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9126"/>
  <workbookPr/>
  <mc:AlternateContent xmlns:mc="http://schemas.openxmlformats.org/markup-compatibility/2006">
    <mc:Choice Requires="x15">
      <x15ac:absPath xmlns:x15ac="http://schemas.microsoft.com/office/spreadsheetml/2010/11/ac" url="C:\Users\Eashani\Desktop\data analysis decision making\"/>
    </mc:Choice>
  </mc:AlternateContent>
  <xr:revisionPtr revIDLastSave="0" documentId="10_ncr:100000_{75CC5A40-C1B0-45EF-87CD-F543A513CAFD}" xr6:coauthVersionLast="31" xr6:coauthVersionMax="31" xr10:uidLastSave="{00000000-0000-0000-0000-000000000000}"/>
  <bookViews>
    <workbookView xWindow="0" yWindow="0" windowWidth="19200" windowHeight="6625" xr2:uid="{00000000-000D-0000-FFFF-FFFF00000000}"/>
  </bookViews>
  <sheets>
    <sheet name="Part B" sheetId="8" r:id="rId1"/>
    <sheet name="_PalUtilTempWorksheet" sheetId="2" state="hidden" r:id="rId2"/>
    <sheet name="_STDS_DG1A4CB54F" sheetId="9" state="hidden" r:id="rId3"/>
    <sheet name="_STDS_DG1D2DA8F4" sheetId="10" state="hidden" r:id="rId4"/>
    <sheet name="_STDS_DG2A3D4C51" sheetId="11" state="hidden" r:id="rId5"/>
  </sheets>
  <definedNames>
    <definedName name="ST_BAD">#REF!</definedName>
    <definedName name="ST_BAD_1">'Part B'!$A$2:$A$5961</definedName>
    <definedName name="ST_BAD_22">#REF!</definedName>
    <definedName name="ST_CLAGE">#REF!</definedName>
    <definedName name="ST_CLAGE_29">#REF!</definedName>
    <definedName name="ST_CLAGE_8">'Part B'!$H$2:$H$5961</definedName>
    <definedName name="ST_CLNO">#REF!</definedName>
    <definedName name="ST_CLNO_10">'Part B'!$J$2:$J$5961</definedName>
    <definedName name="ST_CLNO_31">#REF!</definedName>
    <definedName name="ST_DEBTINC">#REF!</definedName>
    <definedName name="ST_DEBTINC_11">'Part B'!$K$2:$K$5961</definedName>
    <definedName name="ST_DEBTINC_32">#REF!</definedName>
    <definedName name="ST_DELINQ">#REF!</definedName>
    <definedName name="ST_DELINQ_28">#REF!</definedName>
    <definedName name="ST_DELINQ_7">'Part B'!$G$2:$G$5961</definedName>
    <definedName name="ST_DEROG">#REF!</definedName>
    <definedName name="ST_DEROG_27">#REF!</definedName>
    <definedName name="ST_DEROG_6">'Part B'!$F$2:$F$5961</definedName>
    <definedName name="ST_DEROGLOAN">#REF!</definedName>
    <definedName name="ST_DEROGLOAN_20">'Part B'!$T$2:$T$5961</definedName>
    <definedName name="ST_HMEQ">#REF!</definedName>
    <definedName name="ST_HMEQ_41">#REF!</definedName>
    <definedName name="ST_JOB">#REF!</definedName>
    <definedName name="ST_JOB_13">'Part B'!$M$2:$M$5961</definedName>
    <definedName name="ST_JOB_34">#REF!</definedName>
    <definedName name="ST_LOAN">#REF!</definedName>
    <definedName name="ST_LOAN_2">'Part B'!$B$2:$B$5961</definedName>
    <definedName name="ST_LOAN_23">#REF!</definedName>
    <definedName name="ST_Loan_75">#REF!</definedName>
    <definedName name="ST_mgr">#REF!</definedName>
    <definedName name="ST_mgr_15">'Part B'!$O$2:$O$5961</definedName>
    <definedName name="ST_mgr_36">#REF!</definedName>
    <definedName name="ST_MORTDUE">#REF!</definedName>
    <definedName name="ST_MORTDUE_24">#REF!</definedName>
    <definedName name="ST_MORTDUE_3">'Part B'!$C$2:$C$5961</definedName>
    <definedName name="ST_NINQ">#REF!</definedName>
    <definedName name="ST_NINQ_30">#REF!</definedName>
    <definedName name="ST_NINQ_9">'Part B'!$I$2:$I$5961</definedName>
    <definedName name="ST_office">#REF!</definedName>
    <definedName name="ST_office_17">'Part B'!$Q$2:$Q$5961</definedName>
    <definedName name="ST_office_38">#REF!</definedName>
    <definedName name="ST_other">#REF!</definedName>
    <definedName name="ST_other_16">'Part B'!$P$2:$P$5961</definedName>
    <definedName name="ST_other_37">#REF!</definedName>
    <definedName name="ST_profexe">#REF!</definedName>
    <definedName name="ST_profexe_19">'Part B'!$S$2:$S$5961</definedName>
    <definedName name="ST_profexe_40">#REF!</definedName>
    <definedName name="ST_Randomised">#REF!</definedName>
    <definedName name="ST_REASON">#REF!</definedName>
    <definedName name="ST_REASON_12">'Part B'!$L$2:$L$5961</definedName>
    <definedName name="ST_REASON_33">#REF!</definedName>
    <definedName name="ST_reasondummy">#REF!</definedName>
    <definedName name="ST_reasondummy_14">'Part B'!$N$2:$N$5961</definedName>
    <definedName name="ST_reasondummy_35">#REF!</definedName>
    <definedName name="ST_sales">#REF!</definedName>
    <definedName name="ST_sales_18">'Part B'!$R$2:$R$5961</definedName>
    <definedName name="ST_sales_39">#REF!</definedName>
    <definedName name="ST_Sample">#REF!</definedName>
    <definedName name="ST_VALUE">#REF!</definedName>
    <definedName name="ST_VALUE_25">#REF!</definedName>
    <definedName name="ST_VALUE_4">'Part B'!$D$2:$D$5961</definedName>
    <definedName name="ST_YOJ">#REF!</definedName>
    <definedName name="ST_YOJ_26">#REF!</definedName>
    <definedName name="ST_YOJ_5">'Part B'!$E$2:$E$5961</definedName>
    <definedName name="STWBD_StatToolsCorrAndCovar_CorrelationTable" hidden="1">"TRUE"</definedName>
    <definedName name="STWBD_StatToolsCorrAndCovar_CovarianceTable" hidden="1">"FALSE"</definedName>
    <definedName name="STWBD_StatToolsCorrAndCovar_HasDefaultInfo" hidden="1">"TRUE"</definedName>
    <definedName name="STWBD_StatToolsCorrAndCovar_RankOrderCorrelationTable" hidden="1">"FALSE"</definedName>
    <definedName name="STWBD_StatToolsCorrAndCovar_TableStructure" hidden="1">" 0"</definedName>
    <definedName name="STWBD_StatToolsCorrAndCovar_VariableList" hidden="1">18</definedName>
    <definedName name="STWBD_StatToolsCorrAndCovar_VariableList_1" hidden="1">"U_x0001_VG2A69EF691CC2E179_x0001_"</definedName>
    <definedName name="STWBD_StatToolsCorrAndCovar_VariableList_10" hidden="1">"U_x0001_VG33D2ACB426BC7B19_x0001_"</definedName>
    <definedName name="STWBD_StatToolsCorrAndCovar_VariableList_11" hidden="1">"U_x0001_VG1FDBDA8D17A92DE2_x0001_"</definedName>
    <definedName name="STWBD_StatToolsCorrAndCovar_VariableList_12" hidden="1">"U_x0001_VG22D088C22CED485B_x0001_"</definedName>
    <definedName name="STWBD_StatToolsCorrAndCovar_VariableList_13" hidden="1">"U_x0001_VGAB6162513B8AF6_x0001_"</definedName>
    <definedName name="STWBD_StatToolsCorrAndCovar_VariableList_14" hidden="1">"U_x0001_VG3ADBCBCC31A69E24_x0001_"</definedName>
    <definedName name="STWBD_StatToolsCorrAndCovar_VariableList_15" hidden="1">"U_x0001_VG2B6014B228F3D835_x0001_"</definedName>
    <definedName name="STWBD_StatToolsCorrAndCovar_VariableList_16" hidden="1">"U_x0001_VG29951C573863DCA5_x0001_"</definedName>
    <definedName name="STWBD_StatToolsCorrAndCovar_VariableList_17" hidden="1">"U_x0001_VG2CEEDFCF9702A96_x0001_"</definedName>
    <definedName name="STWBD_StatToolsCorrAndCovar_VariableList_18" hidden="1">"U_x0001_VG392040053876C354_x0001_"</definedName>
    <definedName name="STWBD_StatToolsCorrAndCovar_VariableList_2" hidden="1">"U_x0001_VG121FF51138F8D471_x0001_"</definedName>
    <definedName name="STWBD_StatToolsCorrAndCovar_VariableList_3" hidden="1">"U_x0001_VG2DA14B982BF5BBD0_x0001_"</definedName>
    <definedName name="STWBD_StatToolsCorrAndCovar_VariableList_4" hidden="1">"U_x0001_VGD91E381210E7937_x0001_"</definedName>
    <definedName name="STWBD_StatToolsCorrAndCovar_VariableList_5" hidden="1">"U_x0001_VG19A9C2353518AB1F_x0001_"</definedName>
    <definedName name="STWBD_StatToolsCorrAndCovar_VariableList_6" hidden="1">"U_x0001_VG17F48B2A26E25582_x0001_"</definedName>
    <definedName name="STWBD_StatToolsCorrAndCovar_VariableList_7" hidden="1">"U_x0001_VG635D813E6A5059_x0001_"</definedName>
    <definedName name="STWBD_StatToolsCorrAndCovar_VariableList_8" hidden="1">"U_x0001_VG16BA8C3F11AC3657_x0001_"</definedName>
    <definedName name="STWBD_StatToolsCorrAndCovar_VariableList_9" hidden="1">"U_x0001_VG916B4B373333BB_x0001_"</definedName>
    <definedName name="STWBD_StatToolsCorrAndCovar_VarSelectorDefaultDataSet" hidden="1">"DG2A3D4C51"</definedName>
    <definedName name="STWBD_StatToolsHypothesisTest_AnalysisType" hidden="1">" 0"</definedName>
    <definedName name="STWBD_StatToolsHypothesisTest_DefaultDataFormat" hidden="1">" 0"</definedName>
    <definedName name="STWBD_StatToolsHypothesisTest_HasDefaultInfo" hidden="1">"TRUE"</definedName>
    <definedName name="STWBD_StatToolsHypothesisTest_InputType" hidden="1">" 0"</definedName>
    <definedName name="STWBD_StatToolsHypothesisTest_KnownPopulationStdDev" hidden="1">"FALSE"</definedName>
    <definedName name="STWBD_StatToolsHypothesisTest_MeanAlternativeType" hidden="1">" 2"</definedName>
    <definedName name="STWBD_StatToolsHypothesisTest_MeanNullValue" hidden="1">" 18608"</definedName>
    <definedName name="STWBD_StatToolsHypothesisTest_MeanValueList" hidden="1">0</definedName>
    <definedName name="STWBD_StatToolsHypothesisTest_PerformFTest" hidden="1">"FALSE"</definedName>
    <definedName name="STWBD_StatToolsHypothesisTest_PerformMeanTest" hidden="1">"TRUE"</definedName>
    <definedName name="STWBD_StatToolsHypothesisTest_PerformStdDevTest" hidden="1">"FALSE"</definedName>
    <definedName name="STWBD_StatToolsHypothesisTest_SampleSizeValueList" hidden="1">0</definedName>
    <definedName name="STWBD_StatToolsHypothesisTest_SelectedVariableNameList" hidden="1">1</definedName>
    <definedName name="STWBD_StatToolsHypothesisTest_SelectedVariableNameList_1" hidden="1">"-1"</definedName>
    <definedName name="STWBD_StatToolsHypothesisTest_StdDevAlternativeType" hidden="1">" 0"</definedName>
    <definedName name="STWBD_StatToolsHypothesisTest_StdDevNullValue" hidden="1">" 1"</definedName>
    <definedName name="STWBD_StatToolsHypothesisTest_StdDevValueList" hidden="1">0</definedName>
    <definedName name="STWBD_StatToolsHypothesisTest_VariableList" hidden="1">1</definedName>
    <definedName name="STWBD_StatToolsHypothesisTest_VariableList_1" hidden="1">"U_x0001_VG1BF38882185A5EE2_x0001_"</definedName>
    <definedName name="STWBD_StatToolsHypothesisTest_VariableNameList" hidden="1">0</definedName>
    <definedName name="STWBD_StatToolsHypothesisTest_VariableSet" hidden="1">"Variable Set #1"</definedName>
    <definedName name="STWBD_StatToolsHypothesisTest_VarSelectorDefaultDataSet" hidden="1">"DG1A4CB54F"</definedName>
    <definedName name="STWBD_StatToolsLogistic_HasDefaultInfo" hidden="1">"TRUE"</definedName>
    <definedName name="STWBD_StatToolsLogistic_IncludeClassificationResults" hidden="1">"TRUE"</definedName>
    <definedName name="STWBD_StatToolsLogistic_IncludeClassificationSummary" hidden="1">"TRUE"</definedName>
    <definedName name="STWBD_StatToolsLogistic_IncludePrediction" hidden="1">"FALSE"</definedName>
    <definedName name="STWBD_StatToolsLogistic_LogisticRegressionType" hidden="1">" 0"</definedName>
    <definedName name="STWBD_StatToolsLogistic_VariableDependent" hidden="1">"U_x0001_VG2A69EF691CC2E179_x0001_"</definedName>
    <definedName name="STWBD_StatToolsLogistic_VariableListIndependent" hidden="1">8</definedName>
    <definedName name="STWBD_StatToolsLogistic_VariableListIndependent_1" hidden="1">"U_x0001_VG121FF51138F8D471_x0001_"</definedName>
    <definedName name="STWBD_StatToolsLogistic_VariableListIndependent_2" hidden="1">"U_x0001_VG17F48B2A26E25582_x0001_"</definedName>
    <definedName name="STWBD_StatToolsLogistic_VariableListIndependent_3" hidden="1">"U_x0001_VG635D813E6A5059_x0001_"</definedName>
    <definedName name="STWBD_StatToolsLogistic_VariableListIndependent_4" hidden="1">"U_x0001_VG16BA8C3F11AC3657_x0001_"</definedName>
    <definedName name="STWBD_StatToolsLogistic_VariableListIndependent_5" hidden="1">"U_x0001_VG916B4B373333BB_x0001_"</definedName>
    <definedName name="STWBD_StatToolsLogistic_VariableListIndependent_6" hidden="1">"U_x0001_VG33D2ACB426BC7B19_x0001_"</definedName>
    <definedName name="STWBD_StatToolsLogistic_VariableListIndependent_7" hidden="1">"U_x0001_VG1FDBDA8D17A92DE2_x0001_"</definedName>
    <definedName name="STWBD_StatToolsLogistic_VariableListIndependent_8" hidden="1">"U_x0001_VG29951C573863DCA5_x0001_"</definedName>
    <definedName name="STWBD_StatToolsLogistic_VarSelectorDefaultDataSet" hidden="1">"DG2A3D4C51"</definedName>
  </definedNames>
  <calcPr calcId="179017"/>
</workbook>
</file>

<file path=xl/calcChain.xml><?xml version="1.0" encoding="utf-8"?>
<calcChain xmlns="http://schemas.openxmlformats.org/spreadsheetml/2006/main">
  <c r="B9" i="11" l="1"/>
  <c r="B9" i="10"/>
  <c r="B9" i="9"/>
  <c r="BG20" i="8"/>
  <c r="BG19" i="8"/>
  <c r="BG18" i="8"/>
  <c r="BG17" i="8"/>
  <c r="BG16" i="8"/>
  <c r="BG15" i="8"/>
  <c r="BG14" i="8"/>
  <c r="BG13" i="8"/>
  <c r="BG12" i="8"/>
  <c r="BG11" i="8"/>
  <c r="BF20" i="8"/>
  <c r="BF19" i="8"/>
  <c r="BF18" i="8"/>
  <c r="BF17" i="8"/>
  <c r="BF16" i="8"/>
  <c r="BF15" i="8"/>
  <c r="BF14" i="8"/>
  <c r="BF13" i="8"/>
  <c r="BF12" i="8"/>
  <c r="BF11" i="8"/>
  <c r="BD20" i="8"/>
  <c r="BD19" i="8"/>
  <c r="BD18" i="8"/>
  <c r="BD17" i="8"/>
  <c r="BD16" i="8"/>
  <c r="BD15" i="8"/>
  <c r="BD14" i="8"/>
  <c r="BD13" i="8"/>
  <c r="BD12" i="8"/>
  <c r="BD11" i="8"/>
  <c r="BE20" i="8"/>
  <c r="BE19" i="8"/>
  <c r="BE18" i="8"/>
  <c r="BE17" i="8"/>
  <c r="BE16" i="8"/>
  <c r="BE15" i="8"/>
  <c r="BE14" i="8"/>
  <c r="BE13" i="8"/>
  <c r="BE12" i="8"/>
  <c r="BE11" i="8"/>
  <c r="BC20" i="8"/>
  <c r="BC19" i="8"/>
  <c r="BC18" i="8"/>
  <c r="BC17" i="8"/>
  <c r="BC16" i="8"/>
  <c r="BC15" i="8"/>
  <c r="BC14" i="8"/>
  <c r="BC13" i="8"/>
  <c r="BC12" i="8"/>
  <c r="BC11" i="8"/>
  <c r="R8" i="8"/>
  <c r="B49" i="11"/>
  <c r="B46" i="11"/>
  <c r="B43" i="11"/>
  <c r="B40" i="11"/>
  <c r="B37" i="11"/>
  <c r="B34" i="11"/>
  <c r="B31" i="11"/>
  <c r="B28" i="11"/>
  <c r="B25" i="11"/>
  <c r="B22" i="11"/>
  <c r="B19" i="11"/>
  <c r="B16" i="11"/>
  <c r="B13" i="11"/>
  <c r="B7" i="11"/>
  <c r="B3" i="11"/>
  <c r="B133" i="10"/>
  <c r="B130" i="10"/>
  <c r="B127" i="10"/>
  <c r="B124" i="10"/>
  <c r="B121" i="10"/>
  <c r="B118" i="10"/>
  <c r="B115" i="10"/>
  <c r="B112" i="10"/>
  <c r="B109" i="10"/>
  <c r="B106" i="10"/>
  <c r="B103" i="10"/>
  <c r="B100" i="10"/>
  <c r="B97" i="10"/>
  <c r="B94" i="10"/>
  <c r="B91" i="10"/>
  <c r="B88" i="10"/>
  <c r="B85" i="10"/>
  <c r="B82" i="10"/>
  <c r="B79" i="10"/>
  <c r="B76" i="10"/>
  <c r="B73" i="10"/>
  <c r="B49" i="10"/>
  <c r="B46" i="10"/>
  <c r="B43" i="10"/>
  <c r="B40" i="10"/>
  <c r="B37" i="10"/>
  <c r="B34" i="10"/>
  <c r="B31" i="10"/>
  <c r="B28" i="10"/>
  <c r="B25" i="10"/>
  <c r="B22" i="10"/>
  <c r="B19" i="10"/>
  <c r="B16" i="10"/>
  <c r="B13" i="10"/>
  <c r="B7" i="10"/>
  <c r="B3" i="10"/>
  <c r="B19" i="9"/>
  <c r="B13" i="9"/>
  <c r="B7" i="9"/>
  <c r="B3" i="9"/>
  <c r="B9" i="2"/>
  <c r="S5961" i="8"/>
  <c r="R5961" i="8"/>
  <c r="Q5961" i="8"/>
  <c r="P5961" i="8"/>
  <c r="O5961" i="8"/>
  <c r="N5961" i="8"/>
  <c r="T5961" i="8" s="1"/>
  <c r="S5960" i="8"/>
  <c r="R5960" i="8"/>
  <c r="Q5960" i="8"/>
  <c r="P5960" i="8"/>
  <c r="O5960" i="8"/>
  <c r="N5960" i="8"/>
  <c r="T5960" i="8" s="1"/>
  <c r="S5959" i="8"/>
  <c r="R5959" i="8"/>
  <c r="Q5959" i="8"/>
  <c r="P5959" i="8"/>
  <c r="O5959" i="8"/>
  <c r="N5959" i="8"/>
  <c r="T5959" i="8" s="1"/>
  <c r="S5958" i="8"/>
  <c r="R5958" i="8"/>
  <c r="Q5958" i="8"/>
  <c r="P5958" i="8"/>
  <c r="O5958" i="8"/>
  <c r="N5958" i="8"/>
  <c r="T5958" i="8" s="1"/>
  <c r="S5957" i="8"/>
  <c r="R5957" i="8"/>
  <c r="Q5957" i="8"/>
  <c r="P5957" i="8"/>
  <c r="O5957" i="8"/>
  <c r="N5957" i="8"/>
  <c r="T5957" i="8" s="1"/>
  <c r="S5956" i="8"/>
  <c r="R5956" i="8"/>
  <c r="Q5956" i="8"/>
  <c r="P5956" i="8"/>
  <c r="O5956" i="8"/>
  <c r="N5956" i="8"/>
  <c r="T5956" i="8" s="1"/>
  <c r="S5955" i="8"/>
  <c r="R5955" i="8"/>
  <c r="Q5955" i="8"/>
  <c r="P5955" i="8"/>
  <c r="O5955" i="8"/>
  <c r="N5955" i="8"/>
  <c r="T5955" i="8" s="1"/>
  <c r="S5954" i="8"/>
  <c r="R5954" i="8"/>
  <c r="Q5954" i="8"/>
  <c r="P5954" i="8"/>
  <c r="O5954" i="8"/>
  <c r="N5954" i="8"/>
  <c r="T5954" i="8" s="1"/>
  <c r="S5953" i="8"/>
  <c r="R5953" i="8"/>
  <c r="Q5953" i="8"/>
  <c r="P5953" i="8"/>
  <c r="O5953" i="8"/>
  <c r="N5953" i="8"/>
  <c r="T5953" i="8" s="1"/>
  <c r="S5952" i="8"/>
  <c r="R5952" i="8"/>
  <c r="Q5952" i="8"/>
  <c r="P5952" i="8"/>
  <c r="O5952" i="8"/>
  <c r="N5952" i="8"/>
  <c r="T5952" i="8" s="1"/>
  <c r="S5951" i="8"/>
  <c r="R5951" i="8"/>
  <c r="Q5951" i="8"/>
  <c r="P5951" i="8"/>
  <c r="O5951" i="8"/>
  <c r="N5951" i="8"/>
  <c r="T5951" i="8" s="1"/>
  <c r="S5950" i="8"/>
  <c r="R5950" i="8"/>
  <c r="Q5950" i="8"/>
  <c r="P5950" i="8"/>
  <c r="O5950" i="8"/>
  <c r="N5950" i="8"/>
  <c r="T5950" i="8" s="1"/>
  <c r="S5949" i="8"/>
  <c r="R5949" i="8"/>
  <c r="Q5949" i="8"/>
  <c r="P5949" i="8"/>
  <c r="O5949" i="8"/>
  <c r="N5949" i="8"/>
  <c r="T5949" i="8" s="1"/>
  <c r="S5948" i="8"/>
  <c r="R5948" i="8"/>
  <c r="Q5948" i="8"/>
  <c r="P5948" i="8"/>
  <c r="O5948" i="8"/>
  <c r="N5948" i="8"/>
  <c r="T5948" i="8" s="1"/>
  <c r="S5947" i="8"/>
  <c r="R5947" i="8"/>
  <c r="Q5947" i="8"/>
  <c r="P5947" i="8"/>
  <c r="O5947" i="8"/>
  <c r="N5947" i="8"/>
  <c r="T5947" i="8" s="1"/>
  <c r="S5946" i="8"/>
  <c r="R5946" i="8"/>
  <c r="Q5946" i="8"/>
  <c r="P5946" i="8"/>
  <c r="O5946" i="8"/>
  <c r="N5946" i="8"/>
  <c r="T5946" i="8" s="1"/>
  <c r="S5945" i="8"/>
  <c r="R5945" i="8"/>
  <c r="Q5945" i="8"/>
  <c r="P5945" i="8"/>
  <c r="O5945" i="8"/>
  <c r="N5945" i="8"/>
  <c r="T5945" i="8" s="1"/>
  <c r="S5944" i="8"/>
  <c r="R5944" i="8"/>
  <c r="Q5944" i="8"/>
  <c r="P5944" i="8"/>
  <c r="O5944" i="8"/>
  <c r="N5944" i="8"/>
  <c r="T5944" i="8" s="1"/>
  <c r="S5943" i="8"/>
  <c r="R5943" i="8"/>
  <c r="Q5943" i="8"/>
  <c r="P5943" i="8"/>
  <c r="O5943" i="8"/>
  <c r="N5943" i="8"/>
  <c r="T5943" i="8" s="1"/>
  <c r="S5942" i="8"/>
  <c r="R5942" i="8"/>
  <c r="Q5942" i="8"/>
  <c r="P5942" i="8"/>
  <c r="O5942" i="8"/>
  <c r="N5942" i="8"/>
  <c r="T5942" i="8" s="1"/>
  <c r="S5941" i="8"/>
  <c r="R5941" i="8"/>
  <c r="Q5941" i="8"/>
  <c r="P5941" i="8"/>
  <c r="O5941" i="8"/>
  <c r="N5941" i="8"/>
  <c r="T5941" i="8" s="1"/>
  <c r="S5940" i="8"/>
  <c r="R5940" i="8"/>
  <c r="Q5940" i="8"/>
  <c r="P5940" i="8"/>
  <c r="O5940" i="8"/>
  <c r="N5940" i="8"/>
  <c r="T5940" i="8" s="1"/>
  <c r="S5939" i="8"/>
  <c r="R5939" i="8"/>
  <c r="Q5939" i="8"/>
  <c r="P5939" i="8"/>
  <c r="O5939" i="8"/>
  <c r="N5939" i="8"/>
  <c r="T5939" i="8" s="1"/>
  <c r="S5938" i="8"/>
  <c r="R5938" i="8"/>
  <c r="Q5938" i="8"/>
  <c r="P5938" i="8"/>
  <c r="O5938" i="8"/>
  <c r="N5938" i="8"/>
  <c r="T5938" i="8" s="1"/>
  <c r="S5937" i="8"/>
  <c r="R5937" i="8"/>
  <c r="Q5937" i="8"/>
  <c r="P5937" i="8"/>
  <c r="O5937" i="8"/>
  <c r="N5937" i="8"/>
  <c r="T5937" i="8" s="1"/>
  <c r="S5936" i="8"/>
  <c r="R5936" i="8"/>
  <c r="Q5936" i="8"/>
  <c r="P5936" i="8"/>
  <c r="O5936" i="8"/>
  <c r="N5936" i="8"/>
  <c r="T5936" i="8" s="1"/>
  <c r="S5935" i="8"/>
  <c r="R5935" i="8"/>
  <c r="Q5935" i="8"/>
  <c r="P5935" i="8"/>
  <c r="O5935" i="8"/>
  <c r="N5935" i="8"/>
  <c r="T5935" i="8" s="1"/>
  <c r="S5934" i="8"/>
  <c r="R5934" i="8"/>
  <c r="Q5934" i="8"/>
  <c r="P5934" i="8"/>
  <c r="O5934" i="8"/>
  <c r="N5934" i="8"/>
  <c r="T5934" i="8" s="1"/>
  <c r="S5933" i="8"/>
  <c r="R5933" i="8"/>
  <c r="Q5933" i="8"/>
  <c r="P5933" i="8"/>
  <c r="O5933" i="8"/>
  <c r="N5933" i="8"/>
  <c r="T5933" i="8" s="1"/>
  <c r="S5932" i="8"/>
  <c r="R5932" i="8"/>
  <c r="Q5932" i="8"/>
  <c r="P5932" i="8"/>
  <c r="O5932" i="8"/>
  <c r="N5932" i="8"/>
  <c r="T5932" i="8" s="1"/>
  <c r="S5931" i="8"/>
  <c r="R5931" i="8"/>
  <c r="Q5931" i="8"/>
  <c r="P5931" i="8"/>
  <c r="O5931" i="8"/>
  <c r="N5931" i="8"/>
  <c r="T5931" i="8" s="1"/>
  <c r="S5930" i="8"/>
  <c r="R5930" i="8"/>
  <c r="Q5930" i="8"/>
  <c r="P5930" i="8"/>
  <c r="O5930" i="8"/>
  <c r="N5930" i="8"/>
  <c r="T5930" i="8" s="1"/>
  <c r="S5929" i="8"/>
  <c r="R5929" i="8"/>
  <c r="Q5929" i="8"/>
  <c r="P5929" i="8"/>
  <c r="O5929" i="8"/>
  <c r="N5929" i="8"/>
  <c r="T5929" i="8" s="1"/>
  <c r="S5928" i="8"/>
  <c r="R5928" i="8"/>
  <c r="Q5928" i="8"/>
  <c r="P5928" i="8"/>
  <c r="O5928" i="8"/>
  <c r="N5928" i="8"/>
  <c r="T5928" i="8" s="1"/>
  <c r="S5927" i="8"/>
  <c r="R5927" i="8"/>
  <c r="Q5927" i="8"/>
  <c r="P5927" i="8"/>
  <c r="O5927" i="8"/>
  <c r="N5927" i="8"/>
  <c r="T5927" i="8" s="1"/>
  <c r="S5926" i="8"/>
  <c r="R5926" i="8"/>
  <c r="Q5926" i="8"/>
  <c r="P5926" i="8"/>
  <c r="O5926" i="8"/>
  <c r="N5926" i="8"/>
  <c r="T5926" i="8" s="1"/>
  <c r="S5925" i="8"/>
  <c r="R5925" i="8"/>
  <c r="Q5925" i="8"/>
  <c r="P5925" i="8"/>
  <c r="O5925" i="8"/>
  <c r="N5925" i="8"/>
  <c r="T5925" i="8" s="1"/>
  <c r="S5924" i="8"/>
  <c r="R5924" i="8"/>
  <c r="Q5924" i="8"/>
  <c r="P5924" i="8"/>
  <c r="O5924" i="8"/>
  <c r="N5924" i="8"/>
  <c r="T5924" i="8" s="1"/>
  <c r="S5923" i="8"/>
  <c r="R5923" i="8"/>
  <c r="Q5923" i="8"/>
  <c r="P5923" i="8"/>
  <c r="O5923" i="8"/>
  <c r="N5923" i="8"/>
  <c r="T5923" i="8" s="1"/>
  <c r="S5922" i="8"/>
  <c r="R5922" i="8"/>
  <c r="Q5922" i="8"/>
  <c r="P5922" i="8"/>
  <c r="O5922" i="8"/>
  <c r="N5922" i="8"/>
  <c r="T5922" i="8" s="1"/>
  <c r="S5921" i="8"/>
  <c r="R5921" i="8"/>
  <c r="Q5921" i="8"/>
  <c r="P5921" i="8"/>
  <c r="O5921" i="8"/>
  <c r="N5921" i="8"/>
  <c r="T5921" i="8" s="1"/>
  <c r="S5920" i="8"/>
  <c r="R5920" i="8"/>
  <c r="Q5920" i="8"/>
  <c r="P5920" i="8"/>
  <c r="O5920" i="8"/>
  <c r="N5920" i="8"/>
  <c r="T5920" i="8" s="1"/>
  <c r="S5919" i="8"/>
  <c r="R5919" i="8"/>
  <c r="Q5919" i="8"/>
  <c r="P5919" i="8"/>
  <c r="O5919" i="8"/>
  <c r="N5919" i="8"/>
  <c r="T5919" i="8" s="1"/>
  <c r="S5918" i="8"/>
  <c r="R5918" i="8"/>
  <c r="Q5918" i="8"/>
  <c r="P5918" i="8"/>
  <c r="O5918" i="8"/>
  <c r="N5918" i="8"/>
  <c r="T5918" i="8" s="1"/>
  <c r="S5917" i="8"/>
  <c r="R5917" i="8"/>
  <c r="Q5917" i="8"/>
  <c r="P5917" i="8"/>
  <c r="O5917" i="8"/>
  <c r="N5917" i="8"/>
  <c r="T5917" i="8" s="1"/>
  <c r="S5916" i="8"/>
  <c r="R5916" i="8"/>
  <c r="Q5916" i="8"/>
  <c r="P5916" i="8"/>
  <c r="O5916" i="8"/>
  <c r="N5916" i="8"/>
  <c r="T5916" i="8" s="1"/>
  <c r="S5915" i="8"/>
  <c r="R5915" i="8"/>
  <c r="Q5915" i="8"/>
  <c r="P5915" i="8"/>
  <c r="O5915" i="8"/>
  <c r="N5915" i="8"/>
  <c r="T5915" i="8" s="1"/>
  <c r="S5914" i="8"/>
  <c r="R5914" i="8"/>
  <c r="Q5914" i="8"/>
  <c r="P5914" i="8"/>
  <c r="O5914" i="8"/>
  <c r="N5914" i="8"/>
  <c r="T5914" i="8" s="1"/>
  <c r="S5913" i="8"/>
  <c r="R5913" i="8"/>
  <c r="Q5913" i="8"/>
  <c r="P5913" i="8"/>
  <c r="O5913" i="8"/>
  <c r="N5913" i="8"/>
  <c r="T5913" i="8" s="1"/>
  <c r="S5912" i="8"/>
  <c r="R5912" i="8"/>
  <c r="Q5912" i="8"/>
  <c r="P5912" i="8"/>
  <c r="O5912" i="8"/>
  <c r="N5912" i="8"/>
  <c r="T5912" i="8" s="1"/>
  <c r="S5911" i="8"/>
  <c r="R5911" i="8"/>
  <c r="Q5911" i="8"/>
  <c r="P5911" i="8"/>
  <c r="O5911" i="8"/>
  <c r="N5911" i="8"/>
  <c r="T5911" i="8" s="1"/>
  <c r="S5910" i="8"/>
  <c r="R5910" i="8"/>
  <c r="Q5910" i="8"/>
  <c r="P5910" i="8"/>
  <c r="O5910" i="8"/>
  <c r="N5910" i="8"/>
  <c r="T5910" i="8" s="1"/>
  <c r="S5909" i="8"/>
  <c r="R5909" i="8"/>
  <c r="Q5909" i="8"/>
  <c r="P5909" i="8"/>
  <c r="O5909" i="8"/>
  <c r="N5909" i="8"/>
  <c r="T5909" i="8" s="1"/>
  <c r="S5908" i="8"/>
  <c r="R5908" i="8"/>
  <c r="Q5908" i="8"/>
  <c r="P5908" i="8"/>
  <c r="O5908" i="8"/>
  <c r="N5908" i="8"/>
  <c r="T5908" i="8" s="1"/>
  <c r="S5907" i="8"/>
  <c r="R5907" i="8"/>
  <c r="Q5907" i="8"/>
  <c r="P5907" i="8"/>
  <c r="O5907" i="8"/>
  <c r="N5907" i="8"/>
  <c r="T5907" i="8" s="1"/>
  <c r="S5906" i="8"/>
  <c r="R5906" i="8"/>
  <c r="Q5906" i="8"/>
  <c r="P5906" i="8"/>
  <c r="O5906" i="8"/>
  <c r="N5906" i="8"/>
  <c r="T5906" i="8" s="1"/>
  <c r="S5905" i="8"/>
  <c r="R5905" i="8"/>
  <c r="Q5905" i="8"/>
  <c r="P5905" i="8"/>
  <c r="O5905" i="8"/>
  <c r="N5905" i="8"/>
  <c r="T5905" i="8" s="1"/>
  <c r="S5904" i="8"/>
  <c r="R5904" i="8"/>
  <c r="Q5904" i="8"/>
  <c r="P5904" i="8"/>
  <c r="O5904" i="8"/>
  <c r="N5904" i="8"/>
  <c r="T5904" i="8" s="1"/>
  <c r="S5903" i="8"/>
  <c r="R5903" i="8"/>
  <c r="Q5903" i="8"/>
  <c r="P5903" i="8"/>
  <c r="O5903" i="8"/>
  <c r="N5903" i="8"/>
  <c r="T5903" i="8" s="1"/>
  <c r="S5902" i="8"/>
  <c r="R5902" i="8"/>
  <c r="Q5902" i="8"/>
  <c r="P5902" i="8"/>
  <c r="O5902" i="8"/>
  <c r="N5902" i="8"/>
  <c r="T5902" i="8" s="1"/>
  <c r="S5901" i="8"/>
  <c r="R5901" i="8"/>
  <c r="Q5901" i="8"/>
  <c r="P5901" i="8"/>
  <c r="O5901" i="8"/>
  <c r="N5901" i="8"/>
  <c r="T5901" i="8" s="1"/>
  <c r="S5900" i="8"/>
  <c r="R5900" i="8"/>
  <c r="Q5900" i="8"/>
  <c r="P5900" i="8"/>
  <c r="O5900" i="8"/>
  <c r="N5900" i="8"/>
  <c r="T5900" i="8" s="1"/>
  <c r="S5899" i="8"/>
  <c r="R5899" i="8"/>
  <c r="Q5899" i="8"/>
  <c r="P5899" i="8"/>
  <c r="O5899" i="8"/>
  <c r="N5899" i="8"/>
  <c r="T5899" i="8" s="1"/>
  <c r="S5898" i="8"/>
  <c r="R5898" i="8"/>
  <c r="Q5898" i="8"/>
  <c r="P5898" i="8"/>
  <c r="O5898" i="8"/>
  <c r="N5898" i="8"/>
  <c r="T5898" i="8" s="1"/>
  <c r="S5897" i="8"/>
  <c r="R5897" i="8"/>
  <c r="Q5897" i="8"/>
  <c r="P5897" i="8"/>
  <c r="O5897" i="8"/>
  <c r="N5897" i="8"/>
  <c r="T5897" i="8" s="1"/>
  <c r="S5896" i="8"/>
  <c r="R5896" i="8"/>
  <c r="Q5896" i="8"/>
  <c r="P5896" i="8"/>
  <c r="O5896" i="8"/>
  <c r="N5896" i="8"/>
  <c r="T5896" i="8" s="1"/>
  <c r="S5895" i="8"/>
  <c r="R5895" i="8"/>
  <c r="Q5895" i="8"/>
  <c r="P5895" i="8"/>
  <c r="O5895" i="8"/>
  <c r="N5895" i="8"/>
  <c r="T5895" i="8" s="1"/>
  <c r="S5894" i="8"/>
  <c r="R5894" i="8"/>
  <c r="Q5894" i="8"/>
  <c r="P5894" i="8"/>
  <c r="O5894" i="8"/>
  <c r="N5894" i="8"/>
  <c r="T5894" i="8" s="1"/>
  <c r="S5893" i="8"/>
  <c r="R5893" i="8"/>
  <c r="Q5893" i="8"/>
  <c r="P5893" i="8"/>
  <c r="O5893" i="8"/>
  <c r="N5893" i="8"/>
  <c r="T5893" i="8" s="1"/>
  <c r="S5892" i="8"/>
  <c r="R5892" i="8"/>
  <c r="Q5892" i="8"/>
  <c r="P5892" i="8"/>
  <c r="O5892" i="8"/>
  <c r="N5892" i="8"/>
  <c r="T5892" i="8" s="1"/>
  <c r="S5891" i="8"/>
  <c r="R5891" i="8"/>
  <c r="Q5891" i="8"/>
  <c r="P5891" i="8"/>
  <c r="O5891" i="8"/>
  <c r="N5891" i="8"/>
  <c r="T5891" i="8" s="1"/>
  <c r="S5890" i="8"/>
  <c r="R5890" i="8"/>
  <c r="Q5890" i="8"/>
  <c r="P5890" i="8"/>
  <c r="O5890" i="8"/>
  <c r="N5890" i="8"/>
  <c r="T5890" i="8" s="1"/>
  <c r="S5889" i="8"/>
  <c r="R5889" i="8"/>
  <c r="Q5889" i="8"/>
  <c r="P5889" i="8"/>
  <c r="O5889" i="8"/>
  <c r="N5889" i="8"/>
  <c r="T5889" i="8" s="1"/>
  <c r="S5888" i="8"/>
  <c r="R5888" i="8"/>
  <c r="Q5888" i="8"/>
  <c r="P5888" i="8"/>
  <c r="O5888" i="8"/>
  <c r="N5888" i="8"/>
  <c r="T5888" i="8" s="1"/>
  <c r="S5887" i="8"/>
  <c r="R5887" i="8"/>
  <c r="Q5887" i="8"/>
  <c r="P5887" i="8"/>
  <c r="O5887" i="8"/>
  <c r="N5887" i="8"/>
  <c r="T5887" i="8" s="1"/>
  <c r="S5886" i="8"/>
  <c r="R5886" i="8"/>
  <c r="Q5886" i="8"/>
  <c r="P5886" i="8"/>
  <c r="O5886" i="8"/>
  <c r="N5886" i="8"/>
  <c r="T5886" i="8" s="1"/>
  <c r="S5885" i="8"/>
  <c r="R5885" i="8"/>
  <c r="Q5885" i="8"/>
  <c r="P5885" i="8"/>
  <c r="O5885" i="8"/>
  <c r="N5885" i="8"/>
  <c r="T5885" i="8" s="1"/>
  <c r="S5884" i="8"/>
  <c r="R5884" i="8"/>
  <c r="Q5884" i="8"/>
  <c r="P5884" i="8"/>
  <c r="O5884" i="8"/>
  <c r="N5884" i="8"/>
  <c r="T5884" i="8" s="1"/>
  <c r="S5883" i="8"/>
  <c r="R5883" i="8"/>
  <c r="Q5883" i="8"/>
  <c r="P5883" i="8"/>
  <c r="O5883" i="8"/>
  <c r="N5883" i="8"/>
  <c r="T5883" i="8" s="1"/>
  <c r="S5882" i="8"/>
  <c r="R5882" i="8"/>
  <c r="Q5882" i="8"/>
  <c r="P5882" i="8"/>
  <c r="O5882" i="8"/>
  <c r="N5882" i="8"/>
  <c r="T5882" i="8" s="1"/>
  <c r="S5881" i="8"/>
  <c r="R5881" i="8"/>
  <c r="Q5881" i="8"/>
  <c r="P5881" i="8"/>
  <c r="O5881" i="8"/>
  <c r="N5881" i="8"/>
  <c r="T5881" i="8" s="1"/>
  <c r="S5880" i="8"/>
  <c r="R5880" i="8"/>
  <c r="Q5880" i="8"/>
  <c r="P5880" i="8"/>
  <c r="O5880" i="8"/>
  <c r="N5880" i="8"/>
  <c r="T5880" i="8" s="1"/>
  <c r="S5879" i="8"/>
  <c r="R5879" i="8"/>
  <c r="Q5879" i="8"/>
  <c r="P5879" i="8"/>
  <c r="O5879" i="8"/>
  <c r="N5879" i="8"/>
  <c r="T5879" i="8" s="1"/>
  <c r="S5878" i="8"/>
  <c r="R5878" i="8"/>
  <c r="Q5878" i="8"/>
  <c r="P5878" i="8"/>
  <c r="O5878" i="8"/>
  <c r="N5878" i="8"/>
  <c r="T5878" i="8" s="1"/>
  <c r="S5877" i="8"/>
  <c r="R5877" i="8"/>
  <c r="Q5877" i="8"/>
  <c r="P5877" i="8"/>
  <c r="O5877" i="8"/>
  <c r="N5877" i="8"/>
  <c r="T5877" i="8" s="1"/>
  <c r="S5876" i="8"/>
  <c r="R5876" i="8"/>
  <c r="Q5876" i="8"/>
  <c r="P5876" i="8"/>
  <c r="O5876" i="8"/>
  <c r="N5876" i="8"/>
  <c r="T5876" i="8" s="1"/>
  <c r="S5875" i="8"/>
  <c r="R5875" i="8"/>
  <c r="Q5875" i="8"/>
  <c r="P5875" i="8"/>
  <c r="O5875" i="8"/>
  <c r="N5875" i="8"/>
  <c r="T5875" i="8" s="1"/>
  <c r="S5874" i="8"/>
  <c r="R5874" i="8"/>
  <c r="Q5874" i="8"/>
  <c r="P5874" i="8"/>
  <c r="O5874" i="8"/>
  <c r="N5874" i="8"/>
  <c r="T5874" i="8" s="1"/>
  <c r="S5873" i="8"/>
  <c r="R5873" i="8"/>
  <c r="Q5873" i="8"/>
  <c r="P5873" i="8"/>
  <c r="O5873" i="8"/>
  <c r="N5873" i="8"/>
  <c r="T5873" i="8" s="1"/>
  <c r="S5872" i="8"/>
  <c r="R5872" i="8"/>
  <c r="Q5872" i="8"/>
  <c r="P5872" i="8"/>
  <c r="O5872" i="8"/>
  <c r="N5872" i="8"/>
  <c r="T5872" i="8" s="1"/>
  <c r="S5871" i="8"/>
  <c r="R5871" i="8"/>
  <c r="Q5871" i="8"/>
  <c r="P5871" i="8"/>
  <c r="O5871" i="8"/>
  <c r="N5871" i="8"/>
  <c r="T5871" i="8" s="1"/>
  <c r="S5870" i="8"/>
  <c r="R5870" i="8"/>
  <c r="Q5870" i="8"/>
  <c r="P5870" i="8"/>
  <c r="O5870" i="8"/>
  <c r="N5870" i="8"/>
  <c r="T5870" i="8" s="1"/>
  <c r="S5869" i="8"/>
  <c r="R5869" i="8"/>
  <c r="Q5869" i="8"/>
  <c r="P5869" i="8"/>
  <c r="O5869" i="8"/>
  <c r="N5869" i="8"/>
  <c r="T5869" i="8" s="1"/>
  <c r="S5868" i="8"/>
  <c r="R5868" i="8"/>
  <c r="Q5868" i="8"/>
  <c r="P5868" i="8"/>
  <c r="O5868" i="8"/>
  <c r="N5868" i="8"/>
  <c r="T5868" i="8" s="1"/>
  <c r="S5867" i="8"/>
  <c r="R5867" i="8"/>
  <c r="Q5867" i="8"/>
  <c r="P5867" i="8"/>
  <c r="O5867" i="8"/>
  <c r="N5867" i="8"/>
  <c r="T5867" i="8" s="1"/>
  <c r="S5866" i="8"/>
  <c r="R5866" i="8"/>
  <c r="Q5866" i="8"/>
  <c r="P5866" i="8"/>
  <c r="O5866" i="8"/>
  <c r="N5866" i="8"/>
  <c r="T5866" i="8" s="1"/>
  <c r="S5865" i="8"/>
  <c r="R5865" i="8"/>
  <c r="Q5865" i="8"/>
  <c r="P5865" i="8"/>
  <c r="O5865" i="8"/>
  <c r="N5865" i="8"/>
  <c r="T5865" i="8" s="1"/>
  <c r="S5864" i="8"/>
  <c r="R5864" i="8"/>
  <c r="Q5864" i="8"/>
  <c r="P5864" i="8"/>
  <c r="O5864" i="8"/>
  <c r="N5864" i="8"/>
  <c r="T5864" i="8" s="1"/>
  <c r="S5863" i="8"/>
  <c r="R5863" i="8"/>
  <c r="Q5863" i="8"/>
  <c r="P5863" i="8"/>
  <c r="O5863" i="8"/>
  <c r="N5863" i="8"/>
  <c r="T5863" i="8" s="1"/>
  <c r="S5862" i="8"/>
  <c r="R5862" i="8"/>
  <c r="Q5862" i="8"/>
  <c r="P5862" i="8"/>
  <c r="O5862" i="8"/>
  <c r="N5862" i="8"/>
  <c r="T5862" i="8" s="1"/>
  <c r="S5861" i="8"/>
  <c r="R5861" i="8"/>
  <c r="Q5861" i="8"/>
  <c r="P5861" i="8"/>
  <c r="O5861" i="8"/>
  <c r="N5861" i="8"/>
  <c r="T5861" i="8" s="1"/>
  <c r="S5860" i="8"/>
  <c r="R5860" i="8"/>
  <c r="Q5860" i="8"/>
  <c r="P5860" i="8"/>
  <c r="O5860" i="8"/>
  <c r="N5860" i="8"/>
  <c r="T5860" i="8" s="1"/>
  <c r="S5859" i="8"/>
  <c r="R5859" i="8"/>
  <c r="Q5859" i="8"/>
  <c r="P5859" i="8"/>
  <c r="O5859" i="8"/>
  <c r="N5859" i="8"/>
  <c r="T5859" i="8" s="1"/>
  <c r="S5858" i="8"/>
  <c r="R5858" i="8"/>
  <c r="Q5858" i="8"/>
  <c r="P5858" i="8"/>
  <c r="O5858" i="8"/>
  <c r="N5858" i="8"/>
  <c r="T5858" i="8" s="1"/>
  <c r="S5857" i="8"/>
  <c r="R5857" i="8"/>
  <c r="Q5857" i="8"/>
  <c r="P5857" i="8"/>
  <c r="O5857" i="8"/>
  <c r="N5857" i="8"/>
  <c r="T5857" i="8" s="1"/>
  <c r="S5856" i="8"/>
  <c r="R5856" i="8"/>
  <c r="Q5856" i="8"/>
  <c r="P5856" i="8"/>
  <c r="O5856" i="8"/>
  <c r="N5856" i="8"/>
  <c r="T5856" i="8" s="1"/>
  <c r="S5855" i="8"/>
  <c r="R5855" i="8"/>
  <c r="Q5855" i="8"/>
  <c r="P5855" i="8"/>
  <c r="O5855" i="8"/>
  <c r="N5855" i="8"/>
  <c r="T5855" i="8" s="1"/>
  <c r="S5854" i="8"/>
  <c r="R5854" i="8"/>
  <c r="Q5854" i="8"/>
  <c r="P5854" i="8"/>
  <c r="O5854" i="8"/>
  <c r="N5854" i="8"/>
  <c r="T5854" i="8" s="1"/>
  <c r="S5853" i="8"/>
  <c r="R5853" i="8"/>
  <c r="Q5853" i="8"/>
  <c r="P5853" i="8"/>
  <c r="O5853" i="8"/>
  <c r="N5853" i="8"/>
  <c r="T5853" i="8" s="1"/>
  <c r="S5852" i="8"/>
  <c r="R5852" i="8"/>
  <c r="Q5852" i="8"/>
  <c r="P5852" i="8"/>
  <c r="O5852" i="8"/>
  <c r="N5852" i="8"/>
  <c r="T5852" i="8" s="1"/>
  <c r="S5851" i="8"/>
  <c r="R5851" i="8"/>
  <c r="Q5851" i="8"/>
  <c r="P5851" i="8"/>
  <c r="O5851" i="8"/>
  <c r="N5851" i="8"/>
  <c r="T5851" i="8" s="1"/>
  <c r="S5850" i="8"/>
  <c r="R5850" i="8"/>
  <c r="Q5850" i="8"/>
  <c r="P5850" i="8"/>
  <c r="O5850" i="8"/>
  <c r="N5850" i="8"/>
  <c r="T5850" i="8" s="1"/>
  <c r="S5849" i="8"/>
  <c r="R5849" i="8"/>
  <c r="Q5849" i="8"/>
  <c r="P5849" i="8"/>
  <c r="O5849" i="8"/>
  <c r="N5849" i="8"/>
  <c r="T5849" i="8" s="1"/>
  <c r="S5848" i="8"/>
  <c r="R5848" i="8"/>
  <c r="Q5848" i="8"/>
  <c r="P5848" i="8"/>
  <c r="O5848" i="8"/>
  <c r="N5848" i="8"/>
  <c r="T5848" i="8" s="1"/>
  <c r="S5847" i="8"/>
  <c r="R5847" i="8"/>
  <c r="Q5847" i="8"/>
  <c r="P5847" i="8"/>
  <c r="O5847" i="8"/>
  <c r="N5847" i="8"/>
  <c r="T5847" i="8" s="1"/>
  <c r="S5846" i="8"/>
  <c r="R5846" i="8"/>
  <c r="Q5846" i="8"/>
  <c r="P5846" i="8"/>
  <c r="O5846" i="8"/>
  <c r="N5846" i="8"/>
  <c r="T5846" i="8" s="1"/>
  <c r="S5845" i="8"/>
  <c r="R5845" i="8"/>
  <c r="Q5845" i="8"/>
  <c r="P5845" i="8"/>
  <c r="O5845" i="8"/>
  <c r="N5845" i="8"/>
  <c r="T5845" i="8" s="1"/>
  <c r="S5844" i="8"/>
  <c r="R5844" i="8"/>
  <c r="Q5844" i="8"/>
  <c r="P5844" i="8"/>
  <c r="O5844" i="8"/>
  <c r="N5844" i="8"/>
  <c r="T5844" i="8" s="1"/>
  <c r="S5843" i="8"/>
  <c r="R5843" i="8"/>
  <c r="Q5843" i="8"/>
  <c r="P5843" i="8"/>
  <c r="O5843" i="8"/>
  <c r="N5843" i="8"/>
  <c r="T5843" i="8" s="1"/>
  <c r="S5842" i="8"/>
  <c r="R5842" i="8"/>
  <c r="Q5842" i="8"/>
  <c r="P5842" i="8"/>
  <c r="O5842" i="8"/>
  <c r="N5842" i="8"/>
  <c r="T5842" i="8" s="1"/>
  <c r="S5841" i="8"/>
  <c r="R5841" i="8"/>
  <c r="Q5841" i="8"/>
  <c r="P5841" i="8"/>
  <c r="O5841" i="8"/>
  <c r="N5841" i="8"/>
  <c r="T5841" i="8" s="1"/>
  <c r="S5840" i="8"/>
  <c r="R5840" i="8"/>
  <c r="Q5840" i="8"/>
  <c r="P5840" i="8"/>
  <c r="O5840" i="8"/>
  <c r="N5840" i="8"/>
  <c r="T5840" i="8" s="1"/>
  <c r="S5839" i="8"/>
  <c r="R5839" i="8"/>
  <c r="Q5839" i="8"/>
  <c r="P5839" i="8"/>
  <c r="O5839" i="8"/>
  <c r="N5839" i="8"/>
  <c r="T5839" i="8" s="1"/>
  <c r="S5838" i="8"/>
  <c r="R5838" i="8"/>
  <c r="Q5838" i="8"/>
  <c r="P5838" i="8"/>
  <c r="O5838" i="8"/>
  <c r="N5838" i="8"/>
  <c r="T5838" i="8" s="1"/>
  <c r="S5837" i="8"/>
  <c r="R5837" i="8"/>
  <c r="Q5837" i="8"/>
  <c r="P5837" i="8"/>
  <c r="O5837" i="8"/>
  <c r="N5837" i="8"/>
  <c r="T5837" i="8" s="1"/>
  <c r="S5836" i="8"/>
  <c r="R5836" i="8"/>
  <c r="Q5836" i="8"/>
  <c r="P5836" i="8"/>
  <c r="O5836" i="8"/>
  <c r="N5836" i="8"/>
  <c r="T5836" i="8" s="1"/>
  <c r="S5835" i="8"/>
  <c r="R5835" i="8"/>
  <c r="Q5835" i="8"/>
  <c r="P5835" i="8"/>
  <c r="O5835" i="8"/>
  <c r="N5835" i="8"/>
  <c r="T5835" i="8" s="1"/>
  <c r="S5834" i="8"/>
  <c r="R5834" i="8"/>
  <c r="Q5834" i="8"/>
  <c r="P5834" i="8"/>
  <c r="O5834" i="8"/>
  <c r="N5834" i="8"/>
  <c r="T5834" i="8" s="1"/>
  <c r="S5833" i="8"/>
  <c r="R5833" i="8"/>
  <c r="Q5833" i="8"/>
  <c r="P5833" i="8"/>
  <c r="O5833" i="8"/>
  <c r="N5833" i="8"/>
  <c r="T5833" i="8" s="1"/>
  <c r="S5832" i="8"/>
  <c r="R5832" i="8"/>
  <c r="Q5832" i="8"/>
  <c r="P5832" i="8"/>
  <c r="O5832" i="8"/>
  <c r="N5832" i="8"/>
  <c r="T5832" i="8" s="1"/>
  <c r="S5831" i="8"/>
  <c r="R5831" i="8"/>
  <c r="Q5831" i="8"/>
  <c r="P5831" i="8"/>
  <c r="O5831" i="8"/>
  <c r="N5831" i="8"/>
  <c r="T5831" i="8" s="1"/>
  <c r="S5830" i="8"/>
  <c r="R5830" i="8"/>
  <c r="Q5830" i="8"/>
  <c r="P5830" i="8"/>
  <c r="O5830" i="8"/>
  <c r="N5830" i="8"/>
  <c r="T5830" i="8" s="1"/>
  <c r="S5829" i="8"/>
  <c r="R5829" i="8"/>
  <c r="Q5829" i="8"/>
  <c r="P5829" i="8"/>
  <c r="O5829" i="8"/>
  <c r="N5829" i="8"/>
  <c r="T5829" i="8" s="1"/>
  <c r="S5828" i="8"/>
  <c r="R5828" i="8"/>
  <c r="Q5828" i="8"/>
  <c r="P5828" i="8"/>
  <c r="O5828" i="8"/>
  <c r="N5828" i="8"/>
  <c r="T5828" i="8" s="1"/>
  <c r="S5827" i="8"/>
  <c r="R5827" i="8"/>
  <c r="Q5827" i="8"/>
  <c r="P5827" i="8"/>
  <c r="O5827" i="8"/>
  <c r="N5827" i="8"/>
  <c r="T5827" i="8" s="1"/>
  <c r="S5826" i="8"/>
  <c r="R5826" i="8"/>
  <c r="Q5826" i="8"/>
  <c r="P5826" i="8"/>
  <c r="O5826" i="8"/>
  <c r="N5826" i="8"/>
  <c r="T5826" i="8" s="1"/>
  <c r="S5825" i="8"/>
  <c r="R5825" i="8"/>
  <c r="Q5825" i="8"/>
  <c r="P5825" i="8"/>
  <c r="O5825" i="8"/>
  <c r="N5825" i="8"/>
  <c r="T5825" i="8" s="1"/>
  <c r="S5824" i="8"/>
  <c r="R5824" i="8"/>
  <c r="Q5824" i="8"/>
  <c r="P5824" i="8"/>
  <c r="O5824" i="8"/>
  <c r="N5824" i="8"/>
  <c r="T5824" i="8" s="1"/>
  <c r="S5823" i="8"/>
  <c r="R5823" i="8"/>
  <c r="Q5823" i="8"/>
  <c r="P5823" i="8"/>
  <c r="O5823" i="8"/>
  <c r="N5823" i="8"/>
  <c r="T5823" i="8" s="1"/>
  <c r="S5822" i="8"/>
  <c r="R5822" i="8"/>
  <c r="Q5822" i="8"/>
  <c r="P5822" i="8"/>
  <c r="O5822" i="8"/>
  <c r="N5822" i="8"/>
  <c r="T5822" i="8" s="1"/>
  <c r="S5821" i="8"/>
  <c r="R5821" i="8"/>
  <c r="Q5821" i="8"/>
  <c r="P5821" i="8"/>
  <c r="O5821" i="8"/>
  <c r="N5821" i="8"/>
  <c r="T5821" i="8" s="1"/>
  <c r="S5820" i="8"/>
  <c r="R5820" i="8"/>
  <c r="Q5820" i="8"/>
  <c r="P5820" i="8"/>
  <c r="O5820" i="8"/>
  <c r="N5820" i="8"/>
  <c r="T5820" i="8" s="1"/>
  <c r="S5819" i="8"/>
  <c r="R5819" i="8"/>
  <c r="Q5819" i="8"/>
  <c r="P5819" i="8"/>
  <c r="O5819" i="8"/>
  <c r="N5819" i="8"/>
  <c r="T5819" i="8" s="1"/>
  <c r="S5818" i="8"/>
  <c r="R5818" i="8"/>
  <c r="Q5818" i="8"/>
  <c r="P5818" i="8"/>
  <c r="O5818" i="8"/>
  <c r="N5818" i="8"/>
  <c r="T5818" i="8" s="1"/>
  <c r="S5817" i="8"/>
  <c r="R5817" i="8"/>
  <c r="Q5817" i="8"/>
  <c r="P5817" i="8"/>
  <c r="O5817" i="8"/>
  <c r="N5817" i="8"/>
  <c r="T5817" i="8" s="1"/>
  <c r="S5816" i="8"/>
  <c r="R5816" i="8"/>
  <c r="Q5816" i="8"/>
  <c r="P5816" i="8"/>
  <c r="O5816" i="8"/>
  <c r="N5816" i="8"/>
  <c r="T5816" i="8" s="1"/>
  <c r="S5815" i="8"/>
  <c r="R5815" i="8"/>
  <c r="Q5815" i="8"/>
  <c r="P5815" i="8"/>
  <c r="O5815" i="8"/>
  <c r="N5815" i="8"/>
  <c r="T5815" i="8" s="1"/>
  <c r="S5814" i="8"/>
  <c r="R5814" i="8"/>
  <c r="Q5814" i="8"/>
  <c r="P5814" i="8"/>
  <c r="O5814" i="8"/>
  <c r="N5814" i="8"/>
  <c r="T5814" i="8" s="1"/>
  <c r="S5813" i="8"/>
  <c r="R5813" i="8"/>
  <c r="Q5813" i="8"/>
  <c r="P5813" i="8"/>
  <c r="O5813" i="8"/>
  <c r="N5813" i="8"/>
  <c r="T5813" i="8" s="1"/>
  <c r="S5812" i="8"/>
  <c r="R5812" i="8"/>
  <c r="Q5812" i="8"/>
  <c r="P5812" i="8"/>
  <c r="O5812" i="8"/>
  <c r="N5812" i="8"/>
  <c r="T5812" i="8" s="1"/>
  <c r="S5811" i="8"/>
  <c r="R5811" i="8"/>
  <c r="Q5811" i="8"/>
  <c r="P5811" i="8"/>
  <c r="O5811" i="8"/>
  <c r="N5811" i="8"/>
  <c r="T5811" i="8" s="1"/>
  <c r="S5810" i="8"/>
  <c r="R5810" i="8"/>
  <c r="Q5810" i="8"/>
  <c r="P5810" i="8"/>
  <c r="O5810" i="8"/>
  <c r="N5810" i="8"/>
  <c r="T5810" i="8" s="1"/>
  <c r="S5809" i="8"/>
  <c r="R5809" i="8"/>
  <c r="Q5809" i="8"/>
  <c r="P5809" i="8"/>
  <c r="O5809" i="8"/>
  <c r="N5809" i="8"/>
  <c r="T5809" i="8" s="1"/>
  <c r="S5808" i="8"/>
  <c r="R5808" i="8"/>
  <c r="Q5808" i="8"/>
  <c r="P5808" i="8"/>
  <c r="O5808" i="8"/>
  <c r="N5808" i="8"/>
  <c r="T5808" i="8" s="1"/>
  <c r="S5807" i="8"/>
  <c r="R5807" i="8"/>
  <c r="Q5807" i="8"/>
  <c r="P5807" i="8"/>
  <c r="O5807" i="8"/>
  <c r="N5807" i="8"/>
  <c r="T5807" i="8" s="1"/>
  <c r="S5806" i="8"/>
  <c r="R5806" i="8"/>
  <c r="Q5806" i="8"/>
  <c r="P5806" i="8"/>
  <c r="O5806" i="8"/>
  <c r="N5806" i="8"/>
  <c r="T5806" i="8" s="1"/>
  <c r="S5805" i="8"/>
  <c r="R5805" i="8"/>
  <c r="Q5805" i="8"/>
  <c r="P5805" i="8"/>
  <c r="O5805" i="8"/>
  <c r="N5805" i="8"/>
  <c r="T5805" i="8" s="1"/>
  <c r="S5804" i="8"/>
  <c r="R5804" i="8"/>
  <c r="Q5804" i="8"/>
  <c r="P5804" i="8"/>
  <c r="O5804" i="8"/>
  <c r="N5804" i="8"/>
  <c r="T5804" i="8" s="1"/>
  <c r="S5803" i="8"/>
  <c r="R5803" i="8"/>
  <c r="Q5803" i="8"/>
  <c r="P5803" i="8"/>
  <c r="O5803" i="8"/>
  <c r="N5803" i="8"/>
  <c r="T5803" i="8" s="1"/>
  <c r="S5802" i="8"/>
  <c r="R5802" i="8"/>
  <c r="Q5802" i="8"/>
  <c r="P5802" i="8"/>
  <c r="O5802" i="8"/>
  <c r="N5802" i="8"/>
  <c r="T5802" i="8" s="1"/>
  <c r="S5801" i="8"/>
  <c r="R5801" i="8"/>
  <c r="Q5801" i="8"/>
  <c r="P5801" i="8"/>
  <c r="O5801" i="8"/>
  <c r="N5801" i="8"/>
  <c r="T5801" i="8" s="1"/>
  <c r="S5800" i="8"/>
  <c r="R5800" i="8"/>
  <c r="Q5800" i="8"/>
  <c r="P5800" i="8"/>
  <c r="O5800" i="8"/>
  <c r="N5800" i="8"/>
  <c r="T5800" i="8" s="1"/>
  <c r="S5799" i="8"/>
  <c r="R5799" i="8"/>
  <c r="Q5799" i="8"/>
  <c r="P5799" i="8"/>
  <c r="O5799" i="8"/>
  <c r="N5799" i="8"/>
  <c r="T5799" i="8" s="1"/>
  <c r="S5798" i="8"/>
  <c r="R5798" i="8"/>
  <c r="Q5798" i="8"/>
  <c r="P5798" i="8"/>
  <c r="O5798" i="8"/>
  <c r="N5798" i="8"/>
  <c r="T5798" i="8" s="1"/>
  <c r="S5797" i="8"/>
  <c r="R5797" i="8"/>
  <c r="Q5797" i="8"/>
  <c r="P5797" i="8"/>
  <c r="O5797" i="8"/>
  <c r="N5797" i="8"/>
  <c r="T5797" i="8" s="1"/>
  <c r="S5796" i="8"/>
  <c r="R5796" i="8"/>
  <c r="Q5796" i="8"/>
  <c r="P5796" i="8"/>
  <c r="O5796" i="8"/>
  <c r="N5796" i="8"/>
  <c r="T5796" i="8" s="1"/>
  <c r="S5795" i="8"/>
  <c r="R5795" i="8"/>
  <c r="Q5795" i="8"/>
  <c r="P5795" i="8"/>
  <c r="O5795" i="8"/>
  <c r="N5795" i="8"/>
  <c r="T5795" i="8" s="1"/>
  <c r="S5794" i="8"/>
  <c r="R5794" i="8"/>
  <c r="Q5794" i="8"/>
  <c r="P5794" i="8"/>
  <c r="O5794" i="8"/>
  <c r="N5794" i="8"/>
  <c r="T5794" i="8" s="1"/>
  <c r="S5793" i="8"/>
  <c r="R5793" i="8"/>
  <c r="Q5793" i="8"/>
  <c r="P5793" i="8"/>
  <c r="O5793" i="8"/>
  <c r="N5793" i="8"/>
  <c r="T5793" i="8" s="1"/>
  <c r="S5792" i="8"/>
  <c r="R5792" i="8"/>
  <c r="Q5792" i="8"/>
  <c r="P5792" i="8"/>
  <c r="O5792" i="8"/>
  <c r="N5792" i="8"/>
  <c r="T5792" i="8" s="1"/>
  <c r="S5791" i="8"/>
  <c r="R5791" i="8"/>
  <c r="Q5791" i="8"/>
  <c r="P5791" i="8"/>
  <c r="O5791" i="8"/>
  <c r="N5791" i="8"/>
  <c r="T5791" i="8" s="1"/>
  <c r="S5790" i="8"/>
  <c r="R5790" i="8"/>
  <c r="Q5790" i="8"/>
  <c r="P5790" i="8"/>
  <c r="O5790" i="8"/>
  <c r="N5790" i="8"/>
  <c r="T5790" i="8" s="1"/>
  <c r="S5789" i="8"/>
  <c r="R5789" i="8"/>
  <c r="Q5789" i="8"/>
  <c r="P5789" i="8"/>
  <c r="O5789" i="8"/>
  <c r="N5789" i="8"/>
  <c r="T5789" i="8" s="1"/>
  <c r="S5788" i="8"/>
  <c r="R5788" i="8"/>
  <c r="Q5788" i="8"/>
  <c r="P5788" i="8"/>
  <c r="O5788" i="8"/>
  <c r="N5788" i="8"/>
  <c r="T5788" i="8" s="1"/>
  <c r="S5787" i="8"/>
  <c r="R5787" i="8"/>
  <c r="Q5787" i="8"/>
  <c r="P5787" i="8"/>
  <c r="O5787" i="8"/>
  <c r="N5787" i="8"/>
  <c r="T5787" i="8" s="1"/>
  <c r="S5786" i="8"/>
  <c r="R5786" i="8"/>
  <c r="Q5786" i="8"/>
  <c r="P5786" i="8"/>
  <c r="O5786" i="8"/>
  <c r="N5786" i="8"/>
  <c r="T5786" i="8" s="1"/>
  <c r="S5785" i="8"/>
  <c r="R5785" i="8"/>
  <c r="Q5785" i="8"/>
  <c r="P5785" i="8"/>
  <c r="O5785" i="8"/>
  <c r="N5785" i="8"/>
  <c r="T5785" i="8" s="1"/>
  <c r="S5784" i="8"/>
  <c r="R5784" i="8"/>
  <c r="Q5784" i="8"/>
  <c r="P5784" i="8"/>
  <c r="O5784" i="8"/>
  <c r="N5784" i="8"/>
  <c r="T5784" i="8" s="1"/>
  <c r="S5783" i="8"/>
  <c r="R5783" i="8"/>
  <c r="Q5783" i="8"/>
  <c r="P5783" i="8"/>
  <c r="O5783" i="8"/>
  <c r="N5783" i="8"/>
  <c r="T5783" i="8" s="1"/>
  <c r="S5782" i="8"/>
  <c r="R5782" i="8"/>
  <c r="Q5782" i="8"/>
  <c r="P5782" i="8"/>
  <c r="O5782" i="8"/>
  <c r="N5782" i="8"/>
  <c r="T5782" i="8" s="1"/>
  <c r="S5781" i="8"/>
  <c r="R5781" i="8"/>
  <c r="Q5781" i="8"/>
  <c r="P5781" i="8"/>
  <c r="O5781" i="8"/>
  <c r="N5781" i="8"/>
  <c r="T5781" i="8" s="1"/>
  <c r="S5780" i="8"/>
  <c r="R5780" i="8"/>
  <c r="Q5780" i="8"/>
  <c r="P5780" i="8"/>
  <c r="O5780" i="8"/>
  <c r="N5780" i="8"/>
  <c r="T5780" i="8" s="1"/>
  <c r="S5779" i="8"/>
  <c r="R5779" i="8"/>
  <c r="Q5779" i="8"/>
  <c r="P5779" i="8"/>
  <c r="O5779" i="8"/>
  <c r="N5779" i="8"/>
  <c r="T5779" i="8" s="1"/>
  <c r="S5778" i="8"/>
  <c r="R5778" i="8"/>
  <c r="Q5778" i="8"/>
  <c r="P5778" i="8"/>
  <c r="O5778" i="8"/>
  <c r="N5778" i="8"/>
  <c r="T5778" i="8" s="1"/>
  <c r="S5777" i="8"/>
  <c r="R5777" i="8"/>
  <c r="Q5777" i="8"/>
  <c r="P5777" i="8"/>
  <c r="O5777" i="8"/>
  <c r="N5777" i="8"/>
  <c r="T5777" i="8" s="1"/>
  <c r="S5776" i="8"/>
  <c r="R5776" i="8"/>
  <c r="Q5776" i="8"/>
  <c r="P5776" i="8"/>
  <c r="O5776" i="8"/>
  <c r="N5776" i="8"/>
  <c r="T5776" i="8" s="1"/>
  <c r="S5775" i="8"/>
  <c r="R5775" i="8"/>
  <c r="Q5775" i="8"/>
  <c r="P5775" i="8"/>
  <c r="O5775" i="8"/>
  <c r="N5775" i="8"/>
  <c r="T5775" i="8" s="1"/>
  <c r="S5774" i="8"/>
  <c r="R5774" i="8"/>
  <c r="Q5774" i="8"/>
  <c r="P5774" i="8"/>
  <c r="O5774" i="8"/>
  <c r="N5774" i="8"/>
  <c r="T5774" i="8" s="1"/>
  <c r="S5773" i="8"/>
  <c r="R5773" i="8"/>
  <c r="Q5773" i="8"/>
  <c r="P5773" i="8"/>
  <c r="O5773" i="8"/>
  <c r="N5773" i="8"/>
  <c r="T5773" i="8" s="1"/>
  <c r="S5772" i="8"/>
  <c r="R5772" i="8"/>
  <c r="Q5772" i="8"/>
  <c r="P5772" i="8"/>
  <c r="O5772" i="8"/>
  <c r="N5772" i="8"/>
  <c r="T5772" i="8" s="1"/>
  <c r="S5771" i="8"/>
  <c r="R5771" i="8"/>
  <c r="Q5771" i="8"/>
  <c r="P5771" i="8"/>
  <c r="O5771" i="8"/>
  <c r="N5771" i="8"/>
  <c r="T5771" i="8" s="1"/>
  <c r="S5770" i="8"/>
  <c r="R5770" i="8"/>
  <c r="Q5770" i="8"/>
  <c r="P5770" i="8"/>
  <c r="O5770" i="8"/>
  <c r="N5770" i="8"/>
  <c r="T5770" i="8" s="1"/>
  <c r="S5769" i="8"/>
  <c r="R5769" i="8"/>
  <c r="Q5769" i="8"/>
  <c r="P5769" i="8"/>
  <c r="O5769" i="8"/>
  <c r="N5769" i="8"/>
  <c r="T5769" i="8" s="1"/>
  <c r="S5768" i="8"/>
  <c r="R5768" i="8"/>
  <c r="Q5768" i="8"/>
  <c r="P5768" i="8"/>
  <c r="O5768" i="8"/>
  <c r="N5768" i="8"/>
  <c r="T5768" i="8" s="1"/>
  <c r="S5767" i="8"/>
  <c r="R5767" i="8"/>
  <c r="Q5767" i="8"/>
  <c r="P5767" i="8"/>
  <c r="O5767" i="8"/>
  <c r="N5767" i="8"/>
  <c r="T5767" i="8" s="1"/>
  <c r="S5766" i="8"/>
  <c r="R5766" i="8"/>
  <c r="Q5766" i="8"/>
  <c r="P5766" i="8"/>
  <c r="O5766" i="8"/>
  <c r="N5766" i="8"/>
  <c r="T5766" i="8" s="1"/>
  <c r="S5765" i="8"/>
  <c r="R5765" i="8"/>
  <c r="Q5765" i="8"/>
  <c r="P5765" i="8"/>
  <c r="O5765" i="8"/>
  <c r="N5765" i="8"/>
  <c r="T5765" i="8" s="1"/>
  <c r="S5764" i="8"/>
  <c r="R5764" i="8"/>
  <c r="Q5764" i="8"/>
  <c r="P5764" i="8"/>
  <c r="O5764" i="8"/>
  <c r="N5764" i="8"/>
  <c r="T5764" i="8" s="1"/>
  <c r="S5763" i="8"/>
  <c r="R5763" i="8"/>
  <c r="Q5763" i="8"/>
  <c r="P5763" i="8"/>
  <c r="O5763" i="8"/>
  <c r="N5763" i="8"/>
  <c r="T5763" i="8" s="1"/>
  <c r="S5762" i="8"/>
  <c r="R5762" i="8"/>
  <c r="Q5762" i="8"/>
  <c r="P5762" i="8"/>
  <c r="O5762" i="8"/>
  <c r="N5762" i="8"/>
  <c r="T5762" i="8" s="1"/>
  <c r="S5761" i="8"/>
  <c r="R5761" i="8"/>
  <c r="Q5761" i="8"/>
  <c r="P5761" i="8"/>
  <c r="O5761" i="8"/>
  <c r="N5761" i="8"/>
  <c r="T5761" i="8" s="1"/>
  <c r="S5760" i="8"/>
  <c r="R5760" i="8"/>
  <c r="Q5760" i="8"/>
  <c r="P5760" i="8"/>
  <c r="O5760" i="8"/>
  <c r="N5760" i="8"/>
  <c r="T5760" i="8" s="1"/>
  <c r="S5759" i="8"/>
  <c r="R5759" i="8"/>
  <c r="Q5759" i="8"/>
  <c r="P5759" i="8"/>
  <c r="O5759" i="8"/>
  <c r="N5759" i="8"/>
  <c r="T5759" i="8" s="1"/>
  <c r="S5758" i="8"/>
  <c r="R5758" i="8"/>
  <c r="Q5758" i="8"/>
  <c r="P5758" i="8"/>
  <c r="O5758" i="8"/>
  <c r="N5758" i="8"/>
  <c r="T5758" i="8" s="1"/>
  <c r="S5757" i="8"/>
  <c r="R5757" i="8"/>
  <c r="Q5757" i="8"/>
  <c r="P5757" i="8"/>
  <c r="O5757" i="8"/>
  <c r="N5757" i="8"/>
  <c r="T5757" i="8" s="1"/>
  <c r="S5756" i="8"/>
  <c r="R5756" i="8"/>
  <c r="Q5756" i="8"/>
  <c r="P5756" i="8"/>
  <c r="O5756" i="8"/>
  <c r="N5756" i="8"/>
  <c r="T5756" i="8" s="1"/>
  <c r="S5755" i="8"/>
  <c r="R5755" i="8"/>
  <c r="Q5755" i="8"/>
  <c r="P5755" i="8"/>
  <c r="O5755" i="8"/>
  <c r="N5755" i="8"/>
  <c r="T5755" i="8" s="1"/>
  <c r="S5754" i="8"/>
  <c r="R5754" i="8"/>
  <c r="Q5754" i="8"/>
  <c r="P5754" i="8"/>
  <c r="O5754" i="8"/>
  <c r="N5754" i="8"/>
  <c r="T5754" i="8" s="1"/>
  <c r="S5753" i="8"/>
  <c r="R5753" i="8"/>
  <c r="Q5753" i="8"/>
  <c r="P5753" i="8"/>
  <c r="O5753" i="8"/>
  <c r="N5753" i="8"/>
  <c r="T5753" i="8" s="1"/>
  <c r="S5752" i="8"/>
  <c r="R5752" i="8"/>
  <c r="Q5752" i="8"/>
  <c r="P5752" i="8"/>
  <c r="O5752" i="8"/>
  <c r="N5752" i="8"/>
  <c r="T5752" i="8" s="1"/>
  <c r="S5751" i="8"/>
  <c r="R5751" i="8"/>
  <c r="Q5751" i="8"/>
  <c r="P5751" i="8"/>
  <c r="O5751" i="8"/>
  <c r="N5751" i="8"/>
  <c r="T5751" i="8" s="1"/>
  <c r="S5750" i="8"/>
  <c r="R5750" i="8"/>
  <c r="Q5750" i="8"/>
  <c r="P5750" i="8"/>
  <c r="O5750" i="8"/>
  <c r="N5750" i="8"/>
  <c r="T5750" i="8" s="1"/>
  <c r="S5749" i="8"/>
  <c r="R5749" i="8"/>
  <c r="Q5749" i="8"/>
  <c r="P5749" i="8"/>
  <c r="O5749" i="8"/>
  <c r="N5749" i="8"/>
  <c r="T5749" i="8" s="1"/>
  <c r="S5748" i="8"/>
  <c r="R5748" i="8"/>
  <c r="Q5748" i="8"/>
  <c r="P5748" i="8"/>
  <c r="O5748" i="8"/>
  <c r="N5748" i="8"/>
  <c r="T5748" i="8" s="1"/>
  <c r="S5747" i="8"/>
  <c r="R5747" i="8"/>
  <c r="Q5747" i="8"/>
  <c r="P5747" i="8"/>
  <c r="O5747" i="8"/>
  <c r="N5747" i="8"/>
  <c r="T5747" i="8" s="1"/>
  <c r="S5746" i="8"/>
  <c r="R5746" i="8"/>
  <c r="Q5746" i="8"/>
  <c r="P5746" i="8"/>
  <c r="O5746" i="8"/>
  <c r="N5746" i="8"/>
  <c r="T5746" i="8" s="1"/>
  <c r="S5745" i="8"/>
  <c r="R5745" i="8"/>
  <c r="Q5745" i="8"/>
  <c r="P5745" i="8"/>
  <c r="O5745" i="8"/>
  <c r="N5745" i="8"/>
  <c r="T5745" i="8" s="1"/>
  <c r="S5744" i="8"/>
  <c r="R5744" i="8"/>
  <c r="Q5744" i="8"/>
  <c r="P5744" i="8"/>
  <c r="O5744" i="8"/>
  <c r="N5744" i="8"/>
  <c r="T5744" i="8" s="1"/>
  <c r="S5743" i="8"/>
  <c r="R5743" i="8"/>
  <c r="Q5743" i="8"/>
  <c r="P5743" i="8"/>
  <c r="O5743" i="8"/>
  <c r="N5743" i="8"/>
  <c r="T5743" i="8" s="1"/>
  <c r="S5742" i="8"/>
  <c r="R5742" i="8"/>
  <c r="Q5742" i="8"/>
  <c r="P5742" i="8"/>
  <c r="O5742" i="8"/>
  <c r="N5742" i="8"/>
  <c r="T5742" i="8" s="1"/>
  <c r="S5741" i="8"/>
  <c r="R5741" i="8"/>
  <c r="Q5741" i="8"/>
  <c r="P5741" i="8"/>
  <c r="O5741" i="8"/>
  <c r="N5741" i="8"/>
  <c r="T5741" i="8" s="1"/>
  <c r="S5740" i="8"/>
  <c r="R5740" i="8"/>
  <c r="Q5740" i="8"/>
  <c r="P5740" i="8"/>
  <c r="O5740" i="8"/>
  <c r="N5740" i="8"/>
  <c r="T5740" i="8" s="1"/>
  <c r="S5739" i="8"/>
  <c r="R5739" i="8"/>
  <c r="Q5739" i="8"/>
  <c r="P5739" i="8"/>
  <c r="O5739" i="8"/>
  <c r="N5739" i="8"/>
  <c r="T5739" i="8" s="1"/>
  <c r="S5738" i="8"/>
  <c r="R5738" i="8"/>
  <c r="Q5738" i="8"/>
  <c r="P5738" i="8"/>
  <c r="O5738" i="8"/>
  <c r="N5738" i="8"/>
  <c r="T5738" i="8" s="1"/>
  <c r="S5737" i="8"/>
  <c r="R5737" i="8"/>
  <c r="Q5737" i="8"/>
  <c r="P5737" i="8"/>
  <c r="O5737" i="8"/>
  <c r="N5737" i="8"/>
  <c r="T5737" i="8" s="1"/>
  <c r="S5736" i="8"/>
  <c r="R5736" i="8"/>
  <c r="Q5736" i="8"/>
  <c r="P5736" i="8"/>
  <c r="O5736" i="8"/>
  <c r="N5736" i="8"/>
  <c r="T5736" i="8" s="1"/>
  <c r="S5735" i="8"/>
  <c r="R5735" i="8"/>
  <c r="Q5735" i="8"/>
  <c r="P5735" i="8"/>
  <c r="O5735" i="8"/>
  <c r="N5735" i="8"/>
  <c r="T5735" i="8" s="1"/>
  <c r="S5734" i="8"/>
  <c r="R5734" i="8"/>
  <c r="Q5734" i="8"/>
  <c r="P5734" i="8"/>
  <c r="O5734" i="8"/>
  <c r="N5734" i="8"/>
  <c r="T5734" i="8" s="1"/>
  <c r="S5733" i="8"/>
  <c r="R5733" i="8"/>
  <c r="Q5733" i="8"/>
  <c r="P5733" i="8"/>
  <c r="O5733" i="8"/>
  <c r="N5733" i="8"/>
  <c r="T5733" i="8" s="1"/>
  <c r="S5732" i="8"/>
  <c r="R5732" i="8"/>
  <c r="Q5732" i="8"/>
  <c r="P5732" i="8"/>
  <c r="O5732" i="8"/>
  <c r="N5732" i="8"/>
  <c r="T5732" i="8" s="1"/>
  <c r="S5731" i="8"/>
  <c r="R5731" i="8"/>
  <c r="Q5731" i="8"/>
  <c r="P5731" i="8"/>
  <c r="O5731" i="8"/>
  <c r="N5731" i="8"/>
  <c r="T5731" i="8" s="1"/>
  <c r="S5730" i="8"/>
  <c r="R5730" i="8"/>
  <c r="Q5730" i="8"/>
  <c r="P5730" i="8"/>
  <c r="O5730" i="8"/>
  <c r="N5730" i="8"/>
  <c r="T5730" i="8" s="1"/>
  <c r="S5729" i="8"/>
  <c r="R5729" i="8"/>
  <c r="Q5729" i="8"/>
  <c r="P5729" i="8"/>
  <c r="O5729" i="8"/>
  <c r="N5729" i="8"/>
  <c r="T5729" i="8" s="1"/>
  <c r="S5728" i="8"/>
  <c r="R5728" i="8"/>
  <c r="Q5728" i="8"/>
  <c r="P5728" i="8"/>
  <c r="O5728" i="8"/>
  <c r="N5728" i="8"/>
  <c r="T5728" i="8" s="1"/>
  <c r="S5727" i="8"/>
  <c r="R5727" i="8"/>
  <c r="Q5727" i="8"/>
  <c r="P5727" i="8"/>
  <c r="O5727" i="8"/>
  <c r="N5727" i="8"/>
  <c r="T5727" i="8" s="1"/>
  <c r="S5726" i="8"/>
  <c r="R5726" i="8"/>
  <c r="Q5726" i="8"/>
  <c r="P5726" i="8"/>
  <c r="O5726" i="8"/>
  <c r="N5726" i="8"/>
  <c r="T5726" i="8" s="1"/>
  <c r="S5725" i="8"/>
  <c r="R5725" i="8"/>
  <c r="Q5725" i="8"/>
  <c r="P5725" i="8"/>
  <c r="O5725" i="8"/>
  <c r="N5725" i="8"/>
  <c r="T5725" i="8" s="1"/>
  <c r="S5724" i="8"/>
  <c r="R5724" i="8"/>
  <c r="Q5724" i="8"/>
  <c r="P5724" i="8"/>
  <c r="O5724" i="8"/>
  <c r="N5724" i="8"/>
  <c r="T5724" i="8" s="1"/>
  <c r="S5723" i="8"/>
  <c r="R5723" i="8"/>
  <c r="Q5723" i="8"/>
  <c r="P5723" i="8"/>
  <c r="O5723" i="8"/>
  <c r="N5723" i="8"/>
  <c r="T5723" i="8" s="1"/>
  <c r="S5722" i="8"/>
  <c r="R5722" i="8"/>
  <c r="Q5722" i="8"/>
  <c r="P5722" i="8"/>
  <c r="O5722" i="8"/>
  <c r="N5722" i="8"/>
  <c r="T5722" i="8" s="1"/>
  <c r="S5721" i="8"/>
  <c r="R5721" i="8"/>
  <c r="Q5721" i="8"/>
  <c r="P5721" i="8"/>
  <c r="O5721" i="8"/>
  <c r="N5721" i="8"/>
  <c r="T5721" i="8" s="1"/>
  <c r="S5720" i="8"/>
  <c r="R5720" i="8"/>
  <c r="Q5720" i="8"/>
  <c r="P5720" i="8"/>
  <c r="O5720" i="8"/>
  <c r="N5720" i="8"/>
  <c r="T5720" i="8" s="1"/>
  <c r="S5719" i="8"/>
  <c r="R5719" i="8"/>
  <c r="Q5719" i="8"/>
  <c r="P5719" i="8"/>
  <c r="O5719" i="8"/>
  <c r="N5719" i="8"/>
  <c r="T5719" i="8" s="1"/>
  <c r="S5718" i="8"/>
  <c r="R5718" i="8"/>
  <c r="Q5718" i="8"/>
  <c r="P5718" i="8"/>
  <c r="O5718" i="8"/>
  <c r="N5718" i="8"/>
  <c r="T5718" i="8" s="1"/>
  <c r="S5717" i="8"/>
  <c r="R5717" i="8"/>
  <c r="Q5717" i="8"/>
  <c r="P5717" i="8"/>
  <c r="O5717" i="8"/>
  <c r="N5717" i="8"/>
  <c r="T5717" i="8" s="1"/>
  <c r="S5716" i="8"/>
  <c r="R5716" i="8"/>
  <c r="Q5716" i="8"/>
  <c r="P5716" i="8"/>
  <c r="O5716" i="8"/>
  <c r="N5716" i="8"/>
  <c r="T5716" i="8" s="1"/>
  <c r="S5715" i="8"/>
  <c r="R5715" i="8"/>
  <c r="Q5715" i="8"/>
  <c r="P5715" i="8"/>
  <c r="O5715" i="8"/>
  <c r="N5715" i="8"/>
  <c r="T5715" i="8" s="1"/>
  <c r="S5714" i="8"/>
  <c r="R5714" i="8"/>
  <c r="Q5714" i="8"/>
  <c r="P5714" i="8"/>
  <c r="O5714" i="8"/>
  <c r="N5714" i="8"/>
  <c r="T5714" i="8" s="1"/>
  <c r="S5713" i="8"/>
  <c r="R5713" i="8"/>
  <c r="Q5713" i="8"/>
  <c r="P5713" i="8"/>
  <c r="O5713" i="8"/>
  <c r="N5713" i="8"/>
  <c r="T5713" i="8" s="1"/>
  <c r="S5712" i="8"/>
  <c r="R5712" i="8"/>
  <c r="Q5712" i="8"/>
  <c r="P5712" i="8"/>
  <c r="O5712" i="8"/>
  <c r="N5712" i="8"/>
  <c r="T5712" i="8" s="1"/>
  <c r="S5711" i="8"/>
  <c r="R5711" i="8"/>
  <c r="Q5711" i="8"/>
  <c r="P5711" i="8"/>
  <c r="O5711" i="8"/>
  <c r="N5711" i="8"/>
  <c r="T5711" i="8" s="1"/>
  <c r="S5710" i="8"/>
  <c r="R5710" i="8"/>
  <c r="Q5710" i="8"/>
  <c r="P5710" i="8"/>
  <c r="O5710" i="8"/>
  <c r="N5710" i="8"/>
  <c r="T5710" i="8" s="1"/>
  <c r="S5709" i="8"/>
  <c r="R5709" i="8"/>
  <c r="Q5709" i="8"/>
  <c r="P5709" i="8"/>
  <c r="O5709" i="8"/>
  <c r="N5709" i="8"/>
  <c r="T5709" i="8" s="1"/>
  <c r="S5708" i="8"/>
  <c r="R5708" i="8"/>
  <c r="Q5708" i="8"/>
  <c r="P5708" i="8"/>
  <c r="O5708" i="8"/>
  <c r="N5708" i="8"/>
  <c r="T5708" i="8" s="1"/>
  <c r="S5707" i="8"/>
  <c r="R5707" i="8"/>
  <c r="Q5707" i="8"/>
  <c r="P5707" i="8"/>
  <c r="O5707" i="8"/>
  <c r="N5707" i="8"/>
  <c r="T5707" i="8" s="1"/>
  <c r="S5706" i="8"/>
  <c r="R5706" i="8"/>
  <c r="Q5706" i="8"/>
  <c r="P5706" i="8"/>
  <c r="O5706" i="8"/>
  <c r="N5706" i="8"/>
  <c r="T5706" i="8" s="1"/>
  <c r="S5705" i="8"/>
  <c r="R5705" i="8"/>
  <c r="Q5705" i="8"/>
  <c r="P5705" i="8"/>
  <c r="O5705" i="8"/>
  <c r="N5705" i="8"/>
  <c r="T5705" i="8" s="1"/>
  <c r="S5704" i="8"/>
  <c r="R5704" i="8"/>
  <c r="Q5704" i="8"/>
  <c r="P5704" i="8"/>
  <c r="O5704" i="8"/>
  <c r="N5704" i="8"/>
  <c r="T5704" i="8" s="1"/>
  <c r="S5703" i="8"/>
  <c r="R5703" i="8"/>
  <c r="Q5703" i="8"/>
  <c r="P5703" i="8"/>
  <c r="O5703" i="8"/>
  <c r="N5703" i="8"/>
  <c r="T5703" i="8" s="1"/>
  <c r="S5702" i="8"/>
  <c r="R5702" i="8"/>
  <c r="Q5702" i="8"/>
  <c r="P5702" i="8"/>
  <c r="O5702" i="8"/>
  <c r="N5702" i="8"/>
  <c r="T5702" i="8" s="1"/>
  <c r="S5701" i="8"/>
  <c r="R5701" i="8"/>
  <c r="Q5701" i="8"/>
  <c r="P5701" i="8"/>
  <c r="O5701" i="8"/>
  <c r="N5701" i="8"/>
  <c r="T5701" i="8" s="1"/>
  <c r="S5700" i="8"/>
  <c r="R5700" i="8"/>
  <c r="Q5700" i="8"/>
  <c r="P5700" i="8"/>
  <c r="O5700" i="8"/>
  <c r="N5700" i="8"/>
  <c r="T5700" i="8" s="1"/>
  <c r="S5699" i="8"/>
  <c r="R5699" i="8"/>
  <c r="Q5699" i="8"/>
  <c r="P5699" i="8"/>
  <c r="O5699" i="8"/>
  <c r="N5699" i="8"/>
  <c r="T5699" i="8" s="1"/>
  <c r="S5698" i="8"/>
  <c r="R5698" i="8"/>
  <c r="Q5698" i="8"/>
  <c r="P5698" i="8"/>
  <c r="O5698" i="8"/>
  <c r="N5698" i="8"/>
  <c r="T5698" i="8" s="1"/>
  <c r="S5697" i="8"/>
  <c r="R5697" i="8"/>
  <c r="Q5697" i="8"/>
  <c r="P5697" i="8"/>
  <c r="O5697" i="8"/>
  <c r="N5697" i="8"/>
  <c r="T5697" i="8" s="1"/>
  <c r="S5696" i="8"/>
  <c r="R5696" i="8"/>
  <c r="Q5696" i="8"/>
  <c r="P5696" i="8"/>
  <c r="O5696" i="8"/>
  <c r="N5696" i="8"/>
  <c r="T5696" i="8" s="1"/>
  <c r="S5695" i="8"/>
  <c r="R5695" i="8"/>
  <c r="Q5695" i="8"/>
  <c r="P5695" i="8"/>
  <c r="O5695" i="8"/>
  <c r="N5695" i="8"/>
  <c r="T5695" i="8" s="1"/>
  <c r="S5694" i="8"/>
  <c r="R5694" i="8"/>
  <c r="Q5694" i="8"/>
  <c r="P5694" i="8"/>
  <c r="O5694" i="8"/>
  <c r="N5694" i="8"/>
  <c r="T5694" i="8" s="1"/>
  <c r="S5693" i="8"/>
  <c r="R5693" i="8"/>
  <c r="Q5693" i="8"/>
  <c r="P5693" i="8"/>
  <c r="O5693" i="8"/>
  <c r="N5693" i="8"/>
  <c r="T5693" i="8" s="1"/>
  <c r="S5692" i="8"/>
  <c r="R5692" i="8"/>
  <c r="Q5692" i="8"/>
  <c r="P5692" i="8"/>
  <c r="O5692" i="8"/>
  <c r="N5692" i="8"/>
  <c r="T5692" i="8" s="1"/>
  <c r="S5691" i="8"/>
  <c r="R5691" i="8"/>
  <c r="Q5691" i="8"/>
  <c r="P5691" i="8"/>
  <c r="O5691" i="8"/>
  <c r="N5691" i="8"/>
  <c r="T5691" i="8" s="1"/>
  <c r="S5690" i="8"/>
  <c r="R5690" i="8"/>
  <c r="Q5690" i="8"/>
  <c r="P5690" i="8"/>
  <c r="O5690" i="8"/>
  <c r="N5690" i="8"/>
  <c r="T5690" i="8" s="1"/>
  <c r="S5689" i="8"/>
  <c r="R5689" i="8"/>
  <c r="Q5689" i="8"/>
  <c r="P5689" i="8"/>
  <c r="O5689" i="8"/>
  <c r="N5689" i="8"/>
  <c r="T5689" i="8" s="1"/>
  <c r="S5688" i="8"/>
  <c r="R5688" i="8"/>
  <c r="Q5688" i="8"/>
  <c r="P5688" i="8"/>
  <c r="O5688" i="8"/>
  <c r="N5688" i="8"/>
  <c r="T5688" i="8" s="1"/>
  <c r="S5687" i="8"/>
  <c r="R5687" i="8"/>
  <c r="Q5687" i="8"/>
  <c r="P5687" i="8"/>
  <c r="O5687" i="8"/>
  <c r="N5687" i="8"/>
  <c r="T5687" i="8" s="1"/>
  <c r="S5686" i="8"/>
  <c r="R5686" i="8"/>
  <c r="Q5686" i="8"/>
  <c r="P5686" i="8"/>
  <c r="O5686" i="8"/>
  <c r="N5686" i="8"/>
  <c r="T5686" i="8" s="1"/>
  <c r="S5685" i="8"/>
  <c r="R5685" i="8"/>
  <c r="Q5685" i="8"/>
  <c r="P5685" i="8"/>
  <c r="O5685" i="8"/>
  <c r="N5685" i="8"/>
  <c r="T5685" i="8" s="1"/>
  <c r="S5684" i="8"/>
  <c r="R5684" i="8"/>
  <c r="Q5684" i="8"/>
  <c r="P5684" i="8"/>
  <c r="O5684" i="8"/>
  <c r="N5684" i="8"/>
  <c r="T5684" i="8" s="1"/>
  <c r="S5683" i="8"/>
  <c r="R5683" i="8"/>
  <c r="Q5683" i="8"/>
  <c r="P5683" i="8"/>
  <c r="O5683" i="8"/>
  <c r="N5683" i="8"/>
  <c r="T5683" i="8" s="1"/>
  <c r="S5682" i="8"/>
  <c r="R5682" i="8"/>
  <c r="Q5682" i="8"/>
  <c r="P5682" i="8"/>
  <c r="O5682" i="8"/>
  <c r="N5682" i="8"/>
  <c r="T5682" i="8" s="1"/>
  <c r="S5681" i="8"/>
  <c r="R5681" i="8"/>
  <c r="Q5681" i="8"/>
  <c r="P5681" i="8"/>
  <c r="O5681" i="8"/>
  <c r="N5681" i="8"/>
  <c r="T5681" i="8" s="1"/>
  <c r="S5680" i="8"/>
  <c r="R5680" i="8"/>
  <c r="Q5680" i="8"/>
  <c r="P5680" i="8"/>
  <c r="O5680" i="8"/>
  <c r="N5680" i="8"/>
  <c r="T5680" i="8" s="1"/>
  <c r="S5679" i="8"/>
  <c r="R5679" i="8"/>
  <c r="Q5679" i="8"/>
  <c r="P5679" i="8"/>
  <c r="O5679" i="8"/>
  <c r="N5679" i="8"/>
  <c r="T5679" i="8" s="1"/>
  <c r="S5678" i="8"/>
  <c r="R5678" i="8"/>
  <c r="Q5678" i="8"/>
  <c r="P5678" i="8"/>
  <c r="O5678" i="8"/>
  <c r="N5678" i="8"/>
  <c r="T5678" i="8" s="1"/>
  <c r="S5677" i="8"/>
  <c r="R5677" i="8"/>
  <c r="Q5677" i="8"/>
  <c r="P5677" i="8"/>
  <c r="O5677" i="8"/>
  <c r="N5677" i="8"/>
  <c r="T5677" i="8" s="1"/>
  <c r="S5676" i="8"/>
  <c r="R5676" i="8"/>
  <c r="Q5676" i="8"/>
  <c r="P5676" i="8"/>
  <c r="O5676" i="8"/>
  <c r="N5676" i="8"/>
  <c r="T5676" i="8" s="1"/>
  <c r="S5675" i="8"/>
  <c r="R5675" i="8"/>
  <c r="Q5675" i="8"/>
  <c r="P5675" i="8"/>
  <c r="O5675" i="8"/>
  <c r="N5675" i="8"/>
  <c r="T5675" i="8" s="1"/>
  <c r="S5674" i="8"/>
  <c r="R5674" i="8"/>
  <c r="Q5674" i="8"/>
  <c r="P5674" i="8"/>
  <c r="O5674" i="8"/>
  <c r="N5674" i="8"/>
  <c r="T5674" i="8" s="1"/>
  <c r="S5673" i="8"/>
  <c r="R5673" i="8"/>
  <c r="Q5673" i="8"/>
  <c r="P5673" i="8"/>
  <c r="O5673" i="8"/>
  <c r="N5673" i="8"/>
  <c r="T5673" i="8" s="1"/>
  <c r="S5672" i="8"/>
  <c r="R5672" i="8"/>
  <c r="Q5672" i="8"/>
  <c r="P5672" i="8"/>
  <c r="O5672" i="8"/>
  <c r="N5672" i="8"/>
  <c r="T5672" i="8" s="1"/>
  <c r="S5671" i="8"/>
  <c r="R5671" i="8"/>
  <c r="Q5671" i="8"/>
  <c r="P5671" i="8"/>
  <c r="O5671" i="8"/>
  <c r="N5671" i="8"/>
  <c r="T5671" i="8" s="1"/>
  <c r="S5670" i="8"/>
  <c r="R5670" i="8"/>
  <c r="Q5670" i="8"/>
  <c r="P5670" i="8"/>
  <c r="O5670" i="8"/>
  <c r="N5670" i="8"/>
  <c r="T5670" i="8" s="1"/>
  <c r="S5669" i="8"/>
  <c r="R5669" i="8"/>
  <c r="Q5669" i="8"/>
  <c r="P5669" i="8"/>
  <c r="O5669" i="8"/>
  <c r="N5669" i="8"/>
  <c r="T5669" i="8" s="1"/>
  <c r="S5668" i="8"/>
  <c r="R5668" i="8"/>
  <c r="Q5668" i="8"/>
  <c r="P5668" i="8"/>
  <c r="O5668" i="8"/>
  <c r="N5668" i="8"/>
  <c r="T5668" i="8" s="1"/>
  <c r="S5667" i="8"/>
  <c r="R5667" i="8"/>
  <c r="Q5667" i="8"/>
  <c r="P5667" i="8"/>
  <c r="O5667" i="8"/>
  <c r="N5667" i="8"/>
  <c r="T5667" i="8" s="1"/>
  <c r="S5666" i="8"/>
  <c r="R5666" i="8"/>
  <c r="Q5666" i="8"/>
  <c r="P5666" i="8"/>
  <c r="O5666" i="8"/>
  <c r="N5666" i="8"/>
  <c r="T5666" i="8" s="1"/>
  <c r="S5665" i="8"/>
  <c r="R5665" i="8"/>
  <c r="Q5665" i="8"/>
  <c r="P5665" i="8"/>
  <c r="O5665" i="8"/>
  <c r="N5665" i="8"/>
  <c r="T5665" i="8" s="1"/>
  <c r="S5664" i="8"/>
  <c r="R5664" i="8"/>
  <c r="Q5664" i="8"/>
  <c r="P5664" i="8"/>
  <c r="O5664" i="8"/>
  <c r="N5664" i="8"/>
  <c r="T5664" i="8" s="1"/>
  <c r="S5663" i="8"/>
  <c r="R5663" i="8"/>
  <c r="Q5663" i="8"/>
  <c r="P5663" i="8"/>
  <c r="O5663" i="8"/>
  <c r="N5663" i="8"/>
  <c r="T5663" i="8" s="1"/>
  <c r="S5662" i="8"/>
  <c r="R5662" i="8"/>
  <c r="Q5662" i="8"/>
  <c r="P5662" i="8"/>
  <c r="O5662" i="8"/>
  <c r="N5662" i="8"/>
  <c r="T5662" i="8" s="1"/>
  <c r="S5661" i="8"/>
  <c r="R5661" i="8"/>
  <c r="Q5661" i="8"/>
  <c r="P5661" i="8"/>
  <c r="O5661" i="8"/>
  <c r="N5661" i="8"/>
  <c r="T5661" i="8" s="1"/>
  <c r="S5660" i="8"/>
  <c r="R5660" i="8"/>
  <c r="Q5660" i="8"/>
  <c r="P5660" i="8"/>
  <c r="O5660" i="8"/>
  <c r="N5660" i="8"/>
  <c r="T5660" i="8" s="1"/>
  <c r="S5659" i="8"/>
  <c r="R5659" i="8"/>
  <c r="Q5659" i="8"/>
  <c r="P5659" i="8"/>
  <c r="O5659" i="8"/>
  <c r="N5659" i="8"/>
  <c r="T5659" i="8" s="1"/>
  <c r="S5658" i="8"/>
  <c r="R5658" i="8"/>
  <c r="Q5658" i="8"/>
  <c r="P5658" i="8"/>
  <c r="O5658" i="8"/>
  <c r="N5658" i="8"/>
  <c r="T5658" i="8" s="1"/>
  <c r="S5657" i="8"/>
  <c r="R5657" i="8"/>
  <c r="Q5657" i="8"/>
  <c r="P5657" i="8"/>
  <c r="O5657" i="8"/>
  <c r="N5657" i="8"/>
  <c r="T5657" i="8" s="1"/>
  <c r="S5656" i="8"/>
  <c r="R5656" i="8"/>
  <c r="Q5656" i="8"/>
  <c r="P5656" i="8"/>
  <c r="O5656" i="8"/>
  <c r="N5656" i="8"/>
  <c r="T5656" i="8" s="1"/>
  <c r="S5655" i="8"/>
  <c r="R5655" i="8"/>
  <c r="Q5655" i="8"/>
  <c r="P5655" i="8"/>
  <c r="O5655" i="8"/>
  <c r="N5655" i="8"/>
  <c r="T5655" i="8" s="1"/>
  <c r="S5654" i="8"/>
  <c r="R5654" i="8"/>
  <c r="Q5654" i="8"/>
  <c r="P5654" i="8"/>
  <c r="O5654" i="8"/>
  <c r="N5654" i="8"/>
  <c r="T5654" i="8" s="1"/>
  <c r="S5653" i="8"/>
  <c r="R5653" i="8"/>
  <c r="Q5653" i="8"/>
  <c r="P5653" i="8"/>
  <c r="O5653" i="8"/>
  <c r="N5653" i="8"/>
  <c r="T5653" i="8" s="1"/>
  <c r="S5652" i="8"/>
  <c r="R5652" i="8"/>
  <c r="Q5652" i="8"/>
  <c r="P5652" i="8"/>
  <c r="O5652" i="8"/>
  <c r="N5652" i="8"/>
  <c r="T5652" i="8" s="1"/>
  <c r="S5651" i="8"/>
  <c r="R5651" i="8"/>
  <c r="Q5651" i="8"/>
  <c r="P5651" i="8"/>
  <c r="O5651" i="8"/>
  <c r="N5651" i="8"/>
  <c r="T5651" i="8" s="1"/>
  <c r="S5650" i="8"/>
  <c r="R5650" i="8"/>
  <c r="Q5650" i="8"/>
  <c r="P5650" i="8"/>
  <c r="O5650" i="8"/>
  <c r="N5650" i="8"/>
  <c r="T5650" i="8" s="1"/>
  <c r="S5649" i="8"/>
  <c r="R5649" i="8"/>
  <c r="Q5649" i="8"/>
  <c r="P5649" i="8"/>
  <c r="O5649" i="8"/>
  <c r="N5649" i="8"/>
  <c r="T5649" i="8" s="1"/>
  <c r="S5648" i="8"/>
  <c r="R5648" i="8"/>
  <c r="Q5648" i="8"/>
  <c r="P5648" i="8"/>
  <c r="O5648" i="8"/>
  <c r="N5648" i="8"/>
  <c r="T5648" i="8" s="1"/>
  <c r="S5647" i="8"/>
  <c r="R5647" i="8"/>
  <c r="Q5647" i="8"/>
  <c r="P5647" i="8"/>
  <c r="O5647" i="8"/>
  <c r="N5647" i="8"/>
  <c r="T5647" i="8" s="1"/>
  <c r="S5646" i="8"/>
  <c r="R5646" i="8"/>
  <c r="Q5646" i="8"/>
  <c r="P5646" i="8"/>
  <c r="O5646" i="8"/>
  <c r="N5646" i="8"/>
  <c r="T5646" i="8" s="1"/>
  <c r="S5645" i="8"/>
  <c r="R5645" i="8"/>
  <c r="Q5645" i="8"/>
  <c r="P5645" i="8"/>
  <c r="O5645" i="8"/>
  <c r="N5645" i="8"/>
  <c r="T5645" i="8" s="1"/>
  <c r="S5644" i="8"/>
  <c r="R5644" i="8"/>
  <c r="Q5644" i="8"/>
  <c r="P5644" i="8"/>
  <c r="O5644" i="8"/>
  <c r="N5644" i="8"/>
  <c r="T5644" i="8" s="1"/>
  <c r="S5643" i="8"/>
  <c r="R5643" i="8"/>
  <c r="Q5643" i="8"/>
  <c r="P5643" i="8"/>
  <c r="O5643" i="8"/>
  <c r="N5643" i="8"/>
  <c r="T5643" i="8" s="1"/>
  <c r="S5642" i="8"/>
  <c r="R5642" i="8"/>
  <c r="Q5642" i="8"/>
  <c r="P5642" i="8"/>
  <c r="O5642" i="8"/>
  <c r="N5642" i="8"/>
  <c r="T5642" i="8" s="1"/>
  <c r="S5641" i="8"/>
  <c r="R5641" i="8"/>
  <c r="Q5641" i="8"/>
  <c r="P5641" i="8"/>
  <c r="O5641" i="8"/>
  <c r="N5641" i="8"/>
  <c r="T5641" i="8" s="1"/>
  <c r="S5640" i="8"/>
  <c r="R5640" i="8"/>
  <c r="Q5640" i="8"/>
  <c r="P5640" i="8"/>
  <c r="O5640" i="8"/>
  <c r="N5640" i="8"/>
  <c r="T5640" i="8" s="1"/>
  <c r="S5639" i="8"/>
  <c r="R5639" i="8"/>
  <c r="Q5639" i="8"/>
  <c r="P5639" i="8"/>
  <c r="O5639" i="8"/>
  <c r="N5639" i="8"/>
  <c r="T5639" i="8" s="1"/>
  <c r="S5638" i="8"/>
  <c r="R5638" i="8"/>
  <c r="Q5638" i="8"/>
  <c r="P5638" i="8"/>
  <c r="O5638" i="8"/>
  <c r="N5638" i="8"/>
  <c r="T5638" i="8" s="1"/>
  <c r="S5637" i="8"/>
  <c r="R5637" i="8"/>
  <c r="Q5637" i="8"/>
  <c r="P5637" i="8"/>
  <c r="O5637" i="8"/>
  <c r="N5637" i="8"/>
  <c r="T5637" i="8" s="1"/>
  <c r="S5636" i="8"/>
  <c r="R5636" i="8"/>
  <c r="Q5636" i="8"/>
  <c r="P5636" i="8"/>
  <c r="O5636" i="8"/>
  <c r="N5636" i="8"/>
  <c r="T5636" i="8" s="1"/>
  <c r="S5635" i="8"/>
  <c r="R5635" i="8"/>
  <c r="Q5635" i="8"/>
  <c r="P5635" i="8"/>
  <c r="O5635" i="8"/>
  <c r="N5635" i="8"/>
  <c r="T5635" i="8" s="1"/>
  <c r="S5634" i="8"/>
  <c r="R5634" i="8"/>
  <c r="Q5634" i="8"/>
  <c r="P5634" i="8"/>
  <c r="O5634" i="8"/>
  <c r="N5634" i="8"/>
  <c r="T5634" i="8" s="1"/>
  <c r="S5633" i="8"/>
  <c r="R5633" i="8"/>
  <c r="Q5633" i="8"/>
  <c r="P5633" i="8"/>
  <c r="O5633" i="8"/>
  <c r="N5633" i="8"/>
  <c r="T5633" i="8" s="1"/>
  <c r="S5632" i="8"/>
  <c r="R5632" i="8"/>
  <c r="Q5632" i="8"/>
  <c r="P5632" i="8"/>
  <c r="O5632" i="8"/>
  <c r="N5632" i="8"/>
  <c r="T5632" i="8" s="1"/>
  <c r="S5631" i="8"/>
  <c r="R5631" i="8"/>
  <c r="Q5631" i="8"/>
  <c r="P5631" i="8"/>
  <c r="O5631" i="8"/>
  <c r="N5631" i="8"/>
  <c r="T5631" i="8" s="1"/>
  <c r="S5630" i="8"/>
  <c r="R5630" i="8"/>
  <c r="Q5630" i="8"/>
  <c r="P5630" i="8"/>
  <c r="O5630" i="8"/>
  <c r="N5630" i="8"/>
  <c r="T5630" i="8" s="1"/>
  <c r="S5629" i="8"/>
  <c r="R5629" i="8"/>
  <c r="Q5629" i="8"/>
  <c r="P5629" i="8"/>
  <c r="O5629" i="8"/>
  <c r="N5629" i="8"/>
  <c r="T5629" i="8" s="1"/>
  <c r="S5628" i="8"/>
  <c r="R5628" i="8"/>
  <c r="Q5628" i="8"/>
  <c r="P5628" i="8"/>
  <c r="O5628" i="8"/>
  <c r="N5628" i="8"/>
  <c r="T5628" i="8" s="1"/>
  <c r="S5627" i="8"/>
  <c r="R5627" i="8"/>
  <c r="Q5627" i="8"/>
  <c r="P5627" i="8"/>
  <c r="O5627" i="8"/>
  <c r="N5627" i="8"/>
  <c r="T5627" i="8" s="1"/>
  <c r="S5626" i="8"/>
  <c r="R5626" i="8"/>
  <c r="Q5626" i="8"/>
  <c r="P5626" i="8"/>
  <c r="O5626" i="8"/>
  <c r="N5626" i="8"/>
  <c r="T5626" i="8" s="1"/>
  <c r="S5625" i="8"/>
  <c r="R5625" i="8"/>
  <c r="Q5625" i="8"/>
  <c r="P5625" i="8"/>
  <c r="O5625" i="8"/>
  <c r="N5625" i="8"/>
  <c r="T5625" i="8" s="1"/>
  <c r="S5624" i="8"/>
  <c r="R5624" i="8"/>
  <c r="Q5624" i="8"/>
  <c r="P5624" i="8"/>
  <c r="O5624" i="8"/>
  <c r="N5624" i="8"/>
  <c r="T5624" i="8" s="1"/>
  <c r="S5623" i="8"/>
  <c r="R5623" i="8"/>
  <c r="Q5623" i="8"/>
  <c r="P5623" i="8"/>
  <c r="O5623" i="8"/>
  <c r="N5623" i="8"/>
  <c r="T5623" i="8" s="1"/>
  <c r="S5622" i="8"/>
  <c r="R5622" i="8"/>
  <c r="Q5622" i="8"/>
  <c r="P5622" i="8"/>
  <c r="O5622" i="8"/>
  <c r="N5622" i="8"/>
  <c r="T5622" i="8" s="1"/>
  <c r="S5621" i="8"/>
  <c r="R5621" i="8"/>
  <c r="Q5621" i="8"/>
  <c r="P5621" i="8"/>
  <c r="O5621" i="8"/>
  <c r="N5621" i="8"/>
  <c r="T5621" i="8" s="1"/>
  <c r="S5620" i="8"/>
  <c r="R5620" i="8"/>
  <c r="Q5620" i="8"/>
  <c r="P5620" i="8"/>
  <c r="O5620" i="8"/>
  <c r="N5620" i="8"/>
  <c r="T5620" i="8" s="1"/>
  <c r="S5619" i="8"/>
  <c r="R5619" i="8"/>
  <c r="Q5619" i="8"/>
  <c r="P5619" i="8"/>
  <c r="O5619" i="8"/>
  <c r="N5619" i="8"/>
  <c r="T5619" i="8" s="1"/>
  <c r="S5618" i="8"/>
  <c r="R5618" i="8"/>
  <c r="Q5618" i="8"/>
  <c r="P5618" i="8"/>
  <c r="O5618" i="8"/>
  <c r="N5618" i="8"/>
  <c r="T5618" i="8" s="1"/>
  <c r="S5617" i="8"/>
  <c r="R5617" i="8"/>
  <c r="Q5617" i="8"/>
  <c r="P5617" i="8"/>
  <c r="O5617" i="8"/>
  <c r="N5617" i="8"/>
  <c r="T5617" i="8" s="1"/>
  <c r="S5616" i="8"/>
  <c r="R5616" i="8"/>
  <c r="Q5616" i="8"/>
  <c r="P5616" i="8"/>
  <c r="O5616" i="8"/>
  <c r="N5616" i="8"/>
  <c r="T5616" i="8" s="1"/>
  <c r="S5615" i="8"/>
  <c r="R5615" i="8"/>
  <c r="Q5615" i="8"/>
  <c r="P5615" i="8"/>
  <c r="O5615" i="8"/>
  <c r="N5615" i="8"/>
  <c r="T5615" i="8" s="1"/>
  <c r="S5614" i="8"/>
  <c r="R5614" i="8"/>
  <c r="Q5614" i="8"/>
  <c r="P5614" i="8"/>
  <c r="O5614" i="8"/>
  <c r="N5614" i="8"/>
  <c r="T5614" i="8" s="1"/>
  <c r="S5613" i="8"/>
  <c r="R5613" i="8"/>
  <c r="Q5613" i="8"/>
  <c r="P5613" i="8"/>
  <c r="O5613" i="8"/>
  <c r="N5613" i="8"/>
  <c r="T5613" i="8" s="1"/>
  <c r="S5612" i="8"/>
  <c r="R5612" i="8"/>
  <c r="Q5612" i="8"/>
  <c r="P5612" i="8"/>
  <c r="O5612" i="8"/>
  <c r="N5612" i="8"/>
  <c r="T5612" i="8" s="1"/>
  <c r="S5611" i="8"/>
  <c r="R5611" i="8"/>
  <c r="Q5611" i="8"/>
  <c r="P5611" i="8"/>
  <c r="O5611" i="8"/>
  <c r="N5611" i="8"/>
  <c r="T5611" i="8" s="1"/>
  <c r="S5610" i="8"/>
  <c r="R5610" i="8"/>
  <c r="Q5610" i="8"/>
  <c r="P5610" i="8"/>
  <c r="O5610" i="8"/>
  <c r="N5610" i="8"/>
  <c r="T5610" i="8" s="1"/>
  <c r="S5609" i="8"/>
  <c r="R5609" i="8"/>
  <c r="Q5609" i="8"/>
  <c r="P5609" i="8"/>
  <c r="O5609" i="8"/>
  <c r="N5609" i="8"/>
  <c r="T5609" i="8" s="1"/>
  <c r="S5608" i="8"/>
  <c r="R5608" i="8"/>
  <c r="Q5608" i="8"/>
  <c r="P5608" i="8"/>
  <c r="O5608" i="8"/>
  <c r="N5608" i="8"/>
  <c r="T5608" i="8" s="1"/>
  <c r="S5607" i="8"/>
  <c r="R5607" i="8"/>
  <c r="Q5607" i="8"/>
  <c r="P5607" i="8"/>
  <c r="O5607" i="8"/>
  <c r="N5607" i="8"/>
  <c r="T5607" i="8" s="1"/>
  <c r="S5606" i="8"/>
  <c r="R5606" i="8"/>
  <c r="Q5606" i="8"/>
  <c r="P5606" i="8"/>
  <c r="O5606" i="8"/>
  <c r="N5606" i="8"/>
  <c r="T5606" i="8" s="1"/>
  <c r="S5605" i="8"/>
  <c r="R5605" i="8"/>
  <c r="Q5605" i="8"/>
  <c r="P5605" i="8"/>
  <c r="O5605" i="8"/>
  <c r="N5605" i="8"/>
  <c r="T5605" i="8" s="1"/>
  <c r="S5604" i="8"/>
  <c r="R5604" i="8"/>
  <c r="Q5604" i="8"/>
  <c r="P5604" i="8"/>
  <c r="O5604" i="8"/>
  <c r="N5604" i="8"/>
  <c r="T5604" i="8" s="1"/>
  <c r="S5603" i="8"/>
  <c r="R5603" i="8"/>
  <c r="Q5603" i="8"/>
  <c r="P5603" i="8"/>
  <c r="O5603" i="8"/>
  <c r="N5603" i="8"/>
  <c r="T5603" i="8" s="1"/>
  <c r="S5602" i="8"/>
  <c r="R5602" i="8"/>
  <c r="Q5602" i="8"/>
  <c r="P5602" i="8"/>
  <c r="O5602" i="8"/>
  <c r="N5602" i="8"/>
  <c r="T5602" i="8" s="1"/>
  <c r="S5601" i="8"/>
  <c r="R5601" i="8"/>
  <c r="Q5601" i="8"/>
  <c r="P5601" i="8"/>
  <c r="O5601" i="8"/>
  <c r="N5601" i="8"/>
  <c r="T5601" i="8" s="1"/>
  <c r="S5600" i="8"/>
  <c r="R5600" i="8"/>
  <c r="Q5600" i="8"/>
  <c r="P5600" i="8"/>
  <c r="O5600" i="8"/>
  <c r="N5600" i="8"/>
  <c r="T5600" i="8" s="1"/>
  <c r="S5599" i="8"/>
  <c r="R5599" i="8"/>
  <c r="Q5599" i="8"/>
  <c r="P5599" i="8"/>
  <c r="O5599" i="8"/>
  <c r="N5599" i="8"/>
  <c r="T5599" i="8" s="1"/>
  <c r="S5598" i="8"/>
  <c r="R5598" i="8"/>
  <c r="Q5598" i="8"/>
  <c r="P5598" i="8"/>
  <c r="O5598" i="8"/>
  <c r="N5598" i="8"/>
  <c r="T5598" i="8" s="1"/>
  <c r="S5597" i="8"/>
  <c r="R5597" i="8"/>
  <c r="Q5597" i="8"/>
  <c r="P5597" i="8"/>
  <c r="O5597" i="8"/>
  <c r="N5597" i="8"/>
  <c r="T5597" i="8" s="1"/>
  <c r="S5596" i="8"/>
  <c r="R5596" i="8"/>
  <c r="Q5596" i="8"/>
  <c r="P5596" i="8"/>
  <c r="O5596" i="8"/>
  <c r="N5596" i="8"/>
  <c r="T5596" i="8" s="1"/>
  <c r="S5595" i="8"/>
  <c r="R5595" i="8"/>
  <c r="Q5595" i="8"/>
  <c r="P5595" i="8"/>
  <c r="O5595" i="8"/>
  <c r="N5595" i="8"/>
  <c r="T5595" i="8" s="1"/>
  <c r="S5594" i="8"/>
  <c r="R5594" i="8"/>
  <c r="Q5594" i="8"/>
  <c r="P5594" i="8"/>
  <c r="O5594" i="8"/>
  <c r="N5594" i="8"/>
  <c r="T5594" i="8" s="1"/>
  <c r="S5593" i="8"/>
  <c r="R5593" i="8"/>
  <c r="Q5593" i="8"/>
  <c r="P5593" i="8"/>
  <c r="O5593" i="8"/>
  <c r="N5593" i="8"/>
  <c r="T5593" i="8" s="1"/>
  <c r="S5592" i="8"/>
  <c r="R5592" i="8"/>
  <c r="Q5592" i="8"/>
  <c r="P5592" i="8"/>
  <c r="O5592" i="8"/>
  <c r="N5592" i="8"/>
  <c r="T5592" i="8" s="1"/>
  <c r="S5591" i="8"/>
  <c r="R5591" i="8"/>
  <c r="Q5591" i="8"/>
  <c r="P5591" i="8"/>
  <c r="O5591" i="8"/>
  <c r="N5591" i="8"/>
  <c r="T5591" i="8" s="1"/>
  <c r="S5590" i="8"/>
  <c r="R5590" i="8"/>
  <c r="Q5590" i="8"/>
  <c r="P5590" i="8"/>
  <c r="O5590" i="8"/>
  <c r="N5590" i="8"/>
  <c r="T5590" i="8" s="1"/>
  <c r="S5589" i="8"/>
  <c r="R5589" i="8"/>
  <c r="Q5589" i="8"/>
  <c r="P5589" i="8"/>
  <c r="O5589" i="8"/>
  <c r="N5589" i="8"/>
  <c r="T5589" i="8" s="1"/>
  <c r="S5588" i="8"/>
  <c r="R5588" i="8"/>
  <c r="Q5588" i="8"/>
  <c r="P5588" i="8"/>
  <c r="O5588" i="8"/>
  <c r="N5588" i="8"/>
  <c r="T5588" i="8" s="1"/>
  <c r="S5587" i="8"/>
  <c r="R5587" i="8"/>
  <c r="Q5587" i="8"/>
  <c r="P5587" i="8"/>
  <c r="O5587" i="8"/>
  <c r="N5587" i="8"/>
  <c r="T5587" i="8" s="1"/>
  <c r="S5586" i="8"/>
  <c r="R5586" i="8"/>
  <c r="Q5586" i="8"/>
  <c r="P5586" i="8"/>
  <c r="O5586" i="8"/>
  <c r="N5586" i="8"/>
  <c r="T5586" i="8" s="1"/>
  <c r="S5585" i="8"/>
  <c r="R5585" i="8"/>
  <c r="Q5585" i="8"/>
  <c r="P5585" i="8"/>
  <c r="O5585" i="8"/>
  <c r="N5585" i="8"/>
  <c r="T5585" i="8" s="1"/>
  <c r="S5584" i="8"/>
  <c r="R5584" i="8"/>
  <c r="Q5584" i="8"/>
  <c r="P5584" i="8"/>
  <c r="O5584" i="8"/>
  <c r="N5584" i="8"/>
  <c r="T5584" i="8" s="1"/>
  <c r="S5583" i="8"/>
  <c r="R5583" i="8"/>
  <c r="Q5583" i="8"/>
  <c r="P5583" i="8"/>
  <c r="O5583" i="8"/>
  <c r="N5583" i="8"/>
  <c r="T5583" i="8" s="1"/>
  <c r="S5582" i="8"/>
  <c r="R5582" i="8"/>
  <c r="Q5582" i="8"/>
  <c r="P5582" i="8"/>
  <c r="O5582" i="8"/>
  <c r="N5582" i="8"/>
  <c r="T5582" i="8" s="1"/>
  <c r="S5581" i="8"/>
  <c r="R5581" i="8"/>
  <c r="Q5581" i="8"/>
  <c r="P5581" i="8"/>
  <c r="O5581" i="8"/>
  <c r="N5581" i="8"/>
  <c r="T5581" i="8" s="1"/>
  <c r="S5580" i="8"/>
  <c r="R5580" i="8"/>
  <c r="Q5580" i="8"/>
  <c r="P5580" i="8"/>
  <c r="O5580" i="8"/>
  <c r="N5580" i="8"/>
  <c r="T5580" i="8" s="1"/>
  <c r="S5579" i="8"/>
  <c r="R5579" i="8"/>
  <c r="Q5579" i="8"/>
  <c r="P5579" i="8"/>
  <c r="O5579" i="8"/>
  <c r="N5579" i="8"/>
  <c r="T5579" i="8" s="1"/>
  <c r="S5578" i="8"/>
  <c r="R5578" i="8"/>
  <c r="Q5578" i="8"/>
  <c r="P5578" i="8"/>
  <c r="O5578" i="8"/>
  <c r="N5578" i="8"/>
  <c r="T5578" i="8" s="1"/>
  <c r="S5577" i="8"/>
  <c r="R5577" i="8"/>
  <c r="Q5577" i="8"/>
  <c r="P5577" i="8"/>
  <c r="O5577" i="8"/>
  <c r="N5577" i="8"/>
  <c r="T5577" i="8" s="1"/>
  <c r="S5576" i="8"/>
  <c r="R5576" i="8"/>
  <c r="Q5576" i="8"/>
  <c r="P5576" i="8"/>
  <c r="O5576" i="8"/>
  <c r="N5576" i="8"/>
  <c r="T5576" i="8" s="1"/>
  <c r="S5575" i="8"/>
  <c r="R5575" i="8"/>
  <c r="Q5575" i="8"/>
  <c r="P5575" i="8"/>
  <c r="O5575" i="8"/>
  <c r="N5575" i="8"/>
  <c r="T5575" i="8" s="1"/>
  <c r="S5574" i="8"/>
  <c r="R5574" i="8"/>
  <c r="Q5574" i="8"/>
  <c r="P5574" i="8"/>
  <c r="O5574" i="8"/>
  <c r="N5574" i="8"/>
  <c r="T5574" i="8" s="1"/>
  <c r="S5573" i="8"/>
  <c r="R5573" i="8"/>
  <c r="Q5573" i="8"/>
  <c r="P5573" i="8"/>
  <c r="O5573" i="8"/>
  <c r="N5573" i="8"/>
  <c r="T5573" i="8" s="1"/>
  <c r="S5572" i="8"/>
  <c r="R5572" i="8"/>
  <c r="Q5572" i="8"/>
  <c r="P5572" i="8"/>
  <c r="O5572" i="8"/>
  <c r="N5572" i="8"/>
  <c r="T5572" i="8" s="1"/>
  <c r="S5571" i="8"/>
  <c r="R5571" i="8"/>
  <c r="Q5571" i="8"/>
  <c r="P5571" i="8"/>
  <c r="O5571" i="8"/>
  <c r="N5571" i="8"/>
  <c r="T5571" i="8" s="1"/>
  <c r="S5570" i="8"/>
  <c r="R5570" i="8"/>
  <c r="Q5570" i="8"/>
  <c r="P5570" i="8"/>
  <c r="O5570" i="8"/>
  <c r="N5570" i="8"/>
  <c r="T5570" i="8" s="1"/>
  <c r="S5569" i="8"/>
  <c r="R5569" i="8"/>
  <c r="Q5569" i="8"/>
  <c r="P5569" i="8"/>
  <c r="O5569" i="8"/>
  <c r="N5569" i="8"/>
  <c r="T5569" i="8" s="1"/>
  <c r="S5568" i="8"/>
  <c r="R5568" i="8"/>
  <c r="Q5568" i="8"/>
  <c r="P5568" i="8"/>
  <c r="O5568" i="8"/>
  <c r="N5568" i="8"/>
  <c r="T5568" i="8" s="1"/>
  <c r="S5567" i="8"/>
  <c r="R5567" i="8"/>
  <c r="Q5567" i="8"/>
  <c r="P5567" i="8"/>
  <c r="O5567" i="8"/>
  <c r="N5567" i="8"/>
  <c r="T5567" i="8" s="1"/>
  <c r="S5566" i="8"/>
  <c r="R5566" i="8"/>
  <c r="Q5566" i="8"/>
  <c r="P5566" i="8"/>
  <c r="O5566" i="8"/>
  <c r="N5566" i="8"/>
  <c r="T5566" i="8" s="1"/>
  <c r="S5565" i="8"/>
  <c r="R5565" i="8"/>
  <c r="Q5565" i="8"/>
  <c r="P5565" i="8"/>
  <c r="O5565" i="8"/>
  <c r="N5565" i="8"/>
  <c r="T5565" i="8" s="1"/>
  <c r="S5564" i="8"/>
  <c r="R5564" i="8"/>
  <c r="Q5564" i="8"/>
  <c r="P5564" i="8"/>
  <c r="O5564" i="8"/>
  <c r="N5564" i="8"/>
  <c r="T5564" i="8" s="1"/>
  <c r="S5563" i="8"/>
  <c r="R5563" i="8"/>
  <c r="Q5563" i="8"/>
  <c r="P5563" i="8"/>
  <c r="O5563" i="8"/>
  <c r="N5563" i="8"/>
  <c r="T5563" i="8" s="1"/>
  <c r="S5562" i="8"/>
  <c r="R5562" i="8"/>
  <c r="Q5562" i="8"/>
  <c r="P5562" i="8"/>
  <c r="O5562" i="8"/>
  <c r="N5562" i="8"/>
  <c r="T5562" i="8" s="1"/>
  <c r="S5561" i="8"/>
  <c r="R5561" i="8"/>
  <c r="Q5561" i="8"/>
  <c r="P5561" i="8"/>
  <c r="O5561" i="8"/>
  <c r="N5561" i="8"/>
  <c r="T5561" i="8" s="1"/>
  <c r="S5560" i="8"/>
  <c r="R5560" i="8"/>
  <c r="Q5560" i="8"/>
  <c r="P5560" i="8"/>
  <c r="O5560" i="8"/>
  <c r="N5560" i="8"/>
  <c r="T5560" i="8" s="1"/>
  <c r="S5559" i="8"/>
  <c r="R5559" i="8"/>
  <c r="Q5559" i="8"/>
  <c r="P5559" i="8"/>
  <c r="O5559" i="8"/>
  <c r="N5559" i="8"/>
  <c r="T5559" i="8" s="1"/>
  <c r="S5558" i="8"/>
  <c r="R5558" i="8"/>
  <c r="Q5558" i="8"/>
  <c r="P5558" i="8"/>
  <c r="O5558" i="8"/>
  <c r="N5558" i="8"/>
  <c r="T5558" i="8" s="1"/>
  <c r="S5557" i="8"/>
  <c r="R5557" i="8"/>
  <c r="Q5557" i="8"/>
  <c r="P5557" i="8"/>
  <c r="O5557" i="8"/>
  <c r="N5557" i="8"/>
  <c r="T5557" i="8" s="1"/>
  <c r="S5556" i="8"/>
  <c r="R5556" i="8"/>
  <c r="Q5556" i="8"/>
  <c r="P5556" i="8"/>
  <c r="O5556" i="8"/>
  <c r="N5556" i="8"/>
  <c r="T5556" i="8" s="1"/>
  <c r="S5555" i="8"/>
  <c r="R5555" i="8"/>
  <c r="Q5555" i="8"/>
  <c r="P5555" i="8"/>
  <c r="O5555" i="8"/>
  <c r="N5555" i="8"/>
  <c r="T5555" i="8" s="1"/>
  <c r="S5554" i="8"/>
  <c r="R5554" i="8"/>
  <c r="Q5554" i="8"/>
  <c r="P5554" i="8"/>
  <c r="O5554" i="8"/>
  <c r="N5554" i="8"/>
  <c r="T5554" i="8" s="1"/>
  <c r="S5553" i="8"/>
  <c r="R5553" i="8"/>
  <c r="Q5553" i="8"/>
  <c r="P5553" i="8"/>
  <c r="O5553" i="8"/>
  <c r="N5553" i="8"/>
  <c r="T5553" i="8" s="1"/>
  <c r="S5552" i="8"/>
  <c r="R5552" i="8"/>
  <c r="Q5552" i="8"/>
  <c r="P5552" i="8"/>
  <c r="O5552" i="8"/>
  <c r="N5552" i="8"/>
  <c r="T5552" i="8" s="1"/>
  <c r="S5551" i="8"/>
  <c r="R5551" i="8"/>
  <c r="Q5551" i="8"/>
  <c r="P5551" i="8"/>
  <c r="O5551" i="8"/>
  <c r="N5551" i="8"/>
  <c r="T5551" i="8" s="1"/>
  <c r="S5550" i="8"/>
  <c r="R5550" i="8"/>
  <c r="Q5550" i="8"/>
  <c r="P5550" i="8"/>
  <c r="O5550" i="8"/>
  <c r="N5550" i="8"/>
  <c r="T5550" i="8" s="1"/>
  <c r="S5549" i="8"/>
  <c r="R5549" i="8"/>
  <c r="Q5549" i="8"/>
  <c r="P5549" i="8"/>
  <c r="O5549" i="8"/>
  <c r="N5549" i="8"/>
  <c r="T5549" i="8" s="1"/>
  <c r="S5548" i="8"/>
  <c r="R5548" i="8"/>
  <c r="Q5548" i="8"/>
  <c r="P5548" i="8"/>
  <c r="O5548" i="8"/>
  <c r="N5548" i="8"/>
  <c r="T5548" i="8" s="1"/>
  <c r="S5547" i="8"/>
  <c r="R5547" i="8"/>
  <c r="Q5547" i="8"/>
  <c r="P5547" i="8"/>
  <c r="O5547" i="8"/>
  <c r="N5547" i="8"/>
  <c r="T5547" i="8" s="1"/>
  <c r="S5546" i="8"/>
  <c r="R5546" i="8"/>
  <c r="Q5546" i="8"/>
  <c r="P5546" i="8"/>
  <c r="O5546" i="8"/>
  <c r="N5546" i="8"/>
  <c r="T5546" i="8" s="1"/>
  <c r="S5545" i="8"/>
  <c r="R5545" i="8"/>
  <c r="Q5545" i="8"/>
  <c r="P5545" i="8"/>
  <c r="O5545" i="8"/>
  <c r="N5545" i="8"/>
  <c r="T5545" i="8" s="1"/>
  <c r="S5544" i="8"/>
  <c r="R5544" i="8"/>
  <c r="Q5544" i="8"/>
  <c r="P5544" i="8"/>
  <c r="O5544" i="8"/>
  <c r="N5544" i="8"/>
  <c r="T5544" i="8" s="1"/>
  <c r="S5543" i="8"/>
  <c r="R5543" i="8"/>
  <c r="Q5543" i="8"/>
  <c r="P5543" i="8"/>
  <c r="O5543" i="8"/>
  <c r="N5543" i="8"/>
  <c r="T5543" i="8" s="1"/>
  <c r="S5542" i="8"/>
  <c r="R5542" i="8"/>
  <c r="Q5542" i="8"/>
  <c r="P5542" i="8"/>
  <c r="O5542" i="8"/>
  <c r="N5542" i="8"/>
  <c r="T5542" i="8" s="1"/>
  <c r="S5541" i="8"/>
  <c r="R5541" i="8"/>
  <c r="Q5541" i="8"/>
  <c r="P5541" i="8"/>
  <c r="O5541" i="8"/>
  <c r="N5541" i="8"/>
  <c r="T5541" i="8" s="1"/>
  <c r="S5540" i="8"/>
  <c r="R5540" i="8"/>
  <c r="Q5540" i="8"/>
  <c r="P5540" i="8"/>
  <c r="O5540" i="8"/>
  <c r="N5540" i="8"/>
  <c r="T5540" i="8" s="1"/>
  <c r="S5539" i="8"/>
  <c r="R5539" i="8"/>
  <c r="Q5539" i="8"/>
  <c r="P5539" i="8"/>
  <c r="O5539" i="8"/>
  <c r="N5539" i="8"/>
  <c r="T5539" i="8" s="1"/>
  <c r="S5538" i="8"/>
  <c r="R5538" i="8"/>
  <c r="Q5538" i="8"/>
  <c r="P5538" i="8"/>
  <c r="O5538" i="8"/>
  <c r="N5538" i="8"/>
  <c r="T5538" i="8" s="1"/>
  <c r="S5537" i="8"/>
  <c r="R5537" i="8"/>
  <c r="Q5537" i="8"/>
  <c r="P5537" i="8"/>
  <c r="O5537" i="8"/>
  <c r="N5537" i="8"/>
  <c r="T5537" i="8" s="1"/>
  <c r="S5536" i="8"/>
  <c r="R5536" i="8"/>
  <c r="Q5536" i="8"/>
  <c r="P5536" i="8"/>
  <c r="O5536" i="8"/>
  <c r="N5536" i="8"/>
  <c r="T5536" i="8" s="1"/>
  <c r="S5535" i="8"/>
  <c r="R5535" i="8"/>
  <c r="Q5535" i="8"/>
  <c r="P5535" i="8"/>
  <c r="O5535" i="8"/>
  <c r="N5535" i="8"/>
  <c r="T5535" i="8" s="1"/>
  <c r="S5534" i="8"/>
  <c r="R5534" i="8"/>
  <c r="Q5534" i="8"/>
  <c r="P5534" i="8"/>
  <c r="O5534" i="8"/>
  <c r="N5534" i="8"/>
  <c r="T5534" i="8" s="1"/>
  <c r="S5533" i="8"/>
  <c r="R5533" i="8"/>
  <c r="Q5533" i="8"/>
  <c r="P5533" i="8"/>
  <c r="O5533" i="8"/>
  <c r="N5533" i="8"/>
  <c r="T5533" i="8" s="1"/>
  <c r="S5532" i="8"/>
  <c r="R5532" i="8"/>
  <c r="Q5532" i="8"/>
  <c r="P5532" i="8"/>
  <c r="O5532" i="8"/>
  <c r="N5532" i="8"/>
  <c r="T5532" i="8" s="1"/>
  <c r="S5531" i="8"/>
  <c r="R5531" i="8"/>
  <c r="Q5531" i="8"/>
  <c r="P5531" i="8"/>
  <c r="O5531" i="8"/>
  <c r="N5531" i="8"/>
  <c r="T5531" i="8" s="1"/>
  <c r="S5530" i="8"/>
  <c r="R5530" i="8"/>
  <c r="Q5530" i="8"/>
  <c r="P5530" i="8"/>
  <c r="O5530" i="8"/>
  <c r="N5530" i="8"/>
  <c r="T5530" i="8" s="1"/>
  <c r="S5529" i="8"/>
  <c r="R5529" i="8"/>
  <c r="Q5529" i="8"/>
  <c r="P5529" i="8"/>
  <c r="O5529" i="8"/>
  <c r="N5529" i="8"/>
  <c r="T5529" i="8" s="1"/>
  <c r="S5528" i="8"/>
  <c r="R5528" i="8"/>
  <c r="Q5528" i="8"/>
  <c r="P5528" i="8"/>
  <c r="O5528" i="8"/>
  <c r="N5528" i="8"/>
  <c r="T5528" i="8" s="1"/>
  <c r="S5527" i="8"/>
  <c r="R5527" i="8"/>
  <c r="Q5527" i="8"/>
  <c r="P5527" i="8"/>
  <c r="O5527" i="8"/>
  <c r="N5527" i="8"/>
  <c r="T5527" i="8" s="1"/>
  <c r="S5526" i="8"/>
  <c r="R5526" i="8"/>
  <c r="Q5526" i="8"/>
  <c r="P5526" i="8"/>
  <c r="O5526" i="8"/>
  <c r="N5526" i="8"/>
  <c r="T5526" i="8" s="1"/>
  <c r="S5525" i="8"/>
  <c r="R5525" i="8"/>
  <c r="Q5525" i="8"/>
  <c r="P5525" i="8"/>
  <c r="O5525" i="8"/>
  <c r="N5525" i="8"/>
  <c r="T5525" i="8" s="1"/>
  <c r="S5524" i="8"/>
  <c r="R5524" i="8"/>
  <c r="Q5524" i="8"/>
  <c r="P5524" i="8"/>
  <c r="O5524" i="8"/>
  <c r="N5524" i="8"/>
  <c r="T5524" i="8" s="1"/>
  <c r="S5523" i="8"/>
  <c r="R5523" i="8"/>
  <c r="Q5523" i="8"/>
  <c r="P5523" i="8"/>
  <c r="O5523" i="8"/>
  <c r="N5523" i="8"/>
  <c r="T5523" i="8" s="1"/>
  <c r="S5522" i="8"/>
  <c r="R5522" i="8"/>
  <c r="Q5522" i="8"/>
  <c r="P5522" i="8"/>
  <c r="O5522" i="8"/>
  <c r="N5522" i="8"/>
  <c r="T5522" i="8" s="1"/>
  <c r="S5521" i="8"/>
  <c r="R5521" i="8"/>
  <c r="Q5521" i="8"/>
  <c r="P5521" i="8"/>
  <c r="O5521" i="8"/>
  <c r="N5521" i="8"/>
  <c r="T5521" i="8" s="1"/>
  <c r="S5520" i="8"/>
  <c r="R5520" i="8"/>
  <c r="Q5520" i="8"/>
  <c r="P5520" i="8"/>
  <c r="O5520" i="8"/>
  <c r="N5520" i="8"/>
  <c r="T5520" i="8" s="1"/>
  <c r="S5519" i="8"/>
  <c r="R5519" i="8"/>
  <c r="Q5519" i="8"/>
  <c r="P5519" i="8"/>
  <c r="O5519" i="8"/>
  <c r="N5519" i="8"/>
  <c r="T5519" i="8" s="1"/>
  <c r="S5518" i="8"/>
  <c r="R5518" i="8"/>
  <c r="Q5518" i="8"/>
  <c r="P5518" i="8"/>
  <c r="O5518" i="8"/>
  <c r="N5518" i="8"/>
  <c r="T5518" i="8" s="1"/>
  <c r="S5517" i="8"/>
  <c r="R5517" i="8"/>
  <c r="Q5517" i="8"/>
  <c r="P5517" i="8"/>
  <c r="O5517" i="8"/>
  <c r="N5517" i="8"/>
  <c r="T5517" i="8" s="1"/>
  <c r="S5516" i="8"/>
  <c r="R5516" i="8"/>
  <c r="Q5516" i="8"/>
  <c r="P5516" i="8"/>
  <c r="O5516" i="8"/>
  <c r="N5516" i="8"/>
  <c r="T5516" i="8" s="1"/>
  <c r="S5515" i="8"/>
  <c r="R5515" i="8"/>
  <c r="Q5515" i="8"/>
  <c r="P5515" i="8"/>
  <c r="O5515" i="8"/>
  <c r="N5515" i="8"/>
  <c r="T5515" i="8" s="1"/>
  <c r="S5514" i="8"/>
  <c r="R5514" i="8"/>
  <c r="Q5514" i="8"/>
  <c r="P5514" i="8"/>
  <c r="O5514" i="8"/>
  <c r="N5514" i="8"/>
  <c r="T5514" i="8" s="1"/>
  <c r="S5513" i="8"/>
  <c r="R5513" i="8"/>
  <c r="Q5513" i="8"/>
  <c r="P5513" i="8"/>
  <c r="O5513" i="8"/>
  <c r="N5513" i="8"/>
  <c r="T5513" i="8" s="1"/>
  <c r="S5512" i="8"/>
  <c r="R5512" i="8"/>
  <c r="Q5512" i="8"/>
  <c r="P5512" i="8"/>
  <c r="O5512" i="8"/>
  <c r="N5512" i="8"/>
  <c r="T5512" i="8" s="1"/>
  <c r="S5511" i="8"/>
  <c r="R5511" i="8"/>
  <c r="Q5511" i="8"/>
  <c r="P5511" i="8"/>
  <c r="O5511" i="8"/>
  <c r="N5511" i="8"/>
  <c r="T5511" i="8" s="1"/>
  <c r="S5510" i="8"/>
  <c r="R5510" i="8"/>
  <c r="Q5510" i="8"/>
  <c r="P5510" i="8"/>
  <c r="O5510" i="8"/>
  <c r="N5510" i="8"/>
  <c r="T5510" i="8" s="1"/>
  <c r="S5509" i="8"/>
  <c r="R5509" i="8"/>
  <c r="Q5509" i="8"/>
  <c r="P5509" i="8"/>
  <c r="O5509" i="8"/>
  <c r="N5509" i="8"/>
  <c r="T5509" i="8" s="1"/>
  <c r="S5508" i="8"/>
  <c r="R5508" i="8"/>
  <c r="Q5508" i="8"/>
  <c r="P5508" i="8"/>
  <c r="O5508" i="8"/>
  <c r="N5508" i="8"/>
  <c r="T5508" i="8" s="1"/>
  <c r="S5507" i="8"/>
  <c r="R5507" i="8"/>
  <c r="Q5507" i="8"/>
  <c r="P5507" i="8"/>
  <c r="O5507" i="8"/>
  <c r="N5507" i="8"/>
  <c r="T5507" i="8" s="1"/>
  <c r="S5506" i="8"/>
  <c r="R5506" i="8"/>
  <c r="Q5506" i="8"/>
  <c r="P5506" i="8"/>
  <c r="O5506" i="8"/>
  <c r="N5506" i="8"/>
  <c r="T5506" i="8" s="1"/>
  <c r="S5505" i="8"/>
  <c r="R5505" i="8"/>
  <c r="Q5505" i="8"/>
  <c r="P5505" i="8"/>
  <c r="O5505" i="8"/>
  <c r="N5505" i="8"/>
  <c r="T5505" i="8" s="1"/>
  <c r="S5504" i="8"/>
  <c r="R5504" i="8"/>
  <c r="Q5504" i="8"/>
  <c r="P5504" i="8"/>
  <c r="O5504" i="8"/>
  <c r="N5504" i="8"/>
  <c r="T5504" i="8" s="1"/>
  <c r="S5503" i="8"/>
  <c r="R5503" i="8"/>
  <c r="Q5503" i="8"/>
  <c r="P5503" i="8"/>
  <c r="O5503" i="8"/>
  <c r="N5503" i="8"/>
  <c r="T5503" i="8" s="1"/>
  <c r="S5502" i="8"/>
  <c r="R5502" i="8"/>
  <c r="Q5502" i="8"/>
  <c r="P5502" i="8"/>
  <c r="O5502" i="8"/>
  <c r="N5502" i="8"/>
  <c r="T5502" i="8" s="1"/>
  <c r="S5501" i="8"/>
  <c r="R5501" i="8"/>
  <c r="Q5501" i="8"/>
  <c r="P5501" i="8"/>
  <c r="O5501" i="8"/>
  <c r="N5501" i="8"/>
  <c r="T5501" i="8" s="1"/>
  <c r="S5500" i="8"/>
  <c r="R5500" i="8"/>
  <c r="Q5500" i="8"/>
  <c r="P5500" i="8"/>
  <c r="O5500" i="8"/>
  <c r="N5500" i="8"/>
  <c r="T5500" i="8" s="1"/>
  <c r="S5499" i="8"/>
  <c r="R5499" i="8"/>
  <c r="Q5499" i="8"/>
  <c r="P5499" i="8"/>
  <c r="O5499" i="8"/>
  <c r="N5499" i="8"/>
  <c r="T5499" i="8" s="1"/>
  <c r="S5498" i="8"/>
  <c r="R5498" i="8"/>
  <c r="Q5498" i="8"/>
  <c r="P5498" i="8"/>
  <c r="O5498" i="8"/>
  <c r="N5498" i="8"/>
  <c r="T5498" i="8" s="1"/>
  <c r="S5497" i="8"/>
  <c r="R5497" i="8"/>
  <c r="Q5497" i="8"/>
  <c r="P5497" i="8"/>
  <c r="O5497" i="8"/>
  <c r="N5497" i="8"/>
  <c r="T5497" i="8" s="1"/>
  <c r="S5496" i="8"/>
  <c r="R5496" i="8"/>
  <c r="Q5496" i="8"/>
  <c r="P5496" i="8"/>
  <c r="O5496" i="8"/>
  <c r="N5496" i="8"/>
  <c r="T5496" i="8" s="1"/>
  <c r="S5495" i="8"/>
  <c r="R5495" i="8"/>
  <c r="Q5495" i="8"/>
  <c r="P5495" i="8"/>
  <c r="O5495" i="8"/>
  <c r="N5495" i="8"/>
  <c r="T5495" i="8" s="1"/>
  <c r="S5494" i="8"/>
  <c r="R5494" i="8"/>
  <c r="Q5494" i="8"/>
  <c r="P5494" i="8"/>
  <c r="O5494" i="8"/>
  <c r="N5494" i="8"/>
  <c r="T5494" i="8" s="1"/>
  <c r="S5493" i="8"/>
  <c r="R5493" i="8"/>
  <c r="Q5493" i="8"/>
  <c r="P5493" i="8"/>
  <c r="O5493" i="8"/>
  <c r="N5493" i="8"/>
  <c r="T5493" i="8" s="1"/>
  <c r="S5492" i="8"/>
  <c r="R5492" i="8"/>
  <c r="Q5492" i="8"/>
  <c r="P5492" i="8"/>
  <c r="O5492" i="8"/>
  <c r="N5492" i="8"/>
  <c r="T5492" i="8" s="1"/>
  <c r="S5491" i="8"/>
  <c r="R5491" i="8"/>
  <c r="Q5491" i="8"/>
  <c r="P5491" i="8"/>
  <c r="O5491" i="8"/>
  <c r="N5491" i="8"/>
  <c r="T5491" i="8" s="1"/>
  <c r="S5490" i="8"/>
  <c r="R5490" i="8"/>
  <c r="Q5490" i="8"/>
  <c r="P5490" i="8"/>
  <c r="O5490" i="8"/>
  <c r="N5490" i="8"/>
  <c r="T5490" i="8" s="1"/>
  <c r="S5489" i="8"/>
  <c r="R5489" i="8"/>
  <c r="Q5489" i="8"/>
  <c r="P5489" i="8"/>
  <c r="O5489" i="8"/>
  <c r="N5489" i="8"/>
  <c r="T5489" i="8" s="1"/>
  <c r="S5488" i="8"/>
  <c r="R5488" i="8"/>
  <c r="Q5488" i="8"/>
  <c r="P5488" i="8"/>
  <c r="O5488" i="8"/>
  <c r="N5488" i="8"/>
  <c r="T5488" i="8" s="1"/>
  <c r="S5487" i="8"/>
  <c r="R5487" i="8"/>
  <c r="Q5487" i="8"/>
  <c r="P5487" i="8"/>
  <c r="O5487" i="8"/>
  <c r="N5487" i="8"/>
  <c r="T5487" i="8" s="1"/>
  <c r="S5486" i="8"/>
  <c r="R5486" i="8"/>
  <c r="Q5486" i="8"/>
  <c r="P5486" i="8"/>
  <c r="O5486" i="8"/>
  <c r="N5486" i="8"/>
  <c r="T5486" i="8" s="1"/>
  <c r="S5485" i="8"/>
  <c r="R5485" i="8"/>
  <c r="Q5485" i="8"/>
  <c r="P5485" i="8"/>
  <c r="O5485" i="8"/>
  <c r="N5485" i="8"/>
  <c r="T5485" i="8" s="1"/>
  <c r="S5484" i="8"/>
  <c r="R5484" i="8"/>
  <c r="Q5484" i="8"/>
  <c r="P5484" i="8"/>
  <c r="O5484" i="8"/>
  <c r="N5484" i="8"/>
  <c r="T5484" i="8" s="1"/>
  <c r="S5483" i="8"/>
  <c r="R5483" i="8"/>
  <c r="Q5483" i="8"/>
  <c r="P5483" i="8"/>
  <c r="O5483" i="8"/>
  <c r="N5483" i="8"/>
  <c r="T5483" i="8" s="1"/>
  <c r="S5482" i="8"/>
  <c r="R5482" i="8"/>
  <c r="Q5482" i="8"/>
  <c r="P5482" i="8"/>
  <c r="O5482" i="8"/>
  <c r="N5482" i="8"/>
  <c r="T5482" i="8" s="1"/>
  <c r="S5481" i="8"/>
  <c r="R5481" i="8"/>
  <c r="Q5481" i="8"/>
  <c r="P5481" i="8"/>
  <c r="O5481" i="8"/>
  <c r="N5481" i="8"/>
  <c r="T5481" i="8" s="1"/>
  <c r="S5480" i="8"/>
  <c r="R5480" i="8"/>
  <c r="Q5480" i="8"/>
  <c r="P5480" i="8"/>
  <c r="O5480" i="8"/>
  <c r="N5480" i="8"/>
  <c r="T5480" i="8" s="1"/>
  <c r="S5479" i="8"/>
  <c r="R5479" i="8"/>
  <c r="Q5479" i="8"/>
  <c r="P5479" i="8"/>
  <c r="O5479" i="8"/>
  <c r="N5479" i="8"/>
  <c r="T5479" i="8" s="1"/>
  <c r="S5478" i="8"/>
  <c r="R5478" i="8"/>
  <c r="Q5478" i="8"/>
  <c r="P5478" i="8"/>
  <c r="O5478" i="8"/>
  <c r="N5478" i="8"/>
  <c r="T5478" i="8" s="1"/>
  <c r="S5477" i="8"/>
  <c r="R5477" i="8"/>
  <c r="Q5477" i="8"/>
  <c r="P5477" i="8"/>
  <c r="O5477" i="8"/>
  <c r="N5477" i="8"/>
  <c r="T5477" i="8" s="1"/>
  <c r="S5476" i="8"/>
  <c r="R5476" i="8"/>
  <c r="Q5476" i="8"/>
  <c r="P5476" i="8"/>
  <c r="O5476" i="8"/>
  <c r="N5476" i="8"/>
  <c r="T5476" i="8" s="1"/>
  <c r="S5475" i="8"/>
  <c r="R5475" i="8"/>
  <c r="Q5475" i="8"/>
  <c r="P5475" i="8"/>
  <c r="O5475" i="8"/>
  <c r="N5475" i="8"/>
  <c r="T5475" i="8" s="1"/>
  <c r="S5474" i="8"/>
  <c r="R5474" i="8"/>
  <c r="Q5474" i="8"/>
  <c r="P5474" i="8"/>
  <c r="O5474" i="8"/>
  <c r="N5474" i="8"/>
  <c r="T5474" i="8" s="1"/>
  <c r="S5473" i="8"/>
  <c r="R5473" i="8"/>
  <c r="Q5473" i="8"/>
  <c r="P5473" i="8"/>
  <c r="O5473" i="8"/>
  <c r="N5473" i="8"/>
  <c r="T5473" i="8" s="1"/>
  <c r="S5472" i="8"/>
  <c r="R5472" i="8"/>
  <c r="Q5472" i="8"/>
  <c r="P5472" i="8"/>
  <c r="O5472" i="8"/>
  <c r="N5472" i="8"/>
  <c r="T5472" i="8" s="1"/>
  <c r="S5471" i="8"/>
  <c r="R5471" i="8"/>
  <c r="Q5471" i="8"/>
  <c r="P5471" i="8"/>
  <c r="O5471" i="8"/>
  <c r="N5471" i="8"/>
  <c r="T5471" i="8" s="1"/>
  <c r="S5470" i="8"/>
  <c r="R5470" i="8"/>
  <c r="Q5470" i="8"/>
  <c r="P5470" i="8"/>
  <c r="O5470" i="8"/>
  <c r="N5470" i="8"/>
  <c r="T5470" i="8" s="1"/>
  <c r="S5469" i="8"/>
  <c r="R5469" i="8"/>
  <c r="Q5469" i="8"/>
  <c r="P5469" i="8"/>
  <c r="O5469" i="8"/>
  <c r="N5469" i="8"/>
  <c r="T5469" i="8" s="1"/>
  <c r="S5468" i="8"/>
  <c r="R5468" i="8"/>
  <c r="Q5468" i="8"/>
  <c r="P5468" i="8"/>
  <c r="O5468" i="8"/>
  <c r="N5468" i="8"/>
  <c r="T5468" i="8" s="1"/>
  <c r="S5467" i="8"/>
  <c r="R5467" i="8"/>
  <c r="Q5467" i="8"/>
  <c r="P5467" i="8"/>
  <c r="O5467" i="8"/>
  <c r="N5467" i="8"/>
  <c r="T5467" i="8" s="1"/>
  <c r="S5466" i="8"/>
  <c r="R5466" i="8"/>
  <c r="Q5466" i="8"/>
  <c r="P5466" i="8"/>
  <c r="O5466" i="8"/>
  <c r="N5466" i="8"/>
  <c r="T5466" i="8" s="1"/>
  <c r="S5465" i="8"/>
  <c r="R5465" i="8"/>
  <c r="Q5465" i="8"/>
  <c r="P5465" i="8"/>
  <c r="O5465" i="8"/>
  <c r="N5465" i="8"/>
  <c r="T5465" i="8" s="1"/>
  <c r="S5464" i="8"/>
  <c r="R5464" i="8"/>
  <c r="Q5464" i="8"/>
  <c r="P5464" i="8"/>
  <c r="O5464" i="8"/>
  <c r="N5464" i="8"/>
  <c r="T5464" i="8" s="1"/>
  <c r="S5463" i="8"/>
  <c r="R5463" i="8"/>
  <c r="Q5463" i="8"/>
  <c r="P5463" i="8"/>
  <c r="O5463" i="8"/>
  <c r="N5463" i="8"/>
  <c r="T5463" i="8" s="1"/>
  <c r="S5462" i="8"/>
  <c r="R5462" i="8"/>
  <c r="Q5462" i="8"/>
  <c r="P5462" i="8"/>
  <c r="O5462" i="8"/>
  <c r="N5462" i="8"/>
  <c r="T5462" i="8" s="1"/>
  <c r="S5461" i="8"/>
  <c r="R5461" i="8"/>
  <c r="Q5461" i="8"/>
  <c r="P5461" i="8"/>
  <c r="O5461" i="8"/>
  <c r="N5461" i="8"/>
  <c r="T5461" i="8" s="1"/>
  <c r="S5460" i="8"/>
  <c r="R5460" i="8"/>
  <c r="Q5460" i="8"/>
  <c r="P5460" i="8"/>
  <c r="O5460" i="8"/>
  <c r="N5460" i="8"/>
  <c r="T5460" i="8" s="1"/>
  <c r="S5459" i="8"/>
  <c r="R5459" i="8"/>
  <c r="Q5459" i="8"/>
  <c r="P5459" i="8"/>
  <c r="O5459" i="8"/>
  <c r="N5459" i="8"/>
  <c r="T5459" i="8" s="1"/>
  <c r="S5458" i="8"/>
  <c r="R5458" i="8"/>
  <c r="Q5458" i="8"/>
  <c r="P5458" i="8"/>
  <c r="O5458" i="8"/>
  <c r="N5458" i="8"/>
  <c r="T5458" i="8" s="1"/>
  <c r="S5457" i="8"/>
  <c r="R5457" i="8"/>
  <c r="Q5457" i="8"/>
  <c r="P5457" i="8"/>
  <c r="O5457" i="8"/>
  <c r="N5457" i="8"/>
  <c r="T5457" i="8" s="1"/>
  <c r="S5456" i="8"/>
  <c r="R5456" i="8"/>
  <c r="Q5456" i="8"/>
  <c r="P5456" i="8"/>
  <c r="O5456" i="8"/>
  <c r="N5456" i="8"/>
  <c r="T5456" i="8" s="1"/>
  <c r="S5455" i="8"/>
  <c r="R5455" i="8"/>
  <c r="Q5455" i="8"/>
  <c r="P5455" i="8"/>
  <c r="O5455" i="8"/>
  <c r="N5455" i="8"/>
  <c r="T5455" i="8" s="1"/>
  <c r="S5454" i="8"/>
  <c r="R5454" i="8"/>
  <c r="Q5454" i="8"/>
  <c r="P5454" i="8"/>
  <c r="O5454" i="8"/>
  <c r="N5454" i="8"/>
  <c r="T5454" i="8" s="1"/>
  <c r="S5453" i="8"/>
  <c r="R5453" i="8"/>
  <c r="Q5453" i="8"/>
  <c r="P5453" i="8"/>
  <c r="O5453" i="8"/>
  <c r="N5453" i="8"/>
  <c r="T5453" i="8" s="1"/>
  <c r="S5452" i="8"/>
  <c r="R5452" i="8"/>
  <c r="Q5452" i="8"/>
  <c r="P5452" i="8"/>
  <c r="O5452" i="8"/>
  <c r="N5452" i="8"/>
  <c r="T5452" i="8" s="1"/>
  <c r="S5451" i="8"/>
  <c r="R5451" i="8"/>
  <c r="Q5451" i="8"/>
  <c r="P5451" i="8"/>
  <c r="O5451" i="8"/>
  <c r="N5451" i="8"/>
  <c r="T5451" i="8" s="1"/>
  <c r="S5450" i="8"/>
  <c r="R5450" i="8"/>
  <c r="Q5450" i="8"/>
  <c r="P5450" i="8"/>
  <c r="O5450" i="8"/>
  <c r="N5450" i="8"/>
  <c r="T5450" i="8" s="1"/>
  <c r="S5449" i="8"/>
  <c r="R5449" i="8"/>
  <c r="Q5449" i="8"/>
  <c r="P5449" i="8"/>
  <c r="O5449" i="8"/>
  <c r="N5449" i="8"/>
  <c r="T5449" i="8" s="1"/>
  <c r="S5448" i="8"/>
  <c r="R5448" i="8"/>
  <c r="Q5448" i="8"/>
  <c r="P5448" i="8"/>
  <c r="O5448" i="8"/>
  <c r="N5448" i="8"/>
  <c r="T5448" i="8" s="1"/>
  <c r="S5447" i="8"/>
  <c r="R5447" i="8"/>
  <c r="Q5447" i="8"/>
  <c r="P5447" i="8"/>
  <c r="O5447" i="8"/>
  <c r="N5447" i="8"/>
  <c r="T5447" i="8" s="1"/>
  <c r="S5446" i="8"/>
  <c r="R5446" i="8"/>
  <c r="Q5446" i="8"/>
  <c r="P5446" i="8"/>
  <c r="O5446" i="8"/>
  <c r="N5446" i="8"/>
  <c r="T5446" i="8" s="1"/>
  <c r="S5445" i="8"/>
  <c r="R5445" i="8"/>
  <c r="Q5445" i="8"/>
  <c r="P5445" i="8"/>
  <c r="O5445" i="8"/>
  <c r="N5445" i="8"/>
  <c r="T5445" i="8" s="1"/>
  <c r="S5444" i="8"/>
  <c r="R5444" i="8"/>
  <c r="Q5444" i="8"/>
  <c r="P5444" i="8"/>
  <c r="O5444" i="8"/>
  <c r="N5444" i="8"/>
  <c r="T5444" i="8" s="1"/>
  <c r="S5443" i="8"/>
  <c r="R5443" i="8"/>
  <c r="Q5443" i="8"/>
  <c r="P5443" i="8"/>
  <c r="O5443" i="8"/>
  <c r="N5443" i="8"/>
  <c r="T5443" i="8" s="1"/>
  <c r="S5442" i="8"/>
  <c r="R5442" i="8"/>
  <c r="Q5442" i="8"/>
  <c r="P5442" i="8"/>
  <c r="O5442" i="8"/>
  <c r="N5442" i="8"/>
  <c r="T5442" i="8" s="1"/>
  <c r="S5441" i="8"/>
  <c r="R5441" i="8"/>
  <c r="Q5441" i="8"/>
  <c r="P5441" i="8"/>
  <c r="O5441" i="8"/>
  <c r="N5441" i="8"/>
  <c r="T5441" i="8" s="1"/>
  <c r="S5440" i="8"/>
  <c r="R5440" i="8"/>
  <c r="Q5440" i="8"/>
  <c r="P5440" i="8"/>
  <c r="O5440" i="8"/>
  <c r="N5440" i="8"/>
  <c r="T5440" i="8" s="1"/>
  <c r="S5439" i="8"/>
  <c r="R5439" i="8"/>
  <c r="Q5439" i="8"/>
  <c r="P5439" i="8"/>
  <c r="O5439" i="8"/>
  <c r="N5439" i="8"/>
  <c r="T5439" i="8" s="1"/>
  <c r="S5438" i="8"/>
  <c r="R5438" i="8"/>
  <c r="Q5438" i="8"/>
  <c r="P5438" i="8"/>
  <c r="O5438" i="8"/>
  <c r="N5438" i="8"/>
  <c r="T5438" i="8" s="1"/>
  <c r="S5437" i="8"/>
  <c r="R5437" i="8"/>
  <c r="Q5437" i="8"/>
  <c r="P5437" i="8"/>
  <c r="O5437" i="8"/>
  <c r="N5437" i="8"/>
  <c r="T5437" i="8" s="1"/>
  <c r="S5436" i="8"/>
  <c r="R5436" i="8"/>
  <c r="Q5436" i="8"/>
  <c r="P5436" i="8"/>
  <c r="O5436" i="8"/>
  <c r="N5436" i="8"/>
  <c r="T5436" i="8" s="1"/>
  <c r="S5435" i="8"/>
  <c r="R5435" i="8"/>
  <c r="Q5435" i="8"/>
  <c r="P5435" i="8"/>
  <c r="O5435" i="8"/>
  <c r="N5435" i="8"/>
  <c r="T5435" i="8" s="1"/>
  <c r="S5434" i="8"/>
  <c r="R5434" i="8"/>
  <c r="Q5434" i="8"/>
  <c r="P5434" i="8"/>
  <c r="O5434" i="8"/>
  <c r="N5434" i="8"/>
  <c r="T5434" i="8" s="1"/>
  <c r="S5433" i="8"/>
  <c r="R5433" i="8"/>
  <c r="Q5433" i="8"/>
  <c r="P5433" i="8"/>
  <c r="O5433" i="8"/>
  <c r="N5433" i="8"/>
  <c r="T5433" i="8" s="1"/>
  <c r="S5432" i="8"/>
  <c r="R5432" i="8"/>
  <c r="Q5432" i="8"/>
  <c r="P5432" i="8"/>
  <c r="O5432" i="8"/>
  <c r="N5432" i="8"/>
  <c r="T5432" i="8" s="1"/>
  <c r="S5431" i="8"/>
  <c r="R5431" i="8"/>
  <c r="Q5431" i="8"/>
  <c r="P5431" i="8"/>
  <c r="O5431" i="8"/>
  <c r="N5431" i="8"/>
  <c r="T5431" i="8" s="1"/>
  <c r="S5430" i="8"/>
  <c r="R5430" i="8"/>
  <c r="Q5430" i="8"/>
  <c r="P5430" i="8"/>
  <c r="O5430" i="8"/>
  <c r="N5430" i="8"/>
  <c r="T5430" i="8" s="1"/>
  <c r="S5429" i="8"/>
  <c r="R5429" i="8"/>
  <c r="Q5429" i="8"/>
  <c r="P5429" i="8"/>
  <c r="O5429" i="8"/>
  <c r="N5429" i="8"/>
  <c r="T5429" i="8" s="1"/>
  <c r="S5428" i="8"/>
  <c r="R5428" i="8"/>
  <c r="Q5428" i="8"/>
  <c r="P5428" i="8"/>
  <c r="O5428" i="8"/>
  <c r="N5428" i="8"/>
  <c r="T5428" i="8" s="1"/>
  <c r="S5427" i="8"/>
  <c r="R5427" i="8"/>
  <c r="Q5427" i="8"/>
  <c r="P5427" i="8"/>
  <c r="O5427" i="8"/>
  <c r="N5427" i="8"/>
  <c r="T5427" i="8" s="1"/>
  <c r="S5426" i="8"/>
  <c r="R5426" i="8"/>
  <c r="Q5426" i="8"/>
  <c r="P5426" i="8"/>
  <c r="O5426" i="8"/>
  <c r="N5426" i="8"/>
  <c r="T5426" i="8" s="1"/>
  <c r="S5425" i="8"/>
  <c r="R5425" i="8"/>
  <c r="Q5425" i="8"/>
  <c r="P5425" i="8"/>
  <c r="O5425" i="8"/>
  <c r="N5425" i="8"/>
  <c r="T5425" i="8" s="1"/>
  <c r="S5424" i="8"/>
  <c r="R5424" i="8"/>
  <c r="Q5424" i="8"/>
  <c r="P5424" i="8"/>
  <c r="O5424" i="8"/>
  <c r="N5424" i="8"/>
  <c r="T5424" i="8" s="1"/>
  <c r="S5423" i="8"/>
  <c r="R5423" i="8"/>
  <c r="Q5423" i="8"/>
  <c r="P5423" i="8"/>
  <c r="O5423" i="8"/>
  <c r="N5423" i="8"/>
  <c r="T5423" i="8" s="1"/>
  <c r="S5422" i="8"/>
  <c r="R5422" i="8"/>
  <c r="Q5422" i="8"/>
  <c r="P5422" i="8"/>
  <c r="O5422" i="8"/>
  <c r="N5422" i="8"/>
  <c r="T5422" i="8" s="1"/>
  <c r="S5421" i="8"/>
  <c r="R5421" i="8"/>
  <c r="Q5421" i="8"/>
  <c r="P5421" i="8"/>
  <c r="O5421" i="8"/>
  <c r="N5421" i="8"/>
  <c r="T5421" i="8" s="1"/>
  <c r="S5420" i="8"/>
  <c r="R5420" i="8"/>
  <c r="Q5420" i="8"/>
  <c r="P5420" i="8"/>
  <c r="O5420" i="8"/>
  <c r="N5420" i="8"/>
  <c r="T5420" i="8" s="1"/>
  <c r="S5419" i="8"/>
  <c r="R5419" i="8"/>
  <c r="Q5419" i="8"/>
  <c r="P5419" i="8"/>
  <c r="O5419" i="8"/>
  <c r="N5419" i="8"/>
  <c r="T5419" i="8" s="1"/>
  <c r="S5418" i="8"/>
  <c r="R5418" i="8"/>
  <c r="Q5418" i="8"/>
  <c r="P5418" i="8"/>
  <c r="O5418" i="8"/>
  <c r="N5418" i="8"/>
  <c r="T5418" i="8" s="1"/>
  <c r="S5417" i="8"/>
  <c r="R5417" i="8"/>
  <c r="Q5417" i="8"/>
  <c r="P5417" i="8"/>
  <c r="O5417" i="8"/>
  <c r="N5417" i="8"/>
  <c r="T5417" i="8" s="1"/>
  <c r="S5416" i="8"/>
  <c r="R5416" i="8"/>
  <c r="Q5416" i="8"/>
  <c r="P5416" i="8"/>
  <c r="O5416" i="8"/>
  <c r="N5416" i="8"/>
  <c r="T5416" i="8" s="1"/>
  <c r="S5415" i="8"/>
  <c r="R5415" i="8"/>
  <c r="Q5415" i="8"/>
  <c r="P5415" i="8"/>
  <c r="O5415" i="8"/>
  <c r="N5415" i="8"/>
  <c r="T5415" i="8" s="1"/>
  <c r="S5414" i="8"/>
  <c r="R5414" i="8"/>
  <c r="Q5414" i="8"/>
  <c r="P5414" i="8"/>
  <c r="O5414" i="8"/>
  <c r="N5414" i="8"/>
  <c r="T5414" i="8" s="1"/>
  <c r="S5413" i="8"/>
  <c r="R5413" i="8"/>
  <c r="Q5413" i="8"/>
  <c r="P5413" i="8"/>
  <c r="O5413" i="8"/>
  <c r="N5413" i="8"/>
  <c r="T5413" i="8" s="1"/>
  <c r="S5412" i="8"/>
  <c r="R5412" i="8"/>
  <c r="Q5412" i="8"/>
  <c r="P5412" i="8"/>
  <c r="O5412" i="8"/>
  <c r="N5412" i="8"/>
  <c r="T5412" i="8" s="1"/>
  <c r="S5411" i="8"/>
  <c r="R5411" i="8"/>
  <c r="Q5411" i="8"/>
  <c r="P5411" i="8"/>
  <c r="O5411" i="8"/>
  <c r="N5411" i="8"/>
  <c r="T5411" i="8" s="1"/>
  <c r="S5410" i="8"/>
  <c r="R5410" i="8"/>
  <c r="Q5410" i="8"/>
  <c r="P5410" i="8"/>
  <c r="O5410" i="8"/>
  <c r="N5410" i="8"/>
  <c r="T5410" i="8" s="1"/>
  <c r="S5409" i="8"/>
  <c r="R5409" i="8"/>
  <c r="Q5409" i="8"/>
  <c r="P5409" i="8"/>
  <c r="O5409" i="8"/>
  <c r="N5409" i="8"/>
  <c r="T5409" i="8" s="1"/>
  <c r="S5408" i="8"/>
  <c r="R5408" i="8"/>
  <c r="Q5408" i="8"/>
  <c r="P5408" i="8"/>
  <c r="O5408" i="8"/>
  <c r="N5408" i="8"/>
  <c r="T5408" i="8" s="1"/>
  <c r="S5407" i="8"/>
  <c r="R5407" i="8"/>
  <c r="Q5407" i="8"/>
  <c r="P5407" i="8"/>
  <c r="O5407" i="8"/>
  <c r="N5407" i="8"/>
  <c r="T5407" i="8" s="1"/>
  <c r="S5406" i="8"/>
  <c r="R5406" i="8"/>
  <c r="Q5406" i="8"/>
  <c r="P5406" i="8"/>
  <c r="O5406" i="8"/>
  <c r="N5406" i="8"/>
  <c r="T5406" i="8" s="1"/>
  <c r="S5405" i="8"/>
  <c r="R5405" i="8"/>
  <c r="Q5405" i="8"/>
  <c r="P5405" i="8"/>
  <c r="O5405" i="8"/>
  <c r="N5405" i="8"/>
  <c r="T5405" i="8" s="1"/>
  <c r="S5404" i="8"/>
  <c r="R5404" i="8"/>
  <c r="Q5404" i="8"/>
  <c r="P5404" i="8"/>
  <c r="O5404" i="8"/>
  <c r="N5404" i="8"/>
  <c r="T5404" i="8" s="1"/>
  <c r="S5403" i="8"/>
  <c r="R5403" i="8"/>
  <c r="Q5403" i="8"/>
  <c r="P5403" i="8"/>
  <c r="O5403" i="8"/>
  <c r="N5403" i="8"/>
  <c r="T5403" i="8" s="1"/>
  <c r="S5402" i="8"/>
  <c r="R5402" i="8"/>
  <c r="Q5402" i="8"/>
  <c r="P5402" i="8"/>
  <c r="O5402" i="8"/>
  <c r="N5402" i="8"/>
  <c r="T5402" i="8" s="1"/>
  <c r="S5401" i="8"/>
  <c r="R5401" i="8"/>
  <c r="Q5401" i="8"/>
  <c r="P5401" i="8"/>
  <c r="O5401" i="8"/>
  <c r="N5401" i="8"/>
  <c r="T5401" i="8" s="1"/>
  <c r="S5400" i="8"/>
  <c r="R5400" i="8"/>
  <c r="Q5400" i="8"/>
  <c r="P5400" i="8"/>
  <c r="O5400" i="8"/>
  <c r="N5400" i="8"/>
  <c r="T5400" i="8" s="1"/>
  <c r="S5399" i="8"/>
  <c r="R5399" i="8"/>
  <c r="Q5399" i="8"/>
  <c r="P5399" i="8"/>
  <c r="O5399" i="8"/>
  <c r="N5399" i="8"/>
  <c r="T5399" i="8" s="1"/>
  <c r="S5398" i="8"/>
  <c r="R5398" i="8"/>
  <c r="Q5398" i="8"/>
  <c r="P5398" i="8"/>
  <c r="O5398" i="8"/>
  <c r="N5398" i="8"/>
  <c r="T5398" i="8" s="1"/>
  <c r="S5397" i="8"/>
  <c r="R5397" i="8"/>
  <c r="Q5397" i="8"/>
  <c r="P5397" i="8"/>
  <c r="O5397" i="8"/>
  <c r="N5397" i="8"/>
  <c r="T5397" i="8" s="1"/>
  <c r="S5396" i="8"/>
  <c r="R5396" i="8"/>
  <c r="Q5396" i="8"/>
  <c r="P5396" i="8"/>
  <c r="O5396" i="8"/>
  <c r="N5396" i="8"/>
  <c r="T5396" i="8" s="1"/>
  <c r="S5395" i="8"/>
  <c r="R5395" i="8"/>
  <c r="Q5395" i="8"/>
  <c r="P5395" i="8"/>
  <c r="O5395" i="8"/>
  <c r="N5395" i="8"/>
  <c r="T5395" i="8" s="1"/>
  <c r="S5394" i="8"/>
  <c r="R5394" i="8"/>
  <c r="Q5394" i="8"/>
  <c r="P5394" i="8"/>
  <c r="O5394" i="8"/>
  <c r="N5394" i="8"/>
  <c r="T5394" i="8" s="1"/>
  <c r="S5393" i="8"/>
  <c r="R5393" i="8"/>
  <c r="Q5393" i="8"/>
  <c r="P5393" i="8"/>
  <c r="O5393" i="8"/>
  <c r="N5393" i="8"/>
  <c r="T5393" i="8" s="1"/>
  <c r="S5392" i="8"/>
  <c r="R5392" i="8"/>
  <c r="Q5392" i="8"/>
  <c r="P5392" i="8"/>
  <c r="O5392" i="8"/>
  <c r="N5392" i="8"/>
  <c r="T5392" i="8" s="1"/>
  <c r="S5391" i="8"/>
  <c r="R5391" i="8"/>
  <c r="Q5391" i="8"/>
  <c r="P5391" i="8"/>
  <c r="O5391" i="8"/>
  <c r="N5391" i="8"/>
  <c r="T5391" i="8" s="1"/>
  <c r="S5390" i="8"/>
  <c r="R5390" i="8"/>
  <c r="Q5390" i="8"/>
  <c r="P5390" i="8"/>
  <c r="O5390" i="8"/>
  <c r="N5390" i="8"/>
  <c r="T5390" i="8" s="1"/>
  <c r="S5389" i="8"/>
  <c r="R5389" i="8"/>
  <c r="Q5389" i="8"/>
  <c r="P5389" i="8"/>
  <c r="O5389" i="8"/>
  <c r="N5389" i="8"/>
  <c r="T5389" i="8" s="1"/>
  <c r="S5388" i="8"/>
  <c r="R5388" i="8"/>
  <c r="Q5388" i="8"/>
  <c r="P5388" i="8"/>
  <c r="O5388" i="8"/>
  <c r="N5388" i="8"/>
  <c r="T5388" i="8" s="1"/>
  <c r="S5387" i="8"/>
  <c r="R5387" i="8"/>
  <c r="Q5387" i="8"/>
  <c r="P5387" i="8"/>
  <c r="O5387" i="8"/>
  <c r="N5387" i="8"/>
  <c r="T5387" i="8" s="1"/>
  <c r="S5386" i="8"/>
  <c r="R5386" i="8"/>
  <c r="Q5386" i="8"/>
  <c r="P5386" i="8"/>
  <c r="O5386" i="8"/>
  <c r="N5386" i="8"/>
  <c r="T5386" i="8" s="1"/>
  <c r="S5385" i="8"/>
  <c r="R5385" i="8"/>
  <c r="Q5385" i="8"/>
  <c r="P5385" i="8"/>
  <c r="O5385" i="8"/>
  <c r="N5385" i="8"/>
  <c r="T5385" i="8" s="1"/>
  <c r="S5384" i="8"/>
  <c r="R5384" i="8"/>
  <c r="Q5384" i="8"/>
  <c r="P5384" i="8"/>
  <c r="O5384" i="8"/>
  <c r="N5384" i="8"/>
  <c r="T5384" i="8" s="1"/>
  <c r="S5383" i="8"/>
  <c r="R5383" i="8"/>
  <c r="Q5383" i="8"/>
  <c r="P5383" i="8"/>
  <c r="O5383" i="8"/>
  <c r="N5383" i="8"/>
  <c r="T5383" i="8" s="1"/>
  <c r="S5382" i="8"/>
  <c r="R5382" i="8"/>
  <c r="Q5382" i="8"/>
  <c r="P5382" i="8"/>
  <c r="O5382" i="8"/>
  <c r="N5382" i="8"/>
  <c r="T5382" i="8" s="1"/>
  <c r="S5381" i="8"/>
  <c r="R5381" i="8"/>
  <c r="Q5381" i="8"/>
  <c r="P5381" i="8"/>
  <c r="O5381" i="8"/>
  <c r="N5381" i="8"/>
  <c r="T5381" i="8" s="1"/>
  <c r="S5380" i="8"/>
  <c r="R5380" i="8"/>
  <c r="Q5380" i="8"/>
  <c r="P5380" i="8"/>
  <c r="O5380" i="8"/>
  <c r="N5380" i="8"/>
  <c r="T5380" i="8" s="1"/>
  <c r="S5379" i="8"/>
  <c r="R5379" i="8"/>
  <c r="Q5379" i="8"/>
  <c r="P5379" i="8"/>
  <c r="O5379" i="8"/>
  <c r="N5379" i="8"/>
  <c r="T5379" i="8" s="1"/>
  <c r="S5378" i="8"/>
  <c r="R5378" i="8"/>
  <c r="Q5378" i="8"/>
  <c r="P5378" i="8"/>
  <c r="O5378" i="8"/>
  <c r="N5378" i="8"/>
  <c r="T5378" i="8" s="1"/>
  <c r="S5377" i="8"/>
  <c r="R5377" i="8"/>
  <c r="Q5377" i="8"/>
  <c r="P5377" i="8"/>
  <c r="O5377" i="8"/>
  <c r="N5377" i="8"/>
  <c r="T5377" i="8" s="1"/>
  <c r="S5376" i="8"/>
  <c r="R5376" i="8"/>
  <c r="Q5376" i="8"/>
  <c r="P5376" i="8"/>
  <c r="O5376" i="8"/>
  <c r="N5376" i="8"/>
  <c r="T5376" i="8" s="1"/>
  <c r="S5375" i="8"/>
  <c r="R5375" i="8"/>
  <c r="Q5375" i="8"/>
  <c r="P5375" i="8"/>
  <c r="O5375" i="8"/>
  <c r="N5375" i="8"/>
  <c r="T5375" i="8" s="1"/>
  <c r="S5374" i="8"/>
  <c r="R5374" i="8"/>
  <c r="Q5374" i="8"/>
  <c r="P5374" i="8"/>
  <c r="O5374" i="8"/>
  <c r="N5374" i="8"/>
  <c r="T5374" i="8" s="1"/>
  <c r="S5373" i="8"/>
  <c r="R5373" i="8"/>
  <c r="Q5373" i="8"/>
  <c r="P5373" i="8"/>
  <c r="O5373" i="8"/>
  <c r="N5373" i="8"/>
  <c r="T5373" i="8" s="1"/>
  <c r="S5372" i="8"/>
  <c r="R5372" i="8"/>
  <c r="Q5372" i="8"/>
  <c r="P5372" i="8"/>
  <c r="O5372" i="8"/>
  <c r="N5372" i="8"/>
  <c r="T5372" i="8" s="1"/>
  <c r="S5371" i="8"/>
  <c r="R5371" i="8"/>
  <c r="Q5371" i="8"/>
  <c r="P5371" i="8"/>
  <c r="O5371" i="8"/>
  <c r="N5371" i="8"/>
  <c r="T5371" i="8" s="1"/>
  <c r="S5370" i="8"/>
  <c r="R5370" i="8"/>
  <c r="Q5370" i="8"/>
  <c r="P5370" i="8"/>
  <c r="O5370" i="8"/>
  <c r="N5370" i="8"/>
  <c r="T5370" i="8" s="1"/>
  <c r="S5369" i="8"/>
  <c r="R5369" i="8"/>
  <c r="Q5369" i="8"/>
  <c r="P5369" i="8"/>
  <c r="O5369" i="8"/>
  <c r="N5369" i="8"/>
  <c r="T5369" i="8" s="1"/>
  <c r="S5368" i="8"/>
  <c r="R5368" i="8"/>
  <c r="Q5368" i="8"/>
  <c r="P5368" i="8"/>
  <c r="O5368" i="8"/>
  <c r="N5368" i="8"/>
  <c r="T5368" i="8" s="1"/>
  <c r="S5367" i="8"/>
  <c r="R5367" i="8"/>
  <c r="Q5367" i="8"/>
  <c r="P5367" i="8"/>
  <c r="O5367" i="8"/>
  <c r="N5367" i="8"/>
  <c r="T5367" i="8" s="1"/>
  <c r="S5366" i="8"/>
  <c r="R5366" i="8"/>
  <c r="Q5366" i="8"/>
  <c r="P5366" i="8"/>
  <c r="O5366" i="8"/>
  <c r="N5366" i="8"/>
  <c r="T5366" i="8" s="1"/>
  <c r="S5365" i="8"/>
  <c r="R5365" i="8"/>
  <c r="Q5365" i="8"/>
  <c r="P5365" i="8"/>
  <c r="O5365" i="8"/>
  <c r="N5365" i="8"/>
  <c r="T5365" i="8" s="1"/>
  <c r="S5364" i="8"/>
  <c r="R5364" i="8"/>
  <c r="Q5364" i="8"/>
  <c r="P5364" i="8"/>
  <c r="O5364" i="8"/>
  <c r="N5364" i="8"/>
  <c r="T5364" i="8" s="1"/>
  <c r="S5363" i="8"/>
  <c r="R5363" i="8"/>
  <c r="Q5363" i="8"/>
  <c r="P5363" i="8"/>
  <c r="O5363" i="8"/>
  <c r="N5363" i="8"/>
  <c r="T5363" i="8" s="1"/>
  <c r="S5362" i="8"/>
  <c r="R5362" i="8"/>
  <c r="Q5362" i="8"/>
  <c r="P5362" i="8"/>
  <c r="O5362" i="8"/>
  <c r="N5362" i="8"/>
  <c r="T5362" i="8" s="1"/>
  <c r="S5361" i="8"/>
  <c r="R5361" i="8"/>
  <c r="Q5361" i="8"/>
  <c r="P5361" i="8"/>
  <c r="O5361" i="8"/>
  <c r="N5361" i="8"/>
  <c r="T5361" i="8" s="1"/>
  <c r="S5360" i="8"/>
  <c r="R5360" i="8"/>
  <c r="Q5360" i="8"/>
  <c r="P5360" i="8"/>
  <c r="O5360" i="8"/>
  <c r="N5360" i="8"/>
  <c r="T5360" i="8" s="1"/>
  <c r="S5359" i="8"/>
  <c r="R5359" i="8"/>
  <c r="Q5359" i="8"/>
  <c r="P5359" i="8"/>
  <c r="O5359" i="8"/>
  <c r="N5359" i="8"/>
  <c r="T5359" i="8" s="1"/>
  <c r="S5358" i="8"/>
  <c r="R5358" i="8"/>
  <c r="Q5358" i="8"/>
  <c r="P5358" i="8"/>
  <c r="O5358" i="8"/>
  <c r="N5358" i="8"/>
  <c r="T5358" i="8" s="1"/>
  <c r="S5357" i="8"/>
  <c r="R5357" i="8"/>
  <c r="Q5357" i="8"/>
  <c r="P5357" i="8"/>
  <c r="O5357" i="8"/>
  <c r="N5357" i="8"/>
  <c r="T5357" i="8" s="1"/>
  <c r="S5356" i="8"/>
  <c r="R5356" i="8"/>
  <c r="Q5356" i="8"/>
  <c r="P5356" i="8"/>
  <c r="O5356" i="8"/>
  <c r="N5356" i="8"/>
  <c r="T5356" i="8" s="1"/>
  <c r="S5355" i="8"/>
  <c r="R5355" i="8"/>
  <c r="Q5355" i="8"/>
  <c r="P5355" i="8"/>
  <c r="O5355" i="8"/>
  <c r="N5355" i="8"/>
  <c r="T5355" i="8" s="1"/>
  <c r="S5354" i="8"/>
  <c r="R5354" i="8"/>
  <c r="Q5354" i="8"/>
  <c r="P5354" i="8"/>
  <c r="O5354" i="8"/>
  <c r="N5354" i="8"/>
  <c r="T5354" i="8" s="1"/>
  <c r="S5353" i="8"/>
  <c r="R5353" i="8"/>
  <c r="Q5353" i="8"/>
  <c r="P5353" i="8"/>
  <c r="O5353" i="8"/>
  <c r="N5353" i="8"/>
  <c r="T5353" i="8" s="1"/>
  <c r="S5352" i="8"/>
  <c r="R5352" i="8"/>
  <c r="Q5352" i="8"/>
  <c r="P5352" i="8"/>
  <c r="O5352" i="8"/>
  <c r="N5352" i="8"/>
  <c r="T5352" i="8" s="1"/>
  <c r="S5351" i="8"/>
  <c r="R5351" i="8"/>
  <c r="Q5351" i="8"/>
  <c r="P5351" i="8"/>
  <c r="O5351" i="8"/>
  <c r="N5351" i="8"/>
  <c r="T5351" i="8" s="1"/>
  <c r="S5350" i="8"/>
  <c r="R5350" i="8"/>
  <c r="Q5350" i="8"/>
  <c r="P5350" i="8"/>
  <c r="O5350" i="8"/>
  <c r="N5350" i="8"/>
  <c r="T5350" i="8" s="1"/>
  <c r="S5349" i="8"/>
  <c r="R5349" i="8"/>
  <c r="Q5349" i="8"/>
  <c r="P5349" i="8"/>
  <c r="O5349" i="8"/>
  <c r="N5349" i="8"/>
  <c r="T5349" i="8" s="1"/>
  <c r="S5348" i="8"/>
  <c r="R5348" i="8"/>
  <c r="Q5348" i="8"/>
  <c r="P5348" i="8"/>
  <c r="O5348" i="8"/>
  <c r="N5348" i="8"/>
  <c r="T5348" i="8" s="1"/>
  <c r="S5347" i="8"/>
  <c r="R5347" i="8"/>
  <c r="Q5347" i="8"/>
  <c r="P5347" i="8"/>
  <c r="O5347" i="8"/>
  <c r="N5347" i="8"/>
  <c r="T5347" i="8" s="1"/>
  <c r="S5346" i="8"/>
  <c r="R5346" i="8"/>
  <c r="Q5346" i="8"/>
  <c r="P5346" i="8"/>
  <c r="O5346" i="8"/>
  <c r="N5346" i="8"/>
  <c r="T5346" i="8" s="1"/>
  <c r="S5345" i="8"/>
  <c r="R5345" i="8"/>
  <c r="Q5345" i="8"/>
  <c r="P5345" i="8"/>
  <c r="O5345" i="8"/>
  <c r="N5345" i="8"/>
  <c r="T5345" i="8" s="1"/>
  <c r="S5344" i="8"/>
  <c r="R5344" i="8"/>
  <c r="Q5344" i="8"/>
  <c r="P5344" i="8"/>
  <c r="O5344" i="8"/>
  <c r="N5344" i="8"/>
  <c r="T5344" i="8" s="1"/>
  <c r="S5343" i="8"/>
  <c r="R5343" i="8"/>
  <c r="Q5343" i="8"/>
  <c r="P5343" i="8"/>
  <c r="O5343" i="8"/>
  <c r="N5343" i="8"/>
  <c r="T5343" i="8" s="1"/>
  <c r="S5342" i="8"/>
  <c r="R5342" i="8"/>
  <c r="Q5342" i="8"/>
  <c r="P5342" i="8"/>
  <c r="O5342" i="8"/>
  <c r="N5342" i="8"/>
  <c r="T5342" i="8" s="1"/>
  <c r="S5341" i="8"/>
  <c r="R5341" i="8"/>
  <c r="Q5341" i="8"/>
  <c r="P5341" i="8"/>
  <c r="O5341" i="8"/>
  <c r="N5341" i="8"/>
  <c r="T5341" i="8" s="1"/>
  <c r="S5340" i="8"/>
  <c r="R5340" i="8"/>
  <c r="Q5340" i="8"/>
  <c r="P5340" i="8"/>
  <c r="O5340" i="8"/>
  <c r="N5340" i="8"/>
  <c r="T5340" i="8" s="1"/>
  <c r="S5339" i="8"/>
  <c r="R5339" i="8"/>
  <c r="Q5339" i="8"/>
  <c r="P5339" i="8"/>
  <c r="O5339" i="8"/>
  <c r="N5339" i="8"/>
  <c r="T5339" i="8" s="1"/>
  <c r="S5338" i="8"/>
  <c r="R5338" i="8"/>
  <c r="Q5338" i="8"/>
  <c r="P5338" i="8"/>
  <c r="O5338" i="8"/>
  <c r="N5338" i="8"/>
  <c r="T5338" i="8" s="1"/>
  <c r="S5337" i="8"/>
  <c r="R5337" i="8"/>
  <c r="Q5337" i="8"/>
  <c r="P5337" i="8"/>
  <c r="O5337" i="8"/>
  <c r="N5337" i="8"/>
  <c r="T5337" i="8" s="1"/>
  <c r="S5336" i="8"/>
  <c r="R5336" i="8"/>
  <c r="Q5336" i="8"/>
  <c r="P5336" i="8"/>
  <c r="O5336" i="8"/>
  <c r="N5336" i="8"/>
  <c r="T5336" i="8" s="1"/>
  <c r="S5335" i="8"/>
  <c r="R5335" i="8"/>
  <c r="Q5335" i="8"/>
  <c r="P5335" i="8"/>
  <c r="O5335" i="8"/>
  <c r="N5335" i="8"/>
  <c r="T5335" i="8" s="1"/>
  <c r="S5334" i="8"/>
  <c r="R5334" i="8"/>
  <c r="Q5334" i="8"/>
  <c r="P5334" i="8"/>
  <c r="O5334" i="8"/>
  <c r="N5334" i="8"/>
  <c r="T5334" i="8" s="1"/>
  <c r="S5333" i="8"/>
  <c r="R5333" i="8"/>
  <c r="Q5333" i="8"/>
  <c r="P5333" i="8"/>
  <c r="O5333" i="8"/>
  <c r="N5333" i="8"/>
  <c r="T5333" i="8" s="1"/>
  <c r="S5332" i="8"/>
  <c r="R5332" i="8"/>
  <c r="Q5332" i="8"/>
  <c r="P5332" i="8"/>
  <c r="O5332" i="8"/>
  <c r="N5332" i="8"/>
  <c r="T5332" i="8" s="1"/>
  <c r="S5331" i="8"/>
  <c r="R5331" i="8"/>
  <c r="Q5331" i="8"/>
  <c r="P5331" i="8"/>
  <c r="O5331" i="8"/>
  <c r="N5331" i="8"/>
  <c r="T5331" i="8" s="1"/>
  <c r="S5330" i="8"/>
  <c r="R5330" i="8"/>
  <c r="Q5330" i="8"/>
  <c r="P5330" i="8"/>
  <c r="O5330" i="8"/>
  <c r="N5330" i="8"/>
  <c r="T5330" i="8" s="1"/>
  <c r="S5329" i="8"/>
  <c r="R5329" i="8"/>
  <c r="Q5329" i="8"/>
  <c r="P5329" i="8"/>
  <c r="O5329" i="8"/>
  <c r="N5329" i="8"/>
  <c r="T5329" i="8" s="1"/>
  <c r="S5328" i="8"/>
  <c r="R5328" i="8"/>
  <c r="Q5328" i="8"/>
  <c r="P5328" i="8"/>
  <c r="O5328" i="8"/>
  <c r="N5328" i="8"/>
  <c r="T5328" i="8" s="1"/>
  <c r="S5327" i="8"/>
  <c r="R5327" i="8"/>
  <c r="Q5327" i="8"/>
  <c r="P5327" i="8"/>
  <c r="O5327" i="8"/>
  <c r="N5327" i="8"/>
  <c r="T5327" i="8" s="1"/>
  <c r="S5326" i="8"/>
  <c r="R5326" i="8"/>
  <c r="Q5326" i="8"/>
  <c r="P5326" i="8"/>
  <c r="O5326" i="8"/>
  <c r="N5326" i="8"/>
  <c r="T5326" i="8" s="1"/>
  <c r="S5325" i="8"/>
  <c r="R5325" i="8"/>
  <c r="Q5325" i="8"/>
  <c r="P5325" i="8"/>
  <c r="O5325" i="8"/>
  <c r="N5325" i="8"/>
  <c r="T5325" i="8" s="1"/>
  <c r="S5324" i="8"/>
  <c r="R5324" i="8"/>
  <c r="Q5324" i="8"/>
  <c r="P5324" i="8"/>
  <c r="O5324" i="8"/>
  <c r="N5324" i="8"/>
  <c r="T5324" i="8" s="1"/>
  <c r="S5323" i="8"/>
  <c r="R5323" i="8"/>
  <c r="Q5323" i="8"/>
  <c r="P5323" i="8"/>
  <c r="O5323" i="8"/>
  <c r="N5323" i="8"/>
  <c r="T5323" i="8" s="1"/>
  <c r="S5322" i="8"/>
  <c r="R5322" i="8"/>
  <c r="Q5322" i="8"/>
  <c r="P5322" i="8"/>
  <c r="O5322" i="8"/>
  <c r="N5322" i="8"/>
  <c r="T5322" i="8" s="1"/>
  <c r="S5321" i="8"/>
  <c r="R5321" i="8"/>
  <c r="Q5321" i="8"/>
  <c r="P5321" i="8"/>
  <c r="O5321" i="8"/>
  <c r="N5321" i="8"/>
  <c r="T5321" i="8" s="1"/>
  <c r="S5320" i="8"/>
  <c r="R5320" i="8"/>
  <c r="Q5320" i="8"/>
  <c r="P5320" i="8"/>
  <c r="O5320" i="8"/>
  <c r="N5320" i="8"/>
  <c r="T5320" i="8" s="1"/>
  <c r="S5319" i="8"/>
  <c r="R5319" i="8"/>
  <c r="Q5319" i="8"/>
  <c r="P5319" i="8"/>
  <c r="O5319" i="8"/>
  <c r="N5319" i="8"/>
  <c r="T5319" i="8" s="1"/>
  <c r="S5318" i="8"/>
  <c r="R5318" i="8"/>
  <c r="Q5318" i="8"/>
  <c r="P5318" i="8"/>
  <c r="O5318" i="8"/>
  <c r="N5318" i="8"/>
  <c r="T5318" i="8" s="1"/>
  <c r="S5317" i="8"/>
  <c r="R5317" i="8"/>
  <c r="Q5317" i="8"/>
  <c r="P5317" i="8"/>
  <c r="O5317" i="8"/>
  <c r="N5317" i="8"/>
  <c r="T5317" i="8" s="1"/>
  <c r="S5316" i="8"/>
  <c r="R5316" i="8"/>
  <c r="Q5316" i="8"/>
  <c r="P5316" i="8"/>
  <c r="O5316" i="8"/>
  <c r="N5316" i="8"/>
  <c r="T5316" i="8" s="1"/>
  <c r="S5315" i="8"/>
  <c r="R5315" i="8"/>
  <c r="Q5315" i="8"/>
  <c r="P5315" i="8"/>
  <c r="O5315" i="8"/>
  <c r="N5315" i="8"/>
  <c r="T5315" i="8" s="1"/>
  <c r="S5314" i="8"/>
  <c r="R5314" i="8"/>
  <c r="Q5314" i="8"/>
  <c r="P5314" i="8"/>
  <c r="O5314" i="8"/>
  <c r="N5314" i="8"/>
  <c r="T5314" i="8" s="1"/>
  <c r="S5313" i="8"/>
  <c r="R5313" i="8"/>
  <c r="Q5313" i="8"/>
  <c r="P5313" i="8"/>
  <c r="O5313" i="8"/>
  <c r="N5313" i="8"/>
  <c r="T5313" i="8" s="1"/>
  <c r="S5312" i="8"/>
  <c r="R5312" i="8"/>
  <c r="Q5312" i="8"/>
  <c r="P5312" i="8"/>
  <c r="O5312" i="8"/>
  <c r="N5312" i="8"/>
  <c r="T5312" i="8" s="1"/>
  <c r="S5311" i="8"/>
  <c r="R5311" i="8"/>
  <c r="Q5311" i="8"/>
  <c r="P5311" i="8"/>
  <c r="O5311" i="8"/>
  <c r="N5311" i="8"/>
  <c r="T5311" i="8" s="1"/>
  <c r="S5310" i="8"/>
  <c r="R5310" i="8"/>
  <c r="Q5310" i="8"/>
  <c r="P5310" i="8"/>
  <c r="O5310" i="8"/>
  <c r="N5310" i="8"/>
  <c r="T5310" i="8" s="1"/>
  <c r="S5309" i="8"/>
  <c r="R5309" i="8"/>
  <c r="Q5309" i="8"/>
  <c r="P5309" i="8"/>
  <c r="O5309" i="8"/>
  <c r="N5309" i="8"/>
  <c r="T5309" i="8" s="1"/>
  <c r="S5308" i="8"/>
  <c r="R5308" i="8"/>
  <c r="Q5308" i="8"/>
  <c r="P5308" i="8"/>
  <c r="O5308" i="8"/>
  <c r="N5308" i="8"/>
  <c r="T5308" i="8" s="1"/>
  <c r="S5307" i="8"/>
  <c r="R5307" i="8"/>
  <c r="Q5307" i="8"/>
  <c r="P5307" i="8"/>
  <c r="O5307" i="8"/>
  <c r="N5307" i="8"/>
  <c r="T5307" i="8" s="1"/>
  <c r="S5306" i="8"/>
  <c r="R5306" i="8"/>
  <c r="Q5306" i="8"/>
  <c r="P5306" i="8"/>
  <c r="O5306" i="8"/>
  <c r="N5306" i="8"/>
  <c r="T5306" i="8" s="1"/>
  <c r="S5305" i="8"/>
  <c r="R5305" i="8"/>
  <c r="Q5305" i="8"/>
  <c r="P5305" i="8"/>
  <c r="O5305" i="8"/>
  <c r="N5305" i="8"/>
  <c r="T5305" i="8" s="1"/>
  <c r="S5304" i="8"/>
  <c r="R5304" i="8"/>
  <c r="Q5304" i="8"/>
  <c r="P5304" i="8"/>
  <c r="O5304" i="8"/>
  <c r="N5304" i="8"/>
  <c r="T5304" i="8" s="1"/>
  <c r="S5303" i="8"/>
  <c r="R5303" i="8"/>
  <c r="Q5303" i="8"/>
  <c r="P5303" i="8"/>
  <c r="O5303" i="8"/>
  <c r="N5303" i="8"/>
  <c r="T5303" i="8" s="1"/>
  <c r="S5302" i="8"/>
  <c r="R5302" i="8"/>
  <c r="Q5302" i="8"/>
  <c r="P5302" i="8"/>
  <c r="O5302" i="8"/>
  <c r="N5302" i="8"/>
  <c r="T5302" i="8" s="1"/>
  <c r="S5301" i="8"/>
  <c r="R5301" i="8"/>
  <c r="Q5301" i="8"/>
  <c r="P5301" i="8"/>
  <c r="O5301" i="8"/>
  <c r="N5301" i="8"/>
  <c r="T5301" i="8" s="1"/>
  <c r="S5300" i="8"/>
  <c r="R5300" i="8"/>
  <c r="Q5300" i="8"/>
  <c r="P5300" i="8"/>
  <c r="O5300" i="8"/>
  <c r="N5300" i="8"/>
  <c r="T5300" i="8" s="1"/>
  <c r="S5299" i="8"/>
  <c r="R5299" i="8"/>
  <c r="Q5299" i="8"/>
  <c r="P5299" i="8"/>
  <c r="O5299" i="8"/>
  <c r="N5299" i="8"/>
  <c r="T5299" i="8" s="1"/>
  <c r="S5298" i="8"/>
  <c r="R5298" i="8"/>
  <c r="Q5298" i="8"/>
  <c r="P5298" i="8"/>
  <c r="O5298" i="8"/>
  <c r="N5298" i="8"/>
  <c r="T5298" i="8" s="1"/>
  <c r="S5297" i="8"/>
  <c r="R5297" i="8"/>
  <c r="Q5297" i="8"/>
  <c r="P5297" i="8"/>
  <c r="O5297" i="8"/>
  <c r="N5297" i="8"/>
  <c r="T5297" i="8" s="1"/>
  <c r="S5296" i="8"/>
  <c r="R5296" i="8"/>
  <c r="Q5296" i="8"/>
  <c r="P5296" i="8"/>
  <c r="O5296" i="8"/>
  <c r="N5296" i="8"/>
  <c r="T5296" i="8" s="1"/>
  <c r="S5295" i="8"/>
  <c r="R5295" i="8"/>
  <c r="Q5295" i="8"/>
  <c r="P5295" i="8"/>
  <c r="O5295" i="8"/>
  <c r="N5295" i="8"/>
  <c r="T5295" i="8" s="1"/>
  <c r="S5294" i="8"/>
  <c r="R5294" i="8"/>
  <c r="Q5294" i="8"/>
  <c r="P5294" i="8"/>
  <c r="O5294" i="8"/>
  <c r="N5294" i="8"/>
  <c r="T5294" i="8" s="1"/>
  <c r="S5293" i="8"/>
  <c r="R5293" i="8"/>
  <c r="Q5293" i="8"/>
  <c r="P5293" i="8"/>
  <c r="O5293" i="8"/>
  <c r="N5293" i="8"/>
  <c r="T5293" i="8" s="1"/>
  <c r="S5292" i="8"/>
  <c r="R5292" i="8"/>
  <c r="Q5292" i="8"/>
  <c r="P5292" i="8"/>
  <c r="O5292" i="8"/>
  <c r="N5292" i="8"/>
  <c r="T5292" i="8" s="1"/>
  <c r="S5291" i="8"/>
  <c r="R5291" i="8"/>
  <c r="Q5291" i="8"/>
  <c r="P5291" i="8"/>
  <c r="O5291" i="8"/>
  <c r="N5291" i="8"/>
  <c r="T5291" i="8" s="1"/>
  <c r="S5290" i="8"/>
  <c r="R5290" i="8"/>
  <c r="Q5290" i="8"/>
  <c r="P5290" i="8"/>
  <c r="O5290" i="8"/>
  <c r="N5290" i="8"/>
  <c r="T5290" i="8" s="1"/>
  <c r="S5289" i="8"/>
  <c r="R5289" i="8"/>
  <c r="Q5289" i="8"/>
  <c r="P5289" i="8"/>
  <c r="O5289" i="8"/>
  <c r="N5289" i="8"/>
  <c r="T5289" i="8" s="1"/>
  <c r="S5288" i="8"/>
  <c r="R5288" i="8"/>
  <c r="Q5288" i="8"/>
  <c r="P5288" i="8"/>
  <c r="O5288" i="8"/>
  <c r="N5288" i="8"/>
  <c r="T5288" i="8" s="1"/>
  <c r="S5287" i="8"/>
  <c r="R5287" i="8"/>
  <c r="Q5287" i="8"/>
  <c r="P5287" i="8"/>
  <c r="O5287" i="8"/>
  <c r="N5287" i="8"/>
  <c r="T5287" i="8" s="1"/>
  <c r="S5286" i="8"/>
  <c r="R5286" i="8"/>
  <c r="Q5286" i="8"/>
  <c r="P5286" i="8"/>
  <c r="O5286" i="8"/>
  <c r="N5286" i="8"/>
  <c r="T5286" i="8" s="1"/>
  <c r="S5285" i="8"/>
  <c r="R5285" i="8"/>
  <c r="Q5285" i="8"/>
  <c r="P5285" i="8"/>
  <c r="O5285" i="8"/>
  <c r="N5285" i="8"/>
  <c r="T5285" i="8" s="1"/>
  <c r="S5284" i="8"/>
  <c r="R5284" i="8"/>
  <c r="Q5284" i="8"/>
  <c r="P5284" i="8"/>
  <c r="O5284" i="8"/>
  <c r="N5284" i="8"/>
  <c r="T5284" i="8" s="1"/>
  <c r="S5283" i="8"/>
  <c r="R5283" i="8"/>
  <c r="Q5283" i="8"/>
  <c r="P5283" i="8"/>
  <c r="O5283" i="8"/>
  <c r="N5283" i="8"/>
  <c r="T5283" i="8" s="1"/>
  <c r="S5282" i="8"/>
  <c r="R5282" i="8"/>
  <c r="Q5282" i="8"/>
  <c r="P5282" i="8"/>
  <c r="O5282" i="8"/>
  <c r="N5282" i="8"/>
  <c r="T5282" i="8" s="1"/>
  <c r="S5281" i="8"/>
  <c r="R5281" i="8"/>
  <c r="Q5281" i="8"/>
  <c r="P5281" i="8"/>
  <c r="O5281" i="8"/>
  <c r="N5281" i="8"/>
  <c r="T5281" i="8" s="1"/>
  <c r="S5280" i="8"/>
  <c r="R5280" i="8"/>
  <c r="Q5280" i="8"/>
  <c r="P5280" i="8"/>
  <c r="O5280" i="8"/>
  <c r="N5280" i="8"/>
  <c r="T5280" i="8" s="1"/>
  <c r="S5279" i="8"/>
  <c r="R5279" i="8"/>
  <c r="Q5279" i="8"/>
  <c r="P5279" i="8"/>
  <c r="O5279" i="8"/>
  <c r="N5279" i="8"/>
  <c r="T5279" i="8" s="1"/>
  <c r="S5278" i="8"/>
  <c r="R5278" i="8"/>
  <c r="Q5278" i="8"/>
  <c r="P5278" i="8"/>
  <c r="O5278" i="8"/>
  <c r="N5278" i="8"/>
  <c r="T5278" i="8" s="1"/>
  <c r="S5277" i="8"/>
  <c r="R5277" i="8"/>
  <c r="Q5277" i="8"/>
  <c r="P5277" i="8"/>
  <c r="O5277" i="8"/>
  <c r="N5277" i="8"/>
  <c r="T5277" i="8" s="1"/>
  <c r="S5276" i="8"/>
  <c r="R5276" i="8"/>
  <c r="Q5276" i="8"/>
  <c r="P5276" i="8"/>
  <c r="O5276" i="8"/>
  <c r="N5276" i="8"/>
  <c r="T5276" i="8" s="1"/>
  <c r="S5275" i="8"/>
  <c r="R5275" i="8"/>
  <c r="Q5275" i="8"/>
  <c r="P5275" i="8"/>
  <c r="O5275" i="8"/>
  <c r="N5275" i="8"/>
  <c r="T5275" i="8" s="1"/>
  <c r="S5274" i="8"/>
  <c r="R5274" i="8"/>
  <c r="Q5274" i="8"/>
  <c r="P5274" i="8"/>
  <c r="O5274" i="8"/>
  <c r="N5274" i="8"/>
  <c r="T5274" i="8" s="1"/>
  <c r="S5273" i="8"/>
  <c r="R5273" i="8"/>
  <c r="Q5273" i="8"/>
  <c r="P5273" i="8"/>
  <c r="O5273" i="8"/>
  <c r="N5273" i="8"/>
  <c r="T5273" i="8" s="1"/>
  <c r="S5272" i="8"/>
  <c r="R5272" i="8"/>
  <c r="Q5272" i="8"/>
  <c r="P5272" i="8"/>
  <c r="O5272" i="8"/>
  <c r="N5272" i="8"/>
  <c r="T5272" i="8" s="1"/>
  <c r="S5271" i="8"/>
  <c r="R5271" i="8"/>
  <c r="Q5271" i="8"/>
  <c r="P5271" i="8"/>
  <c r="O5271" i="8"/>
  <c r="N5271" i="8"/>
  <c r="T5271" i="8" s="1"/>
  <c r="S5270" i="8"/>
  <c r="R5270" i="8"/>
  <c r="Q5270" i="8"/>
  <c r="P5270" i="8"/>
  <c r="O5270" i="8"/>
  <c r="N5270" i="8"/>
  <c r="T5270" i="8" s="1"/>
  <c r="S5269" i="8"/>
  <c r="R5269" i="8"/>
  <c r="Q5269" i="8"/>
  <c r="P5269" i="8"/>
  <c r="O5269" i="8"/>
  <c r="N5269" i="8"/>
  <c r="T5269" i="8" s="1"/>
  <c r="S5268" i="8"/>
  <c r="R5268" i="8"/>
  <c r="Q5268" i="8"/>
  <c r="P5268" i="8"/>
  <c r="O5268" i="8"/>
  <c r="N5268" i="8"/>
  <c r="T5268" i="8" s="1"/>
  <c r="S5267" i="8"/>
  <c r="R5267" i="8"/>
  <c r="Q5267" i="8"/>
  <c r="P5267" i="8"/>
  <c r="O5267" i="8"/>
  <c r="N5267" i="8"/>
  <c r="T5267" i="8" s="1"/>
  <c r="S5266" i="8"/>
  <c r="R5266" i="8"/>
  <c r="Q5266" i="8"/>
  <c r="P5266" i="8"/>
  <c r="O5266" i="8"/>
  <c r="N5266" i="8"/>
  <c r="T5266" i="8" s="1"/>
  <c r="S5265" i="8"/>
  <c r="R5265" i="8"/>
  <c r="Q5265" i="8"/>
  <c r="P5265" i="8"/>
  <c r="O5265" i="8"/>
  <c r="N5265" i="8"/>
  <c r="T5265" i="8" s="1"/>
  <c r="S5264" i="8"/>
  <c r="R5264" i="8"/>
  <c r="Q5264" i="8"/>
  <c r="P5264" i="8"/>
  <c r="O5264" i="8"/>
  <c r="N5264" i="8"/>
  <c r="T5264" i="8" s="1"/>
  <c r="S5263" i="8"/>
  <c r="R5263" i="8"/>
  <c r="Q5263" i="8"/>
  <c r="P5263" i="8"/>
  <c r="O5263" i="8"/>
  <c r="N5263" i="8"/>
  <c r="T5263" i="8" s="1"/>
  <c r="S5262" i="8"/>
  <c r="R5262" i="8"/>
  <c r="Q5262" i="8"/>
  <c r="P5262" i="8"/>
  <c r="O5262" i="8"/>
  <c r="N5262" i="8"/>
  <c r="T5262" i="8" s="1"/>
  <c r="S5261" i="8"/>
  <c r="R5261" i="8"/>
  <c r="Q5261" i="8"/>
  <c r="P5261" i="8"/>
  <c r="O5261" i="8"/>
  <c r="N5261" i="8"/>
  <c r="T5261" i="8" s="1"/>
  <c r="S5260" i="8"/>
  <c r="R5260" i="8"/>
  <c r="Q5260" i="8"/>
  <c r="P5260" i="8"/>
  <c r="O5260" i="8"/>
  <c r="N5260" i="8"/>
  <c r="T5260" i="8" s="1"/>
  <c r="S5259" i="8"/>
  <c r="R5259" i="8"/>
  <c r="Q5259" i="8"/>
  <c r="P5259" i="8"/>
  <c r="O5259" i="8"/>
  <c r="N5259" i="8"/>
  <c r="T5259" i="8" s="1"/>
  <c r="S5258" i="8"/>
  <c r="R5258" i="8"/>
  <c r="Q5258" i="8"/>
  <c r="P5258" i="8"/>
  <c r="O5258" i="8"/>
  <c r="N5258" i="8"/>
  <c r="T5258" i="8" s="1"/>
  <c r="S5257" i="8"/>
  <c r="R5257" i="8"/>
  <c r="Q5257" i="8"/>
  <c r="P5257" i="8"/>
  <c r="O5257" i="8"/>
  <c r="N5257" i="8"/>
  <c r="T5257" i="8" s="1"/>
  <c r="S5256" i="8"/>
  <c r="R5256" i="8"/>
  <c r="Q5256" i="8"/>
  <c r="P5256" i="8"/>
  <c r="O5256" i="8"/>
  <c r="N5256" i="8"/>
  <c r="T5256" i="8" s="1"/>
  <c r="S5255" i="8"/>
  <c r="R5255" i="8"/>
  <c r="Q5255" i="8"/>
  <c r="P5255" i="8"/>
  <c r="O5255" i="8"/>
  <c r="N5255" i="8"/>
  <c r="T5255" i="8" s="1"/>
  <c r="S5254" i="8"/>
  <c r="R5254" i="8"/>
  <c r="Q5254" i="8"/>
  <c r="P5254" i="8"/>
  <c r="O5254" i="8"/>
  <c r="N5254" i="8"/>
  <c r="T5254" i="8" s="1"/>
  <c r="S5253" i="8"/>
  <c r="R5253" i="8"/>
  <c r="Q5253" i="8"/>
  <c r="P5253" i="8"/>
  <c r="O5253" i="8"/>
  <c r="N5253" i="8"/>
  <c r="T5253" i="8" s="1"/>
  <c r="S5252" i="8"/>
  <c r="R5252" i="8"/>
  <c r="Q5252" i="8"/>
  <c r="P5252" i="8"/>
  <c r="O5252" i="8"/>
  <c r="N5252" i="8"/>
  <c r="T5252" i="8" s="1"/>
  <c r="S5251" i="8"/>
  <c r="R5251" i="8"/>
  <c r="Q5251" i="8"/>
  <c r="P5251" i="8"/>
  <c r="O5251" i="8"/>
  <c r="N5251" i="8"/>
  <c r="T5251" i="8" s="1"/>
  <c r="S5250" i="8"/>
  <c r="R5250" i="8"/>
  <c r="Q5250" i="8"/>
  <c r="P5250" i="8"/>
  <c r="O5250" i="8"/>
  <c r="N5250" i="8"/>
  <c r="T5250" i="8" s="1"/>
  <c r="S5249" i="8"/>
  <c r="R5249" i="8"/>
  <c r="Q5249" i="8"/>
  <c r="P5249" i="8"/>
  <c r="O5249" i="8"/>
  <c r="N5249" i="8"/>
  <c r="T5249" i="8" s="1"/>
  <c r="S5248" i="8"/>
  <c r="R5248" i="8"/>
  <c r="Q5248" i="8"/>
  <c r="P5248" i="8"/>
  <c r="O5248" i="8"/>
  <c r="N5248" i="8"/>
  <c r="T5248" i="8" s="1"/>
  <c r="S5247" i="8"/>
  <c r="R5247" i="8"/>
  <c r="Q5247" i="8"/>
  <c r="P5247" i="8"/>
  <c r="O5247" i="8"/>
  <c r="N5247" i="8"/>
  <c r="T5247" i="8" s="1"/>
  <c r="S5246" i="8"/>
  <c r="R5246" i="8"/>
  <c r="Q5246" i="8"/>
  <c r="P5246" i="8"/>
  <c r="O5246" i="8"/>
  <c r="N5246" i="8"/>
  <c r="T5246" i="8" s="1"/>
  <c r="S5245" i="8"/>
  <c r="R5245" i="8"/>
  <c r="Q5245" i="8"/>
  <c r="P5245" i="8"/>
  <c r="O5245" i="8"/>
  <c r="N5245" i="8"/>
  <c r="T5245" i="8" s="1"/>
  <c r="S5244" i="8"/>
  <c r="R5244" i="8"/>
  <c r="Q5244" i="8"/>
  <c r="P5244" i="8"/>
  <c r="O5244" i="8"/>
  <c r="N5244" i="8"/>
  <c r="T5244" i="8" s="1"/>
  <c r="S5243" i="8"/>
  <c r="R5243" i="8"/>
  <c r="Q5243" i="8"/>
  <c r="P5243" i="8"/>
  <c r="O5243" i="8"/>
  <c r="N5243" i="8"/>
  <c r="T5243" i="8" s="1"/>
  <c r="S5242" i="8"/>
  <c r="R5242" i="8"/>
  <c r="Q5242" i="8"/>
  <c r="P5242" i="8"/>
  <c r="O5242" i="8"/>
  <c r="N5242" i="8"/>
  <c r="T5242" i="8" s="1"/>
  <c r="S5241" i="8"/>
  <c r="R5241" i="8"/>
  <c r="Q5241" i="8"/>
  <c r="P5241" i="8"/>
  <c r="O5241" i="8"/>
  <c r="N5241" i="8"/>
  <c r="T5241" i="8" s="1"/>
  <c r="S5240" i="8"/>
  <c r="R5240" i="8"/>
  <c r="Q5240" i="8"/>
  <c r="P5240" i="8"/>
  <c r="O5240" i="8"/>
  <c r="N5240" i="8"/>
  <c r="T5240" i="8" s="1"/>
  <c r="S5239" i="8"/>
  <c r="R5239" i="8"/>
  <c r="Q5239" i="8"/>
  <c r="P5239" i="8"/>
  <c r="O5239" i="8"/>
  <c r="N5239" i="8"/>
  <c r="T5239" i="8" s="1"/>
  <c r="S5238" i="8"/>
  <c r="R5238" i="8"/>
  <c r="Q5238" i="8"/>
  <c r="P5238" i="8"/>
  <c r="O5238" i="8"/>
  <c r="N5238" i="8"/>
  <c r="T5238" i="8" s="1"/>
  <c r="S5237" i="8"/>
  <c r="R5237" i="8"/>
  <c r="Q5237" i="8"/>
  <c r="P5237" i="8"/>
  <c r="O5237" i="8"/>
  <c r="N5237" i="8"/>
  <c r="T5237" i="8" s="1"/>
  <c r="S5236" i="8"/>
  <c r="R5236" i="8"/>
  <c r="Q5236" i="8"/>
  <c r="P5236" i="8"/>
  <c r="O5236" i="8"/>
  <c r="N5236" i="8"/>
  <c r="T5236" i="8" s="1"/>
  <c r="S5235" i="8"/>
  <c r="R5235" i="8"/>
  <c r="Q5235" i="8"/>
  <c r="P5235" i="8"/>
  <c r="O5235" i="8"/>
  <c r="N5235" i="8"/>
  <c r="T5235" i="8" s="1"/>
  <c r="S5234" i="8"/>
  <c r="R5234" i="8"/>
  <c r="Q5234" i="8"/>
  <c r="P5234" i="8"/>
  <c r="O5234" i="8"/>
  <c r="N5234" i="8"/>
  <c r="T5234" i="8" s="1"/>
  <c r="S5233" i="8"/>
  <c r="R5233" i="8"/>
  <c r="Q5233" i="8"/>
  <c r="P5233" i="8"/>
  <c r="O5233" i="8"/>
  <c r="N5233" i="8"/>
  <c r="T5233" i="8" s="1"/>
  <c r="S5232" i="8"/>
  <c r="R5232" i="8"/>
  <c r="Q5232" i="8"/>
  <c r="P5232" i="8"/>
  <c r="O5232" i="8"/>
  <c r="N5232" i="8"/>
  <c r="T5232" i="8" s="1"/>
  <c r="S5231" i="8"/>
  <c r="R5231" i="8"/>
  <c r="Q5231" i="8"/>
  <c r="P5231" i="8"/>
  <c r="O5231" i="8"/>
  <c r="N5231" i="8"/>
  <c r="T5231" i="8" s="1"/>
  <c r="S5230" i="8"/>
  <c r="R5230" i="8"/>
  <c r="Q5230" i="8"/>
  <c r="P5230" i="8"/>
  <c r="O5230" i="8"/>
  <c r="N5230" i="8"/>
  <c r="T5230" i="8" s="1"/>
  <c r="S5229" i="8"/>
  <c r="R5229" i="8"/>
  <c r="Q5229" i="8"/>
  <c r="P5229" i="8"/>
  <c r="O5229" i="8"/>
  <c r="N5229" i="8"/>
  <c r="T5229" i="8" s="1"/>
  <c r="S5228" i="8"/>
  <c r="R5228" i="8"/>
  <c r="Q5228" i="8"/>
  <c r="P5228" i="8"/>
  <c r="O5228" i="8"/>
  <c r="N5228" i="8"/>
  <c r="T5228" i="8" s="1"/>
  <c r="S5227" i="8"/>
  <c r="R5227" i="8"/>
  <c r="Q5227" i="8"/>
  <c r="P5227" i="8"/>
  <c r="O5227" i="8"/>
  <c r="N5227" i="8"/>
  <c r="T5227" i="8" s="1"/>
  <c r="S5226" i="8"/>
  <c r="R5226" i="8"/>
  <c r="Q5226" i="8"/>
  <c r="P5226" i="8"/>
  <c r="O5226" i="8"/>
  <c r="N5226" i="8"/>
  <c r="T5226" i="8" s="1"/>
  <c r="S5225" i="8"/>
  <c r="R5225" i="8"/>
  <c r="Q5225" i="8"/>
  <c r="P5225" i="8"/>
  <c r="O5225" i="8"/>
  <c r="N5225" i="8"/>
  <c r="T5225" i="8" s="1"/>
  <c r="S5224" i="8"/>
  <c r="R5224" i="8"/>
  <c r="Q5224" i="8"/>
  <c r="P5224" i="8"/>
  <c r="O5224" i="8"/>
  <c r="N5224" i="8"/>
  <c r="T5224" i="8" s="1"/>
  <c r="S5223" i="8"/>
  <c r="R5223" i="8"/>
  <c r="Q5223" i="8"/>
  <c r="P5223" i="8"/>
  <c r="O5223" i="8"/>
  <c r="N5223" i="8"/>
  <c r="T5223" i="8" s="1"/>
  <c r="S5222" i="8"/>
  <c r="R5222" i="8"/>
  <c r="Q5222" i="8"/>
  <c r="P5222" i="8"/>
  <c r="O5222" i="8"/>
  <c r="N5222" i="8"/>
  <c r="T5222" i="8" s="1"/>
  <c r="S5221" i="8"/>
  <c r="R5221" i="8"/>
  <c r="Q5221" i="8"/>
  <c r="P5221" i="8"/>
  <c r="O5221" i="8"/>
  <c r="N5221" i="8"/>
  <c r="T5221" i="8" s="1"/>
  <c r="S5220" i="8"/>
  <c r="R5220" i="8"/>
  <c r="Q5220" i="8"/>
  <c r="P5220" i="8"/>
  <c r="O5220" i="8"/>
  <c r="N5220" i="8"/>
  <c r="T5220" i="8" s="1"/>
  <c r="S5219" i="8"/>
  <c r="R5219" i="8"/>
  <c r="Q5219" i="8"/>
  <c r="P5219" i="8"/>
  <c r="O5219" i="8"/>
  <c r="N5219" i="8"/>
  <c r="T5219" i="8" s="1"/>
  <c r="S5218" i="8"/>
  <c r="R5218" i="8"/>
  <c r="Q5218" i="8"/>
  <c r="P5218" i="8"/>
  <c r="O5218" i="8"/>
  <c r="N5218" i="8"/>
  <c r="T5218" i="8" s="1"/>
  <c r="S5217" i="8"/>
  <c r="R5217" i="8"/>
  <c r="Q5217" i="8"/>
  <c r="P5217" i="8"/>
  <c r="O5217" i="8"/>
  <c r="N5217" i="8"/>
  <c r="T5217" i="8" s="1"/>
  <c r="S5216" i="8"/>
  <c r="R5216" i="8"/>
  <c r="Q5216" i="8"/>
  <c r="P5216" i="8"/>
  <c r="O5216" i="8"/>
  <c r="N5216" i="8"/>
  <c r="T5216" i="8" s="1"/>
  <c r="S5215" i="8"/>
  <c r="R5215" i="8"/>
  <c r="Q5215" i="8"/>
  <c r="P5215" i="8"/>
  <c r="O5215" i="8"/>
  <c r="N5215" i="8"/>
  <c r="T5215" i="8" s="1"/>
  <c r="S5214" i="8"/>
  <c r="R5214" i="8"/>
  <c r="Q5214" i="8"/>
  <c r="P5214" i="8"/>
  <c r="O5214" i="8"/>
  <c r="N5214" i="8"/>
  <c r="T5214" i="8" s="1"/>
  <c r="S5213" i="8"/>
  <c r="R5213" i="8"/>
  <c r="Q5213" i="8"/>
  <c r="P5213" i="8"/>
  <c r="O5213" i="8"/>
  <c r="N5213" i="8"/>
  <c r="T5213" i="8" s="1"/>
  <c r="S5212" i="8"/>
  <c r="R5212" i="8"/>
  <c r="Q5212" i="8"/>
  <c r="P5212" i="8"/>
  <c r="O5212" i="8"/>
  <c r="N5212" i="8"/>
  <c r="T5212" i="8" s="1"/>
  <c r="S5211" i="8"/>
  <c r="R5211" i="8"/>
  <c r="Q5211" i="8"/>
  <c r="P5211" i="8"/>
  <c r="O5211" i="8"/>
  <c r="N5211" i="8"/>
  <c r="T5211" i="8" s="1"/>
  <c r="S5210" i="8"/>
  <c r="R5210" i="8"/>
  <c r="Q5210" i="8"/>
  <c r="P5210" i="8"/>
  <c r="O5210" i="8"/>
  <c r="N5210" i="8"/>
  <c r="T5210" i="8" s="1"/>
  <c r="S5209" i="8"/>
  <c r="R5209" i="8"/>
  <c r="Q5209" i="8"/>
  <c r="P5209" i="8"/>
  <c r="O5209" i="8"/>
  <c r="N5209" i="8"/>
  <c r="T5209" i="8" s="1"/>
  <c r="S5208" i="8"/>
  <c r="R5208" i="8"/>
  <c r="Q5208" i="8"/>
  <c r="P5208" i="8"/>
  <c r="O5208" i="8"/>
  <c r="N5208" i="8"/>
  <c r="T5208" i="8" s="1"/>
  <c r="S5207" i="8"/>
  <c r="R5207" i="8"/>
  <c r="Q5207" i="8"/>
  <c r="P5207" i="8"/>
  <c r="O5207" i="8"/>
  <c r="N5207" i="8"/>
  <c r="T5207" i="8" s="1"/>
  <c r="S5206" i="8"/>
  <c r="R5206" i="8"/>
  <c r="Q5206" i="8"/>
  <c r="P5206" i="8"/>
  <c r="O5206" i="8"/>
  <c r="N5206" i="8"/>
  <c r="T5206" i="8" s="1"/>
  <c r="S5205" i="8"/>
  <c r="R5205" i="8"/>
  <c r="Q5205" i="8"/>
  <c r="P5205" i="8"/>
  <c r="O5205" i="8"/>
  <c r="N5205" i="8"/>
  <c r="T5205" i="8" s="1"/>
  <c r="S5204" i="8"/>
  <c r="R5204" i="8"/>
  <c r="Q5204" i="8"/>
  <c r="P5204" i="8"/>
  <c r="O5204" i="8"/>
  <c r="N5204" i="8"/>
  <c r="T5204" i="8" s="1"/>
  <c r="S5203" i="8"/>
  <c r="R5203" i="8"/>
  <c r="Q5203" i="8"/>
  <c r="P5203" i="8"/>
  <c r="O5203" i="8"/>
  <c r="N5203" i="8"/>
  <c r="T5203" i="8" s="1"/>
  <c r="S5202" i="8"/>
  <c r="R5202" i="8"/>
  <c r="Q5202" i="8"/>
  <c r="P5202" i="8"/>
  <c r="O5202" i="8"/>
  <c r="N5202" i="8"/>
  <c r="T5202" i="8" s="1"/>
  <c r="S5201" i="8"/>
  <c r="R5201" i="8"/>
  <c r="Q5201" i="8"/>
  <c r="P5201" i="8"/>
  <c r="O5201" i="8"/>
  <c r="N5201" i="8"/>
  <c r="T5201" i="8" s="1"/>
  <c r="S5200" i="8"/>
  <c r="R5200" i="8"/>
  <c r="Q5200" i="8"/>
  <c r="P5200" i="8"/>
  <c r="O5200" i="8"/>
  <c r="N5200" i="8"/>
  <c r="T5200" i="8" s="1"/>
  <c r="S5199" i="8"/>
  <c r="R5199" i="8"/>
  <c r="Q5199" i="8"/>
  <c r="P5199" i="8"/>
  <c r="O5199" i="8"/>
  <c r="N5199" i="8"/>
  <c r="T5199" i="8" s="1"/>
  <c r="S5198" i="8"/>
  <c r="R5198" i="8"/>
  <c r="Q5198" i="8"/>
  <c r="P5198" i="8"/>
  <c r="O5198" i="8"/>
  <c r="N5198" i="8"/>
  <c r="T5198" i="8" s="1"/>
  <c r="S5197" i="8"/>
  <c r="R5197" i="8"/>
  <c r="Q5197" i="8"/>
  <c r="P5197" i="8"/>
  <c r="O5197" i="8"/>
  <c r="N5197" i="8"/>
  <c r="T5197" i="8" s="1"/>
  <c r="S5196" i="8"/>
  <c r="R5196" i="8"/>
  <c r="Q5196" i="8"/>
  <c r="P5196" i="8"/>
  <c r="O5196" i="8"/>
  <c r="N5196" i="8"/>
  <c r="T5196" i="8" s="1"/>
  <c r="S5195" i="8"/>
  <c r="R5195" i="8"/>
  <c r="Q5195" i="8"/>
  <c r="P5195" i="8"/>
  <c r="O5195" i="8"/>
  <c r="N5195" i="8"/>
  <c r="T5195" i="8" s="1"/>
  <c r="S5194" i="8"/>
  <c r="R5194" i="8"/>
  <c r="Q5194" i="8"/>
  <c r="P5194" i="8"/>
  <c r="O5194" i="8"/>
  <c r="N5194" i="8"/>
  <c r="T5194" i="8" s="1"/>
  <c r="S5193" i="8"/>
  <c r="R5193" i="8"/>
  <c r="Q5193" i="8"/>
  <c r="P5193" i="8"/>
  <c r="O5193" i="8"/>
  <c r="N5193" i="8"/>
  <c r="T5193" i="8" s="1"/>
  <c r="S5192" i="8"/>
  <c r="R5192" i="8"/>
  <c r="Q5192" i="8"/>
  <c r="P5192" i="8"/>
  <c r="O5192" i="8"/>
  <c r="N5192" i="8"/>
  <c r="T5192" i="8" s="1"/>
  <c r="S5191" i="8"/>
  <c r="R5191" i="8"/>
  <c r="Q5191" i="8"/>
  <c r="P5191" i="8"/>
  <c r="O5191" i="8"/>
  <c r="N5191" i="8"/>
  <c r="T5191" i="8" s="1"/>
  <c r="S5190" i="8"/>
  <c r="R5190" i="8"/>
  <c r="Q5190" i="8"/>
  <c r="P5190" i="8"/>
  <c r="O5190" i="8"/>
  <c r="N5190" i="8"/>
  <c r="T5190" i="8" s="1"/>
  <c r="S5189" i="8"/>
  <c r="R5189" i="8"/>
  <c r="Q5189" i="8"/>
  <c r="P5189" i="8"/>
  <c r="O5189" i="8"/>
  <c r="N5189" i="8"/>
  <c r="T5189" i="8" s="1"/>
  <c r="S5188" i="8"/>
  <c r="R5188" i="8"/>
  <c r="Q5188" i="8"/>
  <c r="P5188" i="8"/>
  <c r="O5188" i="8"/>
  <c r="N5188" i="8"/>
  <c r="T5188" i="8" s="1"/>
  <c r="S5187" i="8"/>
  <c r="R5187" i="8"/>
  <c r="Q5187" i="8"/>
  <c r="P5187" i="8"/>
  <c r="O5187" i="8"/>
  <c r="N5187" i="8"/>
  <c r="T5187" i="8" s="1"/>
  <c r="S5186" i="8"/>
  <c r="R5186" i="8"/>
  <c r="Q5186" i="8"/>
  <c r="P5186" i="8"/>
  <c r="O5186" i="8"/>
  <c r="N5186" i="8"/>
  <c r="T5186" i="8" s="1"/>
  <c r="S5185" i="8"/>
  <c r="R5185" i="8"/>
  <c r="Q5185" i="8"/>
  <c r="P5185" i="8"/>
  <c r="O5185" i="8"/>
  <c r="N5185" i="8"/>
  <c r="T5185" i="8" s="1"/>
  <c r="S5184" i="8"/>
  <c r="R5184" i="8"/>
  <c r="Q5184" i="8"/>
  <c r="P5184" i="8"/>
  <c r="O5184" i="8"/>
  <c r="N5184" i="8"/>
  <c r="T5184" i="8" s="1"/>
  <c r="S5183" i="8"/>
  <c r="R5183" i="8"/>
  <c r="Q5183" i="8"/>
  <c r="P5183" i="8"/>
  <c r="O5183" i="8"/>
  <c r="N5183" i="8"/>
  <c r="T5183" i="8" s="1"/>
  <c r="S5182" i="8"/>
  <c r="R5182" i="8"/>
  <c r="Q5182" i="8"/>
  <c r="P5182" i="8"/>
  <c r="O5182" i="8"/>
  <c r="N5182" i="8"/>
  <c r="T5182" i="8" s="1"/>
  <c r="S5181" i="8"/>
  <c r="R5181" i="8"/>
  <c r="Q5181" i="8"/>
  <c r="P5181" i="8"/>
  <c r="O5181" i="8"/>
  <c r="N5181" i="8"/>
  <c r="T5181" i="8" s="1"/>
  <c r="S5180" i="8"/>
  <c r="R5180" i="8"/>
  <c r="Q5180" i="8"/>
  <c r="P5180" i="8"/>
  <c r="O5180" i="8"/>
  <c r="N5180" i="8"/>
  <c r="T5180" i="8" s="1"/>
  <c r="S5179" i="8"/>
  <c r="R5179" i="8"/>
  <c r="Q5179" i="8"/>
  <c r="P5179" i="8"/>
  <c r="O5179" i="8"/>
  <c r="N5179" i="8"/>
  <c r="T5179" i="8" s="1"/>
  <c r="S5178" i="8"/>
  <c r="R5178" i="8"/>
  <c r="Q5178" i="8"/>
  <c r="P5178" i="8"/>
  <c r="O5178" i="8"/>
  <c r="N5178" i="8"/>
  <c r="T5178" i="8" s="1"/>
  <c r="S5177" i="8"/>
  <c r="R5177" i="8"/>
  <c r="Q5177" i="8"/>
  <c r="P5177" i="8"/>
  <c r="O5177" i="8"/>
  <c r="N5177" i="8"/>
  <c r="T5177" i="8" s="1"/>
  <c r="S5176" i="8"/>
  <c r="R5176" i="8"/>
  <c r="Q5176" i="8"/>
  <c r="P5176" i="8"/>
  <c r="O5176" i="8"/>
  <c r="N5176" i="8"/>
  <c r="T5176" i="8" s="1"/>
  <c r="S5175" i="8"/>
  <c r="R5175" i="8"/>
  <c r="Q5175" i="8"/>
  <c r="P5175" i="8"/>
  <c r="O5175" i="8"/>
  <c r="N5175" i="8"/>
  <c r="T5175" i="8" s="1"/>
  <c r="S5174" i="8"/>
  <c r="R5174" i="8"/>
  <c r="Q5174" i="8"/>
  <c r="P5174" i="8"/>
  <c r="O5174" i="8"/>
  <c r="N5174" i="8"/>
  <c r="T5174" i="8" s="1"/>
  <c r="S5173" i="8"/>
  <c r="R5173" i="8"/>
  <c r="Q5173" i="8"/>
  <c r="P5173" i="8"/>
  <c r="O5173" i="8"/>
  <c r="N5173" i="8"/>
  <c r="T5173" i="8" s="1"/>
  <c r="S5172" i="8"/>
  <c r="R5172" i="8"/>
  <c r="Q5172" i="8"/>
  <c r="P5172" i="8"/>
  <c r="O5172" i="8"/>
  <c r="N5172" i="8"/>
  <c r="T5172" i="8" s="1"/>
  <c r="S5171" i="8"/>
  <c r="R5171" i="8"/>
  <c r="Q5171" i="8"/>
  <c r="P5171" i="8"/>
  <c r="O5171" i="8"/>
  <c r="N5171" i="8"/>
  <c r="T5171" i="8" s="1"/>
  <c r="S5170" i="8"/>
  <c r="R5170" i="8"/>
  <c r="Q5170" i="8"/>
  <c r="P5170" i="8"/>
  <c r="O5170" i="8"/>
  <c r="N5170" i="8"/>
  <c r="T5170" i="8" s="1"/>
  <c r="S5169" i="8"/>
  <c r="R5169" i="8"/>
  <c r="Q5169" i="8"/>
  <c r="P5169" i="8"/>
  <c r="O5169" i="8"/>
  <c r="N5169" i="8"/>
  <c r="T5169" i="8" s="1"/>
  <c r="S5168" i="8"/>
  <c r="R5168" i="8"/>
  <c r="Q5168" i="8"/>
  <c r="P5168" i="8"/>
  <c r="O5168" i="8"/>
  <c r="N5168" i="8"/>
  <c r="T5168" i="8" s="1"/>
  <c r="S5167" i="8"/>
  <c r="R5167" i="8"/>
  <c r="Q5167" i="8"/>
  <c r="P5167" i="8"/>
  <c r="O5167" i="8"/>
  <c r="N5167" i="8"/>
  <c r="T5167" i="8" s="1"/>
  <c r="S5166" i="8"/>
  <c r="R5166" i="8"/>
  <c r="Q5166" i="8"/>
  <c r="P5166" i="8"/>
  <c r="O5166" i="8"/>
  <c r="N5166" i="8"/>
  <c r="T5166" i="8" s="1"/>
  <c r="S5165" i="8"/>
  <c r="R5165" i="8"/>
  <c r="Q5165" i="8"/>
  <c r="P5165" i="8"/>
  <c r="O5165" i="8"/>
  <c r="N5165" i="8"/>
  <c r="T5165" i="8" s="1"/>
  <c r="S5164" i="8"/>
  <c r="R5164" i="8"/>
  <c r="Q5164" i="8"/>
  <c r="P5164" i="8"/>
  <c r="O5164" i="8"/>
  <c r="N5164" i="8"/>
  <c r="T5164" i="8" s="1"/>
  <c r="S5163" i="8"/>
  <c r="R5163" i="8"/>
  <c r="Q5163" i="8"/>
  <c r="P5163" i="8"/>
  <c r="O5163" i="8"/>
  <c r="N5163" i="8"/>
  <c r="T5163" i="8" s="1"/>
  <c r="S5162" i="8"/>
  <c r="R5162" i="8"/>
  <c r="Q5162" i="8"/>
  <c r="P5162" i="8"/>
  <c r="O5162" i="8"/>
  <c r="N5162" i="8"/>
  <c r="T5162" i="8" s="1"/>
  <c r="S5161" i="8"/>
  <c r="R5161" i="8"/>
  <c r="Q5161" i="8"/>
  <c r="P5161" i="8"/>
  <c r="O5161" i="8"/>
  <c r="N5161" i="8"/>
  <c r="T5161" i="8" s="1"/>
  <c r="S5160" i="8"/>
  <c r="R5160" i="8"/>
  <c r="Q5160" i="8"/>
  <c r="P5160" i="8"/>
  <c r="O5160" i="8"/>
  <c r="N5160" i="8"/>
  <c r="T5160" i="8" s="1"/>
  <c r="S5159" i="8"/>
  <c r="R5159" i="8"/>
  <c r="Q5159" i="8"/>
  <c r="P5159" i="8"/>
  <c r="O5159" i="8"/>
  <c r="N5159" i="8"/>
  <c r="T5159" i="8" s="1"/>
  <c r="S5158" i="8"/>
  <c r="R5158" i="8"/>
  <c r="Q5158" i="8"/>
  <c r="P5158" i="8"/>
  <c r="O5158" i="8"/>
  <c r="N5158" i="8"/>
  <c r="T5158" i="8" s="1"/>
  <c r="S5157" i="8"/>
  <c r="R5157" i="8"/>
  <c r="Q5157" i="8"/>
  <c r="P5157" i="8"/>
  <c r="O5157" i="8"/>
  <c r="N5157" i="8"/>
  <c r="T5157" i="8" s="1"/>
  <c r="S5156" i="8"/>
  <c r="R5156" i="8"/>
  <c r="Q5156" i="8"/>
  <c r="P5156" i="8"/>
  <c r="O5156" i="8"/>
  <c r="N5156" i="8"/>
  <c r="T5156" i="8" s="1"/>
  <c r="S5155" i="8"/>
  <c r="R5155" i="8"/>
  <c r="Q5155" i="8"/>
  <c r="P5155" i="8"/>
  <c r="O5155" i="8"/>
  <c r="N5155" i="8"/>
  <c r="T5155" i="8" s="1"/>
  <c r="S5154" i="8"/>
  <c r="R5154" i="8"/>
  <c r="Q5154" i="8"/>
  <c r="P5154" i="8"/>
  <c r="O5154" i="8"/>
  <c r="N5154" i="8"/>
  <c r="T5154" i="8" s="1"/>
  <c r="S5153" i="8"/>
  <c r="R5153" i="8"/>
  <c r="Q5153" i="8"/>
  <c r="P5153" i="8"/>
  <c r="O5153" i="8"/>
  <c r="N5153" i="8"/>
  <c r="T5153" i="8" s="1"/>
  <c r="S5152" i="8"/>
  <c r="R5152" i="8"/>
  <c r="Q5152" i="8"/>
  <c r="P5152" i="8"/>
  <c r="O5152" i="8"/>
  <c r="N5152" i="8"/>
  <c r="T5152" i="8" s="1"/>
  <c r="S5151" i="8"/>
  <c r="R5151" i="8"/>
  <c r="Q5151" i="8"/>
  <c r="P5151" i="8"/>
  <c r="O5151" i="8"/>
  <c r="N5151" i="8"/>
  <c r="T5151" i="8" s="1"/>
  <c r="S5150" i="8"/>
  <c r="R5150" i="8"/>
  <c r="Q5150" i="8"/>
  <c r="P5150" i="8"/>
  <c r="O5150" i="8"/>
  <c r="N5150" i="8"/>
  <c r="T5150" i="8" s="1"/>
  <c r="S5149" i="8"/>
  <c r="R5149" i="8"/>
  <c r="Q5149" i="8"/>
  <c r="P5149" i="8"/>
  <c r="O5149" i="8"/>
  <c r="N5149" i="8"/>
  <c r="T5149" i="8" s="1"/>
  <c r="S5148" i="8"/>
  <c r="R5148" i="8"/>
  <c r="Q5148" i="8"/>
  <c r="P5148" i="8"/>
  <c r="O5148" i="8"/>
  <c r="N5148" i="8"/>
  <c r="T5148" i="8" s="1"/>
  <c r="S5147" i="8"/>
  <c r="R5147" i="8"/>
  <c r="Q5147" i="8"/>
  <c r="P5147" i="8"/>
  <c r="O5147" i="8"/>
  <c r="N5147" i="8"/>
  <c r="T5147" i="8" s="1"/>
  <c r="S5146" i="8"/>
  <c r="R5146" i="8"/>
  <c r="Q5146" i="8"/>
  <c r="P5146" i="8"/>
  <c r="O5146" i="8"/>
  <c r="N5146" i="8"/>
  <c r="T5146" i="8" s="1"/>
  <c r="S5145" i="8"/>
  <c r="R5145" i="8"/>
  <c r="Q5145" i="8"/>
  <c r="P5145" i="8"/>
  <c r="O5145" i="8"/>
  <c r="N5145" i="8"/>
  <c r="T5145" i="8" s="1"/>
  <c r="S5144" i="8"/>
  <c r="R5144" i="8"/>
  <c r="Q5144" i="8"/>
  <c r="P5144" i="8"/>
  <c r="O5144" i="8"/>
  <c r="N5144" i="8"/>
  <c r="T5144" i="8" s="1"/>
  <c r="S5143" i="8"/>
  <c r="R5143" i="8"/>
  <c r="Q5143" i="8"/>
  <c r="P5143" i="8"/>
  <c r="O5143" i="8"/>
  <c r="N5143" i="8"/>
  <c r="T5143" i="8" s="1"/>
  <c r="S5142" i="8"/>
  <c r="R5142" i="8"/>
  <c r="Q5142" i="8"/>
  <c r="P5142" i="8"/>
  <c r="O5142" i="8"/>
  <c r="N5142" i="8"/>
  <c r="T5142" i="8" s="1"/>
  <c r="S5141" i="8"/>
  <c r="R5141" i="8"/>
  <c r="Q5141" i="8"/>
  <c r="P5141" i="8"/>
  <c r="O5141" i="8"/>
  <c r="N5141" i="8"/>
  <c r="T5141" i="8" s="1"/>
  <c r="S5140" i="8"/>
  <c r="R5140" i="8"/>
  <c r="Q5140" i="8"/>
  <c r="P5140" i="8"/>
  <c r="O5140" i="8"/>
  <c r="N5140" i="8"/>
  <c r="T5140" i="8" s="1"/>
  <c r="S5139" i="8"/>
  <c r="R5139" i="8"/>
  <c r="Q5139" i="8"/>
  <c r="P5139" i="8"/>
  <c r="O5139" i="8"/>
  <c r="N5139" i="8"/>
  <c r="T5139" i="8" s="1"/>
  <c r="S5138" i="8"/>
  <c r="R5138" i="8"/>
  <c r="Q5138" i="8"/>
  <c r="P5138" i="8"/>
  <c r="O5138" i="8"/>
  <c r="N5138" i="8"/>
  <c r="T5138" i="8" s="1"/>
  <c r="S5137" i="8"/>
  <c r="R5137" i="8"/>
  <c r="Q5137" i="8"/>
  <c r="P5137" i="8"/>
  <c r="O5137" i="8"/>
  <c r="N5137" i="8"/>
  <c r="T5137" i="8" s="1"/>
  <c r="S5136" i="8"/>
  <c r="R5136" i="8"/>
  <c r="Q5136" i="8"/>
  <c r="P5136" i="8"/>
  <c r="O5136" i="8"/>
  <c r="N5136" i="8"/>
  <c r="T5136" i="8" s="1"/>
  <c r="S5135" i="8"/>
  <c r="R5135" i="8"/>
  <c r="Q5135" i="8"/>
  <c r="P5135" i="8"/>
  <c r="O5135" i="8"/>
  <c r="N5135" i="8"/>
  <c r="T5135" i="8" s="1"/>
  <c r="S5134" i="8"/>
  <c r="R5134" i="8"/>
  <c r="Q5134" i="8"/>
  <c r="P5134" i="8"/>
  <c r="O5134" i="8"/>
  <c r="N5134" i="8"/>
  <c r="T5134" i="8" s="1"/>
  <c r="S5133" i="8"/>
  <c r="R5133" i="8"/>
  <c r="Q5133" i="8"/>
  <c r="P5133" i="8"/>
  <c r="O5133" i="8"/>
  <c r="N5133" i="8"/>
  <c r="T5133" i="8" s="1"/>
  <c r="S5132" i="8"/>
  <c r="R5132" i="8"/>
  <c r="Q5132" i="8"/>
  <c r="P5132" i="8"/>
  <c r="O5132" i="8"/>
  <c r="N5132" i="8"/>
  <c r="T5132" i="8" s="1"/>
  <c r="S5131" i="8"/>
  <c r="R5131" i="8"/>
  <c r="Q5131" i="8"/>
  <c r="P5131" i="8"/>
  <c r="O5131" i="8"/>
  <c r="N5131" i="8"/>
  <c r="T5131" i="8" s="1"/>
  <c r="S5130" i="8"/>
  <c r="R5130" i="8"/>
  <c r="Q5130" i="8"/>
  <c r="P5130" i="8"/>
  <c r="O5130" i="8"/>
  <c r="N5130" i="8"/>
  <c r="T5130" i="8" s="1"/>
  <c r="S5129" i="8"/>
  <c r="R5129" i="8"/>
  <c r="Q5129" i="8"/>
  <c r="P5129" i="8"/>
  <c r="O5129" i="8"/>
  <c r="N5129" i="8"/>
  <c r="T5129" i="8" s="1"/>
  <c r="S5128" i="8"/>
  <c r="R5128" i="8"/>
  <c r="Q5128" i="8"/>
  <c r="P5128" i="8"/>
  <c r="O5128" i="8"/>
  <c r="N5128" i="8"/>
  <c r="T5128" i="8" s="1"/>
  <c r="S5127" i="8"/>
  <c r="R5127" i="8"/>
  <c r="Q5127" i="8"/>
  <c r="P5127" i="8"/>
  <c r="O5127" i="8"/>
  <c r="N5127" i="8"/>
  <c r="T5127" i="8" s="1"/>
  <c r="S5126" i="8"/>
  <c r="R5126" i="8"/>
  <c r="Q5126" i="8"/>
  <c r="P5126" i="8"/>
  <c r="O5126" i="8"/>
  <c r="N5126" i="8"/>
  <c r="T5126" i="8" s="1"/>
  <c r="S5125" i="8"/>
  <c r="R5125" i="8"/>
  <c r="Q5125" i="8"/>
  <c r="P5125" i="8"/>
  <c r="O5125" i="8"/>
  <c r="N5125" i="8"/>
  <c r="T5125" i="8" s="1"/>
  <c r="S5124" i="8"/>
  <c r="R5124" i="8"/>
  <c r="Q5124" i="8"/>
  <c r="P5124" i="8"/>
  <c r="O5124" i="8"/>
  <c r="N5124" i="8"/>
  <c r="T5124" i="8" s="1"/>
  <c r="S5123" i="8"/>
  <c r="R5123" i="8"/>
  <c r="Q5123" i="8"/>
  <c r="P5123" i="8"/>
  <c r="O5123" i="8"/>
  <c r="N5123" i="8"/>
  <c r="T5123" i="8" s="1"/>
  <c r="S5122" i="8"/>
  <c r="R5122" i="8"/>
  <c r="Q5122" i="8"/>
  <c r="P5122" i="8"/>
  <c r="O5122" i="8"/>
  <c r="N5122" i="8"/>
  <c r="T5122" i="8" s="1"/>
  <c r="S5121" i="8"/>
  <c r="R5121" i="8"/>
  <c r="Q5121" i="8"/>
  <c r="P5121" i="8"/>
  <c r="O5121" i="8"/>
  <c r="N5121" i="8"/>
  <c r="T5121" i="8" s="1"/>
  <c r="S5120" i="8"/>
  <c r="R5120" i="8"/>
  <c r="Q5120" i="8"/>
  <c r="P5120" i="8"/>
  <c r="O5120" i="8"/>
  <c r="N5120" i="8"/>
  <c r="T5120" i="8" s="1"/>
  <c r="S5119" i="8"/>
  <c r="R5119" i="8"/>
  <c r="Q5119" i="8"/>
  <c r="P5119" i="8"/>
  <c r="O5119" i="8"/>
  <c r="N5119" i="8"/>
  <c r="T5119" i="8" s="1"/>
  <c r="S5118" i="8"/>
  <c r="R5118" i="8"/>
  <c r="Q5118" i="8"/>
  <c r="P5118" i="8"/>
  <c r="O5118" i="8"/>
  <c r="N5118" i="8"/>
  <c r="T5118" i="8" s="1"/>
  <c r="S5117" i="8"/>
  <c r="R5117" i="8"/>
  <c r="Q5117" i="8"/>
  <c r="P5117" i="8"/>
  <c r="O5117" i="8"/>
  <c r="N5117" i="8"/>
  <c r="T5117" i="8" s="1"/>
  <c r="S5116" i="8"/>
  <c r="R5116" i="8"/>
  <c r="Q5116" i="8"/>
  <c r="P5116" i="8"/>
  <c r="O5116" i="8"/>
  <c r="N5116" i="8"/>
  <c r="T5116" i="8" s="1"/>
  <c r="S5115" i="8"/>
  <c r="R5115" i="8"/>
  <c r="Q5115" i="8"/>
  <c r="P5115" i="8"/>
  <c r="O5115" i="8"/>
  <c r="N5115" i="8"/>
  <c r="T5115" i="8" s="1"/>
  <c r="S5114" i="8"/>
  <c r="R5114" i="8"/>
  <c r="Q5114" i="8"/>
  <c r="P5114" i="8"/>
  <c r="O5114" i="8"/>
  <c r="N5114" i="8"/>
  <c r="T5114" i="8" s="1"/>
  <c r="S5113" i="8"/>
  <c r="R5113" i="8"/>
  <c r="Q5113" i="8"/>
  <c r="P5113" i="8"/>
  <c r="O5113" i="8"/>
  <c r="N5113" i="8"/>
  <c r="T5113" i="8" s="1"/>
  <c r="S5112" i="8"/>
  <c r="R5112" i="8"/>
  <c r="Q5112" i="8"/>
  <c r="P5112" i="8"/>
  <c r="O5112" i="8"/>
  <c r="N5112" i="8"/>
  <c r="T5112" i="8" s="1"/>
  <c r="S5111" i="8"/>
  <c r="R5111" i="8"/>
  <c r="Q5111" i="8"/>
  <c r="P5111" i="8"/>
  <c r="O5111" i="8"/>
  <c r="N5111" i="8"/>
  <c r="T5111" i="8" s="1"/>
  <c r="S5110" i="8"/>
  <c r="R5110" i="8"/>
  <c r="Q5110" i="8"/>
  <c r="P5110" i="8"/>
  <c r="O5110" i="8"/>
  <c r="N5110" i="8"/>
  <c r="T5110" i="8" s="1"/>
  <c r="S5109" i="8"/>
  <c r="R5109" i="8"/>
  <c r="Q5109" i="8"/>
  <c r="P5109" i="8"/>
  <c r="O5109" i="8"/>
  <c r="N5109" i="8"/>
  <c r="T5109" i="8" s="1"/>
  <c r="S5108" i="8"/>
  <c r="R5108" i="8"/>
  <c r="Q5108" i="8"/>
  <c r="P5108" i="8"/>
  <c r="O5108" i="8"/>
  <c r="N5108" i="8"/>
  <c r="T5108" i="8" s="1"/>
  <c r="S5107" i="8"/>
  <c r="R5107" i="8"/>
  <c r="Q5107" i="8"/>
  <c r="P5107" i="8"/>
  <c r="O5107" i="8"/>
  <c r="N5107" i="8"/>
  <c r="T5107" i="8" s="1"/>
  <c r="S5106" i="8"/>
  <c r="R5106" i="8"/>
  <c r="Q5106" i="8"/>
  <c r="P5106" i="8"/>
  <c r="O5106" i="8"/>
  <c r="N5106" i="8"/>
  <c r="T5106" i="8" s="1"/>
  <c r="S5105" i="8"/>
  <c r="R5105" i="8"/>
  <c r="Q5105" i="8"/>
  <c r="P5105" i="8"/>
  <c r="O5105" i="8"/>
  <c r="N5105" i="8"/>
  <c r="T5105" i="8" s="1"/>
  <c r="S5104" i="8"/>
  <c r="R5104" i="8"/>
  <c r="Q5104" i="8"/>
  <c r="P5104" i="8"/>
  <c r="O5104" i="8"/>
  <c r="N5104" i="8"/>
  <c r="T5104" i="8" s="1"/>
  <c r="S5103" i="8"/>
  <c r="R5103" i="8"/>
  <c r="Q5103" i="8"/>
  <c r="P5103" i="8"/>
  <c r="O5103" i="8"/>
  <c r="N5103" i="8"/>
  <c r="T5103" i="8" s="1"/>
  <c r="S5102" i="8"/>
  <c r="R5102" i="8"/>
  <c r="Q5102" i="8"/>
  <c r="P5102" i="8"/>
  <c r="O5102" i="8"/>
  <c r="N5102" i="8"/>
  <c r="T5102" i="8" s="1"/>
  <c r="S5101" i="8"/>
  <c r="R5101" i="8"/>
  <c r="Q5101" i="8"/>
  <c r="P5101" i="8"/>
  <c r="O5101" i="8"/>
  <c r="N5101" i="8"/>
  <c r="T5101" i="8" s="1"/>
  <c r="S5100" i="8"/>
  <c r="R5100" i="8"/>
  <c r="Q5100" i="8"/>
  <c r="P5100" i="8"/>
  <c r="O5100" i="8"/>
  <c r="N5100" i="8"/>
  <c r="T5100" i="8" s="1"/>
  <c r="S5099" i="8"/>
  <c r="R5099" i="8"/>
  <c r="Q5099" i="8"/>
  <c r="P5099" i="8"/>
  <c r="O5099" i="8"/>
  <c r="N5099" i="8"/>
  <c r="T5099" i="8" s="1"/>
  <c r="S5098" i="8"/>
  <c r="R5098" i="8"/>
  <c r="Q5098" i="8"/>
  <c r="P5098" i="8"/>
  <c r="O5098" i="8"/>
  <c r="N5098" i="8"/>
  <c r="T5098" i="8" s="1"/>
  <c r="S5097" i="8"/>
  <c r="R5097" i="8"/>
  <c r="Q5097" i="8"/>
  <c r="P5097" i="8"/>
  <c r="O5097" i="8"/>
  <c r="N5097" i="8"/>
  <c r="T5097" i="8" s="1"/>
  <c r="S5096" i="8"/>
  <c r="R5096" i="8"/>
  <c r="Q5096" i="8"/>
  <c r="P5096" i="8"/>
  <c r="O5096" i="8"/>
  <c r="N5096" i="8"/>
  <c r="T5096" i="8" s="1"/>
  <c r="S5095" i="8"/>
  <c r="R5095" i="8"/>
  <c r="Q5095" i="8"/>
  <c r="P5095" i="8"/>
  <c r="O5095" i="8"/>
  <c r="N5095" i="8"/>
  <c r="T5095" i="8" s="1"/>
  <c r="S5094" i="8"/>
  <c r="R5094" i="8"/>
  <c r="Q5094" i="8"/>
  <c r="P5094" i="8"/>
  <c r="O5094" i="8"/>
  <c r="N5094" i="8"/>
  <c r="T5094" i="8" s="1"/>
  <c r="S5093" i="8"/>
  <c r="R5093" i="8"/>
  <c r="Q5093" i="8"/>
  <c r="P5093" i="8"/>
  <c r="O5093" i="8"/>
  <c r="N5093" i="8"/>
  <c r="T5093" i="8" s="1"/>
  <c r="S5092" i="8"/>
  <c r="R5092" i="8"/>
  <c r="Q5092" i="8"/>
  <c r="P5092" i="8"/>
  <c r="O5092" i="8"/>
  <c r="N5092" i="8"/>
  <c r="T5092" i="8" s="1"/>
  <c r="S5091" i="8"/>
  <c r="R5091" i="8"/>
  <c r="Q5091" i="8"/>
  <c r="P5091" i="8"/>
  <c r="O5091" i="8"/>
  <c r="N5091" i="8"/>
  <c r="T5091" i="8" s="1"/>
  <c r="S5090" i="8"/>
  <c r="R5090" i="8"/>
  <c r="Q5090" i="8"/>
  <c r="P5090" i="8"/>
  <c r="O5090" i="8"/>
  <c r="N5090" i="8"/>
  <c r="T5090" i="8" s="1"/>
  <c r="S5089" i="8"/>
  <c r="R5089" i="8"/>
  <c r="Q5089" i="8"/>
  <c r="P5089" i="8"/>
  <c r="O5089" i="8"/>
  <c r="N5089" i="8"/>
  <c r="T5089" i="8" s="1"/>
  <c r="S5088" i="8"/>
  <c r="R5088" i="8"/>
  <c r="Q5088" i="8"/>
  <c r="P5088" i="8"/>
  <c r="O5088" i="8"/>
  <c r="N5088" i="8"/>
  <c r="T5088" i="8" s="1"/>
  <c r="S5087" i="8"/>
  <c r="R5087" i="8"/>
  <c r="Q5087" i="8"/>
  <c r="P5087" i="8"/>
  <c r="O5087" i="8"/>
  <c r="N5087" i="8"/>
  <c r="T5087" i="8" s="1"/>
  <c r="S5086" i="8"/>
  <c r="R5086" i="8"/>
  <c r="Q5086" i="8"/>
  <c r="P5086" i="8"/>
  <c r="O5086" i="8"/>
  <c r="N5086" i="8"/>
  <c r="T5086" i="8" s="1"/>
  <c r="S5085" i="8"/>
  <c r="R5085" i="8"/>
  <c r="Q5085" i="8"/>
  <c r="P5085" i="8"/>
  <c r="O5085" i="8"/>
  <c r="N5085" i="8"/>
  <c r="T5085" i="8" s="1"/>
  <c r="S5084" i="8"/>
  <c r="R5084" i="8"/>
  <c r="Q5084" i="8"/>
  <c r="P5084" i="8"/>
  <c r="O5084" i="8"/>
  <c r="N5084" i="8"/>
  <c r="T5084" i="8" s="1"/>
  <c r="S5083" i="8"/>
  <c r="R5083" i="8"/>
  <c r="Q5083" i="8"/>
  <c r="P5083" i="8"/>
  <c r="O5083" i="8"/>
  <c r="N5083" i="8"/>
  <c r="T5083" i="8" s="1"/>
  <c r="S5082" i="8"/>
  <c r="R5082" i="8"/>
  <c r="Q5082" i="8"/>
  <c r="P5082" i="8"/>
  <c r="O5082" i="8"/>
  <c r="N5082" i="8"/>
  <c r="T5082" i="8" s="1"/>
  <c r="S5081" i="8"/>
  <c r="R5081" i="8"/>
  <c r="Q5081" i="8"/>
  <c r="P5081" i="8"/>
  <c r="O5081" i="8"/>
  <c r="N5081" i="8"/>
  <c r="T5081" i="8" s="1"/>
  <c r="S5080" i="8"/>
  <c r="R5080" i="8"/>
  <c r="Q5080" i="8"/>
  <c r="P5080" i="8"/>
  <c r="O5080" i="8"/>
  <c r="N5080" i="8"/>
  <c r="T5080" i="8" s="1"/>
  <c r="S5079" i="8"/>
  <c r="R5079" i="8"/>
  <c r="Q5079" i="8"/>
  <c r="P5079" i="8"/>
  <c r="O5079" i="8"/>
  <c r="N5079" i="8"/>
  <c r="T5079" i="8" s="1"/>
  <c r="S5078" i="8"/>
  <c r="R5078" i="8"/>
  <c r="Q5078" i="8"/>
  <c r="P5078" i="8"/>
  <c r="O5078" i="8"/>
  <c r="N5078" i="8"/>
  <c r="T5078" i="8" s="1"/>
  <c r="S5077" i="8"/>
  <c r="R5077" i="8"/>
  <c r="Q5077" i="8"/>
  <c r="P5077" i="8"/>
  <c r="O5077" i="8"/>
  <c r="N5077" i="8"/>
  <c r="T5077" i="8" s="1"/>
  <c r="S5076" i="8"/>
  <c r="R5076" i="8"/>
  <c r="Q5076" i="8"/>
  <c r="P5076" i="8"/>
  <c r="O5076" i="8"/>
  <c r="N5076" i="8"/>
  <c r="T5076" i="8" s="1"/>
  <c r="S5075" i="8"/>
  <c r="R5075" i="8"/>
  <c r="Q5075" i="8"/>
  <c r="P5075" i="8"/>
  <c r="O5075" i="8"/>
  <c r="N5075" i="8"/>
  <c r="T5075" i="8" s="1"/>
  <c r="S5074" i="8"/>
  <c r="R5074" i="8"/>
  <c r="Q5074" i="8"/>
  <c r="P5074" i="8"/>
  <c r="O5074" i="8"/>
  <c r="N5074" i="8"/>
  <c r="T5074" i="8" s="1"/>
  <c r="S5073" i="8"/>
  <c r="R5073" i="8"/>
  <c r="Q5073" i="8"/>
  <c r="P5073" i="8"/>
  <c r="O5073" i="8"/>
  <c r="N5073" i="8"/>
  <c r="T5073" i="8" s="1"/>
  <c r="S5072" i="8"/>
  <c r="R5072" i="8"/>
  <c r="Q5072" i="8"/>
  <c r="P5072" i="8"/>
  <c r="O5072" i="8"/>
  <c r="N5072" i="8"/>
  <c r="T5072" i="8" s="1"/>
  <c r="S5071" i="8"/>
  <c r="R5071" i="8"/>
  <c r="Q5071" i="8"/>
  <c r="P5071" i="8"/>
  <c r="O5071" i="8"/>
  <c r="N5071" i="8"/>
  <c r="T5071" i="8" s="1"/>
  <c r="S5070" i="8"/>
  <c r="R5070" i="8"/>
  <c r="Q5070" i="8"/>
  <c r="P5070" i="8"/>
  <c r="O5070" i="8"/>
  <c r="N5070" i="8"/>
  <c r="T5070" i="8" s="1"/>
  <c r="S5069" i="8"/>
  <c r="R5069" i="8"/>
  <c r="Q5069" i="8"/>
  <c r="P5069" i="8"/>
  <c r="O5069" i="8"/>
  <c r="N5069" i="8"/>
  <c r="T5069" i="8" s="1"/>
  <c r="S5068" i="8"/>
  <c r="R5068" i="8"/>
  <c r="Q5068" i="8"/>
  <c r="P5068" i="8"/>
  <c r="O5068" i="8"/>
  <c r="N5068" i="8"/>
  <c r="T5068" i="8" s="1"/>
  <c r="S5067" i="8"/>
  <c r="R5067" i="8"/>
  <c r="Q5067" i="8"/>
  <c r="P5067" i="8"/>
  <c r="O5067" i="8"/>
  <c r="N5067" i="8"/>
  <c r="T5067" i="8" s="1"/>
  <c r="S5066" i="8"/>
  <c r="R5066" i="8"/>
  <c r="Q5066" i="8"/>
  <c r="P5066" i="8"/>
  <c r="O5066" i="8"/>
  <c r="N5066" i="8"/>
  <c r="T5066" i="8" s="1"/>
  <c r="S5065" i="8"/>
  <c r="R5065" i="8"/>
  <c r="Q5065" i="8"/>
  <c r="P5065" i="8"/>
  <c r="O5065" i="8"/>
  <c r="N5065" i="8"/>
  <c r="T5065" i="8" s="1"/>
  <c r="S5064" i="8"/>
  <c r="R5064" i="8"/>
  <c r="Q5064" i="8"/>
  <c r="P5064" i="8"/>
  <c r="O5064" i="8"/>
  <c r="N5064" i="8"/>
  <c r="T5064" i="8" s="1"/>
  <c r="S5063" i="8"/>
  <c r="R5063" i="8"/>
  <c r="Q5063" i="8"/>
  <c r="P5063" i="8"/>
  <c r="O5063" i="8"/>
  <c r="N5063" i="8"/>
  <c r="T5063" i="8" s="1"/>
  <c r="S5062" i="8"/>
  <c r="R5062" i="8"/>
  <c r="Q5062" i="8"/>
  <c r="P5062" i="8"/>
  <c r="O5062" i="8"/>
  <c r="N5062" i="8"/>
  <c r="T5062" i="8" s="1"/>
  <c r="S5061" i="8"/>
  <c r="R5061" i="8"/>
  <c r="Q5061" i="8"/>
  <c r="P5061" i="8"/>
  <c r="O5061" i="8"/>
  <c r="N5061" i="8"/>
  <c r="T5061" i="8" s="1"/>
  <c r="S5060" i="8"/>
  <c r="R5060" i="8"/>
  <c r="Q5060" i="8"/>
  <c r="P5060" i="8"/>
  <c r="O5060" i="8"/>
  <c r="N5060" i="8"/>
  <c r="T5060" i="8" s="1"/>
  <c r="S5059" i="8"/>
  <c r="R5059" i="8"/>
  <c r="Q5059" i="8"/>
  <c r="P5059" i="8"/>
  <c r="O5059" i="8"/>
  <c r="N5059" i="8"/>
  <c r="T5059" i="8" s="1"/>
  <c r="S5058" i="8"/>
  <c r="R5058" i="8"/>
  <c r="Q5058" i="8"/>
  <c r="P5058" i="8"/>
  <c r="O5058" i="8"/>
  <c r="N5058" i="8"/>
  <c r="T5058" i="8" s="1"/>
  <c r="S5057" i="8"/>
  <c r="R5057" i="8"/>
  <c r="Q5057" i="8"/>
  <c r="P5057" i="8"/>
  <c r="O5057" i="8"/>
  <c r="N5057" i="8"/>
  <c r="T5057" i="8" s="1"/>
  <c r="S5056" i="8"/>
  <c r="R5056" i="8"/>
  <c r="Q5056" i="8"/>
  <c r="P5056" i="8"/>
  <c r="O5056" i="8"/>
  <c r="N5056" i="8"/>
  <c r="T5056" i="8" s="1"/>
  <c r="S5055" i="8"/>
  <c r="R5055" i="8"/>
  <c r="Q5055" i="8"/>
  <c r="P5055" i="8"/>
  <c r="O5055" i="8"/>
  <c r="N5055" i="8"/>
  <c r="T5055" i="8" s="1"/>
  <c r="S5054" i="8"/>
  <c r="R5054" i="8"/>
  <c r="Q5054" i="8"/>
  <c r="P5054" i="8"/>
  <c r="O5054" i="8"/>
  <c r="N5054" i="8"/>
  <c r="T5054" i="8" s="1"/>
  <c r="S5053" i="8"/>
  <c r="R5053" i="8"/>
  <c r="Q5053" i="8"/>
  <c r="P5053" i="8"/>
  <c r="O5053" i="8"/>
  <c r="N5053" i="8"/>
  <c r="T5053" i="8" s="1"/>
  <c r="S5052" i="8"/>
  <c r="R5052" i="8"/>
  <c r="Q5052" i="8"/>
  <c r="P5052" i="8"/>
  <c r="O5052" i="8"/>
  <c r="N5052" i="8"/>
  <c r="T5052" i="8" s="1"/>
  <c r="S5051" i="8"/>
  <c r="R5051" i="8"/>
  <c r="Q5051" i="8"/>
  <c r="P5051" i="8"/>
  <c r="O5051" i="8"/>
  <c r="N5051" i="8"/>
  <c r="T5051" i="8" s="1"/>
  <c r="S5050" i="8"/>
  <c r="R5050" i="8"/>
  <c r="Q5050" i="8"/>
  <c r="P5050" i="8"/>
  <c r="O5050" i="8"/>
  <c r="N5050" i="8"/>
  <c r="T5050" i="8" s="1"/>
  <c r="S5049" i="8"/>
  <c r="R5049" i="8"/>
  <c r="Q5049" i="8"/>
  <c r="P5049" i="8"/>
  <c r="O5049" i="8"/>
  <c r="N5049" i="8"/>
  <c r="T5049" i="8" s="1"/>
  <c r="S5048" i="8"/>
  <c r="R5048" i="8"/>
  <c r="Q5048" i="8"/>
  <c r="P5048" i="8"/>
  <c r="O5048" i="8"/>
  <c r="N5048" i="8"/>
  <c r="T5048" i="8" s="1"/>
  <c r="S5047" i="8"/>
  <c r="R5047" i="8"/>
  <c r="Q5047" i="8"/>
  <c r="P5047" i="8"/>
  <c r="O5047" i="8"/>
  <c r="N5047" i="8"/>
  <c r="T5047" i="8" s="1"/>
  <c r="S5046" i="8"/>
  <c r="R5046" i="8"/>
  <c r="Q5046" i="8"/>
  <c r="P5046" i="8"/>
  <c r="O5046" i="8"/>
  <c r="N5046" i="8"/>
  <c r="T5046" i="8" s="1"/>
  <c r="S5045" i="8"/>
  <c r="R5045" i="8"/>
  <c r="Q5045" i="8"/>
  <c r="P5045" i="8"/>
  <c r="O5045" i="8"/>
  <c r="N5045" i="8"/>
  <c r="T5045" i="8" s="1"/>
  <c r="S5044" i="8"/>
  <c r="R5044" i="8"/>
  <c r="Q5044" i="8"/>
  <c r="P5044" i="8"/>
  <c r="O5044" i="8"/>
  <c r="N5044" i="8"/>
  <c r="T5044" i="8" s="1"/>
  <c r="S5043" i="8"/>
  <c r="R5043" i="8"/>
  <c r="Q5043" i="8"/>
  <c r="P5043" i="8"/>
  <c r="O5043" i="8"/>
  <c r="N5043" i="8"/>
  <c r="T5043" i="8" s="1"/>
  <c r="S5042" i="8"/>
  <c r="R5042" i="8"/>
  <c r="Q5042" i="8"/>
  <c r="P5042" i="8"/>
  <c r="O5042" i="8"/>
  <c r="N5042" i="8"/>
  <c r="T5042" i="8" s="1"/>
  <c r="S5041" i="8"/>
  <c r="R5041" i="8"/>
  <c r="Q5041" i="8"/>
  <c r="P5041" i="8"/>
  <c r="O5041" i="8"/>
  <c r="N5041" i="8"/>
  <c r="T5041" i="8" s="1"/>
  <c r="S5040" i="8"/>
  <c r="R5040" i="8"/>
  <c r="Q5040" i="8"/>
  <c r="P5040" i="8"/>
  <c r="O5040" i="8"/>
  <c r="N5040" i="8"/>
  <c r="T5040" i="8" s="1"/>
  <c r="S5039" i="8"/>
  <c r="R5039" i="8"/>
  <c r="Q5039" i="8"/>
  <c r="P5039" i="8"/>
  <c r="O5039" i="8"/>
  <c r="N5039" i="8"/>
  <c r="T5039" i="8" s="1"/>
  <c r="S5038" i="8"/>
  <c r="R5038" i="8"/>
  <c r="Q5038" i="8"/>
  <c r="P5038" i="8"/>
  <c r="O5038" i="8"/>
  <c r="N5038" i="8"/>
  <c r="T5038" i="8" s="1"/>
  <c r="S5037" i="8"/>
  <c r="R5037" i="8"/>
  <c r="Q5037" i="8"/>
  <c r="P5037" i="8"/>
  <c r="O5037" i="8"/>
  <c r="N5037" i="8"/>
  <c r="T5037" i="8" s="1"/>
  <c r="S5036" i="8"/>
  <c r="R5036" i="8"/>
  <c r="Q5036" i="8"/>
  <c r="P5036" i="8"/>
  <c r="O5036" i="8"/>
  <c r="N5036" i="8"/>
  <c r="T5036" i="8" s="1"/>
  <c r="S5035" i="8"/>
  <c r="R5035" i="8"/>
  <c r="Q5035" i="8"/>
  <c r="P5035" i="8"/>
  <c r="O5035" i="8"/>
  <c r="N5035" i="8"/>
  <c r="T5035" i="8" s="1"/>
  <c r="S5034" i="8"/>
  <c r="R5034" i="8"/>
  <c r="Q5034" i="8"/>
  <c r="P5034" i="8"/>
  <c r="O5034" i="8"/>
  <c r="N5034" i="8"/>
  <c r="T5034" i="8" s="1"/>
  <c r="S5033" i="8"/>
  <c r="R5033" i="8"/>
  <c r="Q5033" i="8"/>
  <c r="P5033" i="8"/>
  <c r="O5033" i="8"/>
  <c r="N5033" i="8"/>
  <c r="T5033" i="8" s="1"/>
  <c r="S5032" i="8"/>
  <c r="R5032" i="8"/>
  <c r="Q5032" i="8"/>
  <c r="P5032" i="8"/>
  <c r="O5032" i="8"/>
  <c r="N5032" i="8"/>
  <c r="T5032" i="8" s="1"/>
  <c r="S5031" i="8"/>
  <c r="R5031" i="8"/>
  <c r="Q5031" i="8"/>
  <c r="P5031" i="8"/>
  <c r="O5031" i="8"/>
  <c r="N5031" i="8"/>
  <c r="T5031" i="8" s="1"/>
  <c r="S5030" i="8"/>
  <c r="R5030" i="8"/>
  <c r="Q5030" i="8"/>
  <c r="P5030" i="8"/>
  <c r="O5030" i="8"/>
  <c r="N5030" i="8"/>
  <c r="T5030" i="8" s="1"/>
  <c r="S5029" i="8"/>
  <c r="R5029" i="8"/>
  <c r="Q5029" i="8"/>
  <c r="P5029" i="8"/>
  <c r="O5029" i="8"/>
  <c r="N5029" i="8"/>
  <c r="T5029" i="8" s="1"/>
  <c r="S5028" i="8"/>
  <c r="R5028" i="8"/>
  <c r="Q5028" i="8"/>
  <c r="P5028" i="8"/>
  <c r="O5028" i="8"/>
  <c r="N5028" i="8"/>
  <c r="T5028" i="8" s="1"/>
  <c r="S5027" i="8"/>
  <c r="R5027" i="8"/>
  <c r="Q5027" i="8"/>
  <c r="P5027" i="8"/>
  <c r="O5027" i="8"/>
  <c r="N5027" i="8"/>
  <c r="T5027" i="8" s="1"/>
  <c r="S5026" i="8"/>
  <c r="R5026" i="8"/>
  <c r="Q5026" i="8"/>
  <c r="P5026" i="8"/>
  <c r="O5026" i="8"/>
  <c r="N5026" i="8"/>
  <c r="T5026" i="8" s="1"/>
  <c r="S5025" i="8"/>
  <c r="R5025" i="8"/>
  <c r="Q5025" i="8"/>
  <c r="P5025" i="8"/>
  <c r="O5025" i="8"/>
  <c r="N5025" i="8"/>
  <c r="T5025" i="8" s="1"/>
  <c r="S5024" i="8"/>
  <c r="R5024" i="8"/>
  <c r="Q5024" i="8"/>
  <c r="P5024" i="8"/>
  <c r="O5024" i="8"/>
  <c r="N5024" i="8"/>
  <c r="T5024" i="8" s="1"/>
  <c r="S5023" i="8"/>
  <c r="R5023" i="8"/>
  <c r="Q5023" i="8"/>
  <c r="P5023" i="8"/>
  <c r="O5023" i="8"/>
  <c r="N5023" i="8"/>
  <c r="T5023" i="8" s="1"/>
  <c r="S5022" i="8"/>
  <c r="R5022" i="8"/>
  <c r="Q5022" i="8"/>
  <c r="P5022" i="8"/>
  <c r="O5022" i="8"/>
  <c r="N5022" i="8"/>
  <c r="T5022" i="8" s="1"/>
  <c r="S5021" i="8"/>
  <c r="R5021" i="8"/>
  <c r="Q5021" i="8"/>
  <c r="P5021" i="8"/>
  <c r="O5021" i="8"/>
  <c r="N5021" i="8"/>
  <c r="T5021" i="8" s="1"/>
  <c r="S5020" i="8"/>
  <c r="R5020" i="8"/>
  <c r="Q5020" i="8"/>
  <c r="P5020" i="8"/>
  <c r="O5020" i="8"/>
  <c r="N5020" i="8"/>
  <c r="T5020" i="8" s="1"/>
  <c r="S5019" i="8"/>
  <c r="R5019" i="8"/>
  <c r="Q5019" i="8"/>
  <c r="P5019" i="8"/>
  <c r="O5019" i="8"/>
  <c r="N5019" i="8"/>
  <c r="T5019" i="8" s="1"/>
  <c r="S5018" i="8"/>
  <c r="R5018" i="8"/>
  <c r="Q5018" i="8"/>
  <c r="P5018" i="8"/>
  <c r="O5018" i="8"/>
  <c r="N5018" i="8"/>
  <c r="T5018" i="8" s="1"/>
  <c r="S5017" i="8"/>
  <c r="R5017" i="8"/>
  <c r="Q5017" i="8"/>
  <c r="P5017" i="8"/>
  <c r="O5017" i="8"/>
  <c r="N5017" i="8"/>
  <c r="T5017" i="8" s="1"/>
  <c r="S5016" i="8"/>
  <c r="R5016" i="8"/>
  <c r="Q5016" i="8"/>
  <c r="P5016" i="8"/>
  <c r="O5016" i="8"/>
  <c r="N5016" i="8"/>
  <c r="T5016" i="8" s="1"/>
  <c r="S5015" i="8"/>
  <c r="R5015" i="8"/>
  <c r="Q5015" i="8"/>
  <c r="P5015" i="8"/>
  <c r="O5015" i="8"/>
  <c r="N5015" i="8"/>
  <c r="T5015" i="8" s="1"/>
  <c r="S5014" i="8"/>
  <c r="R5014" i="8"/>
  <c r="Q5014" i="8"/>
  <c r="P5014" i="8"/>
  <c r="O5014" i="8"/>
  <c r="N5014" i="8"/>
  <c r="T5014" i="8" s="1"/>
  <c r="S5013" i="8"/>
  <c r="R5013" i="8"/>
  <c r="Q5013" i="8"/>
  <c r="P5013" i="8"/>
  <c r="O5013" i="8"/>
  <c r="N5013" i="8"/>
  <c r="T5013" i="8" s="1"/>
  <c r="S5012" i="8"/>
  <c r="R5012" i="8"/>
  <c r="Q5012" i="8"/>
  <c r="P5012" i="8"/>
  <c r="O5012" i="8"/>
  <c r="N5012" i="8"/>
  <c r="T5012" i="8" s="1"/>
  <c r="S5011" i="8"/>
  <c r="R5011" i="8"/>
  <c r="Q5011" i="8"/>
  <c r="P5011" i="8"/>
  <c r="O5011" i="8"/>
  <c r="N5011" i="8"/>
  <c r="T5011" i="8" s="1"/>
  <c r="S5010" i="8"/>
  <c r="R5010" i="8"/>
  <c r="Q5010" i="8"/>
  <c r="P5010" i="8"/>
  <c r="O5010" i="8"/>
  <c r="N5010" i="8"/>
  <c r="T5010" i="8" s="1"/>
  <c r="S5009" i="8"/>
  <c r="R5009" i="8"/>
  <c r="Q5009" i="8"/>
  <c r="P5009" i="8"/>
  <c r="O5009" i="8"/>
  <c r="N5009" i="8"/>
  <c r="T5009" i="8" s="1"/>
  <c r="S5008" i="8"/>
  <c r="R5008" i="8"/>
  <c r="Q5008" i="8"/>
  <c r="P5008" i="8"/>
  <c r="O5008" i="8"/>
  <c r="N5008" i="8"/>
  <c r="T5008" i="8" s="1"/>
  <c r="S5007" i="8"/>
  <c r="R5007" i="8"/>
  <c r="Q5007" i="8"/>
  <c r="P5007" i="8"/>
  <c r="O5007" i="8"/>
  <c r="N5007" i="8"/>
  <c r="T5007" i="8" s="1"/>
  <c r="S5006" i="8"/>
  <c r="R5006" i="8"/>
  <c r="Q5006" i="8"/>
  <c r="P5006" i="8"/>
  <c r="O5006" i="8"/>
  <c r="N5006" i="8"/>
  <c r="T5006" i="8" s="1"/>
  <c r="S5005" i="8"/>
  <c r="R5005" i="8"/>
  <c r="Q5005" i="8"/>
  <c r="P5005" i="8"/>
  <c r="O5005" i="8"/>
  <c r="N5005" i="8"/>
  <c r="T5005" i="8" s="1"/>
  <c r="S5004" i="8"/>
  <c r="R5004" i="8"/>
  <c r="Q5004" i="8"/>
  <c r="P5004" i="8"/>
  <c r="O5004" i="8"/>
  <c r="N5004" i="8"/>
  <c r="T5004" i="8" s="1"/>
  <c r="S5003" i="8"/>
  <c r="R5003" i="8"/>
  <c r="Q5003" i="8"/>
  <c r="P5003" i="8"/>
  <c r="O5003" i="8"/>
  <c r="N5003" i="8"/>
  <c r="T5003" i="8" s="1"/>
  <c r="S5002" i="8"/>
  <c r="R5002" i="8"/>
  <c r="Q5002" i="8"/>
  <c r="P5002" i="8"/>
  <c r="O5002" i="8"/>
  <c r="N5002" i="8"/>
  <c r="T5002" i="8" s="1"/>
  <c r="S5001" i="8"/>
  <c r="R5001" i="8"/>
  <c r="Q5001" i="8"/>
  <c r="P5001" i="8"/>
  <c r="O5001" i="8"/>
  <c r="N5001" i="8"/>
  <c r="T5001" i="8" s="1"/>
  <c r="S5000" i="8"/>
  <c r="R5000" i="8"/>
  <c r="Q5000" i="8"/>
  <c r="P5000" i="8"/>
  <c r="O5000" i="8"/>
  <c r="N5000" i="8"/>
  <c r="T5000" i="8" s="1"/>
  <c r="S4999" i="8"/>
  <c r="R4999" i="8"/>
  <c r="Q4999" i="8"/>
  <c r="P4999" i="8"/>
  <c r="O4999" i="8"/>
  <c r="N4999" i="8"/>
  <c r="T4999" i="8" s="1"/>
  <c r="S4998" i="8"/>
  <c r="R4998" i="8"/>
  <c r="Q4998" i="8"/>
  <c r="P4998" i="8"/>
  <c r="O4998" i="8"/>
  <c r="N4998" i="8"/>
  <c r="T4998" i="8" s="1"/>
  <c r="S4997" i="8"/>
  <c r="R4997" i="8"/>
  <c r="Q4997" i="8"/>
  <c r="P4997" i="8"/>
  <c r="O4997" i="8"/>
  <c r="N4997" i="8"/>
  <c r="T4997" i="8" s="1"/>
  <c r="S4996" i="8"/>
  <c r="R4996" i="8"/>
  <c r="Q4996" i="8"/>
  <c r="P4996" i="8"/>
  <c r="O4996" i="8"/>
  <c r="N4996" i="8"/>
  <c r="T4996" i="8" s="1"/>
  <c r="S4995" i="8"/>
  <c r="R4995" i="8"/>
  <c r="Q4995" i="8"/>
  <c r="P4995" i="8"/>
  <c r="O4995" i="8"/>
  <c r="N4995" i="8"/>
  <c r="T4995" i="8" s="1"/>
  <c r="S4994" i="8"/>
  <c r="R4994" i="8"/>
  <c r="Q4994" i="8"/>
  <c r="P4994" i="8"/>
  <c r="O4994" i="8"/>
  <c r="N4994" i="8"/>
  <c r="T4994" i="8" s="1"/>
  <c r="S4993" i="8"/>
  <c r="R4993" i="8"/>
  <c r="Q4993" i="8"/>
  <c r="P4993" i="8"/>
  <c r="O4993" i="8"/>
  <c r="N4993" i="8"/>
  <c r="T4993" i="8" s="1"/>
  <c r="S4992" i="8"/>
  <c r="R4992" i="8"/>
  <c r="Q4992" i="8"/>
  <c r="P4992" i="8"/>
  <c r="O4992" i="8"/>
  <c r="N4992" i="8"/>
  <c r="T4992" i="8" s="1"/>
  <c r="S4991" i="8"/>
  <c r="R4991" i="8"/>
  <c r="Q4991" i="8"/>
  <c r="P4991" i="8"/>
  <c r="O4991" i="8"/>
  <c r="N4991" i="8"/>
  <c r="T4991" i="8" s="1"/>
  <c r="S4990" i="8"/>
  <c r="R4990" i="8"/>
  <c r="Q4990" i="8"/>
  <c r="P4990" i="8"/>
  <c r="O4990" i="8"/>
  <c r="N4990" i="8"/>
  <c r="T4990" i="8" s="1"/>
  <c r="S4989" i="8"/>
  <c r="R4989" i="8"/>
  <c r="Q4989" i="8"/>
  <c r="P4989" i="8"/>
  <c r="O4989" i="8"/>
  <c r="N4989" i="8"/>
  <c r="T4989" i="8" s="1"/>
  <c r="S4988" i="8"/>
  <c r="R4988" i="8"/>
  <c r="Q4988" i="8"/>
  <c r="P4988" i="8"/>
  <c r="O4988" i="8"/>
  <c r="N4988" i="8"/>
  <c r="T4988" i="8" s="1"/>
  <c r="S4987" i="8"/>
  <c r="R4987" i="8"/>
  <c r="Q4987" i="8"/>
  <c r="P4987" i="8"/>
  <c r="O4987" i="8"/>
  <c r="N4987" i="8"/>
  <c r="T4987" i="8" s="1"/>
  <c r="S4986" i="8"/>
  <c r="R4986" i="8"/>
  <c r="Q4986" i="8"/>
  <c r="P4986" i="8"/>
  <c r="O4986" i="8"/>
  <c r="N4986" i="8"/>
  <c r="T4986" i="8" s="1"/>
  <c r="S4985" i="8"/>
  <c r="R4985" i="8"/>
  <c r="Q4985" i="8"/>
  <c r="P4985" i="8"/>
  <c r="O4985" i="8"/>
  <c r="N4985" i="8"/>
  <c r="T4985" i="8" s="1"/>
  <c r="S4984" i="8"/>
  <c r="R4984" i="8"/>
  <c r="Q4984" i="8"/>
  <c r="P4984" i="8"/>
  <c r="O4984" i="8"/>
  <c r="N4984" i="8"/>
  <c r="T4984" i="8" s="1"/>
  <c r="S4983" i="8"/>
  <c r="R4983" i="8"/>
  <c r="Q4983" i="8"/>
  <c r="P4983" i="8"/>
  <c r="O4983" i="8"/>
  <c r="N4983" i="8"/>
  <c r="T4983" i="8" s="1"/>
  <c r="S4982" i="8"/>
  <c r="R4982" i="8"/>
  <c r="Q4982" i="8"/>
  <c r="P4982" i="8"/>
  <c r="O4982" i="8"/>
  <c r="N4982" i="8"/>
  <c r="T4982" i="8" s="1"/>
  <c r="S4981" i="8"/>
  <c r="R4981" i="8"/>
  <c r="Q4981" i="8"/>
  <c r="P4981" i="8"/>
  <c r="O4981" i="8"/>
  <c r="N4981" i="8"/>
  <c r="T4981" i="8" s="1"/>
  <c r="S4980" i="8"/>
  <c r="R4980" i="8"/>
  <c r="Q4980" i="8"/>
  <c r="P4980" i="8"/>
  <c r="O4980" i="8"/>
  <c r="N4980" i="8"/>
  <c r="T4980" i="8" s="1"/>
  <c r="S4979" i="8"/>
  <c r="R4979" i="8"/>
  <c r="Q4979" i="8"/>
  <c r="P4979" i="8"/>
  <c r="O4979" i="8"/>
  <c r="N4979" i="8"/>
  <c r="T4979" i="8" s="1"/>
  <c r="S4978" i="8"/>
  <c r="R4978" i="8"/>
  <c r="Q4978" i="8"/>
  <c r="P4978" i="8"/>
  <c r="O4978" i="8"/>
  <c r="N4978" i="8"/>
  <c r="T4978" i="8" s="1"/>
  <c r="S4977" i="8"/>
  <c r="R4977" i="8"/>
  <c r="Q4977" i="8"/>
  <c r="P4977" i="8"/>
  <c r="O4977" i="8"/>
  <c r="N4977" i="8"/>
  <c r="T4977" i="8" s="1"/>
  <c r="S4976" i="8"/>
  <c r="R4976" i="8"/>
  <c r="Q4976" i="8"/>
  <c r="P4976" i="8"/>
  <c r="O4976" i="8"/>
  <c r="N4976" i="8"/>
  <c r="T4976" i="8" s="1"/>
  <c r="S4975" i="8"/>
  <c r="R4975" i="8"/>
  <c r="Q4975" i="8"/>
  <c r="P4975" i="8"/>
  <c r="O4975" i="8"/>
  <c r="N4975" i="8"/>
  <c r="T4975" i="8" s="1"/>
  <c r="S4974" i="8"/>
  <c r="R4974" i="8"/>
  <c r="Q4974" i="8"/>
  <c r="P4974" i="8"/>
  <c r="O4974" i="8"/>
  <c r="N4974" i="8"/>
  <c r="T4974" i="8" s="1"/>
  <c r="S4973" i="8"/>
  <c r="R4973" i="8"/>
  <c r="Q4973" i="8"/>
  <c r="P4973" i="8"/>
  <c r="O4973" i="8"/>
  <c r="N4973" i="8"/>
  <c r="T4973" i="8" s="1"/>
  <c r="S4972" i="8"/>
  <c r="R4972" i="8"/>
  <c r="Q4972" i="8"/>
  <c r="P4972" i="8"/>
  <c r="O4972" i="8"/>
  <c r="N4972" i="8"/>
  <c r="T4972" i="8" s="1"/>
  <c r="S4971" i="8"/>
  <c r="R4971" i="8"/>
  <c r="Q4971" i="8"/>
  <c r="P4971" i="8"/>
  <c r="O4971" i="8"/>
  <c r="N4971" i="8"/>
  <c r="T4971" i="8" s="1"/>
  <c r="S4970" i="8"/>
  <c r="R4970" i="8"/>
  <c r="Q4970" i="8"/>
  <c r="P4970" i="8"/>
  <c r="O4970" i="8"/>
  <c r="N4970" i="8"/>
  <c r="T4970" i="8" s="1"/>
  <c r="S4969" i="8"/>
  <c r="R4969" i="8"/>
  <c r="Q4969" i="8"/>
  <c r="P4969" i="8"/>
  <c r="O4969" i="8"/>
  <c r="N4969" i="8"/>
  <c r="T4969" i="8" s="1"/>
  <c r="S4968" i="8"/>
  <c r="R4968" i="8"/>
  <c r="Q4968" i="8"/>
  <c r="P4968" i="8"/>
  <c r="O4968" i="8"/>
  <c r="N4968" i="8"/>
  <c r="T4968" i="8" s="1"/>
  <c r="S4967" i="8"/>
  <c r="R4967" i="8"/>
  <c r="Q4967" i="8"/>
  <c r="P4967" i="8"/>
  <c r="O4967" i="8"/>
  <c r="N4967" i="8"/>
  <c r="T4967" i="8" s="1"/>
  <c r="S4966" i="8"/>
  <c r="R4966" i="8"/>
  <c r="Q4966" i="8"/>
  <c r="P4966" i="8"/>
  <c r="O4966" i="8"/>
  <c r="N4966" i="8"/>
  <c r="T4966" i="8" s="1"/>
  <c r="S4965" i="8"/>
  <c r="R4965" i="8"/>
  <c r="Q4965" i="8"/>
  <c r="P4965" i="8"/>
  <c r="O4965" i="8"/>
  <c r="N4965" i="8"/>
  <c r="T4965" i="8" s="1"/>
  <c r="S4964" i="8"/>
  <c r="R4964" i="8"/>
  <c r="Q4964" i="8"/>
  <c r="P4964" i="8"/>
  <c r="O4964" i="8"/>
  <c r="N4964" i="8"/>
  <c r="T4964" i="8" s="1"/>
  <c r="S4963" i="8"/>
  <c r="R4963" i="8"/>
  <c r="Q4963" i="8"/>
  <c r="P4963" i="8"/>
  <c r="O4963" i="8"/>
  <c r="N4963" i="8"/>
  <c r="T4963" i="8" s="1"/>
  <c r="S4962" i="8"/>
  <c r="R4962" i="8"/>
  <c r="Q4962" i="8"/>
  <c r="P4962" i="8"/>
  <c r="O4962" i="8"/>
  <c r="N4962" i="8"/>
  <c r="T4962" i="8" s="1"/>
  <c r="S4961" i="8"/>
  <c r="R4961" i="8"/>
  <c r="Q4961" i="8"/>
  <c r="P4961" i="8"/>
  <c r="O4961" i="8"/>
  <c r="N4961" i="8"/>
  <c r="T4961" i="8" s="1"/>
  <c r="S4960" i="8"/>
  <c r="R4960" i="8"/>
  <c r="Q4960" i="8"/>
  <c r="P4960" i="8"/>
  <c r="O4960" i="8"/>
  <c r="N4960" i="8"/>
  <c r="T4960" i="8" s="1"/>
  <c r="S4959" i="8"/>
  <c r="R4959" i="8"/>
  <c r="Q4959" i="8"/>
  <c r="P4959" i="8"/>
  <c r="O4959" i="8"/>
  <c r="N4959" i="8"/>
  <c r="T4959" i="8" s="1"/>
  <c r="S4958" i="8"/>
  <c r="R4958" i="8"/>
  <c r="Q4958" i="8"/>
  <c r="P4958" i="8"/>
  <c r="O4958" i="8"/>
  <c r="N4958" i="8"/>
  <c r="T4958" i="8" s="1"/>
  <c r="S4957" i="8"/>
  <c r="R4957" i="8"/>
  <c r="Q4957" i="8"/>
  <c r="P4957" i="8"/>
  <c r="O4957" i="8"/>
  <c r="N4957" i="8"/>
  <c r="T4957" i="8" s="1"/>
  <c r="S4956" i="8"/>
  <c r="R4956" i="8"/>
  <c r="Q4956" i="8"/>
  <c r="P4956" i="8"/>
  <c r="O4956" i="8"/>
  <c r="N4956" i="8"/>
  <c r="T4956" i="8" s="1"/>
  <c r="S4955" i="8"/>
  <c r="R4955" i="8"/>
  <c r="Q4955" i="8"/>
  <c r="P4955" i="8"/>
  <c r="O4955" i="8"/>
  <c r="N4955" i="8"/>
  <c r="T4955" i="8" s="1"/>
  <c r="S4954" i="8"/>
  <c r="R4954" i="8"/>
  <c r="Q4954" i="8"/>
  <c r="P4954" i="8"/>
  <c r="O4954" i="8"/>
  <c r="N4954" i="8"/>
  <c r="T4954" i="8" s="1"/>
  <c r="S4953" i="8"/>
  <c r="R4953" i="8"/>
  <c r="Q4953" i="8"/>
  <c r="P4953" i="8"/>
  <c r="O4953" i="8"/>
  <c r="N4953" i="8"/>
  <c r="T4953" i="8" s="1"/>
  <c r="S4952" i="8"/>
  <c r="R4952" i="8"/>
  <c r="Q4952" i="8"/>
  <c r="P4952" i="8"/>
  <c r="O4952" i="8"/>
  <c r="N4952" i="8"/>
  <c r="T4952" i="8" s="1"/>
  <c r="S4951" i="8"/>
  <c r="R4951" i="8"/>
  <c r="Q4951" i="8"/>
  <c r="P4951" i="8"/>
  <c r="O4951" i="8"/>
  <c r="N4951" i="8"/>
  <c r="T4951" i="8" s="1"/>
  <c r="S4950" i="8"/>
  <c r="R4950" i="8"/>
  <c r="Q4950" i="8"/>
  <c r="P4950" i="8"/>
  <c r="O4950" i="8"/>
  <c r="N4950" i="8"/>
  <c r="T4950" i="8" s="1"/>
  <c r="S4949" i="8"/>
  <c r="R4949" i="8"/>
  <c r="Q4949" i="8"/>
  <c r="P4949" i="8"/>
  <c r="O4949" i="8"/>
  <c r="N4949" i="8"/>
  <c r="T4949" i="8" s="1"/>
  <c r="S4948" i="8"/>
  <c r="R4948" i="8"/>
  <c r="Q4948" i="8"/>
  <c r="P4948" i="8"/>
  <c r="O4948" i="8"/>
  <c r="N4948" i="8"/>
  <c r="T4948" i="8" s="1"/>
  <c r="S4947" i="8"/>
  <c r="R4947" i="8"/>
  <c r="Q4947" i="8"/>
  <c r="P4947" i="8"/>
  <c r="O4947" i="8"/>
  <c r="N4947" i="8"/>
  <c r="T4947" i="8" s="1"/>
  <c r="S4946" i="8"/>
  <c r="R4946" i="8"/>
  <c r="Q4946" i="8"/>
  <c r="P4946" i="8"/>
  <c r="O4946" i="8"/>
  <c r="N4946" i="8"/>
  <c r="T4946" i="8" s="1"/>
  <c r="S4945" i="8"/>
  <c r="R4945" i="8"/>
  <c r="Q4945" i="8"/>
  <c r="P4945" i="8"/>
  <c r="O4945" i="8"/>
  <c r="N4945" i="8"/>
  <c r="T4945" i="8" s="1"/>
  <c r="S4944" i="8"/>
  <c r="R4944" i="8"/>
  <c r="Q4944" i="8"/>
  <c r="P4944" i="8"/>
  <c r="O4944" i="8"/>
  <c r="N4944" i="8"/>
  <c r="T4944" i="8" s="1"/>
  <c r="S4943" i="8"/>
  <c r="R4943" i="8"/>
  <c r="Q4943" i="8"/>
  <c r="P4943" i="8"/>
  <c r="O4943" i="8"/>
  <c r="N4943" i="8"/>
  <c r="T4943" i="8" s="1"/>
  <c r="S4942" i="8"/>
  <c r="R4942" i="8"/>
  <c r="Q4942" i="8"/>
  <c r="P4942" i="8"/>
  <c r="O4942" i="8"/>
  <c r="N4942" i="8"/>
  <c r="T4942" i="8" s="1"/>
  <c r="S4941" i="8"/>
  <c r="R4941" i="8"/>
  <c r="Q4941" i="8"/>
  <c r="P4941" i="8"/>
  <c r="O4941" i="8"/>
  <c r="N4941" i="8"/>
  <c r="T4941" i="8" s="1"/>
  <c r="S4940" i="8"/>
  <c r="R4940" i="8"/>
  <c r="Q4940" i="8"/>
  <c r="P4940" i="8"/>
  <c r="O4940" i="8"/>
  <c r="N4940" i="8"/>
  <c r="T4940" i="8" s="1"/>
  <c r="S4939" i="8"/>
  <c r="R4939" i="8"/>
  <c r="Q4939" i="8"/>
  <c r="P4939" i="8"/>
  <c r="O4939" i="8"/>
  <c r="N4939" i="8"/>
  <c r="T4939" i="8" s="1"/>
  <c r="S4938" i="8"/>
  <c r="R4938" i="8"/>
  <c r="Q4938" i="8"/>
  <c r="P4938" i="8"/>
  <c r="O4938" i="8"/>
  <c r="N4938" i="8"/>
  <c r="T4938" i="8" s="1"/>
  <c r="S4937" i="8"/>
  <c r="R4937" i="8"/>
  <c r="Q4937" i="8"/>
  <c r="P4937" i="8"/>
  <c r="O4937" i="8"/>
  <c r="N4937" i="8"/>
  <c r="T4937" i="8" s="1"/>
  <c r="S4936" i="8"/>
  <c r="R4936" i="8"/>
  <c r="Q4936" i="8"/>
  <c r="P4936" i="8"/>
  <c r="O4936" i="8"/>
  <c r="N4936" i="8"/>
  <c r="T4936" i="8" s="1"/>
  <c r="S4935" i="8"/>
  <c r="R4935" i="8"/>
  <c r="Q4935" i="8"/>
  <c r="P4935" i="8"/>
  <c r="O4935" i="8"/>
  <c r="N4935" i="8"/>
  <c r="T4935" i="8" s="1"/>
  <c r="S4934" i="8"/>
  <c r="R4934" i="8"/>
  <c r="Q4934" i="8"/>
  <c r="P4934" i="8"/>
  <c r="O4934" i="8"/>
  <c r="N4934" i="8"/>
  <c r="T4934" i="8" s="1"/>
  <c r="S4933" i="8"/>
  <c r="R4933" i="8"/>
  <c r="Q4933" i="8"/>
  <c r="P4933" i="8"/>
  <c r="O4933" i="8"/>
  <c r="N4933" i="8"/>
  <c r="T4933" i="8" s="1"/>
  <c r="S4932" i="8"/>
  <c r="R4932" i="8"/>
  <c r="Q4932" i="8"/>
  <c r="P4932" i="8"/>
  <c r="O4932" i="8"/>
  <c r="N4932" i="8"/>
  <c r="T4932" i="8" s="1"/>
  <c r="S4931" i="8"/>
  <c r="R4931" i="8"/>
  <c r="Q4931" i="8"/>
  <c r="P4931" i="8"/>
  <c r="O4931" i="8"/>
  <c r="N4931" i="8"/>
  <c r="T4931" i="8" s="1"/>
  <c r="S4930" i="8"/>
  <c r="R4930" i="8"/>
  <c r="Q4930" i="8"/>
  <c r="P4930" i="8"/>
  <c r="O4930" i="8"/>
  <c r="N4930" i="8"/>
  <c r="T4930" i="8" s="1"/>
  <c r="S4929" i="8"/>
  <c r="R4929" i="8"/>
  <c r="Q4929" i="8"/>
  <c r="P4929" i="8"/>
  <c r="O4929" i="8"/>
  <c r="N4929" i="8"/>
  <c r="T4929" i="8" s="1"/>
  <c r="S4928" i="8"/>
  <c r="R4928" i="8"/>
  <c r="Q4928" i="8"/>
  <c r="P4928" i="8"/>
  <c r="O4928" i="8"/>
  <c r="N4928" i="8"/>
  <c r="T4928" i="8" s="1"/>
  <c r="S4927" i="8"/>
  <c r="R4927" i="8"/>
  <c r="Q4927" i="8"/>
  <c r="P4927" i="8"/>
  <c r="O4927" i="8"/>
  <c r="N4927" i="8"/>
  <c r="T4927" i="8" s="1"/>
  <c r="S4926" i="8"/>
  <c r="R4926" i="8"/>
  <c r="Q4926" i="8"/>
  <c r="P4926" i="8"/>
  <c r="O4926" i="8"/>
  <c r="N4926" i="8"/>
  <c r="T4926" i="8" s="1"/>
  <c r="S4925" i="8"/>
  <c r="R4925" i="8"/>
  <c r="Q4925" i="8"/>
  <c r="P4925" i="8"/>
  <c r="O4925" i="8"/>
  <c r="N4925" i="8"/>
  <c r="T4925" i="8" s="1"/>
  <c r="S4924" i="8"/>
  <c r="R4924" i="8"/>
  <c r="Q4924" i="8"/>
  <c r="P4924" i="8"/>
  <c r="O4924" i="8"/>
  <c r="N4924" i="8"/>
  <c r="T4924" i="8" s="1"/>
  <c r="S4923" i="8"/>
  <c r="R4923" i="8"/>
  <c r="Q4923" i="8"/>
  <c r="P4923" i="8"/>
  <c r="O4923" i="8"/>
  <c r="N4923" i="8"/>
  <c r="T4923" i="8" s="1"/>
  <c r="S4922" i="8"/>
  <c r="R4922" i="8"/>
  <c r="Q4922" i="8"/>
  <c r="P4922" i="8"/>
  <c r="O4922" i="8"/>
  <c r="N4922" i="8"/>
  <c r="T4922" i="8" s="1"/>
  <c r="S4921" i="8"/>
  <c r="R4921" i="8"/>
  <c r="Q4921" i="8"/>
  <c r="P4921" i="8"/>
  <c r="O4921" i="8"/>
  <c r="N4921" i="8"/>
  <c r="T4921" i="8" s="1"/>
  <c r="S4920" i="8"/>
  <c r="R4920" i="8"/>
  <c r="Q4920" i="8"/>
  <c r="P4920" i="8"/>
  <c r="O4920" i="8"/>
  <c r="N4920" i="8"/>
  <c r="T4920" i="8" s="1"/>
  <c r="S4919" i="8"/>
  <c r="R4919" i="8"/>
  <c r="Q4919" i="8"/>
  <c r="P4919" i="8"/>
  <c r="O4919" i="8"/>
  <c r="N4919" i="8"/>
  <c r="T4919" i="8" s="1"/>
  <c r="S4918" i="8"/>
  <c r="R4918" i="8"/>
  <c r="Q4918" i="8"/>
  <c r="P4918" i="8"/>
  <c r="O4918" i="8"/>
  <c r="N4918" i="8"/>
  <c r="T4918" i="8" s="1"/>
  <c r="S4917" i="8"/>
  <c r="R4917" i="8"/>
  <c r="Q4917" i="8"/>
  <c r="P4917" i="8"/>
  <c r="O4917" i="8"/>
  <c r="N4917" i="8"/>
  <c r="T4917" i="8" s="1"/>
  <c r="S4916" i="8"/>
  <c r="R4916" i="8"/>
  <c r="Q4916" i="8"/>
  <c r="P4916" i="8"/>
  <c r="O4916" i="8"/>
  <c r="N4916" i="8"/>
  <c r="T4916" i="8" s="1"/>
  <c r="S4915" i="8"/>
  <c r="R4915" i="8"/>
  <c r="Q4915" i="8"/>
  <c r="P4915" i="8"/>
  <c r="O4915" i="8"/>
  <c r="N4915" i="8"/>
  <c r="T4915" i="8" s="1"/>
  <c r="S4914" i="8"/>
  <c r="R4914" i="8"/>
  <c r="Q4914" i="8"/>
  <c r="P4914" i="8"/>
  <c r="O4914" i="8"/>
  <c r="N4914" i="8"/>
  <c r="T4914" i="8" s="1"/>
  <c r="S4913" i="8"/>
  <c r="R4913" i="8"/>
  <c r="Q4913" i="8"/>
  <c r="P4913" i="8"/>
  <c r="O4913" i="8"/>
  <c r="N4913" i="8"/>
  <c r="T4913" i="8" s="1"/>
  <c r="S4912" i="8"/>
  <c r="R4912" i="8"/>
  <c r="Q4912" i="8"/>
  <c r="P4912" i="8"/>
  <c r="O4912" i="8"/>
  <c r="N4912" i="8"/>
  <c r="T4912" i="8" s="1"/>
  <c r="S4911" i="8"/>
  <c r="R4911" i="8"/>
  <c r="Q4911" i="8"/>
  <c r="P4911" i="8"/>
  <c r="O4911" i="8"/>
  <c r="N4911" i="8"/>
  <c r="T4911" i="8" s="1"/>
  <c r="S4910" i="8"/>
  <c r="R4910" i="8"/>
  <c r="Q4910" i="8"/>
  <c r="P4910" i="8"/>
  <c r="O4910" i="8"/>
  <c r="N4910" i="8"/>
  <c r="T4910" i="8" s="1"/>
  <c r="S4909" i="8"/>
  <c r="R4909" i="8"/>
  <c r="Q4909" i="8"/>
  <c r="P4909" i="8"/>
  <c r="O4909" i="8"/>
  <c r="N4909" i="8"/>
  <c r="T4909" i="8" s="1"/>
  <c r="S4908" i="8"/>
  <c r="R4908" i="8"/>
  <c r="Q4908" i="8"/>
  <c r="P4908" i="8"/>
  <c r="O4908" i="8"/>
  <c r="N4908" i="8"/>
  <c r="T4908" i="8" s="1"/>
  <c r="S4907" i="8"/>
  <c r="R4907" i="8"/>
  <c r="Q4907" i="8"/>
  <c r="P4907" i="8"/>
  <c r="O4907" i="8"/>
  <c r="N4907" i="8"/>
  <c r="T4907" i="8" s="1"/>
  <c r="S4906" i="8"/>
  <c r="R4906" i="8"/>
  <c r="Q4906" i="8"/>
  <c r="P4906" i="8"/>
  <c r="O4906" i="8"/>
  <c r="N4906" i="8"/>
  <c r="T4906" i="8" s="1"/>
  <c r="S4905" i="8"/>
  <c r="R4905" i="8"/>
  <c r="Q4905" i="8"/>
  <c r="P4905" i="8"/>
  <c r="O4905" i="8"/>
  <c r="N4905" i="8"/>
  <c r="T4905" i="8" s="1"/>
  <c r="S4904" i="8"/>
  <c r="R4904" i="8"/>
  <c r="Q4904" i="8"/>
  <c r="P4904" i="8"/>
  <c r="O4904" i="8"/>
  <c r="N4904" i="8"/>
  <c r="T4904" i="8" s="1"/>
  <c r="S4903" i="8"/>
  <c r="R4903" i="8"/>
  <c r="Q4903" i="8"/>
  <c r="P4903" i="8"/>
  <c r="O4903" i="8"/>
  <c r="N4903" i="8"/>
  <c r="T4903" i="8" s="1"/>
  <c r="S4902" i="8"/>
  <c r="R4902" i="8"/>
  <c r="Q4902" i="8"/>
  <c r="P4902" i="8"/>
  <c r="O4902" i="8"/>
  <c r="N4902" i="8"/>
  <c r="T4902" i="8" s="1"/>
  <c r="S4901" i="8"/>
  <c r="R4901" i="8"/>
  <c r="Q4901" i="8"/>
  <c r="P4901" i="8"/>
  <c r="O4901" i="8"/>
  <c r="N4901" i="8"/>
  <c r="T4901" i="8" s="1"/>
  <c r="S4900" i="8"/>
  <c r="R4900" i="8"/>
  <c r="Q4900" i="8"/>
  <c r="P4900" i="8"/>
  <c r="O4900" i="8"/>
  <c r="N4900" i="8"/>
  <c r="T4900" i="8" s="1"/>
  <c r="S4899" i="8"/>
  <c r="R4899" i="8"/>
  <c r="Q4899" i="8"/>
  <c r="P4899" i="8"/>
  <c r="O4899" i="8"/>
  <c r="N4899" i="8"/>
  <c r="T4899" i="8" s="1"/>
  <c r="S4898" i="8"/>
  <c r="R4898" i="8"/>
  <c r="Q4898" i="8"/>
  <c r="P4898" i="8"/>
  <c r="O4898" i="8"/>
  <c r="N4898" i="8"/>
  <c r="T4898" i="8" s="1"/>
  <c r="S4897" i="8"/>
  <c r="R4897" i="8"/>
  <c r="Q4897" i="8"/>
  <c r="P4897" i="8"/>
  <c r="O4897" i="8"/>
  <c r="N4897" i="8"/>
  <c r="T4897" i="8" s="1"/>
  <c r="S4896" i="8"/>
  <c r="R4896" i="8"/>
  <c r="Q4896" i="8"/>
  <c r="P4896" i="8"/>
  <c r="O4896" i="8"/>
  <c r="N4896" i="8"/>
  <c r="T4896" i="8" s="1"/>
  <c r="S4895" i="8"/>
  <c r="R4895" i="8"/>
  <c r="Q4895" i="8"/>
  <c r="P4895" i="8"/>
  <c r="O4895" i="8"/>
  <c r="N4895" i="8"/>
  <c r="T4895" i="8" s="1"/>
  <c r="S4894" i="8"/>
  <c r="R4894" i="8"/>
  <c r="Q4894" i="8"/>
  <c r="P4894" i="8"/>
  <c r="O4894" i="8"/>
  <c r="N4894" i="8"/>
  <c r="T4894" i="8" s="1"/>
  <c r="S4893" i="8"/>
  <c r="R4893" i="8"/>
  <c r="Q4893" i="8"/>
  <c r="P4893" i="8"/>
  <c r="O4893" i="8"/>
  <c r="N4893" i="8"/>
  <c r="T4893" i="8" s="1"/>
  <c r="S4892" i="8"/>
  <c r="R4892" i="8"/>
  <c r="Q4892" i="8"/>
  <c r="P4892" i="8"/>
  <c r="O4892" i="8"/>
  <c r="N4892" i="8"/>
  <c r="T4892" i="8" s="1"/>
  <c r="S4891" i="8"/>
  <c r="R4891" i="8"/>
  <c r="Q4891" i="8"/>
  <c r="P4891" i="8"/>
  <c r="O4891" i="8"/>
  <c r="N4891" i="8"/>
  <c r="T4891" i="8" s="1"/>
  <c r="S4890" i="8"/>
  <c r="R4890" i="8"/>
  <c r="Q4890" i="8"/>
  <c r="P4890" i="8"/>
  <c r="O4890" i="8"/>
  <c r="N4890" i="8"/>
  <c r="T4890" i="8" s="1"/>
  <c r="S4889" i="8"/>
  <c r="R4889" i="8"/>
  <c r="Q4889" i="8"/>
  <c r="P4889" i="8"/>
  <c r="O4889" i="8"/>
  <c r="N4889" i="8"/>
  <c r="T4889" i="8" s="1"/>
  <c r="S4888" i="8"/>
  <c r="R4888" i="8"/>
  <c r="Q4888" i="8"/>
  <c r="P4888" i="8"/>
  <c r="O4888" i="8"/>
  <c r="N4888" i="8"/>
  <c r="T4888" i="8" s="1"/>
  <c r="S4887" i="8"/>
  <c r="R4887" i="8"/>
  <c r="Q4887" i="8"/>
  <c r="P4887" i="8"/>
  <c r="O4887" i="8"/>
  <c r="N4887" i="8"/>
  <c r="T4887" i="8" s="1"/>
  <c r="S4886" i="8"/>
  <c r="R4886" i="8"/>
  <c r="Q4886" i="8"/>
  <c r="P4886" i="8"/>
  <c r="O4886" i="8"/>
  <c r="N4886" i="8"/>
  <c r="T4886" i="8" s="1"/>
  <c r="S4885" i="8"/>
  <c r="R4885" i="8"/>
  <c r="Q4885" i="8"/>
  <c r="P4885" i="8"/>
  <c r="O4885" i="8"/>
  <c r="N4885" i="8"/>
  <c r="T4885" i="8" s="1"/>
  <c r="S4884" i="8"/>
  <c r="R4884" i="8"/>
  <c r="Q4884" i="8"/>
  <c r="P4884" i="8"/>
  <c r="O4884" i="8"/>
  <c r="N4884" i="8"/>
  <c r="T4884" i="8" s="1"/>
  <c r="S4883" i="8"/>
  <c r="R4883" i="8"/>
  <c r="Q4883" i="8"/>
  <c r="P4883" i="8"/>
  <c r="O4883" i="8"/>
  <c r="N4883" i="8"/>
  <c r="T4883" i="8" s="1"/>
  <c r="S4882" i="8"/>
  <c r="R4882" i="8"/>
  <c r="Q4882" i="8"/>
  <c r="P4882" i="8"/>
  <c r="O4882" i="8"/>
  <c r="N4882" i="8"/>
  <c r="T4882" i="8" s="1"/>
  <c r="S4881" i="8"/>
  <c r="R4881" i="8"/>
  <c r="Q4881" i="8"/>
  <c r="P4881" i="8"/>
  <c r="O4881" i="8"/>
  <c r="N4881" i="8"/>
  <c r="T4881" i="8" s="1"/>
  <c r="S4880" i="8"/>
  <c r="R4880" i="8"/>
  <c r="Q4880" i="8"/>
  <c r="P4880" i="8"/>
  <c r="O4880" i="8"/>
  <c r="N4880" i="8"/>
  <c r="T4880" i="8" s="1"/>
  <c r="S4879" i="8"/>
  <c r="R4879" i="8"/>
  <c r="Q4879" i="8"/>
  <c r="P4879" i="8"/>
  <c r="O4879" i="8"/>
  <c r="N4879" i="8"/>
  <c r="T4879" i="8" s="1"/>
  <c r="S4878" i="8"/>
  <c r="R4878" i="8"/>
  <c r="Q4878" i="8"/>
  <c r="P4878" i="8"/>
  <c r="O4878" i="8"/>
  <c r="N4878" i="8"/>
  <c r="T4878" i="8" s="1"/>
  <c r="S4877" i="8"/>
  <c r="R4877" i="8"/>
  <c r="Q4877" i="8"/>
  <c r="P4877" i="8"/>
  <c r="O4877" i="8"/>
  <c r="N4877" i="8"/>
  <c r="T4877" i="8" s="1"/>
  <c r="S4876" i="8"/>
  <c r="R4876" i="8"/>
  <c r="Q4876" i="8"/>
  <c r="P4876" i="8"/>
  <c r="O4876" i="8"/>
  <c r="N4876" i="8"/>
  <c r="T4876" i="8" s="1"/>
  <c r="S4875" i="8"/>
  <c r="R4875" i="8"/>
  <c r="Q4875" i="8"/>
  <c r="P4875" i="8"/>
  <c r="O4875" i="8"/>
  <c r="N4875" i="8"/>
  <c r="T4875" i="8" s="1"/>
  <c r="S4874" i="8"/>
  <c r="R4874" i="8"/>
  <c r="Q4874" i="8"/>
  <c r="P4874" i="8"/>
  <c r="O4874" i="8"/>
  <c r="N4874" i="8"/>
  <c r="T4874" i="8" s="1"/>
  <c r="S4873" i="8"/>
  <c r="R4873" i="8"/>
  <c r="Q4873" i="8"/>
  <c r="P4873" i="8"/>
  <c r="O4873" i="8"/>
  <c r="N4873" i="8"/>
  <c r="T4873" i="8" s="1"/>
  <c r="S4872" i="8"/>
  <c r="R4872" i="8"/>
  <c r="Q4872" i="8"/>
  <c r="P4872" i="8"/>
  <c r="O4872" i="8"/>
  <c r="N4872" i="8"/>
  <c r="T4872" i="8" s="1"/>
  <c r="S4871" i="8"/>
  <c r="R4871" i="8"/>
  <c r="Q4871" i="8"/>
  <c r="P4871" i="8"/>
  <c r="O4871" i="8"/>
  <c r="N4871" i="8"/>
  <c r="T4871" i="8" s="1"/>
  <c r="S4870" i="8"/>
  <c r="R4870" i="8"/>
  <c r="Q4870" i="8"/>
  <c r="P4870" i="8"/>
  <c r="O4870" i="8"/>
  <c r="N4870" i="8"/>
  <c r="T4870" i="8" s="1"/>
  <c r="S4869" i="8"/>
  <c r="R4869" i="8"/>
  <c r="Q4869" i="8"/>
  <c r="P4869" i="8"/>
  <c r="O4869" i="8"/>
  <c r="N4869" i="8"/>
  <c r="T4869" i="8" s="1"/>
  <c r="S4868" i="8"/>
  <c r="R4868" i="8"/>
  <c r="Q4868" i="8"/>
  <c r="P4868" i="8"/>
  <c r="O4868" i="8"/>
  <c r="N4868" i="8"/>
  <c r="T4868" i="8" s="1"/>
  <c r="S4867" i="8"/>
  <c r="R4867" i="8"/>
  <c r="Q4867" i="8"/>
  <c r="P4867" i="8"/>
  <c r="O4867" i="8"/>
  <c r="N4867" i="8"/>
  <c r="T4867" i="8" s="1"/>
  <c r="S4866" i="8"/>
  <c r="R4866" i="8"/>
  <c r="Q4866" i="8"/>
  <c r="P4866" i="8"/>
  <c r="O4866" i="8"/>
  <c r="N4866" i="8"/>
  <c r="T4866" i="8" s="1"/>
  <c r="S4865" i="8"/>
  <c r="R4865" i="8"/>
  <c r="Q4865" i="8"/>
  <c r="P4865" i="8"/>
  <c r="O4865" i="8"/>
  <c r="N4865" i="8"/>
  <c r="T4865" i="8" s="1"/>
  <c r="S4864" i="8"/>
  <c r="R4864" i="8"/>
  <c r="Q4864" i="8"/>
  <c r="P4864" i="8"/>
  <c r="O4864" i="8"/>
  <c r="N4864" i="8"/>
  <c r="T4864" i="8" s="1"/>
  <c r="S4863" i="8"/>
  <c r="R4863" i="8"/>
  <c r="Q4863" i="8"/>
  <c r="P4863" i="8"/>
  <c r="O4863" i="8"/>
  <c r="N4863" i="8"/>
  <c r="T4863" i="8" s="1"/>
  <c r="S4862" i="8"/>
  <c r="R4862" i="8"/>
  <c r="Q4862" i="8"/>
  <c r="P4862" i="8"/>
  <c r="O4862" i="8"/>
  <c r="N4862" i="8"/>
  <c r="T4862" i="8" s="1"/>
  <c r="S4861" i="8"/>
  <c r="R4861" i="8"/>
  <c r="Q4861" i="8"/>
  <c r="P4861" i="8"/>
  <c r="O4861" i="8"/>
  <c r="N4861" i="8"/>
  <c r="T4861" i="8" s="1"/>
  <c r="S4860" i="8"/>
  <c r="R4860" i="8"/>
  <c r="Q4860" i="8"/>
  <c r="P4860" i="8"/>
  <c r="O4860" i="8"/>
  <c r="N4860" i="8"/>
  <c r="T4860" i="8" s="1"/>
  <c r="S4859" i="8"/>
  <c r="R4859" i="8"/>
  <c r="Q4859" i="8"/>
  <c r="P4859" i="8"/>
  <c r="O4859" i="8"/>
  <c r="N4859" i="8"/>
  <c r="T4859" i="8" s="1"/>
  <c r="S4858" i="8"/>
  <c r="R4858" i="8"/>
  <c r="Q4858" i="8"/>
  <c r="P4858" i="8"/>
  <c r="O4858" i="8"/>
  <c r="N4858" i="8"/>
  <c r="T4858" i="8" s="1"/>
  <c r="S4857" i="8"/>
  <c r="R4857" i="8"/>
  <c r="Q4857" i="8"/>
  <c r="P4857" i="8"/>
  <c r="O4857" i="8"/>
  <c r="N4857" i="8"/>
  <c r="T4857" i="8" s="1"/>
  <c r="S4856" i="8"/>
  <c r="R4856" i="8"/>
  <c r="Q4856" i="8"/>
  <c r="P4856" i="8"/>
  <c r="O4856" i="8"/>
  <c r="N4856" i="8"/>
  <c r="T4856" i="8" s="1"/>
  <c r="S4855" i="8"/>
  <c r="R4855" i="8"/>
  <c r="Q4855" i="8"/>
  <c r="P4855" i="8"/>
  <c r="O4855" i="8"/>
  <c r="N4855" i="8"/>
  <c r="T4855" i="8" s="1"/>
  <c r="S4854" i="8"/>
  <c r="R4854" i="8"/>
  <c r="Q4854" i="8"/>
  <c r="P4854" i="8"/>
  <c r="O4854" i="8"/>
  <c r="N4854" i="8"/>
  <c r="T4854" i="8" s="1"/>
  <c r="S4853" i="8"/>
  <c r="R4853" i="8"/>
  <c r="Q4853" i="8"/>
  <c r="P4853" i="8"/>
  <c r="O4853" i="8"/>
  <c r="N4853" i="8"/>
  <c r="T4853" i="8" s="1"/>
  <c r="S4852" i="8"/>
  <c r="R4852" i="8"/>
  <c r="Q4852" i="8"/>
  <c r="P4852" i="8"/>
  <c r="O4852" i="8"/>
  <c r="N4852" i="8"/>
  <c r="T4852" i="8" s="1"/>
  <c r="S4851" i="8"/>
  <c r="R4851" i="8"/>
  <c r="Q4851" i="8"/>
  <c r="P4851" i="8"/>
  <c r="O4851" i="8"/>
  <c r="N4851" i="8"/>
  <c r="T4851" i="8" s="1"/>
  <c r="S4850" i="8"/>
  <c r="R4850" i="8"/>
  <c r="Q4850" i="8"/>
  <c r="P4850" i="8"/>
  <c r="O4850" i="8"/>
  <c r="N4850" i="8"/>
  <c r="T4850" i="8" s="1"/>
  <c r="S4849" i="8"/>
  <c r="R4849" i="8"/>
  <c r="Q4849" i="8"/>
  <c r="P4849" i="8"/>
  <c r="O4849" i="8"/>
  <c r="N4849" i="8"/>
  <c r="T4849" i="8" s="1"/>
  <c r="S4848" i="8"/>
  <c r="R4848" i="8"/>
  <c r="Q4848" i="8"/>
  <c r="P4848" i="8"/>
  <c r="O4848" i="8"/>
  <c r="N4848" i="8"/>
  <c r="T4848" i="8" s="1"/>
  <c r="S4847" i="8"/>
  <c r="R4847" i="8"/>
  <c r="Q4847" i="8"/>
  <c r="P4847" i="8"/>
  <c r="O4847" i="8"/>
  <c r="N4847" i="8"/>
  <c r="T4847" i="8" s="1"/>
  <c r="S4846" i="8"/>
  <c r="R4846" i="8"/>
  <c r="Q4846" i="8"/>
  <c r="P4846" i="8"/>
  <c r="O4846" i="8"/>
  <c r="N4846" i="8"/>
  <c r="T4846" i="8" s="1"/>
  <c r="S4845" i="8"/>
  <c r="R4845" i="8"/>
  <c r="Q4845" i="8"/>
  <c r="P4845" i="8"/>
  <c r="O4845" i="8"/>
  <c r="N4845" i="8"/>
  <c r="T4845" i="8" s="1"/>
  <c r="S4844" i="8"/>
  <c r="R4844" i="8"/>
  <c r="Q4844" i="8"/>
  <c r="P4844" i="8"/>
  <c r="O4844" i="8"/>
  <c r="N4844" i="8"/>
  <c r="T4844" i="8" s="1"/>
  <c r="S4843" i="8"/>
  <c r="R4843" i="8"/>
  <c r="Q4843" i="8"/>
  <c r="P4843" i="8"/>
  <c r="O4843" i="8"/>
  <c r="N4843" i="8"/>
  <c r="T4843" i="8" s="1"/>
  <c r="S4842" i="8"/>
  <c r="R4842" i="8"/>
  <c r="Q4842" i="8"/>
  <c r="P4842" i="8"/>
  <c r="O4842" i="8"/>
  <c r="N4842" i="8"/>
  <c r="T4842" i="8" s="1"/>
  <c r="S4841" i="8"/>
  <c r="R4841" i="8"/>
  <c r="Q4841" i="8"/>
  <c r="P4841" i="8"/>
  <c r="O4841" i="8"/>
  <c r="N4841" i="8"/>
  <c r="T4841" i="8" s="1"/>
  <c r="S4840" i="8"/>
  <c r="R4840" i="8"/>
  <c r="Q4840" i="8"/>
  <c r="P4840" i="8"/>
  <c r="O4840" i="8"/>
  <c r="N4840" i="8"/>
  <c r="T4840" i="8" s="1"/>
  <c r="S4839" i="8"/>
  <c r="R4839" i="8"/>
  <c r="Q4839" i="8"/>
  <c r="P4839" i="8"/>
  <c r="O4839" i="8"/>
  <c r="N4839" i="8"/>
  <c r="T4839" i="8" s="1"/>
  <c r="S4838" i="8"/>
  <c r="R4838" i="8"/>
  <c r="Q4838" i="8"/>
  <c r="P4838" i="8"/>
  <c r="O4838" i="8"/>
  <c r="N4838" i="8"/>
  <c r="T4838" i="8" s="1"/>
  <c r="S4837" i="8"/>
  <c r="R4837" i="8"/>
  <c r="Q4837" i="8"/>
  <c r="P4837" i="8"/>
  <c r="O4837" i="8"/>
  <c r="N4837" i="8"/>
  <c r="T4837" i="8" s="1"/>
  <c r="S4836" i="8"/>
  <c r="R4836" i="8"/>
  <c r="Q4836" i="8"/>
  <c r="P4836" i="8"/>
  <c r="O4836" i="8"/>
  <c r="N4836" i="8"/>
  <c r="T4836" i="8" s="1"/>
  <c r="S4835" i="8"/>
  <c r="R4835" i="8"/>
  <c r="Q4835" i="8"/>
  <c r="P4835" i="8"/>
  <c r="O4835" i="8"/>
  <c r="N4835" i="8"/>
  <c r="T4835" i="8" s="1"/>
  <c r="S4834" i="8"/>
  <c r="R4834" i="8"/>
  <c r="Q4834" i="8"/>
  <c r="P4834" i="8"/>
  <c r="O4834" i="8"/>
  <c r="N4834" i="8"/>
  <c r="T4834" i="8" s="1"/>
  <c r="S4833" i="8"/>
  <c r="R4833" i="8"/>
  <c r="Q4833" i="8"/>
  <c r="P4833" i="8"/>
  <c r="O4833" i="8"/>
  <c r="N4833" i="8"/>
  <c r="T4833" i="8" s="1"/>
  <c r="S4832" i="8"/>
  <c r="R4832" i="8"/>
  <c r="Q4832" i="8"/>
  <c r="P4832" i="8"/>
  <c r="O4832" i="8"/>
  <c r="N4832" i="8"/>
  <c r="T4832" i="8" s="1"/>
  <c r="S4831" i="8"/>
  <c r="R4831" i="8"/>
  <c r="Q4831" i="8"/>
  <c r="P4831" i="8"/>
  <c r="O4831" i="8"/>
  <c r="N4831" i="8"/>
  <c r="T4831" i="8" s="1"/>
  <c r="S4830" i="8"/>
  <c r="R4830" i="8"/>
  <c r="Q4830" i="8"/>
  <c r="P4830" i="8"/>
  <c r="O4830" i="8"/>
  <c r="N4830" i="8"/>
  <c r="T4830" i="8" s="1"/>
  <c r="S4829" i="8"/>
  <c r="R4829" i="8"/>
  <c r="Q4829" i="8"/>
  <c r="P4829" i="8"/>
  <c r="O4829" i="8"/>
  <c r="N4829" i="8"/>
  <c r="T4829" i="8" s="1"/>
  <c r="S4828" i="8"/>
  <c r="R4828" i="8"/>
  <c r="Q4828" i="8"/>
  <c r="P4828" i="8"/>
  <c r="O4828" i="8"/>
  <c r="N4828" i="8"/>
  <c r="T4828" i="8" s="1"/>
  <c r="S4827" i="8"/>
  <c r="R4827" i="8"/>
  <c r="Q4827" i="8"/>
  <c r="P4827" i="8"/>
  <c r="O4827" i="8"/>
  <c r="N4827" i="8"/>
  <c r="T4827" i="8" s="1"/>
  <c r="S4826" i="8"/>
  <c r="R4826" i="8"/>
  <c r="Q4826" i="8"/>
  <c r="P4826" i="8"/>
  <c r="O4826" i="8"/>
  <c r="N4826" i="8"/>
  <c r="T4826" i="8" s="1"/>
  <c r="S4825" i="8"/>
  <c r="R4825" i="8"/>
  <c r="Q4825" i="8"/>
  <c r="P4825" i="8"/>
  <c r="O4825" i="8"/>
  <c r="N4825" i="8"/>
  <c r="T4825" i="8" s="1"/>
  <c r="S4824" i="8"/>
  <c r="R4824" i="8"/>
  <c r="Q4824" i="8"/>
  <c r="P4824" i="8"/>
  <c r="O4824" i="8"/>
  <c r="N4824" i="8"/>
  <c r="T4824" i="8" s="1"/>
  <c r="S4823" i="8"/>
  <c r="R4823" i="8"/>
  <c r="Q4823" i="8"/>
  <c r="P4823" i="8"/>
  <c r="O4823" i="8"/>
  <c r="N4823" i="8"/>
  <c r="T4823" i="8" s="1"/>
  <c r="S4822" i="8"/>
  <c r="R4822" i="8"/>
  <c r="Q4822" i="8"/>
  <c r="P4822" i="8"/>
  <c r="O4822" i="8"/>
  <c r="N4822" i="8"/>
  <c r="T4822" i="8" s="1"/>
  <c r="S4821" i="8"/>
  <c r="R4821" i="8"/>
  <c r="Q4821" i="8"/>
  <c r="P4821" i="8"/>
  <c r="O4821" i="8"/>
  <c r="N4821" i="8"/>
  <c r="T4821" i="8" s="1"/>
  <c r="S4820" i="8"/>
  <c r="R4820" i="8"/>
  <c r="Q4820" i="8"/>
  <c r="P4820" i="8"/>
  <c r="O4820" i="8"/>
  <c r="N4820" i="8"/>
  <c r="T4820" i="8" s="1"/>
  <c r="S4819" i="8"/>
  <c r="R4819" i="8"/>
  <c r="Q4819" i="8"/>
  <c r="P4819" i="8"/>
  <c r="O4819" i="8"/>
  <c r="N4819" i="8"/>
  <c r="T4819" i="8" s="1"/>
  <c r="S4818" i="8"/>
  <c r="R4818" i="8"/>
  <c r="Q4818" i="8"/>
  <c r="P4818" i="8"/>
  <c r="O4818" i="8"/>
  <c r="N4818" i="8"/>
  <c r="T4818" i="8" s="1"/>
  <c r="S4817" i="8"/>
  <c r="R4817" i="8"/>
  <c r="Q4817" i="8"/>
  <c r="P4817" i="8"/>
  <c r="O4817" i="8"/>
  <c r="N4817" i="8"/>
  <c r="T4817" i="8" s="1"/>
  <c r="S4816" i="8"/>
  <c r="R4816" i="8"/>
  <c r="Q4816" i="8"/>
  <c r="P4816" i="8"/>
  <c r="O4816" i="8"/>
  <c r="N4816" i="8"/>
  <c r="T4816" i="8" s="1"/>
  <c r="S4815" i="8"/>
  <c r="R4815" i="8"/>
  <c r="Q4815" i="8"/>
  <c r="P4815" i="8"/>
  <c r="O4815" i="8"/>
  <c r="N4815" i="8"/>
  <c r="T4815" i="8" s="1"/>
  <c r="S4814" i="8"/>
  <c r="R4814" i="8"/>
  <c r="Q4814" i="8"/>
  <c r="P4814" i="8"/>
  <c r="O4814" i="8"/>
  <c r="N4814" i="8"/>
  <c r="T4814" i="8" s="1"/>
  <c r="S4813" i="8"/>
  <c r="R4813" i="8"/>
  <c r="Q4813" i="8"/>
  <c r="P4813" i="8"/>
  <c r="O4813" i="8"/>
  <c r="N4813" i="8"/>
  <c r="T4813" i="8" s="1"/>
  <c r="S4812" i="8"/>
  <c r="R4812" i="8"/>
  <c r="Q4812" i="8"/>
  <c r="P4812" i="8"/>
  <c r="O4812" i="8"/>
  <c r="N4812" i="8"/>
  <c r="T4812" i="8" s="1"/>
  <c r="S4811" i="8"/>
  <c r="R4811" i="8"/>
  <c r="Q4811" i="8"/>
  <c r="P4811" i="8"/>
  <c r="O4811" i="8"/>
  <c r="N4811" i="8"/>
  <c r="T4811" i="8" s="1"/>
  <c r="S4810" i="8"/>
  <c r="R4810" i="8"/>
  <c r="Q4810" i="8"/>
  <c r="P4810" i="8"/>
  <c r="O4810" i="8"/>
  <c r="N4810" i="8"/>
  <c r="T4810" i="8" s="1"/>
  <c r="S4809" i="8"/>
  <c r="R4809" i="8"/>
  <c r="Q4809" i="8"/>
  <c r="P4809" i="8"/>
  <c r="O4809" i="8"/>
  <c r="N4809" i="8"/>
  <c r="T4809" i="8" s="1"/>
  <c r="S4808" i="8"/>
  <c r="R4808" i="8"/>
  <c r="Q4808" i="8"/>
  <c r="P4808" i="8"/>
  <c r="O4808" i="8"/>
  <c r="N4808" i="8"/>
  <c r="T4808" i="8" s="1"/>
  <c r="S4807" i="8"/>
  <c r="R4807" i="8"/>
  <c r="Q4807" i="8"/>
  <c r="P4807" i="8"/>
  <c r="O4807" i="8"/>
  <c r="N4807" i="8"/>
  <c r="T4807" i="8" s="1"/>
  <c r="S4806" i="8"/>
  <c r="R4806" i="8"/>
  <c r="Q4806" i="8"/>
  <c r="P4806" i="8"/>
  <c r="O4806" i="8"/>
  <c r="N4806" i="8"/>
  <c r="T4806" i="8" s="1"/>
  <c r="S4805" i="8"/>
  <c r="R4805" i="8"/>
  <c r="Q4805" i="8"/>
  <c r="P4805" i="8"/>
  <c r="O4805" i="8"/>
  <c r="N4805" i="8"/>
  <c r="T4805" i="8" s="1"/>
  <c r="S4804" i="8"/>
  <c r="R4804" i="8"/>
  <c r="Q4804" i="8"/>
  <c r="P4804" i="8"/>
  <c r="O4804" i="8"/>
  <c r="N4804" i="8"/>
  <c r="T4804" i="8" s="1"/>
  <c r="S4803" i="8"/>
  <c r="R4803" i="8"/>
  <c r="Q4803" i="8"/>
  <c r="P4803" i="8"/>
  <c r="O4803" i="8"/>
  <c r="N4803" i="8"/>
  <c r="T4803" i="8" s="1"/>
  <c r="S4802" i="8"/>
  <c r="R4802" i="8"/>
  <c r="Q4802" i="8"/>
  <c r="P4802" i="8"/>
  <c r="O4802" i="8"/>
  <c r="N4802" i="8"/>
  <c r="T4802" i="8" s="1"/>
  <c r="S4801" i="8"/>
  <c r="R4801" i="8"/>
  <c r="Q4801" i="8"/>
  <c r="P4801" i="8"/>
  <c r="O4801" i="8"/>
  <c r="N4801" i="8"/>
  <c r="T4801" i="8" s="1"/>
  <c r="S4800" i="8"/>
  <c r="R4800" i="8"/>
  <c r="Q4800" i="8"/>
  <c r="P4800" i="8"/>
  <c r="O4800" i="8"/>
  <c r="N4800" i="8"/>
  <c r="T4800" i="8" s="1"/>
  <c r="S4799" i="8"/>
  <c r="R4799" i="8"/>
  <c r="Q4799" i="8"/>
  <c r="P4799" i="8"/>
  <c r="O4799" i="8"/>
  <c r="N4799" i="8"/>
  <c r="T4799" i="8" s="1"/>
  <c r="S4798" i="8"/>
  <c r="R4798" i="8"/>
  <c r="Q4798" i="8"/>
  <c r="P4798" i="8"/>
  <c r="O4798" i="8"/>
  <c r="N4798" i="8"/>
  <c r="T4798" i="8" s="1"/>
  <c r="S4797" i="8"/>
  <c r="R4797" i="8"/>
  <c r="Q4797" i="8"/>
  <c r="P4797" i="8"/>
  <c r="O4797" i="8"/>
  <c r="N4797" i="8"/>
  <c r="T4797" i="8" s="1"/>
  <c r="S4796" i="8"/>
  <c r="R4796" i="8"/>
  <c r="Q4796" i="8"/>
  <c r="P4796" i="8"/>
  <c r="O4796" i="8"/>
  <c r="N4796" i="8"/>
  <c r="T4796" i="8" s="1"/>
  <c r="S4795" i="8"/>
  <c r="R4795" i="8"/>
  <c r="Q4795" i="8"/>
  <c r="P4795" i="8"/>
  <c r="O4795" i="8"/>
  <c r="N4795" i="8"/>
  <c r="T4795" i="8" s="1"/>
  <c r="S4794" i="8"/>
  <c r="R4794" i="8"/>
  <c r="Q4794" i="8"/>
  <c r="P4794" i="8"/>
  <c r="O4794" i="8"/>
  <c r="N4794" i="8"/>
  <c r="T4794" i="8" s="1"/>
  <c r="S4793" i="8"/>
  <c r="R4793" i="8"/>
  <c r="Q4793" i="8"/>
  <c r="P4793" i="8"/>
  <c r="O4793" i="8"/>
  <c r="N4793" i="8"/>
  <c r="T4793" i="8" s="1"/>
  <c r="S4792" i="8"/>
  <c r="R4792" i="8"/>
  <c r="Q4792" i="8"/>
  <c r="P4792" i="8"/>
  <c r="O4792" i="8"/>
  <c r="N4792" i="8"/>
  <c r="T4792" i="8" s="1"/>
  <c r="S4791" i="8"/>
  <c r="R4791" i="8"/>
  <c r="Q4791" i="8"/>
  <c r="P4791" i="8"/>
  <c r="O4791" i="8"/>
  <c r="N4791" i="8"/>
  <c r="T4791" i="8" s="1"/>
  <c r="S4790" i="8"/>
  <c r="R4790" i="8"/>
  <c r="Q4790" i="8"/>
  <c r="P4790" i="8"/>
  <c r="O4790" i="8"/>
  <c r="N4790" i="8"/>
  <c r="T4790" i="8" s="1"/>
  <c r="S4789" i="8"/>
  <c r="R4789" i="8"/>
  <c r="Q4789" i="8"/>
  <c r="P4789" i="8"/>
  <c r="O4789" i="8"/>
  <c r="N4789" i="8"/>
  <c r="T4789" i="8" s="1"/>
  <c r="S4788" i="8"/>
  <c r="R4788" i="8"/>
  <c r="Q4788" i="8"/>
  <c r="P4788" i="8"/>
  <c r="O4788" i="8"/>
  <c r="N4788" i="8"/>
  <c r="T4788" i="8" s="1"/>
  <c r="S4787" i="8"/>
  <c r="R4787" i="8"/>
  <c r="Q4787" i="8"/>
  <c r="P4787" i="8"/>
  <c r="O4787" i="8"/>
  <c r="N4787" i="8"/>
  <c r="T4787" i="8" s="1"/>
  <c r="S4786" i="8"/>
  <c r="R4786" i="8"/>
  <c r="Q4786" i="8"/>
  <c r="P4786" i="8"/>
  <c r="O4786" i="8"/>
  <c r="N4786" i="8"/>
  <c r="T4786" i="8" s="1"/>
  <c r="S4785" i="8"/>
  <c r="R4785" i="8"/>
  <c r="Q4785" i="8"/>
  <c r="P4785" i="8"/>
  <c r="O4785" i="8"/>
  <c r="N4785" i="8"/>
  <c r="T4785" i="8" s="1"/>
  <c r="S4784" i="8"/>
  <c r="R4784" i="8"/>
  <c r="Q4784" i="8"/>
  <c r="P4784" i="8"/>
  <c r="O4784" i="8"/>
  <c r="N4784" i="8"/>
  <c r="T4784" i="8" s="1"/>
  <c r="S4783" i="8"/>
  <c r="R4783" i="8"/>
  <c r="Q4783" i="8"/>
  <c r="P4783" i="8"/>
  <c r="O4783" i="8"/>
  <c r="N4783" i="8"/>
  <c r="T4783" i="8" s="1"/>
  <c r="S4782" i="8"/>
  <c r="R4782" i="8"/>
  <c r="Q4782" i="8"/>
  <c r="P4782" i="8"/>
  <c r="O4782" i="8"/>
  <c r="N4782" i="8"/>
  <c r="T4782" i="8" s="1"/>
  <c r="S4781" i="8"/>
  <c r="R4781" i="8"/>
  <c r="Q4781" i="8"/>
  <c r="P4781" i="8"/>
  <c r="O4781" i="8"/>
  <c r="N4781" i="8"/>
  <c r="T4781" i="8" s="1"/>
  <c r="S4780" i="8"/>
  <c r="R4780" i="8"/>
  <c r="Q4780" i="8"/>
  <c r="P4780" i="8"/>
  <c r="O4780" i="8"/>
  <c r="N4780" i="8"/>
  <c r="T4780" i="8" s="1"/>
  <c r="S4779" i="8"/>
  <c r="R4779" i="8"/>
  <c r="Q4779" i="8"/>
  <c r="P4779" i="8"/>
  <c r="O4779" i="8"/>
  <c r="N4779" i="8"/>
  <c r="T4779" i="8" s="1"/>
  <c r="S4778" i="8"/>
  <c r="R4778" i="8"/>
  <c r="Q4778" i="8"/>
  <c r="P4778" i="8"/>
  <c r="O4778" i="8"/>
  <c r="N4778" i="8"/>
  <c r="T4778" i="8" s="1"/>
  <c r="S4777" i="8"/>
  <c r="R4777" i="8"/>
  <c r="Q4777" i="8"/>
  <c r="P4777" i="8"/>
  <c r="O4777" i="8"/>
  <c r="N4777" i="8"/>
  <c r="T4777" i="8" s="1"/>
  <c r="S4776" i="8"/>
  <c r="R4776" i="8"/>
  <c r="Q4776" i="8"/>
  <c r="P4776" i="8"/>
  <c r="O4776" i="8"/>
  <c r="N4776" i="8"/>
  <c r="T4776" i="8" s="1"/>
  <c r="S4775" i="8"/>
  <c r="R4775" i="8"/>
  <c r="Q4775" i="8"/>
  <c r="P4775" i="8"/>
  <c r="O4775" i="8"/>
  <c r="N4775" i="8"/>
  <c r="T4775" i="8" s="1"/>
  <c r="S4774" i="8"/>
  <c r="R4774" i="8"/>
  <c r="Q4774" i="8"/>
  <c r="P4774" i="8"/>
  <c r="O4774" i="8"/>
  <c r="N4774" i="8"/>
  <c r="T4774" i="8" s="1"/>
  <c r="S4773" i="8"/>
  <c r="R4773" i="8"/>
  <c r="Q4773" i="8"/>
  <c r="P4773" i="8"/>
  <c r="O4773" i="8"/>
  <c r="N4773" i="8"/>
  <c r="T4773" i="8" s="1"/>
  <c r="S4772" i="8"/>
  <c r="R4772" i="8"/>
  <c r="Q4772" i="8"/>
  <c r="P4772" i="8"/>
  <c r="O4772" i="8"/>
  <c r="N4772" i="8"/>
  <c r="T4772" i="8" s="1"/>
  <c r="S4771" i="8"/>
  <c r="R4771" i="8"/>
  <c r="Q4771" i="8"/>
  <c r="P4771" i="8"/>
  <c r="O4771" i="8"/>
  <c r="N4771" i="8"/>
  <c r="T4771" i="8" s="1"/>
  <c r="S4770" i="8"/>
  <c r="R4770" i="8"/>
  <c r="Q4770" i="8"/>
  <c r="P4770" i="8"/>
  <c r="O4770" i="8"/>
  <c r="N4770" i="8"/>
  <c r="T4770" i="8" s="1"/>
  <c r="S4769" i="8"/>
  <c r="R4769" i="8"/>
  <c r="Q4769" i="8"/>
  <c r="P4769" i="8"/>
  <c r="O4769" i="8"/>
  <c r="N4769" i="8"/>
  <c r="T4769" i="8" s="1"/>
  <c r="S4768" i="8"/>
  <c r="R4768" i="8"/>
  <c r="Q4768" i="8"/>
  <c r="P4768" i="8"/>
  <c r="O4768" i="8"/>
  <c r="N4768" i="8"/>
  <c r="T4768" i="8" s="1"/>
  <c r="S4767" i="8"/>
  <c r="R4767" i="8"/>
  <c r="Q4767" i="8"/>
  <c r="P4767" i="8"/>
  <c r="O4767" i="8"/>
  <c r="N4767" i="8"/>
  <c r="T4767" i="8" s="1"/>
  <c r="S4766" i="8"/>
  <c r="R4766" i="8"/>
  <c r="Q4766" i="8"/>
  <c r="P4766" i="8"/>
  <c r="O4766" i="8"/>
  <c r="N4766" i="8"/>
  <c r="T4766" i="8" s="1"/>
  <c r="S4765" i="8"/>
  <c r="R4765" i="8"/>
  <c r="Q4765" i="8"/>
  <c r="P4765" i="8"/>
  <c r="O4765" i="8"/>
  <c r="N4765" i="8"/>
  <c r="T4765" i="8" s="1"/>
  <c r="S4764" i="8"/>
  <c r="R4764" i="8"/>
  <c r="Q4764" i="8"/>
  <c r="P4764" i="8"/>
  <c r="O4764" i="8"/>
  <c r="N4764" i="8"/>
  <c r="T4764" i="8" s="1"/>
  <c r="S4763" i="8"/>
  <c r="R4763" i="8"/>
  <c r="Q4763" i="8"/>
  <c r="P4763" i="8"/>
  <c r="O4763" i="8"/>
  <c r="N4763" i="8"/>
  <c r="T4763" i="8" s="1"/>
  <c r="S4762" i="8"/>
  <c r="R4762" i="8"/>
  <c r="Q4762" i="8"/>
  <c r="P4762" i="8"/>
  <c r="O4762" i="8"/>
  <c r="N4762" i="8"/>
  <c r="T4762" i="8" s="1"/>
  <c r="S4761" i="8"/>
  <c r="R4761" i="8"/>
  <c r="Q4761" i="8"/>
  <c r="P4761" i="8"/>
  <c r="O4761" i="8"/>
  <c r="N4761" i="8"/>
  <c r="T4761" i="8" s="1"/>
  <c r="S4760" i="8"/>
  <c r="R4760" i="8"/>
  <c r="Q4760" i="8"/>
  <c r="P4760" i="8"/>
  <c r="O4760" i="8"/>
  <c r="N4760" i="8"/>
  <c r="T4760" i="8" s="1"/>
  <c r="S4759" i="8"/>
  <c r="R4759" i="8"/>
  <c r="Q4759" i="8"/>
  <c r="P4759" i="8"/>
  <c r="O4759" i="8"/>
  <c r="N4759" i="8"/>
  <c r="T4759" i="8" s="1"/>
  <c r="S4758" i="8"/>
  <c r="R4758" i="8"/>
  <c r="Q4758" i="8"/>
  <c r="P4758" i="8"/>
  <c r="O4758" i="8"/>
  <c r="N4758" i="8"/>
  <c r="T4758" i="8" s="1"/>
  <c r="S4757" i="8"/>
  <c r="R4757" i="8"/>
  <c r="Q4757" i="8"/>
  <c r="P4757" i="8"/>
  <c r="O4757" i="8"/>
  <c r="N4757" i="8"/>
  <c r="T4757" i="8" s="1"/>
  <c r="S4756" i="8"/>
  <c r="R4756" i="8"/>
  <c r="Q4756" i="8"/>
  <c r="P4756" i="8"/>
  <c r="O4756" i="8"/>
  <c r="N4756" i="8"/>
  <c r="T4756" i="8" s="1"/>
  <c r="S4755" i="8"/>
  <c r="R4755" i="8"/>
  <c r="Q4755" i="8"/>
  <c r="P4755" i="8"/>
  <c r="O4755" i="8"/>
  <c r="N4755" i="8"/>
  <c r="T4755" i="8" s="1"/>
  <c r="S4754" i="8"/>
  <c r="R4754" i="8"/>
  <c r="Q4754" i="8"/>
  <c r="P4754" i="8"/>
  <c r="O4754" i="8"/>
  <c r="N4754" i="8"/>
  <c r="T4754" i="8" s="1"/>
  <c r="S4753" i="8"/>
  <c r="R4753" i="8"/>
  <c r="Q4753" i="8"/>
  <c r="P4753" i="8"/>
  <c r="O4753" i="8"/>
  <c r="N4753" i="8"/>
  <c r="T4753" i="8" s="1"/>
  <c r="S4752" i="8"/>
  <c r="R4752" i="8"/>
  <c r="Q4752" i="8"/>
  <c r="P4752" i="8"/>
  <c r="O4752" i="8"/>
  <c r="N4752" i="8"/>
  <c r="T4752" i="8" s="1"/>
  <c r="S4751" i="8"/>
  <c r="R4751" i="8"/>
  <c r="Q4751" i="8"/>
  <c r="P4751" i="8"/>
  <c r="O4751" i="8"/>
  <c r="N4751" i="8"/>
  <c r="T4751" i="8" s="1"/>
  <c r="S4750" i="8"/>
  <c r="R4750" i="8"/>
  <c r="Q4750" i="8"/>
  <c r="P4750" i="8"/>
  <c r="O4750" i="8"/>
  <c r="N4750" i="8"/>
  <c r="T4750" i="8" s="1"/>
  <c r="S4749" i="8"/>
  <c r="R4749" i="8"/>
  <c r="Q4749" i="8"/>
  <c r="P4749" i="8"/>
  <c r="O4749" i="8"/>
  <c r="N4749" i="8"/>
  <c r="T4749" i="8" s="1"/>
  <c r="S4748" i="8"/>
  <c r="R4748" i="8"/>
  <c r="Q4748" i="8"/>
  <c r="P4748" i="8"/>
  <c r="O4748" i="8"/>
  <c r="N4748" i="8"/>
  <c r="T4748" i="8" s="1"/>
  <c r="S4747" i="8"/>
  <c r="R4747" i="8"/>
  <c r="Q4747" i="8"/>
  <c r="P4747" i="8"/>
  <c r="O4747" i="8"/>
  <c r="N4747" i="8"/>
  <c r="T4747" i="8" s="1"/>
  <c r="S4746" i="8"/>
  <c r="R4746" i="8"/>
  <c r="Q4746" i="8"/>
  <c r="P4746" i="8"/>
  <c r="O4746" i="8"/>
  <c r="N4746" i="8"/>
  <c r="T4746" i="8" s="1"/>
  <c r="S4745" i="8"/>
  <c r="R4745" i="8"/>
  <c r="Q4745" i="8"/>
  <c r="P4745" i="8"/>
  <c r="O4745" i="8"/>
  <c r="N4745" i="8"/>
  <c r="T4745" i="8" s="1"/>
  <c r="S4744" i="8"/>
  <c r="R4744" i="8"/>
  <c r="Q4744" i="8"/>
  <c r="P4744" i="8"/>
  <c r="O4744" i="8"/>
  <c r="N4744" i="8"/>
  <c r="T4744" i="8" s="1"/>
  <c r="S4743" i="8"/>
  <c r="R4743" i="8"/>
  <c r="Q4743" i="8"/>
  <c r="P4743" i="8"/>
  <c r="O4743" i="8"/>
  <c r="N4743" i="8"/>
  <c r="T4743" i="8" s="1"/>
  <c r="S4742" i="8"/>
  <c r="R4742" i="8"/>
  <c r="Q4742" i="8"/>
  <c r="P4742" i="8"/>
  <c r="O4742" i="8"/>
  <c r="N4742" i="8"/>
  <c r="T4742" i="8" s="1"/>
  <c r="S4741" i="8"/>
  <c r="R4741" i="8"/>
  <c r="Q4741" i="8"/>
  <c r="P4741" i="8"/>
  <c r="O4741" i="8"/>
  <c r="N4741" i="8"/>
  <c r="T4741" i="8" s="1"/>
  <c r="S4740" i="8"/>
  <c r="R4740" i="8"/>
  <c r="Q4740" i="8"/>
  <c r="P4740" i="8"/>
  <c r="O4740" i="8"/>
  <c r="N4740" i="8"/>
  <c r="T4740" i="8" s="1"/>
  <c r="S4739" i="8"/>
  <c r="R4739" i="8"/>
  <c r="Q4739" i="8"/>
  <c r="P4739" i="8"/>
  <c r="O4739" i="8"/>
  <c r="N4739" i="8"/>
  <c r="T4739" i="8" s="1"/>
  <c r="S4738" i="8"/>
  <c r="R4738" i="8"/>
  <c r="Q4738" i="8"/>
  <c r="P4738" i="8"/>
  <c r="O4738" i="8"/>
  <c r="N4738" i="8"/>
  <c r="T4738" i="8" s="1"/>
  <c r="S4737" i="8"/>
  <c r="R4737" i="8"/>
  <c r="Q4737" i="8"/>
  <c r="P4737" i="8"/>
  <c r="O4737" i="8"/>
  <c r="N4737" i="8"/>
  <c r="T4737" i="8" s="1"/>
  <c r="S4736" i="8"/>
  <c r="R4736" i="8"/>
  <c r="Q4736" i="8"/>
  <c r="P4736" i="8"/>
  <c r="O4736" i="8"/>
  <c r="N4736" i="8"/>
  <c r="T4736" i="8" s="1"/>
  <c r="S4735" i="8"/>
  <c r="R4735" i="8"/>
  <c r="Q4735" i="8"/>
  <c r="P4735" i="8"/>
  <c r="O4735" i="8"/>
  <c r="N4735" i="8"/>
  <c r="T4735" i="8" s="1"/>
  <c r="S4734" i="8"/>
  <c r="R4734" i="8"/>
  <c r="Q4734" i="8"/>
  <c r="P4734" i="8"/>
  <c r="O4734" i="8"/>
  <c r="N4734" i="8"/>
  <c r="T4734" i="8" s="1"/>
  <c r="S4733" i="8"/>
  <c r="R4733" i="8"/>
  <c r="Q4733" i="8"/>
  <c r="P4733" i="8"/>
  <c r="O4733" i="8"/>
  <c r="N4733" i="8"/>
  <c r="T4733" i="8" s="1"/>
  <c r="S4732" i="8"/>
  <c r="R4732" i="8"/>
  <c r="Q4732" i="8"/>
  <c r="P4732" i="8"/>
  <c r="O4732" i="8"/>
  <c r="N4732" i="8"/>
  <c r="T4732" i="8" s="1"/>
  <c r="S4731" i="8"/>
  <c r="R4731" i="8"/>
  <c r="Q4731" i="8"/>
  <c r="P4731" i="8"/>
  <c r="O4731" i="8"/>
  <c r="N4731" i="8"/>
  <c r="T4731" i="8" s="1"/>
  <c r="S4730" i="8"/>
  <c r="R4730" i="8"/>
  <c r="Q4730" i="8"/>
  <c r="P4730" i="8"/>
  <c r="O4730" i="8"/>
  <c r="N4730" i="8"/>
  <c r="T4730" i="8" s="1"/>
  <c r="S4729" i="8"/>
  <c r="R4729" i="8"/>
  <c r="Q4729" i="8"/>
  <c r="P4729" i="8"/>
  <c r="O4729" i="8"/>
  <c r="N4729" i="8"/>
  <c r="T4729" i="8" s="1"/>
  <c r="S4728" i="8"/>
  <c r="R4728" i="8"/>
  <c r="Q4728" i="8"/>
  <c r="P4728" i="8"/>
  <c r="O4728" i="8"/>
  <c r="N4728" i="8"/>
  <c r="T4728" i="8" s="1"/>
  <c r="S4727" i="8"/>
  <c r="R4727" i="8"/>
  <c r="Q4727" i="8"/>
  <c r="P4727" i="8"/>
  <c r="O4727" i="8"/>
  <c r="N4727" i="8"/>
  <c r="T4727" i="8" s="1"/>
  <c r="S4726" i="8"/>
  <c r="R4726" i="8"/>
  <c r="Q4726" i="8"/>
  <c r="P4726" i="8"/>
  <c r="O4726" i="8"/>
  <c r="N4726" i="8"/>
  <c r="T4726" i="8" s="1"/>
  <c r="S4725" i="8"/>
  <c r="R4725" i="8"/>
  <c r="Q4725" i="8"/>
  <c r="P4725" i="8"/>
  <c r="O4725" i="8"/>
  <c r="N4725" i="8"/>
  <c r="T4725" i="8" s="1"/>
  <c r="S4724" i="8"/>
  <c r="R4724" i="8"/>
  <c r="Q4724" i="8"/>
  <c r="P4724" i="8"/>
  <c r="O4724" i="8"/>
  <c r="N4724" i="8"/>
  <c r="T4724" i="8" s="1"/>
  <c r="S4723" i="8"/>
  <c r="R4723" i="8"/>
  <c r="Q4723" i="8"/>
  <c r="P4723" i="8"/>
  <c r="O4723" i="8"/>
  <c r="N4723" i="8"/>
  <c r="T4723" i="8" s="1"/>
  <c r="S4722" i="8"/>
  <c r="R4722" i="8"/>
  <c r="Q4722" i="8"/>
  <c r="P4722" i="8"/>
  <c r="O4722" i="8"/>
  <c r="N4722" i="8"/>
  <c r="T4722" i="8" s="1"/>
  <c r="S4721" i="8"/>
  <c r="R4721" i="8"/>
  <c r="Q4721" i="8"/>
  <c r="P4721" i="8"/>
  <c r="O4721" i="8"/>
  <c r="N4721" i="8"/>
  <c r="T4721" i="8" s="1"/>
  <c r="S4720" i="8"/>
  <c r="R4720" i="8"/>
  <c r="Q4720" i="8"/>
  <c r="P4720" i="8"/>
  <c r="O4720" i="8"/>
  <c r="N4720" i="8"/>
  <c r="T4720" i="8" s="1"/>
  <c r="S4719" i="8"/>
  <c r="R4719" i="8"/>
  <c r="Q4719" i="8"/>
  <c r="P4719" i="8"/>
  <c r="O4719" i="8"/>
  <c r="N4719" i="8"/>
  <c r="T4719" i="8" s="1"/>
  <c r="S4718" i="8"/>
  <c r="R4718" i="8"/>
  <c r="Q4718" i="8"/>
  <c r="P4718" i="8"/>
  <c r="O4718" i="8"/>
  <c r="N4718" i="8"/>
  <c r="T4718" i="8" s="1"/>
  <c r="S4717" i="8"/>
  <c r="R4717" i="8"/>
  <c r="Q4717" i="8"/>
  <c r="P4717" i="8"/>
  <c r="O4717" i="8"/>
  <c r="N4717" i="8"/>
  <c r="T4717" i="8" s="1"/>
  <c r="S4716" i="8"/>
  <c r="R4716" i="8"/>
  <c r="Q4716" i="8"/>
  <c r="P4716" i="8"/>
  <c r="O4716" i="8"/>
  <c r="N4716" i="8"/>
  <c r="T4716" i="8" s="1"/>
  <c r="S4715" i="8"/>
  <c r="R4715" i="8"/>
  <c r="Q4715" i="8"/>
  <c r="P4715" i="8"/>
  <c r="O4715" i="8"/>
  <c r="N4715" i="8"/>
  <c r="T4715" i="8" s="1"/>
  <c r="S4714" i="8"/>
  <c r="R4714" i="8"/>
  <c r="Q4714" i="8"/>
  <c r="P4714" i="8"/>
  <c r="O4714" i="8"/>
  <c r="N4714" i="8"/>
  <c r="T4714" i="8" s="1"/>
  <c r="S4713" i="8"/>
  <c r="R4713" i="8"/>
  <c r="Q4713" i="8"/>
  <c r="P4713" i="8"/>
  <c r="O4713" i="8"/>
  <c r="N4713" i="8"/>
  <c r="T4713" i="8" s="1"/>
  <c r="S4712" i="8"/>
  <c r="R4712" i="8"/>
  <c r="Q4712" i="8"/>
  <c r="P4712" i="8"/>
  <c r="O4712" i="8"/>
  <c r="N4712" i="8"/>
  <c r="T4712" i="8" s="1"/>
  <c r="S4711" i="8"/>
  <c r="R4711" i="8"/>
  <c r="Q4711" i="8"/>
  <c r="P4711" i="8"/>
  <c r="O4711" i="8"/>
  <c r="N4711" i="8"/>
  <c r="T4711" i="8" s="1"/>
  <c r="S4710" i="8"/>
  <c r="R4710" i="8"/>
  <c r="Q4710" i="8"/>
  <c r="P4710" i="8"/>
  <c r="O4710" i="8"/>
  <c r="N4710" i="8"/>
  <c r="T4710" i="8" s="1"/>
  <c r="S4709" i="8"/>
  <c r="R4709" i="8"/>
  <c r="Q4709" i="8"/>
  <c r="P4709" i="8"/>
  <c r="O4709" i="8"/>
  <c r="N4709" i="8"/>
  <c r="T4709" i="8" s="1"/>
  <c r="S4708" i="8"/>
  <c r="R4708" i="8"/>
  <c r="Q4708" i="8"/>
  <c r="P4708" i="8"/>
  <c r="O4708" i="8"/>
  <c r="N4708" i="8"/>
  <c r="T4708" i="8" s="1"/>
  <c r="S4707" i="8"/>
  <c r="R4707" i="8"/>
  <c r="Q4707" i="8"/>
  <c r="P4707" i="8"/>
  <c r="O4707" i="8"/>
  <c r="N4707" i="8"/>
  <c r="T4707" i="8" s="1"/>
  <c r="S4706" i="8"/>
  <c r="R4706" i="8"/>
  <c r="Q4706" i="8"/>
  <c r="P4706" i="8"/>
  <c r="O4706" i="8"/>
  <c r="N4706" i="8"/>
  <c r="T4706" i="8" s="1"/>
  <c r="S4705" i="8"/>
  <c r="R4705" i="8"/>
  <c r="Q4705" i="8"/>
  <c r="P4705" i="8"/>
  <c r="O4705" i="8"/>
  <c r="N4705" i="8"/>
  <c r="T4705" i="8" s="1"/>
  <c r="S4704" i="8"/>
  <c r="R4704" i="8"/>
  <c r="Q4704" i="8"/>
  <c r="P4704" i="8"/>
  <c r="O4704" i="8"/>
  <c r="N4704" i="8"/>
  <c r="T4704" i="8" s="1"/>
  <c r="S4703" i="8"/>
  <c r="R4703" i="8"/>
  <c r="Q4703" i="8"/>
  <c r="P4703" i="8"/>
  <c r="O4703" i="8"/>
  <c r="N4703" i="8"/>
  <c r="T4703" i="8" s="1"/>
  <c r="S4702" i="8"/>
  <c r="R4702" i="8"/>
  <c r="Q4702" i="8"/>
  <c r="P4702" i="8"/>
  <c r="O4702" i="8"/>
  <c r="N4702" i="8"/>
  <c r="T4702" i="8" s="1"/>
  <c r="S4701" i="8"/>
  <c r="R4701" i="8"/>
  <c r="Q4701" i="8"/>
  <c r="P4701" i="8"/>
  <c r="O4701" i="8"/>
  <c r="N4701" i="8"/>
  <c r="T4701" i="8" s="1"/>
  <c r="S4700" i="8"/>
  <c r="R4700" i="8"/>
  <c r="Q4700" i="8"/>
  <c r="P4700" i="8"/>
  <c r="O4700" i="8"/>
  <c r="N4700" i="8"/>
  <c r="T4700" i="8" s="1"/>
  <c r="S4699" i="8"/>
  <c r="R4699" i="8"/>
  <c r="Q4699" i="8"/>
  <c r="P4699" i="8"/>
  <c r="O4699" i="8"/>
  <c r="N4699" i="8"/>
  <c r="T4699" i="8" s="1"/>
  <c r="S4698" i="8"/>
  <c r="R4698" i="8"/>
  <c r="Q4698" i="8"/>
  <c r="P4698" i="8"/>
  <c r="O4698" i="8"/>
  <c r="N4698" i="8"/>
  <c r="T4698" i="8" s="1"/>
  <c r="S4697" i="8"/>
  <c r="R4697" i="8"/>
  <c r="Q4697" i="8"/>
  <c r="P4697" i="8"/>
  <c r="O4697" i="8"/>
  <c r="N4697" i="8"/>
  <c r="T4697" i="8" s="1"/>
  <c r="S4696" i="8"/>
  <c r="R4696" i="8"/>
  <c r="Q4696" i="8"/>
  <c r="P4696" i="8"/>
  <c r="O4696" i="8"/>
  <c r="N4696" i="8"/>
  <c r="T4696" i="8" s="1"/>
  <c r="S4695" i="8"/>
  <c r="R4695" i="8"/>
  <c r="Q4695" i="8"/>
  <c r="P4695" i="8"/>
  <c r="O4695" i="8"/>
  <c r="N4695" i="8"/>
  <c r="T4695" i="8" s="1"/>
  <c r="S4694" i="8"/>
  <c r="R4694" i="8"/>
  <c r="Q4694" i="8"/>
  <c r="P4694" i="8"/>
  <c r="O4694" i="8"/>
  <c r="N4694" i="8"/>
  <c r="T4694" i="8" s="1"/>
  <c r="S4693" i="8"/>
  <c r="R4693" i="8"/>
  <c r="Q4693" i="8"/>
  <c r="P4693" i="8"/>
  <c r="O4693" i="8"/>
  <c r="N4693" i="8"/>
  <c r="T4693" i="8" s="1"/>
  <c r="S4692" i="8"/>
  <c r="R4692" i="8"/>
  <c r="Q4692" i="8"/>
  <c r="P4692" i="8"/>
  <c r="O4692" i="8"/>
  <c r="N4692" i="8"/>
  <c r="T4692" i="8" s="1"/>
  <c r="S4691" i="8"/>
  <c r="R4691" i="8"/>
  <c r="Q4691" i="8"/>
  <c r="P4691" i="8"/>
  <c r="O4691" i="8"/>
  <c r="N4691" i="8"/>
  <c r="T4691" i="8" s="1"/>
  <c r="S4690" i="8"/>
  <c r="R4690" i="8"/>
  <c r="Q4690" i="8"/>
  <c r="P4690" i="8"/>
  <c r="O4690" i="8"/>
  <c r="N4690" i="8"/>
  <c r="T4690" i="8" s="1"/>
  <c r="S4689" i="8"/>
  <c r="R4689" i="8"/>
  <c r="Q4689" i="8"/>
  <c r="P4689" i="8"/>
  <c r="O4689" i="8"/>
  <c r="N4689" i="8"/>
  <c r="T4689" i="8" s="1"/>
  <c r="S4688" i="8"/>
  <c r="R4688" i="8"/>
  <c r="Q4688" i="8"/>
  <c r="P4688" i="8"/>
  <c r="O4688" i="8"/>
  <c r="N4688" i="8"/>
  <c r="T4688" i="8" s="1"/>
  <c r="S4687" i="8"/>
  <c r="R4687" i="8"/>
  <c r="Q4687" i="8"/>
  <c r="P4687" i="8"/>
  <c r="O4687" i="8"/>
  <c r="N4687" i="8"/>
  <c r="T4687" i="8" s="1"/>
  <c r="S4686" i="8"/>
  <c r="R4686" i="8"/>
  <c r="Q4686" i="8"/>
  <c r="P4686" i="8"/>
  <c r="O4686" i="8"/>
  <c r="N4686" i="8"/>
  <c r="T4686" i="8" s="1"/>
  <c r="S4685" i="8"/>
  <c r="R4685" i="8"/>
  <c r="Q4685" i="8"/>
  <c r="P4685" i="8"/>
  <c r="O4685" i="8"/>
  <c r="N4685" i="8"/>
  <c r="T4685" i="8" s="1"/>
  <c r="S4684" i="8"/>
  <c r="R4684" i="8"/>
  <c r="Q4684" i="8"/>
  <c r="P4684" i="8"/>
  <c r="O4684" i="8"/>
  <c r="N4684" i="8"/>
  <c r="T4684" i="8" s="1"/>
  <c r="S4683" i="8"/>
  <c r="R4683" i="8"/>
  <c r="Q4683" i="8"/>
  <c r="P4683" i="8"/>
  <c r="O4683" i="8"/>
  <c r="N4683" i="8"/>
  <c r="T4683" i="8" s="1"/>
  <c r="S4682" i="8"/>
  <c r="R4682" i="8"/>
  <c r="Q4682" i="8"/>
  <c r="P4682" i="8"/>
  <c r="O4682" i="8"/>
  <c r="N4682" i="8"/>
  <c r="T4682" i="8" s="1"/>
  <c r="S4681" i="8"/>
  <c r="R4681" i="8"/>
  <c r="Q4681" i="8"/>
  <c r="P4681" i="8"/>
  <c r="O4681" i="8"/>
  <c r="N4681" i="8"/>
  <c r="T4681" i="8" s="1"/>
  <c r="S4680" i="8"/>
  <c r="R4680" i="8"/>
  <c r="Q4680" i="8"/>
  <c r="P4680" i="8"/>
  <c r="O4680" i="8"/>
  <c r="N4680" i="8"/>
  <c r="T4680" i="8" s="1"/>
  <c r="S4679" i="8"/>
  <c r="R4679" i="8"/>
  <c r="Q4679" i="8"/>
  <c r="P4679" i="8"/>
  <c r="O4679" i="8"/>
  <c r="N4679" i="8"/>
  <c r="T4679" i="8" s="1"/>
  <c r="S4678" i="8"/>
  <c r="R4678" i="8"/>
  <c r="Q4678" i="8"/>
  <c r="P4678" i="8"/>
  <c r="O4678" i="8"/>
  <c r="N4678" i="8"/>
  <c r="T4678" i="8" s="1"/>
  <c r="S4677" i="8"/>
  <c r="R4677" i="8"/>
  <c r="Q4677" i="8"/>
  <c r="P4677" i="8"/>
  <c r="O4677" i="8"/>
  <c r="N4677" i="8"/>
  <c r="T4677" i="8" s="1"/>
  <c r="S4676" i="8"/>
  <c r="R4676" i="8"/>
  <c r="Q4676" i="8"/>
  <c r="P4676" i="8"/>
  <c r="O4676" i="8"/>
  <c r="N4676" i="8"/>
  <c r="T4676" i="8" s="1"/>
  <c r="S4675" i="8"/>
  <c r="R4675" i="8"/>
  <c r="Q4675" i="8"/>
  <c r="P4675" i="8"/>
  <c r="O4675" i="8"/>
  <c r="N4675" i="8"/>
  <c r="T4675" i="8" s="1"/>
  <c r="S4674" i="8"/>
  <c r="R4674" i="8"/>
  <c r="Q4674" i="8"/>
  <c r="P4674" i="8"/>
  <c r="O4674" i="8"/>
  <c r="N4674" i="8"/>
  <c r="T4674" i="8" s="1"/>
  <c r="S4673" i="8"/>
  <c r="R4673" i="8"/>
  <c r="Q4673" i="8"/>
  <c r="P4673" i="8"/>
  <c r="O4673" i="8"/>
  <c r="N4673" i="8"/>
  <c r="T4673" i="8" s="1"/>
  <c r="S4672" i="8"/>
  <c r="R4672" i="8"/>
  <c r="Q4672" i="8"/>
  <c r="P4672" i="8"/>
  <c r="O4672" i="8"/>
  <c r="N4672" i="8"/>
  <c r="T4672" i="8" s="1"/>
  <c r="S4671" i="8"/>
  <c r="R4671" i="8"/>
  <c r="Q4671" i="8"/>
  <c r="P4671" i="8"/>
  <c r="O4671" i="8"/>
  <c r="N4671" i="8"/>
  <c r="T4671" i="8" s="1"/>
  <c r="S4670" i="8"/>
  <c r="R4670" i="8"/>
  <c r="Q4670" i="8"/>
  <c r="P4670" i="8"/>
  <c r="O4670" i="8"/>
  <c r="N4670" i="8"/>
  <c r="T4670" i="8" s="1"/>
  <c r="S4669" i="8"/>
  <c r="R4669" i="8"/>
  <c r="Q4669" i="8"/>
  <c r="P4669" i="8"/>
  <c r="O4669" i="8"/>
  <c r="N4669" i="8"/>
  <c r="T4669" i="8" s="1"/>
  <c r="S4668" i="8"/>
  <c r="R4668" i="8"/>
  <c r="Q4668" i="8"/>
  <c r="P4668" i="8"/>
  <c r="O4668" i="8"/>
  <c r="N4668" i="8"/>
  <c r="T4668" i="8" s="1"/>
  <c r="S4667" i="8"/>
  <c r="R4667" i="8"/>
  <c r="Q4667" i="8"/>
  <c r="P4667" i="8"/>
  <c r="O4667" i="8"/>
  <c r="N4667" i="8"/>
  <c r="T4667" i="8" s="1"/>
  <c r="S4666" i="8"/>
  <c r="R4666" i="8"/>
  <c r="Q4666" i="8"/>
  <c r="P4666" i="8"/>
  <c r="O4666" i="8"/>
  <c r="N4666" i="8"/>
  <c r="T4666" i="8" s="1"/>
  <c r="S4665" i="8"/>
  <c r="R4665" i="8"/>
  <c r="Q4665" i="8"/>
  <c r="P4665" i="8"/>
  <c r="O4665" i="8"/>
  <c r="N4665" i="8"/>
  <c r="T4665" i="8" s="1"/>
  <c r="S4664" i="8"/>
  <c r="R4664" i="8"/>
  <c r="Q4664" i="8"/>
  <c r="P4664" i="8"/>
  <c r="O4664" i="8"/>
  <c r="N4664" i="8"/>
  <c r="T4664" i="8" s="1"/>
  <c r="S4663" i="8"/>
  <c r="R4663" i="8"/>
  <c r="Q4663" i="8"/>
  <c r="P4663" i="8"/>
  <c r="O4663" i="8"/>
  <c r="N4663" i="8"/>
  <c r="T4663" i="8" s="1"/>
  <c r="S4662" i="8"/>
  <c r="R4662" i="8"/>
  <c r="Q4662" i="8"/>
  <c r="P4662" i="8"/>
  <c r="O4662" i="8"/>
  <c r="N4662" i="8"/>
  <c r="T4662" i="8" s="1"/>
  <c r="S4661" i="8"/>
  <c r="R4661" i="8"/>
  <c r="Q4661" i="8"/>
  <c r="P4661" i="8"/>
  <c r="O4661" i="8"/>
  <c r="N4661" i="8"/>
  <c r="T4661" i="8" s="1"/>
  <c r="S4660" i="8"/>
  <c r="R4660" i="8"/>
  <c r="Q4660" i="8"/>
  <c r="P4660" i="8"/>
  <c r="O4660" i="8"/>
  <c r="N4660" i="8"/>
  <c r="T4660" i="8" s="1"/>
  <c r="S4659" i="8"/>
  <c r="R4659" i="8"/>
  <c r="Q4659" i="8"/>
  <c r="P4659" i="8"/>
  <c r="O4659" i="8"/>
  <c r="N4659" i="8"/>
  <c r="T4659" i="8" s="1"/>
  <c r="S4658" i="8"/>
  <c r="R4658" i="8"/>
  <c r="Q4658" i="8"/>
  <c r="P4658" i="8"/>
  <c r="O4658" i="8"/>
  <c r="N4658" i="8"/>
  <c r="T4658" i="8" s="1"/>
  <c r="S4657" i="8"/>
  <c r="R4657" i="8"/>
  <c r="Q4657" i="8"/>
  <c r="P4657" i="8"/>
  <c r="O4657" i="8"/>
  <c r="N4657" i="8"/>
  <c r="T4657" i="8" s="1"/>
  <c r="S4656" i="8"/>
  <c r="R4656" i="8"/>
  <c r="Q4656" i="8"/>
  <c r="P4656" i="8"/>
  <c r="O4656" i="8"/>
  <c r="N4656" i="8"/>
  <c r="T4656" i="8" s="1"/>
  <c r="S4655" i="8"/>
  <c r="R4655" i="8"/>
  <c r="Q4655" i="8"/>
  <c r="P4655" i="8"/>
  <c r="O4655" i="8"/>
  <c r="N4655" i="8"/>
  <c r="T4655" i="8" s="1"/>
  <c r="S4654" i="8"/>
  <c r="R4654" i="8"/>
  <c r="Q4654" i="8"/>
  <c r="P4654" i="8"/>
  <c r="O4654" i="8"/>
  <c r="N4654" i="8"/>
  <c r="T4654" i="8" s="1"/>
  <c r="S4653" i="8"/>
  <c r="R4653" i="8"/>
  <c r="Q4653" i="8"/>
  <c r="P4653" i="8"/>
  <c r="O4653" i="8"/>
  <c r="N4653" i="8"/>
  <c r="T4653" i="8" s="1"/>
  <c r="S4652" i="8"/>
  <c r="R4652" i="8"/>
  <c r="Q4652" i="8"/>
  <c r="P4652" i="8"/>
  <c r="O4652" i="8"/>
  <c r="N4652" i="8"/>
  <c r="T4652" i="8" s="1"/>
  <c r="S4651" i="8"/>
  <c r="R4651" i="8"/>
  <c r="Q4651" i="8"/>
  <c r="P4651" i="8"/>
  <c r="O4651" i="8"/>
  <c r="N4651" i="8"/>
  <c r="T4651" i="8" s="1"/>
  <c r="S4650" i="8"/>
  <c r="R4650" i="8"/>
  <c r="Q4650" i="8"/>
  <c r="P4650" i="8"/>
  <c r="O4650" i="8"/>
  <c r="N4650" i="8"/>
  <c r="T4650" i="8" s="1"/>
  <c r="S4649" i="8"/>
  <c r="R4649" i="8"/>
  <c r="Q4649" i="8"/>
  <c r="P4649" i="8"/>
  <c r="O4649" i="8"/>
  <c r="N4649" i="8"/>
  <c r="T4649" i="8" s="1"/>
  <c r="S4648" i="8"/>
  <c r="R4648" i="8"/>
  <c r="Q4648" i="8"/>
  <c r="P4648" i="8"/>
  <c r="O4648" i="8"/>
  <c r="N4648" i="8"/>
  <c r="T4648" i="8" s="1"/>
  <c r="S4647" i="8"/>
  <c r="R4647" i="8"/>
  <c r="Q4647" i="8"/>
  <c r="P4647" i="8"/>
  <c r="O4647" i="8"/>
  <c r="N4647" i="8"/>
  <c r="T4647" i="8" s="1"/>
  <c r="S4646" i="8"/>
  <c r="R4646" i="8"/>
  <c r="Q4646" i="8"/>
  <c r="P4646" i="8"/>
  <c r="O4646" i="8"/>
  <c r="N4646" i="8"/>
  <c r="T4646" i="8" s="1"/>
  <c r="S4645" i="8"/>
  <c r="R4645" i="8"/>
  <c r="Q4645" i="8"/>
  <c r="P4645" i="8"/>
  <c r="O4645" i="8"/>
  <c r="N4645" i="8"/>
  <c r="T4645" i="8" s="1"/>
  <c r="S4644" i="8"/>
  <c r="R4644" i="8"/>
  <c r="Q4644" i="8"/>
  <c r="P4644" i="8"/>
  <c r="O4644" i="8"/>
  <c r="N4644" i="8"/>
  <c r="T4644" i="8" s="1"/>
  <c r="S4643" i="8"/>
  <c r="R4643" i="8"/>
  <c r="Q4643" i="8"/>
  <c r="P4643" i="8"/>
  <c r="O4643" i="8"/>
  <c r="N4643" i="8"/>
  <c r="T4643" i="8" s="1"/>
  <c r="S4642" i="8"/>
  <c r="R4642" i="8"/>
  <c r="Q4642" i="8"/>
  <c r="P4642" i="8"/>
  <c r="O4642" i="8"/>
  <c r="N4642" i="8"/>
  <c r="T4642" i="8" s="1"/>
  <c r="S4641" i="8"/>
  <c r="R4641" i="8"/>
  <c r="Q4641" i="8"/>
  <c r="P4641" i="8"/>
  <c r="O4641" i="8"/>
  <c r="N4641" i="8"/>
  <c r="T4641" i="8" s="1"/>
  <c r="S4640" i="8"/>
  <c r="R4640" i="8"/>
  <c r="Q4640" i="8"/>
  <c r="P4640" i="8"/>
  <c r="O4640" i="8"/>
  <c r="N4640" i="8"/>
  <c r="T4640" i="8" s="1"/>
  <c r="S4639" i="8"/>
  <c r="R4639" i="8"/>
  <c r="Q4639" i="8"/>
  <c r="P4639" i="8"/>
  <c r="O4639" i="8"/>
  <c r="N4639" i="8"/>
  <c r="T4639" i="8" s="1"/>
  <c r="S4638" i="8"/>
  <c r="R4638" i="8"/>
  <c r="Q4638" i="8"/>
  <c r="P4638" i="8"/>
  <c r="O4638" i="8"/>
  <c r="N4638" i="8"/>
  <c r="T4638" i="8" s="1"/>
  <c r="S4637" i="8"/>
  <c r="R4637" i="8"/>
  <c r="Q4637" i="8"/>
  <c r="P4637" i="8"/>
  <c r="O4637" i="8"/>
  <c r="N4637" i="8"/>
  <c r="T4637" i="8" s="1"/>
  <c r="S4636" i="8"/>
  <c r="R4636" i="8"/>
  <c r="Q4636" i="8"/>
  <c r="P4636" i="8"/>
  <c r="O4636" i="8"/>
  <c r="N4636" i="8"/>
  <c r="T4636" i="8" s="1"/>
  <c r="S4635" i="8"/>
  <c r="R4635" i="8"/>
  <c r="Q4635" i="8"/>
  <c r="P4635" i="8"/>
  <c r="O4635" i="8"/>
  <c r="N4635" i="8"/>
  <c r="T4635" i="8" s="1"/>
  <c r="S4634" i="8"/>
  <c r="R4634" i="8"/>
  <c r="Q4634" i="8"/>
  <c r="P4634" i="8"/>
  <c r="O4634" i="8"/>
  <c r="N4634" i="8"/>
  <c r="T4634" i="8" s="1"/>
  <c r="S4633" i="8"/>
  <c r="R4633" i="8"/>
  <c r="Q4633" i="8"/>
  <c r="P4633" i="8"/>
  <c r="O4633" i="8"/>
  <c r="N4633" i="8"/>
  <c r="T4633" i="8" s="1"/>
  <c r="S4632" i="8"/>
  <c r="R4632" i="8"/>
  <c r="Q4632" i="8"/>
  <c r="P4632" i="8"/>
  <c r="O4632" i="8"/>
  <c r="N4632" i="8"/>
  <c r="T4632" i="8" s="1"/>
  <c r="S4631" i="8"/>
  <c r="R4631" i="8"/>
  <c r="Q4631" i="8"/>
  <c r="P4631" i="8"/>
  <c r="O4631" i="8"/>
  <c r="N4631" i="8"/>
  <c r="T4631" i="8" s="1"/>
  <c r="S4630" i="8"/>
  <c r="R4630" i="8"/>
  <c r="Q4630" i="8"/>
  <c r="P4630" i="8"/>
  <c r="O4630" i="8"/>
  <c r="N4630" i="8"/>
  <c r="T4630" i="8" s="1"/>
  <c r="S4629" i="8"/>
  <c r="R4629" i="8"/>
  <c r="Q4629" i="8"/>
  <c r="P4629" i="8"/>
  <c r="O4629" i="8"/>
  <c r="N4629" i="8"/>
  <c r="T4629" i="8" s="1"/>
  <c r="S4628" i="8"/>
  <c r="R4628" i="8"/>
  <c r="Q4628" i="8"/>
  <c r="P4628" i="8"/>
  <c r="O4628" i="8"/>
  <c r="N4628" i="8"/>
  <c r="T4628" i="8" s="1"/>
  <c r="S4627" i="8"/>
  <c r="R4627" i="8"/>
  <c r="Q4627" i="8"/>
  <c r="P4627" i="8"/>
  <c r="O4627" i="8"/>
  <c r="N4627" i="8"/>
  <c r="T4627" i="8" s="1"/>
  <c r="S4626" i="8"/>
  <c r="R4626" i="8"/>
  <c r="Q4626" i="8"/>
  <c r="P4626" i="8"/>
  <c r="O4626" i="8"/>
  <c r="N4626" i="8"/>
  <c r="T4626" i="8" s="1"/>
  <c r="S4625" i="8"/>
  <c r="R4625" i="8"/>
  <c r="Q4625" i="8"/>
  <c r="P4625" i="8"/>
  <c r="O4625" i="8"/>
  <c r="N4625" i="8"/>
  <c r="T4625" i="8" s="1"/>
  <c r="S4624" i="8"/>
  <c r="R4624" i="8"/>
  <c r="Q4624" i="8"/>
  <c r="P4624" i="8"/>
  <c r="O4624" i="8"/>
  <c r="N4624" i="8"/>
  <c r="T4624" i="8" s="1"/>
  <c r="S4623" i="8"/>
  <c r="R4623" i="8"/>
  <c r="Q4623" i="8"/>
  <c r="P4623" i="8"/>
  <c r="O4623" i="8"/>
  <c r="N4623" i="8"/>
  <c r="T4623" i="8" s="1"/>
  <c r="S4622" i="8"/>
  <c r="R4622" i="8"/>
  <c r="Q4622" i="8"/>
  <c r="P4622" i="8"/>
  <c r="O4622" i="8"/>
  <c r="N4622" i="8"/>
  <c r="T4622" i="8" s="1"/>
  <c r="S4621" i="8"/>
  <c r="R4621" i="8"/>
  <c r="Q4621" i="8"/>
  <c r="P4621" i="8"/>
  <c r="O4621" i="8"/>
  <c r="N4621" i="8"/>
  <c r="T4621" i="8" s="1"/>
  <c r="S4620" i="8"/>
  <c r="R4620" i="8"/>
  <c r="Q4620" i="8"/>
  <c r="P4620" i="8"/>
  <c r="O4620" i="8"/>
  <c r="N4620" i="8"/>
  <c r="T4620" i="8" s="1"/>
  <c r="S4619" i="8"/>
  <c r="R4619" i="8"/>
  <c r="Q4619" i="8"/>
  <c r="P4619" i="8"/>
  <c r="O4619" i="8"/>
  <c r="N4619" i="8"/>
  <c r="T4619" i="8" s="1"/>
  <c r="S4618" i="8"/>
  <c r="R4618" i="8"/>
  <c r="Q4618" i="8"/>
  <c r="P4618" i="8"/>
  <c r="O4618" i="8"/>
  <c r="N4618" i="8"/>
  <c r="T4618" i="8" s="1"/>
  <c r="S4617" i="8"/>
  <c r="R4617" i="8"/>
  <c r="Q4617" i="8"/>
  <c r="P4617" i="8"/>
  <c r="O4617" i="8"/>
  <c r="N4617" i="8"/>
  <c r="T4617" i="8" s="1"/>
  <c r="S4616" i="8"/>
  <c r="R4616" i="8"/>
  <c r="Q4616" i="8"/>
  <c r="P4616" i="8"/>
  <c r="O4616" i="8"/>
  <c r="N4616" i="8"/>
  <c r="T4616" i="8" s="1"/>
  <c r="S4615" i="8"/>
  <c r="R4615" i="8"/>
  <c r="Q4615" i="8"/>
  <c r="P4615" i="8"/>
  <c r="O4615" i="8"/>
  <c r="N4615" i="8"/>
  <c r="T4615" i="8" s="1"/>
  <c r="S4614" i="8"/>
  <c r="R4614" i="8"/>
  <c r="Q4614" i="8"/>
  <c r="P4614" i="8"/>
  <c r="O4614" i="8"/>
  <c r="N4614" i="8"/>
  <c r="T4614" i="8" s="1"/>
  <c r="S4613" i="8"/>
  <c r="R4613" i="8"/>
  <c r="Q4613" i="8"/>
  <c r="P4613" i="8"/>
  <c r="O4613" i="8"/>
  <c r="N4613" i="8"/>
  <c r="T4613" i="8" s="1"/>
  <c r="S4612" i="8"/>
  <c r="R4612" i="8"/>
  <c r="Q4612" i="8"/>
  <c r="P4612" i="8"/>
  <c r="O4612" i="8"/>
  <c r="N4612" i="8"/>
  <c r="T4612" i="8" s="1"/>
  <c r="S4611" i="8"/>
  <c r="R4611" i="8"/>
  <c r="Q4611" i="8"/>
  <c r="P4611" i="8"/>
  <c r="O4611" i="8"/>
  <c r="N4611" i="8"/>
  <c r="T4611" i="8" s="1"/>
  <c r="S4610" i="8"/>
  <c r="R4610" i="8"/>
  <c r="Q4610" i="8"/>
  <c r="P4610" i="8"/>
  <c r="O4610" i="8"/>
  <c r="N4610" i="8"/>
  <c r="T4610" i="8" s="1"/>
  <c r="S4609" i="8"/>
  <c r="R4609" i="8"/>
  <c r="Q4609" i="8"/>
  <c r="P4609" i="8"/>
  <c r="O4609" i="8"/>
  <c r="N4609" i="8"/>
  <c r="T4609" i="8" s="1"/>
  <c r="S4608" i="8"/>
  <c r="R4608" i="8"/>
  <c r="Q4608" i="8"/>
  <c r="P4608" i="8"/>
  <c r="O4608" i="8"/>
  <c r="N4608" i="8"/>
  <c r="T4608" i="8" s="1"/>
  <c r="S4607" i="8"/>
  <c r="R4607" i="8"/>
  <c r="Q4607" i="8"/>
  <c r="P4607" i="8"/>
  <c r="O4607" i="8"/>
  <c r="N4607" i="8"/>
  <c r="T4607" i="8" s="1"/>
  <c r="S4606" i="8"/>
  <c r="R4606" i="8"/>
  <c r="Q4606" i="8"/>
  <c r="P4606" i="8"/>
  <c r="O4606" i="8"/>
  <c r="N4606" i="8"/>
  <c r="T4606" i="8" s="1"/>
  <c r="S4605" i="8"/>
  <c r="R4605" i="8"/>
  <c r="Q4605" i="8"/>
  <c r="P4605" i="8"/>
  <c r="O4605" i="8"/>
  <c r="N4605" i="8"/>
  <c r="T4605" i="8" s="1"/>
  <c r="S4604" i="8"/>
  <c r="R4604" i="8"/>
  <c r="Q4604" i="8"/>
  <c r="P4604" i="8"/>
  <c r="O4604" i="8"/>
  <c r="N4604" i="8"/>
  <c r="T4604" i="8" s="1"/>
  <c r="S4603" i="8"/>
  <c r="R4603" i="8"/>
  <c r="Q4603" i="8"/>
  <c r="P4603" i="8"/>
  <c r="O4603" i="8"/>
  <c r="N4603" i="8"/>
  <c r="T4603" i="8" s="1"/>
  <c r="S4602" i="8"/>
  <c r="R4602" i="8"/>
  <c r="Q4602" i="8"/>
  <c r="P4602" i="8"/>
  <c r="O4602" i="8"/>
  <c r="N4602" i="8"/>
  <c r="T4602" i="8" s="1"/>
  <c r="S4601" i="8"/>
  <c r="R4601" i="8"/>
  <c r="Q4601" i="8"/>
  <c r="P4601" i="8"/>
  <c r="O4601" i="8"/>
  <c r="N4601" i="8"/>
  <c r="T4601" i="8" s="1"/>
  <c r="S4600" i="8"/>
  <c r="R4600" i="8"/>
  <c r="Q4600" i="8"/>
  <c r="P4600" i="8"/>
  <c r="O4600" i="8"/>
  <c r="N4600" i="8"/>
  <c r="T4600" i="8" s="1"/>
  <c r="S4599" i="8"/>
  <c r="R4599" i="8"/>
  <c r="Q4599" i="8"/>
  <c r="P4599" i="8"/>
  <c r="O4599" i="8"/>
  <c r="N4599" i="8"/>
  <c r="T4599" i="8" s="1"/>
  <c r="S4598" i="8"/>
  <c r="R4598" i="8"/>
  <c r="Q4598" i="8"/>
  <c r="P4598" i="8"/>
  <c r="O4598" i="8"/>
  <c r="N4598" i="8"/>
  <c r="T4598" i="8" s="1"/>
  <c r="S4597" i="8"/>
  <c r="R4597" i="8"/>
  <c r="Q4597" i="8"/>
  <c r="P4597" i="8"/>
  <c r="O4597" i="8"/>
  <c r="N4597" i="8"/>
  <c r="T4597" i="8" s="1"/>
  <c r="S4596" i="8"/>
  <c r="R4596" i="8"/>
  <c r="Q4596" i="8"/>
  <c r="P4596" i="8"/>
  <c r="O4596" i="8"/>
  <c r="N4596" i="8"/>
  <c r="T4596" i="8" s="1"/>
  <c r="S4595" i="8"/>
  <c r="R4595" i="8"/>
  <c r="Q4595" i="8"/>
  <c r="P4595" i="8"/>
  <c r="O4595" i="8"/>
  <c r="N4595" i="8"/>
  <c r="T4595" i="8" s="1"/>
  <c r="S4594" i="8"/>
  <c r="R4594" i="8"/>
  <c r="Q4594" i="8"/>
  <c r="P4594" i="8"/>
  <c r="O4594" i="8"/>
  <c r="N4594" i="8"/>
  <c r="T4594" i="8" s="1"/>
  <c r="S4593" i="8"/>
  <c r="R4593" i="8"/>
  <c r="Q4593" i="8"/>
  <c r="P4593" i="8"/>
  <c r="O4593" i="8"/>
  <c r="N4593" i="8"/>
  <c r="T4593" i="8" s="1"/>
  <c r="S4592" i="8"/>
  <c r="R4592" i="8"/>
  <c r="Q4592" i="8"/>
  <c r="P4592" i="8"/>
  <c r="O4592" i="8"/>
  <c r="N4592" i="8"/>
  <c r="T4592" i="8" s="1"/>
  <c r="S4591" i="8"/>
  <c r="R4591" i="8"/>
  <c r="Q4591" i="8"/>
  <c r="P4591" i="8"/>
  <c r="O4591" i="8"/>
  <c r="N4591" i="8"/>
  <c r="T4591" i="8" s="1"/>
  <c r="S4590" i="8"/>
  <c r="R4590" i="8"/>
  <c r="Q4590" i="8"/>
  <c r="P4590" i="8"/>
  <c r="O4590" i="8"/>
  <c r="N4590" i="8"/>
  <c r="T4590" i="8" s="1"/>
  <c r="S4589" i="8"/>
  <c r="R4589" i="8"/>
  <c r="Q4589" i="8"/>
  <c r="P4589" i="8"/>
  <c r="O4589" i="8"/>
  <c r="N4589" i="8"/>
  <c r="T4589" i="8" s="1"/>
  <c r="S4588" i="8"/>
  <c r="R4588" i="8"/>
  <c r="Q4588" i="8"/>
  <c r="P4588" i="8"/>
  <c r="O4588" i="8"/>
  <c r="N4588" i="8"/>
  <c r="T4588" i="8" s="1"/>
  <c r="S4587" i="8"/>
  <c r="R4587" i="8"/>
  <c r="Q4587" i="8"/>
  <c r="P4587" i="8"/>
  <c r="O4587" i="8"/>
  <c r="N4587" i="8"/>
  <c r="T4587" i="8" s="1"/>
  <c r="S4586" i="8"/>
  <c r="R4586" i="8"/>
  <c r="Q4586" i="8"/>
  <c r="P4586" i="8"/>
  <c r="O4586" i="8"/>
  <c r="N4586" i="8"/>
  <c r="T4586" i="8" s="1"/>
  <c r="S4585" i="8"/>
  <c r="R4585" i="8"/>
  <c r="Q4585" i="8"/>
  <c r="P4585" i="8"/>
  <c r="O4585" i="8"/>
  <c r="N4585" i="8"/>
  <c r="T4585" i="8" s="1"/>
  <c r="S4584" i="8"/>
  <c r="R4584" i="8"/>
  <c r="Q4584" i="8"/>
  <c r="P4584" i="8"/>
  <c r="O4584" i="8"/>
  <c r="N4584" i="8"/>
  <c r="T4584" i="8" s="1"/>
  <c r="S4583" i="8"/>
  <c r="R4583" i="8"/>
  <c r="Q4583" i="8"/>
  <c r="P4583" i="8"/>
  <c r="O4583" i="8"/>
  <c r="N4583" i="8"/>
  <c r="T4583" i="8" s="1"/>
  <c r="S4582" i="8"/>
  <c r="R4582" i="8"/>
  <c r="Q4582" i="8"/>
  <c r="P4582" i="8"/>
  <c r="O4582" i="8"/>
  <c r="N4582" i="8"/>
  <c r="T4582" i="8" s="1"/>
  <c r="S4581" i="8"/>
  <c r="R4581" i="8"/>
  <c r="Q4581" i="8"/>
  <c r="P4581" i="8"/>
  <c r="O4581" i="8"/>
  <c r="N4581" i="8"/>
  <c r="T4581" i="8" s="1"/>
  <c r="S4580" i="8"/>
  <c r="R4580" i="8"/>
  <c r="Q4580" i="8"/>
  <c r="P4580" i="8"/>
  <c r="O4580" i="8"/>
  <c r="N4580" i="8"/>
  <c r="T4580" i="8" s="1"/>
  <c r="S4579" i="8"/>
  <c r="R4579" i="8"/>
  <c r="Q4579" i="8"/>
  <c r="P4579" i="8"/>
  <c r="O4579" i="8"/>
  <c r="N4579" i="8"/>
  <c r="T4579" i="8" s="1"/>
  <c r="S4578" i="8"/>
  <c r="R4578" i="8"/>
  <c r="Q4578" i="8"/>
  <c r="P4578" i="8"/>
  <c r="O4578" i="8"/>
  <c r="N4578" i="8"/>
  <c r="T4578" i="8" s="1"/>
  <c r="S4577" i="8"/>
  <c r="R4577" i="8"/>
  <c r="Q4577" i="8"/>
  <c r="P4577" i="8"/>
  <c r="O4577" i="8"/>
  <c r="N4577" i="8"/>
  <c r="T4577" i="8" s="1"/>
  <c r="S4576" i="8"/>
  <c r="R4576" i="8"/>
  <c r="Q4576" i="8"/>
  <c r="P4576" i="8"/>
  <c r="O4576" i="8"/>
  <c r="N4576" i="8"/>
  <c r="T4576" i="8" s="1"/>
  <c r="S4575" i="8"/>
  <c r="R4575" i="8"/>
  <c r="Q4575" i="8"/>
  <c r="P4575" i="8"/>
  <c r="O4575" i="8"/>
  <c r="N4575" i="8"/>
  <c r="T4575" i="8" s="1"/>
  <c r="S4574" i="8"/>
  <c r="R4574" i="8"/>
  <c r="Q4574" i="8"/>
  <c r="P4574" i="8"/>
  <c r="O4574" i="8"/>
  <c r="N4574" i="8"/>
  <c r="T4574" i="8" s="1"/>
  <c r="S4573" i="8"/>
  <c r="R4573" i="8"/>
  <c r="Q4573" i="8"/>
  <c r="P4573" i="8"/>
  <c r="O4573" i="8"/>
  <c r="N4573" i="8"/>
  <c r="T4573" i="8" s="1"/>
  <c r="S4572" i="8"/>
  <c r="R4572" i="8"/>
  <c r="Q4572" i="8"/>
  <c r="P4572" i="8"/>
  <c r="O4572" i="8"/>
  <c r="N4572" i="8"/>
  <c r="T4572" i="8" s="1"/>
  <c r="S4571" i="8"/>
  <c r="R4571" i="8"/>
  <c r="Q4571" i="8"/>
  <c r="P4571" i="8"/>
  <c r="O4571" i="8"/>
  <c r="N4571" i="8"/>
  <c r="T4571" i="8" s="1"/>
  <c r="S4570" i="8"/>
  <c r="R4570" i="8"/>
  <c r="Q4570" i="8"/>
  <c r="P4570" i="8"/>
  <c r="O4570" i="8"/>
  <c r="N4570" i="8"/>
  <c r="T4570" i="8" s="1"/>
  <c r="S4569" i="8"/>
  <c r="R4569" i="8"/>
  <c r="Q4569" i="8"/>
  <c r="P4569" i="8"/>
  <c r="O4569" i="8"/>
  <c r="N4569" i="8"/>
  <c r="T4569" i="8" s="1"/>
  <c r="S4568" i="8"/>
  <c r="R4568" i="8"/>
  <c r="Q4568" i="8"/>
  <c r="P4568" i="8"/>
  <c r="O4568" i="8"/>
  <c r="N4568" i="8"/>
  <c r="T4568" i="8" s="1"/>
  <c r="S4567" i="8"/>
  <c r="R4567" i="8"/>
  <c r="Q4567" i="8"/>
  <c r="P4567" i="8"/>
  <c r="O4567" i="8"/>
  <c r="N4567" i="8"/>
  <c r="T4567" i="8" s="1"/>
  <c r="S4566" i="8"/>
  <c r="R4566" i="8"/>
  <c r="Q4566" i="8"/>
  <c r="P4566" i="8"/>
  <c r="O4566" i="8"/>
  <c r="N4566" i="8"/>
  <c r="T4566" i="8" s="1"/>
  <c r="S4565" i="8"/>
  <c r="R4565" i="8"/>
  <c r="Q4565" i="8"/>
  <c r="P4565" i="8"/>
  <c r="O4565" i="8"/>
  <c r="N4565" i="8"/>
  <c r="T4565" i="8" s="1"/>
  <c r="S4564" i="8"/>
  <c r="R4564" i="8"/>
  <c r="Q4564" i="8"/>
  <c r="P4564" i="8"/>
  <c r="O4564" i="8"/>
  <c r="N4564" i="8"/>
  <c r="T4564" i="8" s="1"/>
  <c r="S4563" i="8"/>
  <c r="R4563" i="8"/>
  <c r="Q4563" i="8"/>
  <c r="P4563" i="8"/>
  <c r="O4563" i="8"/>
  <c r="N4563" i="8"/>
  <c r="T4563" i="8" s="1"/>
  <c r="S4562" i="8"/>
  <c r="R4562" i="8"/>
  <c r="Q4562" i="8"/>
  <c r="P4562" i="8"/>
  <c r="O4562" i="8"/>
  <c r="N4562" i="8"/>
  <c r="T4562" i="8" s="1"/>
  <c r="S4561" i="8"/>
  <c r="R4561" i="8"/>
  <c r="Q4561" i="8"/>
  <c r="P4561" i="8"/>
  <c r="O4561" i="8"/>
  <c r="N4561" i="8"/>
  <c r="T4561" i="8" s="1"/>
  <c r="S4560" i="8"/>
  <c r="R4560" i="8"/>
  <c r="Q4560" i="8"/>
  <c r="P4560" i="8"/>
  <c r="O4560" i="8"/>
  <c r="N4560" i="8"/>
  <c r="T4560" i="8" s="1"/>
  <c r="S4559" i="8"/>
  <c r="R4559" i="8"/>
  <c r="Q4559" i="8"/>
  <c r="P4559" i="8"/>
  <c r="O4559" i="8"/>
  <c r="N4559" i="8"/>
  <c r="T4559" i="8" s="1"/>
  <c r="S4558" i="8"/>
  <c r="R4558" i="8"/>
  <c r="Q4558" i="8"/>
  <c r="P4558" i="8"/>
  <c r="O4558" i="8"/>
  <c r="N4558" i="8"/>
  <c r="T4558" i="8" s="1"/>
  <c r="S4557" i="8"/>
  <c r="R4557" i="8"/>
  <c r="Q4557" i="8"/>
  <c r="P4557" i="8"/>
  <c r="O4557" i="8"/>
  <c r="N4557" i="8"/>
  <c r="T4557" i="8" s="1"/>
  <c r="S4556" i="8"/>
  <c r="R4556" i="8"/>
  <c r="Q4556" i="8"/>
  <c r="P4556" i="8"/>
  <c r="O4556" i="8"/>
  <c r="N4556" i="8"/>
  <c r="T4556" i="8" s="1"/>
  <c r="S4555" i="8"/>
  <c r="R4555" i="8"/>
  <c r="Q4555" i="8"/>
  <c r="P4555" i="8"/>
  <c r="O4555" i="8"/>
  <c r="N4555" i="8"/>
  <c r="T4555" i="8" s="1"/>
  <c r="S4554" i="8"/>
  <c r="R4554" i="8"/>
  <c r="Q4554" i="8"/>
  <c r="P4554" i="8"/>
  <c r="O4554" i="8"/>
  <c r="N4554" i="8"/>
  <c r="T4554" i="8" s="1"/>
  <c r="S4553" i="8"/>
  <c r="R4553" i="8"/>
  <c r="Q4553" i="8"/>
  <c r="P4553" i="8"/>
  <c r="O4553" i="8"/>
  <c r="N4553" i="8"/>
  <c r="T4553" i="8" s="1"/>
  <c r="S4552" i="8"/>
  <c r="R4552" i="8"/>
  <c r="Q4552" i="8"/>
  <c r="P4552" i="8"/>
  <c r="O4552" i="8"/>
  <c r="N4552" i="8"/>
  <c r="T4552" i="8" s="1"/>
  <c r="S4551" i="8"/>
  <c r="R4551" i="8"/>
  <c r="Q4551" i="8"/>
  <c r="P4551" i="8"/>
  <c r="O4551" i="8"/>
  <c r="N4551" i="8"/>
  <c r="T4551" i="8" s="1"/>
  <c r="S4550" i="8"/>
  <c r="R4550" i="8"/>
  <c r="Q4550" i="8"/>
  <c r="P4550" i="8"/>
  <c r="O4550" i="8"/>
  <c r="N4550" i="8"/>
  <c r="T4550" i="8" s="1"/>
  <c r="S4549" i="8"/>
  <c r="R4549" i="8"/>
  <c r="Q4549" i="8"/>
  <c r="P4549" i="8"/>
  <c r="O4549" i="8"/>
  <c r="N4549" i="8"/>
  <c r="T4549" i="8" s="1"/>
  <c r="S4548" i="8"/>
  <c r="R4548" i="8"/>
  <c r="Q4548" i="8"/>
  <c r="P4548" i="8"/>
  <c r="O4548" i="8"/>
  <c r="N4548" i="8"/>
  <c r="T4548" i="8" s="1"/>
  <c r="S4547" i="8"/>
  <c r="R4547" i="8"/>
  <c r="Q4547" i="8"/>
  <c r="P4547" i="8"/>
  <c r="O4547" i="8"/>
  <c r="N4547" i="8"/>
  <c r="T4547" i="8" s="1"/>
  <c r="S4546" i="8"/>
  <c r="R4546" i="8"/>
  <c r="Q4546" i="8"/>
  <c r="P4546" i="8"/>
  <c r="O4546" i="8"/>
  <c r="N4546" i="8"/>
  <c r="T4546" i="8" s="1"/>
  <c r="S4545" i="8"/>
  <c r="R4545" i="8"/>
  <c r="Q4545" i="8"/>
  <c r="P4545" i="8"/>
  <c r="O4545" i="8"/>
  <c r="N4545" i="8"/>
  <c r="T4545" i="8" s="1"/>
  <c r="S4544" i="8"/>
  <c r="R4544" i="8"/>
  <c r="Q4544" i="8"/>
  <c r="P4544" i="8"/>
  <c r="O4544" i="8"/>
  <c r="N4544" i="8"/>
  <c r="T4544" i="8" s="1"/>
  <c r="S4543" i="8"/>
  <c r="R4543" i="8"/>
  <c r="Q4543" i="8"/>
  <c r="P4543" i="8"/>
  <c r="O4543" i="8"/>
  <c r="N4543" i="8"/>
  <c r="T4543" i="8" s="1"/>
  <c r="S4542" i="8"/>
  <c r="R4542" i="8"/>
  <c r="Q4542" i="8"/>
  <c r="P4542" i="8"/>
  <c r="O4542" i="8"/>
  <c r="N4542" i="8"/>
  <c r="T4542" i="8" s="1"/>
  <c r="S4541" i="8"/>
  <c r="R4541" i="8"/>
  <c r="Q4541" i="8"/>
  <c r="P4541" i="8"/>
  <c r="O4541" i="8"/>
  <c r="N4541" i="8"/>
  <c r="T4541" i="8" s="1"/>
  <c r="S4540" i="8"/>
  <c r="R4540" i="8"/>
  <c r="Q4540" i="8"/>
  <c r="P4540" i="8"/>
  <c r="O4540" i="8"/>
  <c r="N4540" i="8"/>
  <c r="T4540" i="8" s="1"/>
  <c r="S4539" i="8"/>
  <c r="R4539" i="8"/>
  <c r="Q4539" i="8"/>
  <c r="P4539" i="8"/>
  <c r="O4539" i="8"/>
  <c r="N4539" i="8"/>
  <c r="T4539" i="8" s="1"/>
  <c r="S4538" i="8"/>
  <c r="R4538" i="8"/>
  <c r="Q4538" i="8"/>
  <c r="P4538" i="8"/>
  <c r="O4538" i="8"/>
  <c r="N4538" i="8"/>
  <c r="T4538" i="8" s="1"/>
  <c r="S4537" i="8"/>
  <c r="R4537" i="8"/>
  <c r="Q4537" i="8"/>
  <c r="P4537" i="8"/>
  <c r="O4537" i="8"/>
  <c r="N4537" i="8"/>
  <c r="T4537" i="8" s="1"/>
  <c r="S4536" i="8"/>
  <c r="R4536" i="8"/>
  <c r="Q4536" i="8"/>
  <c r="P4536" i="8"/>
  <c r="O4536" i="8"/>
  <c r="N4536" i="8"/>
  <c r="T4536" i="8" s="1"/>
  <c r="S4535" i="8"/>
  <c r="R4535" i="8"/>
  <c r="Q4535" i="8"/>
  <c r="P4535" i="8"/>
  <c r="O4535" i="8"/>
  <c r="N4535" i="8"/>
  <c r="T4535" i="8" s="1"/>
  <c r="S4534" i="8"/>
  <c r="R4534" i="8"/>
  <c r="Q4534" i="8"/>
  <c r="P4534" i="8"/>
  <c r="O4534" i="8"/>
  <c r="N4534" i="8"/>
  <c r="T4534" i="8" s="1"/>
  <c r="S4533" i="8"/>
  <c r="R4533" i="8"/>
  <c r="Q4533" i="8"/>
  <c r="P4533" i="8"/>
  <c r="O4533" i="8"/>
  <c r="N4533" i="8"/>
  <c r="T4533" i="8" s="1"/>
  <c r="S4532" i="8"/>
  <c r="R4532" i="8"/>
  <c r="Q4532" i="8"/>
  <c r="P4532" i="8"/>
  <c r="O4532" i="8"/>
  <c r="N4532" i="8"/>
  <c r="T4532" i="8" s="1"/>
  <c r="S4531" i="8"/>
  <c r="R4531" i="8"/>
  <c r="Q4531" i="8"/>
  <c r="P4531" i="8"/>
  <c r="O4531" i="8"/>
  <c r="N4531" i="8"/>
  <c r="T4531" i="8" s="1"/>
  <c r="S4530" i="8"/>
  <c r="R4530" i="8"/>
  <c r="Q4530" i="8"/>
  <c r="P4530" i="8"/>
  <c r="O4530" i="8"/>
  <c r="N4530" i="8"/>
  <c r="T4530" i="8" s="1"/>
  <c r="S4529" i="8"/>
  <c r="R4529" i="8"/>
  <c r="Q4529" i="8"/>
  <c r="P4529" i="8"/>
  <c r="O4529" i="8"/>
  <c r="N4529" i="8"/>
  <c r="T4529" i="8" s="1"/>
  <c r="S4528" i="8"/>
  <c r="R4528" i="8"/>
  <c r="Q4528" i="8"/>
  <c r="P4528" i="8"/>
  <c r="O4528" i="8"/>
  <c r="N4528" i="8"/>
  <c r="T4528" i="8" s="1"/>
  <c r="S4527" i="8"/>
  <c r="R4527" i="8"/>
  <c r="Q4527" i="8"/>
  <c r="P4527" i="8"/>
  <c r="O4527" i="8"/>
  <c r="N4527" i="8"/>
  <c r="T4527" i="8" s="1"/>
  <c r="S4526" i="8"/>
  <c r="R4526" i="8"/>
  <c r="Q4526" i="8"/>
  <c r="P4526" i="8"/>
  <c r="O4526" i="8"/>
  <c r="N4526" i="8"/>
  <c r="T4526" i="8" s="1"/>
  <c r="S4525" i="8"/>
  <c r="R4525" i="8"/>
  <c r="Q4525" i="8"/>
  <c r="P4525" i="8"/>
  <c r="O4525" i="8"/>
  <c r="N4525" i="8"/>
  <c r="T4525" i="8" s="1"/>
  <c r="S4524" i="8"/>
  <c r="R4524" i="8"/>
  <c r="Q4524" i="8"/>
  <c r="P4524" i="8"/>
  <c r="O4524" i="8"/>
  <c r="N4524" i="8"/>
  <c r="T4524" i="8" s="1"/>
  <c r="S4523" i="8"/>
  <c r="R4523" i="8"/>
  <c r="Q4523" i="8"/>
  <c r="P4523" i="8"/>
  <c r="O4523" i="8"/>
  <c r="N4523" i="8"/>
  <c r="T4523" i="8" s="1"/>
  <c r="S4522" i="8"/>
  <c r="R4522" i="8"/>
  <c r="Q4522" i="8"/>
  <c r="P4522" i="8"/>
  <c r="O4522" i="8"/>
  <c r="N4522" i="8"/>
  <c r="T4522" i="8" s="1"/>
  <c r="S4521" i="8"/>
  <c r="R4521" i="8"/>
  <c r="Q4521" i="8"/>
  <c r="P4521" i="8"/>
  <c r="O4521" i="8"/>
  <c r="N4521" i="8"/>
  <c r="T4521" i="8" s="1"/>
  <c r="S4520" i="8"/>
  <c r="R4520" i="8"/>
  <c r="Q4520" i="8"/>
  <c r="P4520" i="8"/>
  <c r="O4520" i="8"/>
  <c r="N4520" i="8"/>
  <c r="T4520" i="8" s="1"/>
  <c r="S4519" i="8"/>
  <c r="R4519" i="8"/>
  <c r="Q4519" i="8"/>
  <c r="P4519" i="8"/>
  <c r="O4519" i="8"/>
  <c r="N4519" i="8"/>
  <c r="T4519" i="8" s="1"/>
  <c r="S4518" i="8"/>
  <c r="R4518" i="8"/>
  <c r="Q4518" i="8"/>
  <c r="P4518" i="8"/>
  <c r="O4518" i="8"/>
  <c r="N4518" i="8"/>
  <c r="T4518" i="8" s="1"/>
  <c r="S4517" i="8"/>
  <c r="R4517" i="8"/>
  <c r="Q4517" i="8"/>
  <c r="P4517" i="8"/>
  <c r="O4517" i="8"/>
  <c r="N4517" i="8"/>
  <c r="T4517" i="8" s="1"/>
  <c r="S4516" i="8"/>
  <c r="R4516" i="8"/>
  <c r="Q4516" i="8"/>
  <c r="P4516" i="8"/>
  <c r="O4516" i="8"/>
  <c r="N4516" i="8"/>
  <c r="T4516" i="8" s="1"/>
  <c r="S4515" i="8"/>
  <c r="R4515" i="8"/>
  <c r="Q4515" i="8"/>
  <c r="P4515" i="8"/>
  <c r="O4515" i="8"/>
  <c r="N4515" i="8"/>
  <c r="T4515" i="8" s="1"/>
  <c r="S4514" i="8"/>
  <c r="R4514" i="8"/>
  <c r="Q4514" i="8"/>
  <c r="P4514" i="8"/>
  <c r="O4514" i="8"/>
  <c r="N4514" i="8"/>
  <c r="T4514" i="8" s="1"/>
  <c r="S4513" i="8"/>
  <c r="R4513" i="8"/>
  <c r="Q4513" i="8"/>
  <c r="P4513" i="8"/>
  <c r="O4513" i="8"/>
  <c r="N4513" i="8"/>
  <c r="T4513" i="8" s="1"/>
  <c r="S4512" i="8"/>
  <c r="R4512" i="8"/>
  <c r="Q4512" i="8"/>
  <c r="P4512" i="8"/>
  <c r="O4512" i="8"/>
  <c r="N4512" i="8"/>
  <c r="T4512" i="8" s="1"/>
  <c r="S4511" i="8"/>
  <c r="R4511" i="8"/>
  <c r="Q4511" i="8"/>
  <c r="P4511" i="8"/>
  <c r="O4511" i="8"/>
  <c r="N4511" i="8"/>
  <c r="T4511" i="8" s="1"/>
  <c r="S4510" i="8"/>
  <c r="R4510" i="8"/>
  <c r="Q4510" i="8"/>
  <c r="P4510" i="8"/>
  <c r="O4510" i="8"/>
  <c r="N4510" i="8"/>
  <c r="T4510" i="8" s="1"/>
  <c r="S4509" i="8"/>
  <c r="R4509" i="8"/>
  <c r="Q4509" i="8"/>
  <c r="P4509" i="8"/>
  <c r="O4509" i="8"/>
  <c r="N4509" i="8"/>
  <c r="T4509" i="8" s="1"/>
  <c r="S4508" i="8"/>
  <c r="R4508" i="8"/>
  <c r="Q4508" i="8"/>
  <c r="P4508" i="8"/>
  <c r="O4508" i="8"/>
  <c r="N4508" i="8"/>
  <c r="T4508" i="8" s="1"/>
  <c r="S4507" i="8"/>
  <c r="R4507" i="8"/>
  <c r="Q4507" i="8"/>
  <c r="P4507" i="8"/>
  <c r="O4507" i="8"/>
  <c r="N4507" i="8"/>
  <c r="T4507" i="8" s="1"/>
  <c r="S4506" i="8"/>
  <c r="R4506" i="8"/>
  <c r="Q4506" i="8"/>
  <c r="P4506" i="8"/>
  <c r="O4506" i="8"/>
  <c r="N4506" i="8"/>
  <c r="T4506" i="8" s="1"/>
  <c r="S4505" i="8"/>
  <c r="R4505" i="8"/>
  <c r="Q4505" i="8"/>
  <c r="P4505" i="8"/>
  <c r="O4505" i="8"/>
  <c r="N4505" i="8"/>
  <c r="T4505" i="8" s="1"/>
  <c r="S4504" i="8"/>
  <c r="R4504" i="8"/>
  <c r="Q4504" i="8"/>
  <c r="P4504" i="8"/>
  <c r="O4504" i="8"/>
  <c r="N4504" i="8"/>
  <c r="T4504" i="8" s="1"/>
  <c r="S4503" i="8"/>
  <c r="R4503" i="8"/>
  <c r="Q4503" i="8"/>
  <c r="P4503" i="8"/>
  <c r="O4503" i="8"/>
  <c r="N4503" i="8"/>
  <c r="T4503" i="8" s="1"/>
  <c r="S4502" i="8"/>
  <c r="R4502" i="8"/>
  <c r="Q4502" i="8"/>
  <c r="P4502" i="8"/>
  <c r="O4502" i="8"/>
  <c r="N4502" i="8"/>
  <c r="T4502" i="8" s="1"/>
  <c r="S4501" i="8"/>
  <c r="R4501" i="8"/>
  <c r="Q4501" i="8"/>
  <c r="P4501" i="8"/>
  <c r="O4501" i="8"/>
  <c r="N4501" i="8"/>
  <c r="T4501" i="8" s="1"/>
  <c r="S4500" i="8"/>
  <c r="R4500" i="8"/>
  <c r="Q4500" i="8"/>
  <c r="P4500" i="8"/>
  <c r="O4500" i="8"/>
  <c r="N4500" i="8"/>
  <c r="T4500" i="8" s="1"/>
  <c r="S4499" i="8"/>
  <c r="R4499" i="8"/>
  <c r="Q4499" i="8"/>
  <c r="P4499" i="8"/>
  <c r="O4499" i="8"/>
  <c r="N4499" i="8"/>
  <c r="T4499" i="8" s="1"/>
  <c r="S4498" i="8"/>
  <c r="R4498" i="8"/>
  <c r="Q4498" i="8"/>
  <c r="P4498" i="8"/>
  <c r="O4498" i="8"/>
  <c r="N4498" i="8"/>
  <c r="T4498" i="8" s="1"/>
  <c r="S4497" i="8"/>
  <c r="R4497" i="8"/>
  <c r="Q4497" i="8"/>
  <c r="P4497" i="8"/>
  <c r="O4497" i="8"/>
  <c r="N4497" i="8"/>
  <c r="T4497" i="8" s="1"/>
  <c r="S4496" i="8"/>
  <c r="R4496" i="8"/>
  <c r="Q4496" i="8"/>
  <c r="P4496" i="8"/>
  <c r="O4496" i="8"/>
  <c r="N4496" i="8"/>
  <c r="T4496" i="8" s="1"/>
  <c r="S4495" i="8"/>
  <c r="R4495" i="8"/>
  <c r="Q4495" i="8"/>
  <c r="P4495" i="8"/>
  <c r="O4495" i="8"/>
  <c r="N4495" i="8"/>
  <c r="T4495" i="8" s="1"/>
  <c r="S4494" i="8"/>
  <c r="R4494" i="8"/>
  <c r="Q4494" i="8"/>
  <c r="P4494" i="8"/>
  <c r="O4494" i="8"/>
  <c r="N4494" i="8"/>
  <c r="T4494" i="8" s="1"/>
  <c r="S4493" i="8"/>
  <c r="R4493" i="8"/>
  <c r="Q4493" i="8"/>
  <c r="P4493" i="8"/>
  <c r="O4493" i="8"/>
  <c r="N4493" i="8"/>
  <c r="T4493" i="8" s="1"/>
  <c r="S4492" i="8"/>
  <c r="R4492" i="8"/>
  <c r="Q4492" i="8"/>
  <c r="P4492" i="8"/>
  <c r="O4492" i="8"/>
  <c r="N4492" i="8"/>
  <c r="T4492" i="8" s="1"/>
  <c r="S4491" i="8"/>
  <c r="R4491" i="8"/>
  <c r="Q4491" i="8"/>
  <c r="P4491" i="8"/>
  <c r="O4491" i="8"/>
  <c r="N4491" i="8"/>
  <c r="T4491" i="8" s="1"/>
  <c r="S4490" i="8"/>
  <c r="R4490" i="8"/>
  <c r="Q4490" i="8"/>
  <c r="P4490" i="8"/>
  <c r="O4490" i="8"/>
  <c r="N4490" i="8"/>
  <c r="T4490" i="8" s="1"/>
  <c r="S4489" i="8"/>
  <c r="R4489" i="8"/>
  <c r="Q4489" i="8"/>
  <c r="P4489" i="8"/>
  <c r="O4489" i="8"/>
  <c r="N4489" i="8"/>
  <c r="T4489" i="8" s="1"/>
  <c r="S4488" i="8"/>
  <c r="R4488" i="8"/>
  <c r="Q4488" i="8"/>
  <c r="P4488" i="8"/>
  <c r="O4488" i="8"/>
  <c r="N4488" i="8"/>
  <c r="T4488" i="8" s="1"/>
  <c r="S4487" i="8"/>
  <c r="R4487" i="8"/>
  <c r="Q4487" i="8"/>
  <c r="P4487" i="8"/>
  <c r="O4487" i="8"/>
  <c r="N4487" i="8"/>
  <c r="T4487" i="8" s="1"/>
  <c r="S4486" i="8"/>
  <c r="R4486" i="8"/>
  <c r="Q4486" i="8"/>
  <c r="P4486" i="8"/>
  <c r="O4486" i="8"/>
  <c r="N4486" i="8"/>
  <c r="T4486" i="8" s="1"/>
  <c r="S4485" i="8"/>
  <c r="R4485" i="8"/>
  <c r="Q4485" i="8"/>
  <c r="P4485" i="8"/>
  <c r="O4485" i="8"/>
  <c r="N4485" i="8"/>
  <c r="T4485" i="8" s="1"/>
  <c r="S4484" i="8"/>
  <c r="R4484" i="8"/>
  <c r="Q4484" i="8"/>
  <c r="P4484" i="8"/>
  <c r="O4484" i="8"/>
  <c r="N4484" i="8"/>
  <c r="T4484" i="8" s="1"/>
  <c r="S4483" i="8"/>
  <c r="R4483" i="8"/>
  <c r="Q4483" i="8"/>
  <c r="P4483" i="8"/>
  <c r="O4483" i="8"/>
  <c r="N4483" i="8"/>
  <c r="T4483" i="8" s="1"/>
  <c r="S4482" i="8"/>
  <c r="R4482" i="8"/>
  <c r="Q4482" i="8"/>
  <c r="P4482" i="8"/>
  <c r="O4482" i="8"/>
  <c r="N4482" i="8"/>
  <c r="T4482" i="8" s="1"/>
  <c r="S4481" i="8"/>
  <c r="R4481" i="8"/>
  <c r="Q4481" i="8"/>
  <c r="P4481" i="8"/>
  <c r="O4481" i="8"/>
  <c r="N4481" i="8"/>
  <c r="T4481" i="8" s="1"/>
  <c r="S4480" i="8"/>
  <c r="R4480" i="8"/>
  <c r="Q4480" i="8"/>
  <c r="P4480" i="8"/>
  <c r="O4480" i="8"/>
  <c r="N4480" i="8"/>
  <c r="T4480" i="8" s="1"/>
  <c r="S4479" i="8"/>
  <c r="R4479" i="8"/>
  <c r="Q4479" i="8"/>
  <c r="P4479" i="8"/>
  <c r="O4479" i="8"/>
  <c r="N4479" i="8"/>
  <c r="T4479" i="8" s="1"/>
  <c r="S4478" i="8"/>
  <c r="R4478" i="8"/>
  <c r="Q4478" i="8"/>
  <c r="P4478" i="8"/>
  <c r="O4478" i="8"/>
  <c r="N4478" i="8"/>
  <c r="T4478" i="8" s="1"/>
  <c r="S4477" i="8"/>
  <c r="R4477" i="8"/>
  <c r="Q4477" i="8"/>
  <c r="P4477" i="8"/>
  <c r="O4477" i="8"/>
  <c r="N4477" i="8"/>
  <c r="T4477" i="8" s="1"/>
  <c r="S4476" i="8"/>
  <c r="R4476" i="8"/>
  <c r="Q4476" i="8"/>
  <c r="P4476" i="8"/>
  <c r="O4476" i="8"/>
  <c r="N4476" i="8"/>
  <c r="T4476" i="8" s="1"/>
  <c r="S4475" i="8"/>
  <c r="R4475" i="8"/>
  <c r="Q4475" i="8"/>
  <c r="P4475" i="8"/>
  <c r="O4475" i="8"/>
  <c r="N4475" i="8"/>
  <c r="T4475" i="8" s="1"/>
  <c r="S4474" i="8"/>
  <c r="R4474" i="8"/>
  <c r="Q4474" i="8"/>
  <c r="P4474" i="8"/>
  <c r="O4474" i="8"/>
  <c r="N4474" i="8"/>
  <c r="T4474" i="8" s="1"/>
  <c r="S4473" i="8"/>
  <c r="R4473" i="8"/>
  <c r="Q4473" i="8"/>
  <c r="P4473" i="8"/>
  <c r="O4473" i="8"/>
  <c r="N4473" i="8"/>
  <c r="T4473" i="8" s="1"/>
  <c r="S4472" i="8"/>
  <c r="R4472" i="8"/>
  <c r="Q4472" i="8"/>
  <c r="P4472" i="8"/>
  <c r="O4472" i="8"/>
  <c r="N4472" i="8"/>
  <c r="T4472" i="8" s="1"/>
  <c r="S4471" i="8"/>
  <c r="R4471" i="8"/>
  <c r="Q4471" i="8"/>
  <c r="P4471" i="8"/>
  <c r="O4471" i="8"/>
  <c r="N4471" i="8"/>
  <c r="T4471" i="8" s="1"/>
  <c r="S4470" i="8"/>
  <c r="R4470" i="8"/>
  <c r="Q4470" i="8"/>
  <c r="P4470" i="8"/>
  <c r="O4470" i="8"/>
  <c r="N4470" i="8"/>
  <c r="T4470" i="8" s="1"/>
  <c r="S4469" i="8"/>
  <c r="R4469" i="8"/>
  <c r="Q4469" i="8"/>
  <c r="P4469" i="8"/>
  <c r="O4469" i="8"/>
  <c r="N4469" i="8"/>
  <c r="T4469" i="8" s="1"/>
  <c r="S4468" i="8"/>
  <c r="R4468" i="8"/>
  <c r="Q4468" i="8"/>
  <c r="P4468" i="8"/>
  <c r="O4468" i="8"/>
  <c r="N4468" i="8"/>
  <c r="T4468" i="8" s="1"/>
  <c r="S4467" i="8"/>
  <c r="R4467" i="8"/>
  <c r="Q4467" i="8"/>
  <c r="P4467" i="8"/>
  <c r="O4467" i="8"/>
  <c r="N4467" i="8"/>
  <c r="T4467" i="8" s="1"/>
  <c r="S4466" i="8"/>
  <c r="R4466" i="8"/>
  <c r="Q4466" i="8"/>
  <c r="P4466" i="8"/>
  <c r="O4466" i="8"/>
  <c r="N4466" i="8"/>
  <c r="T4466" i="8" s="1"/>
  <c r="S4465" i="8"/>
  <c r="R4465" i="8"/>
  <c r="Q4465" i="8"/>
  <c r="P4465" i="8"/>
  <c r="O4465" i="8"/>
  <c r="N4465" i="8"/>
  <c r="T4465" i="8" s="1"/>
  <c r="S4464" i="8"/>
  <c r="R4464" i="8"/>
  <c r="Q4464" i="8"/>
  <c r="P4464" i="8"/>
  <c r="O4464" i="8"/>
  <c r="N4464" i="8"/>
  <c r="T4464" i="8" s="1"/>
  <c r="S4463" i="8"/>
  <c r="R4463" i="8"/>
  <c r="Q4463" i="8"/>
  <c r="P4463" i="8"/>
  <c r="O4463" i="8"/>
  <c r="N4463" i="8"/>
  <c r="T4463" i="8" s="1"/>
  <c r="S4462" i="8"/>
  <c r="R4462" i="8"/>
  <c r="Q4462" i="8"/>
  <c r="P4462" i="8"/>
  <c r="O4462" i="8"/>
  <c r="N4462" i="8"/>
  <c r="T4462" i="8" s="1"/>
  <c r="S4461" i="8"/>
  <c r="R4461" i="8"/>
  <c r="Q4461" i="8"/>
  <c r="P4461" i="8"/>
  <c r="O4461" i="8"/>
  <c r="N4461" i="8"/>
  <c r="T4461" i="8" s="1"/>
  <c r="S4460" i="8"/>
  <c r="R4460" i="8"/>
  <c r="Q4460" i="8"/>
  <c r="P4460" i="8"/>
  <c r="O4460" i="8"/>
  <c r="N4460" i="8"/>
  <c r="T4460" i="8" s="1"/>
  <c r="S4459" i="8"/>
  <c r="R4459" i="8"/>
  <c r="Q4459" i="8"/>
  <c r="P4459" i="8"/>
  <c r="O4459" i="8"/>
  <c r="N4459" i="8"/>
  <c r="T4459" i="8" s="1"/>
  <c r="S4458" i="8"/>
  <c r="R4458" i="8"/>
  <c r="Q4458" i="8"/>
  <c r="P4458" i="8"/>
  <c r="O4458" i="8"/>
  <c r="N4458" i="8"/>
  <c r="T4458" i="8" s="1"/>
  <c r="S4457" i="8"/>
  <c r="R4457" i="8"/>
  <c r="Q4457" i="8"/>
  <c r="P4457" i="8"/>
  <c r="O4457" i="8"/>
  <c r="N4457" i="8"/>
  <c r="T4457" i="8" s="1"/>
  <c r="S4456" i="8"/>
  <c r="R4456" i="8"/>
  <c r="Q4456" i="8"/>
  <c r="P4456" i="8"/>
  <c r="O4456" i="8"/>
  <c r="N4456" i="8"/>
  <c r="T4456" i="8" s="1"/>
  <c r="S4455" i="8"/>
  <c r="R4455" i="8"/>
  <c r="Q4455" i="8"/>
  <c r="P4455" i="8"/>
  <c r="O4455" i="8"/>
  <c r="N4455" i="8"/>
  <c r="T4455" i="8" s="1"/>
  <c r="S4454" i="8"/>
  <c r="R4454" i="8"/>
  <c r="Q4454" i="8"/>
  <c r="P4454" i="8"/>
  <c r="O4454" i="8"/>
  <c r="N4454" i="8"/>
  <c r="T4454" i="8" s="1"/>
  <c r="S4453" i="8"/>
  <c r="R4453" i="8"/>
  <c r="Q4453" i="8"/>
  <c r="P4453" i="8"/>
  <c r="O4453" i="8"/>
  <c r="N4453" i="8"/>
  <c r="T4453" i="8" s="1"/>
  <c r="S4452" i="8"/>
  <c r="R4452" i="8"/>
  <c r="Q4452" i="8"/>
  <c r="P4452" i="8"/>
  <c r="O4452" i="8"/>
  <c r="N4452" i="8"/>
  <c r="T4452" i="8" s="1"/>
  <c r="S4451" i="8"/>
  <c r="R4451" i="8"/>
  <c r="Q4451" i="8"/>
  <c r="P4451" i="8"/>
  <c r="O4451" i="8"/>
  <c r="N4451" i="8"/>
  <c r="T4451" i="8" s="1"/>
  <c r="S4450" i="8"/>
  <c r="R4450" i="8"/>
  <c r="Q4450" i="8"/>
  <c r="P4450" i="8"/>
  <c r="O4450" i="8"/>
  <c r="N4450" i="8"/>
  <c r="T4450" i="8" s="1"/>
  <c r="S4449" i="8"/>
  <c r="R4449" i="8"/>
  <c r="Q4449" i="8"/>
  <c r="P4449" i="8"/>
  <c r="O4449" i="8"/>
  <c r="N4449" i="8"/>
  <c r="T4449" i="8" s="1"/>
  <c r="S4448" i="8"/>
  <c r="R4448" i="8"/>
  <c r="Q4448" i="8"/>
  <c r="P4448" i="8"/>
  <c r="O4448" i="8"/>
  <c r="N4448" i="8"/>
  <c r="T4448" i="8" s="1"/>
  <c r="S4447" i="8"/>
  <c r="R4447" i="8"/>
  <c r="Q4447" i="8"/>
  <c r="P4447" i="8"/>
  <c r="O4447" i="8"/>
  <c r="N4447" i="8"/>
  <c r="T4447" i="8" s="1"/>
  <c r="S4446" i="8"/>
  <c r="R4446" i="8"/>
  <c r="Q4446" i="8"/>
  <c r="P4446" i="8"/>
  <c r="O4446" i="8"/>
  <c r="N4446" i="8"/>
  <c r="T4446" i="8" s="1"/>
  <c r="S4445" i="8"/>
  <c r="R4445" i="8"/>
  <c r="Q4445" i="8"/>
  <c r="P4445" i="8"/>
  <c r="O4445" i="8"/>
  <c r="N4445" i="8"/>
  <c r="T4445" i="8" s="1"/>
  <c r="S4444" i="8"/>
  <c r="R4444" i="8"/>
  <c r="Q4444" i="8"/>
  <c r="P4444" i="8"/>
  <c r="O4444" i="8"/>
  <c r="N4444" i="8"/>
  <c r="T4444" i="8" s="1"/>
  <c r="S4443" i="8"/>
  <c r="R4443" i="8"/>
  <c r="Q4443" i="8"/>
  <c r="P4443" i="8"/>
  <c r="O4443" i="8"/>
  <c r="N4443" i="8"/>
  <c r="T4443" i="8" s="1"/>
  <c r="S4442" i="8"/>
  <c r="R4442" i="8"/>
  <c r="Q4442" i="8"/>
  <c r="P4442" i="8"/>
  <c r="O4442" i="8"/>
  <c r="N4442" i="8"/>
  <c r="T4442" i="8" s="1"/>
  <c r="S4441" i="8"/>
  <c r="R4441" i="8"/>
  <c r="Q4441" i="8"/>
  <c r="P4441" i="8"/>
  <c r="O4441" i="8"/>
  <c r="N4441" i="8"/>
  <c r="T4441" i="8" s="1"/>
  <c r="S4440" i="8"/>
  <c r="R4440" i="8"/>
  <c r="Q4440" i="8"/>
  <c r="P4440" i="8"/>
  <c r="O4440" i="8"/>
  <c r="N4440" i="8"/>
  <c r="T4440" i="8" s="1"/>
  <c r="S4439" i="8"/>
  <c r="R4439" i="8"/>
  <c r="Q4439" i="8"/>
  <c r="P4439" i="8"/>
  <c r="O4439" i="8"/>
  <c r="N4439" i="8"/>
  <c r="T4439" i="8" s="1"/>
  <c r="S4438" i="8"/>
  <c r="R4438" i="8"/>
  <c r="Q4438" i="8"/>
  <c r="P4438" i="8"/>
  <c r="O4438" i="8"/>
  <c r="N4438" i="8"/>
  <c r="T4438" i="8" s="1"/>
  <c r="S4437" i="8"/>
  <c r="R4437" i="8"/>
  <c r="Q4437" i="8"/>
  <c r="P4437" i="8"/>
  <c r="O4437" i="8"/>
  <c r="N4437" i="8"/>
  <c r="T4437" i="8" s="1"/>
  <c r="S4436" i="8"/>
  <c r="R4436" i="8"/>
  <c r="Q4436" i="8"/>
  <c r="P4436" i="8"/>
  <c r="O4436" i="8"/>
  <c r="N4436" i="8"/>
  <c r="T4436" i="8" s="1"/>
  <c r="S4435" i="8"/>
  <c r="R4435" i="8"/>
  <c r="Q4435" i="8"/>
  <c r="P4435" i="8"/>
  <c r="O4435" i="8"/>
  <c r="N4435" i="8"/>
  <c r="T4435" i="8" s="1"/>
  <c r="S4434" i="8"/>
  <c r="R4434" i="8"/>
  <c r="Q4434" i="8"/>
  <c r="P4434" i="8"/>
  <c r="O4434" i="8"/>
  <c r="N4434" i="8"/>
  <c r="T4434" i="8" s="1"/>
  <c r="S4433" i="8"/>
  <c r="R4433" i="8"/>
  <c r="Q4433" i="8"/>
  <c r="P4433" i="8"/>
  <c r="O4433" i="8"/>
  <c r="N4433" i="8"/>
  <c r="T4433" i="8" s="1"/>
  <c r="S4432" i="8"/>
  <c r="R4432" i="8"/>
  <c r="Q4432" i="8"/>
  <c r="P4432" i="8"/>
  <c r="O4432" i="8"/>
  <c r="N4432" i="8"/>
  <c r="T4432" i="8" s="1"/>
  <c r="S4431" i="8"/>
  <c r="R4431" i="8"/>
  <c r="Q4431" i="8"/>
  <c r="P4431" i="8"/>
  <c r="O4431" i="8"/>
  <c r="N4431" i="8"/>
  <c r="T4431" i="8" s="1"/>
  <c r="S4430" i="8"/>
  <c r="R4430" i="8"/>
  <c r="Q4430" i="8"/>
  <c r="P4430" i="8"/>
  <c r="O4430" i="8"/>
  <c r="N4430" i="8"/>
  <c r="T4430" i="8" s="1"/>
  <c r="S4429" i="8"/>
  <c r="R4429" i="8"/>
  <c r="Q4429" i="8"/>
  <c r="P4429" i="8"/>
  <c r="O4429" i="8"/>
  <c r="N4429" i="8"/>
  <c r="T4429" i="8" s="1"/>
  <c r="S4428" i="8"/>
  <c r="R4428" i="8"/>
  <c r="Q4428" i="8"/>
  <c r="P4428" i="8"/>
  <c r="O4428" i="8"/>
  <c r="N4428" i="8"/>
  <c r="T4428" i="8" s="1"/>
  <c r="S4427" i="8"/>
  <c r="R4427" i="8"/>
  <c r="Q4427" i="8"/>
  <c r="P4427" i="8"/>
  <c r="O4427" i="8"/>
  <c r="N4427" i="8"/>
  <c r="T4427" i="8" s="1"/>
  <c r="S4426" i="8"/>
  <c r="R4426" i="8"/>
  <c r="Q4426" i="8"/>
  <c r="P4426" i="8"/>
  <c r="O4426" i="8"/>
  <c r="N4426" i="8"/>
  <c r="T4426" i="8" s="1"/>
  <c r="S4425" i="8"/>
  <c r="R4425" i="8"/>
  <c r="Q4425" i="8"/>
  <c r="P4425" i="8"/>
  <c r="O4425" i="8"/>
  <c r="N4425" i="8"/>
  <c r="T4425" i="8" s="1"/>
  <c r="S4424" i="8"/>
  <c r="R4424" i="8"/>
  <c r="Q4424" i="8"/>
  <c r="P4424" i="8"/>
  <c r="O4424" i="8"/>
  <c r="N4424" i="8"/>
  <c r="T4424" i="8" s="1"/>
  <c r="S4423" i="8"/>
  <c r="R4423" i="8"/>
  <c r="Q4423" i="8"/>
  <c r="P4423" i="8"/>
  <c r="O4423" i="8"/>
  <c r="N4423" i="8"/>
  <c r="T4423" i="8" s="1"/>
  <c r="S4422" i="8"/>
  <c r="R4422" i="8"/>
  <c r="Q4422" i="8"/>
  <c r="P4422" i="8"/>
  <c r="O4422" i="8"/>
  <c r="N4422" i="8"/>
  <c r="T4422" i="8" s="1"/>
  <c r="S4421" i="8"/>
  <c r="R4421" i="8"/>
  <c r="Q4421" i="8"/>
  <c r="P4421" i="8"/>
  <c r="O4421" i="8"/>
  <c r="N4421" i="8"/>
  <c r="T4421" i="8" s="1"/>
  <c r="S4420" i="8"/>
  <c r="R4420" i="8"/>
  <c r="Q4420" i="8"/>
  <c r="P4420" i="8"/>
  <c r="O4420" i="8"/>
  <c r="N4420" i="8"/>
  <c r="T4420" i="8" s="1"/>
  <c r="S4419" i="8"/>
  <c r="R4419" i="8"/>
  <c r="Q4419" i="8"/>
  <c r="P4419" i="8"/>
  <c r="O4419" i="8"/>
  <c r="N4419" i="8"/>
  <c r="T4419" i="8" s="1"/>
  <c r="S4418" i="8"/>
  <c r="R4418" i="8"/>
  <c r="Q4418" i="8"/>
  <c r="P4418" i="8"/>
  <c r="O4418" i="8"/>
  <c r="N4418" i="8"/>
  <c r="T4418" i="8" s="1"/>
  <c r="S4417" i="8"/>
  <c r="R4417" i="8"/>
  <c r="Q4417" i="8"/>
  <c r="P4417" i="8"/>
  <c r="O4417" i="8"/>
  <c r="N4417" i="8"/>
  <c r="T4417" i="8" s="1"/>
  <c r="S4416" i="8"/>
  <c r="R4416" i="8"/>
  <c r="Q4416" i="8"/>
  <c r="P4416" i="8"/>
  <c r="O4416" i="8"/>
  <c r="N4416" i="8"/>
  <c r="T4416" i="8" s="1"/>
  <c r="S4415" i="8"/>
  <c r="R4415" i="8"/>
  <c r="Q4415" i="8"/>
  <c r="P4415" i="8"/>
  <c r="O4415" i="8"/>
  <c r="N4415" i="8"/>
  <c r="T4415" i="8" s="1"/>
  <c r="S4414" i="8"/>
  <c r="R4414" i="8"/>
  <c r="Q4414" i="8"/>
  <c r="P4414" i="8"/>
  <c r="O4414" i="8"/>
  <c r="N4414" i="8"/>
  <c r="T4414" i="8" s="1"/>
  <c r="S4413" i="8"/>
  <c r="R4413" i="8"/>
  <c r="Q4413" i="8"/>
  <c r="P4413" i="8"/>
  <c r="O4413" i="8"/>
  <c r="N4413" i="8"/>
  <c r="T4413" i="8" s="1"/>
  <c r="S4412" i="8"/>
  <c r="R4412" i="8"/>
  <c r="Q4412" i="8"/>
  <c r="P4412" i="8"/>
  <c r="O4412" i="8"/>
  <c r="N4412" i="8"/>
  <c r="T4412" i="8" s="1"/>
  <c r="S4411" i="8"/>
  <c r="R4411" i="8"/>
  <c r="Q4411" i="8"/>
  <c r="P4411" i="8"/>
  <c r="O4411" i="8"/>
  <c r="N4411" i="8"/>
  <c r="T4411" i="8" s="1"/>
  <c r="S4410" i="8"/>
  <c r="R4410" i="8"/>
  <c r="Q4410" i="8"/>
  <c r="P4410" i="8"/>
  <c r="O4410" i="8"/>
  <c r="N4410" i="8"/>
  <c r="T4410" i="8" s="1"/>
  <c r="S4409" i="8"/>
  <c r="R4409" i="8"/>
  <c r="Q4409" i="8"/>
  <c r="P4409" i="8"/>
  <c r="O4409" i="8"/>
  <c r="N4409" i="8"/>
  <c r="T4409" i="8" s="1"/>
  <c r="S4408" i="8"/>
  <c r="R4408" i="8"/>
  <c r="Q4408" i="8"/>
  <c r="P4408" i="8"/>
  <c r="O4408" i="8"/>
  <c r="N4408" i="8"/>
  <c r="T4408" i="8" s="1"/>
  <c r="S4407" i="8"/>
  <c r="R4407" i="8"/>
  <c r="Q4407" i="8"/>
  <c r="P4407" i="8"/>
  <c r="O4407" i="8"/>
  <c r="N4407" i="8"/>
  <c r="T4407" i="8" s="1"/>
  <c r="S4406" i="8"/>
  <c r="R4406" i="8"/>
  <c r="Q4406" i="8"/>
  <c r="P4406" i="8"/>
  <c r="O4406" i="8"/>
  <c r="N4406" i="8"/>
  <c r="T4406" i="8" s="1"/>
  <c r="S4405" i="8"/>
  <c r="R4405" i="8"/>
  <c r="Q4405" i="8"/>
  <c r="P4405" i="8"/>
  <c r="O4405" i="8"/>
  <c r="N4405" i="8"/>
  <c r="T4405" i="8" s="1"/>
  <c r="S4404" i="8"/>
  <c r="R4404" i="8"/>
  <c r="Q4404" i="8"/>
  <c r="P4404" i="8"/>
  <c r="O4404" i="8"/>
  <c r="N4404" i="8"/>
  <c r="T4404" i="8" s="1"/>
  <c r="S4403" i="8"/>
  <c r="R4403" i="8"/>
  <c r="Q4403" i="8"/>
  <c r="P4403" i="8"/>
  <c r="O4403" i="8"/>
  <c r="N4403" i="8"/>
  <c r="T4403" i="8" s="1"/>
  <c r="S4402" i="8"/>
  <c r="R4402" i="8"/>
  <c r="Q4402" i="8"/>
  <c r="P4402" i="8"/>
  <c r="O4402" i="8"/>
  <c r="N4402" i="8"/>
  <c r="T4402" i="8" s="1"/>
  <c r="S4401" i="8"/>
  <c r="R4401" i="8"/>
  <c r="Q4401" i="8"/>
  <c r="P4401" i="8"/>
  <c r="O4401" i="8"/>
  <c r="N4401" i="8"/>
  <c r="T4401" i="8" s="1"/>
  <c r="S4400" i="8"/>
  <c r="R4400" i="8"/>
  <c r="Q4400" i="8"/>
  <c r="P4400" i="8"/>
  <c r="O4400" i="8"/>
  <c r="N4400" i="8"/>
  <c r="T4400" i="8" s="1"/>
  <c r="S4399" i="8"/>
  <c r="R4399" i="8"/>
  <c r="Q4399" i="8"/>
  <c r="P4399" i="8"/>
  <c r="O4399" i="8"/>
  <c r="N4399" i="8"/>
  <c r="T4399" i="8" s="1"/>
  <c r="S4398" i="8"/>
  <c r="R4398" i="8"/>
  <c r="Q4398" i="8"/>
  <c r="P4398" i="8"/>
  <c r="O4398" i="8"/>
  <c r="N4398" i="8"/>
  <c r="T4398" i="8" s="1"/>
  <c r="S4397" i="8"/>
  <c r="R4397" i="8"/>
  <c r="Q4397" i="8"/>
  <c r="P4397" i="8"/>
  <c r="O4397" i="8"/>
  <c r="N4397" i="8"/>
  <c r="T4397" i="8" s="1"/>
  <c r="S4396" i="8"/>
  <c r="R4396" i="8"/>
  <c r="Q4396" i="8"/>
  <c r="P4396" i="8"/>
  <c r="O4396" i="8"/>
  <c r="N4396" i="8"/>
  <c r="T4396" i="8" s="1"/>
  <c r="S4395" i="8"/>
  <c r="R4395" i="8"/>
  <c r="Q4395" i="8"/>
  <c r="P4395" i="8"/>
  <c r="O4395" i="8"/>
  <c r="N4395" i="8"/>
  <c r="T4395" i="8" s="1"/>
  <c r="S4394" i="8"/>
  <c r="R4394" i="8"/>
  <c r="Q4394" i="8"/>
  <c r="P4394" i="8"/>
  <c r="O4394" i="8"/>
  <c r="N4394" i="8"/>
  <c r="T4394" i="8" s="1"/>
  <c r="S4393" i="8"/>
  <c r="R4393" i="8"/>
  <c r="Q4393" i="8"/>
  <c r="P4393" i="8"/>
  <c r="O4393" i="8"/>
  <c r="N4393" i="8"/>
  <c r="T4393" i="8" s="1"/>
  <c r="S4392" i="8"/>
  <c r="R4392" i="8"/>
  <c r="Q4392" i="8"/>
  <c r="P4392" i="8"/>
  <c r="O4392" i="8"/>
  <c r="N4392" i="8"/>
  <c r="T4392" i="8" s="1"/>
  <c r="S4391" i="8"/>
  <c r="R4391" i="8"/>
  <c r="Q4391" i="8"/>
  <c r="P4391" i="8"/>
  <c r="O4391" i="8"/>
  <c r="N4391" i="8"/>
  <c r="T4391" i="8" s="1"/>
  <c r="S4390" i="8"/>
  <c r="R4390" i="8"/>
  <c r="Q4390" i="8"/>
  <c r="P4390" i="8"/>
  <c r="O4390" i="8"/>
  <c r="N4390" i="8"/>
  <c r="T4390" i="8" s="1"/>
  <c r="S4389" i="8"/>
  <c r="R4389" i="8"/>
  <c r="Q4389" i="8"/>
  <c r="P4389" i="8"/>
  <c r="O4389" i="8"/>
  <c r="N4389" i="8"/>
  <c r="T4389" i="8" s="1"/>
  <c r="S4388" i="8"/>
  <c r="R4388" i="8"/>
  <c r="Q4388" i="8"/>
  <c r="P4388" i="8"/>
  <c r="O4388" i="8"/>
  <c r="N4388" i="8"/>
  <c r="T4388" i="8" s="1"/>
  <c r="S4387" i="8"/>
  <c r="R4387" i="8"/>
  <c r="Q4387" i="8"/>
  <c r="P4387" i="8"/>
  <c r="O4387" i="8"/>
  <c r="N4387" i="8"/>
  <c r="T4387" i="8" s="1"/>
  <c r="S4386" i="8"/>
  <c r="R4386" i="8"/>
  <c r="Q4386" i="8"/>
  <c r="P4386" i="8"/>
  <c r="O4386" i="8"/>
  <c r="N4386" i="8"/>
  <c r="T4386" i="8" s="1"/>
  <c r="S4385" i="8"/>
  <c r="R4385" i="8"/>
  <c r="Q4385" i="8"/>
  <c r="P4385" i="8"/>
  <c r="O4385" i="8"/>
  <c r="N4385" i="8"/>
  <c r="T4385" i="8" s="1"/>
  <c r="S4384" i="8"/>
  <c r="R4384" i="8"/>
  <c r="Q4384" i="8"/>
  <c r="P4384" i="8"/>
  <c r="O4384" i="8"/>
  <c r="N4384" i="8"/>
  <c r="T4384" i="8" s="1"/>
  <c r="S4383" i="8"/>
  <c r="R4383" i="8"/>
  <c r="Q4383" i="8"/>
  <c r="P4383" i="8"/>
  <c r="O4383" i="8"/>
  <c r="N4383" i="8"/>
  <c r="T4383" i="8" s="1"/>
  <c r="S4382" i="8"/>
  <c r="R4382" i="8"/>
  <c r="Q4382" i="8"/>
  <c r="P4382" i="8"/>
  <c r="O4382" i="8"/>
  <c r="N4382" i="8"/>
  <c r="T4382" i="8" s="1"/>
  <c r="S4381" i="8"/>
  <c r="R4381" i="8"/>
  <c r="Q4381" i="8"/>
  <c r="P4381" i="8"/>
  <c r="O4381" i="8"/>
  <c r="N4381" i="8"/>
  <c r="T4381" i="8" s="1"/>
  <c r="S4380" i="8"/>
  <c r="R4380" i="8"/>
  <c r="Q4380" i="8"/>
  <c r="P4380" i="8"/>
  <c r="O4380" i="8"/>
  <c r="N4380" i="8"/>
  <c r="T4380" i="8" s="1"/>
  <c r="S4379" i="8"/>
  <c r="R4379" i="8"/>
  <c r="Q4379" i="8"/>
  <c r="P4379" i="8"/>
  <c r="O4379" i="8"/>
  <c r="N4379" i="8"/>
  <c r="T4379" i="8" s="1"/>
  <c r="S4378" i="8"/>
  <c r="R4378" i="8"/>
  <c r="Q4378" i="8"/>
  <c r="P4378" i="8"/>
  <c r="O4378" i="8"/>
  <c r="N4378" i="8"/>
  <c r="T4378" i="8" s="1"/>
  <c r="S4377" i="8"/>
  <c r="R4377" i="8"/>
  <c r="Q4377" i="8"/>
  <c r="P4377" i="8"/>
  <c r="O4377" i="8"/>
  <c r="N4377" i="8"/>
  <c r="T4377" i="8" s="1"/>
  <c r="S4376" i="8"/>
  <c r="R4376" i="8"/>
  <c r="Q4376" i="8"/>
  <c r="P4376" i="8"/>
  <c r="O4376" i="8"/>
  <c r="N4376" i="8"/>
  <c r="T4376" i="8" s="1"/>
  <c r="S4375" i="8"/>
  <c r="R4375" i="8"/>
  <c r="Q4375" i="8"/>
  <c r="P4375" i="8"/>
  <c r="O4375" i="8"/>
  <c r="N4375" i="8"/>
  <c r="T4375" i="8" s="1"/>
  <c r="S4374" i="8"/>
  <c r="R4374" i="8"/>
  <c r="Q4374" i="8"/>
  <c r="P4374" i="8"/>
  <c r="O4374" i="8"/>
  <c r="N4374" i="8"/>
  <c r="T4374" i="8" s="1"/>
  <c r="S4373" i="8"/>
  <c r="R4373" i="8"/>
  <c r="Q4373" i="8"/>
  <c r="P4373" i="8"/>
  <c r="O4373" i="8"/>
  <c r="N4373" i="8"/>
  <c r="T4373" i="8" s="1"/>
  <c r="S4372" i="8"/>
  <c r="R4372" i="8"/>
  <c r="Q4372" i="8"/>
  <c r="P4372" i="8"/>
  <c r="O4372" i="8"/>
  <c r="N4372" i="8"/>
  <c r="T4372" i="8" s="1"/>
  <c r="S4371" i="8"/>
  <c r="R4371" i="8"/>
  <c r="Q4371" i="8"/>
  <c r="P4371" i="8"/>
  <c r="O4371" i="8"/>
  <c r="N4371" i="8"/>
  <c r="T4371" i="8" s="1"/>
  <c r="S4370" i="8"/>
  <c r="R4370" i="8"/>
  <c r="Q4370" i="8"/>
  <c r="P4370" i="8"/>
  <c r="O4370" i="8"/>
  <c r="N4370" i="8"/>
  <c r="T4370" i="8" s="1"/>
  <c r="S4369" i="8"/>
  <c r="R4369" i="8"/>
  <c r="Q4369" i="8"/>
  <c r="P4369" i="8"/>
  <c r="O4369" i="8"/>
  <c r="N4369" i="8"/>
  <c r="T4369" i="8" s="1"/>
  <c r="S4368" i="8"/>
  <c r="R4368" i="8"/>
  <c r="Q4368" i="8"/>
  <c r="P4368" i="8"/>
  <c r="O4368" i="8"/>
  <c r="N4368" i="8"/>
  <c r="T4368" i="8" s="1"/>
  <c r="S4367" i="8"/>
  <c r="R4367" i="8"/>
  <c r="Q4367" i="8"/>
  <c r="P4367" i="8"/>
  <c r="O4367" i="8"/>
  <c r="N4367" i="8"/>
  <c r="T4367" i="8" s="1"/>
  <c r="S4366" i="8"/>
  <c r="R4366" i="8"/>
  <c r="Q4366" i="8"/>
  <c r="P4366" i="8"/>
  <c r="O4366" i="8"/>
  <c r="N4366" i="8"/>
  <c r="T4366" i="8" s="1"/>
  <c r="S4365" i="8"/>
  <c r="R4365" i="8"/>
  <c r="Q4365" i="8"/>
  <c r="P4365" i="8"/>
  <c r="O4365" i="8"/>
  <c r="N4365" i="8"/>
  <c r="T4365" i="8" s="1"/>
  <c r="S4364" i="8"/>
  <c r="R4364" i="8"/>
  <c r="Q4364" i="8"/>
  <c r="P4364" i="8"/>
  <c r="O4364" i="8"/>
  <c r="N4364" i="8"/>
  <c r="T4364" i="8" s="1"/>
  <c r="S4363" i="8"/>
  <c r="R4363" i="8"/>
  <c r="Q4363" i="8"/>
  <c r="P4363" i="8"/>
  <c r="O4363" i="8"/>
  <c r="N4363" i="8"/>
  <c r="T4363" i="8" s="1"/>
  <c r="S4362" i="8"/>
  <c r="R4362" i="8"/>
  <c r="Q4362" i="8"/>
  <c r="P4362" i="8"/>
  <c r="O4362" i="8"/>
  <c r="N4362" i="8"/>
  <c r="T4362" i="8" s="1"/>
  <c r="S4361" i="8"/>
  <c r="R4361" i="8"/>
  <c r="Q4361" i="8"/>
  <c r="P4361" i="8"/>
  <c r="O4361" i="8"/>
  <c r="N4361" i="8"/>
  <c r="T4361" i="8" s="1"/>
  <c r="S4360" i="8"/>
  <c r="R4360" i="8"/>
  <c r="Q4360" i="8"/>
  <c r="P4360" i="8"/>
  <c r="O4360" i="8"/>
  <c r="N4360" i="8"/>
  <c r="T4360" i="8" s="1"/>
  <c r="S4359" i="8"/>
  <c r="R4359" i="8"/>
  <c r="Q4359" i="8"/>
  <c r="P4359" i="8"/>
  <c r="O4359" i="8"/>
  <c r="N4359" i="8"/>
  <c r="T4359" i="8" s="1"/>
  <c r="S4358" i="8"/>
  <c r="R4358" i="8"/>
  <c r="Q4358" i="8"/>
  <c r="P4358" i="8"/>
  <c r="O4358" i="8"/>
  <c r="N4358" i="8"/>
  <c r="T4358" i="8" s="1"/>
  <c r="S4357" i="8"/>
  <c r="R4357" i="8"/>
  <c r="Q4357" i="8"/>
  <c r="P4357" i="8"/>
  <c r="O4357" i="8"/>
  <c r="N4357" i="8"/>
  <c r="T4357" i="8" s="1"/>
  <c r="S4356" i="8"/>
  <c r="R4356" i="8"/>
  <c r="Q4356" i="8"/>
  <c r="P4356" i="8"/>
  <c r="O4356" i="8"/>
  <c r="N4356" i="8"/>
  <c r="T4356" i="8" s="1"/>
  <c r="S4355" i="8"/>
  <c r="R4355" i="8"/>
  <c r="Q4355" i="8"/>
  <c r="P4355" i="8"/>
  <c r="O4355" i="8"/>
  <c r="N4355" i="8"/>
  <c r="T4355" i="8" s="1"/>
  <c r="S4354" i="8"/>
  <c r="R4354" i="8"/>
  <c r="Q4354" i="8"/>
  <c r="P4354" i="8"/>
  <c r="O4354" i="8"/>
  <c r="N4354" i="8"/>
  <c r="T4354" i="8" s="1"/>
  <c r="S4353" i="8"/>
  <c r="R4353" i="8"/>
  <c r="Q4353" i="8"/>
  <c r="P4353" i="8"/>
  <c r="O4353" i="8"/>
  <c r="N4353" i="8"/>
  <c r="T4353" i="8" s="1"/>
  <c r="S4352" i="8"/>
  <c r="R4352" i="8"/>
  <c r="Q4352" i="8"/>
  <c r="P4352" i="8"/>
  <c r="O4352" i="8"/>
  <c r="N4352" i="8"/>
  <c r="T4352" i="8" s="1"/>
  <c r="S4351" i="8"/>
  <c r="R4351" i="8"/>
  <c r="Q4351" i="8"/>
  <c r="P4351" i="8"/>
  <c r="O4351" i="8"/>
  <c r="N4351" i="8"/>
  <c r="T4351" i="8" s="1"/>
  <c r="S4350" i="8"/>
  <c r="R4350" i="8"/>
  <c r="Q4350" i="8"/>
  <c r="P4350" i="8"/>
  <c r="O4350" i="8"/>
  <c r="N4350" i="8"/>
  <c r="T4350" i="8" s="1"/>
  <c r="S4349" i="8"/>
  <c r="R4349" i="8"/>
  <c r="Q4349" i="8"/>
  <c r="P4349" i="8"/>
  <c r="O4349" i="8"/>
  <c r="N4349" i="8"/>
  <c r="T4349" i="8" s="1"/>
  <c r="S4348" i="8"/>
  <c r="R4348" i="8"/>
  <c r="Q4348" i="8"/>
  <c r="P4348" i="8"/>
  <c r="O4348" i="8"/>
  <c r="N4348" i="8"/>
  <c r="T4348" i="8" s="1"/>
  <c r="S4347" i="8"/>
  <c r="R4347" i="8"/>
  <c r="Q4347" i="8"/>
  <c r="P4347" i="8"/>
  <c r="O4347" i="8"/>
  <c r="N4347" i="8"/>
  <c r="T4347" i="8" s="1"/>
  <c r="S4346" i="8"/>
  <c r="R4346" i="8"/>
  <c r="Q4346" i="8"/>
  <c r="P4346" i="8"/>
  <c r="O4346" i="8"/>
  <c r="N4346" i="8"/>
  <c r="T4346" i="8" s="1"/>
  <c r="S4345" i="8"/>
  <c r="R4345" i="8"/>
  <c r="Q4345" i="8"/>
  <c r="P4345" i="8"/>
  <c r="O4345" i="8"/>
  <c r="N4345" i="8"/>
  <c r="T4345" i="8" s="1"/>
  <c r="S4344" i="8"/>
  <c r="R4344" i="8"/>
  <c r="Q4344" i="8"/>
  <c r="P4344" i="8"/>
  <c r="O4344" i="8"/>
  <c r="N4344" i="8"/>
  <c r="T4344" i="8" s="1"/>
  <c r="S4343" i="8"/>
  <c r="R4343" i="8"/>
  <c r="Q4343" i="8"/>
  <c r="P4343" i="8"/>
  <c r="O4343" i="8"/>
  <c r="N4343" i="8"/>
  <c r="T4343" i="8" s="1"/>
  <c r="S4342" i="8"/>
  <c r="R4342" i="8"/>
  <c r="Q4342" i="8"/>
  <c r="P4342" i="8"/>
  <c r="O4342" i="8"/>
  <c r="N4342" i="8"/>
  <c r="T4342" i="8" s="1"/>
  <c r="S4341" i="8"/>
  <c r="R4341" i="8"/>
  <c r="Q4341" i="8"/>
  <c r="P4341" i="8"/>
  <c r="O4341" i="8"/>
  <c r="N4341" i="8"/>
  <c r="T4341" i="8" s="1"/>
  <c r="S4340" i="8"/>
  <c r="R4340" i="8"/>
  <c r="Q4340" i="8"/>
  <c r="P4340" i="8"/>
  <c r="O4340" i="8"/>
  <c r="N4340" i="8"/>
  <c r="T4340" i="8" s="1"/>
  <c r="S4339" i="8"/>
  <c r="R4339" i="8"/>
  <c r="Q4339" i="8"/>
  <c r="P4339" i="8"/>
  <c r="O4339" i="8"/>
  <c r="N4339" i="8"/>
  <c r="T4339" i="8" s="1"/>
  <c r="S4338" i="8"/>
  <c r="R4338" i="8"/>
  <c r="Q4338" i="8"/>
  <c r="P4338" i="8"/>
  <c r="O4338" i="8"/>
  <c r="N4338" i="8"/>
  <c r="T4338" i="8" s="1"/>
  <c r="S4337" i="8"/>
  <c r="R4337" i="8"/>
  <c r="Q4337" i="8"/>
  <c r="P4337" i="8"/>
  <c r="O4337" i="8"/>
  <c r="N4337" i="8"/>
  <c r="T4337" i="8" s="1"/>
  <c r="S4336" i="8"/>
  <c r="R4336" i="8"/>
  <c r="Q4336" i="8"/>
  <c r="P4336" i="8"/>
  <c r="O4336" i="8"/>
  <c r="N4336" i="8"/>
  <c r="T4336" i="8" s="1"/>
  <c r="S4335" i="8"/>
  <c r="R4335" i="8"/>
  <c r="Q4335" i="8"/>
  <c r="P4335" i="8"/>
  <c r="O4335" i="8"/>
  <c r="N4335" i="8"/>
  <c r="T4335" i="8" s="1"/>
  <c r="S4334" i="8"/>
  <c r="R4334" i="8"/>
  <c r="Q4334" i="8"/>
  <c r="P4334" i="8"/>
  <c r="O4334" i="8"/>
  <c r="N4334" i="8"/>
  <c r="T4334" i="8" s="1"/>
  <c r="S4333" i="8"/>
  <c r="R4333" i="8"/>
  <c r="Q4333" i="8"/>
  <c r="P4333" i="8"/>
  <c r="O4333" i="8"/>
  <c r="N4333" i="8"/>
  <c r="T4333" i="8" s="1"/>
  <c r="S4332" i="8"/>
  <c r="R4332" i="8"/>
  <c r="Q4332" i="8"/>
  <c r="P4332" i="8"/>
  <c r="O4332" i="8"/>
  <c r="N4332" i="8"/>
  <c r="T4332" i="8" s="1"/>
  <c r="S4331" i="8"/>
  <c r="R4331" i="8"/>
  <c r="Q4331" i="8"/>
  <c r="P4331" i="8"/>
  <c r="O4331" i="8"/>
  <c r="N4331" i="8"/>
  <c r="T4331" i="8" s="1"/>
  <c r="S4330" i="8"/>
  <c r="R4330" i="8"/>
  <c r="Q4330" i="8"/>
  <c r="P4330" i="8"/>
  <c r="O4330" i="8"/>
  <c r="N4330" i="8"/>
  <c r="T4330" i="8" s="1"/>
  <c r="S4329" i="8"/>
  <c r="R4329" i="8"/>
  <c r="Q4329" i="8"/>
  <c r="P4329" i="8"/>
  <c r="O4329" i="8"/>
  <c r="N4329" i="8"/>
  <c r="T4329" i="8" s="1"/>
  <c r="S4328" i="8"/>
  <c r="R4328" i="8"/>
  <c r="Q4328" i="8"/>
  <c r="P4328" i="8"/>
  <c r="O4328" i="8"/>
  <c r="N4328" i="8"/>
  <c r="T4328" i="8" s="1"/>
  <c r="S4327" i="8"/>
  <c r="R4327" i="8"/>
  <c r="Q4327" i="8"/>
  <c r="P4327" i="8"/>
  <c r="O4327" i="8"/>
  <c r="N4327" i="8"/>
  <c r="T4327" i="8" s="1"/>
  <c r="S4326" i="8"/>
  <c r="R4326" i="8"/>
  <c r="Q4326" i="8"/>
  <c r="P4326" i="8"/>
  <c r="O4326" i="8"/>
  <c r="N4326" i="8"/>
  <c r="T4326" i="8" s="1"/>
  <c r="S4325" i="8"/>
  <c r="R4325" i="8"/>
  <c r="Q4325" i="8"/>
  <c r="P4325" i="8"/>
  <c r="O4325" i="8"/>
  <c r="N4325" i="8"/>
  <c r="T4325" i="8" s="1"/>
  <c r="S4324" i="8"/>
  <c r="R4324" i="8"/>
  <c r="Q4324" i="8"/>
  <c r="P4324" i="8"/>
  <c r="O4324" i="8"/>
  <c r="N4324" i="8"/>
  <c r="T4324" i="8" s="1"/>
  <c r="S4323" i="8"/>
  <c r="R4323" i="8"/>
  <c r="Q4323" i="8"/>
  <c r="P4323" i="8"/>
  <c r="O4323" i="8"/>
  <c r="N4323" i="8"/>
  <c r="T4323" i="8" s="1"/>
  <c r="S4322" i="8"/>
  <c r="R4322" i="8"/>
  <c r="Q4322" i="8"/>
  <c r="P4322" i="8"/>
  <c r="O4322" i="8"/>
  <c r="N4322" i="8"/>
  <c r="T4322" i="8" s="1"/>
  <c r="S4321" i="8"/>
  <c r="R4321" i="8"/>
  <c r="Q4321" i="8"/>
  <c r="P4321" i="8"/>
  <c r="O4321" i="8"/>
  <c r="N4321" i="8"/>
  <c r="T4321" i="8" s="1"/>
  <c r="S4320" i="8"/>
  <c r="R4320" i="8"/>
  <c r="Q4320" i="8"/>
  <c r="P4320" i="8"/>
  <c r="O4320" i="8"/>
  <c r="N4320" i="8"/>
  <c r="T4320" i="8" s="1"/>
  <c r="S4319" i="8"/>
  <c r="R4319" i="8"/>
  <c r="Q4319" i="8"/>
  <c r="P4319" i="8"/>
  <c r="O4319" i="8"/>
  <c r="N4319" i="8"/>
  <c r="T4319" i="8" s="1"/>
  <c r="S4318" i="8"/>
  <c r="R4318" i="8"/>
  <c r="Q4318" i="8"/>
  <c r="P4318" i="8"/>
  <c r="O4318" i="8"/>
  <c r="N4318" i="8"/>
  <c r="T4318" i="8" s="1"/>
  <c r="S4317" i="8"/>
  <c r="R4317" i="8"/>
  <c r="Q4317" i="8"/>
  <c r="P4317" i="8"/>
  <c r="O4317" i="8"/>
  <c r="N4317" i="8"/>
  <c r="T4317" i="8" s="1"/>
  <c r="S4316" i="8"/>
  <c r="R4316" i="8"/>
  <c r="Q4316" i="8"/>
  <c r="P4316" i="8"/>
  <c r="O4316" i="8"/>
  <c r="N4316" i="8"/>
  <c r="T4316" i="8" s="1"/>
  <c r="S4315" i="8"/>
  <c r="R4315" i="8"/>
  <c r="Q4315" i="8"/>
  <c r="P4315" i="8"/>
  <c r="O4315" i="8"/>
  <c r="N4315" i="8"/>
  <c r="T4315" i="8" s="1"/>
  <c r="S4314" i="8"/>
  <c r="R4314" i="8"/>
  <c r="Q4314" i="8"/>
  <c r="P4314" i="8"/>
  <c r="O4314" i="8"/>
  <c r="N4314" i="8"/>
  <c r="T4314" i="8" s="1"/>
  <c r="S4313" i="8"/>
  <c r="R4313" i="8"/>
  <c r="Q4313" i="8"/>
  <c r="P4313" i="8"/>
  <c r="O4313" i="8"/>
  <c r="N4313" i="8"/>
  <c r="T4313" i="8" s="1"/>
  <c r="S4312" i="8"/>
  <c r="R4312" i="8"/>
  <c r="Q4312" i="8"/>
  <c r="P4312" i="8"/>
  <c r="O4312" i="8"/>
  <c r="N4312" i="8"/>
  <c r="T4312" i="8" s="1"/>
  <c r="S4311" i="8"/>
  <c r="R4311" i="8"/>
  <c r="Q4311" i="8"/>
  <c r="P4311" i="8"/>
  <c r="O4311" i="8"/>
  <c r="N4311" i="8"/>
  <c r="T4311" i="8" s="1"/>
  <c r="S4310" i="8"/>
  <c r="R4310" i="8"/>
  <c r="Q4310" i="8"/>
  <c r="P4310" i="8"/>
  <c r="O4310" i="8"/>
  <c r="N4310" i="8"/>
  <c r="T4310" i="8" s="1"/>
  <c r="S4309" i="8"/>
  <c r="R4309" i="8"/>
  <c r="Q4309" i="8"/>
  <c r="P4309" i="8"/>
  <c r="O4309" i="8"/>
  <c r="N4309" i="8"/>
  <c r="T4309" i="8" s="1"/>
  <c r="S4308" i="8"/>
  <c r="R4308" i="8"/>
  <c r="Q4308" i="8"/>
  <c r="P4308" i="8"/>
  <c r="O4308" i="8"/>
  <c r="N4308" i="8"/>
  <c r="T4308" i="8" s="1"/>
  <c r="S4307" i="8"/>
  <c r="R4307" i="8"/>
  <c r="Q4307" i="8"/>
  <c r="P4307" i="8"/>
  <c r="O4307" i="8"/>
  <c r="N4307" i="8"/>
  <c r="T4307" i="8" s="1"/>
  <c r="S4306" i="8"/>
  <c r="R4306" i="8"/>
  <c r="Q4306" i="8"/>
  <c r="P4306" i="8"/>
  <c r="O4306" i="8"/>
  <c r="N4306" i="8"/>
  <c r="T4306" i="8" s="1"/>
  <c r="S4305" i="8"/>
  <c r="R4305" i="8"/>
  <c r="Q4305" i="8"/>
  <c r="P4305" i="8"/>
  <c r="O4305" i="8"/>
  <c r="N4305" i="8"/>
  <c r="T4305" i="8" s="1"/>
  <c r="S4304" i="8"/>
  <c r="R4304" i="8"/>
  <c r="Q4304" i="8"/>
  <c r="P4304" i="8"/>
  <c r="O4304" i="8"/>
  <c r="N4304" i="8"/>
  <c r="T4304" i="8" s="1"/>
  <c r="S4303" i="8"/>
  <c r="R4303" i="8"/>
  <c r="Q4303" i="8"/>
  <c r="P4303" i="8"/>
  <c r="O4303" i="8"/>
  <c r="N4303" i="8"/>
  <c r="T4303" i="8" s="1"/>
  <c r="S4302" i="8"/>
  <c r="R4302" i="8"/>
  <c r="Q4302" i="8"/>
  <c r="P4302" i="8"/>
  <c r="O4302" i="8"/>
  <c r="N4302" i="8"/>
  <c r="T4302" i="8" s="1"/>
  <c r="S4301" i="8"/>
  <c r="R4301" i="8"/>
  <c r="Q4301" i="8"/>
  <c r="P4301" i="8"/>
  <c r="O4301" i="8"/>
  <c r="N4301" i="8"/>
  <c r="T4301" i="8" s="1"/>
  <c r="S4300" i="8"/>
  <c r="R4300" i="8"/>
  <c r="Q4300" i="8"/>
  <c r="P4300" i="8"/>
  <c r="O4300" i="8"/>
  <c r="N4300" i="8"/>
  <c r="T4300" i="8" s="1"/>
  <c r="S4299" i="8"/>
  <c r="R4299" i="8"/>
  <c r="Q4299" i="8"/>
  <c r="P4299" i="8"/>
  <c r="O4299" i="8"/>
  <c r="N4299" i="8"/>
  <c r="T4299" i="8" s="1"/>
  <c r="S4298" i="8"/>
  <c r="R4298" i="8"/>
  <c r="Q4298" i="8"/>
  <c r="P4298" i="8"/>
  <c r="O4298" i="8"/>
  <c r="N4298" i="8"/>
  <c r="T4298" i="8" s="1"/>
  <c r="S4297" i="8"/>
  <c r="R4297" i="8"/>
  <c r="Q4297" i="8"/>
  <c r="P4297" i="8"/>
  <c r="O4297" i="8"/>
  <c r="N4297" i="8"/>
  <c r="T4297" i="8" s="1"/>
  <c r="S4296" i="8"/>
  <c r="R4296" i="8"/>
  <c r="Q4296" i="8"/>
  <c r="P4296" i="8"/>
  <c r="O4296" i="8"/>
  <c r="N4296" i="8"/>
  <c r="T4296" i="8" s="1"/>
  <c r="S4295" i="8"/>
  <c r="R4295" i="8"/>
  <c r="Q4295" i="8"/>
  <c r="P4295" i="8"/>
  <c r="O4295" i="8"/>
  <c r="N4295" i="8"/>
  <c r="T4295" i="8" s="1"/>
  <c r="S4294" i="8"/>
  <c r="R4294" i="8"/>
  <c r="Q4294" i="8"/>
  <c r="P4294" i="8"/>
  <c r="O4294" i="8"/>
  <c r="N4294" i="8"/>
  <c r="T4294" i="8" s="1"/>
  <c r="S4293" i="8"/>
  <c r="R4293" i="8"/>
  <c r="Q4293" i="8"/>
  <c r="P4293" i="8"/>
  <c r="O4293" i="8"/>
  <c r="N4293" i="8"/>
  <c r="T4293" i="8" s="1"/>
  <c r="S4292" i="8"/>
  <c r="R4292" i="8"/>
  <c r="Q4292" i="8"/>
  <c r="P4292" i="8"/>
  <c r="O4292" i="8"/>
  <c r="N4292" i="8"/>
  <c r="T4292" i="8" s="1"/>
  <c r="S4291" i="8"/>
  <c r="R4291" i="8"/>
  <c r="Q4291" i="8"/>
  <c r="P4291" i="8"/>
  <c r="O4291" i="8"/>
  <c r="N4291" i="8"/>
  <c r="T4291" i="8" s="1"/>
  <c r="S4290" i="8"/>
  <c r="R4290" i="8"/>
  <c r="Q4290" i="8"/>
  <c r="P4290" i="8"/>
  <c r="O4290" i="8"/>
  <c r="N4290" i="8"/>
  <c r="T4290" i="8" s="1"/>
  <c r="S4289" i="8"/>
  <c r="R4289" i="8"/>
  <c r="Q4289" i="8"/>
  <c r="P4289" i="8"/>
  <c r="O4289" i="8"/>
  <c r="N4289" i="8"/>
  <c r="T4289" i="8" s="1"/>
  <c r="S4288" i="8"/>
  <c r="R4288" i="8"/>
  <c r="Q4288" i="8"/>
  <c r="P4288" i="8"/>
  <c r="O4288" i="8"/>
  <c r="N4288" i="8"/>
  <c r="T4288" i="8" s="1"/>
  <c r="S4287" i="8"/>
  <c r="R4287" i="8"/>
  <c r="Q4287" i="8"/>
  <c r="P4287" i="8"/>
  <c r="O4287" i="8"/>
  <c r="N4287" i="8"/>
  <c r="T4287" i="8" s="1"/>
  <c r="S4286" i="8"/>
  <c r="R4286" i="8"/>
  <c r="Q4286" i="8"/>
  <c r="P4286" i="8"/>
  <c r="O4286" i="8"/>
  <c r="N4286" i="8"/>
  <c r="T4286" i="8" s="1"/>
  <c r="S4285" i="8"/>
  <c r="R4285" i="8"/>
  <c r="Q4285" i="8"/>
  <c r="P4285" i="8"/>
  <c r="O4285" i="8"/>
  <c r="N4285" i="8"/>
  <c r="T4285" i="8" s="1"/>
  <c r="S4284" i="8"/>
  <c r="R4284" i="8"/>
  <c r="Q4284" i="8"/>
  <c r="P4284" i="8"/>
  <c r="O4284" i="8"/>
  <c r="N4284" i="8"/>
  <c r="T4284" i="8" s="1"/>
  <c r="S4283" i="8"/>
  <c r="R4283" i="8"/>
  <c r="Q4283" i="8"/>
  <c r="P4283" i="8"/>
  <c r="O4283" i="8"/>
  <c r="N4283" i="8"/>
  <c r="T4283" i="8" s="1"/>
  <c r="S4282" i="8"/>
  <c r="R4282" i="8"/>
  <c r="Q4282" i="8"/>
  <c r="P4282" i="8"/>
  <c r="O4282" i="8"/>
  <c r="N4282" i="8"/>
  <c r="T4282" i="8" s="1"/>
  <c r="S4281" i="8"/>
  <c r="R4281" i="8"/>
  <c r="Q4281" i="8"/>
  <c r="P4281" i="8"/>
  <c r="O4281" i="8"/>
  <c r="N4281" i="8"/>
  <c r="T4281" i="8" s="1"/>
  <c r="S4280" i="8"/>
  <c r="R4280" i="8"/>
  <c r="Q4280" i="8"/>
  <c r="P4280" i="8"/>
  <c r="O4280" i="8"/>
  <c r="N4280" i="8"/>
  <c r="T4280" i="8" s="1"/>
  <c r="S4279" i="8"/>
  <c r="R4279" i="8"/>
  <c r="Q4279" i="8"/>
  <c r="P4279" i="8"/>
  <c r="O4279" i="8"/>
  <c r="N4279" i="8"/>
  <c r="T4279" i="8" s="1"/>
  <c r="S4278" i="8"/>
  <c r="R4278" i="8"/>
  <c r="Q4278" i="8"/>
  <c r="P4278" i="8"/>
  <c r="O4278" i="8"/>
  <c r="N4278" i="8"/>
  <c r="T4278" i="8" s="1"/>
  <c r="S4277" i="8"/>
  <c r="R4277" i="8"/>
  <c r="Q4277" i="8"/>
  <c r="P4277" i="8"/>
  <c r="O4277" i="8"/>
  <c r="N4277" i="8"/>
  <c r="T4277" i="8" s="1"/>
  <c r="S4276" i="8"/>
  <c r="R4276" i="8"/>
  <c r="Q4276" i="8"/>
  <c r="P4276" i="8"/>
  <c r="O4276" i="8"/>
  <c r="N4276" i="8"/>
  <c r="T4276" i="8" s="1"/>
  <c r="S4275" i="8"/>
  <c r="R4275" i="8"/>
  <c r="Q4275" i="8"/>
  <c r="P4275" i="8"/>
  <c r="O4275" i="8"/>
  <c r="N4275" i="8"/>
  <c r="T4275" i="8" s="1"/>
  <c r="S4274" i="8"/>
  <c r="R4274" i="8"/>
  <c r="Q4274" i="8"/>
  <c r="P4274" i="8"/>
  <c r="O4274" i="8"/>
  <c r="N4274" i="8"/>
  <c r="T4274" i="8" s="1"/>
  <c r="S4273" i="8"/>
  <c r="R4273" i="8"/>
  <c r="Q4273" i="8"/>
  <c r="P4273" i="8"/>
  <c r="O4273" i="8"/>
  <c r="N4273" i="8"/>
  <c r="T4273" i="8" s="1"/>
  <c r="S4272" i="8"/>
  <c r="R4272" i="8"/>
  <c r="Q4272" i="8"/>
  <c r="P4272" i="8"/>
  <c r="O4272" i="8"/>
  <c r="N4272" i="8"/>
  <c r="T4272" i="8" s="1"/>
  <c r="S4271" i="8"/>
  <c r="R4271" i="8"/>
  <c r="Q4271" i="8"/>
  <c r="P4271" i="8"/>
  <c r="O4271" i="8"/>
  <c r="N4271" i="8"/>
  <c r="T4271" i="8" s="1"/>
  <c r="S4270" i="8"/>
  <c r="R4270" i="8"/>
  <c r="Q4270" i="8"/>
  <c r="P4270" i="8"/>
  <c r="O4270" i="8"/>
  <c r="N4270" i="8"/>
  <c r="T4270" i="8" s="1"/>
  <c r="S4269" i="8"/>
  <c r="R4269" i="8"/>
  <c r="Q4269" i="8"/>
  <c r="P4269" i="8"/>
  <c r="O4269" i="8"/>
  <c r="N4269" i="8"/>
  <c r="T4269" i="8" s="1"/>
  <c r="S4268" i="8"/>
  <c r="R4268" i="8"/>
  <c r="Q4268" i="8"/>
  <c r="P4268" i="8"/>
  <c r="O4268" i="8"/>
  <c r="N4268" i="8"/>
  <c r="T4268" i="8" s="1"/>
  <c r="S4267" i="8"/>
  <c r="R4267" i="8"/>
  <c r="Q4267" i="8"/>
  <c r="P4267" i="8"/>
  <c r="O4267" i="8"/>
  <c r="N4267" i="8"/>
  <c r="T4267" i="8" s="1"/>
  <c r="S4266" i="8"/>
  <c r="R4266" i="8"/>
  <c r="Q4266" i="8"/>
  <c r="P4266" i="8"/>
  <c r="O4266" i="8"/>
  <c r="N4266" i="8"/>
  <c r="T4266" i="8" s="1"/>
  <c r="S4265" i="8"/>
  <c r="R4265" i="8"/>
  <c r="Q4265" i="8"/>
  <c r="P4265" i="8"/>
  <c r="O4265" i="8"/>
  <c r="N4265" i="8"/>
  <c r="T4265" i="8" s="1"/>
  <c r="S4264" i="8"/>
  <c r="R4264" i="8"/>
  <c r="Q4264" i="8"/>
  <c r="P4264" i="8"/>
  <c r="O4264" i="8"/>
  <c r="N4264" i="8"/>
  <c r="T4264" i="8" s="1"/>
  <c r="S4263" i="8"/>
  <c r="R4263" i="8"/>
  <c r="Q4263" i="8"/>
  <c r="P4263" i="8"/>
  <c r="O4263" i="8"/>
  <c r="N4263" i="8"/>
  <c r="T4263" i="8" s="1"/>
  <c r="S4262" i="8"/>
  <c r="R4262" i="8"/>
  <c r="Q4262" i="8"/>
  <c r="P4262" i="8"/>
  <c r="O4262" i="8"/>
  <c r="N4262" i="8"/>
  <c r="T4262" i="8" s="1"/>
  <c r="S4261" i="8"/>
  <c r="R4261" i="8"/>
  <c r="Q4261" i="8"/>
  <c r="P4261" i="8"/>
  <c r="O4261" i="8"/>
  <c r="N4261" i="8"/>
  <c r="T4261" i="8" s="1"/>
  <c r="S4260" i="8"/>
  <c r="R4260" i="8"/>
  <c r="Q4260" i="8"/>
  <c r="P4260" i="8"/>
  <c r="O4260" i="8"/>
  <c r="N4260" i="8"/>
  <c r="T4260" i="8" s="1"/>
  <c r="S4259" i="8"/>
  <c r="R4259" i="8"/>
  <c r="Q4259" i="8"/>
  <c r="P4259" i="8"/>
  <c r="O4259" i="8"/>
  <c r="N4259" i="8"/>
  <c r="T4259" i="8" s="1"/>
  <c r="S4258" i="8"/>
  <c r="R4258" i="8"/>
  <c r="Q4258" i="8"/>
  <c r="P4258" i="8"/>
  <c r="O4258" i="8"/>
  <c r="N4258" i="8"/>
  <c r="T4258" i="8" s="1"/>
  <c r="S4257" i="8"/>
  <c r="R4257" i="8"/>
  <c r="Q4257" i="8"/>
  <c r="P4257" i="8"/>
  <c r="O4257" i="8"/>
  <c r="N4257" i="8"/>
  <c r="T4257" i="8" s="1"/>
  <c r="S4256" i="8"/>
  <c r="R4256" i="8"/>
  <c r="Q4256" i="8"/>
  <c r="P4256" i="8"/>
  <c r="O4256" i="8"/>
  <c r="N4256" i="8"/>
  <c r="T4256" i="8" s="1"/>
  <c r="S4255" i="8"/>
  <c r="R4255" i="8"/>
  <c r="Q4255" i="8"/>
  <c r="P4255" i="8"/>
  <c r="O4255" i="8"/>
  <c r="N4255" i="8"/>
  <c r="T4255" i="8" s="1"/>
  <c r="S4254" i="8"/>
  <c r="R4254" i="8"/>
  <c r="Q4254" i="8"/>
  <c r="P4254" i="8"/>
  <c r="O4254" i="8"/>
  <c r="N4254" i="8"/>
  <c r="T4254" i="8" s="1"/>
  <c r="S4253" i="8"/>
  <c r="R4253" i="8"/>
  <c r="Q4253" i="8"/>
  <c r="P4253" i="8"/>
  <c r="O4253" i="8"/>
  <c r="N4253" i="8"/>
  <c r="T4253" i="8" s="1"/>
  <c r="S4252" i="8"/>
  <c r="R4252" i="8"/>
  <c r="Q4252" i="8"/>
  <c r="P4252" i="8"/>
  <c r="O4252" i="8"/>
  <c r="N4252" i="8"/>
  <c r="T4252" i="8" s="1"/>
  <c r="S4251" i="8"/>
  <c r="R4251" i="8"/>
  <c r="Q4251" i="8"/>
  <c r="P4251" i="8"/>
  <c r="O4251" i="8"/>
  <c r="N4251" i="8"/>
  <c r="T4251" i="8" s="1"/>
  <c r="S4250" i="8"/>
  <c r="R4250" i="8"/>
  <c r="Q4250" i="8"/>
  <c r="P4250" i="8"/>
  <c r="O4250" i="8"/>
  <c r="N4250" i="8"/>
  <c r="T4250" i="8" s="1"/>
  <c r="S4249" i="8"/>
  <c r="R4249" i="8"/>
  <c r="Q4249" i="8"/>
  <c r="P4249" i="8"/>
  <c r="O4249" i="8"/>
  <c r="N4249" i="8"/>
  <c r="T4249" i="8" s="1"/>
  <c r="S4248" i="8"/>
  <c r="R4248" i="8"/>
  <c r="Q4248" i="8"/>
  <c r="P4248" i="8"/>
  <c r="O4248" i="8"/>
  <c r="N4248" i="8"/>
  <c r="T4248" i="8" s="1"/>
  <c r="S4247" i="8"/>
  <c r="R4247" i="8"/>
  <c r="Q4247" i="8"/>
  <c r="P4247" i="8"/>
  <c r="O4247" i="8"/>
  <c r="N4247" i="8"/>
  <c r="T4247" i="8" s="1"/>
  <c r="S4246" i="8"/>
  <c r="R4246" i="8"/>
  <c r="Q4246" i="8"/>
  <c r="P4246" i="8"/>
  <c r="O4246" i="8"/>
  <c r="N4246" i="8"/>
  <c r="T4246" i="8" s="1"/>
  <c r="S4245" i="8"/>
  <c r="R4245" i="8"/>
  <c r="Q4245" i="8"/>
  <c r="P4245" i="8"/>
  <c r="O4245" i="8"/>
  <c r="N4245" i="8"/>
  <c r="T4245" i="8" s="1"/>
  <c r="S4244" i="8"/>
  <c r="R4244" i="8"/>
  <c r="Q4244" i="8"/>
  <c r="P4244" i="8"/>
  <c r="O4244" i="8"/>
  <c r="N4244" i="8"/>
  <c r="T4244" i="8" s="1"/>
  <c r="S4243" i="8"/>
  <c r="R4243" i="8"/>
  <c r="Q4243" i="8"/>
  <c r="P4243" i="8"/>
  <c r="O4243" i="8"/>
  <c r="N4243" i="8"/>
  <c r="T4243" i="8" s="1"/>
  <c r="S4242" i="8"/>
  <c r="R4242" i="8"/>
  <c r="Q4242" i="8"/>
  <c r="P4242" i="8"/>
  <c r="O4242" i="8"/>
  <c r="N4242" i="8"/>
  <c r="T4242" i="8" s="1"/>
  <c r="S4241" i="8"/>
  <c r="R4241" i="8"/>
  <c r="Q4241" i="8"/>
  <c r="P4241" i="8"/>
  <c r="O4241" i="8"/>
  <c r="N4241" i="8"/>
  <c r="T4241" i="8" s="1"/>
  <c r="S4240" i="8"/>
  <c r="R4240" i="8"/>
  <c r="Q4240" i="8"/>
  <c r="P4240" i="8"/>
  <c r="O4240" i="8"/>
  <c r="N4240" i="8"/>
  <c r="T4240" i="8" s="1"/>
  <c r="S4239" i="8"/>
  <c r="R4239" i="8"/>
  <c r="Q4239" i="8"/>
  <c r="P4239" i="8"/>
  <c r="O4239" i="8"/>
  <c r="N4239" i="8"/>
  <c r="T4239" i="8" s="1"/>
  <c r="S4238" i="8"/>
  <c r="R4238" i="8"/>
  <c r="Q4238" i="8"/>
  <c r="P4238" i="8"/>
  <c r="O4238" i="8"/>
  <c r="N4238" i="8"/>
  <c r="T4238" i="8" s="1"/>
  <c r="S4237" i="8"/>
  <c r="R4237" i="8"/>
  <c r="Q4237" i="8"/>
  <c r="P4237" i="8"/>
  <c r="O4237" i="8"/>
  <c r="N4237" i="8"/>
  <c r="T4237" i="8" s="1"/>
  <c r="S4236" i="8"/>
  <c r="R4236" i="8"/>
  <c r="Q4236" i="8"/>
  <c r="P4236" i="8"/>
  <c r="O4236" i="8"/>
  <c r="N4236" i="8"/>
  <c r="T4236" i="8" s="1"/>
  <c r="S4235" i="8"/>
  <c r="R4235" i="8"/>
  <c r="Q4235" i="8"/>
  <c r="P4235" i="8"/>
  <c r="O4235" i="8"/>
  <c r="N4235" i="8"/>
  <c r="T4235" i="8" s="1"/>
  <c r="S4234" i="8"/>
  <c r="R4234" i="8"/>
  <c r="Q4234" i="8"/>
  <c r="P4234" i="8"/>
  <c r="O4234" i="8"/>
  <c r="N4234" i="8"/>
  <c r="T4234" i="8" s="1"/>
  <c r="S4233" i="8"/>
  <c r="R4233" i="8"/>
  <c r="Q4233" i="8"/>
  <c r="P4233" i="8"/>
  <c r="O4233" i="8"/>
  <c r="N4233" i="8"/>
  <c r="T4233" i="8" s="1"/>
  <c r="S4232" i="8"/>
  <c r="R4232" i="8"/>
  <c r="Q4232" i="8"/>
  <c r="P4232" i="8"/>
  <c r="O4232" i="8"/>
  <c r="N4232" i="8"/>
  <c r="T4232" i="8" s="1"/>
  <c r="S4231" i="8"/>
  <c r="R4231" i="8"/>
  <c r="Q4231" i="8"/>
  <c r="P4231" i="8"/>
  <c r="O4231" i="8"/>
  <c r="N4231" i="8"/>
  <c r="T4231" i="8" s="1"/>
  <c r="S4230" i="8"/>
  <c r="R4230" i="8"/>
  <c r="Q4230" i="8"/>
  <c r="P4230" i="8"/>
  <c r="O4230" i="8"/>
  <c r="N4230" i="8"/>
  <c r="T4230" i="8" s="1"/>
  <c r="S4229" i="8"/>
  <c r="R4229" i="8"/>
  <c r="Q4229" i="8"/>
  <c r="P4229" i="8"/>
  <c r="O4229" i="8"/>
  <c r="N4229" i="8"/>
  <c r="T4229" i="8" s="1"/>
  <c r="S4228" i="8"/>
  <c r="R4228" i="8"/>
  <c r="Q4228" i="8"/>
  <c r="P4228" i="8"/>
  <c r="O4228" i="8"/>
  <c r="N4228" i="8"/>
  <c r="T4228" i="8" s="1"/>
  <c r="S4227" i="8"/>
  <c r="R4227" i="8"/>
  <c r="Q4227" i="8"/>
  <c r="P4227" i="8"/>
  <c r="O4227" i="8"/>
  <c r="N4227" i="8"/>
  <c r="T4227" i="8" s="1"/>
  <c r="S4226" i="8"/>
  <c r="R4226" i="8"/>
  <c r="Q4226" i="8"/>
  <c r="P4226" i="8"/>
  <c r="O4226" i="8"/>
  <c r="N4226" i="8"/>
  <c r="T4226" i="8" s="1"/>
  <c r="S4225" i="8"/>
  <c r="R4225" i="8"/>
  <c r="Q4225" i="8"/>
  <c r="P4225" i="8"/>
  <c r="O4225" i="8"/>
  <c r="N4225" i="8"/>
  <c r="T4225" i="8" s="1"/>
  <c r="S4224" i="8"/>
  <c r="R4224" i="8"/>
  <c r="Q4224" i="8"/>
  <c r="P4224" i="8"/>
  <c r="O4224" i="8"/>
  <c r="N4224" i="8"/>
  <c r="T4224" i="8" s="1"/>
  <c r="S4223" i="8"/>
  <c r="R4223" i="8"/>
  <c r="Q4223" i="8"/>
  <c r="P4223" i="8"/>
  <c r="O4223" i="8"/>
  <c r="N4223" i="8"/>
  <c r="T4223" i="8" s="1"/>
  <c r="S4222" i="8"/>
  <c r="R4222" i="8"/>
  <c r="Q4222" i="8"/>
  <c r="P4222" i="8"/>
  <c r="O4222" i="8"/>
  <c r="N4222" i="8"/>
  <c r="T4222" i="8" s="1"/>
  <c r="S4221" i="8"/>
  <c r="R4221" i="8"/>
  <c r="Q4221" i="8"/>
  <c r="P4221" i="8"/>
  <c r="O4221" i="8"/>
  <c r="N4221" i="8"/>
  <c r="T4221" i="8" s="1"/>
  <c r="S4220" i="8"/>
  <c r="R4220" i="8"/>
  <c r="Q4220" i="8"/>
  <c r="P4220" i="8"/>
  <c r="O4220" i="8"/>
  <c r="N4220" i="8"/>
  <c r="T4220" i="8" s="1"/>
  <c r="S4219" i="8"/>
  <c r="R4219" i="8"/>
  <c r="Q4219" i="8"/>
  <c r="P4219" i="8"/>
  <c r="O4219" i="8"/>
  <c r="N4219" i="8"/>
  <c r="T4219" i="8" s="1"/>
  <c r="S4218" i="8"/>
  <c r="R4218" i="8"/>
  <c r="Q4218" i="8"/>
  <c r="P4218" i="8"/>
  <c r="O4218" i="8"/>
  <c r="N4218" i="8"/>
  <c r="T4218" i="8" s="1"/>
  <c r="S4217" i="8"/>
  <c r="R4217" i="8"/>
  <c r="Q4217" i="8"/>
  <c r="P4217" i="8"/>
  <c r="O4217" i="8"/>
  <c r="N4217" i="8"/>
  <c r="T4217" i="8" s="1"/>
  <c r="S4216" i="8"/>
  <c r="R4216" i="8"/>
  <c r="Q4216" i="8"/>
  <c r="P4216" i="8"/>
  <c r="O4216" i="8"/>
  <c r="N4216" i="8"/>
  <c r="T4216" i="8" s="1"/>
  <c r="S4215" i="8"/>
  <c r="R4215" i="8"/>
  <c r="Q4215" i="8"/>
  <c r="P4215" i="8"/>
  <c r="O4215" i="8"/>
  <c r="N4215" i="8"/>
  <c r="T4215" i="8" s="1"/>
  <c r="S4214" i="8"/>
  <c r="R4214" i="8"/>
  <c r="Q4214" i="8"/>
  <c r="P4214" i="8"/>
  <c r="O4214" i="8"/>
  <c r="N4214" i="8"/>
  <c r="T4214" i="8" s="1"/>
  <c r="S4213" i="8"/>
  <c r="R4213" i="8"/>
  <c r="Q4213" i="8"/>
  <c r="P4213" i="8"/>
  <c r="O4213" i="8"/>
  <c r="N4213" i="8"/>
  <c r="T4213" i="8" s="1"/>
  <c r="S4212" i="8"/>
  <c r="R4212" i="8"/>
  <c r="Q4212" i="8"/>
  <c r="P4212" i="8"/>
  <c r="O4212" i="8"/>
  <c r="N4212" i="8"/>
  <c r="T4212" i="8" s="1"/>
  <c r="S4211" i="8"/>
  <c r="R4211" i="8"/>
  <c r="Q4211" i="8"/>
  <c r="P4211" i="8"/>
  <c r="O4211" i="8"/>
  <c r="N4211" i="8"/>
  <c r="T4211" i="8" s="1"/>
  <c r="S4210" i="8"/>
  <c r="R4210" i="8"/>
  <c r="Q4210" i="8"/>
  <c r="P4210" i="8"/>
  <c r="O4210" i="8"/>
  <c r="N4210" i="8"/>
  <c r="T4210" i="8" s="1"/>
  <c r="S4209" i="8"/>
  <c r="R4209" i="8"/>
  <c r="Q4209" i="8"/>
  <c r="P4209" i="8"/>
  <c r="O4209" i="8"/>
  <c r="N4209" i="8"/>
  <c r="T4209" i="8" s="1"/>
  <c r="S4208" i="8"/>
  <c r="R4208" i="8"/>
  <c r="Q4208" i="8"/>
  <c r="P4208" i="8"/>
  <c r="O4208" i="8"/>
  <c r="N4208" i="8"/>
  <c r="T4208" i="8" s="1"/>
  <c r="S4207" i="8"/>
  <c r="R4207" i="8"/>
  <c r="Q4207" i="8"/>
  <c r="P4207" i="8"/>
  <c r="O4207" i="8"/>
  <c r="N4207" i="8"/>
  <c r="T4207" i="8" s="1"/>
  <c r="S4206" i="8"/>
  <c r="R4206" i="8"/>
  <c r="Q4206" i="8"/>
  <c r="P4206" i="8"/>
  <c r="O4206" i="8"/>
  <c r="N4206" i="8"/>
  <c r="T4206" i="8" s="1"/>
  <c r="S4205" i="8"/>
  <c r="R4205" i="8"/>
  <c r="Q4205" i="8"/>
  <c r="P4205" i="8"/>
  <c r="O4205" i="8"/>
  <c r="N4205" i="8"/>
  <c r="T4205" i="8" s="1"/>
  <c r="S4204" i="8"/>
  <c r="R4204" i="8"/>
  <c r="Q4204" i="8"/>
  <c r="P4204" i="8"/>
  <c r="O4204" i="8"/>
  <c r="N4204" i="8"/>
  <c r="T4204" i="8" s="1"/>
  <c r="S4203" i="8"/>
  <c r="R4203" i="8"/>
  <c r="Q4203" i="8"/>
  <c r="P4203" i="8"/>
  <c r="O4203" i="8"/>
  <c r="N4203" i="8"/>
  <c r="T4203" i="8" s="1"/>
  <c r="S4202" i="8"/>
  <c r="R4202" i="8"/>
  <c r="Q4202" i="8"/>
  <c r="P4202" i="8"/>
  <c r="O4202" i="8"/>
  <c r="N4202" i="8"/>
  <c r="T4202" i="8" s="1"/>
  <c r="S4201" i="8"/>
  <c r="R4201" i="8"/>
  <c r="Q4201" i="8"/>
  <c r="P4201" i="8"/>
  <c r="O4201" i="8"/>
  <c r="N4201" i="8"/>
  <c r="T4201" i="8" s="1"/>
  <c r="S4200" i="8"/>
  <c r="R4200" i="8"/>
  <c r="Q4200" i="8"/>
  <c r="P4200" i="8"/>
  <c r="O4200" i="8"/>
  <c r="N4200" i="8"/>
  <c r="T4200" i="8" s="1"/>
  <c r="S4199" i="8"/>
  <c r="R4199" i="8"/>
  <c r="Q4199" i="8"/>
  <c r="P4199" i="8"/>
  <c r="O4199" i="8"/>
  <c r="N4199" i="8"/>
  <c r="T4199" i="8" s="1"/>
  <c r="S4198" i="8"/>
  <c r="R4198" i="8"/>
  <c r="Q4198" i="8"/>
  <c r="P4198" i="8"/>
  <c r="O4198" i="8"/>
  <c r="N4198" i="8"/>
  <c r="T4198" i="8" s="1"/>
  <c r="S4197" i="8"/>
  <c r="R4197" i="8"/>
  <c r="Q4197" i="8"/>
  <c r="P4197" i="8"/>
  <c r="O4197" i="8"/>
  <c r="N4197" i="8"/>
  <c r="T4197" i="8" s="1"/>
  <c r="S4196" i="8"/>
  <c r="R4196" i="8"/>
  <c r="Q4196" i="8"/>
  <c r="P4196" i="8"/>
  <c r="O4196" i="8"/>
  <c r="N4196" i="8"/>
  <c r="T4196" i="8" s="1"/>
  <c r="S4195" i="8"/>
  <c r="R4195" i="8"/>
  <c r="Q4195" i="8"/>
  <c r="P4195" i="8"/>
  <c r="O4195" i="8"/>
  <c r="N4195" i="8"/>
  <c r="T4195" i="8" s="1"/>
  <c r="S4194" i="8"/>
  <c r="R4194" i="8"/>
  <c r="Q4194" i="8"/>
  <c r="P4194" i="8"/>
  <c r="O4194" i="8"/>
  <c r="N4194" i="8"/>
  <c r="T4194" i="8" s="1"/>
  <c r="S4193" i="8"/>
  <c r="R4193" i="8"/>
  <c r="Q4193" i="8"/>
  <c r="P4193" i="8"/>
  <c r="O4193" i="8"/>
  <c r="N4193" i="8"/>
  <c r="T4193" i="8" s="1"/>
  <c r="S4192" i="8"/>
  <c r="R4192" i="8"/>
  <c r="Q4192" i="8"/>
  <c r="P4192" i="8"/>
  <c r="O4192" i="8"/>
  <c r="N4192" i="8"/>
  <c r="T4192" i="8" s="1"/>
  <c r="S4191" i="8"/>
  <c r="R4191" i="8"/>
  <c r="Q4191" i="8"/>
  <c r="P4191" i="8"/>
  <c r="O4191" i="8"/>
  <c r="N4191" i="8"/>
  <c r="T4191" i="8" s="1"/>
  <c r="S4190" i="8"/>
  <c r="R4190" i="8"/>
  <c r="Q4190" i="8"/>
  <c r="P4190" i="8"/>
  <c r="O4190" i="8"/>
  <c r="N4190" i="8"/>
  <c r="T4190" i="8" s="1"/>
  <c r="S4189" i="8"/>
  <c r="R4189" i="8"/>
  <c r="Q4189" i="8"/>
  <c r="P4189" i="8"/>
  <c r="O4189" i="8"/>
  <c r="N4189" i="8"/>
  <c r="T4189" i="8" s="1"/>
  <c r="S4188" i="8"/>
  <c r="R4188" i="8"/>
  <c r="Q4188" i="8"/>
  <c r="P4188" i="8"/>
  <c r="O4188" i="8"/>
  <c r="N4188" i="8"/>
  <c r="T4188" i="8" s="1"/>
  <c r="S4187" i="8"/>
  <c r="R4187" i="8"/>
  <c r="Q4187" i="8"/>
  <c r="P4187" i="8"/>
  <c r="O4187" i="8"/>
  <c r="N4187" i="8"/>
  <c r="T4187" i="8" s="1"/>
  <c r="S4186" i="8"/>
  <c r="R4186" i="8"/>
  <c r="Q4186" i="8"/>
  <c r="P4186" i="8"/>
  <c r="O4186" i="8"/>
  <c r="N4186" i="8"/>
  <c r="T4186" i="8" s="1"/>
  <c r="S4185" i="8"/>
  <c r="R4185" i="8"/>
  <c r="Q4185" i="8"/>
  <c r="P4185" i="8"/>
  <c r="O4185" i="8"/>
  <c r="N4185" i="8"/>
  <c r="T4185" i="8" s="1"/>
  <c r="S4184" i="8"/>
  <c r="R4184" i="8"/>
  <c r="Q4184" i="8"/>
  <c r="P4184" i="8"/>
  <c r="O4184" i="8"/>
  <c r="N4184" i="8"/>
  <c r="T4184" i="8" s="1"/>
  <c r="S4183" i="8"/>
  <c r="R4183" i="8"/>
  <c r="Q4183" i="8"/>
  <c r="P4183" i="8"/>
  <c r="O4183" i="8"/>
  <c r="N4183" i="8"/>
  <c r="T4183" i="8" s="1"/>
  <c r="S4182" i="8"/>
  <c r="R4182" i="8"/>
  <c r="Q4182" i="8"/>
  <c r="P4182" i="8"/>
  <c r="O4182" i="8"/>
  <c r="N4182" i="8"/>
  <c r="T4182" i="8" s="1"/>
  <c r="S4181" i="8"/>
  <c r="R4181" i="8"/>
  <c r="Q4181" i="8"/>
  <c r="P4181" i="8"/>
  <c r="O4181" i="8"/>
  <c r="N4181" i="8"/>
  <c r="T4181" i="8" s="1"/>
  <c r="S4180" i="8"/>
  <c r="R4180" i="8"/>
  <c r="Q4180" i="8"/>
  <c r="P4180" i="8"/>
  <c r="O4180" i="8"/>
  <c r="N4180" i="8"/>
  <c r="T4180" i="8" s="1"/>
  <c r="S4179" i="8"/>
  <c r="R4179" i="8"/>
  <c r="Q4179" i="8"/>
  <c r="P4179" i="8"/>
  <c r="O4179" i="8"/>
  <c r="N4179" i="8"/>
  <c r="T4179" i="8" s="1"/>
  <c r="S4178" i="8"/>
  <c r="R4178" i="8"/>
  <c r="Q4178" i="8"/>
  <c r="P4178" i="8"/>
  <c r="O4178" i="8"/>
  <c r="N4178" i="8"/>
  <c r="T4178" i="8" s="1"/>
  <c r="S4177" i="8"/>
  <c r="R4177" i="8"/>
  <c r="Q4177" i="8"/>
  <c r="P4177" i="8"/>
  <c r="O4177" i="8"/>
  <c r="N4177" i="8"/>
  <c r="T4177" i="8" s="1"/>
  <c r="S4176" i="8"/>
  <c r="R4176" i="8"/>
  <c r="Q4176" i="8"/>
  <c r="P4176" i="8"/>
  <c r="O4176" i="8"/>
  <c r="N4176" i="8"/>
  <c r="T4176" i="8" s="1"/>
  <c r="S4175" i="8"/>
  <c r="R4175" i="8"/>
  <c r="Q4175" i="8"/>
  <c r="P4175" i="8"/>
  <c r="O4175" i="8"/>
  <c r="N4175" i="8"/>
  <c r="T4175" i="8" s="1"/>
  <c r="S4174" i="8"/>
  <c r="R4174" i="8"/>
  <c r="Q4174" i="8"/>
  <c r="P4174" i="8"/>
  <c r="O4174" i="8"/>
  <c r="N4174" i="8"/>
  <c r="T4174" i="8" s="1"/>
  <c r="S4173" i="8"/>
  <c r="R4173" i="8"/>
  <c r="Q4173" i="8"/>
  <c r="P4173" i="8"/>
  <c r="O4173" i="8"/>
  <c r="N4173" i="8"/>
  <c r="T4173" i="8" s="1"/>
  <c r="S4172" i="8"/>
  <c r="R4172" i="8"/>
  <c r="Q4172" i="8"/>
  <c r="P4172" i="8"/>
  <c r="O4172" i="8"/>
  <c r="N4172" i="8"/>
  <c r="T4172" i="8" s="1"/>
  <c r="S4171" i="8"/>
  <c r="R4171" i="8"/>
  <c r="Q4171" i="8"/>
  <c r="P4171" i="8"/>
  <c r="O4171" i="8"/>
  <c r="N4171" i="8"/>
  <c r="T4171" i="8" s="1"/>
  <c r="S4170" i="8"/>
  <c r="R4170" i="8"/>
  <c r="Q4170" i="8"/>
  <c r="P4170" i="8"/>
  <c r="O4170" i="8"/>
  <c r="N4170" i="8"/>
  <c r="T4170" i="8" s="1"/>
  <c r="S4169" i="8"/>
  <c r="R4169" i="8"/>
  <c r="Q4169" i="8"/>
  <c r="P4169" i="8"/>
  <c r="O4169" i="8"/>
  <c r="N4169" i="8"/>
  <c r="T4169" i="8" s="1"/>
  <c r="S4168" i="8"/>
  <c r="R4168" i="8"/>
  <c r="Q4168" i="8"/>
  <c r="P4168" i="8"/>
  <c r="O4168" i="8"/>
  <c r="N4168" i="8"/>
  <c r="T4168" i="8" s="1"/>
  <c r="S4167" i="8"/>
  <c r="R4167" i="8"/>
  <c r="Q4167" i="8"/>
  <c r="P4167" i="8"/>
  <c r="O4167" i="8"/>
  <c r="N4167" i="8"/>
  <c r="T4167" i="8" s="1"/>
  <c r="S4166" i="8"/>
  <c r="R4166" i="8"/>
  <c r="Q4166" i="8"/>
  <c r="P4166" i="8"/>
  <c r="O4166" i="8"/>
  <c r="N4166" i="8"/>
  <c r="T4166" i="8" s="1"/>
  <c r="S4165" i="8"/>
  <c r="R4165" i="8"/>
  <c r="Q4165" i="8"/>
  <c r="P4165" i="8"/>
  <c r="O4165" i="8"/>
  <c r="N4165" i="8"/>
  <c r="T4165" i="8" s="1"/>
  <c r="S4164" i="8"/>
  <c r="R4164" i="8"/>
  <c r="Q4164" i="8"/>
  <c r="P4164" i="8"/>
  <c r="O4164" i="8"/>
  <c r="N4164" i="8"/>
  <c r="T4164" i="8" s="1"/>
  <c r="S4163" i="8"/>
  <c r="R4163" i="8"/>
  <c r="Q4163" i="8"/>
  <c r="P4163" i="8"/>
  <c r="O4163" i="8"/>
  <c r="N4163" i="8"/>
  <c r="T4163" i="8" s="1"/>
  <c r="S4162" i="8"/>
  <c r="R4162" i="8"/>
  <c r="Q4162" i="8"/>
  <c r="P4162" i="8"/>
  <c r="O4162" i="8"/>
  <c r="N4162" i="8"/>
  <c r="T4162" i="8" s="1"/>
  <c r="S4161" i="8"/>
  <c r="R4161" i="8"/>
  <c r="Q4161" i="8"/>
  <c r="P4161" i="8"/>
  <c r="O4161" i="8"/>
  <c r="N4161" i="8"/>
  <c r="T4161" i="8" s="1"/>
  <c r="S4160" i="8"/>
  <c r="R4160" i="8"/>
  <c r="Q4160" i="8"/>
  <c r="P4160" i="8"/>
  <c r="O4160" i="8"/>
  <c r="N4160" i="8"/>
  <c r="T4160" i="8" s="1"/>
  <c r="S4159" i="8"/>
  <c r="R4159" i="8"/>
  <c r="Q4159" i="8"/>
  <c r="P4159" i="8"/>
  <c r="O4159" i="8"/>
  <c r="N4159" i="8"/>
  <c r="T4159" i="8" s="1"/>
  <c r="S4158" i="8"/>
  <c r="R4158" i="8"/>
  <c r="Q4158" i="8"/>
  <c r="P4158" i="8"/>
  <c r="O4158" i="8"/>
  <c r="N4158" i="8"/>
  <c r="T4158" i="8" s="1"/>
  <c r="S4157" i="8"/>
  <c r="R4157" i="8"/>
  <c r="Q4157" i="8"/>
  <c r="P4157" i="8"/>
  <c r="O4157" i="8"/>
  <c r="N4157" i="8"/>
  <c r="T4157" i="8" s="1"/>
  <c r="S4156" i="8"/>
  <c r="R4156" i="8"/>
  <c r="Q4156" i="8"/>
  <c r="P4156" i="8"/>
  <c r="O4156" i="8"/>
  <c r="N4156" i="8"/>
  <c r="T4156" i="8" s="1"/>
  <c r="S4155" i="8"/>
  <c r="R4155" i="8"/>
  <c r="Q4155" i="8"/>
  <c r="P4155" i="8"/>
  <c r="O4155" i="8"/>
  <c r="N4155" i="8"/>
  <c r="T4155" i="8" s="1"/>
  <c r="S4154" i="8"/>
  <c r="R4154" i="8"/>
  <c r="Q4154" i="8"/>
  <c r="P4154" i="8"/>
  <c r="O4154" i="8"/>
  <c r="N4154" i="8"/>
  <c r="T4154" i="8" s="1"/>
  <c r="S4153" i="8"/>
  <c r="R4153" i="8"/>
  <c r="Q4153" i="8"/>
  <c r="P4153" i="8"/>
  <c r="O4153" i="8"/>
  <c r="N4153" i="8"/>
  <c r="T4153" i="8" s="1"/>
  <c r="S4152" i="8"/>
  <c r="R4152" i="8"/>
  <c r="Q4152" i="8"/>
  <c r="P4152" i="8"/>
  <c r="O4152" i="8"/>
  <c r="N4152" i="8"/>
  <c r="T4152" i="8" s="1"/>
  <c r="S4151" i="8"/>
  <c r="R4151" i="8"/>
  <c r="Q4151" i="8"/>
  <c r="P4151" i="8"/>
  <c r="O4151" i="8"/>
  <c r="N4151" i="8"/>
  <c r="T4151" i="8" s="1"/>
  <c r="S4150" i="8"/>
  <c r="R4150" i="8"/>
  <c r="Q4150" i="8"/>
  <c r="P4150" i="8"/>
  <c r="O4150" i="8"/>
  <c r="N4150" i="8"/>
  <c r="T4150" i="8" s="1"/>
  <c r="S4149" i="8"/>
  <c r="R4149" i="8"/>
  <c r="Q4149" i="8"/>
  <c r="P4149" i="8"/>
  <c r="O4149" i="8"/>
  <c r="N4149" i="8"/>
  <c r="T4149" i="8" s="1"/>
  <c r="S4148" i="8"/>
  <c r="R4148" i="8"/>
  <c r="Q4148" i="8"/>
  <c r="P4148" i="8"/>
  <c r="O4148" i="8"/>
  <c r="N4148" i="8"/>
  <c r="T4148" i="8" s="1"/>
  <c r="S4147" i="8"/>
  <c r="R4147" i="8"/>
  <c r="Q4147" i="8"/>
  <c r="P4147" i="8"/>
  <c r="O4147" i="8"/>
  <c r="N4147" i="8"/>
  <c r="T4147" i="8" s="1"/>
  <c r="S4146" i="8"/>
  <c r="R4146" i="8"/>
  <c r="Q4146" i="8"/>
  <c r="P4146" i="8"/>
  <c r="O4146" i="8"/>
  <c r="N4146" i="8"/>
  <c r="T4146" i="8" s="1"/>
  <c r="S4145" i="8"/>
  <c r="R4145" i="8"/>
  <c r="Q4145" i="8"/>
  <c r="P4145" i="8"/>
  <c r="O4145" i="8"/>
  <c r="N4145" i="8"/>
  <c r="T4145" i="8" s="1"/>
  <c r="S4144" i="8"/>
  <c r="R4144" i="8"/>
  <c r="Q4144" i="8"/>
  <c r="P4144" i="8"/>
  <c r="O4144" i="8"/>
  <c r="N4144" i="8"/>
  <c r="T4144" i="8" s="1"/>
  <c r="S4143" i="8"/>
  <c r="R4143" i="8"/>
  <c r="Q4143" i="8"/>
  <c r="P4143" i="8"/>
  <c r="O4143" i="8"/>
  <c r="N4143" i="8"/>
  <c r="T4143" i="8" s="1"/>
  <c r="S4142" i="8"/>
  <c r="R4142" i="8"/>
  <c r="Q4142" i="8"/>
  <c r="P4142" i="8"/>
  <c r="O4142" i="8"/>
  <c r="N4142" i="8"/>
  <c r="T4142" i="8" s="1"/>
  <c r="S4141" i="8"/>
  <c r="R4141" i="8"/>
  <c r="Q4141" i="8"/>
  <c r="P4141" i="8"/>
  <c r="O4141" i="8"/>
  <c r="N4141" i="8"/>
  <c r="T4141" i="8" s="1"/>
  <c r="S4140" i="8"/>
  <c r="R4140" i="8"/>
  <c r="Q4140" i="8"/>
  <c r="P4140" i="8"/>
  <c r="O4140" i="8"/>
  <c r="N4140" i="8"/>
  <c r="T4140" i="8" s="1"/>
  <c r="S4139" i="8"/>
  <c r="R4139" i="8"/>
  <c r="Q4139" i="8"/>
  <c r="P4139" i="8"/>
  <c r="O4139" i="8"/>
  <c r="N4139" i="8"/>
  <c r="T4139" i="8" s="1"/>
  <c r="S4138" i="8"/>
  <c r="R4138" i="8"/>
  <c r="Q4138" i="8"/>
  <c r="P4138" i="8"/>
  <c r="O4138" i="8"/>
  <c r="N4138" i="8"/>
  <c r="T4138" i="8" s="1"/>
  <c r="S4137" i="8"/>
  <c r="R4137" i="8"/>
  <c r="Q4137" i="8"/>
  <c r="P4137" i="8"/>
  <c r="O4137" i="8"/>
  <c r="N4137" i="8"/>
  <c r="T4137" i="8" s="1"/>
  <c r="S4136" i="8"/>
  <c r="R4136" i="8"/>
  <c r="Q4136" i="8"/>
  <c r="P4136" i="8"/>
  <c r="O4136" i="8"/>
  <c r="N4136" i="8"/>
  <c r="T4136" i="8" s="1"/>
  <c r="S4135" i="8"/>
  <c r="R4135" i="8"/>
  <c r="Q4135" i="8"/>
  <c r="P4135" i="8"/>
  <c r="O4135" i="8"/>
  <c r="N4135" i="8"/>
  <c r="T4135" i="8" s="1"/>
  <c r="S4134" i="8"/>
  <c r="R4134" i="8"/>
  <c r="Q4134" i="8"/>
  <c r="P4134" i="8"/>
  <c r="O4134" i="8"/>
  <c r="N4134" i="8"/>
  <c r="T4134" i="8" s="1"/>
  <c r="S4133" i="8"/>
  <c r="R4133" i="8"/>
  <c r="Q4133" i="8"/>
  <c r="P4133" i="8"/>
  <c r="O4133" i="8"/>
  <c r="N4133" i="8"/>
  <c r="T4133" i="8" s="1"/>
  <c r="S4132" i="8"/>
  <c r="R4132" i="8"/>
  <c r="Q4132" i="8"/>
  <c r="P4132" i="8"/>
  <c r="O4132" i="8"/>
  <c r="N4132" i="8"/>
  <c r="T4132" i="8" s="1"/>
  <c r="S4131" i="8"/>
  <c r="R4131" i="8"/>
  <c r="Q4131" i="8"/>
  <c r="P4131" i="8"/>
  <c r="O4131" i="8"/>
  <c r="N4131" i="8"/>
  <c r="T4131" i="8" s="1"/>
  <c r="S4130" i="8"/>
  <c r="R4130" i="8"/>
  <c r="Q4130" i="8"/>
  <c r="P4130" i="8"/>
  <c r="O4130" i="8"/>
  <c r="N4130" i="8"/>
  <c r="T4130" i="8" s="1"/>
  <c r="S4129" i="8"/>
  <c r="R4129" i="8"/>
  <c r="Q4129" i="8"/>
  <c r="P4129" i="8"/>
  <c r="O4129" i="8"/>
  <c r="N4129" i="8"/>
  <c r="T4129" i="8" s="1"/>
  <c r="S4128" i="8"/>
  <c r="R4128" i="8"/>
  <c r="Q4128" i="8"/>
  <c r="P4128" i="8"/>
  <c r="O4128" i="8"/>
  <c r="N4128" i="8"/>
  <c r="T4128" i="8" s="1"/>
  <c r="S4127" i="8"/>
  <c r="R4127" i="8"/>
  <c r="Q4127" i="8"/>
  <c r="P4127" i="8"/>
  <c r="O4127" i="8"/>
  <c r="N4127" i="8"/>
  <c r="T4127" i="8" s="1"/>
  <c r="S4126" i="8"/>
  <c r="R4126" i="8"/>
  <c r="Q4126" i="8"/>
  <c r="P4126" i="8"/>
  <c r="O4126" i="8"/>
  <c r="N4126" i="8"/>
  <c r="T4126" i="8" s="1"/>
  <c r="S4125" i="8"/>
  <c r="R4125" i="8"/>
  <c r="Q4125" i="8"/>
  <c r="P4125" i="8"/>
  <c r="O4125" i="8"/>
  <c r="N4125" i="8"/>
  <c r="T4125" i="8" s="1"/>
  <c r="S4124" i="8"/>
  <c r="R4124" i="8"/>
  <c r="Q4124" i="8"/>
  <c r="P4124" i="8"/>
  <c r="O4124" i="8"/>
  <c r="N4124" i="8"/>
  <c r="T4124" i="8" s="1"/>
  <c r="S4123" i="8"/>
  <c r="R4123" i="8"/>
  <c r="Q4123" i="8"/>
  <c r="P4123" i="8"/>
  <c r="O4123" i="8"/>
  <c r="N4123" i="8"/>
  <c r="T4123" i="8" s="1"/>
  <c r="S4122" i="8"/>
  <c r="R4122" i="8"/>
  <c r="Q4122" i="8"/>
  <c r="P4122" i="8"/>
  <c r="O4122" i="8"/>
  <c r="N4122" i="8"/>
  <c r="T4122" i="8" s="1"/>
  <c r="S4121" i="8"/>
  <c r="R4121" i="8"/>
  <c r="Q4121" i="8"/>
  <c r="P4121" i="8"/>
  <c r="O4121" i="8"/>
  <c r="N4121" i="8"/>
  <c r="T4121" i="8" s="1"/>
  <c r="S4120" i="8"/>
  <c r="R4120" i="8"/>
  <c r="Q4120" i="8"/>
  <c r="P4120" i="8"/>
  <c r="O4120" i="8"/>
  <c r="N4120" i="8"/>
  <c r="T4120" i="8" s="1"/>
  <c r="S4119" i="8"/>
  <c r="R4119" i="8"/>
  <c r="Q4119" i="8"/>
  <c r="P4119" i="8"/>
  <c r="O4119" i="8"/>
  <c r="N4119" i="8"/>
  <c r="T4119" i="8" s="1"/>
  <c r="S4118" i="8"/>
  <c r="R4118" i="8"/>
  <c r="Q4118" i="8"/>
  <c r="P4118" i="8"/>
  <c r="O4118" i="8"/>
  <c r="N4118" i="8"/>
  <c r="T4118" i="8" s="1"/>
  <c r="S4117" i="8"/>
  <c r="R4117" i="8"/>
  <c r="Q4117" i="8"/>
  <c r="P4117" i="8"/>
  <c r="O4117" i="8"/>
  <c r="N4117" i="8"/>
  <c r="T4117" i="8" s="1"/>
  <c r="S4116" i="8"/>
  <c r="R4116" i="8"/>
  <c r="Q4116" i="8"/>
  <c r="P4116" i="8"/>
  <c r="O4116" i="8"/>
  <c r="N4116" i="8"/>
  <c r="T4116" i="8" s="1"/>
  <c r="S4115" i="8"/>
  <c r="R4115" i="8"/>
  <c r="Q4115" i="8"/>
  <c r="P4115" i="8"/>
  <c r="O4115" i="8"/>
  <c r="N4115" i="8"/>
  <c r="T4115" i="8" s="1"/>
  <c r="S4114" i="8"/>
  <c r="R4114" i="8"/>
  <c r="Q4114" i="8"/>
  <c r="P4114" i="8"/>
  <c r="O4114" i="8"/>
  <c r="N4114" i="8"/>
  <c r="T4114" i="8" s="1"/>
  <c r="S4113" i="8"/>
  <c r="R4113" i="8"/>
  <c r="Q4113" i="8"/>
  <c r="P4113" i="8"/>
  <c r="O4113" i="8"/>
  <c r="N4113" i="8"/>
  <c r="T4113" i="8" s="1"/>
  <c r="S4112" i="8"/>
  <c r="R4112" i="8"/>
  <c r="Q4112" i="8"/>
  <c r="P4112" i="8"/>
  <c r="O4112" i="8"/>
  <c r="N4112" i="8"/>
  <c r="T4112" i="8" s="1"/>
  <c r="S4111" i="8"/>
  <c r="R4111" i="8"/>
  <c r="Q4111" i="8"/>
  <c r="P4111" i="8"/>
  <c r="O4111" i="8"/>
  <c r="N4111" i="8"/>
  <c r="T4111" i="8" s="1"/>
  <c r="S4110" i="8"/>
  <c r="R4110" i="8"/>
  <c r="Q4110" i="8"/>
  <c r="P4110" i="8"/>
  <c r="O4110" i="8"/>
  <c r="N4110" i="8"/>
  <c r="T4110" i="8" s="1"/>
  <c r="S4109" i="8"/>
  <c r="R4109" i="8"/>
  <c r="Q4109" i="8"/>
  <c r="P4109" i="8"/>
  <c r="O4109" i="8"/>
  <c r="N4109" i="8"/>
  <c r="T4109" i="8" s="1"/>
  <c r="S4108" i="8"/>
  <c r="R4108" i="8"/>
  <c r="Q4108" i="8"/>
  <c r="P4108" i="8"/>
  <c r="O4108" i="8"/>
  <c r="N4108" i="8"/>
  <c r="T4108" i="8" s="1"/>
  <c r="S4107" i="8"/>
  <c r="R4107" i="8"/>
  <c r="Q4107" i="8"/>
  <c r="P4107" i="8"/>
  <c r="O4107" i="8"/>
  <c r="N4107" i="8"/>
  <c r="T4107" i="8" s="1"/>
  <c r="S4106" i="8"/>
  <c r="R4106" i="8"/>
  <c r="Q4106" i="8"/>
  <c r="P4106" i="8"/>
  <c r="O4106" i="8"/>
  <c r="N4106" i="8"/>
  <c r="T4106" i="8" s="1"/>
  <c r="S4105" i="8"/>
  <c r="R4105" i="8"/>
  <c r="Q4105" i="8"/>
  <c r="P4105" i="8"/>
  <c r="O4105" i="8"/>
  <c r="N4105" i="8"/>
  <c r="T4105" i="8" s="1"/>
  <c r="S4104" i="8"/>
  <c r="R4104" i="8"/>
  <c r="Q4104" i="8"/>
  <c r="P4104" i="8"/>
  <c r="O4104" i="8"/>
  <c r="N4104" i="8"/>
  <c r="T4104" i="8" s="1"/>
  <c r="S4103" i="8"/>
  <c r="R4103" i="8"/>
  <c r="Q4103" i="8"/>
  <c r="P4103" i="8"/>
  <c r="O4103" i="8"/>
  <c r="N4103" i="8"/>
  <c r="T4103" i="8" s="1"/>
  <c r="S4102" i="8"/>
  <c r="R4102" i="8"/>
  <c r="Q4102" i="8"/>
  <c r="P4102" i="8"/>
  <c r="O4102" i="8"/>
  <c r="N4102" i="8"/>
  <c r="T4102" i="8" s="1"/>
  <c r="S4101" i="8"/>
  <c r="R4101" i="8"/>
  <c r="Q4101" i="8"/>
  <c r="P4101" i="8"/>
  <c r="O4101" i="8"/>
  <c r="N4101" i="8"/>
  <c r="T4101" i="8" s="1"/>
  <c r="S4100" i="8"/>
  <c r="R4100" i="8"/>
  <c r="Q4100" i="8"/>
  <c r="P4100" i="8"/>
  <c r="O4100" i="8"/>
  <c r="N4100" i="8"/>
  <c r="T4100" i="8" s="1"/>
  <c r="S4099" i="8"/>
  <c r="R4099" i="8"/>
  <c r="Q4099" i="8"/>
  <c r="P4099" i="8"/>
  <c r="O4099" i="8"/>
  <c r="N4099" i="8"/>
  <c r="T4099" i="8" s="1"/>
  <c r="S4098" i="8"/>
  <c r="R4098" i="8"/>
  <c r="Q4098" i="8"/>
  <c r="P4098" i="8"/>
  <c r="O4098" i="8"/>
  <c r="N4098" i="8"/>
  <c r="T4098" i="8" s="1"/>
  <c r="S4097" i="8"/>
  <c r="R4097" i="8"/>
  <c r="Q4097" i="8"/>
  <c r="P4097" i="8"/>
  <c r="O4097" i="8"/>
  <c r="N4097" i="8"/>
  <c r="T4097" i="8" s="1"/>
  <c r="S4096" i="8"/>
  <c r="R4096" i="8"/>
  <c r="Q4096" i="8"/>
  <c r="P4096" i="8"/>
  <c r="O4096" i="8"/>
  <c r="N4096" i="8"/>
  <c r="T4096" i="8" s="1"/>
  <c r="S4095" i="8"/>
  <c r="R4095" i="8"/>
  <c r="Q4095" i="8"/>
  <c r="P4095" i="8"/>
  <c r="O4095" i="8"/>
  <c r="N4095" i="8"/>
  <c r="T4095" i="8" s="1"/>
  <c r="S4094" i="8"/>
  <c r="R4094" i="8"/>
  <c r="Q4094" i="8"/>
  <c r="P4094" i="8"/>
  <c r="O4094" i="8"/>
  <c r="N4094" i="8"/>
  <c r="T4094" i="8" s="1"/>
  <c r="S4093" i="8"/>
  <c r="R4093" i="8"/>
  <c r="Q4093" i="8"/>
  <c r="P4093" i="8"/>
  <c r="O4093" i="8"/>
  <c r="N4093" i="8"/>
  <c r="T4093" i="8" s="1"/>
  <c r="S4092" i="8"/>
  <c r="R4092" i="8"/>
  <c r="Q4092" i="8"/>
  <c r="P4092" i="8"/>
  <c r="O4092" i="8"/>
  <c r="N4092" i="8"/>
  <c r="T4092" i="8" s="1"/>
  <c r="S4091" i="8"/>
  <c r="R4091" i="8"/>
  <c r="Q4091" i="8"/>
  <c r="P4091" i="8"/>
  <c r="O4091" i="8"/>
  <c r="N4091" i="8"/>
  <c r="T4091" i="8" s="1"/>
  <c r="S4090" i="8"/>
  <c r="R4090" i="8"/>
  <c r="Q4090" i="8"/>
  <c r="P4090" i="8"/>
  <c r="O4090" i="8"/>
  <c r="N4090" i="8"/>
  <c r="T4090" i="8" s="1"/>
  <c r="S4089" i="8"/>
  <c r="R4089" i="8"/>
  <c r="Q4089" i="8"/>
  <c r="P4089" i="8"/>
  <c r="O4089" i="8"/>
  <c r="N4089" i="8"/>
  <c r="T4089" i="8" s="1"/>
  <c r="S4088" i="8"/>
  <c r="R4088" i="8"/>
  <c r="Q4088" i="8"/>
  <c r="P4088" i="8"/>
  <c r="O4088" i="8"/>
  <c r="N4088" i="8"/>
  <c r="T4088" i="8" s="1"/>
  <c r="S4087" i="8"/>
  <c r="R4087" i="8"/>
  <c r="Q4087" i="8"/>
  <c r="P4087" i="8"/>
  <c r="O4087" i="8"/>
  <c r="N4087" i="8"/>
  <c r="T4087" i="8" s="1"/>
  <c r="S4086" i="8"/>
  <c r="R4086" i="8"/>
  <c r="Q4086" i="8"/>
  <c r="P4086" i="8"/>
  <c r="O4086" i="8"/>
  <c r="N4086" i="8"/>
  <c r="T4086" i="8" s="1"/>
  <c r="S4085" i="8"/>
  <c r="R4085" i="8"/>
  <c r="Q4085" i="8"/>
  <c r="P4085" i="8"/>
  <c r="O4085" i="8"/>
  <c r="N4085" i="8"/>
  <c r="T4085" i="8" s="1"/>
  <c r="S4084" i="8"/>
  <c r="R4084" i="8"/>
  <c r="Q4084" i="8"/>
  <c r="P4084" i="8"/>
  <c r="O4084" i="8"/>
  <c r="N4084" i="8"/>
  <c r="T4084" i="8" s="1"/>
  <c r="S4083" i="8"/>
  <c r="R4083" i="8"/>
  <c r="Q4083" i="8"/>
  <c r="P4083" i="8"/>
  <c r="O4083" i="8"/>
  <c r="N4083" i="8"/>
  <c r="T4083" i="8" s="1"/>
  <c r="S4082" i="8"/>
  <c r="R4082" i="8"/>
  <c r="Q4082" i="8"/>
  <c r="P4082" i="8"/>
  <c r="O4082" i="8"/>
  <c r="N4082" i="8"/>
  <c r="T4082" i="8" s="1"/>
  <c r="S4081" i="8"/>
  <c r="R4081" i="8"/>
  <c r="Q4081" i="8"/>
  <c r="P4081" i="8"/>
  <c r="O4081" i="8"/>
  <c r="N4081" i="8"/>
  <c r="T4081" i="8" s="1"/>
  <c r="S4080" i="8"/>
  <c r="R4080" i="8"/>
  <c r="Q4080" i="8"/>
  <c r="P4080" i="8"/>
  <c r="O4080" i="8"/>
  <c r="N4080" i="8"/>
  <c r="T4080" i="8" s="1"/>
  <c r="S4079" i="8"/>
  <c r="R4079" i="8"/>
  <c r="Q4079" i="8"/>
  <c r="P4079" i="8"/>
  <c r="O4079" i="8"/>
  <c r="N4079" i="8"/>
  <c r="T4079" i="8" s="1"/>
  <c r="S4078" i="8"/>
  <c r="R4078" i="8"/>
  <c r="Q4078" i="8"/>
  <c r="P4078" i="8"/>
  <c r="O4078" i="8"/>
  <c r="N4078" i="8"/>
  <c r="T4078" i="8" s="1"/>
  <c r="S4077" i="8"/>
  <c r="R4077" i="8"/>
  <c r="Q4077" i="8"/>
  <c r="P4077" i="8"/>
  <c r="O4077" i="8"/>
  <c r="N4077" i="8"/>
  <c r="T4077" i="8" s="1"/>
  <c r="S4076" i="8"/>
  <c r="R4076" i="8"/>
  <c r="Q4076" i="8"/>
  <c r="P4076" i="8"/>
  <c r="O4076" i="8"/>
  <c r="N4076" i="8"/>
  <c r="T4076" i="8" s="1"/>
  <c r="S4075" i="8"/>
  <c r="R4075" i="8"/>
  <c r="Q4075" i="8"/>
  <c r="P4075" i="8"/>
  <c r="O4075" i="8"/>
  <c r="N4075" i="8"/>
  <c r="T4075" i="8" s="1"/>
  <c r="S4074" i="8"/>
  <c r="R4074" i="8"/>
  <c r="Q4074" i="8"/>
  <c r="P4074" i="8"/>
  <c r="O4074" i="8"/>
  <c r="N4074" i="8"/>
  <c r="T4074" i="8" s="1"/>
  <c r="S4073" i="8"/>
  <c r="R4073" i="8"/>
  <c r="Q4073" i="8"/>
  <c r="P4073" i="8"/>
  <c r="O4073" i="8"/>
  <c r="N4073" i="8"/>
  <c r="T4073" i="8" s="1"/>
  <c r="S4072" i="8"/>
  <c r="R4072" i="8"/>
  <c r="Q4072" i="8"/>
  <c r="P4072" i="8"/>
  <c r="O4072" i="8"/>
  <c r="N4072" i="8"/>
  <c r="T4072" i="8" s="1"/>
  <c r="S4071" i="8"/>
  <c r="R4071" i="8"/>
  <c r="Q4071" i="8"/>
  <c r="P4071" i="8"/>
  <c r="O4071" i="8"/>
  <c r="N4071" i="8"/>
  <c r="T4071" i="8" s="1"/>
  <c r="S4070" i="8"/>
  <c r="R4070" i="8"/>
  <c r="Q4070" i="8"/>
  <c r="P4070" i="8"/>
  <c r="O4070" i="8"/>
  <c r="N4070" i="8"/>
  <c r="T4070" i="8" s="1"/>
  <c r="S4069" i="8"/>
  <c r="R4069" i="8"/>
  <c r="Q4069" i="8"/>
  <c r="P4069" i="8"/>
  <c r="O4069" i="8"/>
  <c r="N4069" i="8"/>
  <c r="T4069" i="8" s="1"/>
  <c r="S4068" i="8"/>
  <c r="R4068" i="8"/>
  <c r="Q4068" i="8"/>
  <c r="P4068" i="8"/>
  <c r="O4068" i="8"/>
  <c r="N4068" i="8"/>
  <c r="T4068" i="8" s="1"/>
  <c r="S4067" i="8"/>
  <c r="R4067" i="8"/>
  <c r="Q4067" i="8"/>
  <c r="P4067" i="8"/>
  <c r="O4067" i="8"/>
  <c r="N4067" i="8"/>
  <c r="T4067" i="8" s="1"/>
  <c r="S4066" i="8"/>
  <c r="R4066" i="8"/>
  <c r="Q4066" i="8"/>
  <c r="P4066" i="8"/>
  <c r="O4066" i="8"/>
  <c r="N4066" i="8"/>
  <c r="T4066" i="8" s="1"/>
  <c r="S4065" i="8"/>
  <c r="R4065" i="8"/>
  <c r="Q4065" i="8"/>
  <c r="P4065" i="8"/>
  <c r="O4065" i="8"/>
  <c r="N4065" i="8"/>
  <c r="T4065" i="8" s="1"/>
  <c r="S4064" i="8"/>
  <c r="R4064" i="8"/>
  <c r="Q4064" i="8"/>
  <c r="P4064" i="8"/>
  <c r="O4064" i="8"/>
  <c r="N4064" i="8"/>
  <c r="T4064" i="8" s="1"/>
  <c r="S4063" i="8"/>
  <c r="R4063" i="8"/>
  <c r="Q4063" i="8"/>
  <c r="P4063" i="8"/>
  <c r="O4063" i="8"/>
  <c r="N4063" i="8"/>
  <c r="T4063" i="8" s="1"/>
  <c r="S4062" i="8"/>
  <c r="R4062" i="8"/>
  <c r="Q4062" i="8"/>
  <c r="P4062" i="8"/>
  <c r="O4062" i="8"/>
  <c r="N4062" i="8"/>
  <c r="T4062" i="8" s="1"/>
  <c r="S4061" i="8"/>
  <c r="R4061" i="8"/>
  <c r="Q4061" i="8"/>
  <c r="P4061" i="8"/>
  <c r="O4061" i="8"/>
  <c r="N4061" i="8"/>
  <c r="T4061" i="8" s="1"/>
  <c r="S4060" i="8"/>
  <c r="R4060" i="8"/>
  <c r="Q4060" i="8"/>
  <c r="P4060" i="8"/>
  <c r="O4060" i="8"/>
  <c r="N4060" i="8"/>
  <c r="T4060" i="8" s="1"/>
  <c r="S4059" i="8"/>
  <c r="R4059" i="8"/>
  <c r="Q4059" i="8"/>
  <c r="P4059" i="8"/>
  <c r="O4059" i="8"/>
  <c r="N4059" i="8"/>
  <c r="T4059" i="8" s="1"/>
  <c r="S4058" i="8"/>
  <c r="R4058" i="8"/>
  <c r="Q4058" i="8"/>
  <c r="P4058" i="8"/>
  <c r="O4058" i="8"/>
  <c r="N4058" i="8"/>
  <c r="T4058" i="8" s="1"/>
  <c r="S4057" i="8"/>
  <c r="R4057" i="8"/>
  <c r="Q4057" i="8"/>
  <c r="P4057" i="8"/>
  <c r="O4057" i="8"/>
  <c r="N4057" i="8"/>
  <c r="T4057" i="8" s="1"/>
  <c r="S4056" i="8"/>
  <c r="R4056" i="8"/>
  <c r="Q4056" i="8"/>
  <c r="P4056" i="8"/>
  <c r="O4056" i="8"/>
  <c r="N4056" i="8"/>
  <c r="T4056" i="8" s="1"/>
  <c r="S4055" i="8"/>
  <c r="R4055" i="8"/>
  <c r="Q4055" i="8"/>
  <c r="P4055" i="8"/>
  <c r="O4055" i="8"/>
  <c r="N4055" i="8"/>
  <c r="T4055" i="8" s="1"/>
  <c r="S4054" i="8"/>
  <c r="R4054" i="8"/>
  <c r="Q4054" i="8"/>
  <c r="P4054" i="8"/>
  <c r="O4054" i="8"/>
  <c r="N4054" i="8"/>
  <c r="T4054" i="8" s="1"/>
  <c r="S4053" i="8"/>
  <c r="R4053" i="8"/>
  <c r="Q4053" i="8"/>
  <c r="P4053" i="8"/>
  <c r="O4053" i="8"/>
  <c r="N4053" i="8"/>
  <c r="T4053" i="8" s="1"/>
  <c r="S4052" i="8"/>
  <c r="R4052" i="8"/>
  <c r="Q4052" i="8"/>
  <c r="P4052" i="8"/>
  <c r="O4052" i="8"/>
  <c r="N4052" i="8"/>
  <c r="T4052" i="8" s="1"/>
  <c r="S4051" i="8"/>
  <c r="R4051" i="8"/>
  <c r="Q4051" i="8"/>
  <c r="P4051" i="8"/>
  <c r="O4051" i="8"/>
  <c r="N4051" i="8"/>
  <c r="T4051" i="8" s="1"/>
  <c r="S4050" i="8"/>
  <c r="R4050" i="8"/>
  <c r="Q4050" i="8"/>
  <c r="P4050" i="8"/>
  <c r="O4050" i="8"/>
  <c r="N4050" i="8"/>
  <c r="T4050" i="8" s="1"/>
  <c r="S4049" i="8"/>
  <c r="R4049" i="8"/>
  <c r="Q4049" i="8"/>
  <c r="P4049" i="8"/>
  <c r="O4049" i="8"/>
  <c r="N4049" i="8"/>
  <c r="T4049" i="8" s="1"/>
  <c r="S4048" i="8"/>
  <c r="R4048" i="8"/>
  <c r="Q4048" i="8"/>
  <c r="P4048" i="8"/>
  <c r="O4048" i="8"/>
  <c r="N4048" i="8"/>
  <c r="T4048" i="8" s="1"/>
  <c r="S4047" i="8"/>
  <c r="R4047" i="8"/>
  <c r="Q4047" i="8"/>
  <c r="P4047" i="8"/>
  <c r="O4047" i="8"/>
  <c r="N4047" i="8"/>
  <c r="T4047" i="8" s="1"/>
  <c r="S4046" i="8"/>
  <c r="R4046" i="8"/>
  <c r="Q4046" i="8"/>
  <c r="P4046" i="8"/>
  <c r="O4046" i="8"/>
  <c r="N4046" i="8"/>
  <c r="T4046" i="8" s="1"/>
  <c r="S4045" i="8"/>
  <c r="R4045" i="8"/>
  <c r="Q4045" i="8"/>
  <c r="P4045" i="8"/>
  <c r="O4045" i="8"/>
  <c r="N4045" i="8"/>
  <c r="T4045" i="8" s="1"/>
  <c r="S4044" i="8"/>
  <c r="R4044" i="8"/>
  <c r="Q4044" i="8"/>
  <c r="P4044" i="8"/>
  <c r="O4044" i="8"/>
  <c r="N4044" i="8"/>
  <c r="T4044" i="8" s="1"/>
  <c r="S4043" i="8"/>
  <c r="R4043" i="8"/>
  <c r="Q4043" i="8"/>
  <c r="P4043" i="8"/>
  <c r="O4043" i="8"/>
  <c r="N4043" i="8"/>
  <c r="T4043" i="8" s="1"/>
  <c r="S4042" i="8"/>
  <c r="R4042" i="8"/>
  <c r="Q4042" i="8"/>
  <c r="P4042" i="8"/>
  <c r="O4042" i="8"/>
  <c r="N4042" i="8"/>
  <c r="T4042" i="8" s="1"/>
  <c r="S4041" i="8"/>
  <c r="R4041" i="8"/>
  <c r="Q4041" i="8"/>
  <c r="P4041" i="8"/>
  <c r="O4041" i="8"/>
  <c r="N4041" i="8"/>
  <c r="T4041" i="8" s="1"/>
  <c r="S4040" i="8"/>
  <c r="R4040" i="8"/>
  <c r="Q4040" i="8"/>
  <c r="P4040" i="8"/>
  <c r="O4040" i="8"/>
  <c r="N4040" i="8"/>
  <c r="T4040" i="8" s="1"/>
  <c r="S4039" i="8"/>
  <c r="R4039" i="8"/>
  <c r="Q4039" i="8"/>
  <c r="P4039" i="8"/>
  <c r="O4039" i="8"/>
  <c r="N4039" i="8"/>
  <c r="T4039" i="8" s="1"/>
  <c r="S4038" i="8"/>
  <c r="R4038" i="8"/>
  <c r="Q4038" i="8"/>
  <c r="P4038" i="8"/>
  <c r="O4038" i="8"/>
  <c r="N4038" i="8"/>
  <c r="T4038" i="8" s="1"/>
  <c r="S4037" i="8"/>
  <c r="R4037" i="8"/>
  <c r="Q4037" i="8"/>
  <c r="P4037" i="8"/>
  <c r="O4037" i="8"/>
  <c r="N4037" i="8"/>
  <c r="T4037" i="8" s="1"/>
  <c r="S4036" i="8"/>
  <c r="R4036" i="8"/>
  <c r="Q4036" i="8"/>
  <c r="P4036" i="8"/>
  <c r="O4036" i="8"/>
  <c r="N4036" i="8"/>
  <c r="T4036" i="8" s="1"/>
  <c r="S4035" i="8"/>
  <c r="R4035" i="8"/>
  <c r="Q4035" i="8"/>
  <c r="P4035" i="8"/>
  <c r="O4035" i="8"/>
  <c r="N4035" i="8"/>
  <c r="T4035" i="8" s="1"/>
  <c r="S4034" i="8"/>
  <c r="R4034" i="8"/>
  <c r="Q4034" i="8"/>
  <c r="P4034" i="8"/>
  <c r="O4034" i="8"/>
  <c r="N4034" i="8"/>
  <c r="T4034" i="8" s="1"/>
  <c r="S4033" i="8"/>
  <c r="R4033" i="8"/>
  <c r="Q4033" i="8"/>
  <c r="P4033" i="8"/>
  <c r="O4033" i="8"/>
  <c r="N4033" i="8"/>
  <c r="T4033" i="8" s="1"/>
  <c r="S4032" i="8"/>
  <c r="R4032" i="8"/>
  <c r="Q4032" i="8"/>
  <c r="P4032" i="8"/>
  <c r="O4032" i="8"/>
  <c r="N4032" i="8"/>
  <c r="T4032" i="8" s="1"/>
  <c r="S4031" i="8"/>
  <c r="R4031" i="8"/>
  <c r="Q4031" i="8"/>
  <c r="P4031" i="8"/>
  <c r="O4031" i="8"/>
  <c r="N4031" i="8"/>
  <c r="T4031" i="8" s="1"/>
  <c r="S4030" i="8"/>
  <c r="R4030" i="8"/>
  <c r="Q4030" i="8"/>
  <c r="P4030" i="8"/>
  <c r="O4030" i="8"/>
  <c r="N4030" i="8"/>
  <c r="T4030" i="8" s="1"/>
  <c r="S4029" i="8"/>
  <c r="R4029" i="8"/>
  <c r="Q4029" i="8"/>
  <c r="P4029" i="8"/>
  <c r="O4029" i="8"/>
  <c r="N4029" i="8"/>
  <c r="T4029" i="8" s="1"/>
  <c r="S4028" i="8"/>
  <c r="R4028" i="8"/>
  <c r="Q4028" i="8"/>
  <c r="P4028" i="8"/>
  <c r="O4028" i="8"/>
  <c r="N4028" i="8"/>
  <c r="T4028" i="8" s="1"/>
  <c r="S4027" i="8"/>
  <c r="R4027" i="8"/>
  <c r="Q4027" i="8"/>
  <c r="P4027" i="8"/>
  <c r="O4027" i="8"/>
  <c r="N4027" i="8"/>
  <c r="T4027" i="8" s="1"/>
  <c r="S4026" i="8"/>
  <c r="R4026" i="8"/>
  <c r="Q4026" i="8"/>
  <c r="P4026" i="8"/>
  <c r="O4026" i="8"/>
  <c r="N4026" i="8"/>
  <c r="T4026" i="8" s="1"/>
  <c r="S4025" i="8"/>
  <c r="R4025" i="8"/>
  <c r="Q4025" i="8"/>
  <c r="P4025" i="8"/>
  <c r="O4025" i="8"/>
  <c r="N4025" i="8"/>
  <c r="T4025" i="8" s="1"/>
  <c r="S4024" i="8"/>
  <c r="R4024" i="8"/>
  <c r="Q4024" i="8"/>
  <c r="P4024" i="8"/>
  <c r="O4024" i="8"/>
  <c r="N4024" i="8"/>
  <c r="T4024" i="8" s="1"/>
  <c r="S4023" i="8"/>
  <c r="R4023" i="8"/>
  <c r="Q4023" i="8"/>
  <c r="P4023" i="8"/>
  <c r="O4023" i="8"/>
  <c r="N4023" i="8"/>
  <c r="T4023" i="8" s="1"/>
  <c r="S4022" i="8"/>
  <c r="R4022" i="8"/>
  <c r="Q4022" i="8"/>
  <c r="P4022" i="8"/>
  <c r="O4022" i="8"/>
  <c r="N4022" i="8"/>
  <c r="T4022" i="8" s="1"/>
  <c r="S4021" i="8"/>
  <c r="R4021" i="8"/>
  <c r="Q4021" i="8"/>
  <c r="P4021" i="8"/>
  <c r="O4021" i="8"/>
  <c r="N4021" i="8"/>
  <c r="T4021" i="8" s="1"/>
  <c r="S4020" i="8"/>
  <c r="R4020" i="8"/>
  <c r="Q4020" i="8"/>
  <c r="P4020" i="8"/>
  <c r="O4020" i="8"/>
  <c r="N4020" i="8"/>
  <c r="T4020" i="8" s="1"/>
  <c r="S4019" i="8"/>
  <c r="R4019" i="8"/>
  <c r="Q4019" i="8"/>
  <c r="P4019" i="8"/>
  <c r="O4019" i="8"/>
  <c r="N4019" i="8"/>
  <c r="T4019" i="8" s="1"/>
  <c r="S4018" i="8"/>
  <c r="R4018" i="8"/>
  <c r="Q4018" i="8"/>
  <c r="P4018" i="8"/>
  <c r="O4018" i="8"/>
  <c r="N4018" i="8"/>
  <c r="T4018" i="8" s="1"/>
  <c r="S4017" i="8"/>
  <c r="R4017" i="8"/>
  <c r="Q4017" i="8"/>
  <c r="P4017" i="8"/>
  <c r="O4017" i="8"/>
  <c r="N4017" i="8"/>
  <c r="T4017" i="8" s="1"/>
  <c r="S4016" i="8"/>
  <c r="R4016" i="8"/>
  <c r="Q4016" i="8"/>
  <c r="P4016" i="8"/>
  <c r="O4016" i="8"/>
  <c r="N4016" i="8"/>
  <c r="T4016" i="8" s="1"/>
  <c r="S4015" i="8"/>
  <c r="R4015" i="8"/>
  <c r="Q4015" i="8"/>
  <c r="P4015" i="8"/>
  <c r="O4015" i="8"/>
  <c r="N4015" i="8"/>
  <c r="T4015" i="8" s="1"/>
  <c r="S4014" i="8"/>
  <c r="R4014" i="8"/>
  <c r="Q4014" i="8"/>
  <c r="P4014" i="8"/>
  <c r="O4014" i="8"/>
  <c r="N4014" i="8"/>
  <c r="T4014" i="8" s="1"/>
  <c r="S4013" i="8"/>
  <c r="R4013" i="8"/>
  <c r="Q4013" i="8"/>
  <c r="P4013" i="8"/>
  <c r="O4013" i="8"/>
  <c r="N4013" i="8"/>
  <c r="T4013" i="8" s="1"/>
  <c r="S4012" i="8"/>
  <c r="R4012" i="8"/>
  <c r="Q4012" i="8"/>
  <c r="P4012" i="8"/>
  <c r="O4012" i="8"/>
  <c r="N4012" i="8"/>
  <c r="T4012" i="8" s="1"/>
  <c r="S4011" i="8"/>
  <c r="R4011" i="8"/>
  <c r="Q4011" i="8"/>
  <c r="P4011" i="8"/>
  <c r="O4011" i="8"/>
  <c r="N4011" i="8"/>
  <c r="T4011" i="8" s="1"/>
  <c r="S4010" i="8"/>
  <c r="R4010" i="8"/>
  <c r="Q4010" i="8"/>
  <c r="P4010" i="8"/>
  <c r="O4010" i="8"/>
  <c r="N4010" i="8"/>
  <c r="T4010" i="8" s="1"/>
  <c r="S4009" i="8"/>
  <c r="R4009" i="8"/>
  <c r="Q4009" i="8"/>
  <c r="P4009" i="8"/>
  <c r="O4009" i="8"/>
  <c r="N4009" i="8"/>
  <c r="T4009" i="8" s="1"/>
  <c r="S4008" i="8"/>
  <c r="R4008" i="8"/>
  <c r="Q4008" i="8"/>
  <c r="P4008" i="8"/>
  <c r="O4008" i="8"/>
  <c r="N4008" i="8"/>
  <c r="T4008" i="8" s="1"/>
  <c r="S4007" i="8"/>
  <c r="R4007" i="8"/>
  <c r="Q4007" i="8"/>
  <c r="P4007" i="8"/>
  <c r="O4007" i="8"/>
  <c r="N4007" i="8"/>
  <c r="T4007" i="8" s="1"/>
  <c r="S4006" i="8"/>
  <c r="R4006" i="8"/>
  <c r="Q4006" i="8"/>
  <c r="P4006" i="8"/>
  <c r="O4006" i="8"/>
  <c r="N4006" i="8"/>
  <c r="T4006" i="8" s="1"/>
  <c r="S4005" i="8"/>
  <c r="R4005" i="8"/>
  <c r="Q4005" i="8"/>
  <c r="P4005" i="8"/>
  <c r="O4005" i="8"/>
  <c r="N4005" i="8"/>
  <c r="T4005" i="8" s="1"/>
  <c r="S4004" i="8"/>
  <c r="R4004" i="8"/>
  <c r="Q4004" i="8"/>
  <c r="P4004" i="8"/>
  <c r="O4004" i="8"/>
  <c r="N4004" i="8"/>
  <c r="T4004" i="8" s="1"/>
  <c r="S4003" i="8"/>
  <c r="R4003" i="8"/>
  <c r="Q4003" i="8"/>
  <c r="P4003" i="8"/>
  <c r="O4003" i="8"/>
  <c r="N4003" i="8"/>
  <c r="T4003" i="8" s="1"/>
  <c r="S4002" i="8"/>
  <c r="R4002" i="8"/>
  <c r="Q4002" i="8"/>
  <c r="P4002" i="8"/>
  <c r="O4002" i="8"/>
  <c r="N4002" i="8"/>
  <c r="T4002" i="8" s="1"/>
  <c r="S4001" i="8"/>
  <c r="R4001" i="8"/>
  <c r="Q4001" i="8"/>
  <c r="P4001" i="8"/>
  <c r="O4001" i="8"/>
  <c r="N4001" i="8"/>
  <c r="T4001" i="8" s="1"/>
  <c r="S4000" i="8"/>
  <c r="R4000" i="8"/>
  <c r="Q4000" i="8"/>
  <c r="P4000" i="8"/>
  <c r="O4000" i="8"/>
  <c r="N4000" i="8"/>
  <c r="T4000" i="8" s="1"/>
  <c r="S3999" i="8"/>
  <c r="R3999" i="8"/>
  <c r="Q3999" i="8"/>
  <c r="P3999" i="8"/>
  <c r="O3999" i="8"/>
  <c r="N3999" i="8"/>
  <c r="T3999" i="8" s="1"/>
  <c r="S3998" i="8"/>
  <c r="R3998" i="8"/>
  <c r="Q3998" i="8"/>
  <c r="P3998" i="8"/>
  <c r="O3998" i="8"/>
  <c r="N3998" i="8"/>
  <c r="T3998" i="8" s="1"/>
  <c r="S3997" i="8"/>
  <c r="R3997" i="8"/>
  <c r="Q3997" i="8"/>
  <c r="P3997" i="8"/>
  <c r="O3997" i="8"/>
  <c r="N3997" i="8"/>
  <c r="T3997" i="8" s="1"/>
  <c r="S3996" i="8"/>
  <c r="R3996" i="8"/>
  <c r="Q3996" i="8"/>
  <c r="P3996" i="8"/>
  <c r="O3996" i="8"/>
  <c r="N3996" i="8"/>
  <c r="T3996" i="8" s="1"/>
  <c r="S3995" i="8"/>
  <c r="R3995" i="8"/>
  <c r="Q3995" i="8"/>
  <c r="P3995" i="8"/>
  <c r="O3995" i="8"/>
  <c r="N3995" i="8"/>
  <c r="T3995" i="8" s="1"/>
  <c r="S3994" i="8"/>
  <c r="R3994" i="8"/>
  <c r="Q3994" i="8"/>
  <c r="P3994" i="8"/>
  <c r="O3994" i="8"/>
  <c r="N3994" i="8"/>
  <c r="T3994" i="8" s="1"/>
  <c r="S3993" i="8"/>
  <c r="R3993" i="8"/>
  <c r="Q3993" i="8"/>
  <c r="P3993" i="8"/>
  <c r="O3993" i="8"/>
  <c r="N3993" i="8"/>
  <c r="T3993" i="8" s="1"/>
  <c r="S3992" i="8"/>
  <c r="R3992" i="8"/>
  <c r="Q3992" i="8"/>
  <c r="P3992" i="8"/>
  <c r="O3992" i="8"/>
  <c r="N3992" i="8"/>
  <c r="T3992" i="8" s="1"/>
  <c r="S3991" i="8"/>
  <c r="R3991" i="8"/>
  <c r="Q3991" i="8"/>
  <c r="P3991" i="8"/>
  <c r="O3991" i="8"/>
  <c r="N3991" i="8"/>
  <c r="T3991" i="8" s="1"/>
  <c r="S3990" i="8"/>
  <c r="R3990" i="8"/>
  <c r="Q3990" i="8"/>
  <c r="P3990" i="8"/>
  <c r="O3990" i="8"/>
  <c r="N3990" i="8"/>
  <c r="T3990" i="8" s="1"/>
  <c r="S3989" i="8"/>
  <c r="R3989" i="8"/>
  <c r="Q3989" i="8"/>
  <c r="P3989" i="8"/>
  <c r="O3989" i="8"/>
  <c r="N3989" i="8"/>
  <c r="T3989" i="8" s="1"/>
  <c r="S3988" i="8"/>
  <c r="R3988" i="8"/>
  <c r="Q3988" i="8"/>
  <c r="P3988" i="8"/>
  <c r="O3988" i="8"/>
  <c r="N3988" i="8"/>
  <c r="T3988" i="8" s="1"/>
  <c r="S3987" i="8"/>
  <c r="R3987" i="8"/>
  <c r="Q3987" i="8"/>
  <c r="P3987" i="8"/>
  <c r="O3987" i="8"/>
  <c r="N3987" i="8"/>
  <c r="T3987" i="8" s="1"/>
  <c r="S3986" i="8"/>
  <c r="R3986" i="8"/>
  <c r="Q3986" i="8"/>
  <c r="P3986" i="8"/>
  <c r="O3986" i="8"/>
  <c r="N3986" i="8"/>
  <c r="T3986" i="8" s="1"/>
  <c r="S3985" i="8"/>
  <c r="R3985" i="8"/>
  <c r="Q3985" i="8"/>
  <c r="P3985" i="8"/>
  <c r="O3985" i="8"/>
  <c r="N3985" i="8"/>
  <c r="T3985" i="8" s="1"/>
  <c r="S3984" i="8"/>
  <c r="R3984" i="8"/>
  <c r="Q3984" i="8"/>
  <c r="P3984" i="8"/>
  <c r="O3984" i="8"/>
  <c r="N3984" i="8"/>
  <c r="T3984" i="8" s="1"/>
  <c r="S3983" i="8"/>
  <c r="R3983" i="8"/>
  <c r="Q3983" i="8"/>
  <c r="P3983" i="8"/>
  <c r="O3983" i="8"/>
  <c r="N3983" i="8"/>
  <c r="T3983" i="8" s="1"/>
  <c r="S3982" i="8"/>
  <c r="R3982" i="8"/>
  <c r="Q3982" i="8"/>
  <c r="P3982" i="8"/>
  <c r="O3982" i="8"/>
  <c r="N3982" i="8"/>
  <c r="T3982" i="8" s="1"/>
  <c r="S3981" i="8"/>
  <c r="R3981" i="8"/>
  <c r="Q3981" i="8"/>
  <c r="P3981" i="8"/>
  <c r="O3981" i="8"/>
  <c r="N3981" i="8"/>
  <c r="T3981" i="8" s="1"/>
  <c r="S3980" i="8"/>
  <c r="R3980" i="8"/>
  <c r="Q3980" i="8"/>
  <c r="P3980" i="8"/>
  <c r="O3980" i="8"/>
  <c r="N3980" i="8"/>
  <c r="T3980" i="8" s="1"/>
  <c r="S3979" i="8"/>
  <c r="R3979" i="8"/>
  <c r="Q3979" i="8"/>
  <c r="P3979" i="8"/>
  <c r="O3979" i="8"/>
  <c r="N3979" i="8"/>
  <c r="T3979" i="8" s="1"/>
  <c r="S3978" i="8"/>
  <c r="R3978" i="8"/>
  <c r="Q3978" i="8"/>
  <c r="P3978" i="8"/>
  <c r="O3978" i="8"/>
  <c r="N3978" i="8"/>
  <c r="T3978" i="8" s="1"/>
  <c r="S3977" i="8"/>
  <c r="R3977" i="8"/>
  <c r="Q3977" i="8"/>
  <c r="P3977" i="8"/>
  <c r="O3977" i="8"/>
  <c r="N3977" i="8"/>
  <c r="T3977" i="8" s="1"/>
  <c r="S3976" i="8"/>
  <c r="R3976" i="8"/>
  <c r="Q3976" i="8"/>
  <c r="P3976" i="8"/>
  <c r="O3976" i="8"/>
  <c r="N3976" i="8"/>
  <c r="T3976" i="8" s="1"/>
  <c r="S3975" i="8"/>
  <c r="R3975" i="8"/>
  <c r="Q3975" i="8"/>
  <c r="P3975" i="8"/>
  <c r="O3975" i="8"/>
  <c r="N3975" i="8"/>
  <c r="T3975" i="8" s="1"/>
  <c r="S3974" i="8"/>
  <c r="R3974" i="8"/>
  <c r="Q3974" i="8"/>
  <c r="P3974" i="8"/>
  <c r="O3974" i="8"/>
  <c r="N3974" i="8"/>
  <c r="T3974" i="8" s="1"/>
  <c r="S3973" i="8"/>
  <c r="R3973" i="8"/>
  <c r="Q3973" i="8"/>
  <c r="P3973" i="8"/>
  <c r="O3973" i="8"/>
  <c r="N3973" i="8"/>
  <c r="T3973" i="8" s="1"/>
  <c r="S3972" i="8"/>
  <c r="R3972" i="8"/>
  <c r="Q3972" i="8"/>
  <c r="P3972" i="8"/>
  <c r="O3972" i="8"/>
  <c r="N3972" i="8"/>
  <c r="T3972" i="8" s="1"/>
  <c r="S3971" i="8"/>
  <c r="R3971" i="8"/>
  <c r="Q3971" i="8"/>
  <c r="P3971" i="8"/>
  <c r="O3971" i="8"/>
  <c r="N3971" i="8"/>
  <c r="T3971" i="8" s="1"/>
  <c r="S3970" i="8"/>
  <c r="R3970" i="8"/>
  <c r="Q3970" i="8"/>
  <c r="P3970" i="8"/>
  <c r="O3970" i="8"/>
  <c r="N3970" i="8"/>
  <c r="T3970" i="8" s="1"/>
  <c r="S3969" i="8"/>
  <c r="R3969" i="8"/>
  <c r="Q3969" i="8"/>
  <c r="P3969" i="8"/>
  <c r="O3969" i="8"/>
  <c r="N3969" i="8"/>
  <c r="T3969" i="8" s="1"/>
  <c r="S3968" i="8"/>
  <c r="R3968" i="8"/>
  <c r="Q3968" i="8"/>
  <c r="P3968" i="8"/>
  <c r="O3968" i="8"/>
  <c r="N3968" i="8"/>
  <c r="T3968" i="8" s="1"/>
  <c r="S3967" i="8"/>
  <c r="R3967" i="8"/>
  <c r="Q3967" i="8"/>
  <c r="P3967" i="8"/>
  <c r="O3967" i="8"/>
  <c r="N3967" i="8"/>
  <c r="T3967" i="8" s="1"/>
  <c r="S3966" i="8"/>
  <c r="R3966" i="8"/>
  <c r="Q3966" i="8"/>
  <c r="P3966" i="8"/>
  <c r="O3966" i="8"/>
  <c r="N3966" i="8"/>
  <c r="T3966" i="8" s="1"/>
  <c r="S3965" i="8"/>
  <c r="R3965" i="8"/>
  <c r="Q3965" i="8"/>
  <c r="P3965" i="8"/>
  <c r="O3965" i="8"/>
  <c r="N3965" i="8"/>
  <c r="T3965" i="8" s="1"/>
  <c r="S3964" i="8"/>
  <c r="R3964" i="8"/>
  <c r="Q3964" i="8"/>
  <c r="P3964" i="8"/>
  <c r="O3964" i="8"/>
  <c r="N3964" i="8"/>
  <c r="T3964" i="8" s="1"/>
  <c r="S3963" i="8"/>
  <c r="R3963" i="8"/>
  <c r="Q3963" i="8"/>
  <c r="P3963" i="8"/>
  <c r="O3963" i="8"/>
  <c r="N3963" i="8"/>
  <c r="T3963" i="8" s="1"/>
  <c r="S3962" i="8"/>
  <c r="R3962" i="8"/>
  <c r="Q3962" i="8"/>
  <c r="P3962" i="8"/>
  <c r="O3962" i="8"/>
  <c r="N3962" i="8"/>
  <c r="T3962" i="8" s="1"/>
  <c r="S3961" i="8"/>
  <c r="R3961" i="8"/>
  <c r="Q3961" i="8"/>
  <c r="P3961" i="8"/>
  <c r="O3961" i="8"/>
  <c r="N3961" i="8"/>
  <c r="T3961" i="8" s="1"/>
  <c r="S3960" i="8"/>
  <c r="R3960" i="8"/>
  <c r="Q3960" i="8"/>
  <c r="P3960" i="8"/>
  <c r="O3960" i="8"/>
  <c r="N3960" i="8"/>
  <c r="T3960" i="8" s="1"/>
  <c r="S3959" i="8"/>
  <c r="R3959" i="8"/>
  <c r="Q3959" i="8"/>
  <c r="P3959" i="8"/>
  <c r="O3959" i="8"/>
  <c r="N3959" i="8"/>
  <c r="T3959" i="8" s="1"/>
  <c r="S3958" i="8"/>
  <c r="R3958" i="8"/>
  <c r="Q3958" i="8"/>
  <c r="P3958" i="8"/>
  <c r="O3958" i="8"/>
  <c r="N3958" i="8"/>
  <c r="T3958" i="8" s="1"/>
  <c r="S3957" i="8"/>
  <c r="R3957" i="8"/>
  <c r="Q3957" i="8"/>
  <c r="P3957" i="8"/>
  <c r="O3957" i="8"/>
  <c r="N3957" i="8"/>
  <c r="T3957" i="8" s="1"/>
  <c r="S3956" i="8"/>
  <c r="R3956" i="8"/>
  <c r="Q3956" i="8"/>
  <c r="P3956" i="8"/>
  <c r="O3956" i="8"/>
  <c r="N3956" i="8"/>
  <c r="T3956" i="8" s="1"/>
  <c r="S3955" i="8"/>
  <c r="R3955" i="8"/>
  <c r="Q3955" i="8"/>
  <c r="P3955" i="8"/>
  <c r="O3955" i="8"/>
  <c r="N3955" i="8"/>
  <c r="T3955" i="8" s="1"/>
  <c r="S3954" i="8"/>
  <c r="R3954" i="8"/>
  <c r="Q3954" i="8"/>
  <c r="P3954" i="8"/>
  <c r="O3954" i="8"/>
  <c r="N3954" i="8"/>
  <c r="T3954" i="8" s="1"/>
  <c r="S3953" i="8"/>
  <c r="R3953" i="8"/>
  <c r="Q3953" i="8"/>
  <c r="P3953" i="8"/>
  <c r="O3953" i="8"/>
  <c r="N3953" i="8"/>
  <c r="T3953" i="8" s="1"/>
  <c r="S3952" i="8"/>
  <c r="R3952" i="8"/>
  <c r="Q3952" i="8"/>
  <c r="P3952" i="8"/>
  <c r="O3952" i="8"/>
  <c r="N3952" i="8"/>
  <c r="T3952" i="8" s="1"/>
  <c r="S3951" i="8"/>
  <c r="R3951" i="8"/>
  <c r="Q3951" i="8"/>
  <c r="P3951" i="8"/>
  <c r="O3951" i="8"/>
  <c r="N3951" i="8"/>
  <c r="T3951" i="8" s="1"/>
  <c r="S3950" i="8"/>
  <c r="R3950" i="8"/>
  <c r="Q3950" i="8"/>
  <c r="P3950" i="8"/>
  <c r="O3950" i="8"/>
  <c r="N3950" i="8"/>
  <c r="T3950" i="8" s="1"/>
  <c r="S3949" i="8"/>
  <c r="R3949" i="8"/>
  <c r="Q3949" i="8"/>
  <c r="P3949" i="8"/>
  <c r="O3949" i="8"/>
  <c r="N3949" i="8"/>
  <c r="T3949" i="8" s="1"/>
  <c r="S3948" i="8"/>
  <c r="R3948" i="8"/>
  <c r="Q3948" i="8"/>
  <c r="P3948" i="8"/>
  <c r="O3948" i="8"/>
  <c r="N3948" i="8"/>
  <c r="T3948" i="8" s="1"/>
  <c r="S3947" i="8"/>
  <c r="R3947" i="8"/>
  <c r="Q3947" i="8"/>
  <c r="P3947" i="8"/>
  <c r="O3947" i="8"/>
  <c r="N3947" i="8"/>
  <c r="T3947" i="8" s="1"/>
  <c r="S3946" i="8"/>
  <c r="R3946" i="8"/>
  <c r="Q3946" i="8"/>
  <c r="P3946" i="8"/>
  <c r="O3946" i="8"/>
  <c r="N3946" i="8"/>
  <c r="T3946" i="8" s="1"/>
  <c r="S3945" i="8"/>
  <c r="R3945" i="8"/>
  <c r="Q3945" i="8"/>
  <c r="P3945" i="8"/>
  <c r="O3945" i="8"/>
  <c r="N3945" i="8"/>
  <c r="T3945" i="8" s="1"/>
  <c r="S3944" i="8"/>
  <c r="R3944" i="8"/>
  <c r="Q3944" i="8"/>
  <c r="P3944" i="8"/>
  <c r="O3944" i="8"/>
  <c r="N3944" i="8"/>
  <c r="T3944" i="8" s="1"/>
  <c r="S3943" i="8"/>
  <c r="R3943" i="8"/>
  <c r="Q3943" i="8"/>
  <c r="P3943" i="8"/>
  <c r="O3943" i="8"/>
  <c r="N3943" i="8"/>
  <c r="T3943" i="8" s="1"/>
  <c r="S3942" i="8"/>
  <c r="R3942" i="8"/>
  <c r="Q3942" i="8"/>
  <c r="P3942" i="8"/>
  <c r="O3942" i="8"/>
  <c r="N3942" i="8"/>
  <c r="T3942" i="8" s="1"/>
  <c r="S3941" i="8"/>
  <c r="R3941" i="8"/>
  <c r="Q3941" i="8"/>
  <c r="P3941" i="8"/>
  <c r="O3941" i="8"/>
  <c r="N3941" i="8"/>
  <c r="T3941" i="8" s="1"/>
  <c r="S3940" i="8"/>
  <c r="R3940" i="8"/>
  <c r="Q3940" i="8"/>
  <c r="P3940" i="8"/>
  <c r="O3940" i="8"/>
  <c r="N3940" i="8"/>
  <c r="T3940" i="8" s="1"/>
  <c r="S3939" i="8"/>
  <c r="R3939" i="8"/>
  <c r="Q3939" i="8"/>
  <c r="P3939" i="8"/>
  <c r="O3939" i="8"/>
  <c r="N3939" i="8"/>
  <c r="T3939" i="8" s="1"/>
  <c r="S3938" i="8"/>
  <c r="R3938" i="8"/>
  <c r="Q3938" i="8"/>
  <c r="P3938" i="8"/>
  <c r="O3938" i="8"/>
  <c r="N3938" i="8"/>
  <c r="T3938" i="8" s="1"/>
  <c r="S3937" i="8"/>
  <c r="R3937" i="8"/>
  <c r="Q3937" i="8"/>
  <c r="P3937" i="8"/>
  <c r="O3937" i="8"/>
  <c r="N3937" i="8"/>
  <c r="T3937" i="8" s="1"/>
  <c r="S3936" i="8"/>
  <c r="R3936" i="8"/>
  <c r="Q3936" i="8"/>
  <c r="P3936" i="8"/>
  <c r="O3936" i="8"/>
  <c r="N3936" i="8"/>
  <c r="T3936" i="8" s="1"/>
  <c r="S3935" i="8"/>
  <c r="R3935" i="8"/>
  <c r="Q3935" i="8"/>
  <c r="P3935" i="8"/>
  <c r="O3935" i="8"/>
  <c r="N3935" i="8"/>
  <c r="T3935" i="8" s="1"/>
  <c r="S3934" i="8"/>
  <c r="R3934" i="8"/>
  <c r="Q3934" i="8"/>
  <c r="P3934" i="8"/>
  <c r="O3934" i="8"/>
  <c r="N3934" i="8"/>
  <c r="T3934" i="8" s="1"/>
  <c r="S3933" i="8"/>
  <c r="R3933" i="8"/>
  <c r="Q3933" i="8"/>
  <c r="P3933" i="8"/>
  <c r="O3933" i="8"/>
  <c r="N3933" i="8"/>
  <c r="T3933" i="8" s="1"/>
  <c r="S3932" i="8"/>
  <c r="R3932" i="8"/>
  <c r="Q3932" i="8"/>
  <c r="P3932" i="8"/>
  <c r="O3932" i="8"/>
  <c r="N3932" i="8"/>
  <c r="T3932" i="8" s="1"/>
  <c r="S3931" i="8"/>
  <c r="R3931" i="8"/>
  <c r="Q3931" i="8"/>
  <c r="P3931" i="8"/>
  <c r="O3931" i="8"/>
  <c r="N3931" i="8"/>
  <c r="T3931" i="8" s="1"/>
  <c r="S3930" i="8"/>
  <c r="R3930" i="8"/>
  <c r="Q3930" i="8"/>
  <c r="P3930" i="8"/>
  <c r="O3930" i="8"/>
  <c r="N3930" i="8"/>
  <c r="T3930" i="8" s="1"/>
  <c r="S3929" i="8"/>
  <c r="R3929" i="8"/>
  <c r="Q3929" i="8"/>
  <c r="P3929" i="8"/>
  <c r="O3929" i="8"/>
  <c r="N3929" i="8"/>
  <c r="T3929" i="8" s="1"/>
  <c r="S3928" i="8"/>
  <c r="R3928" i="8"/>
  <c r="Q3928" i="8"/>
  <c r="P3928" i="8"/>
  <c r="O3928" i="8"/>
  <c r="N3928" i="8"/>
  <c r="T3928" i="8" s="1"/>
  <c r="S3927" i="8"/>
  <c r="R3927" i="8"/>
  <c r="Q3927" i="8"/>
  <c r="P3927" i="8"/>
  <c r="O3927" i="8"/>
  <c r="N3927" i="8"/>
  <c r="T3927" i="8" s="1"/>
  <c r="S3926" i="8"/>
  <c r="R3926" i="8"/>
  <c r="Q3926" i="8"/>
  <c r="P3926" i="8"/>
  <c r="O3926" i="8"/>
  <c r="N3926" i="8"/>
  <c r="T3926" i="8" s="1"/>
  <c r="S3925" i="8"/>
  <c r="R3925" i="8"/>
  <c r="Q3925" i="8"/>
  <c r="P3925" i="8"/>
  <c r="O3925" i="8"/>
  <c r="N3925" i="8"/>
  <c r="T3925" i="8" s="1"/>
  <c r="S3924" i="8"/>
  <c r="R3924" i="8"/>
  <c r="Q3924" i="8"/>
  <c r="P3924" i="8"/>
  <c r="O3924" i="8"/>
  <c r="N3924" i="8"/>
  <c r="T3924" i="8" s="1"/>
  <c r="S3923" i="8"/>
  <c r="R3923" i="8"/>
  <c r="Q3923" i="8"/>
  <c r="P3923" i="8"/>
  <c r="O3923" i="8"/>
  <c r="N3923" i="8"/>
  <c r="T3923" i="8" s="1"/>
  <c r="S3922" i="8"/>
  <c r="R3922" i="8"/>
  <c r="Q3922" i="8"/>
  <c r="P3922" i="8"/>
  <c r="O3922" i="8"/>
  <c r="N3922" i="8"/>
  <c r="T3922" i="8" s="1"/>
  <c r="S3921" i="8"/>
  <c r="R3921" i="8"/>
  <c r="Q3921" i="8"/>
  <c r="P3921" i="8"/>
  <c r="O3921" i="8"/>
  <c r="N3921" i="8"/>
  <c r="T3921" i="8" s="1"/>
  <c r="S3920" i="8"/>
  <c r="R3920" i="8"/>
  <c r="Q3920" i="8"/>
  <c r="P3920" i="8"/>
  <c r="O3920" i="8"/>
  <c r="N3920" i="8"/>
  <c r="T3920" i="8" s="1"/>
  <c r="S3919" i="8"/>
  <c r="R3919" i="8"/>
  <c r="Q3919" i="8"/>
  <c r="P3919" i="8"/>
  <c r="O3919" i="8"/>
  <c r="N3919" i="8"/>
  <c r="T3919" i="8" s="1"/>
  <c r="S3918" i="8"/>
  <c r="R3918" i="8"/>
  <c r="Q3918" i="8"/>
  <c r="P3918" i="8"/>
  <c r="O3918" i="8"/>
  <c r="N3918" i="8"/>
  <c r="T3918" i="8" s="1"/>
  <c r="S3917" i="8"/>
  <c r="R3917" i="8"/>
  <c r="Q3917" i="8"/>
  <c r="P3917" i="8"/>
  <c r="O3917" i="8"/>
  <c r="N3917" i="8"/>
  <c r="T3917" i="8" s="1"/>
  <c r="S3916" i="8"/>
  <c r="R3916" i="8"/>
  <c r="Q3916" i="8"/>
  <c r="P3916" i="8"/>
  <c r="O3916" i="8"/>
  <c r="N3916" i="8"/>
  <c r="T3916" i="8" s="1"/>
  <c r="S3915" i="8"/>
  <c r="R3915" i="8"/>
  <c r="Q3915" i="8"/>
  <c r="P3915" i="8"/>
  <c r="O3915" i="8"/>
  <c r="N3915" i="8"/>
  <c r="T3915" i="8" s="1"/>
  <c r="S3914" i="8"/>
  <c r="R3914" i="8"/>
  <c r="Q3914" i="8"/>
  <c r="P3914" i="8"/>
  <c r="O3914" i="8"/>
  <c r="N3914" i="8"/>
  <c r="T3914" i="8" s="1"/>
  <c r="S3913" i="8"/>
  <c r="R3913" i="8"/>
  <c r="Q3913" i="8"/>
  <c r="P3913" i="8"/>
  <c r="O3913" i="8"/>
  <c r="N3913" i="8"/>
  <c r="T3913" i="8" s="1"/>
  <c r="S3912" i="8"/>
  <c r="R3912" i="8"/>
  <c r="Q3912" i="8"/>
  <c r="P3912" i="8"/>
  <c r="O3912" i="8"/>
  <c r="N3912" i="8"/>
  <c r="T3912" i="8" s="1"/>
  <c r="S3911" i="8"/>
  <c r="R3911" i="8"/>
  <c r="Q3911" i="8"/>
  <c r="P3911" i="8"/>
  <c r="O3911" i="8"/>
  <c r="N3911" i="8"/>
  <c r="T3911" i="8" s="1"/>
  <c r="S3910" i="8"/>
  <c r="R3910" i="8"/>
  <c r="Q3910" i="8"/>
  <c r="P3910" i="8"/>
  <c r="O3910" i="8"/>
  <c r="N3910" i="8"/>
  <c r="T3910" i="8" s="1"/>
  <c r="S3909" i="8"/>
  <c r="R3909" i="8"/>
  <c r="Q3909" i="8"/>
  <c r="P3909" i="8"/>
  <c r="O3909" i="8"/>
  <c r="N3909" i="8"/>
  <c r="T3909" i="8" s="1"/>
  <c r="S3908" i="8"/>
  <c r="R3908" i="8"/>
  <c r="Q3908" i="8"/>
  <c r="P3908" i="8"/>
  <c r="O3908" i="8"/>
  <c r="N3908" i="8"/>
  <c r="T3908" i="8" s="1"/>
  <c r="S3907" i="8"/>
  <c r="R3907" i="8"/>
  <c r="Q3907" i="8"/>
  <c r="P3907" i="8"/>
  <c r="O3907" i="8"/>
  <c r="N3907" i="8"/>
  <c r="T3907" i="8" s="1"/>
  <c r="S3906" i="8"/>
  <c r="R3906" i="8"/>
  <c r="Q3906" i="8"/>
  <c r="P3906" i="8"/>
  <c r="O3906" i="8"/>
  <c r="N3906" i="8"/>
  <c r="T3906" i="8" s="1"/>
  <c r="S3905" i="8"/>
  <c r="R3905" i="8"/>
  <c r="Q3905" i="8"/>
  <c r="P3905" i="8"/>
  <c r="O3905" i="8"/>
  <c r="N3905" i="8"/>
  <c r="T3905" i="8" s="1"/>
  <c r="S3904" i="8"/>
  <c r="R3904" i="8"/>
  <c r="Q3904" i="8"/>
  <c r="P3904" i="8"/>
  <c r="O3904" i="8"/>
  <c r="N3904" i="8"/>
  <c r="T3904" i="8" s="1"/>
  <c r="S3903" i="8"/>
  <c r="R3903" i="8"/>
  <c r="Q3903" i="8"/>
  <c r="P3903" i="8"/>
  <c r="O3903" i="8"/>
  <c r="N3903" i="8"/>
  <c r="T3903" i="8" s="1"/>
  <c r="S3902" i="8"/>
  <c r="R3902" i="8"/>
  <c r="Q3902" i="8"/>
  <c r="P3902" i="8"/>
  <c r="O3902" i="8"/>
  <c r="N3902" i="8"/>
  <c r="T3902" i="8" s="1"/>
  <c r="S3901" i="8"/>
  <c r="R3901" i="8"/>
  <c r="Q3901" i="8"/>
  <c r="P3901" i="8"/>
  <c r="O3901" i="8"/>
  <c r="N3901" i="8"/>
  <c r="T3901" i="8" s="1"/>
  <c r="S3900" i="8"/>
  <c r="R3900" i="8"/>
  <c r="Q3900" i="8"/>
  <c r="P3900" i="8"/>
  <c r="O3900" i="8"/>
  <c r="N3900" i="8"/>
  <c r="T3900" i="8" s="1"/>
  <c r="S3899" i="8"/>
  <c r="R3899" i="8"/>
  <c r="Q3899" i="8"/>
  <c r="P3899" i="8"/>
  <c r="O3899" i="8"/>
  <c r="N3899" i="8"/>
  <c r="T3899" i="8" s="1"/>
  <c r="S3898" i="8"/>
  <c r="R3898" i="8"/>
  <c r="Q3898" i="8"/>
  <c r="P3898" i="8"/>
  <c r="O3898" i="8"/>
  <c r="N3898" i="8"/>
  <c r="T3898" i="8" s="1"/>
  <c r="S3897" i="8"/>
  <c r="R3897" i="8"/>
  <c r="Q3897" i="8"/>
  <c r="P3897" i="8"/>
  <c r="O3897" i="8"/>
  <c r="N3897" i="8"/>
  <c r="T3897" i="8" s="1"/>
  <c r="S3896" i="8"/>
  <c r="R3896" i="8"/>
  <c r="Q3896" i="8"/>
  <c r="P3896" i="8"/>
  <c r="O3896" i="8"/>
  <c r="N3896" i="8"/>
  <c r="T3896" i="8" s="1"/>
  <c r="S3895" i="8"/>
  <c r="R3895" i="8"/>
  <c r="Q3895" i="8"/>
  <c r="P3895" i="8"/>
  <c r="O3895" i="8"/>
  <c r="N3895" i="8"/>
  <c r="T3895" i="8" s="1"/>
  <c r="S3894" i="8"/>
  <c r="R3894" i="8"/>
  <c r="Q3894" i="8"/>
  <c r="P3894" i="8"/>
  <c r="O3894" i="8"/>
  <c r="N3894" i="8"/>
  <c r="T3894" i="8" s="1"/>
  <c r="S3893" i="8"/>
  <c r="R3893" i="8"/>
  <c r="Q3893" i="8"/>
  <c r="P3893" i="8"/>
  <c r="O3893" i="8"/>
  <c r="N3893" i="8"/>
  <c r="T3893" i="8" s="1"/>
  <c r="S3892" i="8"/>
  <c r="R3892" i="8"/>
  <c r="Q3892" i="8"/>
  <c r="P3892" i="8"/>
  <c r="O3892" i="8"/>
  <c r="N3892" i="8"/>
  <c r="T3892" i="8" s="1"/>
  <c r="S3891" i="8"/>
  <c r="R3891" i="8"/>
  <c r="Q3891" i="8"/>
  <c r="P3891" i="8"/>
  <c r="O3891" i="8"/>
  <c r="N3891" i="8"/>
  <c r="T3891" i="8" s="1"/>
  <c r="S3890" i="8"/>
  <c r="R3890" i="8"/>
  <c r="Q3890" i="8"/>
  <c r="P3890" i="8"/>
  <c r="O3890" i="8"/>
  <c r="N3890" i="8"/>
  <c r="T3890" i="8" s="1"/>
  <c r="S3889" i="8"/>
  <c r="R3889" i="8"/>
  <c r="Q3889" i="8"/>
  <c r="P3889" i="8"/>
  <c r="O3889" i="8"/>
  <c r="N3889" i="8"/>
  <c r="T3889" i="8" s="1"/>
  <c r="S3888" i="8"/>
  <c r="R3888" i="8"/>
  <c r="Q3888" i="8"/>
  <c r="P3888" i="8"/>
  <c r="O3888" i="8"/>
  <c r="N3888" i="8"/>
  <c r="T3888" i="8" s="1"/>
  <c r="S3887" i="8"/>
  <c r="R3887" i="8"/>
  <c r="Q3887" i="8"/>
  <c r="P3887" i="8"/>
  <c r="O3887" i="8"/>
  <c r="N3887" i="8"/>
  <c r="T3887" i="8" s="1"/>
  <c r="S3886" i="8"/>
  <c r="R3886" i="8"/>
  <c r="Q3886" i="8"/>
  <c r="P3886" i="8"/>
  <c r="O3886" i="8"/>
  <c r="N3886" i="8"/>
  <c r="T3886" i="8" s="1"/>
  <c r="S3885" i="8"/>
  <c r="R3885" i="8"/>
  <c r="Q3885" i="8"/>
  <c r="P3885" i="8"/>
  <c r="O3885" i="8"/>
  <c r="N3885" i="8"/>
  <c r="T3885" i="8" s="1"/>
  <c r="S3884" i="8"/>
  <c r="R3884" i="8"/>
  <c r="Q3884" i="8"/>
  <c r="P3884" i="8"/>
  <c r="O3884" i="8"/>
  <c r="N3884" i="8"/>
  <c r="T3884" i="8" s="1"/>
  <c r="S3883" i="8"/>
  <c r="R3883" i="8"/>
  <c r="Q3883" i="8"/>
  <c r="P3883" i="8"/>
  <c r="O3883" i="8"/>
  <c r="N3883" i="8"/>
  <c r="T3883" i="8" s="1"/>
  <c r="S3882" i="8"/>
  <c r="R3882" i="8"/>
  <c r="Q3882" i="8"/>
  <c r="P3882" i="8"/>
  <c r="O3882" i="8"/>
  <c r="N3882" i="8"/>
  <c r="T3882" i="8" s="1"/>
  <c r="S3881" i="8"/>
  <c r="R3881" i="8"/>
  <c r="Q3881" i="8"/>
  <c r="P3881" i="8"/>
  <c r="O3881" i="8"/>
  <c r="N3881" i="8"/>
  <c r="T3881" i="8" s="1"/>
  <c r="S3880" i="8"/>
  <c r="R3880" i="8"/>
  <c r="Q3880" i="8"/>
  <c r="P3880" i="8"/>
  <c r="O3880" i="8"/>
  <c r="N3880" i="8"/>
  <c r="T3880" i="8" s="1"/>
  <c r="S3879" i="8"/>
  <c r="R3879" i="8"/>
  <c r="Q3879" i="8"/>
  <c r="P3879" i="8"/>
  <c r="O3879" i="8"/>
  <c r="N3879" i="8"/>
  <c r="T3879" i="8" s="1"/>
  <c r="S3878" i="8"/>
  <c r="R3878" i="8"/>
  <c r="Q3878" i="8"/>
  <c r="P3878" i="8"/>
  <c r="O3878" i="8"/>
  <c r="N3878" i="8"/>
  <c r="T3878" i="8" s="1"/>
  <c r="S3877" i="8"/>
  <c r="R3877" i="8"/>
  <c r="Q3877" i="8"/>
  <c r="P3877" i="8"/>
  <c r="O3877" i="8"/>
  <c r="N3877" i="8"/>
  <c r="T3877" i="8" s="1"/>
  <c r="S3876" i="8"/>
  <c r="R3876" i="8"/>
  <c r="Q3876" i="8"/>
  <c r="P3876" i="8"/>
  <c r="O3876" i="8"/>
  <c r="N3876" i="8"/>
  <c r="T3876" i="8" s="1"/>
  <c r="S3875" i="8"/>
  <c r="R3875" i="8"/>
  <c r="Q3875" i="8"/>
  <c r="P3875" i="8"/>
  <c r="O3875" i="8"/>
  <c r="N3875" i="8"/>
  <c r="T3875" i="8" s="1"/>
  <c r="S3874" i="8"/>
  <c r="R3874" i="8"/>
  <c r="Q3874" i="8"/>
  <c r="P3874" i="8"/>
  <c r="O3874" i="8"/>
  <c r="N3874" i="8"/>
  <c r="T3874" i="8" s="1"/>
  <c r="S3873" i="8"/>
  <c r="R3873" i="8"/>
  <c r="Q3873" i="8"/>
  <c r="P3873" i="8"/>
  <c r="O3873" i="8"/>
  <c r="N3873" i="8"/>
  <c r="T3873" i="8" s="1"/>
  <c r="S3872" i="8"/>
  <c r="R3872" i="8"/>
  <c r="Q3872" i="8"/>
  <c r="P3872" i="8"/>
  <c r="O3872" i="8"/>
  <c r="N3872" i="8"/>
  <c r="T3872" i="8" s="1"/>
  <c r="S3871" i="8"/>
  <c r="R3871" i="8"/>
  <c r="Q3871" i="8"/>
  <c r="P3871" i="8"/>
  <c r="O3871" i="8"/>
  <c r="N3871" i="8"/>
  <c r="T3871" i="8" s="1"/>
  <c r="S3870" i="8"/>
  <c r="R3870" i="8"/>
  <c r="Q3870" i="8"/>
  <c r="P3870" i="8"/>
  <c r="O3870" i="8"/>
  <c r="N3870" i="8"/>
  <c r="T3870" i="8" s="1"/>
  <c r="S3869" i="8"/>
  <c r="R3869" i="8"/>
  <c r="Q3869" i="8"/>
  <c r="P3869" i="8"/>
  <c r="O3869" i="8"/>
  <c r="N3869" i="8"/>
  <c r="T3869" i="8" s="1"/>
  <c r="S3868" i="8"/>
  <c r="R3868" i="8"/>
  <c r="Q3868" i="8"/>
  <c r="P3868" i="8"/>
  <c r="O3868" i="8"/>
  <c r="N3868" i="8"/>
  <c r="T3868" i="8" s="1"/>
  <c r="S3867" i="8"/>
  <c r="R3867" i="8"/>
  <c r="Q3867" i="8"/>
  <c r="P3867" i="8"/>
  <c r="O3867" i="8"/>
  <c r="N3867" i="8"/>
  <c r="T3867" i="8" s="1"/>
  <c r="S3866" i="8"/>
  <c r="R3866" i="8"/>
  <c r="Q3866" i="8"/>
  <c r="P3866" i="8"/>
  <c r="O3866" i="8"/>
  <c r="N3866" i="8"/>
  <c r="T3866" i="8" s="1"/>
  <c r="S3865" i="8"/>
  <c r="R3865" i="8"/>
  <c r="Q3865" i="8"/>
  <c r="P3865" i="8"/>
  <c r="O3865" i="8"/>
  <c r="N3865" i="8"/>
  <c r="T3865" i="8" s="1"/>
  <c r="S3864" i="8"/>
  <c r="R3864" i="8"/>
  <c r="Q3864" i="8"/>
  <c r="P3864" i="8"/>
  <c r="O3864" i="8"/>
  <c r="N3864" i="8"/>
  <c r="T3864" i="8" s="1"/>
  <c r="S3863" i="8"/>
  <c r="R3863" i="8"/>
  <c r="Q3863" i="8"/>
  <c r="P3863" i="8"/>
  <c r="O3863" i="8"/>
  <c r="N3863" i="8"/>
  <c r="T3863" i="8" s="1"/>
  <c r="S3862" i="8"/>
  <c r="R3862" i="8"/>
  <c r="Q3862" i="8"/>
  <c r="P3862" i="8"/>
  <c r="O3862" i="8"/>
  <c r="N3862" i="8"/>
  <c r="T3862" i="8" s="1"/>
  <c r="S3861" i="8"/>
  <c r="R3861" i="8"/>
  <c r="Q3861" i="8"/>
  <c r="P3861" i="8"/>
  <c r="O3861" i="8"/>
  <c r="N3861" i="8"/>
  <c r="T3861" i="8" s="1"/>
  <c r="S3860" i="8"/>
  <c r="R3860" i="8"/>
  <c r="Q3860" i="8"/>
  <c r="P3860" i="8"/>
  <c r="O3860" i="8"/>
  <c r="N3860" i="8"/>
  <c r="T3860" i="8" s="1"/>
  <c r="S3859" i="8"/>
  <c r="R3859" i="8"/>
  <c r="Q3859" i="8"/>
  <c r="P3859" i="8"/>
  <c r="O3859" i="8"/>
  <c r="N3859" i="8"/>
  <c r="T3859" i="8" s="1"/>
  <c r="S3858" i="8"/>
  <c r="R3858" i="8"/>
  <c r="Q3858" i="8"/>
  <c r="P3858" i="8"/>
  <c r="O3858" i="8"/>
  <c r="N3858" i="8"/>
  <c r="T3858" i="8" s="1"/>
  <c r="S3857" i="8"/>
  <c r="R3857" i="8"/>
  <c r="Q3857" i="8"/>
  <c r="P3857" i="8"/>
  <c r="O3857" i="8"/>
  <c r="N3857" i="8"/>
  <c r="T3857" i="8" s="1"/>
  <c r="S3856" i="8"/>
  <c r="R3856" i="8"/>
  <c r="Q3856" i="8"/>
  <c r="P3856" i="8"/>
  <c r="O3856" i="8"/>
  <c r="N3856" i="8"/>
  <c r="T3856" i="8" s="1"/>
  <c r="S3855" i="8"/>
  <c r="R3855" i="8"/>
  <c r="Q3855" i="8"/>
  <c r="P3855" i="8"/>
  <c r="O3855" i="8"/>
  <c r="N3855" i="8"/>
  <c r="T3855" i="8" s="1"/>
  <c r="S3854" i="8"/>
  <c r="R3854" i="8"/>
  <c r="Q3854" i="8"/>
  <c r="P3854" i="8"/>
  <c r="O3854" i="8"/>
  <c r="N3854" i="8"/>
  <c r="T3854" i="8" s="1"/>
  <c r="S3853" i="8"/>
  <c r="R3853" i="8"/>
  <c r="Q3853" i="8"/>
  <c r="P3853" i="8"/>
  <c r="O3853" i="8"/>
  <c r="N3853" i="8"/>
  <c r="T3853" i="8" s="1"/>
  <c r="S3852" i="8"/>
  <c r="R3852" i="8"/>
  <c r="Q3852" i="8"/>
  <c r="P3852" i="8"/>
  <c r="O3852" i="8"/>
  <c r="N3852" i="8"/>
  <c r="T3852" i="8" s="1"/>
  <c r="S3851" i="8"/>
  <c r="R3851" i="8"/>
  <c r="Q3851" i="8"/>
  <c r="P3851" i="8"/>
  <c r="O3851" i="8"/>
  <c r="N3851" i="8"/>
  <c r="T3851" i="8" s="1"/>
  <c r="S3850" i="8"/>
  <c r="R3850" i="8"/>
  <c r="Q3850" i="8"/>
  <c r="P3850" i="8"/>
  <c r="O3850" i="8"/>
  <c r="N3850" i="8"/>
  <c r="T3850" i="8" s="1"/>
  <c r="S3849" i="8"/>
  <c r="R3849" i="8"/>
  <c r="Q3849" i="8"/>
  <c r="P3849" i="8"/>
  <c r="O3849" i="8"/>
  <c r="N3849" i="8"/>
  <c r="T3849" i="8" s="1"/>
  <c r="S3848" i="8"/>
  <c r="R3848" i="8"/>
  <c r="Q3848" i="8"/>
  <c r="P3848" i="8"/>
  <c r="O3848" i="8"/>
  <c r="N3848" i="8"/>
  <c r="T3848" i="8" s="1"/>
  <c r="S3847" i="8"/>
  <c r="R3847" i="8"/>
  <c r="Q3847" i="8"/>
  <c r="P3847" i="8"/>
  <c r="O3847" i="8"/>
  <c r="N3847" i="8"/>
  <c r="T3847" i="8" s="1"/>
  <c r="S3846" i="8"/>
  <c r="R3846" i="8"/>
  <c r="Q3846" i="8"/>
  <c r="P3846" i="8"/>
  <c r="O3846" i="8"/>
  <c r="N3846" i="8"/>
  <c r="T3846" i="8" s="1"/>
  <c r="S3845" i="8"/>
  <c r="R3845" i="8"/>
  <c r="Q3845" i="8"/>
  <c r="P3845" i="8"/>
  <c r="O3845" i="8"/>
  <c r="N3845" i="8"/>
  <c r="T3845" i="8" s="1"/>
  <c r="S3844" i="8"/>
  <c r="R3844" i="8"/>
  <c r="Q3844" i="8"/>
  <c r="P3844" i="8"/>
  <c r="O3844" i="8"/>
  <c r="N3844" i="8"/>
  <c r="T3844" i="8" s="1"/>
  <c r="S3843" i="8"/>
  <c r="R3843" i="8"/>
  <c r="Q3843" i="8"/>
  <c r="P3843" i="8"/>
  <c r="O3843" i="8"/>
  <c r="N3843" i="8"/>
  <c r="T3843" i="8" s="1"/>
  <c r="S3842" i="8"/>
  <c r="R3842" i="8"/>
  <c r="Q3842" i="8"/>
  <c r="P3842" i="8"/>
  <c r="O3842" i="8"/>
  <c r="N3842" i="8"/>
  <c r="T3842" i="8" s="1"/>
  <c r="S3841" i="8"/>
  <c r="R3841" i="8"/>
  <c r="Q3841" i="8"/>
  <c r="P3841" i="8"/>
  <c r="O3841" i="8"/>
  <c r="N3841" i="8"/>
  <c r="T3841" i="8" s="1"/>
  <c r="S3840" i="8"/>
  <c r="R3840" i="8"/>
  <c r="Q3840" i="8"/>
  <c r="P3840" i="8"/>
  <c r="O3840" i="8"/>
  <c r="N3840" i="8"/>
  <c r="T3840" i="8" s="1"/>
  <c r="S3839" i="8"/>
  <c r="R3839" i="8"/>
  <c r="Q3839" i="8"/>
  <c r="P3839" i="8"/>
  <c r="O3839" i="8"/>
  <c r="N3839" i="8"/>
  <c r="T3839" i="8" s="1"/>
  <c r="S3838" i="8"/>
  <c r="R3838" i="8"/>
  <c r="Q3838" i="8"/>
  <c r="P3838" i="8"/>
  <c r="O3838" i="8"/>
  <c r="N3838" i="8"/>
  <c r="T3838" i="8" s="1"/>
  <c r="S3837" i="8"/>
  <c r="R3837" i="8"/>
  <c r="Q3837" i="8"/>
  <c r="P3837" i="8"/>
  <c r="O3837" i="8"/>
  <c r="N3837" i="8"/>
  <c r="T3837" i="8" s="1"/>
  <c r="S3836" i="8"/>
  <c r="R3836" i="8"/>
  <c r="Q3836" i="8"/>
  <c r="P3836" i="8"/>
  <c r="O3836" i="8"/>
  <c r="N3836" i="8"/>
  <c r="T3836" i="8" s="1"/>
  <c r="S3835" i="8"/>
  <c r="R3835" i="8"/>
  <c r="Q3835" i="8"/>
  <c r="P3835" i="8"/>
  <c r="O3835" i="8"/>
  <c r="N3835" i="8"/>
  <c r="T3835" i="8" s="1"/>
  <c r="S3834" i="8"/>
  <c r="R3834" i="8"/>
  <c r="Q3834" i="8"/>
  <c r="P3834" i="8"/>
  <c r="O3834" i="8"/>
  <c r="N3834" i="8"/>
  <c r="T3834" i="8" s="1"/>
  <c r="S3833" i="8"/>
  <c r="R3833" i="8"/>
  <c r="Q3833" i="8"/>
  <c r="P3833" i="8"/>
  <c r="O3833" i="8"/>
  <c r="N3833" i="8"/>
  <c r="T3833" i="8" s="1"/>
  <c r="S3832" i="8"/>
  <c r="R3832" i="8"/>
  <c r="Q3832" i="8"/>
  <c r="P3832" i="8"/>
  <c r="O3832" i="8"/>
  <c r="N3832" i="8"/>
  <c r="T3832" i="8" s="1"/>
  <c r="S3831" i="8"/>
  <c r="R3831" i="8"/>
  <c r="Q3831" i="8"/>
  <c r="P3831" i="8"/>
  <c r="O3831" i="8"/>
  <c r="N3831" i="8"/>
  <c r="T3831" i="8" s="1"/>
  <c r="S3830" i="8"/>
  <c r="R3830" i="8"/>
  <c r="Q3830" i="8"/>
  <c r="P3830" i="8"/>
  <c r="O3830" i="8"/>
  <c r="N3830" i="8"/>
  <c r="T3830" i="8" s="1"/>
  <c r="S3829" i="8"/>
  <c r="R3829" i="8"/>
  <c r="Q3829" i="8"/>
  <c r="P3829" i="8"/>
  <c r="O3829" i="8"/>
  <c r="N3829" i="8"/>
  <c r="T3829" i="8" s="1"/>
  <c r="S3828" i="8"/>
  <c r="R3828" i="8"/>
  <c r="Q3828" i="8"/>
  <c r="P3828" i="8"/>
  <c r="O3828" i="8"/>
  <c r="N3828" i="8"/>
  <c r="T3828" i="8" s="1"/>
  <c r="S3827" i="8"/>
  <c r="R3827" i="8"/>
  <c r="Q3827" i="8"/>
  <c r="P3827" i="8"/>
  <c r="O3827" i="8"/>
  <c r="N3827" i="8"/>
  <c r="T3827" i="8" s="1"/>
  <c r="S3826" i="8"/>
  <c r="R3826" i="8"/>
  <c r="Q3826" i="8"/>
  <c r="P3826" i="8"/>
  <c r="O3826" i="8"/>
  <c r="N3826" i="8"/>
  <c r="T3826" i="8" s="1"/>
  <c r="S3825" i="8"/>
  <c r="R3825" i="8"/>
  <c r="Q3825" i="8"/>
  <c r="P3825" i="8"/>
  <c r="O3825" i="8"/>
  <c r="N3825" i="8"/>
  <c r="T3825" i="8" s="1"/>
  <c r="S3824" i="8"/>
  <c r="R3824" i="8"/>
  <c r="Q3824" i="8"/>
  <c r="P3824" i="8"/>
  <c r="O3824" i="8"/>
  <c r="N3824" i="8"/>
  <c r="T3824" i="8" s="1"/>
  <c r="S3823" i="8"/>
  <c r="R3823" i="8"/>
  <c r="Q3823" i="8"/>
  <c r="P3823" i="8"/>
  <c r="O3823" i="8"/>
  <c r="N3823" i="8"/>
  <c r="T3823" i="8" s="1"/>
  <c r="S3822" i="8"/>
  <c r="R3822" i="8"/>
  <c r="Q3822" i="8"/>
  <c r="P3822" i="8"/>
  <c r="O3822" i="8"/>
  <c r="N3822" i="8"/>
  <c r="T3822" i="8" s="1"/>
  <c r="S3821" i="8"/>
  <c r="R3821" i="8"/>
  <c r="Q3821" i="8"/>
  <c r="P3821" i="8"/>
  <c r="O3821" i="8"/>
  <c r="N3821" i="8"/>
  <c r="T3821" i="8" s="1"/>
  <c r="S3820" i="8"/>
  <c r="R3820" i="8"/>
  <c r="Q3820" i="8"/>
  <c r="P3820" i="8"/>
  <c r="O3820" i="8"/>
  <c r="N3820" i="8"/>
  <c r="T3820" i="8" s="1"/>
  <c r="S3819" i="8"/>
  <c r="R3819" i="8"/>
  <c r="Q3819" i="8"/>
  <c r="P3819" i="8"/>
  <c r="O3819" i="8"/>
  <c r="N3819" i="8"/>
  <c r="T3819" i="8" s="1"/>
  <c r="S3818" i="8"/>
  <c r="R3818" i="8"/>
  <c r="Q3818" i="8"/>
  <c r="P3818" i="8"/>
  <c r="O3818" i="8"/>
  <c r="N3818" i="8"/>
  <c r="T3818" i="8" s="1"/>
  <c r="S3817" i="8"/>
  <c r="R3817" i="8"/>
  <c r="Q3817" i="8"/>
  <c r="P3817" i="8"/>
  <c r="O3817" i="8"/>
  <c r="N3817" i="8"/>
  <c r="T3817" i="8" s="1"/>
  <c r="S3816" i="8"/>
  <c r="R3816" i="8"/>
  <c r="Q3816" i="8"/>
  <c r="P3816" i="8"/>
  <c r="O3816" i="8"/>
  <c r="N3816" i="8"/>
  <c r="T3816" i="8" s="1"/>
  <c r="S3815" i="8"/>
  <c r="R3815" i="8"/>
  <c r="Q3815" i="8"/>
  <c r="P3815" i="8"/>
  <c r="O3815" i="8"/>
  <c r="N3815" i="8"/>
  <c r="T3815" i="8" s="1"/>
  <c r="S3814" i="8"/>
  <c r="R3814" i="8"/>
  <c r="Q3814" i="8"/>
  <c r="P3814" i="8"/>
  <c r="O3814" i="8"/>
  <c r="N3814" i="8"/>
  <c r="T3814" i="8" s="1"/>
  <c r="S3813" i="8"/>
  <c r="R3813" i="8"/>
  <c r="Q3813" i="8"/>
  <c r="P3813" i="8"/>
  <c r="O3813" i="8"/>
  <c r="N3813" i="8"/>
  <c r="T3813" i="8" s="1"/>
  <c r="S3812" i="8"/>
  <c r="R3812" i="8"/>
  <c r="Q3812" i="8"/>
  <c r="P3812" i="8"/>
  <c r="O3812" i="8"/>
  <c r="N3812" i="8"/>
  <c r="T3812" i="8" s="1"/>
  <c r="S3811" i="8"/>
  <c r="R3811" i="8"/>
  <c r="Q3811" i="8"/>
  <c r="P3811" i="8"/>
  <c r="O3811" i="8"/>
  <c r="N3811" i="8"/>
  <c r="T3811" i="8" s="1"/>
  <c r="S3810" i="8"/>
  <c r="R3810" i="8"/>
  <c r="Q3810" i="8"/>
  <c r="P3810" i="8"/>
  <c r="O3810" i="8"/>
  <c r="N3810" i="8"/>
  <c r="T3810" i="8" s="1"/>
  <c r="S3809" i="8"/>
  <c r="R3809" i="8"/>
  <c r="Q3809" i="8"/>
  <c r="P3809" i="8"/>
  <c r="O3809" i="8"/>
  <c r="N3809" i="8"/>
  <c r="T3809" i="8" s="1"/>
  <c r="S3808" i="8"/>
  <c r="R3808" i="8"/>
  <c r="Q3808" i="8"/>
  <c r="P3808" i="8"/>
  <c r="O3808" i="8"/>
  <c r="N3808" i="8"/>
  <c r="T3808" i="8" s="1"/>
  <c r="S3807" i="8"/>
  <c r="R3807" i="8"/>
  <c r="Q3807" i="8"/>
  <c r="P3807" i="8"/>
  <c r="O3807" i="8"/>
  <c r="N3807" i="8"/>
  <c r="T3807" i="8" s="1"/>
  <c r="S3806" i="8"/>
  <c r="R3806" i="8"/>
  <c r="Q3806" i="8"/>
  <c r="P3806" i="8"/>
  <c r="O3806" i="8"/>
  <c r="N3806" i="8"/>
  <c r="T3806" i="8" s="1"/>
  <c r="S3805" i="8"/>
  <c r="R3805" i="8"/>
  <c r="Q3805" i="8"/>
  <c r="P3805" i="8"/>
  <c r="O3805" i="8"/>
  <c r="N3805" i="8"/>
  <c r="T3805" i="8" s="1"/>
  <c r="S3804" i="8"/>
  <c r="R3804" i="8"/>
  <c r="Q3804" i="8"/>
  <c r="P3804" i="8"/>
  <c r="O3804" i="8"/>
  <c r="N3804" i="8"/>
  <c r="T3804" i="8" s="1"/>
  <c r="S3803" i="8"/>
  <c r="R3803" i="8"/>
  <c r="Q3803" i="8"/>
  <c r="P3803" i="8"/>
  <c r="O3803" i="8"/>
  <c r="N3803" i="8"/>
  <c r="T3803" i="8" s="1"/>
  <c r="S3802" i="8"/>
  <c r="R3802" i="8"/>
  <c r="Q3802" i="8"/>
  <c r="P3802" i="8"/>
  <c r="O3802" i="8"/>
  <c r="N3802" i="8"/>
  <c r="T3802" i="8" s="1"/>
  <c r="S3801" i="8"/>
  <c r="R3801" i="8"/>
  <c r="Q3801" i="8"/>
  <c r="P3801" i="8"/>
  <c r="O3801" i="8"/>
  <c r="N3801" i="8"/>
  <c r="T3801" i="8" s="1"/>
  <c r="S3800" i="8"/>
  <c r="R3800" i="8"/>
  <c r="Q3800" i="8"/>
  <c r="P3800" i="8"/>
  <c r="O3800" i="8"/>
  <c r="N3800" i="8"/>
  <c r="T3800" i="8" s="1"/>
  <c r="S3799" i="8"/>
  <c r="R3799" i="8"/>
  <c r="Q3799" i="8"/>
  <c r="P3799" i="8"/>
  <c r="O3799" i="8"/>
  <c r="N3799" i="8"/>
  <c r="T3799" i="8" s="1"/>
  <c r="S3798" i="8"/>
  <c r="R3798" i="8"/>
  <c r="Q3798" i="8"/>
  <c r="P3798" i="8"/>
  <c r="O3798" i="8"/>
  <c r="N3798" i="8"/>
  <c r="T3798" i="8" s="1"/>
  <c r="S3797" i="8"/>
  <c r="R3797" i="8"/>
  <c r="Q3797" i="8"/>
  <c r="P3797" i="8"/>
  <c r="O3797" i="8"/>
  <c r="N3797" i="8"/>
  <c r="T3797" i="8" s="1"/>
  <c r="S3796" i="8"/>
  <c r="R3796" i="8"/>
  <c r="Q3796" i="8"/>
  <c r="P3796" i="8"/>
  <c r="O3796" i="8"/>
  <c r="N3796" i="8"/>
  <c r="T3796" i="8" s="1"/>
  <c r="S3795" i="8"/>
  <c r="R3795" i="8"/>
  <c r="Q3795" i="8"/>
  <c r="P3795" i="8"/>
  <c r="O3795" i="8"/>
  <c r="N3795" i="8"/>
  <c r="T3795" i="8" s="1"/>
  <c r="S3794" i="8"/>
  <c r="R3794" i="8"/>
  <c r="Q3794" i="8"/>
  <c r="P3794" i="8"/>
  <c r="O3794" i="8"/>
  <c r="N3794" i="8"/>
  <c r="T3794" i="8" s="1"/>
  <c r="S3793" i="8"/>
  <c r="R3793" i="8"/>
  <c r="Q3793" i="8"/>
  <c r="P3793" i="8"/>
  <c r="O3793" i="8"/>
  <c r="N3793" i="8"/>
  <c r="T3793" i="8" s="1"/>
  <c r="S3792" i="8"/>
  <c r="R3792" i="8"/>
  <c r="Q3792" i="8"/>
  <c r="P3792" i="8"/>
  <c r="O3792" i="8"/>
  <c r="N3792" i="8"/>
  <c r="T3792" i="8" s="1"/>
  <c r="S3791" i="8"/>
  <c r="R3791" i="8"/>
  <c r="Q3791" i="8"/>
  <c r="P3791" i="8"/>
  <c r="O3791" i="8"/>
  <c r="N3791" i="8"/>
  <c r="T3791" i="8" s="1"/>
  <c r="S3790" i="8"/>
  <c r="R3790" i="8"/>
  <c r="Q3790" i="8"/>
  <c r="P3790" i="8"/>
  <c r="O3790" i="8"/>
  <c r="N3790" i="8"/>
  <c r="T3790" i="8" s="1"/>
  <c r="S3789" i="8"/>
  <c r="R3789" i="8"/>
  <c r="Q3789" i="8"/>
  <c r="P3789" i="8"/>
  <c r="O3789" i="8"/>
  <c r="N3789" i="8"/>
  <c r="T3789" i="8" s="1"/>
  <c r="S3788" i="8"/>
  <c r="R3788" i="8"/>
  <c r="Q3788" i="8"/>
  <c r="P3788" i="8"/>
  <c r="O3788" i="8"/>
  <c r="N3788" i="8"/>
  <c r="T3788" i="8" s="1"/>
  <c r="S3787" i="8"/>
  <c r="R3787" i="8"/>
  <c r="Q3787" i="8"/>
  <c r="P3787" i="8"/>
  <c r="O3787" i="8"/>
  <c r="N3787" i="8"/>
  <c r="T3787" i="8" s="1"/>
  <c r="S3786" i="8"/>
  <c r="R3786" i="8"/>
  <c r="Q3786" i="8"/>
  <c r="P3786" i="8"/>
  <c r="O3786" i="8"/>
  <c r="N3786" i="8"/>
  <c r="T3786" i="8" s="1"/>
  <c r="S3785" i="8"/>
  <c r="R3785" i="8"/>
  <c r="Q3785" i="8"/>
  <c r="P3785" i="8"/>
  <c r="O3785" i="8"/>
  <c r="N3785" i="8"/>
  <c r="T3785" i="8" s="1"/>
  <c r="S3784" i="8"/>
  <c r="R3784" i="8"/>
  <c r="Q3784" i="8"/>
  <c r="P3784" i="8"/>
  <c r="O3784" i="8"/>
  <c r="N3784" i="8"/>
  <c r="T3784" i="8" s="1"/>
  <c r="S3783" i="8"/>
  <c r="R3783" i="8"/>
  <c r="Q3783" i="8"/>
  <c r="P3783" i="8"/>
  <c r="O3783" i="8"/>
  <c r="N3783" i="8"/>
  <c r="T3783" i="8" s="1"/>
  <c r="S3782" i="8"/>
  <c r="R3782" i="8"/>
  <c r="Q3782" i="8"/>
  <c r="P3782" i="8"/>
  <c r="O3782" i="8"/>
  <c r="N3782" i="8"/>
  <c r="T3782" i="8" s="1"/>
  <c r="S3781" i="8"/>
  <c r="R3781" i="8"/>
  <c r="Q3781" i="8"/>
  <c r="P3781" i="8"/>
  <c r="O3781" i="8"/>
  <c r="N3781" i="8"/>
  <c r="T3781" i="8" s="1"/>
  <c r="S3780" i="8"/>
  <c r="R3780" i="8"/>
  <c r="Q3780" i="8"/>
  <c r="P3780" i="8"/>
  <c r="O3780" i="8"/>
  <c r="N3780" i="8"/>
  <c r="T3780" i="8" s="1"/>
  <c r="S3779" i="8"/>
  <c r="R3779" i="8"/>
  <c r="Q3779" i="8"/>
  <c r="P3779" i="8"/>
  <c r="O3779" i="8"/>
  <c r="N3779" i="8"/>
  <c r="T3779" i="8" s="1"/>
  <c r="S3778" i="8"/>
  <c r="R3778" i="8"/>
  <c r="Q3778" i="8"/>
  <c r="P3778" i="8"/>
  <c r="O3778" i="8"/>
  <c r="N3778" i="8"/>
  <c r="T3778" i="8" s="1"/>
  <c r="S3777" i="8"/>
  <c r="R3777" i="8"/>
  <c r="Q3777" i="8"/>
  <c r="P3777" i="8"/>
  <c r="O3777" i="8"/>
  <c r="N3777" i="8"/>
  <c r="T3777" i="8" s="1"/>
  <c r="S3776" i="8"/>
  <c r="R3776" i="8"/>
  <c r="Q3776" i="8"/>
  <c r="P3776" i="8"/>
  <c r="O3776" i="8"/>
  <c r="N3776" i="8"/>
  <c r="T3776" i="8" s="1"/>
  <c r="S3775" i="8"/>
  <c r="R3775" i="8"/>
  <c r="Q3775" i="8"/>
  <c r="P3775" i="8"/>
  <c r="O3775" i="8"/>
  <c r="N3775" i="8"/>
  <c r="T3775" i="8" s="1"/>
  <c r="S3774" i="8"/>
  <c r="R3774" i="8"/>
  <c r="Q3774" i="8"/>
  <c r="P3774" i="8"/>
  <c r="O3774" i="8"/>
  <c r="N3774" i="8"/>
  <c r="T3774" i="8" s="1"/>
  <c r="S3773" i="8"/>
  <c r="R3773" i="8"/>
  <c r="Q3773" i="8"/>
  <c r="P3773" i="8"/>
  <c r="O3773" i="8"/>
  <c r="N3773" i="8"/>
  <c r="T3773" i="8" s="1"/>
  <c r="S3772" i="8"/>
  <c r="R3772" i="8"/>
  <c r="Q3772" i="8"/>
  <c r="P3772" i="8"/>
  <c r="O3772" i="8"/>
  <c r="N3772" i="8"/>
  <c r="T3772" i="8" s="1"/>
  <c r="S3771" i="8"/>
  <c r="R3771" i="8"/>
  <c r="Q3771" i="8"/>
  <c r="P3771" i="8"/>
  <c r="O3771" i="8"/>
  <c r="N3771" i="8"/>
  <c r="T3771" i="8" s="1"/>
  <c r="S3770" i="8"/>
  <c r="R3770" i="8"/>
  <c r="Q3770" i="8"/>
  <c r="P3770" i="8"/>
  <c r="O3770" i="8"/>
  <c r="N3770" i="8"/>
  <c r="T3770" i="8" s="1"/>
  <c r="S3769" i="8"/>
  <c r="R3769" i="8"/>
  <c r="Q3769" i="8"/>
  <c r="P3769" i="8"/>
  <c r="O3769" i="8"/>
  <c r="N3769" i="8"/>
  <c r="T3769" i="8" s="1"/>
  <c r="S3768" i="8"/>
  <c r="R3768" i="8"/>
  <c r="Q3768" i="8"/>
  <c r="P3768" i="8"/>
  <c r="O3768" i="8"/>
  <c r="N3768" i="8"/>
  <c r="T3768" i="8" s="1"/>
  <c r="S3767" i="8"/>
  <c r="R3767" i="8"/>
  <c r="Q3767" i="8"/>
  <c r="P3767" i="8"/>
  <c r="O3767" i="8"/>
  <c r="N3767" i="8"/>
  <c r="T3767" i="8" s="1"/>
  <c r="S3766" i="8"/>
  <c r="R3766" i="8"/>
  <c r="Q3766" i="8"/>
  <c r="P3766" i="8"/>
  <c r="O3766" i="8"/>
  <c r="N3766" i="8"/>
  <c r="T3766" i="8" s="1"/>
  <c r="S3765" i="8"/>
  <c r="R3765" i="8"/>
  <c r="Q3765" i="8"/>
  <c r="P3765" i="8"/>
  <c r="O3765" i="8"/>
  <c r="N3765" i="8"/>
  <c r="T3765" i="8" s="1"/>
  <c r="S3764" i="8"/>
  <c r="R3764" i="8"/>
  <c r="Q3764" i="8"/>
  <c r="P3764" i="8"/>
  <c r="O3764" i="8"/>
  <c r="N3764" i="8"/>
  <c r="T3764" i="8" s="1"/>
  <c r="S3763" i="8"/>
  <c r="R3763" i="8"/>
  <c r="Q3763" i="8"/>
  <c r="P3763" i="8"/>
  <c r="O3763" i="8"/>
  <c r="N3763" i="8"/>
  <c r="T3763" i="8" s="1"/>
  <c r="S3762" i="8"/>
  <c r="R3762" i="8"/>
  <c r="Q3762" i="8"/>
  <c r="P3762" i="8"/>
  <c r="O3762" i="8"/>
  <c r="N3762" i="8"/>
  <c r="T3762" i="8" s="1"/>
  <c r="S3761" i="8"/>
  <c r="R3761" i="8"/>
  <c r="Q3761" i="8"/>
  <c r="P3761" i="8"/>
  <c r="O3761" i="8"/>
  <c r="N3761" i="8"/>
  <c r="T3761" i="8" s="1"/>
  <c r="S3760" i="8"/>
  <c r="R3760" i="8"/>
  <c r="Q3760" i="8"/>
  <c r="P3760" i="8"/>
  <c r="O3760" i="8"/>
  <c r="N3760" i="8"/>
  <c r="T3760" i="8" s="1"/>
  <c r="S3759" i="8"/>
  <c r="R3759" i="8"/>
  <c r="Q3759" i="8"/>
  <c r="P3759" i="8"/>
  <c r="O3759" i="8"/>
  <c r="N3759" i="8"/>
  <c r="T3759" i="8" s="1"/>
  <c r="S3758" i="8"/>
  <c r="R3758" i="8"/>
  <c r="Q3758" i="8"/>
  <c r="P3758" i="8"/>
  <c r="O3758" i="8"/>
  <c r="N3758" i="8"/>
  <c r="T3758" i="8" s="1"/>
  <c r="S3757" i="8"/>
  <c r="R3757" i="8"/>
  <c r="Q3757" i="8"/>
  <c r="P3757" i="8"/>
  <c r="O3757" i="8"/>
  <c r="N3757" i="8"/>
  <c r="T3757" i="8" s="1"/>
  <c r="S3756" i="8"/>
  <c r="R3756" i="8"/>
  <c r="Q3756" i="8"/>
  <c r="P3756" i="8"/>
  <c r="O3756" i="8"/>
  <c r="N3756" i="8"/>
  <c r="T3756" i="8" s="1"/>
  <c r="S3755" i="8"/>
  <c r="R3755" i="8"/>
  <c r="Q3755" i="8"/>
  <c r="P3755" i="8"/>
  <c r="O3755" i="8"/>
  <c r="N3755" i="8"/>
  <c r="T3755" i="8" s="1"/>
  <c r="S3754" i="8"/>
  <c r="R3754" i="8"/>
  <c r="Q3754" i="8"/>
  <c r="P3754" i="8"/>
  <c r="O3754" i="8"/>
  <c r="N3754" i="8"/>
  <c r="T3754" i="8" s="1"/>
  <c r="S3753" i="8"/>
  <c r="R3753" i="8"/>
  <c r="Q3753" i="8"/>
  <c r="P3753" i="8"/>
  <c r="O3753" i="8"/>
  <c r="N3753" i="8"/>
  <c r="T3753" i="8" s="1"/>
  <c r="S3752" i="8"/>
  <c r="R3752" i="8"/>
  <c r="Q3752" i="8"/>
  <c r="P3752" i="8"/>
  <c r="O3752" i="8"/>
  <c r="N3752" i="8"/>
  <c r="T3752" i="8" s="1"/>
  <c r="S3751" i="8"/>
  <c r="R3751" i="8"/>
  <c r="Q3751" i="8"/>
  <c r="P3751" i="8"/>
  <c r="O3751" i="8"/>
  <c r="N3751" i="8"/>
  <c r="T3751" i="8" s="1"/>
  <c r="S3750" i="8"/>
  <c r="R3750" i="8"/>
  <c r="Q3750" i="8"/>
  <c r="P3750" i="8"/>
  <c r="O3750" i="8"/>
  <c r="N3750" i="8"/>
  <c r="T3750" i="8" s="1"/>
  <c r="S3749" i="8"/>
  <c r="R3749" i="8"/>
  <c r="Q3749" i="8"/>
  <c r="P3749" i="8"/>
  <c r="O3749" i="8"/>
  <c r="N3749" i="8"/>
  <c r="T3749" i="8" s="1"/>
  <c r="S3748" i="8"/>
  <c r="R3748" i="8"/>
  <c r="Q3748" i="8"/>
  <c r="P3748" i="8"/>
  <c r="O3748" i="8"/>
  <c r="N3748" i="8"/>
  <c r="T3748" i="8" s="1"/>
  <c r="S3747" i="8"/>
  <c r="R3747" i="8"/>
  <c r="Q3747" i="8"/>
  <c r="P3747" i="8"/>
  <c r="O3747" i="8"/>
  <c r="N3747" i="8"/>
  <c r="T3747" i="8" s="1"/>
  <c r="S3746" i="8"/>
  <c r="R3746" i="8"/>
  <c r="Q3746" i="8"/>
  <c r="P3746" i="8"/>
  <c r="O3746" i="8"/>
  <c r="N3746" i="8"/>
  <c r="T3746" i="8" s="1"/>
  <c r="S3745" i="8"/>
  <c r="R3745" i="8"/>
  <c r="Q3745" i="8"/>
  <c r="P3745" i="8"/>
  <c r="O3745" i="8"/>
  <c r="N3745" i="8"/>
  <c r="T3745" i="8" s="1"/>
  <c r="S3744" i="8"/>
  <c r="R3744" i="8"/>
  <c r="Q3744" i="8"/>
  <c r="P3744" i="8"/>
  <c r="O3744" i="8"/>
  <c r="N3744" i="8"/>
  <c r="T3744" i="8" s="1"/>
  <c r="S3743" i="8"/>
  <c r="R3743" i="8"/>
  <c r="Q3743" i="8"/>
  <c r="P3743" i="8"/>
  <c r="O3743" i="8"/>
  <c r="N3743" i="8"/>
  <c r="T3743" i="8" s="1"/>
  <c r="S3742" i="8"/>
  <c r="R3742" i="8"/>
  <c r="Q3742" i="8"/>
  <c r="P3742" i="8"/>
  <c r="O3742" i="8"/>
  <c r="N3742" i="8"/>
  <c r="T3742" i="8" s="1"/>
  <c r="S3741" i="8"/>
  <c r="R3741" i="8"/>
  <c r="Q3741" i="8"/>
  <c r="P3741" i="8"/>
  <c r="O3741" i="8"/>
  <c r="N3741" i="8"/>
  <c r="T3741" i="8" s="1"/>
  <c r="S3740" i="8"/>
  <c r="R3740" i="8"/>
  <c r="Q3740" i="8"/>
  <c r="P3740" i="8"/>
  <c r="O3740" i="8"/>
  <c r="N3740" i="8"/>
  <c r="T3740" i="8" s="1"/>
  <c r="S3739" i="8"/>
  <c r="R3739" i="8"/>
  <c r="Q3739" i="8"/>
  <c r="P3739" i="8"/>
  <c r="O3739" i="8"/>
  <c r="N3739" i="8"/>
  <c r="T3739" i="8" s="1"/>
  <c r="S3738" i="8"/>
  <c r="R3738" i="8"/>
  <c r="Q3738" i="8"/>
  <c r="P3738" i="8"/>
  <c r="O3738" i="8"/>
  <c r="N3738" i="8"/>
  <c r="T3738" i="8" s="1"/>
  <c r="S3737" i="8"/>
  <c r="R3737" i="8"/>
  <c r="Q3737" i="8"/>
  <c r="P3737" i="8"/>
  <c r="O3737" i="8"/>
  <c r="N3737" i="8"/>
  <c r="T3737" i="8" s="1"/>
  <c r="S3736" i="8"/>
  <c r="R3736" i="8"/>
  <c r="Q3736" i="8"/>
  <c r="P3736" i="8"/>
  <c r="O3736" i="8"/>
  <c r="N3736" i="8"/>
  <c r="T3736" i="8" s="1"/>
  <c r="S3735" i="8"/>
  <c r="R3735" i="8"/>
  <c r="Q3735" i="8"/>
  <c r="P3735" i="8"/>
  <c r="O3735" i="8"/>
  <c r="N3735" i="8"/>
  <c r="T3735" i="8" s="1"/>
  <c r="S3734" i="8"/>
  <c r="R3734" i="8"/>
  <c r="Q3734" i="8"/>
  <c r="P3734" i="8"/>
  <c r="O3734" i="8"/>
  <c r="N3734" i="8"/>
  <c r="T3734" i="8" s="1"/>
  <c r="S3733" i="8"/>
  <c r="R3733" i="8"/>
  <c r="Q3733" i="8"/>
  <c r="P3733" i="8"/>
  <c r="O3733" i="8"/>
  <c r="N3733" i="8"/>
  <c r="T3733" i="8" s="1"/>
  <c r="S3732" i="8"/>
  <c r="R3732" i="8"/>
  <c r="Q3732" i="8"/>
  <c r="P3732" i="8"/>
  <c r="O3732" i="8"/>
  <c r="N3732" i="8"/>
  <c r="T3732" i="8" s="1"/>
  <c r="S3731" i="8"/>
  <c r="R3731" i="8"/>
  <c r="Q3731" i="8"/>
  <c r="P3731" i="8"/>
  <c r="O3731" i="8"/>
  <c r="N3731" i="8"/>
  <c r="T3731" i="8" s="1"/>
  <c r="S3730" i="8"/>
  <c r="R3730" i="8"/>
  <c r="Q3730" i="8"/>
  <c r="P3730" i="8"/>
  <c r="O3730" i="8"/>
  <c r="N3730" i="8"/>
  <c r="T3730" i="8" s="1"/>
  <c r="S3729" i="8"/>
  <c r="R3729" i="8"/>
  <c r="Q3729" i="8"/>
  <c r="P3729" i="8"/>
  <c r="O3729" i="8"/>
  <c r="N3729" i="8"/>
  <c r="T3729" i="8" s="1"/>
  <c r="S3728" i="8"/>
  <c r="R3728" i="8"/>
  <c r="Q3728" i="8"/>
  <c r="P3728" i="8"/>
  <c r="O3728" i="8"/>
  <c r="N3728" i="8"/>
  <c r="T3728" i="8" s="1"/>
  <c r="S3727" i="8"/>
  <c r="R3727" i="8"/>
  <c r="Q3727" i="8"/>
  <c r="P3727" i="8"/>
  <c r="O3727" i="8"/>
  <c r="N3727" i="8"/>
  <c r="T3727" i="8" s="1"/>
  <c r="S3726" i="8"/>
  <c r="R3726" i="8"/>
  <c r="Q3726" i="8"/>
  <c r="P3726" i="8"/>
  <c r="O3726" i="8"/>
  <c r="N3726" i="8"/>
  <c r="T3726" i="8" s="1"/>
  <c r="S3725" i="8"/>
  <c r="R3725" i="8"/>
  <c r="Q3725" i="8"/>
  <c r="P3725" i="8"/>
  <c r="O3725" i="8"/>
  <c r="N3725" i="8"/>
  <c r="T3725" i="8" s="1"/>
  <c r="S3724" i="8"/>
  <c r="R3724" i="8"/>
  <c r="Q3724" i="8"/>
  <c r="P3724" i="8"/>
  <c r="O3724" i="8"/>
  <c r="N3724" i="8"/>
  <c r="T3724" i="8" s="1"/>
  <c r="S3723" i="8"/>
  <c r="R3723" i="8"/>
  <c r="Q3723" i="8"/>
  <c r="P3723" i="8"/>
  <c r="O3723" i="8"/>
  <c r="N3723" i="8"/>
  <c r="T3723" i="8" s="1"/>
  <c r="S3722" i="8"/>
  <c r="R3722" i="8"/>
  <c r="Q3722" i="8"/>
  <c r="P3722" i="8"/>
  <c r="O3722" i="8"/>
  <c r="N3722" i="8"/>
  <c r="T3722" i="8" s="1"/>
  <c r="S3721" i="8"/>
  <c r="R3721" i="8"/>
  <c r="Q3721" i="8"/>
  <c r="P3721" i="8"/>
  <c r="O3721" i="8"/>
  <c r="N3721" i="8"/>
  <c r="T3721" i="8" s="1"/>
  <c r="S3720" i="8"/>
  <c r="R3720" i="8"/>
  <c r="Q3720" i="8"/>
  <c r="P3720" i="8"/>
  <c r="O3720" i="8"/>
  <c r="N3720" i="8"/>
  <c r="T3720" i="8" s="1"/>
  <c r="S3719" i="8"/>
  <c r="R3719" i="8"/>
  <c r="Q3719" i="8"/>
  <c r="P3719" i="8"/>
  <c r="O3719" i="8"/>
  <c r="N3719" i="8"/>
  <c r="T3719" i="8" s="1"/>
  <c r="S3718" i="8"/>
  <c r="R3718" i="8"/>
  <c r="Q3718" i="8"/>
  <c r="P3718" i="8"/>
  <c r="O3718" i="8"/>
  <c r="N3718" i="8"/>
  <c r="T3718" i="8" s="1"/>
  <c r="S3717" i="8"/>
  <c r="R3717" i="8"/>
  <c r="Q3717" i="8"/>
  <c r="P3717" i="8"/>
  <c r="O3717" i="8"/>
  <c r="N3717" i="8"/>
  <c r="T3717" i="8" s="1"/>
  <c r="S3716" i="8"/>
  <c r="R3716" i="8"/>
  <c r="Q3716" i="8"/>
  <c r="P3716" i="8"/>
  <c r="O3716" i="8"/>
  <c r="N3716" i="8"/>
  <c r="T3716" i="8" s="1"/>
  <c r="S3715" i="8"/>
  <c r="R3715" i="8"/>
  <c r="Q3715" i="8"/>
  <c r="P3715" i="8"/>
  <c r="O3715" i="8"/>
  <c r="N3715" i="8"/>
  <c r="T3715" i="8" s="1"/>
  <c r="S3714" i="8"/>
  <c r="R3714" i="8"/>
  <c r="Q3714" i="8"/>
  <c r="P3714" i="8"/>
  <c r="O3714" i="8"/>
  <c r="N3714" i="8"/>
  <c r="T3714" i="8" s="1"/>
  <c r="S3713" i="8"/>
  <c r="R3713" i="8"/>
  <c r="Q3713" i="8"/>
  <c r="P3713" i="8"/>
  <c r="O3713" i="8"/>
  <c r="N3713" i="8"/>
  <c r="T3713" i="8" s="1"/>
  <c r="S3712" i="8"/>
  <c r="R3712" i="8"/>
  <c r="Q3712" i="8"/>
  <c r="P3712" i="8"/>
  <c r="O3712" i="8"/>
  <c r="N3712" i="8"/>
  <c r="T3712" i="8" s="1"/>
  <c r="S3711" i="8"/>
  <c r="R3711" i="8"/>
  <c r="Q3711" i="8"/>
  <c r="P3711" i="8"/>
  <c r="O3711" i="8"/>
  <c r="N3711" i="8"/>
  <c r="T3711" i="8" s="1"/>
  <c r="S3710" i="8"/>
  <c r="R3710" i="8"/>
  <c r="Q3710" i="8"/>
  <c r="P3710" i="8"/>
  <c r="O3710" i="8"/>
  <c r="N3710" i="8"/>
  <c r="T3710" i="8" s="1"/>
  <c r="S3709" i="8"/>
  <c r="R3709" i="8"/>
  <c r="Q3709" i="8"/>
  <c r="P3709" i="8"/>
  <c r="O3709" i="8"/>
  <c r="N3709" i="8"/>
  <c r="T3709" i="8" s="1"/>
  <c r="S3708" i="8"/>
  <c r="R3708" i="8"/>
  <c r="Q3708" i="8"/>
  <c r="P3708" i="8"/>
  <c r="O3708" i="8"/>
  <c r="N3708" i="8"/>
  <c r="T3708" i="8" s="1"/>
  <c r="S3707" i="8"/>
  <c r="R3707" i="8"/>
  <c r="Q3707" i="8"/>
  <c r="P3707" i="8"/>
  <c r="O3707" i="8"/>
  <c r="N3707" i="8"/>
  <c r="T3707" i="8" s="1"/>
  <c r="S3706" i="8"/>
  <c r="R3706" i="8"/>
  <c r="Q3706" i="8"/>
  <c r="P3706" i="8"/>
  <c r="O3706" i="8"/>
  <c r="N3706" i="8"/>
  <c r="T3706" i="8" s="1"/>
  <c r="S3705" i="8"/>
  <c r="R3705" i="8"/>
  <c r="Q3705" i="8"/>
  <c r="P3705" i="8"/>
  <c r="O3705" i="8"/>
  <c r="N3705" i="8"/>
  <c r="T3705" i="8" s="1"/>
  <c r="S3704" i="8"/>
  <c r="R3704" i="8"/>
  <c r="Q3704" i="8"/>
  <c r="P3704" i="8"/>
  <c r="O3704" i="8"/>
  <c r="N3704" i="8"/>
  <c r="T3704" i="8" s="1"/>
  <c r="S3703" i="8"/>
  <c r="R3703" i="8"/>
  <c r="Q3703" i="8"/>
  <c r="P3703" i="8"/>
  <c r="O3703" i="8"/>
  <c r="N3703" i="8"/>
  <c r="T3703" i="8" s="1"/>
  <c r="S3702" i="8"/>
  <c r="R3702" i="8"/>
  <c r="Q3702" i="8"/>
  <c r="P3702" i="8"/>
  <c r="O3702" i="8"/>
  <c r="N3702" i="8"/>
  <c r="T3702" i="8" s="1"/>
  <c r="S3701" i="8"/>
  <c r="R3701" i="8"/>
  <c r="Q3701" i="8"/>
  <c r="P3701" i="8"/>
  <c r="O3701" i="8"/>
  <c r="N3701" i="8"/>
  <c r="T3701" i="8" s="1"/>
  <c r="S3700" i="8"/>
  <c r="R3700" i="8"/>
  <c r="Q3700" i="8"/>
  <c r="P3700" i="8"/>
  <c r="O3700" i="8"/>
  <c r="N3700" i="8"/>
  <c r="T3700" i="8" s="1"/>
  <c r="S3699" i="8"/>
  <c r="R3699" i="8"/>
  <c r="Q3699" i="8"/>
  <c r="P3699" i="8"/>
  <c r="O3699" i="8"/>
  <c r="N3699" i="8"/>
  <c r="T3699" i="8" s="1"/>
  <c r="S3698" i="8"/>
  <c r="R3698" i="8"/>
  <c r="Q3698" i="8"/>
  <c r="P3698" i="8"/>
  <c r="O3698" i="8"/>
  <c r="N3698" i="8"/>
  <c r="T3698" i="8" s="1"/>
  <c r="S3697" i="8"/>
  <c r="R3697" i="8"/>
  <c r="Q3697" i="8"/>
  <c r="P3697" i="8"/>
  <c r="O3697" i="8"/>
  <c r="N3697" i="8"/>
  <c r="T3697" i="8" s="1"/>
  <c r="S3696" i="8"/>
  <c r="R3696" i="8"/>
  <c r="Q3696" i="8"/>
  <c r="P3696" i="8"/>
  <c r="O3696" i="8"/>
  <c r="N3696" i="8"/>
  <c r="T3696" i="8" s="1"/>
  <c r="S3695" i="8"/>
  <c r="R3695" i="8"/>
  <c r="Q3695" i="8"/>
  <c r="P3695" i="8"/>
  <c r="O3695" i="8"/>
  <c r="N3695" i="8"/>
  <c r="T3695" i="8" s="1"/>
  <c r="S3694" i="8"/>
  <c r="R3694" i="8"/>
  <c r="Q3694" i="8"/>
  <c r="P3694" i="8"/>
  <c r="O3694" i="8"/>
  <c r="N3694" i="8"/>
  <c r="T3694" i="8" s="1"/>
  <c r="S3693" i="8"/>
  <c r="R3693" i="8"/>
  <c r="Q3693" i="8"/>
  <c r="P3693" i="8"/>
  <c r="O3693" i="8"/>
  <c r="N3693" i="8"/>
  <c r="T3693" i="8" s="1"/>
  <c r="S3692" i="8"/>
  <c r="R3692" i="8"/>
  <c r="Q3692" i="8"/>
  <c r="P3692" i="8"/>
  <c r="O3692" i="8"/>
  <c r="N3692" i="8"/>
  <c r="T3692" i="8" s="1"/>
  <c r="S3691" i="8"/>
  <c r="R3691" i="8"/>
  <c r="Q3691" i="8"/>
  <c r="P3691" i="8"/>
  <c r="O3691" i="8"/>
  <c r="N3691" i="8"/>
  <c r="T3691" i="8" s="1"/>
  <c r="S3690" i="8"/>
  <c r="R3690" i="8"/>
  <c r="Q3690" i="8"/>
  <c r="P3690" i="8"/>
  <c r="O3690" i="8"/>
  <c r="N3690" i="8"/>
  <c r="T3690" i="8" s="1"/>
  <c r="S3689" i="8"/>
  <c r="R3689" i="8"/>
  <c r="Q3689" i="8"/>
  <c r="P3689" i="8"/>
  <c r="O3689" i="8"/>
  <c r="N3689" i="8"/>
  <c r="T3689" i="8" s="1"/>
  <c r="S3688" i="8"/>
  <c r="R3688" i="8"/>
  <c r="Q3688" i="8"/>
  <c r="P3688" i="8"/>
  <c r="O3688" i="8"/>
  <c r="N3688" i="8"/>
  <c r="T3688" i="8" s="1"/>
  <c r="S3687" i="8"/>
  <c r="R3687" i="8"/>
  <c r="Q3687" i="8"/>
  <c r="P3687" i="8"/>
  <c r="O3687" i="8"/>
  <c r="N3687" i="8"/>
  <c r="T3687" i="8" s="1"/>
  <c r="S3686" i="8"/>
  <c r="R3686" i="8"/>
  <c r="Q3686" i="8"/>
  <c r="P3686" i="8"/>
  <c r="O3686" i="8"/>
  <c r="N3686" i="8"/>
  <c r="T3686" i="8" s="1"/>
  <c r="S3685" i="8"/>
  <c r="R3685" i="8"/>
  <c r="Q3685" i="8"/>
  <c r="P3685" i="8"/>
  <c r="O3685" i="8"/>
  <c r="N3685" i="8"/>
  <c r="T3685" i="8" s="1"/>
  <c r="S3684" i="8"/>
  <c r="R3684" i="8"/>
  <c r="Q3684" i="8"/>
  <c r="P3684" i="8"/>
  <c r="O3684" i="8"/>
  <c r="N3684" i="8"/>
  <c r="T3684" i="8" s="1"/>
  <c r="S3683" i="8"/>
  <c r="R3683" i="8"/>
  <c r="Q3683" i="8"/>
  <c r="P3683" i="8"/>
  <c r="O3683" i="8"/>
  <c r="N3683" i="8"/>
  <c r="T3683" i="8" s="1"/>
  <c r="S3682" i="8"/>
  <c r="R3682" i="8"/>
  <c r="Q3682" i="8"/>
  <c r="P3682" i="8"/>
  <c r="O3682" i="8"/>
  <c r="N3682" i="8"/>
  <c r="T3682" i="8" s="1"/>
  <c r="S3681" i="8"/>
  <c r="R3681" i="8"/>
  <c r="Q3681" i="8"/>
  <c r="P3681" i="8"/>
  <c r="O3681" i="8"/>
  <c r="N3681" i="8"/>
  <c r="T3681" i="8" s="1"/>
  <c r="S3680" i="8"/>
  <c r="R3680" i="8"/>
  <c r="Q3680" i="8"/>
  <c r="P3680" i="8"/>
  <c r="O3680" i="8"/>
  <c r="N3680" i="8"/>
  <c r="T3680" i="8" s="1"/>
  <c r="S3679" i="8"/>
  <c r="R3679" i="8"/>
  <c r="Q3679" i="8"/>
  <c r="P3679" i="8"/>
  <c r="O3679" i="8"/>
  <c r="N3679" i="8"/>
  <c r="T3679" i="8" s="1"/>
  <c r="S3678" i="8"/>
  <c r="R3678" i="8"/>
  <c r="Q3678" i="8"/>
  <c r="P3678" i="8"/>
  <c r="O3678" i="8"/>
  <c r="N3678" i="8"/>
  <c r="T3678" i="8" s="1"/>
  <c r="S3677" i="8"/>
  <c r="R3677" i="8"/>
  <c r="Q3677" i="8"/>
  <c r="P3677" i="8"/>
  <c r="O3677" i="8"/>
  <c r="N3677" i="8"/>
  <c r="T3677" i="8" s="1"/>
  <c r="S3676" i="8"/>
  <c r="R3676" i="8"/>
  <c r="Q3676" i="8"/>
  <c r="P3676" i="8"/>
  <c r="O3676" i="8"/>
  <c r="N3676" i="8"/>
  <c r="T3676" i="8" s="1"/>
  <c r="S3675" i="8"/>
  <c r="R3675" i="8"/>
  <c r="Q3675" i="8"/>
  <c r="P3675" i="8"/>
  <c r="O3675" i="8"/>
  <c r="N3675" i="8"/>
  <c r="T3675" i="8" s="1"/>
  <c r="S3674" i="8"/>
  <c r="R3674" i="8"/>
  <c r="Q3674" i="8"/>
  <c r="P3674" i="8"/>
  <c r="O3674" i="8"/>
  <c r="N3674" i="8"/>
  <c r="T3674" i="8" s="1"/>
  <c r="S3673" i="8"/>
  <c r="R3673" i="8"/>
  <c r="Q3673" i="8"/>
  <c r="P3673" i="8"/>
  <c r="O3673" i="8"/>
  <c r="N3673" i="8"/>
  <c r="T3673" i="8" s="1"/>
  <c r="S3672" i="8"/>
  <c r="R3672" i="8"/>
  <c r="Q3672" i="8"/>
  <c r="P3672" i="8"/>
  <c r="O3672" i="8"/>
  <c r="N3672" i="8"/>
  <c r="T3672" i="8" s="1"/>
  <c r="S3671" i="8"/>
  <c r="R3671" i="8"/>
  <c r="Q3671" i="8"/>
  <c r="P3671" i="8"/>
  <c r="O3671" i="8"/>
  <c r="N3671" i="8"/>
  <c r="T3671" i="8" s="1"/>
  <c r="S3670" i="8"/>
  <c r="R3670" i="8"/>
  <c r="Q3670" i="8"/>
  <c r="P3670" i="8"/>
  <c r="O3670" i="8"/>
  <c r="N3670" i="8"/>
  <c r="T3670" i="8" s="1"/>
  <c r="S3669" i="8"/>
  <c r="R3669" i="8"/>
  <c r="Q3669" i="8"/>
  <c r="P3669" i="8"/>
  <c r="O3669" i="8"/>
  <c r="N3669" i="8"/>
  <c r="T3669" i="8" s="1"/>
  <c r="S3668" i="8"/>
  <c r="R3668" i="8"/>
  <c r="Q3668" i="8"/>
  <c r="P3668" i="8"/>
  <c r="O3668" i="8"/>
  <c r="N3668" i="8"/>
  <c r="T3668" i="8" s="1"/>
  <c r="S3667" i="8"/>
  <c r="R3667" i="8"/>
  <c r="Q3667" i="8"/>
  <c r="P3667" i="8"/>
  <c r="O3667" i="8"/>
  <c r="N3667" i="8"/>
  <c r="T3667" i="8" s="1"/>
  <c r="S3666" i="8"/>
  <c r="R3666" i="8"/>
  <c r="Q3666" i="8"/>
  <c r="P3666" i="8"/>
  <c r="O3666" i="8"/>
  <c r="N3666" i="8"/>
  <c r="T3666" i="8" s="1"/>
  <c r="S3665" i="8"/>
  <c r="R3665" i="8"/>
  <c r="Q3665" i="8"/>
  <c r="P3665" i="8"/>
  <c r="O3665" i="8"/>
  <c r="N3665" i="8"/>
  <c r="T3665" i="8" s="1"/>
  <c r="S3664" i="8"/>
  <c r="R3664" i="8"/>
  <c r="Q3664" i="8"/>
  <c r="P3664" i="8"/>
  <c r="O3664" i="8"/>
  <c r="N3664" i="8"/>
  <c r="T3664" i="8" s="1"/>
  <c r="S3663" i="8"/>
  <c r="R3663" i="8"/>
  <c r="Q3663" i="8"/>
  <c r="P3663" i="8"/>
  <c r="O3663" i="8"/>
  <c r="N3663" i="8"/>
  <c r="T3663" i="8" s="1"/>
  <c r="S3662" i="8"/>
  <c r="R3662" i="8"/>
  <c r="Q3662" i="8"/>
  <c r="P3662" i="8"/>
  <c r="O3662" i="8"/>
  <c r="N3662" i="8"/>
  <c r="T3662" i="8" s="1"/>
  <c r="S3661" i="8"/>
  <c r="R3661" i="8"/>
  <c r="Q3661" i="8"/>
  <c r="P3661" i="8"/>
  <c r="O3661" i="8"/>
  <c r="N3661" i="8"/>
  <c r="T3661" i="8" s="1"/>
  <c r="S3660" i="8"/>
  <c r="R3660" i="8"/>
  <c r="Q3660" i="8"/>
  <c r="P3660" i="8"/>
  <c r="O3660" i="8"/>
  <c r="N3660" i="8"/>
  <c r="T3660" i="8" s="1"/>
  <c r="S3659" i="8"/>
  <c r="R3659" i="8"/>
  <c r="Q3659" i="8"/>
  <c r="P3659" i="8"/>
  <c r="O3659" i="8"/>
  <c r="N3659" i="8"/>
  <c r="T3659" i="8" s="1"/>
  <c r="S3658" i="8"/>
  <c r="R3658" i="8"/>
  <c r="Q3658" i="8"/>
  <c r="P3658" i="8"/>
  <c r="O3658" i="8"/>
  <c r="N3658" i="8"/>
  <c r="T3658" i="8" s="1"/>
  <c r="S3657" i="8"/>
  <c r="R3657" i="8"/>
  <c r="Q3657" i="8"/>
  <c r="P3657" i="8"/>
  <c r="O3657" i="8"/>
  <c r="N3657" i="8"/>
  <c r="T3657" i="8" s="1"/>
  <c r="S3656" i="8"/>
  <c r="R3656" i="8"/>
  <c r="Q3656" i="8"/>
  <c r="P3656" i="8"/>
  <c r="O3656" i="8"/>
  <c r="N3656" i="8"/>
  <c r="T3656" i="8" s="1"/>
  <c r="S3655" i="8"/>
  <c r="R3655" i="8"/>
  <c r="Q3655" i="8"/>
  <c r="P3655" i="8"/>
  <c r="O3655" i="8"/>
  <c r="N3655" i="8"/>
  <c r="T3655" i="8" s="1"/>
  <c r="S3654" i="8"/>
  <c r="R3654" i="8"/>
  <c r="Q3654" i="8"/>
  <c r="P3654" i="8"/>
  <c r="O3654" i="8"/>
  <c r="N3654" i="8"/>
  <c r="T3654" i="8" s="1"/>
  <c r="S3653" i="8"/>
  <c r="R3653" i="8"/>
  <c r="Q3653" i="8"/>
  <c r="P3653" i="8"/>
  <c r="O3653" i="8"/>
  <c r="N3653" i="8"/>
  <c r="T3653" i="8" s="1"/>
  <c r="S3652" i="8"/>
  <c r="R3652" i="8"/>
  <c r="Q3652" i="8"/>
  <c r="P3652" i="8"/>
  <c r="O3652" i="8"/>
  <c r="N3652" i="8"/>
  <c r="T3652" i="8" s="1"/>
  <c r="S3651" i="8"/>
  <c r="R3651" i="8"/>
  <c r="Q3651" i="8"/>
  <c r="P3651" i="8"/>
  <c r="O3651" i="8"/>
  <c r="N3651" i="8"/>
  <c r="T3651" i="8" s="1"/>
  <c r="S3650" i="8"/>
  <c r="R3650" i="8"/>
  <c r="Q3650" i="8"/>
  <c r="P3650" i="8"/>
  <c r="O3650" i="8"/>
  <c r="N3650" i="8"/>
  <c r="T3650" i="8" s="1"/>
  <c r="S3649" i="8"/>
  <c r="R3649" i="8"/>
  <c r="Q3649" i="8"/>
  <c r="P3649" i="8"/>
  <c r="O3649" i="8"/>
  <c r="N3649" i="8"/>
  <c r="T3649" i="8" s="1"/>
  <c r="S3648" i="8"/>
  <c r="R3648" i="8"/>
  <c r="Q3648" i="8"/>
  <c r="P3648" i="8"/>
  <c r="O3648" i="8"/>
  <c r="N3648" i="8"/>
  <c r="T3648" i="8" s="1"/>
  <c r="S3647" i="8"/>
  <c r="R3647" i="8"/>
  <c r="Q3647" i="8"/>
  <c r="P3647" i="8"/>
  <c r="O3647" i="8"/>
  <c r="N3647" i="8"/>
  <c r="T3647" i="8" s="1"/>
  <c r="S3646" i="8"/>
  <c r="R3646" i="8"/>
  <c r="Q3646" i="8"/>
  <c r="P3646" i="8"/>
  <c r="O3646" i="8"/>
  <c r="N3646" i="8"/>
  <c r="T3646" i="8" s="1"/>
  <c r="S3645" i="8"/>
  <c r="R3645" i="8"/>
  <c r="Q3645" i="8"/>
  <c r="P3645" i="8"/>
  <c r="O3645" i="8"/>
  <c r="N3645" i="8"/>
  <c r="T3645" i="8" s="1"/>
  <c r="S3644" i="8"/>
  <c r="R3644" i="8"/>
  <c r="Q3644" i="8"/>
  <c r="P3644" i="8"/>
  <c r="O3644" i="8"/>
  <c r="N3644" i="8"/>
  <c r="T3644" i="8" s="1"/>
  <c r="S3643" i="8"/>
  <c r="R3643" i="8"/>
  <c r="Q3643" i="8"/>
  <c r="P3643" i="8"/>
  <c r="O3643" i="8"/>
  <c r="N3643" i="8"/>
  <c r="T3643" i="8" s="1"/>
  <c r="S3642" i="8"/>
  <c r="R3642" i="8"/>
  <c r="Q3642" i="8"/>
  <c r="P3642" i="8"/>
  <c r="O3642" i="8"/>
  <c r="N3642" i="8"/>
  <c r="T3642" i="8" s="1"/>
  <c r="S3641" i="8"/>
  <c r="R3641" i="8"/>
  <c r="Q3641" i="8"/>
  <c r="P3641" i="8"/>
  <c r="O3641" i="8"/>
  <c r="N3641" i="8"/>
  <c r="T3641" i="8" s="1"/>
  <c r="S3640" i="8"/>
  <c r="R3640" i="8"/>
  <c r="Q3640" i="8"/>
  <c r="P3640" i="8"/>
  <c r="O3640" i="8"/>
  <c r="N3640" i="8"/>
  <c r="T3640" i="8" s="1"/>
  <c r="S3639" i="8"/>
  <c r="R3639" i="8"/>
  <c r="Q3639" i="8"/>
  <c r="P3639" i="8"/>
  <c r="O3639" i="8"/>
  <c r="N3639" i="8"/>
  <c r="T3639" i="8" s="1"/>
  <c r="S3638" i="8"/>
  <c r="R3638" i="8"/>
  <c r="Q3638" i="8"/>
  <c r="P3638" i="8"/>
  <c r="O3638" i="8"/>
  <c r="N3638" i="8"/>
  <c r="T3638" i="8" s="1"/>
  <c r="S3637" i="8"/>
  <c r="R3637" i="8"/>
  <c r="Q3637" i="8"/>
  <c r="P3637" i="8"/>
  <c r="O3637" i="8"/>
  <c r="N3637" i="8"/>
  <c r="T3637" i="8" s="1"/>
  <c r="S3636" i="8"/>
  <c r="R3636" i="8"/>
  <c r="Q3636" i="8"/>
  <c r="P3636" i="8"/>
  <c r="O3636" i="8"/>
  <c r="N3636" i="8"/>
  <c r="T3636" i="8" s="1"/>
  <c r="S3635" i="8"/>
  <c r="R3635" i="8"/>
  <c r="Q3635" i="8"/>
  <c r="P3635" i="8"/>
  <c r="O3635" i="8"/>
  <c r="N3635" i="8"/>
  <c r="T3635" i="8" s="1"/>
  <c r="S3634" i="8"/>
  <c r="R3634" i="8"/>
  <c r="Q3634" i="8"/>
  <c r="P3634" i="8"/>
  <c r="O3634" i="8"/>
  <c r="N3634" i="8"/>
  <c r="T3634" i="8" s="1"/>
  <c r="S3633" i="8"/>
  <c r="R3633" i="8"/>
  <c r="Q3633" i="8"/>
  <c r="P3633" i="8"/>
  <c r="O3633" i="8"/>
  <c r="N3633" i="8"/>
  <c r="T3633" i="8" s="1"/>
  <c r="S3632" i="8"/>
  <c r="R3632" i="8"/>
  <c r="Q3632" i="8"/>
  <c r="P3632" i="8"/>
  <c r="O3632" i="8"/>
  <c r="N3632" i="8"/>
  <c r="T3632" i="8" s="1"/>
  <c r="S3631" i="8"/>
  <c r="R3631" i="8"/>
  <c r="Q3631" i="8"/>
  <c r="P3631" i="8"/>
  <c r="O3631" i="8"/>
  <c r="N3631" i="8"/>
  <c r="T3631" i="8" s="1"/>
  <c r="S3630" i="8"/>
  <c r="R3630" i="8"/>
  <c r="Q3630" i="8"/>
  <c r="P3630" i="8"/>
  <c r="O3630" i="8"/>
  <c r="N3630" i="8"/>
  <c r="T3630" i="8" s="1"/>
  <c r="S3629" i="8"/>
  <c r="R3629" i="8"/>
  <c r="Q3629" i="8"/>
  <c r="P3629" i="8"/>
  <c r="O3629" i="8"/>
  <c r="N3629" i="8"/>
  <c r="T3629" i="8" s="1"/>
  <c r="S3628" i="8"/>
  <c r="R3628" i="8"/>
  <c r="Q3628" i="8"/>
  <c r="P3628" i="8"/>
  <c r="O3628" i="8"/>
  <c r="N3628" i="8"/>
  <c r="T3628" i="8" s="1"/>
  <c r="S3627" i="8"/>
  <c r="R3627" i="8"/>
  <c r="Q3627" i="8"/>
  <c r="P3627" i="8"/>
  <c r="O3627" i="8"/>
  <c r="N3627" i="8"/>
  <c r="T3627" i="8" s="1"/>
  <c r="S3626" i="8"/>
  <c r="R3626" i="8"/>
  <c r="Q3626" i="8"/>
  <c r="P3626" i="8"/>
  <c r="O3626" i="8"/>
  <c r="N3626" i="8"/>
  <c r="T3626" i="8" s="1"/>
  <c r="S3625" i="8"/>
  <c r="R3625" i="8"/>
  <c r="Q3625" i="8"/>
  <c r="P3625" i="8"/>
  <c r="O3625" i="8"/>
  <c r="N3625" i="8"/>
  <c r="T3625" i="8" s="1"/>
  <c r="S3624" i="8"/>
  <c r="R3624" i="8"/>
  <c r="Q3624" i="8"/>
  <c r="P3624" i="8"/>
  <c r="O3624" i="8"/>
  <c r="N3624" i="8"/>
  <c r="T3624" i="8" s="1"/>
  <c r="S3623" i="8"/>
  <c r="R3623" i="8"/>
  <c r="Q3623" i="8"/>
  <c r="P3623" i="8"/>
  <c r="O3623" i="8"/>
  <c r="N3623" i="8"/>
  <c r="T3623" i="8" s="1"/>
  <c r="S3622" i="8"/>
  <c r="R3622" i="8"/>
  <c r="Q3622" i="8"/>
  <c r="P3622" i="8"/>
  <c r="O3622" i="8"/>
  <c r="N3622" i="8"/>
  <c r="T3622" i="8" s="1"/>
  <c r="S3621" i="8"/>
  <c r="R3621" i="8"/>
  <c r="Q3621" i="8"/>
  <c r="P3621" i="8"/>
  <c r="O3621" i="8"/>
  <c r="N3621" i="8"/>
  <c r="T3621" i="8" s="1"/>
  <c r="S3620" i="8"/>
  <c r="R3620" i="8"/>
  <c r="Q3620" i="8"/>
  <c r="P3620" i="8"/>
  <c r="O3620" i="8"/>
  <c r="N3620" i="8"/>
  <c r="T3620" i="8" s="1"/>
  <c r="S3619" i="8"/>
  <c r="R3619" i="8"/>
  <c r="Q3619" i="8"/>
  <c r="P3619" i="8"/>
  <c r="O3619" i="8"/>
  <c r="N3619" i="8"/>
  <c r="T3619" i="8" s="1"/>
  <c r="S3618" i="8"/>
  <c r="R3618" i="8"/>
  <c r="Q3618" i="8"/>
  <c r="P3618" i="8"/>
  <c r="O3618" i="8"/>
  <c r="N3618" i="8"/>
  <c r="T3618" i="8" s="1"/>
  <c r="S3617" i="8"/>
  <c r="R3617" i="8"/>
  <c r="Q3617" i="8"/>
  <c r="P3617" i="8"/>
  <c r="O3617" i="8"/>
  <c r="N3617" i="8"/>
  <c r="T3617" i="8" s="1"/>
  <c r="S3616" i="8"/>
  <c r="R3616" i="8"/>
  <c r="Q3616" i="8"/>
  <c r="P3616" i="8"/>
  <c r="O3616" i="8"/>
  <c r="N3616" i="8"/>
  <c r="T3616" i="8" s="1"/>
  <c r="S3615" i="8"/>
  <c r="R3615" i="8"/>
  <c r="Q3615" i="8"/>
  <c r="P3615" i="8"/>
  <c r="O3615" i="8"/>
  <c r="N3615" i="8"/>
  <c r="T3615" i="8" s="1"/>
  <c r="S3614" i="8"/>
  <c r="R3614" i="8"/>
  <c r="Q3614" i="8"/>
  <c r="P3614" i="8"/>
  <c r="O3614" i="8"/>
  <c r="N3614" i="8"/>
  <c r="T3614" i="8" s="1"/>
  <c r="S3613" i="8"/>
  <c r="R3613" i="8"/>
  <c r="Q3613" i="8"/>
  <c r="P3613" i="8"/>
  <c r="O3613" i="8"/>
  <c r="N3613" i="8"/>
  <c r="T3613" i="8" s="1"/>
  <c r="S3612" i="8"/>
  <c r="R3612" i="8"/>
  <c r="Q3612" i="8"/>
  <c r="P3612" i="8"/>
  <c r="O3612" i="8"/>
  <c r="N3612" i="8"/>
  <c r="T3612" i="8" s="1"/>
  <c r="S3611" i="8"/>
  <c r="R3611" i="8"/>
  <c r="Q3611" i="8"/>
  <c r="P3611" i="8"/>
  <c r="O3611" i="8"/>
  <c r="N3611" i="8"/>
  <c r="T3611" i="8" s="1"/>
  <c r="S3610" i="8"/>
  <c r="R3610" i="8"/>
  <c r="Q3610" i="8"/>
  <c r="P3610" i="8"/>
  <c r="O3610" i="8"/>
  <c r="N3610" i="8"/>
  <c r="T3610" i="8" s="1"/>
  <c r="S3609" i="8"/>
  <c r="R3609" i="8"/>
  <c r="Q3609" i="8"/>
  <c r="P3609" i="8"/>
  <c r="O3609" i="8"/>
  <c r="N3609" i="8"/>
  <c r="T3609" i="8" s="1"/>
  <c r="S3608" i="8"/>
  <c r="R3608" i="8"/>
  <c r="Q3608" i="8"/>
  <c r="P3608" i="8"/>
  <c r="O3608" i="8"/>
  <c r="N3608" i="8"/>
  <c r="T3608" i="8" s="1"/>
  <c r="S3607" i="8"/>
  <c r="R3607" i="8"/>
  <c r="Q3607" i="8"/>
  <c r="P3607" i="8"/>
  <c r="O3607" i="8"/>
  <c r="N3607" i="8"/>
  <c r="T3607" i="8" s="1"/>
  <c r="S3606" i="8"/>
  <c r="R3606" i="8"/>
  <c r="Q3606" i="8"/>
  <c r="P3606" i="8"/>
  <c r="O3606" i="8"/>
  <c r="N3606" i="8"/>
  <c r="T3606" i="8" s="1"/>
  <c r="S3605" i="8"/>
  <c r="R3605" i="8"/>
  <c r="Q3605" i="8"/>
  <c r="P3605" i="8"/>
  <c r="O3605" i="8"/>
  <c r="N3605" i="8"/>
  <c r="T3605" i="8" s="1"/>
  <c r="S3604" i="8"/>
  <c r="R3604" i="8"/>
  <c r="Q3604" i="8"/>
  <c r="P3604" i="8"/>
  <c r="O3604" i="8"/>
  <c r="N3604" i="8"/>
  <c r="T3604" i="8" s="1"/>
  <c r="S3603" i="8"/>
  <c r="R3603" i="8"/>
  <c r="Q3603" i="8"/>
  <c r="P3603" i="8"/>
  <c r="O3603" i="8"/>
  <c r="N3603" i="8"/>
  <c r="T3603" i="8" s="1"/>
  <c r="S3602" i="8"/>
  <c r="R3602" i="8"/>
  <c r="Q3602" i="8"/>
  <c r="P3602" i="8"/>
  <c r="O3602" i="8"/>
  <c r="N3602" i="8"/>
  <c r="T3602" i="8" s="1"/>
  <c r="S3601" i="8"/>
  <c r="R3601" i="8"/>
  <c r="Q3601" i="8"/>
  <c r="P3601" i="8"/>
  <c r="O3601" i="8"/>
  <c r="N3601" i="8"/>
  <c r="T3601" i="8" s="1"/>
  <c r="S3600" i="8"/>
  <c r="R3600" i="8"/>
  <c r="Q3600" i="8"/>
  <c r="P3600" i="8"/>
  <c r="O3600" i="8"/>
  <c r="N3600" i="8"/>
  <c r="T3600" i="8" s="1"/>
  <c r="S3599" i="8"/>
  <c r="R3599" i="8"/>
  <c r="Q3599" i="8"/>
  <c r="P3599" i="8"/>
  <c r="O3599" i="8"/>
  <c r="N3599" i="8"/>
  <c r="T3599" i="8" s="1"/>
  <c r="S3598" i="8"/>
  <c r="R3598" i="8"/>
  <c r="Q3598" i="8"/>
  <c r="P3598" i="8"/>
  <c r="O3598" i="8"/>
  <c r="N3598" i="8"/>
  <c r="T3598" i="8" s="1"/>
  <c r="S3597" i="8"/>
  <c r="R3597" i="8"/>
  <c r="Q3597" i="8"/>
  <c r="P3597" i="8"/>
  <c r="O3597" i="8"/>
  <c r="N3597" i="8"/>
  <c r="T3597" i="8" s="1"/>
  <c r="S3596" i="8"/>
  <c r="R3596" i="8"/>
  <c r="Q3596" i="8"/>
  <c r="P3596" i="8"/>
  <c r="O3596" i="8"/>
  <c r="N3596" i="8"/>
  <c r="T3596" i="8" s="1"/>
  <c r="S3595" i="8"/>
  <c r="R3595" i="8"/>
  <c r="Q3595" i="8"/>
  <c r="P3595" i="8"/>
  <c r="O3595" i="8"/>
  <c r="N3595" i="8"/>
  <c r="T3595" i="8" s="1"/>
  <c r="S3594" i="8"/>
  <c r="R3594" i="8"/>
  <c r="Q3594" i="8"/>
  <c r="P3594" i="8"/>
  <c r="O3594" i="8"/>
  <c r="N3594" i="8"/>
  <c r="T3594" i="8" s="1"/>
  <c r="S3593" i="8"/>
  <c r="R3593" i="8"/>
  <c r="Q3593" i="8"/>
  <c r="P3593" i="8"/>
  <c r="O3593" i="8"/>
  <c r="N3593" i="8"/>
  <c r="T3593" i="8" s="1"/>
  <c r="S3592" i="8"/>
  <c r="R3592" i="8"/>
  <c r="Q3592" i="8"/>
  <c r="P3592" i="8"/>
  <c r="O3592" i="8"/>
  <c r="N3592" i="8"/>
  <c r="T3592" i="8" s="1"/>
  <c r="S3591" i="8"/>
  <c r="R3591" i="8"/>
  <c r="Q3591" i="8"/>
  <c r="P3591" i="8"/>
  <c r="O3591" i="8"/>
  <c r="N3591" i="8"/>
  <c r="T3591" i="8" s="1"/>
  <c r="S3590" i="8"/>
  <c r="R3590" i="8"/>
  <c r="Q3590" i="8"/>
  <c r="P3590" i="8"/>
  <c r="O3590" i="8"/>
  <c r="N3590" i="8"/>
  <c r="T3590" i="8" s="1"/>
  <c r="S3589" i="8"/>
  <c r="R3589" i="8"/>
  <c r="Q3589" i="8"/>
  <c r="P3589" i="8"/>
  <c r="O3589" i="8"/>
  <c r="N3589" i="8"/>
  <c r="T3589" i="8" s="1"/>
  <c r="S3588" i="8"/>
  <c r="R3588" i="8"/>
  <c r="Q3588" i="8"/>
  <c r="P3588" i="8"/>
  <c r="O3588" i="8"/>
  <c r="N3588" i="8"/>
  <c r="T3588" i="8" s="1"/>
  <c r="S3587" i="8"/>
  <c r="R3587" i="8"/>
  <c r="Q3587" i="8"/>
  <c r="P3587" i="8"/>
  <c r="O3587" i="8"/>
  <c r="N3587" i="8"/>
  <c r="T3587" i="8" s="1"/>
  <c r="S3586" i="8"/>
  <c r="R3586" i="8"/>
  <c r="Q3586" i="8"/>
  <c r="P3586" i="8"/>
  <c r="O3586" i="8"/>
  <c r="N3586" i="8"/>
  <c r="T3586" i="8" s="1"/>
  <c r="S3585" i="8"/>
  <c r="R3585" i="8"/>
  <c r="Q3585" i="8"/>
  <c r="P3585" i="8"/>
  <c r="O3585" i="8"/>
  <c r="N3585" i="8"/>
  <c r="T3585" i="8" s="1"/>
  <c r="S3584" i="8"/>
  <c r="R3584" i="8"/>
  <c r="Q3584" i="8"/>
  <c r="P3584" i="8"/>
  <c r="O3584" i="8"/>
  <c r="N3584" i="8"/>
  <c r="T3584" i="8" s="1"/>
  <c r="S3583" i="8"/>
  <c r="R3583" i="8"/>
  <c r="Q3583" i="8"/>
  <c r="P3583" i="8"/>
  <c r="O3583" i="8"/>
  <c r="N3583" i="8"/>
  <c r="T3583" i="8" s="1"/>
  <c r="S3582" i="8"/>
  <c r="R3582" i="8"/>
  <c r="Q3582" i="8"/>
  <c r="P3582" i="8"/>
  <c r="O3582" i="8"/>
  <c r="N3582" i="8"/>
  <c r="T3582" i="8" s="1"/>
  <c r="S3581" i="8"/>
  <c r="R3581" i="8"/>
  <c r="Q3581" i="8"/>
  <c r="P3581" i="8"/>
  <c r="O3581" i="8"/>
  <c r="N3581" i="8"/>
  <c r="T3581" i="8" s="1"/>
  <c r="S3580" i="8"/>
  <c r="R3580" i="8"/>
  <c r="Q3580" i="8"/>
  <c r="P3580" i="8"/>
  <c r="O3580" i="8"/>
  <c r="N3580" i="8"/>
  <c r="T3580" i="8" s="1"/>
  <c r="S3579" i="8"/>
  <c r="R3579" i="8"/>
  <c r="Q3579" i="8"/>
  <c r="P3579" i="8"/>
  <c r="O3579" i="8"/>
  <c r="N3579" i="8"/>
  <c r="T3579" i="8" s="1"/>
  <c r="S3578" i="8"/>
  <c r="R3578" i="8"/>
  <c r="Q3578" i="8"/>
  <c r="P3578" i="8"/>
  <c r="O3578" i="8"/>
  <c r="N3578" i="8"/>
  <c r="T3578" i="8" s="1"/>
  <c r="S3577" i="8"/>
  <c r="R3577" i="8"/>
  <c r="Q3577" i="8"/>
  <c r="P3577" i="8"/>
  <c r="O3577" i="8"/>
  <c r="N3577" i="8"/>
  <c r="T3577" i="8" s="1"/>
  <c r="S3576" i="8"/>
  <c r="R3576" i="8"/>
  <c r="Q3576" i="8"/>
  <c r="P3576" i="8"/>
  <c r="O3576" i="8"/>
  <c r="N3576" i="8"/>
  <c r="T3576" i="8" s="1"/>
  <c r="S3575" i="8"/>
  <c r="R3575" i="8"/>
  <c r="Q3575" i="8"/>
  <c r="P3575" i="8"/>
  <c r="O3575" i="8"/>
  <c r="N3575" i="8"/>
  <c r="T3575" i="8" s="1"/>
  <c r="S3574" i="8"/>
  <c r="R3574" i="8"/>
  <c r="Q3574" i="8"/>
  <c r="P3574" i="8"/>
  <c r="O3574" i="8"/>
  <c r="N3574" i="8"/>
  <c r="T3574" i="8" s="1"/>
  <c r="S3573" i="8"/>
  <c r="R3573" i="8"/>
  <c r="Q3573" i="8"/>
  <c r="P3573" i="8"/>
  <c r="O3573" i="8"/>
  <c r="N3573" i="8"/>
  <c r="T3573" i="8" s="1"/>
  <c r="S3572" i="8"/>
  <c r="R3572" i="8"/>
  <c r="Q3572" i="8"/>
  <c r="P3572" i="8"/>
  <c r="O3572" i="8"/>
  <c r="N3572" i="8"/>
  <c r="T3572" i="8" s="1"/>
  <c r="S3571" i="8"/>
  <c r="R3571" i="8"/>
  <c r="Q3571" i="8"/>
  <c r="P3571" i="8"/>
  <c r="O3571" i="8"/>
  <c r="N3571" i="8"/>
  <c r="T3571" i="8" s="1"/>
  <c r="S3570" i="8"/>
  <c r="R3570" i="8"/>
  <c r="Q3570" i="8"/>
  <c r="P3570" i="8"/>
  <c r="O3570" i="8"/>
  <c r="N3570" i="8"/>
  <c r="T3570" i="8" s="1"/>
  <c r="S3569" i="8"/>
  <c r="R3569" i="8"/>
  <c r="Q3569" i="8"/>
  <c r="P3569" i="8"/>
  <c r="O3569" i="8"/>
  <c r="N3569" i="8"/>
  <c r="T3569" i="8" s="1"/>
  <c r="S3568" i="8"/>
  <c r="R3568" i="8"/>
  <c r="Q3568" i="8"/>
  <c r="P3568" i="8"/>
  <c r="O3568" i="8"/>
  <c r="N3568" i="8"/>
  <c r="T3568" i="8" s="1"/>
  <c r="S3567" i="8"/>
  <c r="R3567" i="8"/>
  <c r="Q3567" i="8"/>
  <c r="P3567" i="8"/>
  <c r="O3567" i="8"/>
  <c r="N3567" i="8"/>
  <c r="T3567" i="8" s="1"/>
  <c r="S3566" i="8"/>
  <c r="R3566" i="8"/>
  <c r="Q3566" i="8"/>
  <c r="P3566" i="8"/>
  <c r="O3566" i="8"/>
  <c r="N3566" i="8"/>
  <c r="T3566" i="8" s="1"/>
  <c r="S3565" i="8"/>
  <c r="R3565" i="8"/>
  <c r="Q3565" i="8"/>
  <c r="P3565" i="8"/>
  <c r="O3565" i="8"/>
  <c r="N3565" i="8"/>
  <c r="T3565" i="8" s="1"/>
  <c r="S3564" i="8"/>
  <c r="R3564" i="8"/>
  <c r="Q3564" i="8"/>
  <c r="P3564" i="8"/>
  <c r="O3564" i="8"/>
  <c r="N3564" i="8"/>
  <c r="T3564" i="8" s="1"/>
  <c r="S3563" i="8"/>
  <c r="R3563" i="8"/>
  <c r="Q3563" i="8"/>
  <c r="P3563" i="8"/>
  <c r="O3563" i="8"/>
  <c r="N3563" i="8"/>
  <c r="T3563" i="8" s="1"/>
  <c r="S3562" i="8"/>
  <c r="R3562" i="8"/>
  <c r="Q3562" i="8"/>
  <c r="P3562" i="8"/>
  <c r="O3562" i="8"/>
  <c r="N3562" i="8"/>
  <c r="T3562" i="8" s="1"/>
  <c r="S3561" i="8"/>
  <c r="R3561" i="8"/>
  <c r="Q3561" i="8"/>
  <c r="P3561" i="8"/>
  <c r="O3561" i="8"/>
  <c r="N3561" i="8"/>
  <c r="T3561" i="8" s="1"/>
  <c r="S3560" i="8"/>
  <c r="R3560" i="8"/>
  <c r="Q3560" i="8"/>
  <c r="P3560" i="8"/>
  <c r="O3560" i="8"/>
  <c r="N3560" i="8"/>
  <c r="T3560" i="8" s="1"/>
  <c r="S3559" i="8"/>
  <c r="R3559" i="8"/>
  <c r="Q3559" i="8"/>
  <c r="P3559" i="8"/>
  <c r="O3559" i="8"/>
  <c r="N3559" i="8"/>
  <c r="T3559" i="8" s="1"/>
  <c r="S3558" i="8"/>
  <c r="R3558" i="8"/>
  <c r="Q3558" i="8"/>
  <c r="P3558" i="8"/>
  <c r="O3558" i="8"/>
  <c r="N3558" i="8"/>
  <c r="T3558" i="8" s="1"/>
  <c r="S3557" i="8"/>
  <c r="R3557" i="8"/>
  <c r="Q3557" i="8"/>
  <c r="P3557" i="8"/>
  <c r="O3557" i="8"/>
  <c r="N3557" i="8"/>
  <c r="T3557" i="8" s="1"/>
  <c r="S3556" i="8"/>
  <c r="R3556" i="8"/>
  <c r="Q3556" i="8"/>
  <c r="P3556" i="8"/>
  <c r="O3556" i="8"/>
  <c r="N3556" i="8"/>
  <c r="T3556" i="8" s="1"/>
  <c r="S3555" i="8"/>
  <c r="R3555" i="8"/>
  <c r="Q3555" i="8"/>
  <c r="P3555" i="8"/>
  <c r="O3555" i="8"/>
  <c r="N3555" i="8"/>
  <c r="T3555" i="8" s="1"/>
  <c r="S3554" i="8"/>
  <c r="R3554" i="8"/>
  <c r="Q3554" i="8"/>
  <c r="P3554" i="8"/>
  <c r="O3554" i="8"/>
  <c r="N3554" i="8"/>
  <c r="T3554" i="8" s="1"/>
  <c r="S3553" i="8"/>
  <c r="R3553" i="8"/>
  <c r="Q3553" i="8"/>
  <c r="P3553" i="8"/>
  <c r="O3553" i="8"/>
  <c r="N3553" i="8"/>
  <c r="T3553" i="8" s="1"/>
  <c r="S3552" i="8"/>
  <c r="R3552" i="8"/>
  <c r="Q3552" i="8"/>
  <c r="P3552" i="8"/>
  <c r="O3552" i="8"/>
  <c r="N3552" i="8"/>
  <c r="T3552" i="8" s="1"/>
  <c r="S3551" i="8"/>
  <c r="R3551" i="8"/>
  <c r="Q3551" i="8"/>
  <c r="P3551" i="8"/>
  <c r="O3551" i="8"/>
  <c r="N3551" i="8"/>
  <c r="T3551" i="8" s="1"/>
  <c r="S3550" i="8"/>
  <c r="R3550" i="8"/>
  <c r="Q3550" i="8"/>
  <c r="P3550" i="8"/>
  <c r="O3550" i="8"/>
  <c r="N3550" i="8"/>
  <c r="T3550" i="8" s="1"/>
  <c r="S3549" i="8"/>
  <c r="R3549" i="8"/>
  <c r="Q3549" i="8"/>
  <c r="P3549" i="8"/>
  <c r="O3549" i="8"/>
  <c r="N3549" i="8"/>
  <c r="T3549" i="8" s="1"/>
  <c r="S3548" i="8"/>
  <c r="R3548" i="8"/>
  <c r="Q3548" i="8"/>
  <c r="P3548" i="8"/>
  <c r="O3548" i="8"/>
  <c r="N3548" i="8"/>
  <c r="T3548" i="8" s="1"/>
  <c r="S3547" i="8"/>
  <c r="R3547" i="8"/>
  <c r="Q3547" i="8"/>
  <c r="P3547" i="8"/>
  <c r="O3547" i="8"/>
  <c r="N3547" i="8"/>
  <c r="T3547" i="8" s="1"/>
  <c r="S3546" i="8"/>
  <c r="R3546" i="8"/>
  <c r="Q3546" i="8"/>
  <c r="P3546" i="8"/>
  <c r="O3546" i="8"/>
  <c r="N3546" i="8"/>
  <c r="T3546" i="8" s="1"/>
  <c r="S3545" i="8"/>
  <c r="R3545" i="8"/>
  <c r="Q3545" i="8"/>
  <c r="P3545" i="8"/>
  <c r="O3545" i="8"/>
  <c r="N3545" i="8"/>
  <c r="T3545" i="8" s="1"/>
  <c r="S3544" i="8"/>
  <c r="R3544" i="8"/>
  <c r="Q3544" i="8"/>
  <c r="P3544" i="8"/>
  <c r="O3544" i="8"/>
  <c r="N3544" i="8"/>
  <c r="T3544" i="8" s="1"/>
  <c r="S3543" i="8"/>
  <c r="R3543" i="8"/>
  <c r="Q3543" i="8"/>
  <c r="P3543" i="8"/>
  <c r="O3543" i="8"/>
  <c r="N3543" i="8"/>
  <c r="T3543" i="8" s="1"/>
  <c r="S3542" i="8"/>
  <c r="R3542" i="8"/>
  <c r="Q3542" i="8"/>
  <c r="P3542" i="8"/>
  <c r="O3542" i="8"/>
  <c r="N3542" i="8"/>
  <c r="T3542" i="8" s="1"/>
  <c r="S3541" i="8"/>
  <c r="R3541" i="8"/>
  <c r="Q3541" i="8"/>
  <c r="P3541" i="8"/>
  <c r="O3541" i="8"/>
  <c r="N3541" i="8"/>
  <c r="T3541" i="8" s="1"/>
  <c r="S3540" i="8"/>
  <c r="R3540" i="8"/>
  <c r="Q3540" i="8"/>
  <c r="P3540" i="8"/>
  <c r="O3540" i="8"/>
  <c r="N3540" i="8"/>
  <c r="T3540" i="8" s="1"/>
  <c r="S3539" i="8"/>
  <c r="R3539" i="8"/>
  <c r="Q3539" i="8"/>
  <c r="P3539" i="8"/>
  <c r="O3539" i="8"/>
  <c r="N3539" i="8"/>
  <c r="T3539" i="8" s="1"/>
  <c r="S3538" i="8"/>
  <c r="R3538" i="8"/>
  <c r="Q3538" i="8"/>
  <c r="P3538" i="8"/>
  <c r="O3538" i="8"/>
  <c r="N3538" i="8"/>
  <c r="T3538" i="8" s="1"/>
  <c r="S3537" i="8"/>
  <c r="R3537" i="8"/>
  <c r="Q3537" i="8"/>
  <c r="P3537" i="8"/>
  <c r="O3537" i="8"/>
  <c r="N3537" i="8"/>
  <c r="T3537" i="8" s="1"/>
  <c r="S3536" i="8"/>
  <c r="R3536" i="8"/>
  <c r="Q3536" i="8"/>
  <c r="P3536" i="8"/>
  <c r="O3536" i="8"/>
  <c r="N3536" i="8"/>
  <c r="T3536" i="8" s="1"/>
  <c r="S3535" i="8"/>
  <c r="R3535" i="8"/>
  <c r="Q3535" i="8"/>
  <c r="P3535" i="8"/>
  <c r="O3535" i="8"/>
  <c r="N3535" i="8"/>
  <c r="T3535" i="8" s="1"/>
  <c r="S3534" i="8"/>
  <c r="R3534" i="8"/>
  <c r="Q3534" i="8"/>
  <c r="P3534" i="8"/>
  <c r="O3534" i="8"/>
  <c r="N3534" i="8"/>
  <c r="T3534" i="8" s="1"/>
  <c r="S3533" i="8"/>
  <c r="R3533" i="8"/>
  <c r="Q3533" i="8"/>
  <c r="P3533" i="8"/>
  <c r="O3533" i="8"/>
  <c r="N3533" i="8"/>
  <c r="T3533" i="8" s="1"/>
  <c r="S3532" i="8"/>
  <c r="R3532" i="8"/>
  <c r="Q3532" i="8"/>
  <c r="P3532" i="8"/>
  <c r="O3532" i="8"/>
  <c r="N3532" i="8"/>
  <c r="T3532" i="8" s="1"/>
  <c r="S3531" i="8"/>
  <c r="R3531" i="8"/>
  <c r="Q3531" i="8"/>
  <c r="P3531" i="8"/>
  <c r="O3531" i="8"/>
  <c r="N3531" i="8"/>
  <c r="T3531" i="8" s="1"/>
  <c r="S3530" i="8"/>
  <c r="R3530" i="8"/>
  <c r="Q3530" i="8"/>
  <c r="P3530" i="8"/>
  <c r="O3530" i="8"/>
  <c r="N3530" i="8"/>
  <c r="T3530" i="8" s="1"/>
  <c r="S3529" i="8"/>
  <c r="R3529" i="8"/>
  <c r="Q3529" i="8"/>
  <c r="P3529" i="8"/>
  <c r="O3529" i="8"/>
  <c r="N3529" i="8"/>
  <c r="T3529" i="8" s="1"/>
  <c r="S3528" i="8"/>
  <c r="R3528" i="8"/>
  <c r="Q3528" i="8"/>
  <c r="P3528" i="8"/>
  <c r="O3528" i="8"/>
  <c r="N3528" i="8"/>
  <c r="T3528" i="8" s="1"/>
  <c r="S3527" i="8"/>
  <c r="R3527" i="8"/>
  <c r="Q3527" i="8"/>
  <c r="P3527" i="8"/>
  <c r="O3527" i="8"/>
  <c r="N3527" i="8"/>
  <c r="T3527" i="8" s="1"/>
  <c r="S3526" i="8"/>
  <c r="R3526" i="8"/>
  <c r="Q3526" i="8"/>
  <c r="P3526" i="8"/>
  <c r="O3526" i="8"/>
  <c r="N3526" i="8"/>
  <c r="T3526" i="8" s="1"/>
  <c r="S3525" i="8"/>
  <c r="R3525" i="8"/>
  <c r="Q3525" i="8"/>
  <c r="P3525" i="8"/>
  <c r="O3525" i="8"/>
  <c r="N3525" i="8"/>
  <c r="T3525" i="8" s="1"/>
  <c r="S3524" i="8"/>
  <c r="R3524" i="8"/>
  <c r="Q3524" i="8"/>
  <c r="P3524" i="8"/>
  <c r="O3524" i="8"/>
  <c r="N3524" i="8"/>
  <c r="T3524" i="8" s="1"/>
  <c r="S3523" i="8"/>
  <c r="R3523" i="8"/>
  <c r="Q3523" i="8"/>
  <c r="P3523" i="8"/>
  <c r="O3523" i="8"/>
  <c r="N3523" i="8"/>
  <c r="T3523" i="8" s="1"/>
  <c r="S3522" i="8"/>
  <c r="R3522" i="8"/>
  <c r="Q3522" i="8"/>
  <c r="P3522" i="8"/>
  <c r="O3522" i="8"/>
  <c r="N3522" i="8"/>
  <c r="T3522" i="8" s="1"/>
  <c r="S3521" i="8"/>
  <c r="R3521" i="8"/>
  <c r="Q3521" i="8"/>
  <c r="P3521" i="8"/>
  <c r="O3521" i="8"/>
  <c r="N3521" i="8"/>
  <c r="T3521" i="8" s="1"/>
  <c r="S3520" i="8"/>
  <c r="R3520" i="8"/>
  <c r="Q3520" i="8"/>
  <c r="P3520" i="8"/>
  <c r="O3520" i="8"/>
  <c r="N3520" i="8"/>
  <c r="T3520" i="8" s="1"/>
  <c r="S3519" i="8"/>
  <c r="R3519" i="8"/>
  <c r="Q3519" i="8"/>
  <c r="P3519" i="8"/>
  <c r="O3519" i="8"/>
  <c r="N3519" i="8"/>
  <c r="T3519" i="8" s="1"/>
  <c r="S3518" i="8"/>
  <c r="R3518" i="8"/>
  <c r="Q3518" i="8"/>
  <c r="P3518" i="8"/>
  <c r="O3518" i="8"/>
  <c r="N3518" i="8"/>
  <c r="T3518" i="8" s="1"/>
  <c r="S3517" i="8"/>
  <c r="R3517" i="8"/>
  <c r="Q3517" i="8"/>
  <c r="P3517" i="8"/>
  <c r="O3517" i="8"/>
  <c r="N3517" i="8"/>
  <c r="T3517" i="8" s="1"/>
  <c r="S3516" i="8"/>
  <c r="R3516" i="8"/>
  <c r="Q3516" i="8"/>
  <c r="P3516" i="8"/>
  <c r="O3516" i="8"/>
  <c r="N3516" i="8"/>
  <c r="T3516" i="8" s="1"/>
  <c r="S3515" i="8"/>
  <c r="R3515" i="8"/>
  <c r="Q3515" i="8"/>
  <c r="P3515" i="8"/>
  <c r="O3515" i="8"/>
  <c r="N3515" i="8"/>
  <c r="T3515" i="8" s="1"/>
  <c r="S3514" i="8"/>
  <c r="R3514" i="8"/>
  <c r="Q3514" i="8"/>
  <c r="P3514" i="8"/>
  <c r="O3514" i="8"/>
  <c r="N3514" i="8"/>
  <c r="T3514" i="8" s="1"/>
  <c r="S3513" i="8"/>
  <c r="R3513" i="8"/>
  <c r="Q3513" i="8"/>
  <c r="P3513" i="8"/>
  <c r="O3513" i="8"/>
  <c r="N3513" i="8"/>
  <c r="T3513" i="8" s="1"/>
  <c r="S3512" i="8"/>
  <c r="R3512" i="8"/>
  <c r="Q3512" i="8"/>
  <c r="P3512" i="8"/>
  <c r="O3512" i="8"/>
  <c r="N3512" i="8"/>
  <c r="T3512" i="8" s="1"/>
  <c r="S3511" i="8"/>
  <c r="R3511" i="8"/>
  <c r="Q3511" i="8"/>
  <c r="P3511" i="8"/>
  <c r="O3511" i="8"/>
  <c r="N3511" i="8"/>
  <c r="T3511" i="8" s="1"/>
  <c r="S3510" i="8"/>
  <c r="R3510" i="8"/>
  <c r="Q3510" i="8"/>
  <c r="P3510" i="8"/>
  <c r="O3510" i="8"/>
  <c r="N3510" i="8"/>
  <c r="T3510" i="8" s="1"/>
  <c r="S3509" i="8"/>
  <c r="R3509" i="8"/>
  <c r="Q3509" i="8"/>
  <c r="P3509" i="8"/>
  <c r="O3509" i="8"/>
  <c r="N3509" i="8"/>
  <c r="T3509" i="8" s="1"/>
  <c r="S3508" i="8"/>
  <c r="R3508" i="8"/>
  <c r="Q3508" i="8"/>
  <c r="P3508" i="8"/>
  <c r="O3508" i="8"/>
  <c r="N3508" i="8"/>
  <c r="T3508" i="8" s="1"/>
  <c r="S3507" i="8"/>
  <c r="R3507" i="8"/>
  <c r="Q3507" i="8"/>
  <c r="P3507" i="8"/>
  <c r="O3507" i="8"/>
  <c r="N3507" i="8"/>
  <c r="T3507" i="8" s="1"/>
  <c r="S3506" i="8"/>
  <c r="R3506" i="8"/>
  <c r="Q3506" i="8"/>
  <c r="P3506" i="8"/>
  <c r="O3506" i="8"/>
  <c r="N3506" i="8"/>
  <c r="T3506" i="8" s="1"/>
  <c r="S3505" i="8"/>
  <c r="R3505" i="8"/>
  <c r="Q3505" i="8"/>
  <c r="P3505" i="8"/>
  <c r="O3505" i="8"/>
  <c r="N3505" i="8"/>
  <c r="T3505" i="8" s="1"/>
  <c r="S3504" i="8"/>
  <c r="R3504" i="8"/>
  <c r="Q3504" i="8"/>
  <c r="P3504" i="8"/>
  <c r="O3504" i="8"/>
  <c r="N3504" i="8"/>
  <c r="T3504" i="8" s="1"/>
  <c r="S3503" i="8"/>
  <c r="R3503" i="8"/>
  <c r="Q3503" i="8"/>
  <c r="P3503" i="8"/>
  <c r="O3503" i="8"/>
  <c r="N3503" i="8"/>
  <c r="T3503" i="8" s="1"/>
  <c r="S3502" i="8"/>
  <c r="R3502" i="8"/>
  <c r="Q3502" i="8"/>
  <c r="P3502" i="8"/>
  <c r="O3502" i="8"/>
  <c r="N3502" i="8"/>
  <c r="T3502" i="8" s="1"/>
  <c r="S3501" i="8"/>
  <c r="R3501" i="8"/>
  <c r="Q3501" i="8"/>
  <c r="P3501" i="8"/>
  <c r="O3501" i="8"/>
  <c r="N3501" i="8"/>
  <c r="T3501" i="8" s="1"/>
  <c r="S3500" i="8"/>
  <c r="R3500" i="8"/>
  <c r="Q3500" i="8"/>
  <c r="P3500" i="8"/>
  <c r="O3500" i="8"/>
  <c r="N3500" i="8"/>
  <c r="T3500" i="8" s="1"/>
  <c r="S3499" i="8"/>
  <c r="R3499" i="8"/>
  <c r="Q3499" i="8"/>
  <c r="P3499" i="8"/>
  <c r="O3499" i="8"/>
  <c r="N3499" i="8"/>
  <c r="T3499" i="8" s="1"/>
  <c r="S3498" i="8"/>
  <c r="R3498" i="8"/>
  <c r="Q3498" i="8"/>
  <c r="P3498" i="8"/>
  <c r="O3498" i="8"/>
  <c r="N3498" i="8"/>
  <c r="T3498" i="8" s="1"/>
  <c r="S3497" i="8"/>
  <c r="R3497" i="8"/>
  <c r="Q3497" i="8"/>
  <c r="P3497" i="8"/>
  <c r="O3497" i="8"/>
  <c r="N3497" i="8"/>
  <c r="T3497" i="8" s="1"/>
  <c r="S3496" i="8"/>
  <c r="R3496" i="8"/>
  <c r="Q3496" i="8"/>
  <c r="P3496" i="8"/>
  <c r="O3496" i="8"/>
  <c r="N3496" i="8"/>
  <c r="T3496" i="8" s="1"/>
  <c r="S3495" i="8"/>
  <c r="R3495" i="8"/>
  <c r="Q3495" i="8"/>
  <c r="P3495" i="8"/>
  <c r="O3495" i="8"/>
  <c r="N3495" i="8"/>
  <c r="T3495" i="8" s="1"/>
  <c r="S3494" i="8"/>
  <c r="R3494" i="8"/>
  <c r="Q3494" i="8"/>
  <c r="P3494" i="8"/>
  <c r="O3494" i="8"/>
  <c r="N3494" i="8"/>
  <c r="T3494" i="8" s="1"/>
  <c r="S3493" i="8"/>
  <c r="R3493" i="8"/>
  <c r="Q3493" i="8"/>
  <c r="P3493" i="8"/>
  <c r="O3493" i="8"/>
  <c r="N3493" i="8"/>
  <c r="T3493" i="8" s="1"/>
  <c r="S3492" i="8"/>
  <c r="R3492" i="8"/>
  <c r="Q3492" i="8"/>
  <c r="P3492" i="8"/>
  <c r="O3492" i="8"/>
  <c r="N3492" i="8"/>
  <c r="T3492" i="8" s="1"/>
  <c r="S3491" i="8"/>
  <c r="R3491" i="8"/>
  <c r="Q3491" i="8"/>
  <c r="P3491" i="8"/>
  <c r="O3491" i="8"/>
  <c r="N3491" i="8"/>
  <c r="T3491" i="8" s="1"/>
  <c r="S3490" i="8"/>
  <c r="R3490" i="8"/>
  <c r="Q3490" i="8"/>
  <c r="P3490" i="8"/>
  <c r="O3490" i="8"/>
  <c r="N3490" i="8"/>
  <c r="T3490" i="8" s="1"/>
  <c r="S3489" i="8"/>
  <c r="R3489" i="8"/>
  <c r="Q3489" i="8"/>
  <c r="P3489" i="8"/>
  <c r="O3489" i="8"/>
  <c r="N3489" i="8"/>
  <c r="T3489" i="8" s="1"/>
  <c r="S3488" i="8"/>
  <c r="R3488" i="8"/>
  <c r="Q3488" i="8"/>
  <c r="P3488" i="8"/>
  <c r="O3488" i="8"/>
  <c r="N3488" i="8"/>
  <c r="T3488" i="8" s="1"/>
  <c r="S3487" i="8"/>
  <c r="R3487" i="8"/>
  <c r="Q3487" i="8"/>
  <c r="P3487" i="8"/>
  <c r="O3487" i="8"/>
  <c r="N3487" i="8"/>
  <c r="T3487" i="8" s="1"/>
  <c r="S3486" i="8"/>
  <c r="R3486" i="8"/>
  <c r="Q3486" i="8"/>
  <c r="P3486" i="8"/>
  <c r="O3486" i="8"/>
  <c r="N3486" i="8"/>
  <c r="T3486" i="8" s="1"/>
  <c r="S3485" i="8"/>
  <c r="R3485" i="8"/>
  <c r="Q3485" i="8"/>
  <c r="P3485" i="8"/>
  <c r="O3485" i="8"/>
  <c r="N3485" i="8"/>
  <c r="T3485" i="8" s="1"/>
  <c r="S3484" i="8"/>
  <c r="R3484" i="8"/>
  <c r="Q3484" i="8"/>
  <c r="P3484" i="8"/>
  <c r="O3484" i="8"/>
  <c r="N3484" i="8"/>
  <c r="T3484" i="8" s="1"/>
  <c r="S3483" i="8"/>
  <c r="R3483" i="8"/>
  <c r="Q3483" i="8"/>
  <c r="P3483" i="8"/>
  <c r="O3483" i="8"/>
  <c r="N3483" i="8"/>
  <c r="T3483" i="8" s="1"/>
  <c r="S3482" i="8"/>
  <c r="R3482" i="8"/>
  <c r="Q3482" i="8"/>
  <c r="P3482" i="8"/>
  <c r="O3482" i="8"/>
  <c r="N3482" i="8"/>
  <c r="T3482" i="8" s="1"/>
  <c r="S3481" i="8"/>
  <c r="R3481" i="8"/>
  <c r="Q3481" i="8"/>
  <c r="P3481" i="8"/>
  <c r="O3481" i="8"/>
  <c r="N3481" i="8"/>
  <c r="T3481" i="8" s="1"/>
  <c r="S3480" i="8"/>
  <c r="R3480" i="8"/>
  <c r="Q3480" i="8"/>
  <c r="P3480" i="8"/>
  <c r="O3480" i="8"/>
  <c r="N3480" i="8"/>
  <c r="T3480" i="8" s="1"/>
  <c r="S3479" i="8"/>
  <c r="R3479" i="8"/>
  <c r="Q3479" i="8"/>
  <c r="P3479" i="8"/>
  <c r="O3479" i="8"/>
  <c r="N3479" i="8"/>
  <c r="T3479" i="8" s="1"/>
  <c r="S3478" i="8"/>
  <c r="R3478" i="8"/>
  <c r="Q3478" i="8"/>
  <c r="P3478" i="8"/>
  <c r="O3478" i="8"/>
  <c r="N3478" i="8"/>
  <c r="T3478" i="8" s="1"/>
  <c r="S3477" i="8"/>
  <c r="R3477" i="8"/>
  <c r="Q3477" i="8"/>
  <c r="P3477" i="8"/>
  <c r="O3477" i="8"/>
  <c r="N3477" i="8"/>
  <c r="T3477" i="8" s="1"/>
  <c r="S3476" i="8"/>
  <c r="R3476" i="8"/>
  <c r="Q3476" i="8"/>
  <c r="P3476" i="8"/>
  <c r="O3476" i="8"/>
  <c r="N3476" i="8"/>
  <c r="T3476" i="8" s="1"/>
  <c r="S3475" i="8"/>
  <c r="R3475" i="8"/>
  <c r="Q3475" i="8"/>
  <c r="P3475" i="8"/>
  <c r="O3475" i="8"/>
  <c r="N3475" i="8"/>
  <c r="T3475" i="8" s="1"/>
  <c r="S3474" i="8"/>
  <c r="R3474" i="8"/>
  <c r="Q3474" i="8"/>
  <c r="P3474" i="8"/>
  <c r="O3474" i="8"/>
  <c r="N3474" i="8"/>
  <c r="T3474" i="8" s="1"/>
  <c r="S3473" i="8"/>
  <c r="R3473" i="8"/>
  <c r="Q3473" i="8"/>
  <c r="P3473" i="8"/>
  <c r="O3473" i="8"/>
  <c r="N3473" i="8"/>
  <c r="T3473" i="8" s="1"/>
  <c r="S3472" i="8"/>
  <c r="R3472" i="8"/>
  <c r="Q3472" i="8"/>
  <c r="P3472" i="8"/>
  <c r="O3472" i="8"/>
  <c r="N3472" i="8"/>
  <c r="T3472" i="8" s="1"/>
  <c r="S3471" i="8"/>
  <c r="R3471" i="8"/>
  <c r="Q3471" i="8"/>
  <c r="P3471" i="8"/>
  <c r="O3471" i="8"/>
  <c r="N3471" i="8"/>
  <c r="T3471" i="8" s="1"/>
  <c r="S3470" i="8"/>
  <c r="R3470" i="8"/>
  <c r="Q3470" i="8"/>
  <c r="P3470" i="8"/>
  <c r="O3470" i="8"/>
  <c r="N3470" i="8"/>
  <c r="T3470" i="8" s="1"/>
  <c r="S3469" i="8"/>
  <c r="R3469" i="8"/>
  <c r="Q3469" i="8"/>
  <c r="P3469" i="8"/>
  <c r="O3469" i="8"/>
  <c r="N3469" i="8"/>
  <c r="T3469" i="8" s="1"/>
  <c r="S3468" i="8"/>
  <c r="R3468" i="8"/>
  <c r="Q3468" i="8"/>
  <c r="P3468" i="8"/>
  <c r="O3468" i="8"/>
  <c r="N3468" i="8"/>
  <c r="T3468" i="8" s="1"/>
  <c r="S3467" i="8"/>
  <c r="R3467" i="8"/>
  <c r="Q3467" i="8"/>
  <c r="P3467" i="8"/>
  <c r="O3467" i="8"/>
  <c r="N3467" i="8"/>
  <c r="T3467" i="8" s="1"/>
  <c r="S3466" i="8"/>
  <c r="R3466" i="8"/>
  <c r="Q3466" i="8"/>
  <c r="P3466" i="8"/>
  <c r="O3466" i="8"/>
  <c r="N3466" i="8"/>
  <c r="T3466" i="8" s="1"/>
  <c r="S3465" i="8"/>
  <c r="R3465" i="8"/>
  <c r="Q3465" i="8"/>
  <c r="P3465" i="8"/>
  <c r="O3465" i="8"/>
  <c r="N3465" i="8"/>
  <c r="T3465" i="8" s="1"/>
  <c r="S3464" i="8"/>
  <c r="R3464" i="8"/>
  <c r="Q3464" i="8"/>
  <c r="P3464" i="8"/>
  <c r="O3464" i="8"/>
  <c r="N3464" i="8"/>
  <c r="T3464" i="8" s="1"/>
  <c r="S3463" i="8"/>
  <c r="R3463" i="8"/>
  <c r="Q3463" i="8"/>
  <c r="P3463" i="8"/>
  <c r="O3463" i="8"/>
  <c r="N3463" i="8"/>
  <c r="T3463" i="8" s="1"/>
  <c r="S3462" i="8"/>
  <c r="R3462" i="8"/>
  <c r="Q3462" i="8"/>
  <c r="P3462" i="8"/>
  <c r="O3462" i="8"/>
  <c r="N3462" i="8"/>
  <c r="T3462" i="8" s="1"/>
  <c r="S3461" i="8"/>
  <c r="R3461" i="8"/>
  <c r="Q3461" i="8"/>
  <c r="P3461" i="8"/>
  <c r="O3461" i="8"/>
  <c r="N3461" i="8"/>
  <c r="T3461" i="8" s="1"/>
  <c r="S3460" i="8"/>
  <c r="R3460" i="8"/>
  <c r="Q3460" i="8"/>
  <c r="P3460" i="8"/>
  <c r="O3460" i="8"/>
  <c r="N3460" i="8"/>
  <c r="T3460" i="8" s="1"/>
  <c r="S3459" i="8"/>
  <c r="R3459" i="8"/>
  <c r="Q3459" i="8"/>
  <c r="P3459" i="8"/>
  <c r="O3459" i="8"/>
  <c r="N3459" i="8"/>
  <c r="T3459" i="8" s="1"/>
  <c r="S3458" i="8"/>
  <c r="R3458" i="8"/>
  <c r="Q3458" i="8"/>
  <c r="P3458" i="8"/>
  <c r="O3458" i="8"/>
  <c r="N3458" i="8"/>
  <c r="T3458" i="8" s="1"/>
  <c r="S3457" i="8"/>
  <c r="R3457" i="8"/>
  <c r="Q3457" i="8"/>
  <c r="P3457" i="8"/>
  <c r="O3457" i="8"/>
  <c r="N3457" i="8"/>
  <c r="T3457" i="8" s="1"/>
  <c r="S3456" i="8"/>
  <c r="R3456" i="8"/>
  <c r="Q3456" i="8"/>
  <c r="P3456" i="8"/>
  <c r="O3456" i="8"/>
  <c r="N3456" i="8"/>
  <c r="T3456" i="8" s="1"/>
  <c r="S3455" i="8"/>
  <c r="R3455" i="8"/>
  <c r="Q3455" i="8"/>
  <c r="P3455" i="8"/>
  <c r="O3455" i="8"/>
  <c r="N3455" i="8"/>
  <c r="T3455" i="8" s="1"/>
  <c r="S3454" i="8"/>
  <c r="R3454" i="8"/>
  <c r="Q3454" i="8"/>
  <c r="P3454" i="8"/>
  <c r="O3454" i="8"/>
  <c r="N3454" i="8"/>
  <c r="T3454" i="8" s="1"/>
  <c r="S3453" i="8"/>
  <c r="R3453" i="8"/>
  <c r="Q3453" i="8"/>
  <c r="P3453" i="8"/>
  <c r="O3453" i="8"/>
  <c r="N3453" i="8"/>
  <c r="T3453" i="8" s="1"/>
  <c r="S3452" i="8"/>
  <c r="R3452" i="8"/>
  <c r="Q3452" i="8"/>
  <c r="P3452" i="8"/>
  <c r="O3452" i="8"/>
  <c r="N3452" i="8"/>
  <c r="T3452" i="8" s="1"/>
  <c r="S3451" i="8"/>
  <c r="R3451" i="8"/>
  <c r="Q3451" i="8"/>
  <c r="P3451" i="8"/>
  <c r="O3451" i="8"/>
  <c r="N3451" i="8"/>
  <c r="T3451" i="8" s="1"/>
  <c r="S3450" i="8"/>
  <c r="R3450" i="8"/>
  <c r="Q3450" i="8"/>
  <c r="P3450" i="8"/>
  <c r="O3450" i="8"/>
  <c r="N3450" i="8"/>
  <c r="T3450" i="8" s="1"/>
  <c r="S3449" i="8"/>
  <c r="R3449" i="8"/>
  <c r="Q3449" i="8"/>
  <c r="P3449" i="8"/>
  <c r="O3449" i="8"/>
  <c r="N3449" i="8"/>
  <c r="T3449" i="8" s="1"/>
  <c r="S3448" i="8"/>
  <c r="R3448" i="8"/>
  <c r="Q3448" i="8"/>
  <c r="P3448" i="8"/>
  <c r="O3448" i="8"/>
  <c r="N3448" i="8"/>
  <c r="T3448" i="8" s="1"/>
  <c r="S3447" i="8"/>
  <c r="R3447" i="8"/>
  <c r="Q3447" i="8"/>
  <c r="P3447" i="8"/>
  <c r="O3447" i="8"/>
  <c r="N3447" i="8"/>
  <c r="T3447" i="8" s="1"/>
  <c r="S3446" i="8"/>
  <c r="R3446" i="8"/>
  <c r="Q3446" i="8"/>
  <c r="P3446" i="8"/>
  <c r="O3446" i="8"/>
  <c r="N3446" i="8"/>
  <c r="T3446" i="8" s="1"/>
  <c r="S3445" i="8"/>
  <c r="R3445" i="8"/>
  <c r="Q3445" i="8"/>
  <c r="P3445" i="8"/>
  <c r="O3445" i="8"/>
  <c r="N3445" i="8"/>
  <c r="T3445" i="8" s="1"/>
  <c r="S3444" i="8"/>
  <c r="R3444" i="8"/>
  <c r="Q3444" i="8"/>
  <c r="P3444" i="8"/>
  <c r="O3444" i="8"/>
  <c r="N3444" i="8"/>
  <c r="T3444" i="8" s="1"/>
  <c r="S3443" i="8"/>
  <c r="R3443" i="8"/>
  <c r="Q3443" i="8"/>
  <c r="P3443" i="8"/>
  <c r="O3443" i="8"/>
  <c r="N3443" i="8"/>
  <c r="T3443" i="8" s="1"/>
  <c r="S3442" i="8"/>
  <c r="R3442" i="8"/>
  <c r="Q3442" i="8"/>
  <c r="P3442" i="8"/>
  <c r="O3442" i="8"/>
  <c r="N3442" i="8"/>
  <c r="T3442" i="8" s="1"/>
  <c r="S3441" i="8"/>
  <c r="R3441" i="8"/>
  <c r="Q3441" i="8"/>
  <c r="P3441" i="8"/>
  <c r="O3441" i="8"/>
  <c r="N3441" i="8"/>
  <c r="T3441" i="8" s="1"/>
  <c r="S3440" i="8"/>
  <c r="R3440" i="8"/>
  <c r="Q3440" i="8"/>
  <c r="P3440" i="8"/>
  <c r="O3440" i="8"/>
  <c r="N3440" i="8"/>
  <c r="T3440" i="8" s="1"/>
  <c r="S3439" i="8"/>
  <c r="R3439" i="8"/>
  <c r="Q3439" i="8"/>
  <c r="P3439" i="8"/>
  <c r="O3439" i="8"/>
  <c r="N3439" i="8"/>
  <c r="T3439" i="8" s="1"/>
  <c r="S3438" i="8"/>
  <c r="R3438" i="8"/>
  <c r="Q3438" i="8"/>
  <c r="P3438" i="8"/>
  <c r="O3438" i="8"/>
  <c r="N3438" i="8"/>
  <c r="T3438" i="8" s="1"/>
  <c r="S3437" i="8"/>
  <c r="R3437" i="8"/>
  <c r="Q3437" i="8"/>
  <c r="P3437" i="8"/>
  <c r="O3437" i="8"/>
  <c r="N3437" i="8"/>
  <c r="T3437" i="8" s="1"/>
  <c r="S3436" i="8"/>
  <c r="R3436" i="8"/>
  <c r="Q3436" i="8"/>
  <c r="P3436" i="8"/>
  <c r="O3436" i="8"/>
  <c r="N3436" i="8"/>
  <c r="T3436" i="8" s="1"/>
  <c r="S3435" i="8"/>
  <c r="R3435" i="8"/>
  <c r="Q3435" i="8"/>
  <c r="P3435" i="8"/>
  <c r="O3435" i="8"/>
  <c r="N3435" i="8"/>
  <c r="T3435" i="8" s="1"/>
  <c r="S3434" i="8"/>
  <c r="R3434" i="8"/>
  <c r="Q3434" i="8"/>
  <c r="P3434" i="8"/>
  <c r="O3434" i="8"/>
  <c r="N3434" i="8"/>
  <c r="T3434" i="8" s="1"/>
  <c r="S3433" i="8"/>
  <c r="R3433" i="8"/>
  <c r="Q3433" i="8"/>
  <c r="P3433" i="8"/>
  <c r="O3433" i="8"/>
  <c r="N3433" i="8"/>
  <c r="T3433" i="8" s="1"/>
  <c r="S3432" i="8"/>
  <c r="R3432" i="8"/>
  <c r="Q3432" i="8"/>
  <c r="P3432" i="8"/>
  <c r="O3432" i="8"/>
  <c r="N3432" i="8"/>
  <c r="T3432" i="8" s="1"/>
  <c r="S3431" i="8"/>
  <c r="R3431" i="8"/>
  <c r="Q3431" i="8"/>
  <c r="P3431" i="8"/>
  <c r="O3431" i="8"/>
  <c r="N3431" i="8"/>
  <c r="T3431" i="8" s="1"/>
  <c r="S3430" i="8"/>
  <c r="R3430" i="8"/>
  <c r="Q3430" i="8"/>
  <c r="P3430" i="8"/>
  <c r="O3430" i="8"/>
  <c r="N3430" i="8"/>
  <c r="T3430" i="8" s="1"/>
  <c r="S3429" i="8"/>
  <c r="R3429" i="8"/>
  <c r="Q3429" i="8"/>
  <c r="P3429" i="8"/>
  <c r="O3429" i="8"/>
  <c r="N3429" i="8"/>
  <c r="T3429" i="8" s="1"/>
  <c r="S3428" i="8"/>
  <c r="R3428" i="8"/>
  <c r="Q3428" i="8"/>
  <c r="P3428" i="8"/>
  <c r="O3428" i="8"/>
  <c r="N3428" i="8"/>
  <c r="T3428" i="8" s="1"/>
  <c r="S3427" i="8"/>
  <c r="R3427" i="8"/>
  <c r="Q3427" i="8"/>
  <c r="P3427" i="8"/>
  <c r="O3427" i="8"/>
  <c r="N3427" i="8"/>
  <c r="T3427" i="8" s="1"/>
  <c r="S3426" i="8"/>
  <c r="R3426" i="8"/>
  <c r="Q3426" i="8"/>
  <c r="P3426" i="8"/>
  <c r="O3426" i="8"/>
  <c r="N3426" i="8"/>
  <c r="T3426" i="8" s="1"/>
  <c r="S3425" i="8"/>
  <c r="R3425" i="8"/>
  <c r="Q3425" i="8"/>
  <c r="P3425" i="8"/>
  <c r="O3425" i="8"/>
  <c r="N3425" i="8"/>
  <c r="T3425" i="8" s="1"/>
  <c r="S3424" i="8"/>
  <c r="R3424" i="8"/>
  <c r="Q3424" i="8"/>
  <c r="P3424" i="8"/>
  <c r="O3424" i="8"/>
  <c r="N3424" i="8"/>
  <c r="T3424" i="8" s="1"/>
  <c r="S3423" i="8"/>
  <c r="R3423" i="8"/>
  <c r="Q3423" i="8"/>
  <c r="P3423" i="8"/>
  <c r="O3423" i="8"/>
  <c r="N3423" i="8"/>
  <c r="T3423" i="8" s="1"/>
  <c r="S3422" i="8"/>
  <c r="R3422" i="8"/>
  <c r="Q3422" i="8"/>
  <c r="P3422" i="8"/>
  <c r="O3422" i="8"/>
  <c r="N3422" i="8"/>
  <c r="T3422" i="8" s="1"/>
  <c r="S3421" i="8"/>
  <c r="R3421" i="8"/>
  <c r="Q3421" i="8"/>
  <c r="P3421" i="8"/>
  <c r="O3421" i="8"/>
  <c r="N3421" i="8"/>
  <c r="T3421" i="8" s="1"/>
  <c r="S3420" i="8"/>
  <c r="R3420" i="8"/>
  <c r="Q3420" i="8"/>
  <c r="P3420" i="8"/>
  <c r="O3420" i="8"/>
  <c r="N3420" i="8"/>
  <c r="T3420" i="8" s="1"/>
  <c r="S3419" i="8"/>
  <c r="R3419" i="8"/>
  <c r="Q3419" i="8"/>
  <c r="P3419" i="8"/>
  <c r="O3419" i="8"/>
  <c r="N3419" i="8"/>
  <c r="T3419" i="8" s="1"/>
  <c r="S3418" i="8"/>
  <c r="R3418" i="8"/>
  <c r="Q3418" i="8"/>
  <c r="P3418" i="8"/>
  <c r="O3418" i="8"/>
  <c r="N3418" i="8"/>
  <c r="T3418" i="8" s="1"/>
  <c r="S3417" i="8"/>
  <c r="R3417" i="8"/>
  <c r="Q3417" i="8"/>
  <c r="P3417" i="8"/>
  <c r="O3417" i="8"/>
  <c r="N3417" i="8"/>
  <c r="T3417" i="8" s="1"/>
  <c r="S3416" i="8"/>
  <c r="R3416" i="8"/>
  <c r="Q3416" i="8"/>
  <c r="P3416" i="8"/>
  <c r="O3416" i="8"/>
  <c r="N3416" i="8"/>
  <c r="T3416" i="8" s="1"/>
  <c r="S3415" i="8"/>
  <c r="R3415" i="8"/>
  <c r="Q3415" i="8"/>
  <c r="P3415" i="8"/>
  <c r="O3415" i="8"/>
  <c r="N3415" i="8"/>
  <c r="T3415" i="8" s="1"/>
  <c r="S3414" i="8"/>
  <c r="R3414" i="8"/>
  <c r="Q3414" i="8"/>
  <c r="P3414" i="8"/>
  <c r="O3414" i="8"/>
  <c r="N3414" i="8"/>
  <c r="T3414" i="8" s="1"/>
  <c r="S3413" i="8"/>
  <c r="R3413" i="8"/>
  <c r="Q3413" i="8"/>
  <c r="P3413" i="8"/>
  <c r="O3413" i="8"/>
  <c r="N3413" i="8"/>
  <c r="T3413" i="8" s="1"/>
  <c r="S3412" i="8"/>
  <c r="R3412" i="8"/>
  <c r="Q3412" i="8"/>
  <c r="P3412" i="8"/>
  <c r="O3412" i="8"/>
  <c r="N3412" i="8"/>
  <c r="T3412" i="8" s="1"/>
  <c r="S3411" i="8"/>
  <c r="R3411" i="8"/>
  <c r="Q3411" i="8"/>
  <c r="P3411" i="8"/>
  <c r="O3411" i="8"/>
  <c r="N3411" i="8"/>
  <c r="T3411" i="8" s="1"/>
  <c r="S3410" i="8"/>
  <c r="R3410" i="8"/>
  <c r="Q3410" i="8"/>
  <c r="P3410" i="8"/>
  <c r="O3410" i="8"/>
  <c r="N3410" i="8"/>
  <c r="T3410" i="8" s="1"/>
  <c r="S3409" i="8"/>
  <c r="R3409" i="8"/>
  <c r="Q3409" i="8"/>
  <c r="P3409" i="8"/>
  <c r="O3409" i="8"/>
  <c r="N3409" i="8"/>
  <c r="T3409" i="8" s="1"/>
  <c r="S3408" i="8"/>
  <c r="R3408" i="8"/>
  <c r="Q3408" i="8"/>
  <c r="P3408" i="8"/>
  <c r="O3408" i="8"/>
  <c r="N3408" i="8"/>
  <c r="T3408" i="8" s="1"/>
  <c r="S3407" i="8"/>
  <c r="R3407" i="8"/>
  <c r="Q3407" i="8"/>
  <c r="P3407" i="8"/>
  <c r="O3407" i="8"/>
  <c r="N3407" i="8"/>
  <c r="T3407" i="8" s="1"/>
  <c r="S3406" i="8"/>
  <c r="R3406" i="8"/>
  <c r="Q3406" i="8"/>
  <c r="P3406" i="8"/>
  <c r="O3406" i="8"/>
  <c r="N3406" i="8"/>
  <c r="T3406" i="8" s="1"/>
  <c r="S3405" i="8"/>
  <c r="R3405" i="8"/>
  <c r="Q3405" i="8"/>
  <c r="P3405" i="8"/>
  <c r="O3405" i="8"/>
  <c r="N3405" i="8"/>
  <c r="T3405" i="8" s="1"/>
  <c r="S3404" i="8"/>
  <c r="R3404" i="8"/>
  <c r="Q3404" i="8"/>
  <c r="P3404" i="8"/>
  <c r="O3404" i="8"/>
  <c r="N3404" i="8"/>
  <c r="T3404" i="8" s="1"/>
  <c r="S3403" i="8"/>
  <c r="R3403" i="8"/>
  <c r="Q3403" i="8"/>
  <c r="P3403" i="8"/>
  <c r="O3403" i="8"/>
  <c r="N3403" i="8"/>
  <c r="T3403" i="8" s="1"/>
  <c r="S3402" i="8"/>
  <c r="R3402" i="8"/>
  <c r="Q3402" i="8"/>
  <c r="P3402" i="8"/>
  <c r="O3402" i="8"/>
  <c r="N3402" i="8"/>
  <c r="T3402" i="8" s="1"/>
  <c r="S3401" i="8"/>
  <c r="R3401" i="8"/>
  <c r="Q3401" i="8"/>
  <c r="P3401" i="8"/>
  <c r="O3401" i="8"/>
  <c r="N3401" i="8"/>
  <c r="T3401" i="8" s="1"/>
  <c r="S3400" i="8"/>
  <c r="R3400" i="8"/>
  <c r="Q3400" i="8"/>
  <c r="P3400" i="8"/>
  <c r="O3400" i="8"/>
  <c r="N3400" i="8"/>
  <c r="T3400" i="8" s="1"/>
  <c r="S3399" i="8"/>
  <c r="R3399" i="8"/>
  <c r="Q3399" i="8"/>
  <c r="P3399" i="8"/>
  <c r="O3399" i="8"/>
  <c r="N3399" i="8"/>
  <c r="T3399" i="8" s="1"/>
  <c r="S3398" i="8"/>
  <c r="R3398" i="8"/>
  <c r="Q3398" i="8"/>
  <c r="P3398" i="8"/>
  <c r="O3398" i="8"/>
  <c r="N3398" i="8"/>
  <c r="T3398" i="8" s="1"/>
  <c r="S3397" i="8"/>
  <c r="R3397" i="8"/>
  <c r="Q3397" i="8"/>
  <c r="P3397" i="8"/>
  <c r="O3397" i="8"/>
  <c r="N3397" i="8"/>
  <c r="T3397" i="8" s="1"/>
  <c r="S3396" i="8"/>
  <c r="R3396" i="8"/>
  <c r="Q3396" i="8"/>
  <c r="P3396" i="8"/>
  <c r="O3396" i="8"/>
  <c r="N3396" i="8"/>
  <c r="T3396" i="8" s="1"/>
  <c r="S3395" i="8"/>
  <c r="R3395" i="8"/>
  <c r="Q3395" i="8"/>
  <c r="P3395" i="8"/>
  <c r="O3395" i="8"/>
  <c r="N3395" i="8"/>
  <c r="T3395" i="8" s="1"/>
  <c r="S3394" i="8"/>
  <c r="R3394" i="8"/>
  <c r="Q3394" i="8"/>
  <c r="P3394" i="8"/>
  <c r="O3394" i="8"/>
  <c r="N3394" i="8"/>
  <c r="T3394" i="8" s="1"/>
  <c r="S3393" i="8"/>
  <c r="R3393" i="8"/>
  <c r="Q3393" i="8"/>
  <c r="P3393" i="8"/>
  <c r="O3393" i="8"/>
  <c r="N3393" i="8"/>
  <c r="T3393" i="8" s="1"/>
  <c r="S3392" i="8"/>
  <c r="R3392" i="8"/>
  <c r="Q3392" i="8"/>
  <c r="P3392" i="8"/>
  <c r="O3392" i="8"/>
  <c r="N3392" i="8"/>
  <c r="T3392" i="8" s="1"/>
  <c r="S3391" i="8"/>
  <c r="R3391" i="8"/>
  <c r="Q3391" i="8"/>
  <c r="P3391" i="8"/>
  <c r="O3391" i="8"/>
  <c r="N3391" i="8"/>
  <c r="T3391" i="8" s="1"/>
  <c r="S3390" i="8"/>
  <c r="R3390" i="8"/>
  <c r="Q3390" i="8"/>
  <c r="P3390" i="8"/>
  <c r="O3390" i="8"/>
  <c r="N3390" i="8"/>
  <c r="T3390" i="8" s="1"/>
  <c r="S3389" i="8"/>
  <c r="R3389" i="8"/>
  <c r="Q3389" i="8"/>
  <c r="P3389" i="8"/>
  <c r="O3389" i="8"/>
  <c r="N3389" i="8"/>
  <c r="T3389" i="8" s="1"/>
  <c r="S3388" i="8"/>
  <c r="R3388" i="8"/>
  <c r="Q3388" i="8"/>
  <c r="P3388" i="8"/>
  <c r="O3388" i="8"/>
  <c r="N3388" i="8"/>
  <c r="T3388" i="8" s="1"/>
  <c r="S3387" i="8"/>
  <c r="R3387" i="8"/>
  <c r="Q3387" i="8"/>
  <c r="P3387" i="8"/>
  <c r="O3387" i="8"/>
  <c r="N3387" i="8"/>
  <c r="T3387" i="8" s="1"/>
  <c r="S3386" i="8"/>
  <c r="R3386" i="8"/>
  <c r="Q3386" i="8"/>
  <c r="P3386" i="8"/>
  <c r="O3386" i="8"/>
  <c r="N3386" i="8"/>
  <c r="T3386" i="8" s="1"/>
  <c r="S3385" i="8"/>
  <c r="R3385" i="8"/>
  <c r="Q3385" i="8"/>
  <c r="P3385" i="8"/>
  <c r="O3385" i="8"/>
  <c r="N3385" i="8"/>
  <c r="T3385" i="8" s="1"/>
  <c r="S3384" i="8"/>
  <c r="R3384" i="8"/>
  <c r="Q3384" i="8"/>
  <c r="P3384" i="8"/>
  <c r="O3384" i="8"/>
  <c r="N3384" i="8"/>
  <c r="T3384" i="8" s="1"/>
  <c r="S3383" i="8"/>
  <c r="R3383" i="8"/>
  <c r="Q3383" i="8"/>
  <c r="P3383" i="8"/>
  <c r="O3383" i="8"/>
  <c r="N3383" i="8"/>
  <c r="T3383" i="8" s="1"/>
  <c r="S3382" i="8"/>
  <c r="R3382" i="8"/>
  <c r="Q3382" i="8"/>
  <c r="P3382" i="8"/>
  <c r="O3382" i="8"/>
  <c r="N3382" i="8"/>
  <c r="T3382" i="8" s="1"/>
  <c r="S3381" i="8"/>
  <c r="R3381" i="8"/>
  <c r="Q3381" i="8"/>
  <c r="P3381" i="8"/>
  <c r="O3381" i="8"/>
  <c r="N3381" i="8"/>
  <c r="T3381" i="8" s="1"/>
  <c r="S3380" i="8"/>
  <c r="R3380" i="8"/>
  <c r="Q3380" i="8"/>
  <c r="P3380" i="8"/>
  <c r="O3380" i="8"/>
  <c r="N3380" i="8"/>
  <c r="T3380" i="8" s="1"/>
  <c r="S3379" i="8"/>
  <c r="R3379" i="8"/>
  <c r="Q3379" i="8"/>
  <c r="P3379" i="8"/>
  <c r="O3379" i="8"/>
  <c r="N3379" i="8"/>
  <c r="T3379" i="8" s="1"/>
  <c r="S3378" i="8"/>
  <c r="R3378" i="8"/>
  <c r="Q3378" i="8"/>
  <c r="P3378" i="8"/>
  <c r="O3378" i="8"/>
  <c r="N3378" i="8"/>
  <c r="T3378" i="8" s="1"/>
  <c r="S3377" i="8"/>
  <c r="R3377" i="8"/>
  <c r="Q3377" i="8"/>
  <c r="P3377" i="8"/>
  <c r="O3377" i="8"/>
  <c r="N3377" i="8"/>
  <c r="T3377" i="8" s="1"/>
  <c r="S3376" i="8"/>
  <c r="R3376" i="8"/>
  <c r="Q3376" i="8"/>
  <c r="P3376" i="8"/>
  <c r="O3376" i="8"/>
  <c r="N3376" i="8"/>
  <c r="T3376" i="8" s="1"/>
  <c r="S3375" i="8"/>
  <c r="R3375" i="8"/>
  <c r="Q3375" i="8"/>
  <c r="P3375" i="8"/>
  <c r="O3375" i="8"/>
  <c r="N3375" i="8"/>
  <c r="T3375" i="8" s="1"/>
  <c r="S3374" i="8"/>
  <c r="R3374" i="8"/>
  <c r="Q3374" i="8"/>
  <c r="P3374" i="8"/>
  <c r="O3374" i="8"/>
  <c r="N3374" i="8"/>
  <c r="T3374" i="8" s="1"/>
  <c r="S3373" i="8"/>
  <c r="R3373" i="8"/>
  <c r="Q3373" i="8"/>
  <c r="P3373" i="8"/>
  <c r="O3373" i="8"/>
  <c r="N3373" i="8"/>
  <c r="T3373" i="8" s="1"/>
  <c r="S3372" i="8"/>
  <c r="R3372" i="8"/>
  <c r="Q3372" i="8"/>
  <c r="P3372" i="8"/>
  <c r="O3372" i="8"/>
  <c r="N3372" i="8"/>
  <c r="T3372" i="8" s="1"/>
  <c r="S3371" i="8"/>
  <c r="R3371" i="8"/>
  <c r="Q3371" i="8"/>
  <c r="P3371" i="8"/>
  <c r="O3371" i="8"/>
  <c r="N3371" i="8"/>
  <c r="T3371" i="8" s="1"/>
  <c r="S3370" i="8"/>
  <c r="R3370" i="8"/>
  <c r="Q3370" i="8"/>
  <c r="P3370" i="8"/>
  <c r="O3370" i="8"/>
  <c r="N3370" i="8"/>
  <c r="T3370" i="8" s="1"/>
  <c r="S3369" i="8"/>
  <c r="R3369" i="8"/>
  <c r="Q3369" i="8"/>
  <c r="P3369" i="8"/>
  <c r="O3369" i="8"/>
  <c r="N3369" i="8"/>
  <c r="T3369" i="8" s="1"/>
  <c r="S3368" i="8"/>
  <c r="R3368" i="8"/>
  <c r="Q3368" i="8"/>
  <c r="P3368" i="8"/>
  <c r="O3368" i="8"/>
  <c r="N3368" i="8"/>
  <c r="T3368" i="8" s="1"/>
  <c r="S3367" i="8"/>
  <c r="R3367" i="8"/>
  <c r="Q3367" i="8"/>
  <c r="P3367" i="8"/>
  <c r="O3367" i="8"/>
  <c r="N3367" i="8"/>
  <c r="T3367" i="8" s="1"/>
  <c r="S3366" i="8"/>
  <c r="R3366" i="8"/>
  <c r="Q3366" i="8"/>
  <c r="P3366" i="8"/>
  <c r="O3366" i="8"/>
  <c r="N3366" i="8"/>
  <c r="T3366" i="8" s="1"/>
  <c r="S3365" i="8"/>
  <c r="R3365" i="8"/>
  <c r="Q3365" i="8"/>
  <c r="P3365" i="8"/>
  <c r="O3365" i="8"/>
  <c r="N3365" i="8"/>
  <c r="T3365" i="8" s="1"/>
  <c r="S3364" i="8"/>
  <c r="R3364" i="8"/>
  <c r="Q3364" i="8"/>
  <c r="P3364" i="8"/>
  <c r="O3364" i="8"/>
  <c r="N3364" i="8"/>
  <c r="T3364" i="8" s="1"/>
  <c r="S3363" i="8"/>
  <c r="R3363" i="8"/>
  <c r="Q3363" i="8"/>
  <c r="P3363" i="8"/>
  <c r="O3363" i="8"/>
  <c r="N3363" i="8"/>
  <c r="T3363" i="8" s="1"/>
  <c r="S3362" i="8"/>
  <c r="R3362" i="8"/>
  <c r="Q3362" i="8"/>
  <c r="P3362" i="8"/>
  <c r="O3362" i="8"/>
  <c r="N3362" i="8"/>
  <c r="T3362" i="8" s="1"/>
  <c r="S3361" i="8"/>
  <c r="R3361" i="8"/>
  <c r="Q3361" i="8"/>
  <c r="P3361" i="8"/>
  <c r="O3361" i="8"/>
  <c r="N3361" i="8"/>
  <c r="T3361" i="8" s="1"/>
  <c r="S3360" i="8"/>
  <c r="R3360" i="8"/>
  <c r="Q3360" i="8"/>
  <c r="P3360" i="8"/>
  <c r="O3360" i="8"/>
  <c r="N3360" i="8"/>
  <c r="T3360" i="8" s="1"/>
  <c r="S3359" i="8"/>
  <c r="R3359" i="8"/>
  <c r="Q3359" i="8"/>
  <c r="P3359" i="8"/>
  <c r="O3359" i="8"/>
  <c r="N3359" i="8"/>
  <c r="T3359" i="8" s="1"/>
  <c r="S3358" i="8"/>
  <c r="R3358" i="8"/>
  <c r="Q3358" i="8"/>
  <c r="P3358" i="8"/>
  <c r="O3358" i="8"/>
  <c r="N3358" i="8"/>
  <c r="T3358" i="8" s="1"/>
  <c r="S3357" i="8"/>
  <c r="R3357" i="8"/>
  <c r="Q3357" i="8"/>
  <c r="P3357" i="8"/>
  <c r="O3357" i="8"/>
  <c r="N3357" i="8"/>
  <c r="T3357" i="8" s="1"/>
  <c r="S3356" i="8"/>
  <c r="R3356" i="8"/>
  <c r="Q3356" i="8"/>
  <c r="P3356" i="8"/>
  <c r="O3356" i="8"/>
  <c r="N3356" i="8"/>
  <c r="T3356" i="8" s="1"/>
  <c r="S3355" i="8"/>
  <c r="R3355" i="8"/>
  <c r="Q3355" i="8"/>
  <c r="P3355" i="8"/>
  <c r="O3355" i="8"/>
  <c r="N3355" i="8"/>
  <c r="T3355" i="8" s="1"/>
  <c r="S3354" i="8"/>
  <c r="R3354" i="8"/>
  <c r="Q3354" i="8"/>
  <c r="P3354" i="8"/>
  <c r="O3354" i="8"/>
  <c r="N3354" i="8"/>
  <c r="T3354" i="8" s="1"/>
  <c r="S3353" i="8"/>
  <c r="R3353" i="8"/>
  <c r="Q3353" i="8"/>
  <c r="P3353" i="8"/>
  <c r="O3353" i="8"/>
  <c r="N3353" i="8"/>
  <c r="T3353" i="8" s="1"/>
  <c r="S3352" i="8"/>
  <c r="R3352" i="8"/>
  <c r="Q3352" i="8"/>
  <c r="P3352" i="8"/>
  <c r="O3352" i="8"/>
  <c r="N3352" i="8"/>
  <c r="T3352" i="8" s="1"/>
  <c r="S3351" i="8"/>
  <c r="R3351" i="8"/>
  <c r="Q3351" i="8"/>
  <c r="P3351" i="8"/>
  <c r="O3351" i="8"/>
  <c r="N3351" i="8"/>
  <c r="T3351" i="8" s="1"/>
  <c r="S3350" i="8"/>
  <c r="R3350" i="8"/>
  <c r="Q3350" i="8"/>
  <c r="P3350" i="8"/>
  <c r="O3350" i="8"/>
  <c r="N3350" i="8"/>
  <c r="T3350" i="8" s="1"/>
  <c r="S3349" i="8"/>
  <c r="R3349" i="8"/>
  <c r="Q3349" i="8"/>
  <c r="P3349" i="8"/>
  <c r="O3349" i="8"/>
  <c r="N3349" i="8"/>
  <c r="T3349" i="8" s="1"/>
  <c r="S3348" i="8"/>
  <c r="R3348" i="8"/>
  <c r="Q3348" i="8"/>
  <c r="P3348" i="8"/>
  <c r="O3348" i="8"/>
  <c r="N3348" i="8"/>
  <c r="T3348" i="8" s="1"/>
  <c r="S3347" i="8"/>
  <c r="R3347" i="8"/>
  <c r="Q3347" i="8"/>
  <c r="P3347" i="8"/>
  <c r="O3347" i="8"/>
  <c r="N3347" i="8"/>
  <c r="T3347" i="8" s="1"/>
  <c r="S3346" i="8"/>
  <c r="R3346" i="8"/>
  <c r="Q3346" i="8"/>
  <c r="P3346" i="8"/>
  <c r="O3346" i="8"/>
  <c r="N3346" i="8"/>
  <c r="T3346" i="8" s="1"/>
  <c r="S3345" i="8"/>
  <c r="R3345" i="8"/>
  <c r="Q3345" i="8"/>
  <c r="P3345" i="8"/>
  <c r="O3345" i="8"/>
  <c r="N3345" i="8"/>
  <c r="T3345" i="8" s="1"/>
  <c r="S3344" i="8"/>
  <c r="R3344" i="8"/>
  <c r="Q3344" i="8"/>
  <c r="P3344" i="8"/>
  <c r="O3344" i="8"/>
  <c r="N3344" i="8"/>
  <c r="T3344" i="8" s="1"/>
  <c r="S3343" i="8"/>
  <c r="R3343" i="8"/>
  <c r="Q3343" i="8"/>
  <c r="P3343" i="8"/>
  <c r="O3343" i="8"/>
  <c r="N3343" i="8"/>
  <c r="T3343" i="8" s="1"/>
  <c r="S3342" i="8"/>
  <c r="R3342" i="8"/>
  <c r="Q3342" i="8"/>
  <c r="P3342" i="8"/>
  <c r="O3342" i="8"/>
  <c r="N3342" i="8"/>
  <c r="T3342" i="8" s="1"/>
  <c r="S3341" i="8"/>
  <c r="R3341" i="8"/>
  <c r="Q3341" i="8"/>
  <c r="P3341" i="8"/>
  <c r="O3341" i="8"/>
  <c r="N3341" i="8"/>
  <c r="T3341" i="8" s="1"/>
  <c r="S3340" i="8"/>
  <c r="R3340" i="8"/>
  <c r="Q3340" i="8"/>
  <c r="P3340" i="8"/>
  <c r="O3340" i="8"/>
  <c r="N3340" i="8"/>
  <c r="T3340" i="8" s="1"/>
  <c r="S3339" i="8"/>
  <c r="R3339" i="8"/>
  <c r="Q3339" i="8"/>
  <c r="P3339" i="8"/>
  <c r="O3339" i="8"/>
  <c r="N3339" i="8"/>
  <c r="T3339" i="8" s="1"/>
  <c r="S3338" i="8"/>
  <c r="R3338" i="8"/>
  <c r="Q3338" i="8"/>
  <c r="P3338" i="8"/>
  <c r="O3338" i="8"/>
  <c r="N3338" i="8"/>
  <c r="T3338" i="8" s="1"/>
  <c r="S3337" i="8"/>
  <c r="R3337" i="8"/>
  <c r="Q3337" i="8"/>
  <c r="P3337" i="8"/>
  <c r="O3337" i="8"/>
  <c r="N3337" i="8"/>
  <c r="T3337" i="8" s="1"/>
  <c r="S3336" i="8"/>
  <c r="R3336" i="8"/>
  <c r="Q3336" i="8"/>
  <c r="P3336" i="8"/>
  <c r="O3336" i="8"/>
  <c r="N3336" i="8"/>
  <c r="T3336" i="8" s="1"/>
  <c r="S3335" i="8"/>
  <c r="R3335" i="8"/>
  <c r="Q3335" i="8"/>
  <c r="P3335" i="8"/>
  <c r="O3335" i="8"/>
  <c r="N3335" i="8"/>
  <c r="T3335" i="8" s="1"/>
  <c r="S3334" i="8"/>
  <c r="R3334" i="8"/>
  <c r="Q3334" i="8"/>
  <c r="P3334" i="8"/>
  <c r="O3334" i="8"/>
  <c r="N3334" i="8"/>
  <c r="T3334" i="8" s="1"/>
  <c r="S3333" i="8"/>
  <c r="R3333" i="8"/>
  <c r="Q3333" i="8"/>
  <c r="P3333" i="8"/>
  <c r="O3333" i="8"/>
  <c r="N3333" i="8"/>
  <c r="T3333" i="8" s="1"/>
  <c r="S3332" i="8"/>
  <c r="R3332" i="8"/>
  <c r="Q3332" i="8"/>
  <c r="P3332" i="8"/>
  <c r="O3332" i="8"/>
  <c r="N3332" i="8"/>
  <c r="T3332" i="8" s="1"/>
  <c r="S3331" i="8"/>
  <c r="R3331" i="8"/>
  <c r="Q3331" i="8"/>
  <c r="P3331" i="8"/>
  <c r="O3331" i="8"/>
  <c r="N3331" i="8"/>
  <c r="T3331" i="8" s="1"/>
  <c r="S3330" i="8"/>
  <c r="R3330" i="8"/>
  <c r="Q3330" i="8"/>
  <c r="P3330" i="8"/>
  <c r="O3330" i="8"/>
  <c r="N3330" i="8"/>
  <c r="T3330" i="8" s="1"/>
  <c r="S3329" i="8"/>
  <c r="R3329" i="8"/>
  <c r="Q3329" i="8"/>
  <c r="P3329" i="8"/>
  <c r="O3329" i="8"/>
  <c r="N3329" i="8"/>
  <c r="T3329" i="8" s="1"/>
  <c r="S3328" i="8"/>
  <c r="R3328" i="8"/>
  <c r="Q3328" i="8"/>
  <c r="P3328" i="8"/>
  <c r="O3328" i="8"/>
  <c r="N3328" i="8"/>
  <c r="T3328" i="8" s="1"/>
  <c r="S3327" i="8"/>
  <c r="R3327" i="8"/>
  <c r="Q3327" i="8"/>
  <c r="P3327" i="8"/>
  <c r="O3327" i="8"/>
  <c r="N3327" i="8"/>
  <c r="T3327" i="8" s="1"/>
  <c r="S3326" i="8"/>
  <c r="R3326" i="8"/>
  <c r="Q3326" i="8"/>
  <c r="P3326" i="8"/>
  <c r="O3326" i="8"/>
  <c r="N3326" i="8"/>
  <c r="T3326" i="8" s="1"/>
  <c r="S3325" i="8"/>
  <c r="R3325" i="8"/>
  <c r="Q3325" i="8"/>
  <c r="P3325" i="8"/>
  <c r="O3325" i="8"/>
  <c r="N3325" i="8"/>
  <c r="T3325" i="8" s="1"/>
  <c r="S3324" i="8"/>
  <c r="R3324" i="8"/>
  <c r="Q3324" i="8"/>
  <c r="P3324" i="8"/>
  <c r="O3324" i="8"/>
  <c r="N3324" i="8"/>
  <c r="T3324" i="8" s="1"/>
  <c r="S3323" i="8"/>
  <c r="R3323" i="8"/>
  <c r="Q3323" i="8"/>
  <c r="P3323" i="8"/>
  <c r="O3323" i="8"/>
  <c r="N3323" i="8"/>
  <c r="T3323" i="8" s="1"/>
  <c r="S3322" i="8"/>
  <c r="R3322" i="8"/>
  <c r="Q3322" i="8"/>
  <c r="P3322" i="8"/>
  <c r="O3322" i="8"/>
  <c r="N3322" i="8"/>
  <c r="T3322" i="8" s="1"/>
  <c r="S3321" i="8"/>
  <c r="R3321" i="8"/>
  <c r="Q3321" i="8"/>
  <c r="P3321" i="8"/>
  <c r="O3321" i="8"/>
  <c r="N3321" i="8"/>
  <c r="T3321" i="8" s="1"/>
  <c r="S3320" i="8"/>
  <c r="R3320" i="8"/>
  <c r="Q3320" i="8"/>
  <c r="P3320" i="8"/>
  <c r="O3320" i="8"/>
  <c r="N3320" i="8"/>
  <c r="T3320" i="8" s="1"/>
  <c r="S3319" i="8"/>
  <c r="R3319" i="8"/>
  <c r="Q3319" i="8"/>
  <c r="P3319" i="8"/>
  <c r="O3319" i="8"/>
  <c r="N3319" i="8"/>
  <c r="T3319" i="8" s="1"/>
  <c r="S3318" i="8"/>
  <c r="R3318" i="8"/>
  <c r="Q3318" i="8"/>
  <c r="P3318" i="8"/>
  <c r="O3318" i="8"/>
  <c r="N3318" i="8"/>
  <c r="T3318" i="8" s="1"/>
  <c r="S3317" i="8"/>
  <c r="R3317" i="8"/>
  <c r="Q3317" i="8"/>
  <c r="P3317" i="8"/>
  <c r="O3317" i="8"/>
  <c r="N3317" i="8"/>
  <c r="T3317" i="8" s="1"/>
  <c r="S3316" i="8"/>
  <c r="R3316" i="8"/>
  <c r="Q3316" i="8"/>
  <c r="P3316" i="8"/>
  <c r="O3316" i="8"/>
  <c r="N3316" i="8"/>
  <c r="T3316" i="8" s="1"/>
  <c r="S3315" i="8"/>
  <c r="R3315" i="8"/>
  <c r="Q3315" i="8"/>
  <c r="P3315" i="8"/>
  <c r="O3315" i="8"/>
  <c r="N3315" i="8"/>
  <c r="T3315" i="8" s="1"/>
  <c r="S3314" i="8"/>
  <c r="R3314" i="8"/>
  <c r="Q3314" i="8"/>
  <c r="P3314" i="8"/>
  <c r="O3314" i="8"/>
  <c r="N3314" i="8"/>
  <c r="T3314" i="8" s="1"/>
  <c r="S3313" i="8"/>
  <c r="R3313" i="8"/>
  <c r="Q3313" i="8"/>
  <c r="P3313" i="8"/>
  <c r="O3313" i="8"/>
  <c r="N3313" i="8"/>
  <c r="T3313" i="8" s="1"/>
  <c r="S3312" i="8"/>
  <c r="R3312" i="8"/>
  <c r="Q3312" i="8"/>
  <c r="P3312" i="8"/>
  <c r="O3312" i="8"/>
  <c r="N3312" i="8"/>
  <c r="T3312" i="8" s="1"/>
  <c r="S3311" i="8"/>
  <c r="R3311" i="8"/>
  <c r="Q3311" i="8"/>
  <c r="P3311" i="8"/>
  <c r="O3311" i="8"/>
  <c r="N3311" i="8"/>
  <c r="T3311" i="8" s="1"/>
  <c r="S3310" i="8"/>
  <c r="R3310" i="8"/>
  <c r="Q3310" i="8"/>
  <c r="P3310" i="8"/>
  <c r="O3310" i="8"/>
  <c r="N3310" i="8"/>
  <c r="T3310" i="8" s="1"/>
  <c r="S3309" i="8"/>
  <c r="R3309" i="8"/>
  <c r="Q3309" i="8"/>
  <c r="P3309" i="8"/>
  <c r="O3309" i="8"/>
  <c r="N3309" i="8"/>
  <c r="T3309" i="8" s="1"/>
  <c r="S3308" i="8"/>
  <c r="R3308" i="8"/>
  <c r="Q3308" i="8"/>
  <c r="P3308" i="8"/>
  <c r="O3308" i="8"/>
  <c r="N3308" i="8"/>
  <c r="T3308" i="8" s="1"/>
  <c r="S3307" i="8"/>
  <c r="R3307" i="8"/>
  <c r="Q3307" i="8"/>
  <c r="P3307" i="8"/>
  <c r="O3307" i="8"/>
  <c r="N3307" i="8"/>
  <c r="T3307" i="8" s="1"/>
  <c r="S3306" i="8"/>
  <c r="R3306" i="8"/>
  <c r="Q3306" i="8"/>
  <c r="P3306" i="8"/>
  <c r="O3306" i="8"/>
  <c r="N3306" i="8"/>
  <c r="T3306" i="8" s="1"/>
  <c r="S3305" i="8"/>
  <c r="R3305" i="8"/>
  <c r="Q3305" i="8"/>
  <c r="P3305" i="8"/>
  <c r="O3305" i="8"/>
  <c r="N3305" i="8"/>
  <c r="T3305" i="8" s="1"/>
  <c r="S3304" i="8"/>
  <c r="R3304" i="8"/>
  <c r="Q3304" i="8"/>
  <c r="P3304" i="8"/>
  <c r="O3304" i="8"/>
  <c r="N3304" i="8"/>
  <c r="T3304" i="8" s="1"/>
  <c r="S3303" i="8"/>
  <c r="R3303" i="8"/>
  <c r="Q3303" i="8"/>
  <c r="P3303" i="8"/>
  <c r="O3303" i="8"/>
  <c r="N3303" i="8"/>
  <c r="T3303" i="8" s="1"/>
  <c r="S3302" i="8"/>
  <c r="R3302" i="8"/>
  <c r="Q3302" i="8"/>
  <c r="P3302" i="8"/>
  <c r="O3302" i="8"/>
  <c r="N3302" i="8"/>
  <c r="T3302" i="8" s="1"/>
  <c r="S3301" i="8"/>
  <c r="R3301" i="8"/>
  <c r="Q3301" i="8"/>
  <c r="P3301" i="8"/>
  <c r="O3301" i="8"/>
  <c r="N3301" i="8"/>
  <c r="T3301" i="8" s="1"/>
  <c r="S3300" i="8"/>
  <c r="R3300" i="8"/>
  <c r="Q3300" i="8"/>
  <c r="P3300" i="8"/>
  <c r="O3300" i="8"/>
  <c r="N3300" i="8"/>
  <c r="T3300" i="8" s="1"/>
  <c r="S3299" i="8"/>
  <c r="R3299" i="8"/>
  <c r="Q3299" i="8"/>
  <c r="P3299" i="8"/>
  <c r="O3299" i="8"/>
  <c r="N3299" i="8"/>
  <c r="T3299" i="8" s="1"/>
  <c r="S3298" i="8"/>
  <c r="R3298" i="8"/>
  <c r="Q3298" i="8"/>
  <c r="P3298" i="8"/>
  <c r="O3298" i="8"/>
  <c r="N3298" i="8"/>
  <c r="T3298" i="8" s="1"/>
  <c r="S3297" i="8"/>
  <c r="R3297" i="8"/>
  <c r="Q3297" i="8"/>
  <c r="P3297" i="8"/>
  <c r="O3297" i="8"/>
  <c r="N3297" i="8"/>
  <c r="T3297" i="8" s="1"/>
  <c r="S3296" i="8"/>
  <c r="R3296" i="8"/>
  <c r="Q3296" i="8"/>
  <c r="P3296" i="8"/>
  <c r="O3296" i="8"/>
  <c r="N3296" i="8"/>
  <c r="T3296" i="8" s="1"/>
  <c r="S3295" i="8"/>
  <c r="R3295" i="8"/>
  <c r="Q3295" i="8"/>
  <c r="P3295" i="8"/>
  <c r="O3295" i="8"/>
  <c r="N3295" i="8"/>
  <c r="T3295" i="8" s="1"/>
  <c r="S3294" i="8"/>
  <c r="R3294" i="8"/>
  <c r="Q3294" i="8"/>
  <c r="P3294" i="8"/>
  <c r="O3294" i="8"/>
  <c r="N3294" i="8"/>
  <c r="T3294" i="8" s="1"/>
  <c r="S3293" i="8"/>
  <c r="R3293" i="8"/>
  <c r="Q3293" i="8"/>
  <c r="P3293" i="8"/>
  <c r="O3293" i="8"/>
  <c r="N3293" i="8"/>
  <c r="T3293" i="8" s="1"/>
  <c r="S3292" i="8"/>
  <c r="R3292" i="8"/>
  <c r="Q3292" i="8"/>
  <c r="P3292" i="8"/>
  <c r="O3292" i="8"/>
  <c r="N3292" i="8"/>
  <c r="T3292" i="8" s="1"/>
  <c r="S3291" i="8"/>
  <c r="R3291" i="8"/>
  <c r="Q3291" i="8"/>
  <c r="P3291" i="8"/>
  <c r="O3291" i="8"/>
  <c r="N3291" i="8"/>
  <c r="T3291" i="8" s="1"/>
  <c r="S3290" i="8"/>
  <c r="R3290" i="8"/>
  <c r="Q3290" i="8"/>
  <c r="P3290" i="8"/>
  <c r="O3290" i="8"/>
  <c r="N3290" i="8"/>
  <c r="T3290" i="8" s="1"/>
  <c r="S3289" i="8"/>
  <c r="R3289" i="8"/>
  <c r="Q3289" i="8"/>
  <c r="P3289" i="8"/>
  <c r="O3289" i="8"/>
  <c r="N3289" i="8"/>
  <c r="T3289" i="8" s="1"/>
  <c r="S3288" i="8"/>
  <c r="R3288" i="8"/>
  <c r="Q3288" i="8"/>
  <c r="P3288" i="8"/>
  <c r="O3288" i="8"/>
  <c r="N3288" i="8"/>
  <c r="T3288" i="8" s="1"/>
  <c r="S3287" i="8"/>
  <c r="R3287" i="8"/>
  <c r="Q3287" i="8"/>
  <c r="P3287" i="8"/>
  <c r="O3287" i="8"/>
  <c r="N3287" i="8"/>
  <c r="T3287" i="8" s="1"/>
  <c r="S3286" i="8"/>
  <c r="R3286" i="8"/>
  <c r="Q3286" i="8"/>
  <c r="P3286" i="8"/>
  <c r="O3286" i="8"/>
  <c r="N3286" i="8"/>
  <c r="T3286" i="8" s="1"/>
  <c r="S3285" i="8"/>
  <c r="R3285" i="8"/>
  <c r="Q3285" i="8"/>
  <c r="P3285" i="8"/>
  <c r="O3285" i="8"/>
  <c r="N3285" i="8"/>
  <c r="T3285" i="8" s="1"/>
  <c r="S3284" i="8"/>
  <c r="R3284" i="8"/>
  <c r="Q3284" i="8"/>
  <c r="P3284" i="8"/>
  <c r="O3284" i="8"/>
  <c r="N3284" i="8"/>
  <c r="T3284" i="8" s="1"/>
  <c r="S3283" i="8"/>
  <c r="R3283" i="8"/>
  <c r="Q3283" i="8"/>
  <c r="P3283" i="8"/>
  <c r="O3283" i="8"/>
  <c r="N3283" i="8"/>
  <c r="T3283" i="8" s="1"/>
  <c r="S3282" i="8"/>
  <c r="R3282" i="8"/>
  <c r="Q3282" i="8"/>
  <c r="P3282" i="8"/>
  <c r="O3282" i="8"/>
  <c r="N3282" i="8"/>
  <c r="T3282" i="8" s="1"/>
  <c r="S3281" i="8"/>
  <c r="R3281" i="8"/>
  <c r="Q3281" i="8"/>
  <c r="P3281" i="8"/>
  <c r="O3281" i="8"/>
  <c r="N3281" i="8"/>
  <c r="T3281" i="8" s="1"/>
  <c r="S3280" i="8"/>
  <c r="R3280" i="8"/>
  <c r="Q3280" i="8"/>
  <c r="P3280" i="8"/>
  <c r="O3280" i="8"/>
  <c r="N3280" i="8"/>
  <c r="T3280" i="8" s="1"/>
  <c r="S3279" i="8"/>
  <c r="R3279" i="8"/>
  <c r="Q3279" i="8"/>
  <c r="P3279" i="8"/>
  <c r="O3279" i="8"/>
  <c r="N3279" i="8"/>
  <c r="T3279" i="8" s="1"/>
  <c r="S3278" i="8"/>
  <c r="R3278" i="8"/>
  <c r="Q3278" i="8"/>
  <c r="P3278" i="8"/>
  <c r="O3278" i="8"/>
  <c r="N3278" i="8"/>
  <c r="T3278" i="8" s="1"/>
  <c r="S3277" i="8"/>
  <c r="R3277" i="8"/>
  <c r="Q3277" i="8"/>
  <c r="P3277" i="8"/>
  <c r="O3277" i="8"/>
  <c r="N3277" i="8"/>
  <c r="T3277" i="8" s="1"/>
  <c r="S3276" i="8"/>
  <c r="R3276" i="8"/>
  <c r="Q3276" i="8"/>
  <c r="P3276" i="8"/>
  <c r="O3276" i="8"/>
  <c r="N3276" i="8"/>
  <c r="T3276" i="8" s="1"/>
  <c r="S3275" i="8"/>
  <c r="R3275" i="8"/>
  <c r="Q3275" i="8"/>
  <c r="P3275" i="8"/>
  <c r="O3275" i="8"/>
  <c r="N3275" i="8"/>
  <c r="T3275" i="8" s="1"/>
  <c r="S3274" i="8"/>
  <c r="R3274" i="8"/>
  <c r="Q3274" i="8"/>
  <c r="P3274" i="8"/>
  <c r="O3274" i="8"/>
  <c r="N3274" i="8"/>
  <c r="T3274" i="8" s="1"/>
  <c r="S3273" i="8"/>
  <c r="R3273" i="8"/>
  <c r="Q3273" i="8"/>
  <c r="P3273" i="8"/>
  <c r="O3273" i="8"/>
  <c r="N3273" i="8"/>
  <c r="T3273" i="8" s="1"/>
  <c r="S3272" i="8"/>
  <c r="R3272" i="8"/>
  <c r="Q3272" i="8"/>
  <c r="P3272" i="8"/>
  <c r="O3272" i="8"/>
  <c r="N3272" i="8"/>
  <c r="T3272" i="8" s="1"/>
  <c r="S3271" i="8"/>
  <c r="R3271" i="8"/>
  <c r="Q3271" i="8"/>
  <c r="P3271" i="8"/>
  <c r="O3271" i="8"/>
  <c r="N3271" i="8"/>
  <c r="T3271" i="8" s="1"/>
  <c r="S3270" i="8"/>
  <c r="R3270" i="8"/>
  <c r="Q3270" i="8"/>
  <c r="P3270" i="8"/>
  <c r="O3270" i="8"/>
  <c r="N3270" i="8"/>
  <c r="T3270" i="8" s="1"/>
  <c r="S3269" i="8"/>
  <c r="R3269" i="8"/>
  <c r="Q3269" i="8"/>
  <c r="P3269" i="8"/>
  <c r="O3269" i="8"/>
  <c r="N3269" i="8"/>
  <c r="T3269" i="8" s="1"/>
  <c r="S3268" i="8"/>
  <c r="R3268" i="8"/>
  <c r="Q3268" i="8"/>
  <c r="P3268" i="8"/>
  <c r="O3268" i="8"/>
  <c r="N3268" i="8"/>
  <c r="T3268" i="8" s="1"/>
  <c r="S3267" i="8"/>
  <c r="R3267" i="8"/>
  <c r="Q3267" i="8"/>
  <c r="P3267" i="8"/>
  <c r="O3267" i="8"/>
  <c r="N3267" i="8"/>
  <c r="T3267" i="8" s="1"/>
  <c r="S3266" i="8"/>
  <c r="R3266" i="8"/>
  <c r="Q3266" i="8"/>
  <c r="P3266" i="8"/>
  <c r="O3266" i="8"/>
  <c r="N3266" i="8"/>
  <c r="T3266" i="8" s="1"/>
  <c r="S3265" i="8"/>
  <c r="R3265" i="8"/>
  <c r="Q3265" i="8"/>
  <c r="P3265" i="8"/>
  <c r="O3265" i="8"/>
  <c r="N3265" i="8"/>
  <c r="T3265" i="8" s="1"/>
  <c r="S3264" i="8"/>
  <c r="R3264" i="8"/>
  <c r="Q3264" i="8"/>
  <c r="P3264" i="8"/>
  <c r="O3264" i="8"/>
  <c r="N3264" i="8"/>
  <c r="T3264" i="8" s="1"/>
  <c r="S3263" i="8"/>
  <c r="R3263" i="8"/>
  <c r="Q3263" i="8"/>
  <c r="P3263" i="8"/>
  <c r="O3263" i="8"/>
  <c r="N3263" i="8"/>
  <c r="T3263" i="8" s="1"/>
  <c r="S3262" i="8"/>
  <c r="R3262" i="8"/>
  <c r="Q3262" i="8"/>
  <c r="P3262" i="8"/>
  <c r="O3262" i="8"/>
  <c r="N3262" i="8"/>
  <c r="T3262" i="8" s="1"/>
  <c r="S3261" i="8"/>
  <c r="R3261" i="8"/>
  <c r="Q3261" i="8"/>
  <c r="P3261" i="8"/>
  <c r="O3261" i="8"/>
  <c r="N3261" i="8"/>
  <c r="T3261" i="8" s="1"/>
  <c r="S3260" i="8"/>
  <c r="R3260" i="8"/>
  <c r="Q3260" i="8"/>
  <c r="P3260" i="8"/>
  <c r="O3260" i="8"/>
  <c r="N3260" i="8"/>
  <c r="T3260" i="8" s="1"/>
  <c r="S3259" i="8"/>
  <c r="R3259" i="8"/>
  <c r="Q3259" i="8"/>
  <c r="P3259" i="8"/>
  <c r="O3259" i="8"/>
  <c r="N3259" i="8"/>
  <c r="T3259" i="8" s="1"/>
  <c r="S3258" i="8"/>
  <c r="R3258" i="8"/>
  <c r="Q3258" i="8"/>
  <c r="P3258" i="8"/>
  <c r="O3258" i="8"/>
  <c r="N3258" i="8"/>
  <c r="T3258" i="8" s="1"/>
  <c r="S3257" i="8"/>
  <c r="R3257" i="8"/>
  <c r="Q3257" i="8"/>
  <c r="P3257" i="8"/>
  <c r="O3257" i="8"/>
  <c r="N3257" i="8"/>
  <c r="T3257" i="8" s="1"/>
  <c r="S3256" i="8"/>
  <c r="R3256" i="8"/>
  <c r="Q3256" i="8"/>
  <c r="P3256" i="8"/>
  <c r="O3256" i="8"/>
  <c r="N3256" i="8"/>
  <c r="T3256" i="8" s="1"/>
  <c r="S3255" i="8"/>
  <c r="R3255" i="8"/>
  <c r="Q3255" i="8"/>
  <c r="P3255" i="8"/>
  <c r="O3255" i="8"/>
  <c r="N3255" i="8"/>
  <c r="T3255" i="8" s="1"/>
  <c r="S3254" i="8"/>
  <c r="R3254" i="8"/>
  <c r="Q3254" i="8"/>
  <c r="P3254" i="8"/>
  <c r="O3254" i="8"/>
  <c r="N3254" i="8"/>
  <c r="T3254" i="8" s="1"/>
  <c r="S3253" i="8"/>
  <c r="R3253" i="8"/>
  <c r="Q3253" i="8"/>
  <c r="P3253" i="8"/>
  <c r="O3253" i="8"/>
  <c r="N3253" i="8"/>
  <c r="T3253" i="8" s="1"/>
  <c r="S3252" i="8"/>
  <c r="R3252" i="8"/>
  <c r="Q3252" i="8"/>
  <c r="P3252" i="8"/>
  <c r="O3252" i="8"/>
  <c r="N3252" i="8"/>
  <c r="T3252" i="8" s="1"/>
  <c r="S3251" i="8"/>
  <c r="R3251" i="8"/>
  <c r="Q3251" i="8"/>
  <c r="P3251" i="8"/>
  <c r="O3251" i="8"/>
  <c r="N3251" i="8"/>
  <c r="T3251" i="8" s="1"/>
  <c r="S3250" i="8"/>
  <c r="R3250" i="8"/>
  <c r="Q3250" i="8"/>
  <c r="P3250" i="8"/>
  <c r="O3250" i="8"/>
  <c r="N3250" i="8"/>
  <c r="T3250" i="8" s="1"/>
  <c r="S3249" i="8"/>
  <c r="R3249" i="8"/>
  <c r="Q3249" i="8"/>
  <c r="P3249" i="8"/>
  <c r="O3249" i="8"/>
  <c r="N3249" i="8"/>
  <c r="T3249" i="8" s="1"/>
  <c r="S3248" i="8"/>
  <c r="R3248" i="8"/>
  <c r="Q3248" i="8"/>
  <c r="P3248" i="8"/>
  <c r="O3248" i="8"/>
  <c r="N3248" i="8"/>
  <c r="T3248" i="8" s="1"/>
  <c r="S3247" i="8"/>
  <c r="R3247" i="8"/>
  <c r="Q3247" i="8"/>
  <c r="P3247" i="8"/>
  <c r="O3247" i="8"/>
  <c r="N3247" i="8"/>
  <c r="T3247" i="8" s="1"/>
  <c r="S3246" i="8"/>
  <c r="R3246" i="8"/>
  <c r="Q3246" i="8"/>
  <c r="P3246" i="8"/>
  <c r="O3246" i="8"/>
  <c r="N3246" i="8"/>
  <c r="T3246" i="8" s="1"/>
  <c r="S3245" i="8"/>
  <c r="R3245" i="8"/>
  <c r="Q3245" i="8"/>
  <c r="P3245" i="8"/>
  <c r="O3245" i="8"/>
  <c r="N3245" i="8"/>
  <c r="T3245" i="8" s="1"/>
  <c r="S3244" i="8"/>
  <c r="R3244" i="8"/>
  <c r="Q3244" i="8"/>
  <c r="P3244" i="8"/>
  <c r="O3244" i="8"/>
  <c r="N3244" i="8"/>
  <c r="T3244" i="8" s="1"/>
  <c r="S3243" i="8"/>
  <c r="R3243" i="8"/>
  <c r="Q3243" i="8"/>
  <c r="P3243" i="8"/>
  <c r="O3243" i="8"/>
  <c r="N3243" i="8"/>
  <c r="T3243" i="8" s="1"/>
  <c r="S3242" i="8"/>
  <c r="R3242" i="8"/>
  <c r="Q3242" i="8"/>
  <c r="P3242" i="8"/>
  <c r="O3242" i="8"/>
  <c r="N3242" i="8"/>
  <c r="T3242" i="8" s="1"/>
  <c r="S3241" i="8"/>
  <c r="R3241" i="8"/>
  <c r="Q3241" i="8"/>
  <c r="P3241" i="8"/>
  <c r="O3241" i="8"/>
  <c r="N3241" i="8"/>
  <c r="T3241" i="8" s="1"/>
  <c r="S3240" i="8"/>
  <c r="R3240" i="8"/>
  <c r="Q3240" i="8"/>
  <c r="P3240" i="8"/>
  <c r="O3240" i="8"/>
  <c r="N3240" i="8"/>
  <c r="T3240" i="8" s="1"/>
  <c r="S3239" i="8"/>
  <c r="R3239" i="8"/>
  <c r="Q3239" i="8"/>
  <c r="P3239" i="8"/>
  <c r="O3239" i="8"/>
  <c r="N3239" i="8"/>
  <c r="T3239" i="8" s="1"/>
  <c r="S3238" i="8"/>
  <c r="R3238" i="8"/>
  <c r="Q3238" i="8"/>
  <c r="P3238" i="8"/>
  <c r="O3238" i="8"/>
  <c r="N3238" i="8"/>
  <c r="T3238" i="8" s="1"/>
  <c r="S3237" i="8"/>
  <c r="R3237" i="8"/>
  <c r="Q3237" i="8"/>
  <c r="P3237" i="8"/>
  <c r="O3237" i="8"/>
  <c r="N3237" i="8"/>
  <c r="T3237" i="8" s="1"/>
  <c r="S3236" i="8"/>
  <c r="R3236" i="8"/>
  <c r="Q3236" i="8"/>
  <c r="P3236" i="8"/>
  <c r="O3236" i="8"/>
  <c r="N3236" i="8"/>
  <c r="T3236" i="8" s="1"/>
  <c r="S3235" i="8"/>
  <c r="R3235" i="8"/>
  <c r="Q3235" i="8"/>
  <c r="P3235" i="8"/>
  <c r="O3235" i="8"/>
  <c r="N3235" i="8"/>
  <c r="T3235" i="8" s="1"/>
  <c r="S3234" i="8"/>
  <c r="R3234" i="8"/>
  <c r="Q3234" i="8"/>
  <c r="P3234" i="8"/>
  <c r="O3234" i="8"/>
  <c r="N3234" i="8"/>
  <c r="T3234" i="8" s="1"/>
  <c r="S3233" i="8"/>
  <c r="R3233" i="8"/>
  <c r="Q3233" i="8"/>
  <c r="P3233" i="8"/>
  <c r="O3233" i="8"/>
  <c r="N3233" i="8"/>
  <c r="T3233" i="8" s="1"/>
  <c r="S3232" i="8"/>
  <c r="R3232" i="8"/>
  <c r="Q3232" i="8"/>
  <c r="P3232" i="8"/>
  <c r="O3232" i="8"/>
  <c r="N3232" i="8"/>
  <c r="T3232" i="8" s="1"/>
  <c r="S3231" i="8"/>
  <c r="R3231" i="8"/>
  <c r="Q3231" i="8"/>
  <c r="P3231" i="8"/>
  <c r="O3231" i="8"/>
  <c r="N3231" i="8"/>
  <c r="T3231" i="8" s="1"/>
  <c r="S3230" i="8"/>
  <c r="R3230" i="8"/>
  <c r="Q3230" i="8"/>
  <c r="P3230" i="8"/>
  <c r="O3230" i="8"/>
  <c r="N3230" i="8"/>
  <c r="T3230" i="8" s="1"/>
  <c r="S3229" i="8"/>
  <c r="R3229" i="8"/>
  <c r="Q3229" i="8"/>
  <c r="P3229" i="8"/>
  <c r="O3229" i="8"/>
  <c r="N3229" i="8"/>
  <c r="T3229" i="8" s="1"/>
  <c r="S3228" i="8"/>
  <c r="R3228" i="8"/>
  <c r="Q3228" i="8"/>
  <c r="P3228" i="8"/>
  <c r="O3228" i="8"/>
  <c r="N3228" i="8"/>
  <c r="T3228" i="8" s="1"/>
  <c r="S3227" i="8"/>
  <c r="R3227" i="8"/>
  <c r="Q3227" i="8"/>
  <c r="P3227" i="8"/>
  <c r="O3227" i="8"/>
  <c r="N3227" i="8"/>
  <c r="T3227" i="8" s="1"/>
  <c r="S3226" i="8"/>
  <c r="R3226" i="8"/>
  <c r="Q3226" i="8"/>
  <c r="P3226" i="8"/>
  <c r="O3226" i="8"/>
  <c r="N3226" i="8"/>
  <c r="T3226" i="8" s="1"/>
  <c r="S3225" i="8"/>
  <c r="R3225" i="8"/>
  <c r="Q3225" i="8"/>
  <c r="P3225" i="8"/>
  <c r="O3225" i="8"/>
  <c r="N3225" i="8"/>
  <c r="T3225" i="8" s="1"/>
  <c r="S3224" i="8"/>
  <c r="R3224" i="8"/>
  <c r="Q3224" i="8"/>
  <c r="P3224" i="8"/>
  <c r="O3224" i="8"/>
  <c r="N3224" i="8"/>
  <c r="T3224" i="8" s="1"/>
  <c r="S3223" i="8"/>
  <c r="R3223" i="8"/>
  <c r="Q3223" i="8"/>
  <c r="P3223" i="8"/>
  <c r="O3223" i="8"/>
  <c r="N3223" i="8"/>
  <c r="T3223" i="8" s="1"/>
  <c r="S3222" i="8"/>
  <c r="R3222" i="8"/>
  <c r="Q3222" i="8"/>
  <c r="P3222" i="8"/>
  <c r="O3222" i="8"/>
  <c r="N3222" i="8"/>
  <c r="T3222" i="8" s="1"/>
  <c r="S3221" i="8"/>
  <c r="R3221" i="8"/>
  <c r="Q3221" i="8"/>
  <c r="P3221" i="8"/>
  <c r="O3221" i="8"/>
  <c r="N3221" i="8"/>
  <c r="T3221" i="8" s="1"/>
  <c r="S3220" i="8"/>
  <c r="R3220" i="8"/>
  <c r="Q3220" i="8"/>
  <c r="P3220" i="8"/>
  <c r="O3220" i="8"/>
  <c r="N3220" i="8"/>
  <c r="T3220" i="8" s="1"/>
  <c r="S3219" i="8"/>
  <c r="R3219" i="8"/>
  <c r="Q3219" i="8"/>
  <c r="P3219" i="8"/>
  <c r="O3219" i="8"/>
  <c r="N3219" i="8"/>
  <c r="T3219" i="8" s="1"/>
  <c r="S3218" i="8"/>
  <c r="R3218" i="8"/>
  <c r="Q3218" i="8"/>
  <c r="P3218" i="8"/>
  <c r="O3218" i="8"/>
  <c r="N3218" i="8"/>
  <c r="T3218" i="8" s="1"/>
  <c r="S3217" i="8"/>
  <c r="R3217" i="8"/>
  <c r="Q3217" i="8"/>
  <c r="P3217" i="8"/>
  <c r="O3217" i="8"/>
  <c r="N3217" i="8"/>
  <c r="T3217" i="8" s="1"/>
  <c r="S3216" i="8"/>
  <c r="R3216" i="8"/>
  <c r="Q3216" i="8"/>
  <c r="P3216" i="8"/>
  <c r="O3216" i="8"/>
  <c r="N3216" i="8"/>
  <c r="T3216" i="8" s="1"/>
  <c r="S3215" i="8"/>
  <c r="R3215" i="8"/>
  <c r="Q3215" i="8"/>
  <c r="P3215" i="8"/>
  <c r="O3215" i="8"/>
  <c r="N3215" i="8"/>
  <c r="T3215" i="8" s="1"/>
  <c r="S3214" i="8"/>
  <c r="R3214" i="8"/>
  <c r="Q3214" i="8"/>
  <c r="P3214" i="8"/>
  <c r="O3214" i="8"/>
  <c r="N3214" i="8"/>
  <c r="T3214" i="8" s="1"/>
  <c r="S3213" i="8"/>
  <c r="R3213" i="8"/>
  <c r="Q3213" i="8"/>
  <c r="P3213" i="8"/>
  <c r="O3213" i="8"/>
  <c r="N3213" i="8"/>
  <c r="T3213" i="8" s="1"/>
  <c r="S3212" i="8"/>
  <c r="R3212" i="8"/>
  <c r="Q3212" i="8"/>
  <c r="P3212" i="8"/>
  <c r="O3212" i="8"/>
  <c r="N3212" i="8"/>
  <c r="T3212" i="8" s="1"/>
  <c r="S3211" i="8"/>
  <c r="R3211" i="8"/>
  <c r="Q3211" i="8"/>
  <c r="P3211" i="8"/>
  <c r="O3211" i="8"/>
  <c r="N3211" i="8"/>
  <c r="T3211" i="8" s="1"/>
  <c r="S3210" i="8"/>
  <c r="R3210" i="8"/>
  <c r="Q3210" i="8"/>
  <c r="P3210" i="8"/>
  <c r="O3210" i="8"/>
  <c r="N3210" i="8"/>
  <c r="T3210" i="8" s="1"/>
  <c r="S3209" i="8"/>
  <c r="R3209" i="8"/>
  <c r="Q3209" i="8"/>
  <c r="P3209" i="8"/>
  <c r="O3209" i="8"/>
  <c r="N3209" i="8"/>
  <c r="T3209" i="8" s="1"/>
  <c r="S3208" i="8"/>
  <c r="R3208" i="8"/>
  <c r="Q3208" i="8"/>
  <c r="P3208" i="8"/>
  <c r="O3208" i="8"/>
  <c r="N3208" i="8"/>
  <c r="T3208" i="8" s="1"/>
  <c r="S3207" i="8"/>
  <c r="R3207" i="8"/>
  <c r="Q3207" i="8"/>
  <c r="P3207" i="8"/>
  <c r="O3207" i="8"/>
  <c r="N3207" i="8"/>
  <c r="T3207" i="8" s="1"/>
  <c r="S3206" i="8"/>
  <c r="R3206" i="8"/>
  <c r="Q3206" i="8"/>
  <c r="P3206" i="8"/>
  <c r="O3206" i="8"/>
  <c r="N3206" i="8"/>
  <c r="T3206" i="8" s="1"/>
  <c r="S3205" i="8"/>
  <c r="R3205" i="8"/>
  <c r="Q3205" i="8"/>
  <c r="P3205" i="8"/>
  <c r="O3205" i="8"/>
  <c r="N3205" i="8"/>
  <c r="T3205" i="8" s="1"/>
  <c r="S3204" i="8"/>
  <c r="R3204" i="8"/>
  <c r="Q3204" i="8"/>
  <c r="P3204" i="8"/>
  <c r="O3204" i="8"/>
  <c r="N3204" i="8"/>
  <c r="T3204" i="8" s="1"/>
  <c r="S3203" i="8"/>
  <c r="R3203" i="8"/>
  <c r="Q3203" i="8"/>
  <c r="P3203" i="8"/>
  <c r="O3203" i="8"/>
  <c r="N3203" i="8"/>
  <c r="T3203" i="8" s="1"/>
  <c r="S3202" i="8"/>
  <c r="R3202" i="8"/>
  <c r="Q3202" i="8"/>
  <c r="P3202" i="8"/>
  <c r="O3202" i="8"/>
  <c r="N3202" i="8"/>
  <c r="T3202" i="8" s="1"/>
  <c r="S3201" i="8"/>
  <c r="R3201" i="8"/>
  <c r="Q3201" i="8"/>
  <c r="P3201" i="8"/>
  <c r="O3201" i="8"/>
  <c r="N3201" i="8"/>
  <c r="T3201" i="8" s="1"/>
  <c r="S3200" i="8"/>
  <c r="R3200" i="8"/>
  <c r="Q3200" i="8"/>
  <c r="P3200" i="8"/>
  <c r="O3200" i="8"/>
  <c r="N3200" i="8"/>
  <c r="T3200" i="8" s="1"/>
  <c r="S3199" i="8"/>
  <c r="R3199" i="8"/>
  <c r="Q3199" i="8"/>
  <c r="P3199" i="8"/>
  <c r="O3199" i="8"/>
  <c r="N3199" i="8"/>
  <c r="T3199" i="8" s="1"/>
  <c r="S3198" i="8"/>
  <c r="R3198" i="8"/>
  <c r="Q3198" i="8"/>
  <c r="P3198" i="8"/>
  <c r="O3198" i="8"/>
  <c r="N3198" i="8"/>
  <c r="T3198" i="8" s="1"/>
  <c r="S3197" i="8"/>
  <c r="R3197" i="8"/>
  <c r="Q3197" i="8"/>
  <c r="P3197" i="8"/>
  <c r="O3197" i="8"/>
  <c r="N3197" i="8"/>
  <c r="T3197" i="8" s="1"/>
  <c r="S3196" i="8"/>
  <c r="R3196" i="8"/>
  <c r="Q3196" i="8"/>
  <c r="P3196" i="8"/>
  <c r="O3196" i="8"/>
  <c r="N3196" i="8"/>
  <c r="T3196" i="8" s="1"/>
  <c r="S3195" i="8"/>
  <c r="R3195" i="8"/>
  <c r="Q3195" i="8"/>
  <c r="P3195" i="8"/>
  <c r="O3195" i="8"/>
  <c r="N3195" i="8"/>
  <c r="T3195" i="8" s="1"/>
  <c r="S3194" i="8"/>
  <c r="R3194" i="8"/>
  <c r="Q3194" i="8"/>
  <c r="P3194" i="8"/>
  <c r="O3194" i="8"/>
  <c r="N3194" i="8"/>
  <c r="T3194" i="8" s="1"/>
  <c r="S3193" i="8"/>
  <c r="R3193" i="8"/>
  <c r="Q3193" i="8"/>
  <c r="P3193" i="8"/>
  <c r="O3193" i="8"/>
  <c r="N3193" i="8"/>
  <c r="T3193" i="8" s="1"/>
  <c r="S3192" i="8"/>
  <c r="R3192" i="8"/>
  <c r="Q3192" i="8"/>
  <c r="P3192" i="8"/>
  <c r="O3192" i="8"/>
  <c r="N3192" i="8"/>
  <c r="T3192" i="8" s="1"/>
  <c r="S3191" i="8"/>
  <c r="R3191" i="8"/>
  <c r="Q3191" i="8"/>
  <c r="P3191" i="8"/>
  <c r="O3191" i="8"/>
  <c r="N3191" i="8"/>
  <c r="T3191" i="8" s="1"/>
  <c r="S3190" i="8"/>
  <c r="R3190" i="8"/>
  <c r="Q3190" i="8"/>
  <c r="P3190" i="8"/>
  <c r="O3190" i="8"/>
  <c r="N3190" i="8"/>
  <c r="T3190" i="8" s="1"/>
  <c r="S3189" i="8"/>
  <c r="R3189" i="8"/>
  <c r="Q3189" i="8"/>
  <c r="P3189" i="8"/>
  <c r="O3189" i="8"/>
  <c r="N3189" i="8"/>
  <c r="T3189" i="8" s="1"/>
  <c r="S3188" i="8"/>
  <c r="R3188" i="8"/>
  <c r="Q3188" i="8"/>
  <c r="P3188" i="8"/>
  <c r="O3188" i="8"/>
  <c r="N3188" i="8"/>
  <c r="T3188" i="8" s="1"/>
  <c r="S3187" i="8"/>
  <c r="R3187" i="8"/>
  <c r="Q3187" i="8"/>
  <c r="P3187" i="8"/>
  <c r="O3187" i="8"/>
  <c r="N3187" i="8"/>
  <c r="T3187" i="8" s="1"/>
  <c r="S3186" i="8"/>
  <c r="R3186" i="8"/>
  <c r="Q3186" i="8"/>
  <c r="P3186" i="8"/>
  <c r="O3186" i="8"/>
  <c r="N3186" i="8"/>
  <c r="T3186" i="8" s="1"/>
  <c r="S3185" i="8"/>
  <c r="R3185" i="8"/>
  <c r="Q3185" i="8"/>
  <c r="P3185" i="8"/>
  <c r="O3185" i="8"/>
  <c r="N3185" i="8"/>
  <c r="T3185" i="8" s="1"/>
  <c r="S3184" i="8"/>
  <c r="R3184" i="8"/>
  <c r="Q3184" i="8"/>
  <c r="P3184" i="8"/>
  <c r="O3184" i="8"/>
  <c r="N3184" i="8"/>
  <c r="T3184" i="8" s="1"/>
  <c r="S3183" i="8"/>
  <c r="R3183" i="8"/>
  <c r="Q3183" i="8"/>
  <c r="P3183" i="8"/>
  <c r="O3183" i="8"/>
  <c r="N3183" i="8"/>
  <c r="T3183" i="8" s="1"/>
  <c r="S3182" i="8"/>
  <c r="R3182" i="8"/>
  <c r="Q3182" i="8"/>
  <c r="P3182" i="8"/>
  <c r="O3182" i="8"/>
  <c r="N3182" i="8"/>
  <c r="T3182" i="8" s="1"/>
  <c r="S3181" i="8"/>
  <c r="R3181" i="8"/>
  <c r="Q3181" i="8"/>
  <c r="P3181" i="8"/>
  <c r="O3181" i="8"/>
  <c r="N3181" i="8"/>
  <c r="T3181" i="8" s="1"/>
  <c r="S3180" i="8"/>
  <c r="R3180" i="8"/>
  <c r="Q3180" i="8"/>
  <c r="P3180" i="8"/>
  <c r="O3180" i="8"/>
  <c r="N3180" i="8"/>
  <c r="T3180" i="8" s="1"/>
  <c r="S3179" i="8"/>
  <c r="R3179" i="8"/>
  <c r="Q3179" i="8"/>
  <c r="P3179" i="8"/>
  <c r="O3179" i="8"/>
  <c r="N3179" i="8"/>
  <c r="T3179" i="8" s="1"/>
  <c r="S3178" i="8"/>
  <c r="R3178" i="8"/>
  <c r="Q3178" i="8"/>
  <c r="P3178" i="8"/>
  <c r="O3178" i="8"/>
  <c r="N3178" i="8"/>
  <c r="T3178" i="8" s="1"/>
  <c r="S3177" i="8"/>
  <c r="R3177" i="8"/>
  <c r="Q3177" i="8"/>
  <c r="P3177" i="8"/>
  <c r="O3177" i="8"/>
  <c r="N3177" i="8"/>
  <c r="T3177" i="8" s="1"/>
  <c r="S3176" i="8"/>
  <c r="R3176" i="8"/>
  <c r="Q3176" i="8"/>
  <c r="P3176" i="8"/>
  <c r="O3176" i="8"/>
  <c r="N3176" i="8"/>
  <c r="T3176" i="8" s="1"/>
  <c r="S3175" i="8"/>
  <c r="R3175" i="8"/>
  <c r="Q3175" i="8"/>
  <c r="P3175" i="8"/>
  <c r="O3175" i="8"/>
  <c r="N3175" i="8"/>
  <c r="T3175" i="8" s="1"/>
  <c r="S3174" i="8"/>
  <c r="R3174" i="8"/>
  <c r="Q3174" i="8"/>
  <c r="P3174" i="8"/>
  <c r="O3174" i="8"/>
  <c r="N3174" i="8"/>
  <c r="T3174" i="8" s="1"/>
  <c r="S3173" i="8"/>
  <c r="R3173" i="8"/>
  <c r="Q3173" i="8"/>
  <c r="P3173" i="8"/>
  <c r="O3173" i="8"/>
  <c r="N3173" i="8"/>
  <c r="T3173" i="8" s="1"/>
  <c r="S3172" i="8"/>
  <c r="R3172" i="8"/>
  <c r="Q3172" i="8"/>
  <c r="P3172" i="8"/>
  <c r="O3172" i="8"/>
  <c r="N3172" i="8"/>
  <c r="T3172" i="8" s="1"/>
  <c r="S3171" i="8"/>
  <c r="R3171" i="8"/>
  <c r="Q3171" i="8"/>
  <c r="P3171" i="8"/>
  <c r="O3171" i="8"/>
  <c r="N3171" i="8"/>
  <c r="T3171" i="8" s="1"/>
  <c r="S3170" i="8"/>
  <c r="R3170" i="8"/>
  <c r="Q3170" i="8"/>
  <c r="P3170" i="8"/>
  <c r="O3170" i="8"/>
  <c r="N3170" i="8"/>
  <c r="T3170" i="8" s="1"/>
  <c r="S3169" i="8"/>
  <c r="R3169" i="8"/>
  <c r="Q3169" i="8"/>
  <c r="P3169" i="8"/>
  <c r="O3169" i="8"/>
  <c r="N3169" i="8"/>
  <c r="T3169" i="8" s="1"/>
  <c r="S3168" i="8"/>
  <c r="R3168" i="8"/>
  <c r="Q3168" i="8"/>
  <c r="P3168" i="8"/>
  <c r="O3168" i="8"/>
  <c r="N3168" i="8"/>
  <c r="T3168" i="8" s="1"/>
  <c r="S3167" i="8"/>
  <c r="R3167" i="8"/>
  <c r="Q3167" i="8"/>
  <c r="P3167" i="8"/>
  <c r="O3167" i="8"/>
  <c r="N3167" i="8"/>
  <c r="T3167" i="8" s="1"/>
  <c r="S3166" i="8"/>
  <c r="R3166" i="8"/>
  <c r="Q3166" i="8"/>
  <c r="P3166" i="8"/>
  <c r="O3166" i="8"/>
  <c r="N3166" i="8"/>
  <c r="T3166" i="8" s="1"/>
  <c r="S3165" i="8"/>
  <c r="R3165" i="8"/>
  <c r="Q3165" i="8"/>
  <c r="P3165" i="8"/>
  <c r="O3165" i="8"/>
  <c r="N3165" i="8"/>
  <c r="T3165" i="8" s="1"/>
  <c r="S3164" i="8"/>
  <c r="R3164" i="8"/>
  <c r="Q3164" i="8"/>
  <c r="P3164" i="8"/>
  <c r="O3164" i="8"/>
  <c r="N3164" i="8"/>
  <c r="T3164" i="8" s="1"/>
  <c r="S3163" i="8"/>
  <c r="R3163" i="8"/>
  <c r="Q3163" i="8"/>
  <c r="P3163" i="8"/>
  <c r="O3163" i="8"/>
  <c r="N3163" i="8"/>
  <c r="T3163" i="8" s="1"/>
  <c r="S3162" i="8"/>
  <c r="R3162" i="8"/>
  <c r="Q3162" i="8"/>
  <c r="P3162" i="8"/>
  <c r="O3162" i="8"/>
  <c r="N3162" i="8"/>
  <c r="T3162" i="8" s="1"/>
  <c r="S3161" i="8"/>
  <c r="R3161" i="8"/>
  <c r="Q3161" i="8"/>
  <c r="P3161" i="8"/>
  <c r="O3161" i="8"/>
  <c r="N3161" i="8"/>
  <c r="T3161" i="8" s="1"/>
  <c r="S3160" i="8"/>
  <c r="R3160" i="8"/>
  <c r="Q3160" i="8"/>
  <c r="P3160" i="8"/>
  <c r="O3160" i="8"/>
  <c r="N3160" i="8"/>
  <c r="T3160" i="8" s="1"/>
  <c r="S3159" i="8"/>
  <c r="R3159" i="8"/>
  <c r="Q3159" i="8"/>
  <c r="P3159" i="8"/>
  <c r="O3159" i="8"/>
  <c r="N3159" i="8"/>
  <c r="T3159" i="8" s="1"/>
  <c r="S3158" i="8"/>
  <c r="R3158" i="8"/>
  <c r="Q3158" i="8"/>
  <c r="P3158" i="8"/>
  <c r="O3158" i="8"/>
  <c r="N3158" i="8"/>
  <c r="T3158" i="8" s="1"/>
  <c r="S3157" i="8"/>
  <c r="R3157" i="8"/>
  <c r="Q3157" i="8"/>
  <c r="P3157" i="8"/>
  <c r="O3157" i="8"/>
  <c r="N3157" i="8"/>
  <c r="T3157" i="8" s="1"/>
  <c r="S3156" i="8"/>
  <c r="R3156" i="8"/>
  <c r="Q3156" i="8"/>
  <c r="P3156" i="8"/>
  <c r="O3156" i="8"/>
  <c r="N3156" i="8"/>
  <c r="T3156" i="8" s="1"/>
  <c r="S3155" i="8"/>
  <c r="R3155" i="8"/>
  <c r="Q3155" i="8"/>
  <c r="P3155" i="8"/>
  <c r="O3155" i="8"/>
  <c r="N3155" i="8"/>
  <c r="T3155" i="8" s="1"/>
  <c r="S3154" i="8"/>
  <c r="R3154" i="8"/>
  <c r="Q3154" i="8"/>
  <c r="P3154" i="8"/>
  <c r="O3154" i="8"/>
  <c r="N3154" i="8"/>
  <c r="T3154" i="8" s="1"/>
  <c r="S3153" i="8"/>
  <c r="R3153" i="8"/>
  <c r="Q3153" i="8"/>
  <c r="P3153" i="8"/>
  <c r="O3153" i="8"/>
  <c r="N3153" i="8"/>
  <c r="T3153" i="8" s="1"/>
  <c r="S3152" i="8"/>
  <c r="R3152" i="8"/>
  <c r="Q3152" i="8"/>
  <c r="P3152" i="8"/>
  <c r="O3152" i="8"/>
  <c r="N3152" i="8"/>
  <c r="T3152" i="8" s="1"/>
  <c r="S3151" i="8"/>
  <c r="R3151" i="8"/>
  <c r="Q3151" i="8"/>
  <c r="P3151" i="8"/>
  <c r="O3151" i="8"/>
  <c r="N3151" i="8"/>
  <c r="T3151" i="8" s="1"/>
  <c r="S3150" i="8"/>
  <c r="R3150" i="8"/>
  <c r="Q3150" i="8"/>
  <c r="P3150" i="8"/>
  <c r="O3150" i="8"/>
  <c r="N3150" i="8"/>
  <c r="T3150" i="8" s="1"/>
  <c r="S3149" i="8"/>
  <c r="R3149" i="8"/>
  <c r="Q3149" i="8"/>
  <c r="P3149" i="8"/>
  <c r="O3149" i="8"/>
  <c r="N3149" i="8"/>
  <c r="T3149" i="8" s="1"/>
  <c r="S3148" i="8"/>
  <c r="R3148" i="8"/>
  <c r="Q3148" i="8"/>
  <c r="P3148" i="8"/>
  <c r="O3148" i="8"/>
  <c r="N3148" i="8"/>
  <c r="T3148" i="8" s="1"/>
  <c r="S3147" i="8"/>
  <c r="R3147" i="8"/>
  <c r="Q3147" i="8"/>
  <c r="P3147" i="8"/>
  <c r="O3147" i="8"/>
  <c r="N3147" i="8"/>
  <c r="T3147" i="8" s="1"/>
  <c r="S3146" i="8"/>
  <c r="R3146" i="8"/>
  <c r="Q3146" i="8"/>
  <c r="P3146" i="8"/>
  <c r="O3146" i="8"/>
  <c r="N3146" i="8"/>
  <c r="T3146" i="8" s="1"/>
  <c r="S3145" i="8"/>
  <c r="R3145" i="8"/>
  <c r="Q3145" i="8"/>
  <c r="P3145" i="8"/>
  <c r="O3145" i="8"/>
  <c r="N3145" i="8"/>
  <c r="T3145" i="8" s="1"/>
  <c r="S3144" i="8"/>
  <c r="R3144" i="8"/>
  <c r="Q3144" i="8"/>
  <c r="P3144" i="8"/>
  <c r="O3144" i="8"/>
  <c r="N3144" i="8"/>
  <c r="T3144" i="8" s="1"/>
  <c r="S3143" i="8"/>
  <c r="R3143" i="8"/>
  <c r="Q3143" i="8"/>
  <c r="P3143" i="8"/>
  <c r="O3143" i="8"/>
  <c r="N3143" i="8"/>
  <c r="T3143" i="8" s="1"/>
  <c r="S3142" i="8"/>
  <c r="R3142" i="8"/>
  <c r="Q3142" i="8"/>
  <c r="P3142" i="8"/>
  <c r="O3142" i="8"/>
  <c r="N3142" i="8"/>
  <c r="T3142" i="8" s="1"/>
  <c r="S3141" i="8"/>
  <c r="R3141" i="8"/>
  <c r="Q3141" i="8"/>
  <c r="P3141" i="8"/>
  <c r="O3141" i="8"/>
  <c r="N3141" i="8"/>
  <c r="T3141" i="8" s="1"/>
  <c r="S3140" i="8"/>
  <c r="R3140" i="8"/>
  <c r="Q3140" i="8"/>
  <c r="P3140" i="8"/>
  <c r="O3140" i="8"/>
  <c r="N3140" i="8"/>
  <c r="T3140" i="8" s="1"/>
  <c r="S3139" i="8"/>
  <c r="R3139" i="8"/>
  <c r="Q3139" i="8"/>
  <c r="P3139" i="8"/>
  <c r="O3139" i="8"/>
  <c r="N3139" i="8"/>
  <c r="T3139" i="8" s="1"/>
  <c r="S3138" i="8"/>
  <c r="R3138" i="8"/>
  <c r="Q3138" i="8"/>
  <c r="P3138" i="8"/>
  <c r="O3138" i="8"/>
  <c r="N3138" i="8"/>
  <c r="T3138" i="8" s="1"/>
  <c r="S3137" i="8"/>
  <c r="R3137" i="8"/>
  <c r="Q3137" i="8"/>
  <c r="P3137" i="8"/>
  <c r="O3137" i="8"/>
  <c r="N3137" i="8"/>
  <c r="T3137" i="8" s="1"/>
  <c r="S3136" i="8"/>
  <c r="R3136" i="8"/>
  <c r="Q3136" i="8"/>
  <c r="P3136" i="8"/>
  <c r="O3136" i="8"/>
  <c r="N3136" i="8"/>
  <c r="T3136" i="8" s="1"/>
  <c r="S3135" i="8"/>
  <c r="R3135" i="8"/>
  <c r="Q3135" i="8"/>
  <c r="P3135" i="8"/>
  <c r="O3135" i="8"/>
  <c r="N3135" i="8"/>
  <c r="T3135" i="8" s="1"/>
  <c r="S3134" i="8"/>
  <c r="R3134" i="8"/>
  <c r="Q3134" i="8"/>
  <c r="P3134" i="8"/>
  <c r="O3134" i="8"/>
  <c r="N3134" i="8"/>
  <c r="T3134" i="8" s="1"/>
  <c r="S3133" i="8"/>
  <c r="R3133" i="8"/>
  <c r="Q3133" i="8"/>
  <c r="P3133" i="8"/>
  <c r="O3133" i="8"/>
  <c r="N3133" i="8"/>
  <c r="T3133" i="8" s="1"/>
  <c r="S3132" i="8"/>
  <c r="R3132" i="8"/>
  <c r="Q3132" i="8"/>
  <c r="P3132" i="8"/>
  <c r="O3132" i="8"/>
  <c r="N3132" i="8"/>
  <c r="T3132" i="8" s="1"/>
  <c r="S3131" i="8"/>
  <c r="R3131" i="8"/>
  <c r="Q3131" i="8"/>
  <c r="P3131" i="8"/>
  <c r="O3131" i="8"/>
  <c r="N3131" i="8"/>
  <c r="T3131" i="8" s="1"/>
  <c r="S3130" i="8"/>
  <c r="R3130" i="8"/>
  <c r="Q3130" i="8"/>
  <c r="P3130" i="8"/>
  <c r="O3130" i="8"/>
  <c r="N3130" i="8"/>
  <c r="T3130" i="8" s="1"/>
  <c r="S3129" i="8"/>
  <c r="R3129" i="8"/>
  <c r="Q3129" i="8"/>
  <c r="P3129" i="8"/>
  <c r="O3129" i="8"/>
  <c r="N3129" i="8"/>
  <c r="T3129" i="8" s="1"/>
  <c r="S3128" i="8"/>
  <c r="R3128" i="8"/>
  <c r="Q3128" i="8"/>
  <c r="P3128" i="8"/>
  <c r="O3128" i="8"/>
  <c r="N3128" i="8"/>
  <c r="T3128" i="8" s="1"/>
  <c r="S3127" i="8"/>
  <c r="R3127" i="8"/>
  <c r="Q3127" i="8"/>
  <c r="P3127" i="8"/>
  <c r="O3127" i="8"/>
  <c r="N3127" i="8"/>
  <c r="T3127" i="8" s="1"/>
  <c r="S3126" i="8"/>
  <c r="R3126" i="8"/>
  <c r="Q3126" i="8"/>
  <c r="P3126" i="8"/>
  <c r="O3126" i="8"/>
  <c r="N3126" i="8"/>
  <c r="T3126" i="8" s="1"/>
  <c r="S3125" i="8"/>
  <c r="R3125" i="8"/>
  <c r="Q3125" i="8"/>
  <c r="P3125" i="8"/>
  <c r="O3125" i="8"/>
  <c r="N3125" i="8"/>
  <c r="T3125" i="8" s="1"/>
  <c r="S3124" i="8"/>
  <c r="R3124" i="8"/>
  <c r="Q3124" i="8"/>
  <c r="P3124" i="8"/>
  <c r="O3124" i="8"/>
  <c r="N3124" i="8"/>
  <c r="T3124" i="8" s="1"/>
  <c r="S3123" i="8"/>
  <c r="R3123" i="8"/>
  <c r="Q3123" i="8"/>
  <c r="P3123" i="8"/>
  <c r="O3123" i="8"/>
  <c r="N3123" i="8"/>
  <c r="T3123" i="8" s="1"/>
  <c r="S3122" i="8"/>
  <c r="R3122" i="8"/>
  <c r="Q3122" i="8"/>
  <c r="P3122" i="8"/>
  <c r="O3122" i="8"/>
  <c r="N3122" i="8"/>
  <c r="T3122" i="8" s="1"/>
  <c r="S3121" i="8"/>
  <c r="R3121" i="8"/>
  <c r="Q3121" i="8"/>
  <c r="P3121" i="8"/>
  <c r="O3121" i="8"/>
  <c r="N3121" i="8"/>
  <c r="T3121" i="8" s="1"/>
  <c r="S3120" i="8"/>
  <c r="R3120" i="8"/>
  <c r="Q3120" i="8"/>
  <c r="P3120" i="8"/>
  <c r="O3120" i="8"/>
  <c r="N3120" i="8"/>
  <c r="T3120" i="8" s="1"/>
  <c r="S3119" i="8"/>
  <c r="R3119" i="8"/>
  <c r="Q3119" i="8"/>
  <c r="P3119" i="8"/>
  <c r="O3119" i="8"/>
  <c r="N3119" i="8"/>
  <c r="T3119" i="8" s="1"/>
  <c r="S3118" i="8"/>
  <c r="R3118" i="8"/>
  <c r="Q3118" i="8"/>
  <c r="P3118" i="8"/>
  <c r="O3118" i="8"/>
  <c r="N3118" i="8"/>
  <c r="T3118" i="8" s="1"/>
  <c r="S3117" i="8"/>
  <c r="R3117" i="8"/>
  <c r="Q3117" i="8"/>
  <c r="P3117" i="8"/>
  <c r="O3117" i="8"/>
  <c r="N3117" i="8"/>
  <c r="T3117" i="8" s="1"/>
  <c r="S3116" i="8"/>
  <c r="R3116" i="8"/>
  <c r="Q3116" i="8"/>
  <c r="P3116" i="8"/>
  <c r="O3116" i="8"/>
  <c r="N3116" i="8"/>
  <c r="T3116" i="8" s="1"/>
  <c r="S3115" i="8"/>
  <c r="R3115" i="8"/>
  <c r="Q3115" i="8"/>
  <c r="P3115" i="8"/>
  <c r="O3115" i="8"/>
  <c r="N3115" i="8"/>
  <c r="T3115" i="8" s="1"/>
  <c r="S3114" i="8"/>
  <c r="R3114" i="8"/>
  <c r="Q3114" i="8"/>
  <c r="P3114" i="8"/>
  <c r="O3114" i="8"/>
  <c r="N3114" i="8"/>
  <c r="T3114" i="8" s="1"/>
  <c r="S3113" i="8"/>
  <c r="R3113" i="8"/>
  <c r="Q3113" i="8"/>
  <c r="P3113" i="8"/>
  <c r="O3113" i="8"/>
  <c r="N3113" i="8"/>
  <c r="T3113" i="8" s="1"/>
  <c r="S3112" i="8"/>
  <c r="R3112" i="8"/>
  <c r="Q3112" i="8"/>
  <c r="P3112" i="8"/>
  <c r="O3112" i="8"/>
  <c r="N3112" i="8"/>
  <c r="T3112" i="8" s="1"/>
  <c r="S3111" i="8"/>
  <c r="R3111" i="8"/>
  <c r="Q3111" i="8"/>
  <c r="P3111" i="8"/>
  <c r="O3111" i="8"/>
  <c r="N3111" i="8"/>
  <c r="T3111" i="8" s="1"/>
  <c r="S3110" i="8"/>
  <c r="R3110" i="8"/>
  <c r="Q3110" i="8"/>
  <c r="P3110" i="8"/>
  <c r="O3110" i="8"/>
  <c r="N3110" i="8"/>
  <c r="T3110" i="8" s="1"/>
  <c r="S3109" i="8"/>
  <c r="R3109" i="8"/>
  <c r="Q3109" i="8"/>
  <c r="P3109" i="8"/>
  <c r="O3109" i="8"/>
  <c r="N3109" i="8"/>
  <c r="T3109" i="8" s="1"/>
  <c r="S3108" i="8"/>
  <c r="R3108" i="8"/>
  <c r="Q3108" i="8"/>
  <c r="P3108" i="8"/>
  <c r="O3108" i="8"/>
  <c r="N3108" i="8"/>
  <c r="T3108" i="8" s="1"/>
  <c r="S3107" i="8"/>
  <c r="R3107" i="8"/>
  <c r="Q3107" i="8"/>
  <c r="P3107" i="8"/>
  <c r="O3107" i="8"/>
  <c r="N3107" i="8"/>
  <c r="T3107" i="8" s="1"/>
  <c r="S3106" i="8"/>
  <c r="R3106" i="8"/>
  <c r="Q3106" i="8"/>
  <c r="P3106" i="8"/>
  <c r="O3106" i="8"/>
  <c r="N3106" i="8"/>
  <c r="T3106" i="8" s="1"/>
  <c r="S3105" i="8"/>
  <c r="R3105" i="8"/>
  <c r="Q3105" i="8"/>
  <c r="P3105" i="8"/>
  <c r="O3105" i="8"/>
  <c r="N3105" i="8"/>
  <c r="T3105" i="8" s="1"/>
  <c r="S3104" i="8"/>
  <c r="R3104" i="8"/>
  <c r="Q3104" i="8"/>
  <c r="P3104" i="8"/>
  <c r="O3104" i="8"/>
  <c r="N3104" i="8"/>
  <c r="T3104" i="8" s="1"/>
  <c r="S3103" i="8"/>
  <c r="R3103" i="8"/>
  <c r="Q3103" i="8"/>
  <c r="P3103" i="8"/>
  <c r="O3103" i="8"/>
  <c r="N3103" i="8"/>
  <c r="T3103" i="8" s="1"/>
  <c r="S3102" i="8"/>
  <c r="R3102" i="8"/>
  <c r="Q3102" i="8"/>
  <c r="P3102" i="8"/>
  <c r="O3102" i="8"/>
  <c r="N3102" i="8"/>
  <c r="T3102" i="8" s="1"/>
  <c r="S3101" i="8"/>
  <c r="R3101" i="8"/>
  <c r="Q3101" i="8"/>
  <c r="P3101" i="8"/>
  <c r="O3101" i="8"/>
  <c r="N3101" i="8"/>
  <c r="T3101" i="8" s="1"/>
  <c r="S3100" i="8"/>
  <c r="R3100" i="8"/>
  <c r="Q3100" i="8"/>
  <c r="P3100" i="8"/>
  <c r="O3100" i="8"/>
  <c r="N3100" i="8"/>
  <c r="T3100" i="8" s="1"/>
  <c r="S3099" i="8"/>
  <c r="R3099" i="8"/>
  <c r="Q3099" i="8"/>
  <c r="P3099" i="8"/>
  <c r="O3099" i="8"/>
  <c r="N3099" i="8"/>
  <c r="T3099" i="8" s="1"/>
  <c r="S3098" i="8"/>
  <c r="R3098" i="8"/>
  <c r="Q3098" i="8"/>
  <c r="P3098" i="8"/>
  <c r="O3098" i="8"/>
  <c r="N3098" i="8"/>
  <c r="T3098" i="8" s="1"/>
  <c r="S3097" i="8"/>
  <c r="R3097" i="8"/>
  <c r="Q3097" i="8"/>
  <c r="P3097" i="8"/>
  <c r="O3097" i="8"/>
  <c r="N3097" i="8"/>
  <c r="T3097" i="8" s="1"/>
  <c r="S3096" i="8"/>
  <c r="R3096" i="8"/>
  <c r="Q3096" i="8"/>
  <c r="P3096" i="8"/>
  <c r="O3096" i="8"/>
  <c r="N3096" i="8"/>
  <c r="T3096" i="8" s="1"/>
  <c r="S3095" i="8"/>
  <c r="R3095" i="8"/>
  <c r="Q3095" i="8"/>
  <c r="P3095" i="8"/>
  <c r="O3095" i="8"/>
  <c r="N3095" i="8"/>
  <c r="T3095" i="8" s="1"/>
  <c r="S3094" i="8"/>
  <c r="R3094" i="8"/>
  <c r="Q3094" i="8"/>
  <c r="P3094" i="8"/>
  <c r="O3094" i="8"/>
  <c r="N3094" i="8"/>
  <c r="T3094" i="8" s="1"/>
  <c r="S3093" i="8"/>
  <c r="R3093" i="8"/>
  <c r="Q3093" i="8"/>
  <c r="P3093" i="8"/>
  <c r="O3093" i="8"/>
  <c r="N3093" i="8"/>
  <c r="T3093" i="8" s="1"/>
  <c r="S3092" i="8"/>
  <c r="R3092" i="8"/>
  <c r="Q3092" i="8"/>
  <c r="P3092" i="8"/>
  <c r="O3092" i="8"/>
  <c r="N3092" i="8"/>
  <c r="T3092" i="8" s="1"/>
  <c r="S3091" i="8"/>
  <c r="R3091" i="8"/>
  <c r="Q3091" i="8"/>
  <c r="P3091" i="8"/>
  <c r="O3091" i="8"/>
  <c r="N3091" i="8"/>
  <c r="T3091" i="8" s="1"/>
  <c r="S3090" i="8"/>
  <c r="R3090" i="8"/>
  <c r="Q3090" i="8"/>
  <c r="P3090" i="8"/>
  <c r="O3090" i="8"/>
  <c r="N3090" i="8"/>
  <c r="T3090" i="8" s="1"/>
  <c r="S3089" i="8"/>
  <c r="R3089" i="8"/>
  <c r="Q3089" i="8"/>
  <c r="P3089" i="8"/>
  <c r="O3089" i="8"/>
  <c r="N3089" i="8"/>
  <c r="T3089" i="8" s="1"/>
  <c r="S3088" i="8"/>
  <c r="R3088" i="8"/>
  <c r="Q3088" i="8"/>
  <c r="P3088" i="8"/>
  <c r="O3088" i="8"/>
  <c r="N3088" i="8"/>
  <c r="T3088" i="8" s="1"/>
  <c r="S3087" i="8"/>
  <c r="R3087" i="8"/>
  <c r="Q3087" i="8"/>
  <c r="P3087" i="8"/>
  <c r="O3087" i="8"/>
  <c r="N3087" i="8"/>
  <c r="T3087" i="8" s="1"/>
  <c r="S3086" i="8"/>
  <c r="R3086" i="8"/>
  <c r="Q3086" i="8"/>
  <c r="P3086" i="8"/>
  <c r="O3086" i="8"/>
  <c r="N3086" i="8"/>
  <c r="T3086" i="8" s="1"/>
  <c r="S3085" i="8"/>
  <c r="R3085" i="8"/>
  <c r="Q3085" i="8"/>
  <c r="P3085" i="8"/>
  <c r="O3085" i="8"/>
  <c r="N3085" i="8"/>
  <c r="T3085" i="8" s="1"/>
  <c r="S3084" i="8"/>
  <c r="R3084" i="8"/>
  <c r="Q3084" i="8"/>
  <c r="P3084" i="8"/>
  <c r="O3084" i="8"/>
  <c r="N3084" i="8"/>
  <c r="T3084" i="8" s="1"/>
  <c r="S3083" i="8"/>
  <c r="R3083" i="8"/>
  <c r="Q3083" i="8"/>
  <c r="P3083" i="8"/>
  <c r="O3083" i="8"/>
  <c r="N3083" i="8"/>
  <c r="T3083" i="8" s="1"/>
  <c r="S3082" i="8"/>
  <c r="R3082" i="8"/>
  <c r="Q3082" i="8"/>
  <c r="P3082" i="8"/>
  <c r="O3082" i="8"/>
  <c r="N3082" i="8"/>
  <c r="T3082" i="8" s="1"/>
  <c r="S3081" i="8"/>
  <c r="R3081" i="8"/>
  <c r="Q3081" i="8"/>
  <c r="P3081" i="8"/>
  <c r="O3081" i="8"/>
  <c r="N3081" i="8"/>
  <c r="T3081" i="8" s="1"/>
  <c r="S3080" i="8"/>
  <c r="R3080" i="8"/>
  <c r="Q3080" i="8"/>
  <c r="P3080" i="8"/>
  <c r="O3080" i="8"/>
  <c r="N3080" i="8"/>
  <c r="T3080" i="8" s="1"/>
  <c r="S3079" i="8"/>
  <c r="R3079" i="8"/>
  <c r="Q3079" i="8"/>
  <c r="P3079" i="8"/>
  <c r="O3079" i="8"/>
  <c r="N3079" i="8"/>
  <c r="T3079" i="8" s="1"/>
  <c r="S3078" i="8"/>
  <c r="R3078" i="8"/>
  <c r="Q3078" i="8"/>
  <c r="P3078" i="8"/>
  <c r="O3078" i="8"/>
  <c r="N3078" i="8"/>
  <c r="T3078" i="8" s="1"/>
  <c r="S3077" i="8"/>
  <c r="R3077" i="8"/>
  <c r="Q3077" i="8"/>
  <c r="P3077" i="8"/>
  <c r="O3077" i="8"/>
  <c r="N3077" i="8"/>
  <c r="T3077" i="8" s="1"/>
  <c r="S3076" i="8"/>
  <c r="R3076" i="8"/>
  <c r="Q3076" i="8"/>
  <c r="P3076" i="8"/>
  <c r="O3076" i="8"/>
  <c r="N3076" i="8"/>
  <c r="T3076" i="8" s="1"/>
  <c r="S3075" i="8"/>
  <c r="R3075" i="8"/>
  <c r="Q3075" i="8"/>
  <c r="P3075" i="8"/>
  <c r="O3075" i="8"/>
  <c r="N3075" i="8"/>
  <c r="T3075" i="8" s="1"/>
  <c r="S3074" i="8"/>
  <c r="R3074" i="8"/>
  <c r="Q3074" i="8"/>
  <c r="P3074" i="8"/>
  <c r="O3074" i="8"/>
  <c r="N3074" i="8"/>
  <c r="T3074" i="8" s="1"/>
  <c r="S3073" i="8"/>
  <c r="R3073" i="8"/>
  <c r="Q3073" i="8"/>
  <c r="P3073" i="8"/>
  <c r="O3073" i="8"/>
  <c r="N3073" i="8"/>
  <c r="T3073" i="8" s="1"/>
  <c r="S3072" i="8"/>
  <c r="R3072" i="8"/>
  <c r="Q3072" i="8"/>
  <c r="P3072" i="8"/>
  <c r="O3072" i="8"/>
  <c r="N3072" i="8"/>
  <c r="T3072" i="8" s="1"/>
  <c r="S3071" i="8"/>
  <c r="R3071" i="8"/>
  <c r="Q3071" i="8"/>
  <c r="P3071" i="8"/>
  <c r="O3071" i="8"/>
  <c r="N3071" i="8"/>
  <c r="T3071" i="8" s="1"/>
  <c r="S3070" i="8"/>
  <c r="R3070" i="8"/>
  <c r="Q3070" i="8"/>
  <c r="P3070" i="8"/>
  <c r="O3070" i="8"/>
  <c r="N3070" i="8"/>
  <c r="T3070" i="8" s="1"/>
  <c r="S3069" i="8"/>
  <c r="R3069" i="8"/>
  <c r="Q3069" i="8"/>
  <c r="P3069" i="8"/>
  <c r="O3069" i="8"/>
  <c r="N3069" i="8"/>
  <c r="T3069" i="8" s="1"/>
  <c r="S3068" i="8"/>
  <c r="R3068" i="8"/>
  <c r="Q3068" i="8"/>
  <c r="P3068" i="8"/>
  <c r="O3068" i="8"/>
  <c r="N3068" i="8"/>
  <c r="T3068" i="8" s="1"/>
  <c r="S3067" i="8"/>
  <c r="R3067" i="8"/>
  <c r="Q3067" i="8"/>
  <c r="P3067" i="8"/>
  <c r="O3067" i="8"/>
  <c r="N3067" i="8"/>
  <c r="T3067" i="8" s="1"/>
  <c r="S3066" i="8"/>
  <c r="R3066" i="8"/>
  <c r="Q3066" i="8"/>
  <c r="P3066" i="8"/>
  <c r="O3066" i="8"/>
  <c r="N3066" i="8"/>
  <c r="T3066" i="8" s="1"/>
  <c r="S3065" i="8"/>
  <c r="R3065" i="8"/>
  <c r="Q3065" i="8"/>
  <c r="P3065" i="8"/>
  <c r="O3065" i="8"/>
  <c r="N3065" i="8"/>
  <c r="T3065" i="8" s="1"/>
  <c r="S3064" i="8"/>
  <c r="R3064" i="8"/>
  <c r="Q3064" i="8"/>
  <c r="P3064" i="8"/>
  <c r="O3064" i="8"/>
  <c r="N3064" i="8"/>
  <c r="T3064" i="8" s="1"/>
  <c r="S3063" i="8"/>
  <c r="R3063" i="8"/>
  <c r="Q3063" i="8"/>
  <c r="P3063" i="8"/>
  <c r="O3063" i="8"/>
  <c r="N3063" i="8"/>
  <c r="T3063" i="8" s="1"/>
  <c r="S3062" i="8"/>
  <c r="R3062" i="8"/>
  <c r="Q3062" i="8"/>
  <c r="P3062" i="8"/>
  <c r="O3062" i="8"/>
  <c r="N3062" i="8"/>
  <c r="T3062" i="8" s="1"/>
  <c r="S3061" i="8"/>
  <c r="R3061" i="8"/>
  <c r="Q3061" i="8"/>
  <c r="P3061" i="8"/>
  <c r="O3061" i="8"/>
  <c r="N3061" i="8"/>
  <c r="T3061" i="8" s="1"/>
  <c r="S3060" i="8"/>
  <c r="R3060" i="8"/>
  <c r="Q3060" i="8"/>
  <c r="P3060" i="8"/>
  <c r="O3060" i="8"/>
  <c r="N3060" i="8"/>
  <c r="T3060" i="8" s="1"/>
  <c r="S3059" i="8"/>
  <c r="R3059" i="8"/>
  <c r="Q3059" i="8"/>
  <c r="P3059" i="8"/>
  <c r="O3059" i="8"/>
  <c r="N3059" i="8"/>
  <c r="T3059" i="8" s="1"/>
  <c r="S3058" i="8"/>
  <c r="R3058" i="8"/>
  <c r="Q3058" i="8"/>
  <c r="P3058" i="8"/>
  <c r="O3058" i="8"/>
  <c r="N3058" i="8"/>
  <c r="T3058" i="8" s="1"/>
  <c r="S3057" i="8"/>
  <c r="R3057" i="8"/>
  <c r="Q3057" i="8"/>
  <c r="P3057" i="8"/>
  <c r="O3057" i="8"/>
  <c r="N3057" i="8"/>
  <c r="T3057" i="8" s="1"/>
  <c r="S3056" i="8"/>
  <c r="R3056" i="8"/>
  <c r="Q3056" i="8"/>
  <c r="P3056" i="8"/>
  <c r="O3056" i="8"/>
  <c r="N3056" i="8"/>
  <c r="T3056" i="8" s="1"/>
  <c r="S3055" i="8"/>
  <c r="R3055" i="8"/>
  <c r="Q3055" i="8"/>
  <c r="P3055" i="8"/>
  <c r="O3055" i="8"/>
  <c r="N3055" i="8"/>
  <c r="T3055" i="8" s="1"/>
  <c r="S3054" i="8"/>
  <c r="R3054" i="8"/>
  <c r="Q3054" i="8"/>
  <c r="P3054" i="8"/>
  <c r="O3054" i="8"/>
  <c r="N3054" i="8"/>
  <c r="T3054" i="8" s="1"/>
  <c r="S3053" i="8"/>
  <c r="R3053" i="8"/>
  <c r="Q3053" i="8"/>
  <c r="P3053" i="8"/>
  <c r="O3053" i="8"/>
  <c r="N3053" i="8"/>
  <c r="T3053" i="8" s="1"/>
  <c r="S3052" i="8"/>
  <c r="R3052" i="8"/>
  <c r="Q3052" i="8"/>
  <c r="P3052" i="8"/>
  <c r="O3052" i="8"/>
  <c r="N3052" i="8"/>
  <c r="T3052" i="8" s="1"/>
  <c r="S3051" i="8"/>
  <c r="R3051" i="8"/>
  <c r="Q3051" i="8"/>
  <c r="P3051" i="8"/>
  <c r="O3051" i="8"/>
  <c r="N3051" i="8"/>
  <c r="T3051" i="8" s="1"/>
  <c r="S3050" i="8"/>
  <c r="R3050" i="8"/>
  <c r="Q3050" i="8"/>
  <c r="P3050" i="8"/>
  <c r="O3050" i="8"/>
  <c r="N3050" i="8"/>
  <c r="T3050" i="8" s="1"/>
  <c r="S3049" i="8"/>
  <c r="R3049" i="8"/>
  <c r="Q3049" i="8"/>
  <c r="P3049" i="8"/>
  <c r="O3049" i="8"/>
  <c r="N3049" i="8"/>
  <c r="T3049" i="8" s="1"/>
  <c r="S3048" i="8"/>
  <c r="R3048" i="8"/>
  <c r="Q3048" i="8"/>
  <c r="P3048" i="8"/>
  <c r="O3048" i="8"/>
  <c r="N3048" i="8"/>
  <c r="T3048" i="8" s="1"/>
  <c r="S3047" i="8"/>
  <c r="R3047" i="8"/>
  <c r="Q3047" i="8"/>
  <c r="P3047" i="8"/>
  <c r="O3047" i="8"/>
  <c r="N3047" i="8"/>
  <c r="T3047" i="8" s="1"/>
  <c r="S3046" i="8"/>
  <c r="R3046" i="8"/>
  <c r="Q3046" i="8"/>
  <c r="P3046" i="8"/>
  <c r="O3046" i="8"/>
  <c r="N3046" i="8"/>
  <c r="T3046" i="8" s="1"/>
  <c r="S3045" i="8"/>
  <c r="R3045" i="8"/>
  <c r="Q3045" i="8"/>
  <c r="P3045" i="8"/>
  <c r="O3045" i="8"/>
  <c r="N3045" i="8"/>
  <c r="T3045" i="8" s="1"/>
  <c r="S3044" i="8"/>
  <c r="R3044" i="8"/>
  <c r="Q3044" i="8"/>
  <c r="P3044" i="8"/>
  <c r="O3044" i="8"/>
  <c r="N3044" i="8"/>
  <c r="T3044" i="8" s="1"/>
  <c r="S3043" i="8"/>
  <c r="R3043" i="8"/>
  <c r="Q3043" i="8"/>
  <c r="P3043" i="8"/>
  <c r="O3043" i="8"/>
  <c r="N3043" i="8"/>
  <c r="T3043" i="8" s="1"/>
  <c r="S3042" i="8"/>
  <c r="R3042" i="8"/>
  <c r="Q3042" i="8"/>
  <c r="P3042" i="8"/>
  <c r="O3042" i="8"/>
  <c r="N3042" i="8"/>
  <c r="T3042" i="8" s="1"/>
  <c r="S3041" i="8"/>
  <c r="R3041" i="8"/>
  <c r="Q3041" i="8"/>
  <c r="P3041" i="8"/>
  <c r="O3041" i="8"/>
  <c r="N3041" i="8"/>
  <c r="T3041" i="8" s="1"/>
  <c r="S3040" i="8"/>
  <c r="R3040" i="8"/>
  <c r="Q3040" i="8"/>
  <c r="P3040" i="8"/>
  <c r="O3040" i="8"/>
  <c r="N3040" i="8"/>
  <c r="T3040" i="8" s="1"/>
  <c r="S3039" i="8"/>
  <c r="R3039" i="8"/>
  <c r="Q3039" i="8"/>
  <c r="P3039" i="8"/>
  <c r="O3039" i="8"/>
  <c r="N3039" i="8"/>
  <c r="T3039" i="8" s="1"/>
  <c r="S3038" i="8"/>
  <c r="R3038" i="8"/>
  <c r="Q3038" i="8"/>
  <c r="P3038" i="8"/>
  <c r="O3038" i="8"/>
  <c r="N3038" i="8"/>
  <c r="T3038" i="8" s="1"/>
  <c r="S3037" i="8"/>
  <c r="R3037" i="8"/>
  <c r="Q3037" i="8"/>
  <c r="P3037" i="8"/>
  <c r="O3037" i="8"/>
  <c r="N3037" i="8"/>
  <c r="T3037" i="8" s="1"/>
  <c r="S3036" i="8"/>
  <c r="R3036" i="8"/>
  <c r="Q3036" i="8"/>
  <c r="P3036" i="8"/>
  <c r="O3036" i="8"/>
  <c r="N3036" i="8"/>
  <c r="T3036" i="8" s="1"/>
  <c r="S3035" i="8"/>
  <c r="R3035" i="8"/>
  <c r="Q3035" i="8"/>
  <c r="P3035" i="8"/>
  <c r="O3035" i="8"/>
  <c r="N3035" i="8"/>
  <c r="T3035" i="8" s="1"/>
  <c r="S3034" i="8"/>
  <c r="R3034" i="8"/>
  <c r="Q3034" i="8"/>
  <c r="P3034" i="8"/>
  <c r="O3034" i="8"/>
  <c r="N3034" i="8"/>
  <c r="T3034" i="8" s="1"/>
  <c r="S3033" i="8"/>
  <c r="R3033" i="8"/>
  <c r="Q3033" i="8"/>
  <c r="P3033" i="8"/>
  <c r="O3033" i="8"/>
  <c r="N3033" i="8"/>
  <c r="T3033" i="8" s="1"/>
  <c r="S3032" i="8"/>
  <c r="R3032" i="8"/>
  <c r="Q3032" i="8"/>
  <c r="P3032" i="8"/>
  <c r="O3032" i="8"/>
  <c r="N3032" i="8"/>
  <c r="T3032" i="8" s="1"/>
  <c r="S3031" i="8"/>
  <c r="R3031" i="8"/>
  <c r="Q3031" i="8"/>
  <c r="P3031" i="8"/>
  <c r="O3031" i="8"/>
  <c r="N3031" i="8"/>
  <c r="T3031" i="8" s="1"/>
  <c r="S3030" i="8"/>
  <c r="R3030" i="8"/>
  <c r="Q3030" i="8"/>
  <c r="P3030" i="8"/>
  <c r="O3030" i="8"/>
  <c r="N3030" i="8"/>
  <c r="T3030" i="8" s="1"/>
  <c r="S3029" i="8"/>
  <c r="R3029" i="8"/>
  <c r="Q3029" i="8"/>
  <c r="P3029" i="8"/>
  <c r="O3029" i="8"/>
  <c r="N3029" i="8"/>
  <c r="T3029" i="8" s="1"/>
  <c r="S3028" i="8"/>
  <c r="R3028" i="8"/>
  <c r="Q3028" i="8"/>
  <c r="P3028" i="8"/>
  <c r="O3028" i="8"/>
  <c r="N3028" i="8"/>
  <c r="T3028" i="8" s="1"/>
  <c r="S3027" i="8"/>
  <c r="R3027" i="8"/>
  <c r="Q3027" i="8"/>
  <c r="P3027" i="8"/>
  <c r="O3027" i="8"/>
  <c r="N3027" i="8"/>
  <c r="T3027" i="8" s="1"/>
  <c r="S3026" i="8"/>
  <c r="R3026" i="8"/>
  <c r="Q3026" i="8"/>
  <c r="P3026" i="8"/>
  <c r="O3026" i="8"/>
  <c r="N3026" i="8"/>
  <c r="T3026" i="8" s="1"/>
  <c r="S3025" i="8"/>
  <c r="R3025" i="8"/>
  <c r="Q3025" i="8"/>
  <c r="P3025" i="8"/>
  <c r="O3025" i="8"/>
  <c r="N3025" i="8"/>
  <c r="T3025" i="8" s="1"/>
  <c r="S3024" i="8"/>
  <c r="R3024" i="8"/>
  <c r="Q3024" i="8"/>
  <c r="P3024" i="8"/>
  <c r="O3024" i="8"/>
  <c r="N3024" i="8"/>
  <c r="T3024" i="8" s="1"/>
  <c r="S3023" i="8"/>
  <c r="R3023" i="8"/>
  <c r="Q3023" i="8"/>
  <c r="P3023" i="8"/>
  <c r="O3023" i="8"/>
  <c r="N3023" i="8"/>
  <c r="T3023" i="8" s="1"/>
  <c r="S3022" i="8"/>
  <c r="R3022" i="8"/>
  <c r="Q3022" i="8"/>
  <c r="P3022" i="8"/>
  <c r="O3022" i="8"/>
  <c r="N3022" i="8"/>
  <c r="T3022" i="8" s="1"/>
  <c r="S3021" i="8"/>
  <c r="R3021" i="8"/>
  <c r="Q3021" i="8"/>
  <c r="P3021" i="8"/>
  <c r="O3021" i="8"/>
  <c r="N3021" i="8"/>
  <c r="T3021" i="8" s="1"/>
  <c r="S3020" i="8"/>
  <c r="R3020" i="8"/>
  <c r="Q3020" i="8"/>
  <c r="P3020" i="8"/>
  <c r="O3020" i="8"/>
  <c r="N3020" i="8"/>
  <c r="T3020" i="8" s="1"/>
  <c r="S3019" i="8"/>
  <c r="R3019" i="8"/>
  <c r="Q3019" i="8"/>
  <c r="P3019" i="8"/>
  <c r="O3019" i="8"/>
  <c r="N3019" i="8"/>
  <c r="T3019" i="8" s="1"/>
  <c r="S3018" i="8"/>
  <c r="R3018" i="8"/>
  <c r="Q3018" i="8"/>
  <c r="P3018" i="8"/>
  <c r="O3018" i="8"/>
  <c r="N3018" i="8"/>
  <c r="T3018" i="8" s="1"/>
  <c r="S3017" i="8"/>
  <c r="R3017" i="8"/>
  <c r="Q3017" i="8"/>
  <c r="P3017" i="8"/>
  <c r="O3017" i="8"/>
  <c r="N3017" i="8"/>
  <c r="T3017" i="8" s="1"/>
  <c r="S3016" i="8"/>
  <c r="R3016" i="8"/>
  <c r="Q3016" i="8"/>
  <c r="P3016" i="8"/>
  <c r="O3016" i="8"/>
  <c r="N3016" i="8"/>
  <c r="T3016" i="8" s="1"/>
  <c r="S3015" i="8"/>
  <c r="R3015" i="8"/>
  <c r="Q3015" i="8"/>
  <c r="P3015" i="8"/>
  <c r="O3015" i="8"/>
  <c r="N3015" i="8"/>
  <c r="T3015" i="8" s="1"/>
  <c r="S3014" i="8"/>
  <c r="R3014" i="8"/>
  <c r="Q3014" i="8"/>
  <c r="P3014" i="8"/>
  <c r="O3014" i="8"/>
  <c r="N3014" i="8"/>
  <c r="T3014" i="8" s="1"/>
  <c r="S3013" i="8"/>
  <c r="R3013" i="8"/>
  <c r="Q3013" i="8"/>
  <c r="P3013" i="8"/>
  <c r="O3013" i="8"/>
  <c r="N3013" i="8"/>
  <c r="T3013" i="8" s="1"/>
  <c r="S3012" i="8"/>
  <c r="R3012" i="8"/>
  <c r="Q3012" i="8"/>
  <c r="P3012" i="8"/>
  <c r="O3012" i="8"/>
  <c r="N3012" i="8"/>
  <c r="T3012" i="8" s="1"/>
  <c r="S3011" i="8"/>
  <c r="R3011" i="8"/>
  <c r="Q3011" i="8"/>
  <c r="P3011" i="8"/>
  <c r="O3011" i="8"/>
  <c r="N3011" i="8"/>
  <c r="T3011" i="8" s="1"/>
  <c r="S3010" i="8"/>
  <c r="R3010" i="8"/>
  <c r="Q3010" i="8"/>
  <c r="P3010" i="8"/>
  <c r="O3010" i="8"/>
  <c r="N3010" i="8"/>
  <c r="T3010" i="8" s="1"/>
  <c r="S3009" i="8"/>
  <c r="R3009" i="8"/>
  <c r="Q3009" i="8"/>
  <c r="P3009" i="8"/>
  <c r="O3009" i="8"/>
  <c r="N3009" i="8"/>
  <c r="T3009" i="8" s="1"/>
  <c r="S3008" i="8"/>
  <c r="R3008" i="8"/>
  <c r="Q3008" i="8"/>
  <c r="P3008" i="8"/>
  <c r="O3008" i="8"/>
  <c r="N3008" i="8"/>
  <c r="T3008" i="8" s="1"/>
  <c r="S3007" i="8"/>
  <c r="R3007" i="8"/>
  <c r="Q3007" i="8"/>
  <c r="P3007" i="8"/>
  <c r="O3007" i="8"/>
  <c r="N3007" i="8"/>
  <c r="T3007" i="8" s="1"/>
  <c r="S3006" i="8"/>
  <c r="R3006" i="8"/>
  <c r="Q3006" i="8"/>
  <c r="P3006" i="8"/>
  <c r="O3006" i="8"/>
  <c r="N3006" i="8"/>
  <c r="T3006" i="8" s="1"/>
  <c r="S3005" i="8"/>
  <c r="R3005" i="8"/>
  <c r="Q3005" i="8"/>
  <c r="P3005" i="8"/>
  <c r="O3005" i="8"/>
  <c r="N3005" i="8"/>
  <c r="T3005" i="8" s="1"/>
  <c r="S3004" i="8"/>
  <c r="R3004" i="8"/>
  <c r="Q3004" i="8"/>
  <c r="P3004" i="8"/>
  <c r="O3004" i="8"/>
  <c r="N3004" i="8"/>
  <c r="T3004" i="8" s="1"/>
  <c r="S3003" i="8"/>
  <c r="R3003" i="8"/>
  <c r="Q3003" i="8"/>
  <c r="P3003" i="8"/>
  <c r="O3003" i="8"/>
  <c r="N3003" i="8"/>
  <c r="T3003" i="8" s="1"/>
  <c r="S3002" i="8"/>
  <c r="R3002" i="8"/>
  <c r="Q3002" i="8"/>
  <c r="P3002" i="8"/>
  <c r="O3002" i="8"/>
  <c r="N3002" i="8"/>
  <c r="T3002" i="8" s="1"/>
  <c r="S3001" i="8"/>
  <c r="R3001" i="8"/>
  <c r="Q3001" i="8"/>
  <c r="P3001" i="8"/>
  <c r="O3001" i="8"/>
  <c r="N3001" i="8"/>
  <c r="T3001" i="8" s="1"/>
  <c r="S3000" i="8"/>
  <c r="R3000" i="8"/>
  <c r="Q3000" i="8"/>
  <c r="P3000" i="8"/>
  <c r="O3000" i="8"/>
  <c r="N3000" i="8"/>
  <c r="T3000" i="8" s="1"/>
  <c r="S2999" i="8"/>
  <c r="R2999" i="8"/>
  <c r="Q2999" i="8"/>
  <c r="P2999" i="8"/>
  <c r="O2999" i="8"/>
  <c r="N2999" i="8"/>
  <c r="T2999" i="8" s="1"/>
  <c r="S2998" i="8"/>
  <c r="R2998" i="8"/>
  <c r="Q2998" i="8"/>
  <c r="P2998" i="8"/>
  <c r="O2998" i="8"/>
  <c r="N2998" i="8"/>
  <c r="T2998" i="8" s="1"/>
  <c r="S2997" i="8"/>
  <c r="R2997" i="8"/>
  <c r="Q2997" i="8"/>
  <c r="P2997" i="8"/>
  <c r="O2997" i="8"/>
  <c r="N2997" i="8"/>
  <c r="T2997" i="8" s="1"/>
  <c r="S2996" i="8"/>
  <c r="R2996" i="8"/>
  <c r="Q2996" i="8"/>
  <c r="P2996" i="8"/>
  <c r="O2996" i="8"/>
  <c r="N2996" i="8"/>
  <c r="T2996" i="8" s="1"/>
  <c r="S2995" i="8"/>
  <c r="R2995" i="8"/>
  <c r="Q2995" i="8"/>
  <c r="P2995" i="8"/>
  <c r="O2995" i="8"/>
  <c r="N2995" i="8"/>
  <c r="T2995" i="8" s="1"/>
  <c r="S2994" i="8"/>
  <c r="R2994" i="8"/>
  <c r="Q2994" i="8"/>
  <c r="P2994" i="8"/>
  <c r="O2994" i="8"/>
  <c r="N2994" i="8"/>
  <c r="T2994" i="8" s="1"/>
  <c r="S2993" i="8"/>
  <c r="R2993" i="8"/>
  <c r="Q2993" i="8"/>
  <c r="P2993" i="8"/>
  <c r="O2993" i="8"/>
  <c r="N2993" i="8"/>
  <c r="T2993" i="8" s="1"/>
  <c r="S2992" i="8"/>
  <c r="R2992" i="8"/>
  <c r="Q2992" i="8"/>
  <c r="P2992" i="8"/>
  <c r="O2992" i="8"/>
  <c r="N2992" i="8"/>
  <c r="T2992" i="8" s="1"/>
  <c r="S2991" i="8"/>
  <c r="R2991" i="8"/>
  <c r="Q2991" i="8"/>
  <c r="P2991" i="8"/>
  <c r="O2991" i="8"/>
  <c r="N2991" i="8"/>
  <c r="T2991" i="8" s="1"/>
  <c r="S2990" i="8"/>
  <c r="R2990" i="8"/>
  <c r="Q2990" i="8"/>
  <c r="P2990" i="8"/>
  <c r="O2990" i="8"/>
  <c r="N2990" i="8"/>
  <c r="T2990" i="8" s="1"/>
  <c r="S2989" i="8"/>
  <c r="R2989" i="8"/>
  <c r="Q2989" i="8"/>
  <c r="P2989" i="8"/>
  <c r="O2989" i="8"/>
  <c r="N2989" i="8"/>
  <c r="T2989" i="8" s="1"/>
  <c r="S2988" i="8"/>
  <c r="R2988" i="8"/>
  <c r="Q2988" i="8"/>
  <c r="P2988" i="8"/>
  <c r="O2988" i="8"/>
  <c r="N2988" i="8"/>
  <c r="T2988" i="8" s="1"/>
  <c r="S2987" i="8"/>
  <c r="R2987" i="8"/>
  <c r="Q2987" i="8"/>
  <c r="P2987" i="8"/>
  <c r="O2987" i="8"/>
  <c r="N2987" i="8"/>
  <c r="T2987" i="8" s="1"/>
  <c r="S2986" i="8"/>
  <c r="R2986" i="8"/>
  <c r="Q2986" i="8"/>
  <c r="P2986" i="8"/>
  <c r="O2986" i="8"/>
  <c r="N2986" i="8"/>
  <c r="T2986" i="8" s="1"/>
  <c r="S2985" i="8"/>
  <c r="R2985" i="8"/>
  <c r="Q2985" i="8"/>
  <c r="P2985" i="8"/>
  <c r="O2985" i="8"/>
  <c r="N2985" i="8"/>
  <c r="T2985" i="8" s="1"/>
  <c r="S2984" i="8"/>
  <c r="R2984" i="8"/>
  <c r="Q2984" i="8"/>
  <c r="P2984" i="8"/>
  <c r="O2984" i="8"/>
  <c r="N2984" i="8"/>
  <c r="T2984" i="8" s="1"/>
  <c r="S2983" i="8"/>
  <c r="R2983" i="8"/>
  <c r="Q2983" i="8"/>
  <c r="P2983" i="8"/>
  <c r="O2983" i="8"/>
  <c r="N2983" i="8"/>
  <c r="T2983" i="8" s="1"/>
  <c r="S2982" i="8"/>
  <c r="R2982" i="8"/>
  <c r="Q2982" i="8"/>
  <c r="P2982" i="8"/>
  <c r="O2982" i="8"/>
  <c r="N2982" i="8"/>
  <c r="T2982" i="8" s="1"/>
  <c r="S2981" i="8"/>
  <c r="R2981" i="8"/>
  <c r="Q2981" i="8"/>
  <c r="P2981" i="8"/>
  <c r="O2981" i="8"/>
  <c r="N2981" i="8"/>
  <c r="T2981" i="8" s="1"/>
  <c r="S2980" i="8"/>
  <c r="R2980" i="8"/>
  <c r="Q2980" i="8"/>
  <c r="P2980" i="8"/>
  <c r="O2980" i="8"/>
  <c r="N2980" i="8"/>
  <c r="T2980" i="8" s="1"/>
  <c r="S2979" i="8"/>
  <c r="R2979" i="8"/>
  <c r="Q2979" i="8"/>
  <c r="P2979" i="8"/>
  <c r="O2979" i="8"/>
  <c r="N2979" i="8"/>
  <c r="T2979" i="8" s="1"/>
  <c r="S2978" i="8"/>
  <c r="R2978" i="8"/>
  <c r="Q2978" i="8"/>
  <c r="P2978" i="8"/>
  <c r="O2978" i="8"/>
  <c r="N2978" i="8"/>
  <c r="T2978" i="8" s="1"/>
  <c r="S2977" i="8"/>
  <c r="R2977" i="8"/>
  <c r="Q2977" i="8"/>
  <c r="P2977" i="8"/>
  <c r="O2977" i="8"/>
  <c r="N2977" i="8"/>
  <c r="T2977" i="8" s="1"/>
  <c r="S2976" i="8"/>
  <c r="R2976" i="8"/>
  <c r="Q2976" i="8"/>
  <c r="P2976" i="8"/>
  <c r="O2976" i="8"/>
  <c r="N2976" i="8"/>
  <c r="T2976" i="8" s="1"/>
  <c r="S2975" i="8"/>
  <c r="R2975" i="8"/>
  <c r="Q2975" i="8"/>
  <c r="P2975" i="8"/>
  <c r="O2975" i="8"/>
  <c r="N2975" i="8"/>
  <c r="T2975" i="8" s="1"/>
  <c r="S2974" i="8"/>
  <c r="R2974" i="8"/>
  <c r="Q2974" i="8"/>
  <c r="P2974" i="8"/>
  <c r="O2974" i="8"/>
  <c r="N2974" i="8"/>
  <c r="T2974" i="8" s="1"/>
  <c r="S2973" i="8"/>
  <c r="R2973" i="8"/>
  <c r="Q2973" i="8"/>
  <c r="P2973" i="8"/>
  <c r="O2973" i="8"/>
  <c r="N2973" i="8"/>
  <c r="T2973" i="8" s="1"/>
  <c r="S2972" i="8"/>
  <c r="R2972" i="8"/>
  <c r="Q2972" i="8"/>
  <c r="P2972" i="8"/>
  <c r="O2972" i="8"/>
  <c r="N2972" i="8"/>
  <c r="T2972" i="8" s="1"/>
  <c r="S2971" i="8"/>
  <c r="R2971" i="8"/>
  <c r="Q2971" i="8"/>
  <c r="P2971" i="8"/>
  <c r="O2971" i="8"/>
  <c r="N2971" i="8"/>
  <c r="T2971" i="8" s="1"/>
  <c r="S2970" i="8"/>
  <c r="R2970" i="8"/>
  <c r="Q2970" i="8"/>
  <c r="P2970" i="8"/>
  <c r="O2970" i="8"/>
  <c r="N2970" i="8"/>
  <c r="T2970" i="8" s="1"/>
  <c r="S2969" i="8"/>
  <c r="R2969" i="8"/>
  <c r="Q2969" i="8"/>
  <c r="P2969" i="8"/>
  <c r="O2969" i="8"/>
  <c r="N2969" i="8"/>
  <c r="T2969" i="8" s="1"/>
  <c r="S2968" i="8"/>
  <c r="R2968" i="8"/>
  <c r="Q2968" i="8"/>
  <c r="P2968" i="8"/>
  <c r="O2968" i="8"/>
  <c r="N2968" i="8"/>
  <c r="T2968" i="8" s="1"/>
  <c r="S2967" i="8"/>
  <c r="R2967" i="8"/>
  <c r="Q2967" i="8"/>
  <c r="P2967" i="8"/>
  <c r="O2967" i="8"/>
  <c r="N2967" i="8"/>
  <c r="T2967" i="8" s="1"/>
  <c r="S2966" i="8"/>
  <c r="R2966" i="8"/>
  <c r="Q2966" i="8"/>
  <c r="P2966" i="8"/>
  <c r="O2966" i="8"/>
  <c r="N2966" i="8"/>
  <c r="T2966" i="8" s="1"/>
  <c r="S2965" i="8"/>
  <c r="R2965" i="8"/>
  <c r="Q2965" i="8"/>
  <c r="P2965" i="8"/>
  <c r="O2965" i="8"/>
  <c r="N2965" i="8"/>
  <c r="T2965" i="8" s="1"/>
  <c r="S2964" i="8"/>
  <c r="R2964" i="8"/>
  <c r="Q2964" i="8"/>
  <c r="P2964" i="8"/>
  <c r="O2964" i="8"/>
  <c r="N2964" i="8"/>
  <c r="T2964" i="8" s="1"/>
  <c r="S2963" i="8"/>
  <c r="R2963" i="8"/>
  <c r="Q2963" i="8"/>
  <c r="P2963" i="8"/>
  <c r="O2963" i="8"/>
  <c r="N2963" i="8"/>
  <c r="T2963" i="8" s="1"/>
  <c r="S2962" i="8"/>
  <c r="R2962" i="8"/>
  <c r="Q2962" i="8"/>
  <c r="P2962" i="8"/>
  <c r="O2962" i="8"/>
  <c r="N2962" i="8"/>
  <c r="T2962" i="8" s="1"/>
  <c r="S2961" i="8"/>
  <c r="R2961" i="8"/>
  <c r="Q2961" i="8"/>
  <c r="P2961" i="8"/>
  <c r="O2961" i="8"/>
  <c r="N2961" i="8"/>
  <c r="T2961" i="8" s="1"/>
  <c r="S2960" i="8"/>
  <c r="R2960" i="8"/>
  <c r="Q2960" i="8"/>
  <c r="P2960" i="8"/>
  <c r="O2960" i="8"/>
  <c r="N2960" i="8"/>
  <c r="T2960" i="8" s="1"/>
  <c r="S2959" i="8"/>
  <c r="R2959" i="8"/>
  <c r="Q2959" i="8"/>
  <c r="P2959" i="8"/>
  <c r="O2959" i="8"/>
  <c r="N2959" i="8"/>
  <c r="T2959" i="8" s="1"/>
  <c r="S2958" i="8"/>
  <c r="R2958" i="8"/>
  <c r="Q2958" i="8"/>
  <c r="P2958" i="8"/>
  <c r="O2958" i="8"/>
  <c r="N2958" i="8"/>
  <c r="T2958" i="8" s="1"/>
  <c r="S2957" i="8"/>
  <c r="R2957" i="8"/>
  <c r="Q2957" i="8"/>
  <c r="P2957" i="8"/>
  <c r="O2957" i="8"/>
  <c r="N2957" i="8"/>
  <c r="T2957" i="8" s="1"/>
  <c r="S2956" i="8"/>
  <c r="R2956" i="8"/>
  <c r="Q2956" i="8"/>
  <c r="P2956" i="8"/>
  <c r="O2956" i="8"/>
  <c r="N2956" i="8"/>
  <c r="T2956" i="8" s="1"/>
  <c r="S2955" i="8"/>
  <c r="R2955" i="8"/>
  <c r="Q2955" i="8"/>
  <c r="P2955" i="8"/>
  <c r="O2955" i="8"/>
  <c r="N2955" i="8"/>
  <c r="T2955" i="8" s="1"/>
  <c r="S2954" i="8"/>
  <c r="R2954" i="8"/>
  <c r="Q2954" i="8"/>
  <c r="P2954" i="8"/>
  <c r="O2954" i="8"/>
  <c r="N2954" i="8"/>
  <c r="T2954" i="8" s="1"/>
  <c r="S2953" i="8"/>
  <c r="R2953" i="8"/>
  <c r="Q2953" i="8"/>
  <c r="P2953" i="8"/>
  <c r="O2953" i="8"/>
  <c r="N2953" i="8"/>
  <c r="T2953" i="8" s="1"/>
  <c r="S2952" i="8"/>
  <c r="R2952" i="8"/>
  <c r="Q2952" i="8"/>
  <c r="P2952" i="8"/>
  <c r="O2952" i="8"/>
  <c r="N2952" i="8"/>
  <c r="T2952" i="8" s="1"/>
  <c r="S2951" i="8"/>
  <c r="R2951" i="8"/>
  <c r="Q2951" i="8"/>
  <c r="P2951" i="8"/>
  <c r="O2951" i="8"/>
  <c r="N2951" i="8"/>
  <c r="T2951" i="8" s="1"/>
  <c r="S2950" i="8"/>
  <c r="R2950" i="8"/>
  <c r="Q2950" i="8"/>
  <c r="P2950" i="8"/>
  <c r="O2950" i="8"/>
  <c r="N2950" i="8"/>
  <c r="T2950" i="8" s="1"/>
  <c r="S2949" i="8"/>
  <c r="R2949" i="8"/>
  <c r="Q2949" i="8"/>
  <c r="P2949" i="8"/>
  <c r="O2949" i="8"/>
  <c r="N2949" i="8"/>
  <c r="T2949" i="8" s="1"/>
  <c r="S2948" i="8"/>
  <c r="R2948" i="8"/>
  <c r="Q2948" i="8"/>
  <c r="P2948" i="8"/>
  <c r="O2948" i="8"/>
  <c r="N2948" i="8"/>
  <c r="T2948" i="8" s="1"/>
  <c r="S2947" i="8"/>
  <c r="R2947" i="8"/>
  <c r="Q2947" i="8"/>
  <c r="P2947" i="8"/>
  <c r="O2947" i="8"/>
  <c r="N2947" i="8"/>
  <c r="T2947" i="8" s="1"/>
  <c r="S2946" i="8"/>
  <c r="R2946" i="8"/>
  <c r="Q2946" i="8"/>
  <c r="P2946" i="8"/>
  <c r="O2946" i="8"/>
  <c r="N2946" i="8"/>
  <c r="T2946" i="8" s="1"/>
  <c r="S2945" i="8"/>
  <c r="R2945" i="8"/>
  <c r="Q2945" i="8"/>
  <c r="P2945" i="8"/>
  <c r="O2945" i="8"/>
  <c r="N2945" i="8"/>
  <c r="T2945" i="8" s="1"/>
  <c r="S2944" i="8"/>
  <c r="R2944" i="8"/>
  <c r="Q2944" i="8"/>
  <c r="P2944" i="8"/>
  <c r="O2944" i="8"/>
  <c r="N2944" i="8"/>
  <c r="T2944" i="8" s="1"/>
  <c r="S2943" i="8"/>
  <c r="R2943" i="8"/>
  <c r="Q2943" i="8"/>
  <c r="P2943" i="8"/>
  <c r="O2943" i="8"/>
  <c r="N2943" i="8"/>
  <c r="T2943" i="8" s="1"/>
  <c r="S2942" i="8"/>
  <c r="R2942" i="8"/>
  <c r="Q2942" i="8"/>
  <c r="P2942" i="8"/>
  <c r="O2942" i="8"/>
  <c r="N2942" i="8"/>
  <c r="T2942" i="8" s="1"/>
  <c r="S2941" i="8"/>
  <c r="R2941" i="8"/>
  <c r="Q2941" i="8"/>
  <c r="P2941" i="8"/>
  <c r="O2941" i="8"/>
  <c r="N2941" i="8"/>
  <c r="T2941" i="8" s="1"/>
  <c r="S2940" i="8"/>
  <c r="R2940" i="8"/>
  <c r="Q2940" i="8"/>
  <c r="P2940" i="8"/>
  <c r="O2940" i="8"/>
  <c r="N2940" i="8"/>
  <c r="T2940" i="8" s="1"/>
  <c r="S2939" i="8"/>
  <c r="R2939" i="8"/>
  <c r="Q2939" i="8"/>
  <c r="P2939" i="8"/>
  <c r="O2939" i="8"/>
  <c r="N2939" i="8"/>
  <c r="T2939" i="8" s="1"/>
  <c r="S2938" i="8"/>
  <c r="R2938" i="8"/>
  <c r="Q2938" i="8"/>
  <c r="P2938" i="8"/>
  <c r="O2938" i="8"/>
  <c r="N2938" i="8"/>
  <c r="T2938" i="8" s="1"/>
  <c r="S2937" i="8"/>
  <c r="R2937" i="8"/>
  <c r="Q2937" i="8"/>
  <c r="P2937" i="8"/>
  <c r="O2937" i="8"/>
  <c r="N2937" i="8"/>
  <c r="T2937" i="8" s="1"/>
  <c r="S2936" i="8"/>
  <c r="R2936" i="8"/>
  <c r="Q2936" i="8"/>
  <c r="P2936" i="8"/>
  <c r="O2936" i="8"/>
  <c r="N2936" i="8"/>
  <c r="T2936" i="8" s="1"/>
  <c r="S2935" i="8"/>
  <c r="R2935" i="8"/>
  <c r="Q2935" i="8"/>
  <c r="P2935" i="8"/>
  <c r="O2935" i="8"/>
  <c r="N2935" i="8"/>
  <c r="T2935" i="8" s="1"/>
  <c r="S2934" i="8"/>
  <c r="R2934" i="8"/>
  <c r="Q2934" i="8"/>
  <c r="P2934" i="8"/>
  <c r="O2934" i="8"/>
  <c r="N2934" i="8"/>
  <c r="T2934" i="8" s="1"/>
  <c r="S2933" i="8"/>
  <c r="R2933" i="8"/>
  <c r="Q2933" i="8"/>
  <c r="P2933" i="8"/>
  <c r="O2933" i="8"/>
  <c r="N2933" i="8"/>
  <c r="T2933" i="8" s="1"/>
  <c r="S2932" i="8"/>
  <c r="R2932" i="8"/>
  <c r="Q2932" i="8"/>
  <c r="P2932" i="8"/>
  <c r="O2932" i="8"/>
  <c r="N2932" i="8"/>
  <c r="T2932" i="8" s="1"/>
  <c r="S2931" i="8"/>
  <c r="R2931" i="8"/>
  <c r="Q2931" i="8"/>
  <c r="P2931" i="8"/>
  <c r="O2931" i="8"/>
  <c r="N2931" i="8"/>
  <c r="T2931" i="8" s="1"/>
  <c r="S2930" i="8"/>
  <c r="R2930" i="8"/>
  <c r="Q2930" i="8"/>
  <c r="P2930" i="8"/>
  <c r="O2930" i="8"/>
  <c r="N2930" i="8"/>
  <c r="T2930" i="8" s="1"/>
  <c r="S2929" i="8"/>
  <c r="R2929" i="8"/>
  <c r="Q2929" i="8"/>
  <c r="P2929" i="8"/>
  <c r="O2929" i="8"/>
  <c r="N2929" i="8"/>
  <c r="T2929" i="8" s="1"/>
  <c r="S2928" i="8"/>
  <c r="R2928" i="8"/>
  <c r="Q2928" i="8"/>
  <c r="P2928" i="8"/>
  <c r="O2928" i="8"/>
  <c r="N2928" i="8"/>
  <c r="T2928" i="8" s="1"/>
  <c r="S2927" i="8"/>
  <c r="R2927" i="8"/>
  <c r="Q2927" i="8"/>
  <c r="P2927" i="8"/>
  <c r="O2927" i="8"/>
  <c r="N2927" i="8"/>
  <c r="T2927" i="8" s="1"/>
  <c r="S2926" i="8"/>
  <c r="R2926" i="8"/>
  <c r="Q2926" i="8"/>
  <c r="P2926" i="8"/>
  <c r="O2926" i="8"/>
  <c r="N2926" i="8"/>
  <c r="T2926" i="8" s="1"/>
  <c r="S2925" i="8"/>
  <c r="R2925" i="8"/>
  <c r="Q2925" i="8"/>
  <c r="P2925" i="8"/>
  <c r="O2925" i="8"/>
  <c r="N2925" i="8"/>
  <c r="T2925" i="8" s="1"/>
  <c r="S2924" i="8"/>
  <c r="R2924" i="8"/>
  <c r="Q2924" i="8"/>
  <c r="P2924" i="8"/>
  <c r="O2924" i="8"/>
  <c r="N2924" i="8"/>
  <c r="T2924" i="8" s="1"/>
  <c r="S2923" i="8"/>
  <c r="R2923" i="8"/>
  <c r="Q2923" i="8"/>
  <c r="P2923" i="8"/>
  <c r="O2923" i="8"/>
  <c r="N2923" i="8"/>
  <c r="T2923" i="8" s="1"/>
  <c r="S2922" i="8"/>
  <c r="R2922" i="8"/>
  <c r="Q2922" i="8"/>
  <c r="P2922" i="8"/>
  <c r="O2922" i="8"/>
  <c r="N2922" i="8"/>
  <c r="T2922" i="8" s="1"/>
  <c r="S2921" i="8"/>
  <c r="R2921" i="8"/>
  <c r="Q2921" i="8"/>
  <c r="P2921" i="8"/>
  <c r="O2921" i="8"/>
  <c r="N2921" i="8"/>
  <c r="T2921" i="8" s="1"/>
  <c r="S2920" i="8"/>
  <c r="R2920" i="8"/>
  <c r="Q2920" i="8"/>
  <c r="P2920" i="8"/>
  <c r="O2920" i="8"/>
  <c r="N2920" i="8"/>
  <c r="T2920" i="8" s="1"/>
  <c r="S2919" i="8"/>
  <c r="R2919" i="8"/>
  <c r="Q2919" i="8"/>
  <c r="P2919" i="8"/>
  <c r="O2919" i="8"/>
  <c r="N2919" i="8"/>
  <c r="T2919" i="8" s="1"/>
  <c r="S2918" i="8"/>
  <c r="R2918" i="8"/>
  <c r="Q2918" i="8"/>
  <c r="P2918" i="8"/>
  <c r="O2918" i="8"/>
  <c r="N2918" i="8"/>
  <c r="T2918" i="8" s="1"/>
  <c r="S2917" i="8"/>
  <c r="R2917" i="8"/>
  <c r="Q2917" i="8"/>
  <c r="P2917" i="8"/>
  <c r="O2917" i="8"/>
  <c r="N2917" i="8"/>
  <c r="T2917" i="8" s="1"/>
  <c r="S2916" i="8"/>
  <c r="R2916" i="8"/>
  <c r="Q2916" i="8"/>
  <c r="P2916" i="8"/>
  <c r="O2916" i="8"/>
  <c r="N2916" i="8"/>
  <c r="T2916" i="8" s="1"/>
  <c r="S2915" i="8"/>
  <c r="R2915" i="8"/>
  <c r="Q2915" i="8"/>
  <c r="P2915" i="8"/>
  <c r="O2915" i="8"/>
  <c r="N2915" i="8"/>
  <c r="T2915" i="8" s="1"/>
  <c r="S2914" i="8"/>
  <c r="R2914" i="8"/>
  <c r="Q2914" i="8"/>
  <c r="P2914" i="8"/>
  <c r="O2914" i="8"/>
  <c r="N2914" i="8"/>
  <c r="T2914" i="8" s="1"/>
  <c r="S2913" i="8"/>
  <c r="R2913" i="8"/>
  <c r="Q2913" i="8"/>
  <c r="P2913" i="8"/>
  <c r="O2913" i="8"/>
  <c r="N2913" i="8"/>
  <c r="T2913" i="8" s="1"/>
  <c r="S2912" i="8"/>
  <c r="R2912" i="8"/>
  <c r="Q2912" i="8"/>
  <c r="P2912" i="8"/>
  <c r="O2912" i="8"/>
  <c r="N2912" i="8"/>
  <c r="T2912" i="8" s="1"/>
  <c r="S2911" i="8"/>
  <c r="R2911" i="8"/>
  <c r="Q2911" i="8"/>
  <c r="P2911" i="8"/>
  <c r="O2911" i="8"/>
  <c r="N2911" i="8"/>
  <c r="T2911" i="8" s="1"/>
  <c r="S2910" i="8"/>
  <c r="R2910" i="8"/>
  <c r="Q2910" i="8"/>
  <c r="P2910" i="8"/>
  <c r="O2910" i="8"/>
  <c r="N2910" i="8"/>
  <c r="T2910" i="8" s="1"/>
  <c r="S2909" i="8"/>
  <c r="R2909" i="8"/>
  <c r="Q2909" i="8"/>
  <c r="P2909" i="8"/>
  <c r="O2909" i="8"/>
  <c r="N2909" i="8"/>
  <c r="T2909" i="8" s="1"/>
  <c r="S2908" i="8"/>
  <c r="R2908" i="8"/>
  <c r="Q2908" i="8"/>
  <c r="P2908" i="8"/>
  <c r="O2908" i="8"/>
  <c r="N2908" i="8"/>
  <c r="T2908" i="8" s="1"/>
  <c r="S2907" i="8"/>
  <c r="R2907" i="8"/>
  <c r="Q2907" i="8"/>
  <c r="P2907" i="8"/>
  <c r="O2907" i="8"/>
  <c r="N2907" i="8"/>
  <c r="T2907" i="8" s="1"/>
  <c r="S2906" i="8"/>
  <c r="R2906" i="8"/>
  <c r="Q2906" i="8"/>
  <c r="P2906" i="8"/>
  <c r="O2906" i="8"/>
  <c r="N2906" i="8"/>
  <c r="T2906" i="8" s="1"/>
  <c r="S2905" i="8"/>
  <c r="R2905" i="8"/>
  <c r="Q2905" i="8"/>
  <c r="P2905" i="8"/>
  <c r="O2905" i="8"/>
  <c r="N2905" i="8"/>
  <c r="T2905" i="8" s="1"/>
  <c r="S2904" i="8"/>
  <c r="R2904" i="8"/>
  <c r="Q2904" i="8"/>
  <c r="P2904" i="8"/>
  <c r="O2904" i="8"/>
  <c r="N2904" i="8"/>
  <c r="T2904" i="8" s="1"/>
  <c r="S2903" i="8"/>
  <c r="R2903" i="8"/>
  <c r="Q2903" i="8"/>
  <c r="P2903" i="8"/>
  <c r="O2903" i="8"/>
  <c r="N2903" i="8"/>
  <c r="T2903" i="8" s="1"/>
  <c r="S2902" i="8"/>
  <c r="R2902" i="8"/>
  <c r="Q2902" i="8"/>
  <c r="P2902" i="8"/>
  <c r="O2902" i="8"/>
  <c r="N2902" i="8"/>
  <c r="T2902" i="8" s="1"/>
  <c r="S2901" i="8"/>
  <c r="R2901" i="8"/>
  <c r="Q2901" i="8"/>
  <c r="P2901" i="8"/>
  <c r="O2901" i="8"/>
  <c r="N2901" i="8"/>
  <c r="T2901" i="8" s="1"/>
  <c r="S2900" i="8"/>
  <c r="R2900" i="8"/>
  <c r="Q2900" i="8"/>
  <c r="P2900" i="8"/>
  <c r="O2900" i="8"/>
  <c r="N2900" i="8"/>
  <c r="T2900" i="8" s="1"/>
  <c r="S2899" i="8"/>
  <c r="R2899" i="8"/>
  <c r="Q2899" i="8"/>
  <c r="P2899" i="8"/>
  <c r="O2899" i="8"/>
  <c r="N2899" i="8"/>
  <c r="T2899" i="8" s="1"/>
  <c r="S2898" i="8"/>
  <c r="R2898" i="8"/>
  <c r="Q2898" i="8"/>
  <c r="P2898" i="8"/>
  <c r="O2898" i="8"/>
  <c r="N2898" i="8"/>
  <c r="T2898" i="8" s="1"/>
  <c r="S2897" i="8"/>
  <c r="R2897" i="8"/>
  <c r="Q2897" i="8"/>
  <c r="P2897" i="8"/>
  <c r="O2897" i="8"/>
  <c r="N2897" i="8"/>
  <c r="T2897" i="8" s="1"/>
  <c r="S2896" i="8"/>
  <c r="R2896" i="8"/>
  <c r="Q2896" i="8"/>
  <c r="P2896" i="8"/>
  <c r="O2896" i="8"/>
  <c r="N2896" i="8"/>
  <c r="T2896" i="8" s="1"/>
  <c r="S2895" i="8"/>
  <c r="R2895" i="8"/>
  <c r="Q2895" i="8"/>
  <c r="P2895" i="8"/>
  <c r="O2895" i="8"/>
  <c r="N2895" i="8"/>
  <c r="T2895" i="8" s="1"/>
  <c r="S2894" i="8"/>
  <c r="R2894" i="8"/>
  <c r="Q2894" i="8"/>
  <c r="P2894" i="8"/>
  <c r="O2894" i="8"/>
  <c r="N2894" i="8"/>
  <c r="T2894" i="8" s="1"/>
  <c r="S2893" i="8"/>
  <c r="R2893" i="8"/>
  <c r="Q2893" i="8"/>
  <c r="P2893" i="8"/>
  <c r="O2893" i="8"/>
  <c r="N2893" i="8"/>
  <c r="T2893" i="8" s="1"/>
  <c r="S2892" i="8"/>
  <c r="R2892" i="8"/>
  <c r="Q2892" i="8"/>
  <c r="P2892" i="8"/>
  <c r="O2892" i="8"/>
  <c r="N2892" i="8"/>
  <c r="T2892" i="8" s="1"/>
  <c r="S2891" i="8"/>
  <c r="R2891" i="8"/>
  <c r="Q2891" i="8"/>
  <c r="P2891" i="8"/>
  <c r="O2891" i="8"/>
  <c r="N2891" i="8"/>
  <c r="T2891" i="8" s="1"/>
  <c r="S2890" i="8"/>
  <c r="R2890" i="8"/>
  <c r="Q2890" i="8"/>
  <c r="P2890" i="8"/>
  <c r="O2890" i="8"/>
  <c r="N2890" i="8"/>
  <c r="T2890" i="8" s="1"/>
  <c r="S2889" i="8"/>
  <c r="R2889" i="8"/>
  <c r="Q2889" i="8"/>
  <c r="P2889" i="8"/>
  <c r="O2889" i="8"/>
  <c r="N2889" i="8"/>
  <c r="T2889" i="8" s="1"/>
  <c r="S2888" i="8"/>
  <c r="R2888" i="8"/>
  <c r="Q2888" i="8"/>
  <c r="P2888" i="8"/>
  <c r="O2888" i="8"/>
  <c r="N2888" i="8"/>
  <c r="T2888" i="8" s="1"/>
  <c r="S2887" i="8"/>
  <c r="R2887" i="8"/>
  <c r="Q2887" i="8"/>
  <c r="P2887" i="8"/>
  <c r="O2887" i="8"/>
  <c r="N2887" i="8"/>
  <c r="T2887" i="8" s="1"/>
  <c r="S2886" i="8"/>
  <c r="R2886" i="8"/>
  <c r="Q2886" i="8"/>
  <c r="P2886" i="8"/>
  <c r="O2886" i="8"/>
  <c r="N2886" i="8"/>
  <c r="T2886" i="8" s="1"/>
  <c r="S2885" i="8"/>
  <c r="R2885" i="8"/>
  <c r="Q2885" i="8"/>
  <c r="P2885" i="8"/>
  <c r="O2885" i="8"/>
  <c r="N2885" i="8"/>
  <c r="T2885" i="8" s="1"/>
  <c r="S2884" i="8"/>
  <c r="R2884" i="8"/>
  <c r="Q2884" i="8"/>
  <c r="P2884" i="8"/>
  <c r="O2884" i="8"/>
  <c r="N2884" i="8"/>
  <c r="T2884" i="8" s="1"/>
  <c r="S2883" i="8"/>
  <c r="R2883" i="8"/>
  <c r="Q2883" i="8"/>
  <c r="P2883" i="8"/>
  <c r="O2883" i="8"/>
  <c r="N2883" i="8"/>
  <c r="T2883" i="8" s="1"/>
  <c r="S2882" i="8"/>
  <c r="R2882" i="8"/>
  <c r="Q2882" i="8"/>
  <c r="P2882" i="8"/>
  <c r="O2882" i="8"/>
  <c r="N2882" i="8"/>
  <c r="T2882" i="8" s="1"/>
  <c r="S2881" i="8"/>
  <c r="R2881" i="8"/>
  <c r="Q2881" i="8"/>
  <c r="P2881" i="8"/>
  <c r="O2881" i="8"/>
  <c r="N2881" i="8"/>
  <c r="T2881" i="8" s="1"/>
  <c r="S2880" i="8"/>
  <c r="R2880" i="8"/>
  <c r="Q2880" i="8"/>
  <c r="P2880" i="8"/>
  <c r="O2880" i="8"/>
  <c r="N2880" i="8"/>
  <c r="T2880" i="8" s="1"/>
  <c r="S2879" i="8"/>
  <c r="R2879" i="8"/>
  <c r="Q2879" i="8"/>
  <c r="P2879" i="8"/>
  <c r="O2879" i="8"/>
  <c r="N2879" i="8"/>
  <c r="T2879" i="8" s="1"/>
  <c r="S2878" i="8"/>
  <c r="R2878" i="8"/>
  <c r="Q2878" i="8"/>
  <c r="P2878" i="8"/>
  <c r="O2878" i="8"/>
  <c r="N2878" i="8"/>
  <c r="T2878" i="8" s="1"/>
  <c r="S2877" i="8"/>
  <c r="R2877" i="8"/>
  <c r="Q2877" i="8"/>
  <c r="P2877" i="8"/>
  <c r="O2877" i="8"/>
  <c r="N2877" i="8"/>
  <c r="T2877" i="8" s="1"/>
  <c r="S2876" i="8"/>
  <c r="R2876" i="8"/>
  <c r="Q2876" i="8"/>
  <c r="P2876" i="8"/>
  <c r="O2876" i="8"/>
  <c r="N2876" i="8"/>
  <c r="T2876" i="8" s="1"/>
  <c r="S2875" i="8"/>
  <c r="R2875" i="8"/>
  <c r="Q2875" i="8"/>
  <c r="P2875" i="8"/>
  <c r="O2875" i="8"/>
  <c r="N2875" i="8"/>
  <c r="T2875" i="8" s="1"/>
  <c r="S2874" i="8"/>
  <c r="R2874" i="8"/>
  <c r="Q2874" i="8"/>
  <c r="P2874" i="8"/>
  <c r="O2874" i="8"/>
  <c r="N2874" i="8"/>
  <c r="T2874" i="8" s="1"/>
  <c r="S2873" i="8"/>
  <c r="R2873" i="8"/>
  <c r="Q2873" i="8"/>
  <c r="P2873" i="8"/>
  <c r="O2873" i="8"/>
  <c r="N2873" i="8"/>
  <c r="T2873" i="8" s="1"/>
  <c r="S2872" i="8"/>
  <c r="R2872" i="8"/>
  <c r="Q2872" i="8"/>
  <c r="P2872" i="8"/>
  <c r="O2872" i="8"/>
  <c r="N2872" i="8"/>
  <c r="T2872" i="8" s="1"/>
  <c r="S2871" i="8"/>
  <c r="R2871" i="8"/>
  <c r="Q2871" i="8"/>
  <c r="P2871" i="8"/>
  <c r="O2871" i="8"/>
  <c r="N2871" i="8"/>
  <c r="T2871" i="8" s="1"/>
  <c r="S2870" i="8"/>
  <c r="R2870" i="8"/>
  <c r="Q2870" i="8"/>
  <c r="P2870" i="8"/>
  <c r="O2870" i="8"/>
  <c r="N2870" i="8"/>
  <c r="T2870" i="8" s="1"/>
  <c r="S2869" i="8"/>
  <c r="R2869" i="8"/>
  <c r="Q2869" i="8"/>
  <c r="P2869" i="8"/>
  <c r="O2869" i="8"/>
  <c r="N2869" i="8"/>
  <c r="T2869" i="8" s="1"/>
  <c r="S2868" i="8"/>
  <c r="R2868" i="8"/>
  <c r="Q2868" i="8"/>
  <c r="P2868" i="8"/>
  <c r="O2868" i="8"/>
  <c r="N2868" i="8"/>
  <c r="T2868" i="8" s="1"/>
  <c r="S2867" i="8"/>
  <c r="R2867" i="8"/>
  <c r="Q2867" i="8"/>
  <c r="P2867" i="8"/>
  <c r="O2867" i="8"/>
  <c r="N2867" i="8"/>
  <c r="T2867" i="8" s="1"/>
  <c r="S2866" i="8"/>
  <c r="R2866" i="8"/>
  <c r="Q2866" i="8"/>
  <c r="P2866" i="8"/>
  <c r="O2866" i="8"/>
  <c r="N2866" i="8"/>
  <c r="T2866" i="8" s="1"/>
  <c r="S2865" i="8"/>
  <c r="R2865" i="8"/>
  <c r="Q2865" i="8"/>
  <c r="P2865" i="8"/>
  <c r="O2865" i="8"/>
  <c r="N2865" i="8"/>
  <c r="T2865" i="8" s="1"/>
  <c r="S2864" i="8"/>
  <c r="R2864" i="8"/>
  <c r="Q2864" i="8"/>
  <c r="P2864" i="8"/>
  <c r="O2864" i="8"/>
  <c r="N2864" i="8"/>
  <c r="T2864" i="8" s="1"/>
  <c r="S2863" i="8"/>
  <c r="R2863" i="8"/>
  <c r="Q2863" i="8"/>
  <c r="P2863" i="8"/>
  <c r="O2863" i="8"/>
  <c r="N2863" i="8"/>
  <c r="T2863" i="8" s="1"/>
  <c r="S2862" i="8"/>
  <c r="R2862" i="8"/>
  <c r="Q2862" i="8"/>
  <c r="P2862" i="8"/>
  <c r="O2862" i="8"/>
  <c r="N2862" i="8"/>
  <c r="T2862" i="8" s="1"/>
  <c r="S2861" i="8"/>
  <c r="R2861" i="8"/>
  <c r="Q2861" i="8"/>
  <c r="P2861" i="8"/>
  <c r="O2861" i="8"/>
  <c r="N2861" i="8"/>
  <c r="T2861" i="8" s="1"/>
  <c r="S2860" i="8"/>
  <c r="R2860" i="8"/>
  <c r="Q2860" i="8"/>
  <c r="P2860" i="8"/>
  <c r="O2860" i="8"/>
  <c r="N2860" i="8"/>
  <c r="T2860" i="8" s="1"/>
  <c r="S2859" i="8"/>
  <c r="R2859" i="8"/>
  <c r="Q2859" i="8"/>
  <c r="P2859" i="8"/>
  <c r="O2859" i="8"/>
  <c r="N2859" i="8"/>
  <c r="T2859" i="8" s="1"/>
  <c r="S2858" i="8"/>
  <c r="R2858" i="8"/>
  <c r="Q2858" i="8"/>
  <c r="P2858" i="8"/>
  <c r="O2858" i="8"/>
  <c r="N2858" i="8"/>
  <c r="T2858" i="8" s="1"/>
  <c r="S2857" i="8"/>
  <c r="R2857" i="8"/>
  <c r="Q2857" i="8"/>
  <c r="P2857" i="8"/>
  <c r="O2857" i="8"/>
  <c r="N2857" i="8"/>
  <c r="T2857" i="8" s="1"/>
  <c r="S2856" i="8"/>
  <c r="R2856" i="8"/>
  <c r="Q2856" i="8"/>
  <c r="P2856" i="8"/>
  <c r="O2856" i="8"/>
  <c r="N2856" i="8"/>
  <c r="T2856" i="8" s="1"/>
  <c r="S2855" i="8"/>
  <c r="R2855" i="8"/>
  <c r="Q2855" i="8"/>
  <c r="P2855" i="8"/>
  <c r="O2855" i="8"/>
  <c r="N2855" i="8"/>
  <c r="T2855" i="8" s="1"/>
  <c r="S2854" i="8"/>
  <c r="R2854" i="8"/>
  <c r="Q2854" i="8"/>
  <c r="P2854" i="8"/>
  <c r="O2854" i="8"/>
  <c r="N2854" i="8"/>
  <c r="T2854" i="8" s="1"/>
  <c r="S2853" i="8"/>
  <c r="R2853" i="8"/>
  <c r="Q2853" i="8"/>
  <c r="P2853" i="8"/>
  <c r="O2853" i="8"/>
  <c r="N2853" i="8"/>
  <c r="T2853" i="8" s="1"/>
  <c r="S2852" i="8"/>
  <c r="R2852" i="8"/>
  <c r="Q2852" i="8"/>
  <c r="P2852" i="8"/>
  <c r="O2852" i="8"/>
  <c r="N2852" i="8"/>
  <c r="T2852" i="8" s="1"/>
  <c r="S2851" i="8"/>
  <c r="R2851" i="8"/>
  <c r="Q2851" i="8"/>
  <c r="P2851" i="8"/>
  <c r="O2851" i="8"/>
  <c r="N2851" i="8"/>
  <c r="T2851" i="8" s="1"/>
  <c r="S2850" i="8"/>
  <c r="R2850" i="8"/>
  <c r="Q2850" i="8"/>
  <c r="P2850" i="8"/>
  <c r="O2850" i="8"/>
  <c r="N2850" i="8"/>
  <c r="T2850" i="8" s="1"/>
  <c r="S2849" i="8"/>
  <c r="R2849" i="8"/>
  <c r="Q2849" i="8"/>
  <c r="P2849" i="8"/>
  <c r="O2849" i="8"/>
  <c r="N2849" i="8"/>
  <c r="T2849" i="8" s="1"/>
  <c r="S2848" i="8"/>
  <c r="R2848" i="8"/>
  <c r="Q2848" i="8"/>
  <c r="P2848" i="8"/>
  <c r="O2848" i="8"/>
  <c r="N2848" i="8"/>
  <c r="T2848" i="8" s="1"/>
  <c r="S2847" i="8"/>
  <c r="R2847" i="8"/>
  <c r="Q2847" i="8"/>
  <c r="P2847" i="8"/>
  <c r="O2847" i="8"/>
  <c r="N2847" i="8"/>
  <c r="T2847" i="8" s="1"/>
  <c r="S2846" i="8"/>
  <c r="R2846" i="8"/>
  <c r="Q2846" i="8"/>
  <c r="P2846" i="8"/>
  <c r="O2846" i="8"/>
  <c r="N2846" i="8"/>
  <c r="T2846" i="8" s="1"/>
  <c r="S2845" i="8"/>
  <c r="R2845" i="8"/>
  <c r="Q2845" i="8"/>
  <c r="P2845" i="8"/>
  <c r="O2845" i="8"/>
  <c r="N2845" i="8"/>
  <c r="T2845" i="8" s="1"/>
  <c r="S2844" i="8"/>
  <c r="R2844" i="8"/>
  <c r="Q2844" i="8"/>
  <c r="P2844" i="8"/>
  <c r="O2844" i="8"/>
  <c r="N2844" i="8"/>
  <c r="T2844" i="8" s="1"/>
  <c r="S2843" i="8"/>
  <c r="R2843" i="8"/>
  <c r="Q2843" i="8"/>
  <c r="P2843" i="8"/>
  <c r="O2843" i="8"/>
  <c r="N2843" i="8"/>
  <c r="T2843" i="8" s="1"/>
  <c r="S2842" i="8"/>
  <c r="R2842" i="8"/>
  <c r="Q2842" i="8"/>
  <c r="P2842" i="8"/>
  <c r="O2842" i="8"/>
  <c r="N2842" i="8"/>
  <c r="T2842" i="8" s="1"/>
  <c r="S2841" i="8"/>
  <c r="R2841" i="8"/>
  <c r="Q2841" i="8"/>
  <c r="P2841" i="8"/>
  <c r="O2841" i="8"/>
  <c r="N2841" i="8"/>
  <c r="T2841" i="8" s="1"/>
  <c r="S2840" i="8"/>
  <c r="R2840" i="8"/>
  <c r="Q2840" i="8"/>
  <c r="P2840" i="8"/>
  <c r="O2840" i="8"/>
  <c r="N2840" i="8"/>
  <c r="T2840" i="8" s="1"/>
  <c r="S2839" i="8"/>
  <c r="R2839" i="8"/>
  <c r="Q2839" i="8"/>
  <c r="P2839" i="8"/>
  <c r="O2839" i="8"/>
  <c r="N2839" i="8"/>
  <c r="T2839" i="8" s="1"/>
  <c r="S2838" i="8"/>
  <c r="R2838" i="8"/>
  <c r="Q2838" i="8"/>
  <c r="P2838" i="8"/>
  <c r="O2838" i="8"/>
  <c r="N2838" i="8"/>
  <c r="T2838" i="8" s="1"/>
  <c r="S2837" i="8"/>
  <c r="R2837" i="8"/>
  <c r="Q2837" i="8"/>
  <c r="P2837" i="8"/>
  <c r="O2837" i="8"/>
  <c r="N2837" i="8"/>
  <c r="T2837" i="8" s="1"/>
  <c r="S2836" i="8"/>
  <c r="R2836" i="8"/>
  <c r="Q2836" i="8"/>
  <c r="P2836" i="8"/>
  <c r="O2836" i="8"/>
  <c r="N2836" i="8"/>
  <c r="T2836" i="8" s="1"/>
  <c r="S2835" i="8"/>
  <c r="R2835" i="8"/>
  <c r="Q2835" i="8"/>
  <c r="P2835" i="8"/>
  <c r="O2835" i="8"/>
  <c r="N2835" i="8"/>
  <c r="T2835" i="8" s="1"/>
  <c r="S2834" i="8"/>
  <c r="R2834" i="8"/>
  <c r="Q2834" i="8"/>
  <c r="P2834" i="8"/>
  <c r="O2834" i="8"/>
  <c r="N2834" i="8"/>
  <c r="T2834" i="8" s="1"/>
  <c r="S2833" i="8"/>
  <c r="R2833" i="8"/>
  <c r="Q2833" i="8"/>
  <c r="P2833" i="8"/>
  <c r="O2833" i="8"/>
  <c r="N2833" i="8"/>
  <c r="T2833" i="8" s="1"/>
  <c r="S2832" i="8"/>
  <c r="R2832" i="8"/>
  <c r="Q2832" i="8"/>
  <c r="P2832" i="8"/>
  <c r="O2832" i="8"/>
  <c r="N2832" i="8"/>
  <c r="T2832" i="8" s="1"/>
  <c r="S2831" i="8"/>
  <c r="R2831" i="8"/>
  <c r="Q2831" i="8"/>
  <c r="P2831" i="8"/>
  <c r="O2831" i="8"/>
  <c r="N2831" i="8"/>
  <c r="T2831" i="8" s="1"/>
  <c r="S2830" i="8"/>
  <c r="R2830" i="8"/>
  <c r="Q2830" i="8"/>
  <c r="P2830" i="8"/>
  <c r="O2830" i="8"/>
  <c r="N2830" i="8"/>
  <c r="T2830" i="8" s="1"/>
  <c r="S2829" i="8"/>
  <c r="R2829" i="8"/>
  <c r="Q2829" i="8"/>
  <c r="P2829" i="8"/>
  <c r="O2829" i="8"/>
  <c r="N2829" i="8"/>
  <c r="T2829" i="8" s="1"/>
  <c r="S2828" i="8"/>
  <c r="R2828" i="8"/>
  <c r="Q2828" i="8"/>
  <c r="P2828" i="8"/>
  <c r="O2828" i="8"/>
  <c r="N2828" i="8"/>
  <c r="T2828" i="8" s="1"/>
  <c r="S2827" i="8"/>
  <c r="R2827" i="8"/>
  <c r="Q2827" i="8"/>
  <c r="P2827" i="8"/>
  <c r="O2827" i="8"/>
  <c r="N2827" i="8"/>
  <c r="T2827" i="8" s="1"/>
  <c r="S2826" i="8"/>
  <c r="R2826" i="8"/>
  <c r="Q2826" i="8"/>
  <c r="P2826" i="8"/>
  <c r="O2826" i="8"/>
  <c r="N2826" i="8"/>
  <c r="T2826" i="8" s="1"/>
  <c r="S2825" i="8"/>
  <c r="R2825" i="8"/>
  <c r="Q2825" i="8"/>
  <c r="P2825" i="8"/>
  <c r="O2825" i="8"/>
  <c r="N2825" i="8"/>
  <c r="T2825" i="8" s="1"/>
  <c r="S2824" i="8"/>
  <c r="R2824" i="8"/>
  <c r="Q2824" i="8"/>
  <c r="P2824" i="8"/>
  <c r="O2824" i="8"/>
  <c r="N2824" i="8"/>
  <c r="T2824" i="8" s="1"/>
  <c r="S2823" i="8"/>
  <c r="R2823" i="8"/>
  <c r="Q2823" i="8"/>
  <c r="P2823" i="8"/>
  <c r="O2823" i="8"/>
  <c r="N2823" i="8"/>
  <c r="T2823" i="8" s="1"/>
  <c r="S2822" i="8"/>
  <c r="R2822" i="8"/>
  <c r="Q2822" i="8"/>
  <c r="P2822" i="8"/>
  <c r="O2822" i="8"/>
  <c r="N2822" i="8"/>
  <c r="T2822" i="8" s="1"/>
  <c r="S2821" i="8"/>
  <c r="R2821" i="8"/>
  <c r="Q2821" i="8"/>
  <c r="P2821" i="8"/>
  <c r="O2821" i="8"/>
  <c r="N2821" i="8"/>
  <c r="T2821" i="8" s="1"/>
  <c r="S2820" i="8"/>
  <c r="R2820" i="8"/>
  <c r="Q2820" i="8"/>
  <c r="P2820" i="8"/>
  <c r="O2820" i="8"/>
  <c r="N2820" i="8"/>
  <c r="T2820" i="8" s="1"/>
  <c r="S2819" i="8"/>
  <c r="R2819" i="8"/>
  <c r="Q2819" i="8"/>
  <c r="P2819" i="8"/>
  <c r="O2819" i="8"/>
  <c r="N2819" i="8"/>
  <c r="T2819" i="8" s="1"/>
  <c r="S2818" i="8"/>
  <c r="R2818" i="8"/>
  <c r="Q2818" i="8"/>
  <c r="P2818" i="8"/>
  <c r="O2818" i="8"/>
  <c r="N2818" i="8"/>
  <c r="T2818" i="8" s="1"/>
  <c r="S2817" i="8"/>
  <c r="R2817" i="8"/>
  <c r="Q2817" i="8"/>
  <c r="P2817" i="8"/>
  <c r="O2817" i="8"/>
  <c r="N2817" i="8"/>
  <c r="T2817" i="8" s="1"/>
  <c r="S2816" i="8"/>
  <c r="R2816" i="8"/>
  <c r="Q2816" i="8"/>
  <c r="P2816" i="8"/>
  <c r="O2816" i="8"/>
  <c r="N2816" i="8"/>
  <c r="T2816" i="8" s="1"/>
  <c r="S2815" i="8"/>
  <c r="R2815" i="8"/>
  <c r="Q2815" i="8"/>
  <c r="P2815" i="8"/>
  <c r="O2815" i="8"/>
  <c r="N2815" i="8"/>
  <c r="T2815" i="8" s="1"/>
  <c r="S2814" i="8"/>
  <c r="R2814" i="8"/>
  <c r="Q2814" i="8"/>
  <c r="P2814" i="8"/>
  <c r="O2814" i="8"/>
  <c r="N2814" i="8"/>
  <c r="T2814" i="8" s="1"/>
  <c r="S2813" i="8"/>
  <c r="R2813" i="8"/>
  <c r="Q2813" i="8"/>
  <c r="P2813" i="8"/>
  <c r="O2813" i="8"/>
  <c r="N2813" i="8"/>
  <c r="T2813" i="8" s="1"/>
  <c r="S2812" i="8"/>
  <c r="R2812" i="8"/>
  <c r="Q2812" i="8"/>
  <c r="P2812" i="8"/>
  <c r="O2812" i="8"/>
  <c r="N2812" i="8"/>
  <c r="T2812" i="8" s="1"/>
  <c r="S2811" i="8"/>
  <c r="R2811" i="8"/>
  <c r="Q2811" i="8"/>
  <c r="P2811" i="8"/>
  <c r="O2811" i="8"/>
  <c r="N2811" i="8"/>
  <c r="T2811" i="8" s="1"/>
  <c r="S2810" i="8"/>
  <c r="R2810" i="8"/>
  <c r="Q2810" i="8"/>
  <c r="P2810" i="8"/>
  <c r="O2810" i="8"/>
  <c r="N2810" i="8"/>
  <c r="T2810" i="8" s="1"/>
  <c r="S2809" i="8"/>
  <c r="R2809" i="8"/>
  <c r="Q2809" i="8"/>
  <c r="P2809" i="8"/>
  <c r="O2809" i="8"/>
  <c r="N2809" i="8"/>
  <c r="T2809" i="8" s="1"/>
  <c r="S2808" i="8"/>
  <c r="R2808" i="8"/>
  <c r="Q2808" i="8"/>
  <c r="P2808" i="8"/>
  <c r="O2808" i="8"/>
  <c r="N2808" i="8"/>
  <c r="T2808" i="8" s="1"/>
  <c r="S2807" i="8"/>
  <c r="R2807" i="8"/>
  <c r="Q2807" i="8"/>
  <c r="P2807" i="8"/>
  <c r="O2807" i="8"/>
  <c r="N2807" i="8"/>
  <c r="T2807" i="8" s="1"/>
  <c r="S2806" i="8"/>
  <c r="R2806" i="8"/>
  <c r="Q2806" i="8"/>
  <c r="P2806" i="8"/>
  <c r="O2806" i="8"/>
  <c r="N2806" i="8"/>
  <c r="T2806" i="8" s="1"/>
  <c r="S2805" i="8"/>
  <c r="R2805" i="8"/>
  <c r="Q2805" i="8"/>
  <c r="P2805" i="8"/>
  <c r="O2805" i="8"/>
  <c r="N2805" i="8"/>
  <c r="T2805" i="8" s="1"/>
  <c r="S2804" i="8"/>
  <c r="R2804" i="8"/>
  <c r="Q2804" i="8"/>
  <c r="P2804" i="8"/>
  <c r="O2804" i="8"/>
  <c r="N2804" i="8"/>
  <c r="T2804" i="8" s="1"/>
  <c r="S2803" i="8"/>
  <c r="R2803" i="8"/>
  <c r="Q2803" i="8"/>
  <c r="P2803" i="8"/>
  <c r="O2803" i="8"/>
  <c r="N2803" i="8"/>
  <c r="T2803" i="8" s="1"/>
  <c r="S2802" i="8"/>
  <c r="R2802" i="8"/>
  <c r="Q2802" i="8"/>
  <c r="P2802" i="8"/>
  <c r="O2802" i="8"/>
  <c r="N2802" i="8"/>
  <c r="T2802" i="8" s="1"/>
  <c r="S2801" i="8"/>
  <c r="R2801" i="8"/>
  <c r="Q2801" i="8"/>
  <c r="P2801" i="8"/>
  <c r="O2801" i="8"/>
  <c r="N2801" i="8"/>
  <c r="T2801" i="8" s="1"/>
  <c r="S2800" i="8"/>
  <c r="R2800" i="8"/>
  <c r="Q2800" i="8"/>
  <c r="P2800" i="8"/>
  <c r="O2800" i="8"/>
  <c r="N2800" i="8"/>
  <c r="T2800" i="8" s="1"/>
  <c r="S2799" i="8"/>
  <c r="R2799" i="8"/>
  <c r="Q2799" i="8"/>
  <c r="P2799" i="8"/>
  <c r="O2799" i="8"/>
  <c r="N2799" i="8"/>
  <c r="T2799" i="8" s="1"/>
  <c r="S2798" i="8"/>
  <c r="R2798" i="8"/>
  <c r="Q2798" i="8"/>
  <c r="P2798" i="8"/>
  <c r="O2798" i="8"/>
  <c r="N2798" i="8"/>
  <c r="T2798" i="8" s="1"/>
  <c r="S2797" i="8"/>
  <c r="R2797" i="8"/>
  <c r="Q2797" i="8"/>
  <c r="P2797" i="8"/>
  <c r="O2797" i="8"/>
  <c r="N2797" i="8"/>
  <c r="T2797" i="8" s="1"/>
  <c r="S2796" i="8"/>
  <c r="R2796" i="8"/>
  <c r="Q2796" i="8"/>
  <c r="P2796" i="8"/>
  <c r="O2796" i="8"/>
  <c r="N2796" i="8"/>
  <c r="T2796" i="8" s="1"/>
  <c r="S2795" i="8"/>
  <c r="R2795" i="8"/>
  <c r="Q2795" i="8"/>
  <c r="P2795" i="8"/>
  <c r="O2795" i="8"/>
  <c r="N2795" i="8"/>
  <c r="T2795" i="8" s="1"/>
  <c r="S2794" i="8"/>
  <c r="R2794" i="8"/>
  <c r="Q2794" i="8"/>
  <c r="P2794" i="8"/>
  <c r="O2794" i="8"/>
  <c r="N2794" i="8"/>
  <c r="T2794" i="8" s="1"/>
  <c r="S2793" i="8"/>
  <c r="R2793" i="8"/>
  <c r="Q2793" i="8"/>
  <c r="P2793" i="8"/>
  <c r="O2793" i="8"/>
  <c r="N2793" i="8"/>
  <c r="T2793" i="8" s="1"/>
  <c r="S2792" i="8"/>
  <c r="R2792" i="8"/>
  <c r="Q2792" i="8"/>
  <c r="P2792" i="8"/>
  <c r="O2792" i="8"/>
  <c r="N2792" i="8"/>
  <c r="T2792" i="8" s="1"/>
  <c r="S2791" i="8"/>
  <c r="R2791" i="8"/>
  <c r="Q2791" i="8"/>
  <c r="P2791" i="8"/>
  <c r="O2791" i="8"/>
  <c r="N2791" i="8"/>
  <c r="T2791" i="8" s="1"/>
  <c r="S2790" i="8"/>
  <c r="R2790" i="8"/>
  <c r="Q2790" i="8"/>
  <c r="P2790" i="8"/>
  <c r="O2790" i="8"/>
  <c r="N2790" i="8"/>
  <c r="T2790" i="8" s="1"/>
  <c r="S2789" i="8"/>
  <c r="R2789" i="8"/>
  <c r="Q2789" i="8"/>
  <c r="P2789" i="8"/>
  <c r="O2789" i="8"/>
  <c r="N2789" i="8"/>
  <c r="T2789" i="8" s="1"/>
  <c r="S2788" i="8"/>
  <c r="R2788" i="8"/>
  <c r="Q2788" i="8"/>
  <c r="P2788" i="8"/>
  <c r="O2788" i="8"/>
  <c r="N2788" i="8"/>
  <c r="T2788" i="8" s="1"/>
  <c r="S2787" i="8"/>
  <c r="R2787" i="8"/>
  <c r="Q2787" i="8"/>
  <c r="P2787" i="8"/>
  <c r="O2787" i="8"/>
  <c r="N2787" i="8"/>
  <c r="T2787" i="8" s="1"/>
  <c r="S2786" i="8"/>
  <c r="R2786" i="8"/>
  <c r="Q2786" i="8"/>
  <c r="P2786" i="8"/>
  <c r="O2786" i="8"/>
  <c r="N2786" i="8"/>
  <c r="T2786" i="8" s="1"/>
  <c r="S2785" i="8"/>
  <c r="R2785" i="8"/>
  <c r="Q2785" i="8"/>
  <c r="P2785" i="8"/>
  <c r="O2785" i="8"/>
  <c r="N2785" i="8"/>
  <c r="T2785" i="8" s="1"/>
  <c r="S2784" i="8"/>
  <c r="R2784" i="8"/>
  <c r="Q2784" i="8"/>
  <c r="P2784" i="8"/>
  <c r="O2784" i="8"/>
  <c r="N2784" i="8"/>
  <c r="T2784" i="8" s="1"/>
  <c r="S2783" i="8"/>
  <c r="R2783" i="8"/>
  <c r="Q2783" i="8"/>
  <c r="P2783" i="8"/>
  <c r="O2783" i="8"/>
  <c r="N2783" i="8"/>
  <c r="T2783" i="8" s="1"/>
  <c r="S2782" i="8"/>
  <c r="R2782" i="8"/>
  <c r="Q2782" i="8"/>
  <c r="P2782" i="8"/>
  <c r="O2782" i="8"/>
  <c r="N2782" i="8"/>
  <c r="T2782" i="8" s="1"/>
  <c r="S2781" i="8"/>
  <c r="R2781" i="8"/>
  <c r="Q2781" i="8"/>
  <c r="P2781" i="8"/>
  <c r="O2781" i="8"/>
  <c r="N2781" i="8"/>
  <c r="T2781" i="8" s="1"/>
  <c r="S2780" i="8"/>
  <c r="R2780" i="8"/>
  <c r="Q2780" i="8"/>
  <c r="P2780" i="8"/>
  <c r="O2780" i="8"/>
  <c r="N2780" i="8"/>
  <c r="T2780" i="8" s="1"/>
  <c r="S2779" i="8"/>
  <c r="R2779" i="8"/>
  <c r="Q2779" i="8"/>
  <c r="P2779" i="8"/>
  <c r="O2779" i="8"/>
  <c r="N2779" i="8"/>
  <c r="T2779" i="8" s="1"/>
  <c r="S2778" i="8"/>
  <c r="R2778" i="8"/>
  <c r="Q2778" i="8"/>
  <c r="P2778" i="8"/>
  <c r="O2778" i="8"/>
  <c r="N2778" i="8"/>
  <c r="T2778" i="8" s="1"/>
  <c r="S2777" i="8"/>
  <c r="R2777" i="8"/>
  <c r="Q2777" i="8"/>
  <c r="P2777" i="8"/>
  <c r="O2777" i="8"/>
  <c r="N2777" i="8"/>
  <c r="T2777" i="8" s="1"/>
  <c r="S2776" i="8"/>
  <c r="R2776" i="8"/>
  <c r="Q2776" i="8"/>
  <c r="P2776" i="8"/>
  <c r="O2776" i="8"/>
  <c r="N2776" i="8"/>
  <c r="T2776" i="8" s="1"/>
  <c r="S2775" i="8"/>
  <c r="R2775" i="8"/>
  <c r="Q2775" i="8"/>
  <c r="P2775" i="8"/>
  <c r="O2775" i="8"/>
  <c r="N2775" i="8"/>
  <c r="T2775" i="8" s="1"/>
  <c r="S2774" i="8"/>
  <c r="R2774" i="8"/>
  <c r="Q2774" i="8"/>
  <c r="P2774" i="8"/>
  <c r="O2774" i="8"/>
  <c r="N2774" i="8"/>
  <c r="T2774" i="8" s="1"/>
  <c r="S2773" i="8"/>
  <c r="R2773" i="8"/>
  <c r="Q2773" i="8"/>
  <c r="P2773" i="8"/>
  <c r="O2773" i="8"/>
  <c r="N2773" i="8"/>
  <c r="T2773" i="8" s="1"/>
  <c r="S2772" i="8"/>
  <c r="R2772" i="8"/>
  <c r="Q2772" i="8"/>
  <c r="P2772" i="8"/>
  <c r="O2772" i="8"/>
  <c r="N2772" i="8"/>
  <c r="T2772" i="8" s="1"/>
  <c r="S2771" i="8"/>
  <c r="R2771" i="8"/>
  <c r="Q2771" i="8"/>
  <c r="P2771" i="8"/>
  <c r="O2771" i="8"/>
  <c r="N2771" i="8"/>
  <c r="T2771" i="8" s="1"/>
  <c r="S2770" i="8"/>
  <c r="R2770" i="8"/>
  <c r="Q2770" i="8"/>
  <c r="P2770" i="8"/>
  <c r="O2770" i="8"/>
  <c r="N2770" i="8"/>
  <c r="T2770" i="8" s="1"/>
  <c r="S2769" i="8"/>
  <c r="R2769" i="8"/>
  <c r="Q2769" i="8"/>
  <c r="P2769" i="8"/>
  <c r="O2769" i="8"/>
  <c r="N2769" i="8"/>
  <c r="T2769" i="8" s="1"/>
  <c r="S2768" i="8"/>
  <c r="R2768" i="8"/>
  <c r="Q2768" i="8"/>
  <c r="P2768" i="8"/>
  <c r="O2768" i="8"/>
  <c r="N2768" i="8"/>
  <c r="T2768" i="8" s="1"/>
  <c r="S2767" i="8"/>
  <c r="R2767" i="8"/>
  <c r="Q2767" i="8"/>
  <c r="P2767" i="8"/>
  <c r="O2767" i="8"/>
  <c r="N2767" i="8"/>
  <c r="T2767" i="8" s="1"/>
  <c r="S2766" i="8"/>
  <c r="R2766" i="8"/>
  <c r="Q2766" i="8"/>
  <c r="P2766" i="8"/>
  <c r="O2766" i="8"/>
  <c r="N2766" i="8"/>
  <c r="T2766" i="8" s="1"/>
  <c r="S2765" i="8"/>
  <c r="R2765" i="8"/>
  <c r="Q2765" i="8"/>
  <c r="P2765" i="8"/>
  <c r="O2765" i="8"/>
  <c r="N2765" i="8"/>
  <c r="T2765" i="8" s="1"/>
  <c r="S2764" i="8"/>
  <c r="R2764" i="8"/>
  <c r="Q2764" i="8"/>
  <c r="P2764" i="8"/>
  <c r="O2764" i="8"/>
  <c r="N2764" i="8"/>
  <c r="T2764" i="8" s="1"/>
  <c r="S2763" i="8"/>
  <c r="R2763" i="8"/>
  <c r="Q2763" i="8"/>
  <c r="P2763" i="8"/>
  <c r="O2763" i="8"/>
  <c r="N2763" i="8"/>
  <c r="T2763" i="8" s="1"/>
  <c r="S2762" i="8"/>
  <c r="R2762" i="8"/>
  <c r="Q2762" i="8"/>
  <c r="P2762" i="8"/>
  <c r="O2762" i="8"/>
  <c r="N2762" i="8"/>
  <c r="T2762" i="8" s="1"/>
  <c r="S2761" i="8"/>
  <c r="R2761" i="8"/>
  <c r="Q2761" i="8"/>
  <c r="P2761" i="8"/>
  <c r="O2761" i="8"/>
  <c r="N2761" i="8"/>
  <c r="T2761" i="8" s="1"/>
  <c r="S2760" i="8"/>
  <c r="R2760" i="8"/>
  <c r="Q2760" i="8"/>
  <c r="P2760" i="8"/>
  <c r="O2760" i="8"/>
  <c r="N2760" i="8"/>
  <c r="T2760" i="8" s="1"/>
  <c r="S2759" i="8"/>
  <c r="R2759" i="8"/>
  <c r="Q2759" i="8"/>
  <c r="P2759" i="8"/>
  <c r="O2759" i="8"/>
  <c r="N2759" i="8"/>
  <c r="T2759" i="8" s="1"/>
  <c r="S2758" i="8"/>
  <c r="R2758" i="8"/>
  <c r="Q2758" i="8"/>
  <c r="P2758" i="8"/>
  <c r="O2758" i="8"/>
  <c r="N2758" i="8"/>
  <c r="T2758" i="8" s="1"/>
  <c r="S2757" i="8"/>
  <c r="R2757" i="8"/>
  <c r="Q2757" i="8"/>
  <c r="P2757" i="8"/>
  <c r="O2757" i="8"/>
  <c r="N2757" i="8"/>
  <c r="T2757" i="8" s="1"/>
  <c r="S2756" i="8"/>
  <c r="R2756" i="8"/>
  <c r="Q2756" i="8"/>
  <c r="P2756" i="8"/>
  <c r="O2756" i="8"/>
  <c r="N2756" i="8"/>
  <c r="T2756" i="8" s="1"/>
  <c r="S2755" i="8"/>
  <c r="R2755" i="8"/>
  <c r="Q2755" i="8"/>
  <c r="P2755" i="8"/>
  <c r="O2755" i="8"/>
  <c r="N2755" i="8"/>
  <c r="T2755" i="8" s="1"/>
  <c r="S2754" i="8"/>
  <c r="R2754" i="8"/>
  <c r="Q2754" i="8"/>
  <c r="P2754" i="8"/>
  <c r="O2754" i="8"/>
  <c r="N2754" i="8"/>
  <c r="T2754" i="8" s="1"/>
  <c r="S2753" i="8"/>
  <c r="R2753" i="8"/>
  <c r="Q2753" i="8"/>
  <c r="P2753" i="8"/>
  <c r="O2753" i="8"/>
  <c r="N2753" i="8"/>
  <c r="T2753" i="8" s="1"/>
  <c r="S2752" i="8"/>
  <c r="R2752" i="8"/>
  <c r="Q2752" i="8"/>
  <c r="P2752" i="8"/>
  <c r="O2752" i="8"/>
  <c r="N2752" i="8"/>
  <c r="T2752" i="8" s="1"/>
  <c r="S2751" i="8"/>
  <c r="R2751" i="8"/>
  <c r="Q2751" i="8"/>
  <c r="P2751" i="8"/>
  <c r="O2751" i="8"/>
  <c r="N2751" i="8"/>
  <c r="T2751" i="8" s="1"/>
  <c r="S2750" i="8"/>
  <c r="R2750" i="8"/>
  <c r="Q2750" i="8"/>
  <c r="P2750" i="8"/>
  <c r="O2750" i="8"/>
  <c r="N2750" i="8"/>
  <c r="T2750" i="8" s="1"/>
  <c r="S2749" i="8"/>
  <c r="R2749" i="8"/>
  <c r="Q2749" i="8"/>
  <c r="P2749" i="8"/>
  <c r="O2749" i="8"/>
  <c r="N2749" i="8"/>
  <c r="T2749" i="8" s="1"/>
  <c r="S2748" i="8"/>
  <c r="R2748" i="8"/>
  <c r="Q2748" i="8"/>
  <c r="P2748" i="8"/>
  <c r="O2748" i="8"/>
  <c r="N2748" i="8"/>
  <c r="T2748" i="8" s="1"/>
  <c r="S2747" i="8"/>
  <c r="R2747" i="8"/>
  <c r="Q2747" i="8"/>
  <c r="P2747" i="8"/>
  <c r="O2747" i="8"/>
  <c r="N2747" i="8"/>
  <c r="T2747" i="8" s="1"/>
  <c r="S2746" i="8"/>
  <c r="R2746" i="8"/>
  <c r="Q2746" i="8"/>
  <c r="P2746" i="8"/>
  <c r="O2746" i="8"/>
  <c r="N2746" i="8"/>
  <c r="T2746" i="8" s="1"/>
  <c r="S2745" i="8"/>
  <c r="R2745" i="8"/>
  <c r="Q2745" i="8"/>
  <c r="P2745" i="8"/>
  <c r="O2745" i="8"/>
  <c r="N2745" i="8"/>
  <c r="T2745" i="8" s="1"/>
  <c r="S2744" i="8"/>
  <c r="R2744" i="8"/>
  <c r="Q2744" i="8"/>
  <c r="P2744" i="8"/>
  <c r="O2744" i="8"/>
  <c r="N2744" i="8"/>
  <c r="T2744" i="8" s="1"/>
  <c r="S2743" i="8"/>
  <c r="R2743" i="8"/>
  <c r="Q2743" i="8"/>
  <c r="P2743" i="8"/>
  <c r="O2743" i="8"/>
  <c r="N2743" i="8"/>
  <c r="T2743" i="8" s="1"/>
  <c r="S2742" i="8"/>
  <c r="R2742" i="8"/>
  <c r="Q2742" i="8"/>
  <c r="P2742" i="8"/>
  <c r="O2742" i="8"/>
  <c r="N2742" i="8"/>
  <c r="T2742" i="8" s="1"/>
  <c r="S2741" i="8"/>
  <c r="R2741" i="8"/>
  <c r="Q2741" i="8"/>
  <c r="P2741" i="8"/>
  <c r="O2741" i="8"/>
  <c r="N2741" i="8"/>
  <c r="T2741" i="8" s="1"/>
  <c r="S2740" i="8"/>
  <c r="R2740" i="8"/>
  <c r="Q2740" i="8"/>
  <c r="P2740" i="8"/>
  <c r="O2740" i="8"/>
  <c r="N2740" i="8"/>
  <c r="T2740" i="8" s="1"/>
  <c r="S2739" i="8"/>
  <c r="R2739" i="8"/>
  <c r="Q2739" i="8"/>
  <c r="P2739" i="8"/>
  <c r="O2739" i="8"/>
  <c r="N2739" i="8"/>
  <c r="T2739" i="8" s="1"/>
  <c r="S2738" i="8"/>
  <c r="R2738" i="8"/>
  <c r="Q2738" i="8"/>
  <c r="P2738" i="8"/>
  <c r="O2738" i="8"/>
  <c r="N2738" i="8"/>
  <c r="T2738" i="8" s="1"/>
  <c r="S2737" i="8"/>
  <c r="R2737" i="8"/>
  <c r="Q2737" i="8"/>
  <c r="P2737" i="8"/>
  <c r="O2737" i="8"/>
  <c r="N2737" i="8"/>
  <c r="T2737" i="8" s="1"/>
  <c r="S2736" i="8"/>
  <c r="R2736" i="8"/>
  <c r="Q2736" i="8"/>
  <c r="P2736" i="8"/>
  <c r="O2736" i="8"/>
  <c r="N2736" i="8"/>
  <c r="T2736" i="8" s="1"/>
  <c r="S2735" i="8"/>
  <c r="R2735" i="8"/>
  <c r="Q2735" i="8"/>
  <c r="P2735" i="8"/>
  <c r="O2735" i="8"/>
  <c r="N2735" i="8"/>
  <c r="T2735" i="8" s="1"/>
  <c r="S2734" i="8"/>
  <c r="R2734" i="8"/>
  <c r="Q2734" i="8"/>
  <c r="P2734" i="8"/>
  <c r="O2734" i="8"/>
  <c r="N2734" i="8"/>
  <c r="T2734" i="8" s="1"/>
  <c r="S2733" i="8"/>
  <c r="R2733" i="8"/>
  <c r="Q2733" i="8"/>
  <c r="P2733" i="8"/>
  <c r="O2733" i="8"/>
  <c r="N2733" i="8"/>
  <c r="T2733" i="8" s="1"/>
  <c r="S2732" i="8"/>
  <c r="R2732" i="8"/>
  <c r="Q2732" i="8"/>
  <c r="P2732" i="8"/>
  <c r="O2732" i="8"/>
  <c r="N2732" i="8"/>
  <c r="T2732" i="8" s="1"/>
  <c r="S2731" i="8"/>
  <c r="R2731" i="8"/>
  <c r="Q2731" i="8"/>
  <c r="P2731" i="8"/>
  <c r="O2731" i="8"/>
  <c r="N2731" i="8"/>
  <c r="T2731" i="8" s="1"/>
  <c r="S2730" i="8"/>
  <c r="R2730" i="8"/>
  <c r="Q2730" i="8"/>
  <c r="P2730" i="8"/>
  <c r="O2730" i="8"/>
  <c r="N2730" i="8"/>
  <c r="T2730" i="8" s="1"/>
  <c r="S2729" i="8"/>
  <c r="R2729" i="8"/>
  <c r="Q2729" i="8"/>
  <c r="P2729" i="8"/>
  <c r="O2729" i="8"/>
  <c r="N2729" i="8"/>
  <c r="T2729" i="8" s="1"/>
  <c r="S2728" i="8"/>
  <c r="R2728" i="8"/>
  <c r="Q2728" i="8"/>
  <c r="P2728" i="8"/>
  <c r="O2728" i="8"/>
  <c r="N2728" i="8"/>
  <c r="T2728" i="8" s="1"/>
  <c r="S2727" i="8"/>
  <c r="R2727" i="8"/>
  <c r="Q2727" i="8"/>
  <c r="P2727" i="8"/>
  <c r="O2727" i="8"/>
  <c r="N2727" i="8"/>
  <c r="T2727" i="8" s="1"/>
  <c r="S2726" i="8"/>
  <c r="R2726" i="8"/>
  <c r="Q2726" i="8"/>
  <c r="P2726" i="8"/>
  <c r="O2726" i="8"/>
  <c r="N2726" i="8"/>
  <c r="T2726" i="8" s="1"/>
  <c r="S2725" i="8"/>
  <c r="R2725" i="8"/>
  <c r="Q2725" i="8"/>
  <c r="P2725" i="8"/>
  <c r="O2725" i="8"/>
  <c r="N2725" i="8"/>
  <c r="T2725" i="8" s="1"/>
  <c r="S2724" i="8"/>
  <c r="R2724" i="8"/>
  <c r="Q2724" i="8"/>
  <c r="P2724" i="8"/>
  <c r="O2724" i="8"/>
  <c r="N2724" i="8"/>
  <c r="T2724" i="8" s="1"/>
  <c r="S2723" i="8"/>
  <c r="R2723" i="8"/>
  <c r="Q2723" i="8"/>
  <c r="P2723" i="8"/>
  <c r="O2723" i="8"/>
  <c r="N2723" i="8"/>
  <c r="T2723" i="8" s="1"/>
  <c r="S2722" i="8"/>
  <c r="R2722" i="8"/>
  <c r="Q2722" i="8"/>
  <c r="P2722" i="8"/>
  <c r="O2722" i="8"/>
  <c r="N2722" i="8"/>
  <c r="T2722" i="8" s="1"/>
  <c r="S2721" i="8"/>
  <c r="R2721" i="8"/>
  <c r="Q2721" i="8"/>
  <c r="P2721" i="8"/>
  <c r="O2721" i="8"/>
  <c r="N2721" i="8"/>
  <c r="T2721" i="8" s="1"/>
  <c r="S2720" i="8"/>
  <c r="R2720" i="8"/>
  <c r="Q2720" i="8"/>
  <c r="P2720" i="8"/>
  <c r="O2720" i="8"/>
  <c r="N2720" i="8"/>
  <c r="T2720" i="8" s="1"/>
  <c r="S2719" i="8"/>
  <c r="R2719" i="8"/>
  <c r="Q2719" i="8"/>
  <c r="P2719" i="8"/>
  <c r="O2719" i="8"/>
  <c r="N2719" i="8"/>
  <c r="T2719" i="8" s="1"/>
  <c r="S2718" i="8"/>
  <c r="R2718" i="8"/>
  <c r="Q2718" i="8"/>
  <c r="P2718" i="8"/>
  <c r="O2718" i="8"/>
  <c r="N2718" i="8"/>
  <c r="T2718" i="8" s="1"/>
  <c r="S2717" i="8"/>
  <c r="R2717" i="8"/>
  <c r="Q2717" i="8"/>
  <c r="P2717" i="8"/>
  <c r="O2717" i="8"/>
  <c r="N2717" i="8"/>
  <c r="T2717" i="8" s="1"/>
  <c r="S2716" i="8"/>
  <c r="R2716" i="8"/>
  <c r="Q2716" i="8"/>
  <c r="P2716" i="8"/>
  <c r="O2716" i="8"/>
  <c r="N2716" i="8"/>
  <c r="T2716" i="8" s="1"/>
  <c r="S2715" i="8"/>
  <c r="R2715" i="8"/>
  <c r="Q2715" i="8"/>
  <c r="P2715" i="8"/>
  <c r="O2715" i="8"/>
  <c r="N2715" i="8"/>
  <c r="T2715" i="8" s="1"/>
  <c r="S2714" i="8"/>
  <c r="R2714" i="8"/>
  <c r="Q2714" i="8"/>
  <c r="P2714" i="8"/>
  <c r="O2714" i="8"/>
  <c r="N2714" i="8"/>
  <c r="T2714" i="8" s="1"/>
  <c r="S2713" i="8"/>
  <c r="R2713" i="8"/>
  <c r="Q2713" i="8"/>
  <c r="P2713" i="8"/>
  <c r="O2713" i="8"/>
  <c r="N2713" i="8"/>
  <c r="T2713" i="8" s="1"/>
  <c r="S2712" i="8"/>
  <c r="R2712" i="8"/>
  <c r="Q2712" i="8"/>
  <c r="P2712" i="8"/>
  <c r="O2712" i="8"/>
  <c r="N2712" i="8"/>
  <c r="T2712" i="8" s="1"/>
  <c r="S2711" i="8"/>
  <c r="R2711" i="8"/>
  <c r="Q2711" i="8"/>
  <c r="P2711" i="8"/>
  <c r="O2711" i="8"/>
  <c r="N2711" i="8"/>
  <c r="T2711" i="8" s="1"/>
  <c r="S2710" i="8"/>
  <c r="R2710" i="8"/>
  <c r="Q2710" i="8"/>
  <c r="P2710" i="8"/>
  <c r="O2710" i="8"/>
  <c r="N2710" i="8"/>
  <c r="T2710" i="8" s="1"/>
  <c r="S2709" i="8"/>
  <c r="R2709" i="8"/>
  <c r="Q2709" i="8"/>
  <c r="P2709" i="8"/>
  <c r="O2709" i="8"/>
  <c r="N2709" i="8"/>
  <c r="T2709" i="8" s="1"/>
  <c r="S2708" i="8"/>
  <c r="R2708" i="8"/>
  <c r="Q2708" i="8"/>
  <c r="P2708" i="8"/>
  <c r="O2708" i="8"/>
  <c r="N2708" i="8"/>
  <c r="T2708" i="8" s="1"/>
  <c r="S2707" i="8"/>
  <c r="R2707" i="8"/>
  <c r="Q2707" i="8"/>
  <c r="P2707" i="8"/>
  <c r="O2707" i="8"/>
  <c r="N2707" i="8"/>
  <c r="T2707" i="8" s="1"/>
  <c r="S2706" i="8"/>
  <c r="R2706" i="8"/>
  <c r="Q2706" i="8"/>
  <c r="P2706" i="8"/>
  <c r="O2706" i="8"/>
  <c r="N2706" i="8"/>
  <c r="T2706" i="8" s="1"/>
  <c r="S2705" i="8"/>
  <c r="R2705" i="8"/>
  <c r="Q2705" i="8"/>
  <c r="P2705" i="8"/>
  <c r="O2705" i="8"/>
  <c r="N2705" i="8"/>
  <c r="T2705" i="8" s="1"/>
  <c r="S2704" i="8"/>
  <c r="R2704" i="8"/>
  <c r="Q2704" i="8"/>
  <c r="P2704" i="8"/>
  <c r="O2704" i="8"/>
  <c r="N2704" i="8"/>
  <c r="T2704" i="8" s="1"/>
  <c r="S2703" i="8"/>
  <c r="R2703" i="8"/>
  <c r="Q2703" i="8"/>
  <c r="P2703" i="8"/>
  <c r="O2703" i="8"/>
  <c r="N2703" i="8"/>
  <c r="T2703" i="8" s="1"/>
  <c r="S2702" i="8"/>
  <c r="R2702" i="8"/>
  <c r="Q2702" i="8"/>
  <c r="P2702" i="8"/>
  <c r="O2702" i="8"/>
  <c r="N2702" i="8"/>
  <c r="T2702" i="8" s="1"/>
  <c r="S2701" i="8"/>
  <c r="R2701" i="8"/>
  <c r="Q2701" i="8"/>
  <c r="P2701" i="8"/>
  <c r="O2701" i="8"/>
  <c r="N2701" i="8"/>
  <c r="T2701" i="8" s="1"/>
  <c r="S2700" i="8"/>
  <c r="R2700" i="8"/>
  <c r="Q2700" i="8"/>
  <c r="P2700" i="8"/>
  <c r="O2700" i="8"/>
  <c r="N2700" i="8"/>
  <c r="T2700" i="8" s="1"/>
  <c r="S2699" i="8"/>
  <c r="R2699" i="8"/>
  <c r="Q2699" i="8"/>
  <c r="P2699" i="8"/>
  <c r="O2699" i="8"/>
  <c r="N2699" i="8"/>
  <c r="T2699" i="8" s="1"/>
  <c r="S2698" i="8"/>
  <c r="R2698" i="8"/>
  <c r="Q2698" i="8"/>
  <c r="P2698" i="8"/>
  <c r="O2698" i="8"/>
  <c r="N2698" i="8"/>
  <c r="T2698" i="8" s="1"/>
  <c r="S2697" i="8"/>
  <c r="R2697" i="8"/>
  <c r="Q2697" i="8"/>
  <c r="P2697" i="8"/>
  <c r="O2697" i="8"/>
  <c r="N2697" i="8"/>
  <c r="T2697" i="8" s="1"/>
  <c r="S2696" i="8"/>
  <c r="R2696" i="8"/>
  <c r="Q2696" i="8"/>
  <c r="P2696" i="8"/>
  <c r="O2696" i="8"/>
  <c r="N2696" i="8"/>
  <c r="T2696" i="8" s="1"/>
  <c r="S2695" i="8"/>
  <c r="R2695" i="8"/>
  <c r="Q2695" i="8"/>
  <c r="P2695" i="8"/>
  <c r="O2695" i="8"/>
  <c r="N2695" i="8"/>
  <c r="T2695" i="8" s="1"/>
  <c r="S2694" i="8"/>
  <c r="R2694" i="8"/>
  <c r="Q2694" i="8"/>
  <c r="P2694" i="8"/>
  <c r="O2694" i="8"/>
  <c r="N2694" i="8"/>
  <c r="T2694" i="8" s="1"/>
  <c r="S2693" i="8"/>
  <c r="R2693" i="8"/>
  <c r="Q2693" i="8"/>
  <c r="P2693" i="8"/>
  <c r="O2693" i="8"/>
  <c r="N2693" i="8"/>
  <c r="T2693" i="8" s="1"/>
  <c r="S2692" i="8"/>
  <c r="R2692" i="8"/>
  <c r="Q2692" i="8"/>
  <c r="P2692" i="8"/>
  <c r="O2692" i="8"/>
  <c r="N2692" i="8"/>
  <c r="T2692" i="8" s="1"/>
  <c r="S2691" i="8"/>
  <c r="R2691" i="8"/>
  <c r="Q2691" i="8"/>
  <c r="P2691" i="8"/>
  <c r="O2691" i="8"/>
  <c r="N2691" i="8"/>
  <c r="T2691" i="8" s="1"/>
  <c r="S2690" i="8"/>
  <c r="R2690" i="8"/>
  <c r="Q2690" i="8"/>
  <c r="P2690" i="8"/>
  <c r="O2690" i="8"/>
  <c r="N2690" i="8"/>
  <c r="T2690" i="8" s="1"/>
  <c r="S2689" i="8"/>
  <c r="R2689" i="8"/>
  <c r="Q2689" i="8"/>
  <c r="P2689" i="8"/>
  <c r="O2689" i="8"/>
  <c r="N2689" i="8"/>
  <c r="T2689" i="8" s="1"/>
  <c r="S2688" i="8"/>
  <c r="R2688" i="8"/>
  <c r="Q2688" i="8"/>
  <c r="P2688" i="8"/>
  <c r="O2688" i="8"/>
  <c r="N2688" i="8"/>
  <c r="T2688" i="8" s="1"/>
  <c r="S2687" i="8"/>
  <c r="R2687" i="8"/>
  <c r="Q2687" i="8"/>
  <c r="P2687" i="8"/>
  <c r="O2687" i="8"/>
  <c r="N2687" i="8"/>
  <c r="T2687" i="8" s="1"/>
  <c r="S2686" i="8"/>
  <c r="R2686" i="8"/>
  <c r="Q2686" i="8"/>
  <c r="P2686" i="8"/>
  <c r="O2686" i="8"/>
  <c r="N2686" i="8"/>
  <c r="T2686" i="8" s="1"/>
  <c r="S2685" i="8"/>
  <c r="R2685" i="8"/>
  <c r="Q2685" i="8"/>
  <c r="P2685" i="8"/>
  <c r="O2685" i="8"/>
  <c r="N2685" i="8"/>
  <c r="T2685" i="8" s="1"/>
  <c r="S2684" i="8"/>
  <c r="R2684" i="8"/>
  <c r="Q2684" i="8"/>
  <c r="P2684" i="8"/>
  <c r="O2684" i="8"/>
  <c r="N2684" i="8"/>
  <c r="T2684" i="8" s="1"/>
  <c r="S2683" i="8"/>
  <c r="R2683" i="8"/>
  <c r="Q2683" i="8"/>
  <c r="P2683" i="8"/>
  <c r="O2683" i="8"/>
  <c r="N2683" i="8"/>
  <c r="T2683" i="8" s="1"/>
  <c r="S2682" i="8"/>
  <c r="R2682" i="8"/>
  <c r="Q2682" i="8"/>
  <c r="P2682" i="8"/>
  <c r="O2682" i="8"/>
  <c r="N2682" i="8"/>
  <c r="T2682" i="8" s="1"/>
  <c r="S2681" i="8"/>
  <c r="R2681" i="8"/>
  <c r="Q2681" i="8"/>
  <c r="P2681" i="8"/>
  <c r="O2681" i="8"/>
  <c r="N2681" i="8"/>
  <c r="T2681" i="8" s="1"/>
  <c r="S2680" i="8"/>
  <c r="R2680" i="8"/>
  <c r="Q2680" i="8"/>
  <c r="P2680" i="8"/>
  <c r="O2680" i="8"/>
  <c r="N2680" i="8"/>
  <c r="T2680" i="8" s="1"/>
  <c r="S2679" i="8"/>
  <c r="R2679" i="8"/>
  <c r="Q2679" i="8"/>
  <c r="P2679" i="8"/>
  <c r="O2679" i="8"/>
  <c r="N2679" i="8"/>
  <c r="T2679" i="8" s="1"/>
  <c r="S2678" i="8"/>
  <c r="R2678" i="8"/>
  <c r="Q2678" i="8"/>
  <c r="P2678" i="8"/>
  <c r="O2678" i="8"/>
  <c r="N2678" i="8"/>
  <c r="T2678" i="8" s="1"/>
  <c r="S2677" i="8"/>
  <c r="R2677" i="8"/>
  <c r="Q2677" i="8"/>
  <c r="P2677" i="8"/>
  <c r="O2677" i="8"/>
  <c r="N2677" i="8"/>
  <c r="T2677" i="8" s="1"/>
  <c r="S2676" i="8"/>
  <c r="R2676" i="8"/>
  <c r="Q2676" i="8"/>
  <c r="P2676" i="8"/>
  <c r="O2676" i="8"/>
  <c r="N2676" i="8"/>
  <c r="T2676" i="8" s="1"/>
  <c r="S2675" i="8"/>
  <c r="R2675" i="8"/>
  <c r="Q2675" i="8"/>
  <c r="P2675" i="8"/>
  <c r="O2675" i="8"/>
  <c r="N2675" i="8"/>
  <c r="T2675" i="8" s="1"/>
  <c r="S2674" i="8"/>
  <c r="R2674" i="8"/>
  <c r="Q2674" i="8"/>
  <c r="P2674" i="8"/>
  <c r="O2674" i="8"/>
  <c r="N2674" i="8"/>
  <c r="T2674" i="8" s="1"/>
  <c r="S2673" i="8"/>
  <c r="R2673" i="8"/>
  <c r="Q2673" i="8"/>
  <c r="P2673" i="8"/>
  <c r="O2673" i="8"/>
  <c r="N2673" i="8"/>
  <c r="T2673" i="8" s="1"/>
  <c r="S2672" i="8"/>
  <c r="R2672" i="8"/>
  <c r="Q2672" i="8"/>
  <c r="P2672" i="8"/>
  <c r="O2672" i="8"/>
  <c r="N2672" i="8"/>
  <c r="T2672" i="8" s="1"/>
  <c r="S2671" i="8"/>
  <c r="R2671" i="8"/>
  <c r="Q2671" i="8"/>
  <c r="P2671" i="8"/>
  <c r="O2671" i="8"/>
  <c r="N2671" i="8"/>
  <c r="T2671" i="8" s="1"/>
  <c r="S2670" i="8"/>
  <c r="R2670" i="8"/>
  <c r="Q2670" i="8"/>
  <c r="P2670" i="8"/>
  <c r="O2670" i="8"/>
  <c r="N2670" i="8"/>
  <c r="T2670" i="8" s="1"/>
  <c r="S2669" i="8"/>
  <c r="R2669" i="8"/>
  <c r="Q2669" i="8"/>
  <c r="P2669" i="8"/>
  <c r="O2669" i="8"/>
  <c r="N2669" i="8"/>
  <c r="T2669" i="8" s="1"/>
  <c r="S2668" i="8"/>
  <c r="R2668" i="8"/>
  <c r="Q2668" i="8"/>
  <c r="P2668" i="8"/>
  <c r="O2668" i="8"/>
  <c r="N2668" i="8"/>
  <c r="T2668" i="8" s="1"/>
  <c r="S2667" i="8"/>
  <c r="R2667" i="8"/>
  <c r="Q2667" i="8"/>
  <c r="P2667" i="8"/>
  <c r="O2667" i="8"/>
  <c r="N2667" i="8"/>
  <c r="T2667" i="8" s="1"/>
  <c r="S2666" i="8"/>
  <c r="R2666" i="8"/>
  <c r="Q2666" i="8"/>
  <c r="P2666" i="8"/>
  <c r="O2666" i="8"/>
  <c r="N2666" i="8"/>
  <c r="T2666" i="8" s="1"/>
  <c r="S2665" i="8"/>
  <c r="R2665" i="8"/>
  <c r="Q2665" i="8"/>
  <c r="P2665" i="8"/>
  <c r="O2665" i="8"/>
  <c r="N2665" i="8"/>
  <c r="T2665" i="8" s="1"/>
  <c r="S2664" i="8"/>
  <c r="R2664" i="8"/>
  <c r="Q2664" i="8"/>
  <c r="P2664" i="8"/>
  <c r="O2664" i="8"/>
  <c r="N2664" i="8"/>
  <c r="T2664" i="8" s="1"/>
  <c r="S2663" i="8"/>
  <c r="R2663" i="8"/>
  <c r="Q2663" i="8"/>
  <c r="P2663" i="8"/>
  <c r="O2663" i="8"/>
  <c r="N2663" i="8"/>
  <c r="T2663" i="8" s="1"/>
  <c r="S2662" i="8"/>
  <c r="R2662" i="8"/>
  <c r="Q2662" i="8"/>
  <c r="P2662" i="8"/>
  <c r="O2662" i="8"/>
  <c r="N2662" i="8"/>
  <c r="T2662" i="8" s="1"/>
  <c r="S2661" i="8"/>
  <c r="R2661" i="8"/>
  <c r="Q2661" i="8"/>
  <c r="P2661" i="8"/>
  <c r="O2661" i="8"/>
  <c r="N2661" i="8"/>
  <c r="T2661" i="8" s="1"/>
  <c r="S2660" i="8"/>
  <c r="R2660" i="8"/>
  <c r="Q2660" i="8"/>
  <c r="P2660" i="8"/>
  <c r="O2660" i="8"/>
  <c r="N2660" i="8"/>
  <c r="T2660" i="8" s="1"/>
  <c r="S2659" i="8"/>
  <c r="R2659" i="8"/>
  <c r="Q2659" i="8"/>
  <c r="P2659" i="8"/>
  <c r="O2659" i="8"/>
  <c r="N2659" i="8"/>
  <c r="T2659" i="8" s="1"/>
  <c r="S2658" i="8"/>
  <c r="R2658" i="8"/>
  <c r="Q2658" i="8"/>
  <c r="P2658" i="8"/>
  <c r="O2658" i="8"/>
  <c r="N2658" i="8"/>
  <c r="T2658" i="8" s="1"/>
  <c r="S2657" i="8"/>
  <c r="R2657" i="8"/>
  <c r="Q2657" i="8"/>
  <c r="P2657" i="8"/>
  <c r="O2657" i="8"/>
  <c r="N2657" i="8"/>
  <c r="T2657" i="8" s="1"/>
  <c r="S2656" i="8"/>
  <c r="R2656" i="8"/>
  <c r="Q2656" i="8"/>
  <c r="P2656" i="8"/>
  <c r="O2656" i="8"/>
  <c r="N2656" i="8"/>
  <c r="T2656" i="8" s="1"/>
  <c r="S2655" i="8"/>
  <c r="R2655" i="8"/>
  <c r="Q2655" i="8"/>
  <c r="P2655" i="8"/>
  <c r="O2655" i="8"/>
  <c r="N2655" i="8"/>
  <c r="T2655" i="8" s="1"/>
  <c r="S2654" i="8"/>
  <c r="R2654" i="8"/>
  <c r="Q2654" i="8"/>
  <c r="P2654" i="8"/>
  <c r="O2654" i="8"/>
  <c r="N2654" i="8"/>
  <c r="T2654" i="8" s="1"/>
  <c r="S2653" i="8"/>
  <c r="R2653" i="8"/>
  <c r="Q2653" i="8"/>
  <c r="P2653" i="8"/>
  <c r="O2653" i="8"/>
  <c r="N2653" i="8"/>
  <c r="T2653" i="8" s="1"/>
  <c r="S2652" i="8"/>
  <c r="R2652" i="8"/>
  <c r="Q2652" i="8"/>
  <c r="P2652" i="8"/>
  <c r="O2652" i="8"/>
  <c r="N2652" i="8"/>
  <c r="T2652" i="8" s="1"/>
  <c r="S2651" i="8"/>
  <c r="R2651" i="8"/>
  <c r="Q2651" i="8"/>
  <c r="P2651" i="8"/>
  <c r="O2651" i="8"/>
  <c r="N2651" i="8"/>
  <c r="T2651" i="8" s="1"/>
  <c r="S2650" i="8"/>
  <c r="R2650" i="8"/>
  <c r="Q2650" i="8"/>
  <c r="P2650" i="8"/>
  <c r="O2650" i="8"/>
  <c r="N2650" i="8"/>
  <c r="T2650" i="8" s="1"/>
  <c r="S2649" i="8"/>
  <c r="R2649" i="8"/>
  <c r="Q2649" i="8"/>
  <c r="P2649" i="8"/>
  <c r="O2649" i="8"/>
  <c r="N2649" i="8"/>
  <c r="T2649" i="8" s="1"/>
  <c r="S2648" i="8"/>
  <c r="R2648" i="8"/>
  <c r="Q2648" i="8"/>
  <c r="P2648" i="8"/>
  <c r="O2648" i="8"/>
  <c r="N2648" i="8"/>
  <c r="T2648" i="8" s="1"/>
  <c r="S2647" i="8"/>
  <c r="R2647" i="8"/>
  <c r="Q2647" i="8"/>
  <c r="P2647" i="8"/>
  <c r="O2647" i="8"/>
  <c r="N2647" i="8"/>
  <c r="T2647" i="8" s="1"/>
  <c r="S2646" i="8"/>
  <c r="R2646" i="8"/>
  <c r="Q2646" i="8"/>
  <c r="P2646" i="8"/>
  <c r="O2646" i="8"/>
  <c r="N2646" i="8"/>
  <c r="T2646" i="8" s="1"/>
  <c r="S2645" i="8"/>
  <c r="R2645" i="8"/>
  <c r="Q2645" i="8"/>
  <c r="P2645" i="8"/>
  <c r="O2645" i="8"/>
  <c r="N2645" i="8"/>
  <c r="T2645" i="8" s="1"/>
  <c r="S2644" i="8"/>
  <c r="R2644" i="8"/>
  <c r="Q2644" i="8"/>
  <c r="P2644" i="8"/>
  <c r="O2644" i="8"/>
  <c r="N2644" i="8"/>
  <c r="T2644" i="8" s="1"/>
  <c r="S2643" i="8"/>
  <c r="R2643" i="8"/>
  <c r="Q2643" i="8"/>
  <c r="P2643" i="8"/>
  <c r="O2643" i="8"/>
  <c r="N2643" i="8"/>
  <c r="T2643" i="8" s="1"/>
  <c r="S2642" i="8"/>
  <c r="R2642" i="8"/>
  <c r="Q2642" i="8"/>
  <c r="P2642" i="8"/>
  <c r="O2642" i="8"/>
  <c r="N2642" i="8"/>
  <c r="T2642" i="8" s="1"/>
  <c r="S2641" i="8"/>
  <c r="R2641" i="8"/>
  <c r="Q2641" i="8"/>
  <c r="P2641" i="8"/>
  <c r="O2641" i="8"/>
  <c r="N2641" i="8"/>
  <c r="T2641" i="8" s="1"/>
  <c r="S2640" i="8"/>
  <c r="R2640" i="8"/>
  <c r="Q2640" i="8"/>
  <c r="P2640" i="8"/>
  <c r="O2640" i="8"/>
  <c r="N2640" i="8"/>
  <c r="T2640" i="8" s="1"/>
  <c r="S2639" i="8"/>
  <c r="R2639" i="8"/>
  <c r="Q2639" i="8"/>
  <c r="P2639" i="8"/>
  <c r="O2639" i="8"/>
  <c r="N2639" i="8"/>
  <c r="T2639" i="8" s="1"/>
  <c r="S2638" i="8"/>
  <c r="R2638" i="8"/>
  <c r="Q2638" i="8"/>
  <c r="P2638" i="8"/>
  <c r="O2638" i="8"/>
  <c r="N2638" i="8"/>
  <c r="T2638" i="8" s="1"/>
  <c r="S2637" i="8"/>
  <c r="R2637" i="8"/>
  <c r="Q2637" i="8"/>
  <c r="P2637" i="8"/>
  <c r="O2637" i="8"/>
  <c r="N2637" i="8"/>
  <c r="T2637" i="8" s="1"/>
  <c r="S2636" i="8"/>
  <c r="R2636" i="8"/>
  <c r="Q2636" i="8"/>
  <c r="P2636" i="8"/>
  <c r="O2636" i="8"/>
  <c r="N2636" i="8"/>
  <c r="T2636" i="8" s="1"/>
  <c r="S2635" i="8"/>
  <c r="R2635" i="8"/>
  <c r="Q2635" i="8"/>
  <c r="P2635" i="8"/>
  <c r="O2635" i="8"/>
  <c r="N2635" i="8"/>
  <c r="T2635" i="8" s="1"/>
  <c r="S2634" i="8"/>
  <c r="R2634" i="8"/>
  <c r="Q2634" i="8"/>
  <c r="P2634" i="8"/>
  <c r="O2634" i="8"/>
  <c r="N2634" i="8"/>
  <c r="T2634" i="8" s="1"/>
  <c r="S2633" i="8"/>
  <c r="R2633" i="8"/>
  <c r="Q2633" i="8"/>
  <c r="P2633" i="8"/>
  <c r="O2633" i="8"/>
  <c r="N2633" i="8"/>
  <c r="T2633" i="8" s="1"/>
  <c r="S2632" i="8"/>
  <c r="R2632" i="8"/>
  <c r="Q2632" i="8"/>
  <c r="P2632" i="8"/>
  <c r="O2632" i="8"/>
  <c r="N2632" i="8"/>
  <c r="T2632" i="8" s="1"/>
  <c r="S2631" i="8"/>
  <c r="R2631" i="8"/>
  <c r="Q2631" i="8"/>
  <c r="P2631" i="8"/>
  <c r="O2631" i="8"/>
  <c r="N2631" i="8"/>
  <c r="T2631" i="8" s="1"/>
  <c r="S2630" i="8"/>
  <c r="R2630" i="8"/>
  <c r="Q2630" i="8"/>
  <c r="P2630" i="8"/>
  <c r="O2630" i="8"/>
  <c r="N2630" i="8"/>
  <c r="T2630" i="8" s="1"/>
  <c r="S2629" i="8"/>
  <c r="R2629" i="8"/>
  <c r="Q2629" i="8"/>
  <c r="P2629" i="8"/>
  <c r="O2629" i="8"/>
  <c r="N2629" i="8"/>
  <c r="T2629" i="8" s="1"/>
  <c r="S2628" i="8"/>
  <c r="R2628" i="8"/>
  <c r="Q2628" i="8"/>
  <c r="P2628" i="8"/>
  <c r="O2628" i="8"/>
  <c r="N2628" i="8"/>
  <c r="T2628" i="8" s="1"/>
  <c r="S2627" i="8"/>
  <c r="R2627" i="8"/>
  <c r="Q2627" i="8"/>
  <c r="P2627" i="8"/>
  <c r="O2627" i="8"/>
  <c r="N2627" i="8"/>
  <c r="T2627" i="8" s="1"/>
  <c r="S2626" i="8"/>
  <c r="R2626" i="8"/>
  <c r="Q2626" i="8"/>
  <c r="P2626" i="8"/>
  <c r="O2626" i="8"/>
  <c r="N2626" i="8"/>
  <c r="T2626" i="8" s="1"/>
  <c r="S2625" i="8"/>
  <c r="R2625" i="8"/>
  <c r="Q2625" i="8"/>
  <c r="P2625" i="8"/>
  <c r="O2625" i="8"/>
  <c r="N2625" i="8"/>
  <c r="T2625" i="8" s="1"/>
  <c r="S2624" i="8"/>
  <c r="R2624" i="8"/>
  <c r="Q2624" i="8"/>
  <c r="P2624" i="8"/>
  <c r="O2624" i="8"/>
  <c r="N2624" i="8"/>
  <c r="T2624" i="8" s="1"/>
  <c r="S2623" i="8"/>
  <c r="R2623" i="8"/>
  <c r="Q2623" i="8"/>
  <c r="P2623" i="8"/>
  <c r="O2623" i="8"/>
  <c r="N2623" i="8"/>
  <c r="T2623" i="8" s="1"/>
  <c r="S2622" i="8"/>
  <c r="R2622" i="8"/>
  <c r="Q2622" i="8"/>
  <c r="P2622" i="8"/>
  <c r="O2622" i="8"/>
  <c r="N2622" i="8"/>
  <c r="T2622" i="8" s="1"/>
  <c r="S2621" i="8"/>
  <c r="R2621" i="8"/>
  <c r="Q2621" i="8"/>
  <c r="P2621" i="8"/>
  <c r="O2621" i="8"/>
  <c r="N2621" i="8"/>
  <c r="T2621" i="8" s="1"/>
  <c r="S2620" i="8"/>
  <c r="R2620" i="8"/>
  <c r="Q2620" i="8"/>
  <c r="P2620" i="8"/>
  <c r="O2620" i="8"/>
  <c r="N2620" i="8"/>
  <c r="T2620" i="8" s="1"/>
  <c r="S2619" i="8"/>
  <c r="R2619" i="8"/>
  <c r="Q2619" i="8"/>
  <c r="P2619" i="8"/>
  <c r="O2619" i="8"/>
  <c r="N2619" i="8"/>
  <c r="T2619" i="8" s="1"/>
  <c r="S2618" i="8"/>
  <c r="R2618" i="8"/>
  <c r="Q2618" i="8"/>
  <c r="P2618" i="8"/>
  <c r="O2618" i="8"/>
  <c r="N2618" i="8"/>
  <c r="T2618" i="8" s="1"/>
  <c r="S2617" i="8"/>
  <c r="R2617" i="8"/>
  <c r="Q2617" i="8"/>
  <c r="P2617" i="8"/>
  <c r="O2617" i="8"/>
  <c r="N2617" i="8"/>
  <c r="T2617" i="8" s="1"/>
  <c r="S2616" i="8"/>
  <c r="R2616" i="8"/>
  <c r="Q2616" i="8"/>
  <c r="P2616" i="8"/>
  <c r="O2616" i="8"/>
  <c r="N2616" i="8"/>
  <c r="T2616" i="8" s="1"/>
  <c r="S2615" i="8"/>
  <c r="R2615" i="8"/>
  <c r="Q2615" i="8"/>
  <c r="P2615" i="8"/>
  <c r="O2615" i="8"/>
  <c r="N2615" i="8"/>
  <c r="T2615" i="8" s="1"/>
  <c r="S2614" i="8"/>
  <c r="R2614" i="8"/>
  <c r="Q2614" i="8"/>
  <c r="P2614" i="8"/>
  <c r="O2614" i="8"/>
  <c r="N2614" i="8"/>
  <c r="T2614" i="8" s="1"/>
  <c r="S2613" i="8"/>
  <c r="R2613" i="8"/>
  <c r="Q2613" i="8"/>
  <c r="P2613" i="8"/>
  <c r="O2613" i="8"/>
  <c r="N2613" i="8"/>
  <c r="T2613" i="8" s="1"/>
  <c r="S2612" i="8"/>
  <c r="R2612" i="8"/>
  <c r="Q2612" i="8"/>
  <c r="P2612" i="8"/>
  <c r="O2612" i="8"/>
  <c r="N2612" i="8"/>
  <c r="T2612" i="8" s="1"/>
  <c r="S2611" i="8"/>
  <c r="R2611" i="8"/>
  <c r="Q2611" i="8"/>
  <c r="P2611" i="8"/>
  <c r="O2611" i="8"/>
  <c r="N2611" i="8"/>
  <c r="T2611" i="8" s="1"/>
  <c r="S2610" i="8"/>
  <c r="R2610" i="8"/>
  <c r="Q2610" i="8"/>
  <c r="P2610" i="8"/>
  <c r="O2610" i="8"/>
  <c r="N2610" i="8"/>
  <c r="T2610" i="8" s="1"/>
  <c r="S2609" i="8"/>
  <c r="R2609" i="8"/>
  <c r="Q2609" i="8"/>
  <c r="P2609" i="8"/>
  <c r="O2609" i="8"/>
  <c r="N2609" i="8"/>
  <c r="T2609" i="8" s="1"/>
  <c r="S2608" i="8"/>
  <c r="R2608" i="8"/>
  <c r="Q2608" i="8"/>
  <c r="P2608" i="8"/>
  <c r="O2608" i="8"/>
  <c r="N2608" i="8"/>
  <c r="T2608" i="8" s="1"/>
  <c r="S2607" i="8"/>
  <c r="R2607" i="8"/>
  <c r="Q2607" i="8"/>
  <c r="P2607" i="8"/>
  <c r="O2607" i="8"/>
  <c r="N2607" i="8"/>
  <c r="T2607" i="8" s="1"/>
  <c r="S2606" i="8"/>
  <c r="R2606" i="8"/>
  <c r="Q2606" i="8"/>
  <c r="P2606" i="8"/>
  <c r="O2606" i="8"/>
  <c r="N2606" i="8"/>
  <c r="T2606" i="8" s="1"/>
  <c r="S2605" i="8"/>
  <c r="R2605" i="8"/>
  <c r="Q2605" i="8"/>
  <c r="P2605" i="8"/>
  <c r="O2605" i="8"/>
  <c r="N2605" i="8"/>
  <c r="T2605" i="8" s="1"/>
  <c r="S2604" i="8"/>
  <c r="R2604" i="8"/>
  <c r="Q2604" i="8"/>
  <c r="P2604" i="8"/>
  <c r="O2604" i="8"/>
  <c r="N2604" i="8"/>
  <c r="T2604" i="8" s="1"/>
  <c r="S2603" i="8"/>
  <c r="R2603" i="8"/>
  <c r="Q2603" i="8"/>
  <c r="P2603" i="8"/>
  <c r="O2603" i="8"/>
  <c r="N2603" i="8"/>
  <c r="T2603" i="8" s="1"/>
  <c r="S2602" i="8"/>
  <c r="R2602" i="8"/>
  <c r="Q2602" i="8"/>
  <c r="P2602" i="8"/>
  <c r="O2602" i="8"/>
  <c r="N2602" i="8"/>
  <c r="T2602" i="8" s="1"/>
  <c r="S2601" i="8"/>
  <c r="R2601" i="8"/>
  <c r="Q2601" i="8"/>
  <c r="P2601" i="8"/>
  <c r="O2601" i="8"/>
  <c r="N2601" i="8"/>
  <c r="T2601" i="8" s="1"/>
  <c r="S2600" i="8"/>
  <c r="R2600" i="8"/>
  <c r="Q2600" i="8"/>
  <c r="P2600" i="8"/>
  <c r="O2600" i="8"/>
  <c r="N2600" i="8"/>
  <c r="T2600" i="8" s="1"/>
  <c r="S2599" i="8"/>
  <c r="R2599" i="8"/>
  <c r="Q2599" i="8"/>
  <c r="P2599" i="8"/>
  <c r="O2599" i="8"/>
  <c r="N2599" i="8"/>
  <c r="T2599" i="8" s="1"/>
  <c r="S2598" i="8"/>
  <c r="R2598" i="8"/>
  <c r="Q2598" i="8"/>
  <c r="P2598" i="8"/>
  <c r="O2598" i="8"/>
  <c r="N2598" i="8"/>
  <c r="T2598" i="8" s="1"/>
  <c r="S2597" i="8"/>
  <c r="R2597" i="8"/>
  <c r="Q2597" i="8"/>
  <c r="P2597" i="8"/>
  <c r="O2597" i="8"/>
  <c r="N2597" i="8"/>
  <c r="T2597" i="8" s="1"/>
  <c r="S2596" i="8"/>
  <c r="R2596" i="8"/>
  <c r="Q2596" i="8"/>
  <c r="P2596" i="8"/>
  <c r="O2596" i="8"/>
  <c r="N2596" i="8"/>
  <c r="T2596" i="8" s="1"/>
  <c r="S2595" i="8"/>
  <c r="R2595" i="8"/>
  <c r="Q2595" i="8"/>
  <c r="P2595" i="8"/>
  <c r="O2595" i="8"/>
  <c r="N2595" i="8"/>
  <c r="T2595" i="8" s="1"/>
  <c r="S2594" i="8"/>
  <c r="R2594" i="8"/>
  <c r="Q2594" i="8"/>
  <c r="P2594" i="8"/>
  <c r="O2594" i="8"/>
  <c r="N2594" i="8"/>
  <c r="T2594" i="8" s="1"/>
  <c r="S2593" i="8"/>
  <c r="R2593" i="8"/>
  <c r="Q2593" i="8"/>
  <c r="P2593" i="8"/>
  <c r="O2593" i="8"/>
  <c r="N2593" i="8"/>
  <c r="T2593" i="8" s="1"/>
  <c r="S2592" i="8"/>
  <c r="R2592" i="8"/>
  <c r="Q2592" i="8"/>
  <c r="P2592" i="8"/>
  <c r="O2592" i="8"/>
  <c r="N2592" i="8"/>
  <c r="T2592" i="8" s="1"/>
  <c r="S2591" i="8"/>
  <c r="R2591" i="8"/>
  <c r="Q2591" i="8"/>
  <c r="P2591" i="8"/>
  <c r="O2591" i="8"/>
  <c r="N2591" i="8"/>
  <c r="T2591" i="8" s="1"/>
  <c r="S2590" i="8"/>
  <c r="R2590" i="8"/>
  <c r="Q2590" i="8"/>
  <c r="P2590" i="8"/>
  <c r="O2590" i="8"/>
  <c r="N2590" i="8"/>
  <c r="T2590" i="8" s="1"/>
  <c r="S2589" i="8"/>
  <c r="R2589" i="8"/>
  <c r="Q2589" i="8"/>
  <c r="P2589" i="8"/>
  <c r="O2589" i="8"/>
  <c r="N2589" i="8"/>
  <c r="T2589" i="8" s="1"/>
  <c r="S2588" i="8"/>
  <c r="R2588" i="8"/>
  <c r="Q2588" i="8"/>
  <c r="P2588" i="8"/>
  <c r="O2588" i="8"/>
  <c r="N2588" i="8"/>
  <c r="T2588" i="8" s="1"/>
  <c r="S2587" i="8"/>
  <c r="R2587" i="8"/>
  <c r="Q2587" i="8"/>
  <c r="P2587" i="8"/>
  <c r="O2587" i="8"/>
  <c r="N2587" i="8"/>
  <c r="T2587" i="8" s="1"/>
  <c r="S2586" i="8"/>
  <c r="R2586" i="8"/>
  <c r="Q2586" i="8"/>
  <c r="P2586" i="8"/>
  <c r="O2586" i="8"/>
  <c r="N2586" i="8"/>
  <c r="T2586" i="8" s="1"/>
  <c r="S2585" i="8"/>
  <c r="R2585" i="8"/>
  <c r="Q2585" i="8"/>
  <c r="P2585" i="8"/>
  <c r="O2585" i="8"/>
  <c r="N2585" i="8"/>
  <c r="T2585" i="8" s="1"/>
  <c r="S2584" i="8"/>
  <c r="R2584" i="8"/>
  <c r="Q2584" i="8"/>
  <c r="P2584" i="8"/>
  <c r="O2584" i="8"/>
  <c r="N2584" i="8"/>
  <c r="T2584" i="8" s="1"/>
  <c r="S2583" i="8"/>
  <c r="R2583" i="8"/>
  <c r="Q2583" i="8"/>
  <c r="P2583" i="8"/>
  <c r="O2583" i="8"/>
  <c r="N2583" i="8"/>
  <c r="T2583" i="8" s="1"/>
  <c r="S2582" i="8"/>
  <c r="R2582" i="8"/>
  <c r="Q2582" i="8"/>
  <c r="P2582" i="8"/>
  <c r="O2582" i="8"/>
  <c r="N2582" i="8"/>
  <c r="T2582" i="8" s="1"/>
  <c r="S2581" i="8"/>
  <c r="R2581" i="8"/>
  <c r="Q2581" i="8"/>
  <c r="P2581" i="8"/>
  <c r="O2581" i="8"/>
  <c r="N2581" i="8"/>
  <c r="T2581" i="8" s="1"/>
  <c r="S2580" i="8"/>
  <c r="R2580" i="8"/>
  <c r="Q2580" i="8"/>
  <c r="P2580" i="8"/>
  <c r="O2580" i="8"/>
  <c r="N2580" i="8"/>
  <c r="T2580" i="8" s="1"/>
  <c r="S2579" i="8"/>
  <c r="R2579" i="8"/>
  <c r="Q2579" i="8"/>
  <c r="P2579" i="8"/>
  <c r="O2579" i="8"/>
  <c r="N2579" i="8"/>
  <c r="T2579" i="8" s="1"/>
  <c r="S2578" i="8"/>
  <c r="R2578" i="8"/>
  <c r="Q2578" i="8"/>
  <c r="P2578" i="8"/>
  <c r="O2578" i="8"/>
  <c r="N2578" i="8"/>
  <c r="T2578" i="8" s="1"/>
  <c r="S2577" i="8"/>
  <c r="R2577" i="8"/>
  <c r="Q2577" i="8"/>
  <c r="P2577" i="8"/>
  <c r="O2577" i="8"/>
  <c r="N2577" i="8"/>
  <c r="T2577" i="8" s="1"/>
  <c r="S2576" i="8"/>
  <c r="R2576" i="8"/>
  <c r="Q2576" i="8"/>
  <c r="P2576" i="8"/>
  <c r="O2576" i="8"/>
  <c r="N2576" i="8"/>
  <c r="T2576" i="8" s="1"/>
  <c r="S2575" i="8"/>
  <c r="R2575" i="8"/>
  <c r="Q2575" i="8"/>
  <c r="P2575" i="8"/>
  <c r="O2575" i="8"/>
  <c r="N2575" i="8"/>
  <c r="T2575" i="8" s="1"/>
  <c r="S2574" i="8"/>
  <c r="R2574" i="8"/>
  <c r="Q2574" i="8"/>
  <c r="P2574" i="8"/>
  <c r="O2574" i="8"/>
  <c r="N2574" i="8"/>
  <c r="T2574" i="8" s="1"/>
  <c r="S2573" i="8"/>
  <c r="R2573" i="8"/>
  <c r="Q2573" i="8"/>
  <c r="P2573" i="8"/>
  <c r="O2573" i="8"/>
  <c r="N2573" i="8"/>
  <c r="T2573" i="8" s="1"/>
  <c r="S2572" i="8"/>
  <c r="R2572" i="8"/>
  <c r="Q2572" i="8"/>
  <c r="P2572" i="8"/>
  <c r="O2572" i="8"/>
  <c r="N2572" i="8"/>
  <c r="T2572" i="8" s="1"/>
  <c r="S2571" i="8"/>
  <c r="R2571" i="8"/>
  <c r="Q2571" i="8"/>
  <c r="P2571" i="8"/>
  <c r="O2571" i="8"/>
  <c r="N2571" i="8"/>
  <c r="T2571" i="8" s="1"/>
  <c r="S2570" i="8"/>
  <c r="R2570" i="8"/>
  <c r="Q2570" i="8"/>
  <c r="P2570" i="8"/>
  <c r="O2570" i="8"/>
  <c r="N2570" i="8"/>
  <c r="T2570" i="8" s="1"/>
  <c r="S2569" i="8"/>
  <c r="R2569" i="8"/>
  <c r="Q2569" i="8"/>
  <c r="P2569" i="8"/>
  <c r="O2569" i="8"/>
  <c r="N2569" i="8"/>
  <c r="T2569" i="8" s="1"/>
  <c r="S2568" i="8"/>
  <c r="R2568" i="8"/>
  <c r="Q2568" i="8"/>
  <c r="P2568" i="8"/>
  <c r="O2568" i="8"/>
  <c r="N2568" i="8"/>
  <c r="T2568" i="8" s="1"/>
  <c r="S2567" i="8"/>
  <c r="R2567" i="8"/>
  <c r="Q2567" i="8"/>
  <c r="P2567" i="8"/>
  <c r="O2567" i="8"/>
  <c r="N2567" i="8"/>
  <c r="T2567" i="8" s="1"/>
  <c r="S2566" i="8"/>
  <c r="R2566" i="8"/>
  <c r="Q2566" i="8"/>
  <c r="P2566" i="8"/>
  <c r="O2566" i="8"/>
  <c r="N2566" i="8"/>
  <c r="T2566" i="8" s="1"/>
  <c r="S2565" i="8"/>
  <c r="R2565" i="8"/>
  <c r="Q2565" i="8"/>
  <c r="P2565" i="8"/>
  <c r="O2565" i="8"/>
  <c r="N2565" i="8"/>
  <c r="T2565" i="8" s="1"/>
  <c r="S2564" i="8"/>
  <c r="R2564" i="8"/>
  <c r="Q2564" i="8"/>
  <c r="P2564" i="8"/>
  <c r="O2564" i="8"/>
  <c r="N2564" i="8"/>
  <c r="T2564" i="8" s="1"/>
  <c r="S2563" i="8"/>
  <c r="R2563" i="8"/>
  <c r="Q2563" i="8"/>
  <c r="P2563" i="8"/>
  <c r="O2563" i="8"/>
  <c r="N2563" i="8"/>
  <c r="T2563" i="8" s="1"/>
  <c r="S2562" i="8"/>
  <c r="R2562" i="8"/>
  <c r="Q2562" i="8"/>
  <c r="P2562" i="8"/>
  <c r="O2562" i="8"/>
  <c r="N2562" i="8"/>
  <c r="T2562" i="8" s="1"/>
  <c r="S2561" i="8"/>
  <c r="R2561" i="8"/>
  <c r="Q2561" i="8"/>
  <c r="P2561" i="8"/>
  <c r="O2561" i="8"/>
  <c r="N2561" i="8"/>
  <c r="T2561" i="8" s="1"/>
  <c r="S2560" i="8"/>
  <c r="R2560" i="8"/>
  <c r="Q2560" i="8"/>
  <c r="P2560" i="8"/>
  <c r="O2560" i="8"/>
  <c r="N2560" i="8"/>
  <c r="T2560" i="8" s="1"/>
  <c r="S2559" i="8"/>
  <c r="R2559" i="8"/>
  <c r="Q2559" i="8"/>
  <c r="P2559" i="8"/>
  <c r="O2559" i="8"/>
  <c r="N2559" i="8"/>
  <c r="T2559" i="8" s="1"/>
  <c r="S2558" i="8"/>
  <c r="R2558" i="8"/>
  <c r="Q2558" i="8"/>
  <c r="P2558" i="8"/>
  <c r="O2558" i="8"/>
  <c r="N2558" i="8"/>
  <c r="T2558" i="8" s="1"/>
  <c r="S2557" i="8"/>
  <c r="R2557" i="8"/>
  <c r="Q2557" i="8"/>
  <c r="P2557" i="8"/>
  <c r="O2557" i="8"/>
  <c r="N2557" i="8"/>
  <c r="T2557" i="8" s="1"/>
  <c r="S2556" i="8"/>
  <c r="R2556" i="8"/>
  <c r="Q2556" i="8"/>
  <c r="P2556" i="8"/>
  <c r="O2556" i="8"/>
  <c r="N2556" i="8"/>
  <c r="T2556" i="8" s="1"/>
  <c r="S2555" i="8"/>
  <c r="R2555" i="8"/>
  <c r="Q2555" i="8"/>
  <c r="P2555" i="8"/>
  <c r="O2555" i="8"/>
  <c r="N2555" i="8"/>
  <c r="T2555" i="8" s="1"/>
  <c r="S2554" i="8"/>
  <c r="R2554" i="8"/>
  <c r="Q2554" i="8"/>
  <c r="P2554" i="8"/>
  <c r="O2554" i="8"/>
  <c r="N2554" i="8"/>
  <c r="T2554" i="8" s="1"/>
  <c r="S2553" i="8"/>
  <c r="R2553" i="8"/>
  <c r="Q2553" i="8"/>
  <c r="P2553" i="8"/>
  <c r="O2553" i="8"/>
  <c r="N2553" i="8"/>
  <c r="T2553" i="8" s="1"/>
  <c r="S2552" i="8"/>
  <c r="R2552" i="8"/>
  <c r="Q2552" i="8"/>
  <c r="P2552" i="8"/>
  <c r="O2552" i="8"/>
  <c r="N2552" i="8"/>
  <c r="T2552" i="8" s="1"/>
  <c r="S2551" i="8"/>
  <c r="R2551" i="8"/>
  <c r="Q2551" i="8"/>
  <c r="P2551" i="8"/>
  <c r="O2551" i="8"/>
  <c r="N2551" i="8"/>
  <c r="T2551" i="8" s="1"/>
  <c r="S2550" i="8"/>
  <c r="R2550" i="8"/>
  <c r="Q2550" i="8"/>
  <c r="P2550" i="8"/>
  <c r="O2550" i="8"/>
  <c r="N2550" i="8"/>
  <c r="T2550" i="8" s="1"/>
  <c r="S2549" i="8"/>
  <c r="R2549" i="8"/>
  <c r="Q2549" i="8"/>
  <c r="P2549" i="8"/>
  <c r="O2549" i="8"/>
  <c r="N2549" i="8"/>
  <c r="T2549" i="8" s="1"/>
  <c r="S2548" i="8"/>
  <c r="R2548" i="8"/>
  <c r="Q2548" i="8"/>
  <c r="P2548" i="8"/>
  <c r="O2548" i="8"/>
  <c r="N2548" i="8"/>
  <c r="T2548" i="8" s="1"/>
  <c r="S2547" i="8"/>
  <c r="R2547" i="8"/>
  <c r="Q2547" i="8"/>
  <c r="P2547" i="8"/>
  <c r="O2547" i="8"/>
  <c r="N2547" i="8"/>
  <c r="T2547" i="8" s="1"/>
  <c r="S2546" i="8"/>
  <c r="R2546" i="8"/>
  <c r="Q2546" i="8"/>
  <c r="P2546" i="8"/>
  <c r="O2546" i="8"/>
  <c r="N2546" i="8"/>
  <c r="T2546" i="8" s="1"/>
  <c r="S2545" i="8"/>
  <c r="R2545" i="8"/>
  <c r="Q2545" i="8"/>
  <c r="P2545" i="8"/>
  <c r="O2545" i="8"/>
  <c r="N2545" i="8"/>
  <c r="T2545" i="8" s="1"/>
  <c r="S2544" i="8"/>
  <c r="R2544" i="8"/>
  <c r="Q2544" i="8"/>
  <c r="P2544" i="8"/>
  <c r="O2544" i="8"/>
  <c r="N2544" i="8"/>
  <c r="T2544" i="8" s="1"/>
  <c r="S2543" i="8"/>
  <c r="R2543" i="8"/>
  <c r="Q2543" i="8"/>
  <c r="P2543" i="8"/>
  <c r="O2543" i="8"/>
  <c r="N2543" i="8"/>
  <c r="T2543" i="8" s="1"/>
  <c r="S2542" i="8"/>
  <c r="R2542" i="8"/>
  <c r="Q2542" i="8"/>
  <c r="P2542" i="8"/>
  <c r="O2542" i="8"/>
  <c r="N2542" i="8"/>
  <c r="T2542" i="8" s="1"/>
  <c r="S2541" i="8"/>
  <c r="R2541" i="8"/>
  <c r="Q2541" i="8"/>
  <c r="P2541" i="8"/>
  <c r="O2541" i="8"/>
  <c r="N2541" i="8"/>
  <c r="T2541" i="8" s="1"/>
  <c r="S2540" i="8"/>
  <c r="R2540" i="8"/>
  <c r="Q2540" i="8"/>
  <c r="P2540" i="8"/>
  <c r="O2540" i="8"/>
  <c r="N2540" i="8"/>
  <c r="T2540" i="8" s="1"/>
  <c r="S2539" i="8"/>
  <c r="R2539" i="8"/>
  <c r="Q2539" i="8"/>
  <c r="P2539" i="8"/>
  <c r="O2539" i="8"/>
  <c r="N2539" i="8"/>
  <c r="T2539" i="8" s="1"/>
  <c r="S2538" i="8"/>
  <c r="R2538" i="8"/>
  <c r="Q2538" i="8"/>
  <c r="P2538" i="8"/>
  <c r="O2538" i="8"/>
  <c r="N2538" i="8"/>
  <c r="T2538" i="8" s="1"/>
  <c r="S2537" i="8"/>
  <c r="R2537" i="8"/>
  <c r="Q2537" i="8"/>
  <c r="P2537" i="8"/>
  <c r="O2537" i="8"/>
  <c r="N2537" i="8"/>
  <c r="T2537" i="8" s="1"/>
  <c r="S2536" i="8"/>
  <c r="R2536" i="8"/>
  <c r="Q2536" i="8"/>
  <c r="P2536" i="8"/>
  <c r="O2536" i="8"/>
  <c r="N2536" i="8"/>
  <c r="T2536" i="8" s="1"/>
  <c r="S2535" i="8"/>
  <c r="R2535" i="8"/>
  <c r="Q2535" i="8"/>
  <c r="P2535" i="8"/>
  <c r="O2535" i="8"/>
  <c r="N2535" i="8"/>
  <c r="T2535" i="8" s="1"/>
  <c r="S2534" i="8"/>
  <c r="R2534" i="8"/>
  <c r="Q2534" i="8"/>
  <c r="P2534" i="8"/>
  <c r="O2534" i="8"/>
  <c r="N2534" i="8"/>
  <c r="T2534" i="8" s="1"/>
  <c r="S2533" i="8"/>
  <c r="R2533" i="8"/>
  <c r="Q2533" i="8"/>
  <c r="P2533" i="8"/>
  <c r="O2533" i="8"/>
  <c r="N2533" i="8"/>
  <c r="T2533" i="8" s="1"/>
  <c r="S2532" i="8"/>
  <c r="R2532" i="8"/>
  <c r="Q2532" i="8"/>
  <c r="P2532" i="8"/>
  <c r="O2532" i="8"/>
  <c r="N2532" i="8"/>
  <c r="T2532" i="8" s="1"/>
  <c r="S2531" i="8"/>
  <c r="R2531" i="8"/>
  <c r="Q2531" i="8"/>
  <c r="P2531" i="8"/>
  <c r="O2531" i="8"/>
  <c r="N2531" i="8"/>
  <c r="T2531" i="8" s="1"/>
  <c r="S2530" i="8"/>
  <c r="R2530" i="8"/>
  <c r="Q2530" i="8"/>
  <c r="P2530" i="8"/>
  <c r="O2530" i="8"/>
  <c r="N2530" i="8"/>
  <c r="T2530" i="8" s="1"/>
  <c r="S2529" i="8"/>
  <c r="R2529" i="8"/>
  <c r="Q2529" i="8"/>
  <c r="P2529" i="8"/>
  <c r="O2529" i="8"/>
  <c r="N2529" i="8"/>
  <c r="T2529" i="8" s="1"/>
  <c r="S2528" i="8"/>
  <c r="R2528" i="8"/>
  <c r="Q2528" i="8"/>
  <c r="P2528" i="8"/>
  <c r="O2528" i="8"/>
  <c r="N2528" i="8"/>
  <c r="T2528" i="8" s="1"/>
  <c r="S2527" i="8"/>
  <c r="R2527" i="8"/>
  <c r="Q2527" i="8"/>
  <c r="P2527" i="8"/>
  <c r="O2527" i="8"/>
  <c r="N2527" i="8"/>
  <c r="T2527" i="8" s="1"/>
  <c r="S2526" i="8"/>
  <c r="R2526" i="8"/>
  <c r="Q2526" i="8"/>
  <c r="P2526" i="8"/>
  <c r="O2526" i="8"/>
  <c r="N2526" i="8"/>
  <c r="T2526" i="8" s="1"/>
  <c r="S2525" i="8"/>
  <c r="R2525" i="8"/>
  <c r="Q2525" i="8"/>
  <c r="P2525" i="8"/>
  <c r="O2525" i="8"/>
  <c r="N2525" i="8"/>
  <c r="T2525" i="8" s="1"/>
  <c r="S2524" i="8"/>
  <c r="R2524" i="8"/>
  <c r="Q2524" i="8"/>
  <c r="P2524" i="8"/>
  <c r="O2524" i="8"/>
  <c r="N2524" i="8"/>
  <c r="T2524" i="8" s="1"/>
  <c r="S2523" i="8"/>
  <c r="R2523" i="8"/>
  <c r="Q2523" i="8"/>
  <c r="P2523" i="8"/>
  <c r="O2523" i="8"/>
  <c r="N2523" i="8"/>
  <c r="T2523" i="8" s="1"/>
  <c r="S2522" i="8"/>
  <c r="R2522" i="8"/>
  <c r="Q2522" i="8"/>
  <c r="P2522" i="8"/>
  <c r="O2522" i="8"/>
  <c r="N2522" i="8"/>
  <c r="T2522" i="8" s="1"/>
  <c r="S2521" i="8"/>
  <c r="R2521" i="8"/>
  <c r="Q2521" i="8"/>
  <c r="P2521" i="8"/>
  <c r="O2521" i="8"/>
  <c r="N2521" i="8"/>
  <c r="T2521" i="8" s="1"/>
  <c r="S2520" i="8"/>
  <c r="R2520" i="8"/>
  <c r="Q2520" i="8"/>
  <c r="P2520" i="8"/>
  <c r="O2520" i="8"/>
  <c r="N2520" i="8"/>
  <c r="T2520" i="8" s="1"/>
  <c r="S2519" i="8"/>
  <c r="R2519" i="8"/>
  <c r="Q2519" i="8"/>
  <c r="P2519" i="8"/>
  <c r="O2519" i="8"/>
  <c r="N2519" i="8"/>
  <c r="T2519" i="8" s="1"/>
  <c r="S2518" i="8"/>
  <c r="R2518" i="8"/>
  <c r="Q2518" i="8"/>
  <c r="P2518" i="8"/>
  <c r="O2518" i="8"/>
  <c r="N2518" i="8"/>
  <c r="T2518" i="8" s="1"/>
  <c r="S2517" i="8"/>
  <c r="R2517" i="8"/>
  <c r="Q2517" i="8"/>
  <c r="P2517" i="8"/>
  <c r="O2517" i="8"/>
  <c r="N2517" i="8"/>
  <c r="T2517" i="8" s="1"/>
  <c r="S2516" i="8"/>
  <c r="R2516" i="8"/>
  <c r="Q2516" i="8"/>
  <c r="P2516" i="8"/>
  <c r="O2516" i="8"/>
  <c r="N2516" i="8"/>
  <c r="T2516" i="8" s="1"/>
  <c r="S2515" i="8"/>
  <c r="R2515" i="8"/>
  <c r="Q2515" i="8"/>
  <c r="P2515" i="8"/>
  <c r="O2515" i="8"/>
  <c r="N2515" i="8"/>
  <c r="T2515" i="8" s="1"/>
  <c r="S2514" i="8"/>
  <c r="R2514" i="8"/>
  <c r="Q2514" i="8"/>
  <c r="P2514" i="8"/>
  <c r="O2514" i="8"/>
  <c r="N2514" i="8"/>
  <c r="T2514" i="8" s="1"/>
  <c r="S2513" i="8"/>
  <c r="R2513" i="8"/>
  <c r="Q2513" i="8"/>
  <c r="P2513" i="8"/>
  <c r="O2513" i="8"/>
  <c r="N2513" i="8"/>
  <c r="T2513" i="8" s="1"/>
  <c r="S2512" i="8"/>
  <c r="R2512" i="8"/>
  <c r="Q2512" i="8"/>
  <c r="P2512" i="8"/>
  <c r="O2512" i="8"/>
  <c r="N2512" i="8"/>
  <c r="T2512" i="8" s="1"/>
  <c r="S2511" i="8"/>
  <c r="R2511" i="8"/>
  <c r="Q2511" i="8"/>
  <c r="P2511" i="8"/>
  <c r="O2511" i="8"/>
  <c r="N2511" i="8"/>
  <c r="T2511" i="8" s="1"/>
  <c r="S2510" i="8"/>
  <c r="R2510" i="8"/>
  <c r="Q2510" i="8"/>
  <c r="P2510" i="8"/>
  <c r="O2510" i="8"/>
  <c r="N2510" i="8"/>
  <c r="T2510" i="8" s="1"/>
  <c r="S2509" i="8"/>
  <c r="R2509" i="8"/>
  <c r="Q2509" i="8"/>
  <c r="P2509" i="8"/>
  <c r="O2509" i="8"/>
  <c r="N2509" i="8"/>
  <c r="T2509" i="8" s="1"/>
  <c r="S2508" i="8"/>
  <c r="R2508" i="8"/>
  <c r="Q2508" i="8"/>
  <c r="P2508" i="8"/>
  <c r="O2508" i="8"/>
  <c r="N2508" i="8"/>
  <c r="T2508" i="8" s="1"/>
  <c r="S2507" i="8"/>
  <c r="R2507" i="8"/>
  <c r="Q2507" i="8"/>
  <c r="P2507" i="8"/>
  <c r="O2507" i="8"/>
  <c r="N2507" i="8"/>
  <c r="T2507" i="8" s="1"/>
  <c r="S2506" i="8"/>
  <c r="R2506" i="8"/>
  <c r="Q2506" i="8"/>
  <c r="P2506" i="8"/>
  <c r="O2506" i="8"/>
  <c r="N2506" i="8"/>
  <c r="T2506" i="8" s="1"/>
  <c r="S2505" i="8"/>
  <c r="R2505" i="8"/>
  <c r="Q2505" i="8"/>
  <c r="P2505" i="8"/>
  <c r="O2505" i="8"/>
  <c r="N2505" i="8"/>
  <c r="T2505" i="8" s="1"/>
  <c r="S2504" i="8"/>
  <c r="R2504" i="8"/>
  <c r="Q2504" i="8"/>
  <c r="P2504" i="8"/>
  <c r="O2504" i="8"/>
  <c r="N2504" i="8"/>
  <c r="T2504" i="8" s="1"/>
  <c r="S2503" i="8"/>
  <c r="R2503" i="8"/>
  <c r="Q2503" i="8"/>
  <c r="P2503" i="8"/>
  <c r="O2503" i="8"/>
  <c r="N2503" i="8"/>
  <c r="T2503" i="8" s="1"/>
  <c r="S2502" i="8"/>
  <c r="R2502" i="8"/>
  <c r="Q2502" i="8"/>
  <c r="P2502" i="8"/>
  <c r="O2502" i="8"/>
  <c r="N2502" i="8"/>
  <c r="T2502" i="8" s="1"/>
  <c r="S2501" i="8"/>
  <c r="R2501" i="8"/>
  <c r="Q2501" i="8"/>
  <c r="P2501" i="8"/>
  <c r="O2501" i="8"/>
  <c r="N2501" i="8"/>
  <c r="T2501" i="8" s="1"/>
  <c r="S2500" i="8"/>
  <c r="R2500" i="8"/>
  <c r="Q2500" i="8"/>
  <c r="P2500" i="8"/>
  <c r="O2500" i="8"/>
  <c r="N2500" i="8"/>
  <c r="T2500" i="8" s="1"/>
  <c r="S2499" i="8"/>
  <c r="R2499" i="8"/>
  <c r="Q2499" i="8"/>
  <c r="P2499" i="8"/>
  <c r="O2499" i="8"/>
  <c r="N2499" i="8"/>
  <c r="T2499" i="8" s="1"/>
  <c r="S2498" i="8"/>
  <c r="R2498" i="8"/>
  <c r="Q2498" i="8"/>
  <c r="P2498" i="8"/>
  <c r="O2498" i="8"/>
  <c r="N2498" i="8"/>
  <c r="T2498" i="8" s="1"/>
  <c r="S2497" i="8"/>
  <c r="R2497" i="8"/>
  <c r="Q2497" i="8"/>
  <c r="P2497" i="8"/>
  <c r="O2497" i="8"/>
  <c r="N2497" i="8"/>
  <c r="T2497" i="8" s="1"/>
  <c r="S2496" i="8"/>
  <c r="R2496" i="8"/>
  <c r="Q2496" i="8"/>
  <c r="P2496" i="8"/>
  <c r="O2496" i="8"/>
  <c r="N2496" i="8"/>
  <c r="T2496" i="8" s="1"/>
  <c r="S2495" i="8"/>
  <c r="R2495" i="8"/>
  <c r="Q2495" i="8"/>
  <c r="P2495" i="8"/>
  <c r="O2495" i="8"/>
  <c r="N2495" i="8"/>
  <c r="T2495" i="8" s="1"/>
  <c r="S2494" i="8"/>
  <c r="R2494" i="8"/>
  <c r="Q2494" i="8"/>
  <c r="P2494" i="8"/>
  <c r="O2494" i="8"/>
  <c r="N2494" i="8"/>
  <c r="T2494" i="8" s="1"/>
  <c r="S2493" i="8"/>
  <c r="R2493" i="8"/>
  <c r="Q2493" i="8"/>
  <c r="P2493" i="8"/>
  <c r="O2493" i="8"/>
  <c r="N2493" i="8"/>
  <c r="T2493" i="8" s="1"/>
  <c r="S2492" i="8"/>
  <c r="R2492" i="8"/>
  <c r="Q2492" i="8"/>
  <c r="P2492" i="8"/>
  <c r="O2492" i="8"/>
  <c r="N2492" i="8"/>
  <c r="T2492" i="8" s="1"/>
  <c r="S2491" i="8"/>
  <c r="R2491" i="8"/>
  <c r="Q2491" i="8"/>
  <c r="P2491" i="8"/>
  <c r="O2491" i="8"/>
  <c r="N2491" i="8"/>
  <c r="T2491" i="8" s="1"/>
  <c r="S2490" i="8"/>
  <c r="R2490" i="8"/>
  <c r="Q2490" i="8"/>
  <c r="P2490" i="8"/>
  <c r="O2490" i="8"/>
  <c r="N2490" i="8"/>
  <c r="T2490" i="8" s="1"/>
  <c r="S2489" i="8"/>
  <c r="R2489" i="8"/>
  <c r="Q2489" i="8"/>
  <c r="P2489" i="8"/>
  <c r="O2489" i="8"/>
  <c r="N2489" i="8"/>
  <c r="T2489" i="8" s="1"/>
  <c r="S2488" i="8"/>
  <c r="R2488" i="8"/>
  <c r="Q2488" i="8"/>
  <c r="P2488" i="8"/>
  <c r="O2488" i="8"/>
  <c r="N2488" i="8"/>
  <c r="T2488" i="8" s="1"/>
  <c r="S2487" i="8"/>
  <c r="R2487" i="8"/>
  <c r="Q2487" i="8"/>
  <c r="P2487" i="8"/>
  <c r="O2487" i="8"/>
  <c r="N2487" i="8"/>
  <c r="T2487" i="8" s="1"/>
  <c r="S2486" i="8"/>
  <c r="R2486" i="8"/>
  <c r="Q2486" i="8"/>
  <c r="P2486" i="8"/>
  <c r="O2486" i="8"/>
  <c r="N2486" i="8"/>
  <c r="T2486" i="8" s="1"/>
  <c r="S2485" i="8"/>
  <c r="R2485" i="8"/>
  <c r="Q2485" i="8"/>
  <c r="P2485" i="8"/>
  <c r="O2485" i="8"/>
  <c r="N2485" i="8"/>
  <c r="T2485" i="8" s="1"/>
  <c r="S2484" i="8"/>
  <c r="R2484" i="8"/>
  <c r="Q2484" i="8"/>
  <c r="P2484" i="8"/>
  <c r="O2484" i="8"/>
  <c r="N2484" i="8"/>
  <c r="T2484" i="8" s="1"/>
  <c r="S2483" i="8"/>
  <c r="R2483" i="8"/>
  <c r="Q2483" i="8"/>
  <c r="P2483" i="8"/>
  <c r="O2483" i="8"/>
  <c r="N2483" i="8"/>
  <c r="T2483" i="8" s="1"/>
  <c r="S2482" i="8"/>
  <c r="R2482" i="8"/>
  <c r="Q2482" i="8"/>
  <c r="P2482" i="8"/>
  <c r="O2482" i="8"/>
  <c r="N2482" i="8"/>
  <c r="T2482" i="8" s="1"/>
  <c r="S2481" i="8"/>
  <c r="R2481" i="8"/>
  <c r="Q2481" i="8"/>
  <c r="P2481" i="8"/>
  <c r="O2481" i="8"/>
  <c r="N2481" i="8"/>
  <c r="T2481" i="8" s="1"/>
  <c r="S2480" i="8"/>
  <c r="R2480" i="8"/>
  <c r="Q2480" i="8"/>
  <c r="P2480" i="8"/>
  <c r="O2480" i="8"/>
  <c r="N2480" i="8"/>
  <c r="T2480" i="8" s="1"/>
  <c r="S2479" i="8"/>
  <c r="R2479" i="8"/>
  <c r="Q2479" i="8"/>
  <c r="P2479" i="8"/>
  <c r="O2479" i="8"/>
  <c r="N2479" i="8"/>
  <c r="T2479" i="8" s="1"/>
  <c r="S2478" i="8"/>
  <c r="R2478" i="8"/>
  <c r="Q2478" i="8"/>
  <c r="P2478" i="8"/>
  <c r="O2478" i="8"/>
  <c r="N2478" i="8"/>
  <c r="T2478" i="8" s="1"/>
  <c r="S2477" i="8"/>
  <c r="R2477" i="8"/>
  <c r="Q2477" i="8"/>
  <c r="P2477" i="8"/>
  <c r="O2477" i="8"/>
  <c r="N2477" i="8"/>
  <c r="T2477" i="8" s="1"/>
  <c r="S2476" i="8"/>
  <c r="R2476" i="8"/>
  <c r="Q2476" i="8"/>
  <c r="P2476" i="8"/>
  <c r="O2476" i="8"/>
  <c r="N2476" i="8"/>
  <c r="T2476" i="8" s="1"/>
  <c r="S2475" i="8"/>
  <c r="R2475" i="8"/>
  <c r="Q2475" i="8"/>
  <c r="P2475" i="8"/>
  <c r="O2475" i="8"/>
  <c r="N2475" i="8"/>
  <c r="T2475" i="8" s="1"/>
  <c r="S2474" i="8"/>
  <c r="R2474" i="8"/>
  <c r="Q2474" i="8"/>
  <c r="P2474" i="8"/>
  <c r="O2474" i="8"/>
  <c r="N2474" i="8"/>
  <c r="T2474" i="8" s="1"/>
  <c r="S2473" i="8"/>
  <c r="R2473" i="8"/>
  <c r="Q2473" i="8"/>
  <c r="P2473" i="8"/>
  <c r="O2473" i="8"/>
  <c r="N2473" i="8"/>
  <c r="T2473" i="8" s="1"/>
  <c r="S2472" i="8"/>
  <c r="R2472" i="8"/>
  <c r="Q2472" i="8"/>
  <c r="P2472" i="8"/>
  <c r="O2472" i="8"/>
  <c r="N2472" i="8"/>
  <c r="T2472" i="8" s="1"/>
  <c r="S2471" i="8"/>
  <c r="R2471" i="8"/>
  <c r="Q2471" i="8"/>
  <c r="P2471" i="8"/>
  <c r="O2471" i="8"/>
  <c r="N2471" i="8"/>
  <c r="T2471" i="8" s="1"/>
  <c r="S2470" i="8"/>
  <c r="R2470" i="8"/>
  <c r="Q2470" i="8"/>
  <c r="P2470" i="8"/>
  <c r="O2470" i="8"/>
  <c r="N2470" i="8"/>
  <c r="T2470" i="8" s="1"/>
  <c r="S2469" i="8"/>
  <c r="R2469" i="8"/>
  <c r="Q2469" i="8"/>
  <c r="P2469" i="8"/>
  <c r="O2469" i="8"/>
  <c r="N2469" i="8"/>
  <c r="T2469" i="8" s="1"/>
  <c r="S2468" i="8"/>
  <c r="R2468" i="8"/>
  <c r="Q2468" i="8"/>
  <c r="P2468" i="8"/>
  <c r="O2468" i="8"/>
  <c r="N2468" i="8"/>
  <c r="T2468" i="8" s="1"/>
  <c r="S2467" i="8"/>
  <c r="R2467" i="8"/>
  <c r="Q2467" i="8"/>
  <c r="P2467" i="8"/>
  <c r="O2467" i="8"/>
  <c r="N2467" i="8"/>
  <c r="T2467" i="8" s="1"/>
  <c r="S2466" i="8"/>
  <c r="R2466" i="8"/>
  <c r="Q2466" i="8"/>
  <c r="P2466" i="8"/>
  <c r="O2466" i="8"/>
  <c r="N2466" i="8"/>
  <c r="T2466" i="8" s="1"/>
  <c r="S2465" i="8"/>
  <c r="R2465" i="8"/>
  <c r="Q2465" i="8"/>
  <c r="P2465" i="8"/>
  <c r="O2465" i="8"/>
  <c r="N2465" i="8"/>
  <c r="T2465" i="8" s="1"/>
  <c r="S2464" i="8"/>
  <c r="R2464" i="8"/>
  <c r="Q2464" i="8"/>
  <c r="P2464" i="8"/>
  <c r="O2464" i="8"/>
  <c r="N2464" i="8"/>
  <c r="T2464" i="8" s="1"/>
  <c r="S2463" i="8"/>
  <c r="R2463" i="8"/>
  <c r="Q2463" i="8"/>
  <c r="P2463" i="8"/>
  <c r="O2463" i="8"/>
  <c r="N2463" i="8"/>
  <c r="T2463" i="8" s="1"/>
  <c r="S2462" i="8"/>
  <c r="R2462" i="8"/>
  <c r="Q2462" i="8"/>
  <c r="P2462" i="8"/>
  <c r="O2462" i="8"/>
  <c r="N2462" i="8"/>
  <c r="T2462" i="8" s="1"/>
  <c r="S2461" i="8"/>
  <c r="R2461" i="8"/>
  <c r="Q2461" i="8"/>
  <c r="P2461" i="8"/>
  <c r="O2461" i="8"/>
  <c r="N2461" i="8"/>
  <c r="T2461" i="8" s="1"/>
  <c r="S2460" i="8"/>
  <c r="R2460" i="8"/>
  <c r="Q2460" i="8"/>
  <c r="P2460" i="8"/>
  <c r="O2460" i="8"/>
  <c r="N2460" i="8"/>
  <c r="T2460" i="8" s="1"/>
  <c r="S2459" i="8"/>
  <c r="R2459" i="8"/>
  <c r="Q2459" i="8"/>
  <c r="P2459" i="8"/>
  <c r="O2459" i="8"/>
  <c r="N2459" i="8"/>
  <c r="T2459" i="8" s="1"/>
  <c r="S2458" i="8"/>
  <c r="R2458" i="8"/>
  <c r="Q2458" i="8"/>
  <c r="P2458" i="8"/>
  <c r="O2458" i="8"/>
  <c r="N2458" i="8"/>
  <c r="T2458" i="8" s="1"/>
  <c r="S2457" i="8"/>
  <c r="R2457" i="8"/>
  <c r="Q2457" i="8"/>
  <c r="P2457" i="8"/>
  <c r="O2457" i="8"/>
  <c r="N2457" i="8"/>
  <c r="T2457" i="8" s="1"/>
  <c r="S2456" i="8"/>
  <c r="R2456" i="8"/>
  <c r="Q2456" i="8"/>
  <c r="P2456" i="8"/>
  <c r="O2456" i="8"/>
  <c r="N2456" i="8"/>
  <c r="T2456" i="8" s="1"/>
  <c r="S2455" i="8"/>
  <c r="R2455" i="8"/>
  <c r="Q2455" i="8"/>
  <c r="P2455" i="8"/>
  <c r="O2455" i="8"/>
  <c r="N2455" i="8"/>
  <c r="T2455" i="8" s="1"/>
  <c r="S2454" i="8"/>
  <c r="R2454" i="8"/>
  <c r="Q2454" i="8"/>
  <c r="P2454" i="8"/>
  <c r="O2454" i="8"/>
  <c r="N2454" i="8"/>
  <c r="T2454" i="8" s="1"/>
  <c r="S2453" i="8"/>
  <c r="R2453" i="8"/>
  <c r="Q2453" i="8"/>
  <c r="P2453" i="8"/>
  <c r="O2453" i="8"/>
  <c r="N2453" i="8"/>
  <c r="T2453" i="8" s="1"/>
  <c r="S2452" i="8"/>
  <c r="R2452" i="8"/>
  <c r="Q2452" i="8"/>
  <c r="P2452" i="8"/>
  <c r="O2452" i="8"/>
  <c r="N2452" i="8"/>
  <c r="T2452" i="8" s="1"/>
  <c r="S2451" i="8"/>
  <c r="R2451" i="8"/>
  <c r="Q2451" i="8"/>
  <c r="P2451" i="8"/>
  <c r="O2451" i="8"/>
  <c r="N2451" i="8"/>
  <c r="T2451" i="8" s="1"/>
  <c r="S2450" i="8"/>
  <c r="R2450" i="8"/>
  <c r="Q2450" i="8"/>
  <c r="P2450" i="8"/>
  <c r="O2450" i="8"/>
  <c r="N2450" i="8"/>
  <c r="T2450" i="8" s="1"/>
  <c r="S2449" i="8"/>
  <c r="R2449" i="8"/>
  <c r="Q2449" i="8"/>
  <c r="P2449" i="8"/>
  <c r="O2449" i="8"/>
  <c r="N2449" i="8"/>
  <c r="T2449" i="8" s="1"/>
  <c r="S2448" i="8"/>
  <c r="R2448" i="8"/>
  <c r="Q2448" i="8"/>
  <c r="P2448" i="8"/>
  <c r="O2448" i="8"/>
  <c r="N2448" i="8"/>
  <c r="T2448" i="8" s="1"/>
  <c r="S2447" i="8"/>
  <c r="R2447" i="8"/>
  <c r="Q2447" i="8"/>
  <c r="P2447" i="8"/>
  <c r="O2447" i="8"/>
  <c r="N2447" i="8"/>
  <c r="T2447" i="8" s="1"/>
  <c r="S2446" i="8"/>
  <c r="R2446" i="8"/>
  <c r="Q2446" i="8"/>
  <c r="P2446" i="8"/>
  <c r="O2446" i="8"/>
  <c r="N2446" i="8"/>
  <c r="T2446" i="8" s="1"/>
  <c r="S2445" i="8"/>
  <c r="R2445" i="8"/>
  <c r="Q2445" i="8"/>
  <c r="P2445" i="8"/>
  <c r="O2445" i="8"/>
  <c r="N2445" i="8"/>
  <c r="T2445" i="8" s="1"/>
  <c r="S2444" i="8"/>
  <c r="R2444" i="8"/>
  <c r="Q2444" i="8"/>
  <c r="P2444" i="8"/>
  <c r="O2444" i="8"/>
  <c r="N2444" i="8"/>
  <c r="T2444" i="8" s="1"/>
  <c r="S2443" i="8"/>
  <c r="R2443" i="8"/>
  <c r="Q2443" i="8"/>
  <c r="P2443" i="8"/>
  <c r="O2443" i="8"/>
  <c r="N2443" i="8"/>
  <c r="T2443" i="8" s="1"/>
  <c r="S2442" i="8"/>
  <c r="R2442" i="8"/>
  <c r="Q2442" i="8"/>
  <c r="P2442" i="8"/>
  <c r="O2442" i="8"/>
  <c r="N2442" i="8"/>
  <c r="T2442" i="8" s="1"/>
  <c r="S2441" i="8"/>
  <c r="R2441" i="8"/>
  <c r="Q2441" i="8"/>
  <c r="P2441" i="8"/>
  <c r="O2441" i="8"/>
  <c r="N2441" i="8"/>
  <c r="T2441" i="8" s="1"/>
  <c r="S2440" i="8"/>
  <c r="R2440" i="8"/>
  <c r="Q2440" i="8"/>
  <c r="P2440" i="8"/>
  <c r="O2440" i="8"/>
  <c r="N2440" i="8"/>
  <c r="T2440" i="8" s="1"/>
  <c r="S2439" i="8"/>
  <c r="R2439" i="8"/>
  <c r="Q2439" i="8"/>
  <c r="P2439" i="8"/>
  <c r="O2439" i="8"/>
  <c r="N2439" i="8"/>
  <c r="T2439" i="8" s="1"/>
  <c r="S2438" i="8"/>
  <c r="R2438" i="8"/>
  <c r="Q2438" i="8"/>
  <c r="P2438" i="8"/>
  <c r="O2438" i="8"/>
  <c r="N2438" i="8"/>
  <c r="T2438" i="8" s="1"/>
  <c r="S2437" i="8"/>
  <c r="R2437" i="8"/>
  <c r="Q2437" i="8"/>
  <c r="P2437" i="8"/>
  <c r="O2437" i="8"/>
  <c r="N2437" i="8"/>
  <c r="T2437" i="8" s="1"/>
  <c r="S2436" i="8"/>
  <c r="R2436" i="8"/>
  <c r="Q2436" i="8"/>
  <c r="P2436" i="8"/>
  <c r="O2436" i="8"/>
  <c r="N2436" i="8"/>
  <c r="T2436" i="8" s="1"/>
  <c r="S2435" i="8"/>
  <c r="R2435" i="8"/>
  <c r="Q2435" i="8"/>
  <c r="P2435" i="8"/>
  <c r="O2435" i="8"/>
  <c r="N2435" i="8"/>
  <c r="T2435" i="8" s="1"/>
  <c r="S2434" i="8"/>
  <c r="R2434" i="8"/>
  <c r="Q2434" i="8"/>
  <c r="P2434" i="8"/>
  <c r="O2434" i="8"/>
  <c r="N2434" i="8"/>
  <c r="T2434" i="8" s="1"/>
  <c r="S2433" i="8"/>
  <c r="R2433" i="8"/>
  <c r="Q2433" i="8"/>
  <c r="P2433" i="8"/>
  <c r="O2433" i="8"/>
  <c r="N2433" i="8"/>
  <c r="T2433" i="8" s="1"/>
  <c r="S2432" i="8"/>
  <c r="R2432" i="8"/>
  <c r="Q2432" i="8"/>
  <c r="P2432" i="8"/>
  <c r="O2432" i="8"/>
  <c r="N2432" i="8"/>
  <c r="T2432" i="8" s="1"/>
  <c r="S2431" i="8"/>
  <c r="R2431" i="8"/>
  <c r="Q2431" i="8"/>
  <c r="P2431" i="8"/>
  <c r="O2431" i="8"/>
  <c r="N2431" i="8"/>
  <c r="T2431" i="8" s="1"/>
  <c r="S2430" i="8"/>
  <c r="R2430" i="8"/>
  <c r="Q2430" i="8"/>
  <c r="P2430" i="8"/>
  <c r="O2430" i="8"/>
  <c r="N2430" i="8"/>
  <c r="T2430" i="8" s="1"/>
  <c r="S2429" i="8"/>
  <c r="R2429" i="8"/>
  <c r="Q2429" i="8"/>
  <c r="P2429" i="8"/>
  <c r="O2429" i="8"/>
  <c r="N2429" i="8"/>
  <c r="T2429" i="8" s="1"/>
  <c r="S2428" i="8"/>
  <c r="R2428" i="8"/>
  <c r="Q2428" i="8"/>
  <c r="P2428" i="8"/>
  <c r="O2428" i="8"/>
  <c r="N2428" i="8"/>
  <c r="T2428" i="8" s="1"/>
  <c r="S2427" i="8"/>
  <c r="R2427" i="8"/>
  <c r="Q2427" i="8"/>
  <c r="P2427" i="8"/>
  <c r="O2427" i="8"/>
  <c r="N2427" i="8"/>
  <c r="T2427" i="8" s="1"/>
  <c r="S2426" i="8"/>
  <c r="R2426" i="8"/>
  <c r="Q2426" i="8"/>
  <c r="P2426" i="8"/>
  <c r="O2426" i="8"/>
  <c r="N2426" i="8"/>
  <c r="T2426" i="8" s="1"/>
  <c r="S2425" i="8"/>
  <c r="R2425" i="8"/>
  <c r="Q2425" i="8"/>
  <c r="P2425" i="8"/>
  <c r="O2425" i="8"/>
  <c r="N2425" i="8"/>
  <c r="T2425" i="8" s="1"/>
  <c r="S2424" i="8"/>
  <c r="R2424" i="8"/>
  <c r="Q2424" i="8"/>
  <c r="P2424" i="8"/>
  <c r="O2424" i="8"/>
  <c r="N2424" i="8"/>
  <c r="T2424" i="8" s="1"/>
  <c r="S2423" i="8"/>
  <c r="R2423" i="8"/>
  <c r="Q2423" i="8"/>
  <c r="P2423" i="8"/>
  <c r="O2423" i="8"/>
  <c r="N2423" i="8"/>
  <c r="T2423" i="8" s="1"/>
  <c r="S2422" i="8"/>
  <c r="R2422" i="8"/>
  <c r="Q2422" i="8"/>
  <c r="P2422" i="8"/>
  <c r="O2422" i="8"/>
  <c r="N2422" i="8"/>
  <c r="T2422" i="8" s="1"/>
  <c r="S2421" i="8"/>
  <c r="R2421" i="8"/>
  <c r="Q2421" i="8"/>
  <c r="P2421" i="8"/>
  <c r="O2421" i="8"/>
  <c r="N2421" i="8"/>
  <c r="T2421" i="8" s="1"/>
  <c r="S2420" i="8"/>
  <c r="R2420" i="8"/>
  <c r="Q2420" i="8"/>
  <c r="P2420" i="8"/>
  <c r="O2420" i="8"/>
  <c r="N2420" i="8"/>
  <c r="T2420" i="8" s="1"/>
  <c r="S2419" i="8"/>
  <c r="R2419" i="8"/>
  <c r="Q2419" i="8"/>
  <c r="P2419" i="8"/>
  <c r="O2419" i="8"/>
  <c r="N2419" i="8"/>
  <c r="T2419" i="8" s="1"/>
  <c r="S2418" i="8"/>
  <c r="R2418" i="8"/>
  <c r="Q2418" i="8"/>
  <c r="P2418" i="8"/>
  <c r="O2418" i="8"/>
  <c r="N2418" i="8"/>
  <c r="T2418" i="8" s="1"/>
  <c r="S2417" i="8"/>
  <c r="R2417" i="8"/>
  <c r="Q2417" i="8"/>
  <c r="P2417" i="8"/>
  <c r="O2417" i="8"/>
  <c r="N2417" i="8"/>
  <c r="T2417" i="8" s="1"/>
  <c r="S2416" i="8"/>
  <c r="R2416" i="8"/>
  <c r="Q2416" i="8"/>
  <c r="P2416" i="8"/>
  <c r="O2416" i="8"/>
  <c r="N2416" i="8"/>
  <c r="T2416" i="8" s="1"/>
  <c r="S2415" i="8"/>
  <c r="R2415" i="8"/>
  <c r="Q2415" i="8"/>
  <c r="P2415" i="8"/>
  <c r="O2415" i="8"/>
  <c r="N2415" i="8"/>
  <c r="T2415" i="8" s="1"/>
  <c r="S2414" i="8"/>
  <c r="R2414" i="8"/>
  <c r="Q2414" i="8"/>
  <c r="P2414" i="8"/>
  <c r="O2414" i="8"/>
  <c r="N2414" i="8"/>
  <c r="T2414" i="8" s="1"/>
  <c r="S2413" i="8"/>
  <c r="R2413" i="8"/>
  <c r="Q2413" i="8"/>
  <c r="P2413" i="8"/>
  <c r="O2413" i="8"/>
  <c r="N2413" i="8"/>
  <c r="T2413" i="8" s="1"/>
  <c r="S2412" i="8"/>
  <c r="R2412" i="8"/>
  <c r="Q2412" i="8"/>
  <c r="P2412" i="8"/>
  <c r="O2412" i="8"/>
  <c r="N2412" i="8"/>
  <c r="T2412" i="8" s="1"/>
  <c r="S2411" i="8"/>
  <c r="R2411" i="8"/>
  <c r="Q2411" i="8"/>
  <c r="P2411" i="8"/>
  <c r="O2411" i="8"/>
  <c r="N2411" i="8"/>
  <c r="T2411" i="8" s="1"/>
  <c r="S2410" i="8"/>
  <c r="R2410" i="8"/>
  <c r="Q2410" i="8"/>
  <c r="P2410" i="8"/>
  <c r="O2410" i="8"/>
  <c r="N2410" i="8"/>
  <c r="T2410" i="8" s="1"/>
  <c r="S2409" i="8"/>
  <c r="R2409" i="8"/>
  <c r="Q2409" i="8"/>
  <c r="P2409" i="8"/>
  <c r="O2409" i="8"/>
  <c r="N2409" i="8"/>
  <c r="T2409" i="8" s="1"/>
  <c r="S2408" i="8"/>
  <c r="R2408" i="8"/>
  <c r="Q2408" i="8"/>
  <c r="P2408" i="8"/>
  <c r="O2408" i="8"/>
  <c r="N2408" i="8"/>
  <c r="T2408" i="8" s="1"/>
  <c r="S2407" i="8"/>
  <c r="R2407" i="8"/>
  <c r="Q2407" i="8"/>
  <c r="P2407" i="8"/>
  <c r="O2407" i="8"/>
  <c r="N2407" i="8"/>
  <c r="T2407" i="8" s="1"/>
  <c r="S2406" i="8"/>
  <c r="R2406" i="8"/>
  <c r="Q2406" i="8"/>
  <c r="P2406" i="8"/>
  <c r="O2406" i="8"/>
  <c r="N2406" i="8"/>
  <c r="T2406" i="8" s="1"/>
  <c r="S2405" i="8"/>
  <c r="R2405" i="8"/>
  <c r="Q2405" i="8"/>
  <c r="P2405" i="8"/>
  <c r="O2405" i="8"/>
  <c r="N2405" i="8"/>
  <c r="T2405" i="8" s="1"/>
  <c r="S2404" i="8"/>
  <c r="R2404" i="8"/>
  <c r="Q2404" i="8"/>
  <c r="P2404" i="8"/>
  <c r="O2404" i="8"/>
  <c r="N2404" i="8"/>
  <c r="T2404" i="8" s="1"/>
  <c r="S2403" i="8"/>
  <c r="R2403" i="8"/>
  <c r="Q2403" i="8"/>
  <c r="P2403" i="8"/>
  <c r="O2403" i="8"/>
  <c r="N2403" i="8"/>
  <c r="T2403" i="8" s="1"/>
  <c r="S2402" i="8"/>
  <c r="R2402" i="8"/>
  <c r="Q2402" i="8"/>
  <c r="P2402" i="8"/>
  <c r="O2402" i="8"/>
  <c r="N2402" i="8"/>
  <c r="T2402" i="8" s="1"/>
  <c r="S2401" i="8"/>
  <c r="R2401" i="8"/>
  <c r="Q2401" i="8"/>
  <c r="P2401" i="8"/>
  <c r="O2401" i="8"/>
  <c r="N2401" i="8"/>
  <c r="T2401" i="8" s="1"/>
  <c r="S2400" i="8"/>
  <c r="R2400" i="8"/>
  <c r="Q2400" i="8"/>
  <c r="P2400" i="8"/>
  <c r="O2400" i="8"/>
  <c r="N2400" i="8"/>
  <c r="T2400" i="8" s="1"/>
  <c r="S2399" i="8"/>
  <c r="R2399" i="8"/>
  <c r="Q2399" i="8"/>
  <c r="P2399" i="8"/>
  <c r="O2399" i="8"/>
  <c r="N2399" i="8"/>
  <c r="T2399" i="8" s="1"/>
  <c r="S2398" i="8"/>
  <c r="R2398" i="8"/>
  <c r="Q2398" i="8"/>
  <c r="P2398" i="8"/>
  <c r="O2398" i="8"/>
  <c r="N2398" i="8"/>
  <c r="T2398" i="8" s="1"/>
  <c r="S2397" i="8"/>
  <c r="R2397" i="8"/>
  <c r="Q2397" i="8"/>
  <c r="P2397" i="8"/>
  <c r="O2397" i="8"/>
  <c r="N2397" i="8"/>
  <c r="T2397" i="8" s="1"/>
  <c r="S2396" i="8"/>
  <c r="R2396" i="8"/>
  <c r="Q2396" i="8"/>
  <c r="P2396" i="8"/>
  <c r="O2396" i="8"/>
  <c r="N2396" i="8"/>
  <c r="T2396" i="8" s="1"/>
  <c r="S2395" i="8"/>
  <c r="R2395" i="8"/>
  <c r="Q2395" i="8"/>
  <c r="P2395" i="8"/>
  <c r="O2395" i="8"/>
  <c r="N2395" i="8"/>
  <c r="T2395" i="8" s="1"/>
  <c r="S2394" i="8"/>
  <c r="R2394" i="8"/>
  <c r="Q2394" i="8"/>
  <c r="P2394" i="8"/>
  <c r="O2394" i="8"/>
  <c r="N2394" i="8"/>
  <c r="T2394" i="8" s="1"/>
  <c r="S2393" i="8"/>
  <c r="R2393" i="8"/>
  <c r="Q2393" i="8"/>
  <c r="P2393" i="8"/>
  <c r="O2393" i="8"/>
  <c r="N2393" i="8"/>
  <c r="T2393" i="8" s="1"/>
  <c r="S2392" i="8"/>
  <c r="R2392" i="8"/>
  <c r="Q2392" i="8"/>
  <c r="P2392" i="8"/>
  <c r="O2392" i="8"/>
  <c r="N2392" i="8"/>
  <c r="T2392" i="8" s="1"/>
  <c r="S2391" i="8"/>
  <c r="R2391" i="8"/>
  <c r="Q2391" i="8"/>
  <c r="P2391" i="8"/>
  <c r="O2391" i="8"/>
  <c r="N2391" i="8"/>
  <c r="T2391" i="8" s="1"/>
  <c r="S2390" i="8"/>
  <c r="R2390" i="8"/>
  <c r="Q2390" i="8"/>
  <c r="P2390" i="8"/>
  <c r="O2390" i="8"/>
  <c r="N2390" i="8"/>
  <c r="T2390" i="8" s="1"/>
  <c r="S2389" i="8"/>
  <c r="R2389" i="8"/>
  <c r="Q2389" i="8"/>
  <c r="P2389" i="8"/>
  <c r="O2389" i="8"/>
  <c r="N2389" i="8"/>
  <c r="T2389" i="8" s="1"/>
  <c r="S2388" i="8"/>
  <c r="R2388" i="8"/>
  <c r="Q2388" i="8"/>
  <c r="P2388" i="8"/>
  <c r="O2388" i="8"/>
  <c r="N2388" i="8"/>
  <c r="T2388" i="8" s="1"/>
  <c r="S2387" i="8"/>
  <c r="R2387" i="8"/>
  <c r="Q2387" i="8"/>
  <c r="P2387" i="8"/>
  <c r="O2387" i="8"/>
  <c r="N2387" i="8"/>
  <c r="T2387" i="8" s="1"/>
  <c r="S2386" i="8"/>
  <c r="R2386" i="8"/>
  <c r="Q2386" i="8"/>
  <c r="P2386" i="8"/>
  <c r="O2386" i="8"/>
  <c r="N2386" i="8"/>
  <c r="T2386" i="8" s="1"/>
  <c r="S2385" i="8"/>
  <c r="R2385" i="8"/>
  <c r="Q2385" i="8"/>
  <c r="P2385" i="8"/>
  <c r="O2385" i="8"/>
  <c r="N2385" i="8"/>
  <c r="T2385" i="8" s="1"/>
  <c r="S2384" i="8"/>
  <c r="R2384" i="8"/>
  <c r="Q2384" i="8"/>
  <c r="P2384" i="8"/>
  <c r="O2384" i="8"/>
  <c r="N2384" i="8"/>
  <c r="T2384" i="8" s="1"/>
  <c r="S2383" i="8"/>
  <c r="R2383" i="8"/>
  <c r="Q2383" i="8"/>
  <c r="P2383" i="8"/>
  <c r="O2383" i="8"/>
  <c r="N2383" i="8"/>
  <c r="T2383" i="8" s="1"/>
  <c r="S2382" i="8"/>
  <c r="R2382" i="8"/>
  <c r="Q2382" i="8"/>
  <c r="P2382" i="8"/>
  <c r="O2382" i="8"/>
  <c r="N2382" i="8"/>
  <c r="T2382" i="8" s="1"/>
  <c r="S2381" i="8"/>
  <c r="R2381" i="8"/>
  <c r="Q2381" i="8"/>
  <c r="P2381" i="8"/>
  <c r="O2381" i="8"/>
  <c r="N2381" i="8"/>
  <c r="T2381" i="8" s="1"/>
  <c r="S2380" i="8"/>
  <c r="R2380" i="8"/>
  <c r="Q2380" i="8"/>
  <c r="P2380" i="8"/>
  <c r="O2380" i="8"/>
  <c r="N2380" i="8"/>
  <c r="T2380" i="8" s="1"/>
  <c r="S2379" i="8"/>
  <c r="R2379" i="8"/>
  <c r="Q2379" i="8"/>
  <c r="P2379" i="8"/>
  <c r="O2379" i="8"/>
  <c r="N2379" i="8"/>
  <c r="T2379" i="8" s="1"/>
  <c r="S2378" i="8"/>
  <c r="R2378" i="8"/>
  <c r="Q2378" i="8"/>
  <c r="P2378" i="8"/>
  <c r="O2378" i="8"/>
  <c r="N2378" i="8"/>
  <c r="T2378" i="8" s="1"/>
  <c r="S2377" i="8"/>
  <c r="R2377" i="8"/>
  <c r="Q2377" i="8"/>
  <c r="P2377" i="8"/>
  <c r="O2377" i="8"/>
  <c r="N2377" i="8"/>
  <c r="T2377" i="8" s="1"/>
  <c r="S2376" i="8"/>
  <c r="R2376" i="8"/>
  <c r="Q2376" i="8"/>
  <c r="P2376" i="8"/>
  <c r="O2376" i="8"/>
  <c r="N2376" i="8"/>
  <c r="T2376" i="8" s="1"/>
  <c r="S2375" i="8"/>
  <c r="R2375" i="8"/>
  <c r="Q2375" i="8"/>
  <c r="P2375" i="8"/>
  <c r="O2375" i="8"/>
  <c r="N2375" i="8"/>
  <c r="T2375" i="8" s="1"/>
  <c r="S2374" i="8"/>
  <c r="R2374" i="8"/>
  <c r="Q2374" i="8"/>
  <c r="P2374" i="8"/>
  <c r="O2374" i="8"/>
  <c r="N2374" i="8"/>
  <c r="T2374" i="8" s="1"/>
  <c r="S2373" i="8"/>
  <c r="R2373" i="8"/>
  <c r="Q2373" i="8"/>
  <c r="P2373" i="8"/>
  <c r="O2373" i="8"/>
  <c r="N2373" i="8"/>
  <c r="T2373" i="8" s="1"/>
  <c r="S2372" i="8"/>
  <c r="R2372" i="8"/>
  <c r="Q2372" i="8"/>
  <c r="P2372" i="8"/>
  <c r="O2372" i="8"/>
  <c r="N2372" i="8"/>
  <c r="T2372" i="8" s="1"/>
  <c r="S2371" i="8"/>
  <c r="R2371" i="8"/>
  <c r="Q2371" i="8"/>
  <c r="P2371" i="8"/>
  <c r="O2371" i="8"/>
  <c r="N2371" i="8"/>
  <c r="T2371" i="8" s="1"/>
  <c r="S2370" i="8"/>
  <c r="R2370" i="8"/>
  <c r="Q2370" i="8"/>
  <c r="P2370" i="8"/>
  <c r="O2370" i="8"/>
  <c r="N2370" i="8"/>
  <c r="T2370" i="8" s="1"/>
  <c r="S2369" i="8"/>
  <c r="R2369" i="8"/>
  <c r="Q2369" i="8"/>
  <c r="P2369" i="8"/>
  <c r="O2369" i="8"/>
  <c r="N2369" i="8"/>
  <c r="T2369" i="8" s="1"/>
  <c r="S2368" i="8"/>
  <c r="R2368" i="8"/>
  <c r="Q2368" i="8"/>
  <c r="P2368" i="8"/>
  <c r="O2368" i="8"/>
  <c r="N2368" i="8"/>
  <c r="T2368" i="8" s="1"/>
  <c r="S2367" i="8"/>
  <c r="R2367" i="8"/>
  <c r="Q2367" i="8"/>
  <c r="P2367" i="8"/>
  <c r="O2367" i="8"/>
  <c r="N2367" i="8"/>
  <c r="T2367" i="8" s="1"/>
  <c r="S2366" i="8"/>
  <c r="R2366" i="8"/>
  <c r="Q2366" i="8"/>
  <c r="P2366" i="8"/>
  <c r="O2366" i="8"/>
  <c r="N2366" i="8"/>
  <c r="T2366" i="8" s="1"/>
  <c r="S2365" i="8"/>
  <c r="R2365" i="8"/>
  <c r="Q2365" i="8"/>
  <c r="P2365" i="8"/>
  <c r="O2365" i="8"/>
  <c r="N2365" i="8"/>
  <c r="T2365" i="8" s="1"/>
  <c r="S2364" i="8"/>
  <c r="R2364" i="8"/>
  <c r="Q2364" i="8"/>
  <c r="P2364" i="8"/>
  <c r="O2364" i="8"/>
  <c r="N2364" i="8"/>
  <c r="T2364" i="8" s="1"/>
  <c r="S2363" i="8"/>
  <c r="R2363" i="8"/>
  <c r="Q2363" i="8"/>
  <c r="P2363" i="8"/>
  <c r="O2363" i="8"/>
  <c r="N2363" i="8"/>
  <c r="T2363" i="8" s="1"/>
  <c r="S2362" i="8"/>
  <c r="R2362" i="8"/>
  <c r="Q2362" i="8"/>
  <c r="P2362" i="8"/>
  <c r="O2362" i="8"/>
  <c r="N2362" i="8"/>
  <c r="T2362" i="8" s="1"/>
  <c r="S2361" i="8"/>
  <c r="R2361" i="8"/>
  <c r="Q2361" i="8"/>
  <c r="P2361" i="8"/>
  <c r="O2361" i="8"/>
  <c r="N2361" i="8"/>
  <c r="T2361" i="8" s="1"/>
  <c r="S2360" i="8"/>
  <c r="R2360" i="8"/>
  <c r="Q2360" i="8"/>
  <c r="P2360" i="8"/>
  <c r="O2360" i="8"/>
  <c r="N2360" i="8"/>
  <c r="T2360" i="8" s="1"/>
  <c r="S2359" i="8"/>
  <c r="R2359" i="8"/>
  <c r="Q2359" i="8"/>
  <c r="P2359" i="8"/>
  <c r="O2359" i="8"/>
  <c r="N2359" i="8"/>
  <c r="T2359" i="8" s="1"/>
  <c r="S2358" i="8"/>
  <c r="R2358" i="8"/>
  <c r="Q2358" i="8"/>
  <c r="P2358" i="8"/>
  <c r="O2358" i="8"/>
  <c r="N2358" i="8"/>
  <c r="T2358" i="8" s="1"/>
  <c r="S2357" i="8"/>
  <c r="R2357" i="8"/>
  <c r="Q2357" i="8"/>
  <c r="P2357" i="8"/>
  <c r="O2357" i="8"/>
  <c r="N2357" i="8"/>
  <c r="T2357" i="8" s="1"/>
  <c r="S2356" i="8"/>
  <c r="R2356" i="8"/>
  <c r="Q2356" i="8"/>
  <c r="P2356" i="8"/>
  <c r="O2356" i="8"/>
  <c r="N2356" i="8"/>
  <c r="T2356" i="8" s="1"/>
  <c r="S2355" i="8"/>
  <c r="R2355" i="8"/>
  <c r="Q2355" i="8"/>
  <c r="P2355" i="8"/>
  <c r="O2355" i="8"/>
  <c r="N2355" i="8"/>
  <c r="T2355" i="8" s="1"/>
  <c r="S2354" i="8"/>
  <c r="R2354" i="8"/>
  <c r="Q2354" i="8"/>
  <c r="P2354" i="8"/>
  <c r="O2354" i="8"/>
  <c r="N2354" i="8"/>
  <c r="T2354" i="8" s="1"/>
  <c r="S2353" i="8"/>
  <c r="R2353" i="8"/>
  <c r="Q2353" i="8"/>
  <c r="P2353" i="8"/>
  <c r="O2353" i="8"/>
  <c r="N2353" i="8"/>
  <c r="T2353" i="8" s="1"/>
  <c r="S2352" i="8"/>
  <c r="R2352" i="8"/>
  <c r="Q2352" i="8"/>
  <c r="P2352" i="8"/>
  <c r="O2352" i="8"/>
  <c r="N2352" i="8"/>
  <c r="T2352" i="8" s="1"/>
  <c r="S2351" i="8"/>
  <c r="R2351" i="8"/>
  <c r="Q2351" i="8"/>
  <c r="P2351" i="8"/>
  <c r="O2351" i="8"/>
  <c r="N2351" i="8"/>
  <c r="T2351" i="8" s="1"/>
  <c r="S2350" i="8"/>
  <c r="R2350" i="8"/>
  <c r="Q2350" i="8"/>
  <c r="P2350" i="8"/>
  <c r="O2350" i="8"/>
  <c r="N2350" i="8"/>
  <c r="T2350" i="8" s="1"/>
  <c r="S2349" i="8"/>
  <c r="R2349" i="8"/>
  <c r="Q2349" i="8"/>
  <c r="P2349" i="8"/>
  <c r="O2349" i="8"/>
  <c r="N2349" i="8"/>
  <c r="T2349" i="8" s="1"/>
  <c r="S2348" i="8"/>
  <c r="R2348" i="8"/>
  <c r="Q2348" i="8"/>
  <c r="P2348" i="8"/>
  <c r="O2348" i="8"/>
  <c r="N2348" i="8"/>
  <c r="T2348" i="8" s="1"/>
  <c r="S2347" i="8"/>
  <c r="R2347" i="8"/>
  <c r="Q2347" i="8"/>
  <c r="P2347" i="8"/>
  <c r="O2347" i="8"/>
  <c r="N2347" i="8"/>
  <c r="T2347" i="8" s="1"/>
  <c r="S2346" i="8"/>
  <c r="R2346" i="8"/>
  <c r="Q2346" i="8"/>
  <c r="P2346" i="8"/>
  <c r="O2346" i="8"/>
  <c r="N2346" i="8"/>
  <c r="T2346" i="8" s="1"/>
  <c r="S2345" i="8"/>
  <c r="R2345" i="8"/>
  <c r="Q2345" i="8"/>
  <c r="P2345" i="8"/>
  <c r="O2345" i="8"/>
  <c r="N2345" i="8"/>
  <c r="T2345" i="8" s="1"/>
  <c r="S2344" i="8"/>
  <c r="R2344" i="8"/>
  <c r="Q2344" i="8"/>
  <c r="P2344" i="8"/>
  <c r="O2344" i="8"/>
  <c r="N2344" i="8"/>
  <c r="T2344" i="8" s="1"/>
  <c r="S2343" i="8"/>
  <c r="R2343" i="8"/>
  <c r="Q2343" i="8"/>
  <c r="P2343" i="8"/>
  <c r="O2343" i="8"/>
  <c r="N2343" i="8"/>
  <c r="T2343" i="8" s="1"/>
  <c r="S2342" i="8"/>
  <c r="R2342" i="8"/>
  <c r="Q2342" i="8"/>
  <c r="P2342" i="8"/>
  <c r="O2342" i="8"/>
  <c r="N2342" i="8"/>
  <c r="T2342" i="8" s="1"/>
  <c r="S2341" i="8"/>
  <c r="R2341" i="8"/>
  <c r="Q2341" i="8"/>
  <c r="P2341" i="8"/>
  <c r="O2341" i="8"/>
  <c r="N2341" i="8"/>
  <c r="T2341" i="8" s="1"/>
  <c r="S2340" i="8"/>
  <c r="R2340" i="8"/>
  <c r="Q2340" i="8"/>
  <c r="P2340" i="8"/>
  <c r="O2340" i="8"/>
  <c r="N2340" i="8"/>
  <c r="T2340" i="8" s="1"/>
  <c r="S2339" i="8"/>
  <c r="R2339" i="8"/>
  <c r="Q2339" i="8"/>
  <c r="P2339" i="8"/>
  <c r="O2339" i="8"/>
  <c r="N2339" i="8"/>
  <c r="T2339" i="8" s="1"/>
  <c r="S2338" i="8"/>
  <c r="R2338" i="8"/>
  <c r="Q2338" i="8"/>
  <c r="P2338" i="8"/>
  <c r="O2338" i="8"/>
  <c r="N2338" i="8"/>
  <c r="T2338" i="8" s="1"/>
  <c r="S2337" i="8"/>
  <c r="R2337" i="8"/>
  <c r="Q2337" i="8"/>
  <c r="P2337" i="8"/>
  <c r="O2337" i="8"/>
  <c r="N2337" i="8"/>
  <c r="T2337" i="8" s="1"/>
  <c r="S2336" i="8"/>
  <c r="R2336" i="8"/>
  <c r="Q2336" i="8"/>
  <c r="P2336" i="8"/>
  <c r="O2336" i="8"/>
  <c r="N2336" i="8"/>
  <c r="T2336" i="8" s="1"/>
  <c r="S2335" i="8"/>
  <c r="R2335" i="8"/>
  <c r="Q2335" i="8"/>
  <c r="P2335" i="8"/>
  <c r="O2335" i="8"/>
  <c r="N2335" i="8"/>
  <c r="T2335" i="8" s="1"/>
  <c r="S2334" i="8"/>
  <c r="R2334" i="8"/>
  <c r="Q2334" i="8"/>
  <c r="P2334" i="8"/>
  <c r="O2334" i="8"/>
  <c r="N2334" i="8"/>
  <c r="T2334" i="8" s="1"/>
  <c r="S2333" i="8"/>
  <c r="R2333" i="8"/>
  <c r="Q2333" i="8"/>
  <c r="P2333" i="8"/>
  <c r="O2333" i="8"/>
  <c r="N2333" i="8"/>
  <c r="T2333" i="8" s="1"/>
  <c r="S2332" i="8"/>
  <c r="R2332" i="8"/>
  <c r="Q2332" i="8"/>
  <c r="P2332" i="8"/>
  <c r="O2332" i="8"/>
  <c r="N2332" i="8"/>
  <c r="T2332" i="8" s="1"/>
  <c r="S2331" i="8"/>
  <c r="R2331" i="8"/>
  <c r="Q2331" i="8"/>
  <c r="P2331" i="8"/>
  <c r="O2331" i="8"/>
  <c r="N2331" i="8"/>
  <c r="T2331" i="8" s="1"/>
  <c r="S2330" i="8"/>
  <c r="R2330" i="8"/>
  <c r="Q2330" i="8"/>
  <c r="P2330" i="8"/>
  <c r="O2330" i="8"/>
  <c r="N2330" i="8"/>
  <c r="T2330" i="8" s="1"/>
  <c r="S2329" i="8"/>
  <c r="R2329" i="8"/>
  <c r="Q2329" i="8"/>
  <c r="P2329" i="8"/>
  <c r="O2329" i="8"/>
  <c r="N2329" i="8"/>
  <c r="T2329" i="8" s="1"/>
  <c r="S2328" i="8"/>
  <c r="R2328" i="8"/>
  <c r="Q2328" i="8"/>
  <c r="P2328" i="8"/>
  <c r="O2328" i="8"/>
  <c r="N2328" i="8"/>
  <c r="T2328" i="8" s="1"/>
  <c r="S2327" i="8"/>
  <c r="R2327" i="8"/>
  <c r="Q2327" i="8"/>
  <c r="P2327" i="8"/>
  <c r="O2327" i="8"/>
  <c r="N2327" i="8"/>
  <c r="T2327" i="8" s="1"/>
  <c r="S2326" i="8"/>
  <c r="R2326" i="8"/>
  <c r="Q2326" i="8"/>
  <c r="P2326" i="8"/>
  <c r="O2326" i="8"/>
  <c r="N2326" i="8"/>
  <c r="T2326" i="8" s="1"/>
  <c r="S2325" i="8"/>
  <c r="R2325" i="8"/>
  <c r="Q2325" i="8"/>
  <c r="P2325" i="8"/>
  <c r="O2325" i="8"/>
  <c r="N2325" i="8"/>
  <c r="T2325" i="8" s="1"/>
  <c r="S2324" i="8"/>
  <c r="R2324" i="8"/>
  <c r="Q2324" i="8"/>
  <c r="P2324" i="8"/>
  <c r="O2324" i="8"/>
  <c r="N2324" i="8"/>
  <c r="T2324" i="8" s="1"/>
  <c r="S2323" i="8"/>
  <c r="R2323" i="8"/>
  <c r="Q2323" i="8"/>
  <c r="P2323" i="8"/>
  <c r="O2323" i="8"/>
  <c r="N2323" i="8"/>
  <c r="T2323" i="8" s="1"/>
  <c r="S2322" i="8"/>
  <c r="R2322" i="8"/>
  <c r="Q2322" i="8"/>
  <c r="P2322" i="8"/>
  <c r="O2322" i="8"/>
  <c r="N2322" i="8"/>
  <c r="T2322" i="8" s="1"/>
  <c r="S2321" i="8"/>
  <c r="R2321" i="8"/>
  <c r="Q2321" i="8"/>
  <c r="P2321" i="8"/>
  <c r="O2321" i="8"/>
  <c r="N2321" i="8"/>
  <c r="T2321" i="8" s="1"/>
  <c r="S2320" i="8"/>
  <c r="R2320" i="8"/>
  <c r="Q2320" i="8"/>
  <c r="P2320" i="8"/>
  <c r="O2320" i="8"/>
  <c r="N2320" i="8"/>
  <c r="T2320" i="8" s="1"/>
  <c r="S2319" i="8"/>
  <c r="R2319" i="8"/>
  <c r="Q2319" i="8"/>
  <c r="P2319" i="8"/>
  <c r="O2319" i="8"/>
  <c r="N2319" i="8"/>
  <c r="T2319" i="8" s="1"/>
  <c r="S2318" i="8"/>
  <c r="R2318" i="8"/>
  <c r="Q2318" i="8"/>
  <c r="P2318" i="8"/>
  <c r="O2318" i="8"/>
  <c r="N2318" i="8"/>
  <c r="T2318" i="8" s="1"/>
  <c r="S2317" i="8"/>
  <c r="R2317" i="8"/>
  <c r="Q2317" i="8"/>
  <c r="P2317" i="8"/>
  <c r="O2317" i="8"/>
  <c r="N2317" i="8"/>
  <c r="T2317" i="8" s="1"/>
  <c r="S2316" i="8"/>
  <c r="R2316" i="8"/>
  <c r="Q2316" i="8"/>
  <c r="P2316" i="8"/>
  <c r="O2316" i="8"/>
  <c r="N2316" i="8"/>
  <c r="T2316" i="8" s="1"/>
  <c r="S2315" i="8"/>
  <c r="R2315" i="8"/>
  <c r="Q2315" i="8"/>
  <c r="P2315" i="8"/>
  <c r="O2315" i="8"/>
  <c r="N2315" i="8"/>
  <c r="T2315" i="8" s="1"/>
  <c r="S2314" i="8"/>
  <c r="R2314" i="8"/>
  <c r="Q2314" i="8"/>
  <c r="P2314" i="8"/>
  <c r="O2314" i="8"/>
  <c r="N2314" i="8"/>
  <c r="T2314" i="8" s="1"/>
  <c r="S2313" i="8"/>
  <c r="R2313" i="8"/>
  <c r="Q2313" i="8"/>
  <c r="P2313" i="8"/>
  <c r="O2313" i="8"/>
  <c r="N2313" i="8"/>
  <c r="T2313" i="8" s="1"/>
  <c r="S2312" i="8"/>
  <c r="R2312" i="8"/>
  <c r="Q2312" i="8"/>
  <c r="P2312" i="8"/>
  <c r="O2312" i="8"/>
  <c r="N2312" i="8"/>
  <c r="T2312" i="8" s="1"/>
  <c r="S2311" i="8"/>
  <c r="R2311" i="8"/>
  <c r="Q2311" i="8"/>
  <c r="P2311" i="8"/>
  <c r="O2311" i="8"/>
  <c r="N2311" i="8"/>
  <c r="T2311" i="8" s="1"/>
  <c r="S2310" i="8"/>
  <c r="R2310" i="8"/>
  <c r="Q2310" i="8"/>
  <c r="P2310" i="8"/>
  <c r="O2310" i="8"/>
  <c r="N2310" i="8"/>
  <c r="T2310" i="8" s="1"/>
  <c r="S2309" i="8"/>
  <c r="R2309" i="8"/>
  <c r="Q2309" i="8"/>
  <c r="P2309" i="8"/>
  <c r="O2309" i="8"/>
  <c r="N2309" i="8"/>
  <c r="T2309" i="8" s="1"/>
  <c r="S2308" i="8"/>
  <c r="R2308" i="8"/>
  <c r="Q2308" i="8"/>
  <c r="P2308" i="8"/>
  <c r="O2308" i="8"/>
  <c r="N2308" i="8"/>
  <c r="T2308" i="8" s="1"/>
  <c r="S2307" i="8"/>
  <c r="R2307" i="8"/>
  <c r="Q2307" i="8"/>
  <c r="P2307" i="8"/>
  <c r="O2307" i="8"/>
  <c r="N2307" i="8"/>
  <c r="T2307" i="8" s="1"/>
  <c r="S2306" i="8"/>
  <c r="R2306" i="8"/>
  <c r="Q2306" i="8"/>
  <c r="P2306" i="8"/>
  <c r="O2306" i="8"/>
  <c r="N2306" i="8"/>
  <c r="T2306" i="8" s="1"/>
  <c r="S2305" i="8"/>
  <c r="R2305" i="8"/>
  <c r="Q2305" i="8"/>
  <c r="P2305" i="8"/>
  <c r="O2305" i="8"/>
  <c r="N2305" i="8"/>
  <c r="T2305" i="8" s="1"/>
  <c r="S2304" i="8"/>
  <c r="R2304" i="8"/>
  <c r="Q2304" i="8"/>
  <c r="P2304" i="8"/>
  <c r="O2304" i="8"/>
  <c r="N2304" i="8"/>
  <c r="T2304" i="8" s="1"/>
  <c r="S2303" i="8"/>
  <c r="R2303" i="8"/>
  <c r="Q2303" i="8"/>
  <c r="P2303" i="8"/>
  <c r="O2303" i="8"/>
  <c r="N2303" i="8"/>
  <c r="T2303" i="8" s="1"/>
  <c r="S2302" i="8"/>
  <c r="R2302" i="8"/>
  <c r="Q2302" i="8"/>
  <c r="P2302" i="8"/>
  <c r="O2302" i="8"/>
  <c r="N2302" i="8"/>
  <c r="T2302" i="8" s="1"/>
  <c r="S2301" i="8"/>
  <c r="R2301" i="8"/>
  <c r="Q2301" i="8"/>
  <c r="P2301" i="8"/>
  <c r="O2301" i="8"/>
  <c r="N2301" i="8"/>
  <c r="T2301" i="8" s="1"/>
  <c r="S2300" i="8"/>
  <c r="R2300" i="8"/>
  <c r="Q2300" i="8"/>
  <c r="P2300" i="8"/>
  <c r="O2300" i="8"/>
  <c r="N2300" i="8"/>
  <c r="T2300" i="8" s="1"/>
  <c r="S2299" i="8"/>
  <c r="R2299" i="8"/>
  <c r="Q2299" i="8"/>
  <c r="P2299" i="8"/>
  <c r="O2299" i="8"/>
  <c r="N2299" i="8"/>
  <c r="T2299" i="8" s="1"/>
  <c r="S2298" i="8"/>
  <c r="R2298" i="8"/>
  <c r="Q2298" i="8"/>
  <c r="P2298" i="8"/>
  <c r="O2298" i="8"/>
  <c r="N2298" i="8"/>
  <c r="T2298" i="8" s="1"/>
  <c r="S2297" i="8"/>
  <c r="R2297" i="8"/>
  <c r="Q2297" i="8"/>
  <c r="P2297" i="8"/>
  <c r="O2297" i="8"/>
  <c r="N2297" i="8"/>
  <c r="T2297" i="8" s="1"/>
  <c r="S2296" i="8"/>
  <c r="R2296" i="8"/>
  <c r="Q2296" i="8"/>
  <c r="P2296" i="8"/>
  <c r="O2296" i="8"/>
  <c r="N2296" i="8"/>
  <c r="T2296" i="8" s="1"/>
  <c r="S2295" i="8"/>
  <c r="R2295" i="8"/>
  <c r="Q2295" i="8"/>
  <c r="P2295" i="8"/>
  <c r="O2295" i="8"/>
  <c r="N2295" i="8"/>
  <c r="T2295" i="8" s="1"/>
  <c r="S2294" i="8"/>
  <c r="R2294" i="8"/>
  <c r="Q2294" i="8"/>
  <c r="P2294" i="8"/>
  <c r="O2294" i="8"/>
  <c r="N2294" i="8"/>
  <c r="T2294" i="8" s="1"/>
  <c r="S2293" i="8"/>
  <c r="R2293" i="8"/>
  <c r="Q2293" i="8"/>
  <c r="P2293" i="8"/>
  <c r="O2293" i="8"/>
  <c r="N2293" i="8"/>
  <c r="T2293" i="8" s="1"/>
  <c r="S2292" i="8"/>
  <c r="R2292" i="8"/>
  <c r="Q2292" i="8"/>
  <c r="P2292" i="8"/>
  <c r="O2292" i="8"/>
  <c r="N2292" i="8"/>
  <c r="T2292" i="8" s="1"/>
  <c r="S2291" i="8"/>
  <c r="R2291" i="8"/>
  <c r="Q2291" i="8"/>
  <c r="P2291" i="8"/>
  <c r="O2291" i="8"/>
  <c r="N2291" i="8"/>
  <c r="T2291" i="8" s="1"/>
  <c r="S2290" i="8"/>
  <c r="R2290" i="8"/>
  <c r="Q2290" i="8"/>
  <c r="P2290" i="8"/>
  <c r="O2290" i="8"/>
  <c r="N2290" i="8"/>
  <c r="T2290" i="8" s="1"/>
  <c r="S2289" i="8"/>
  <c r="R2289" i="8"/>
  <c r="Q2289" i="8"/>
  <c r="P2289" i="8"/>
  <c r="O2289" i="8"/>
  <c r="N2289" i="8"/>
  <c r="T2289" i="8" s="1"/>
  <c r="S2288" i="8"/>
  <c r="R2288" i="8"/>
  <c r="Q2288" i="8"/>
  <c r="P2288" i="8"/>
  <c r="O2288" i="8"/>
  <c r="N2288" i="8"/>
  <c r="T2288" i="8" s="1"/>
  <c r="S2287" i="8"/>
  <c r="R2287" i="8"/>
  <c r="Q2287" i="8"/>
  <c r="P2287" i="8"/>
  <c r="O2287" i="8"/>
  <c r="N2287" i="8"/>
  <c r="T2287" i="8" s="1"/>
  <c r="S2286" i="8"/>
  <c r="R2286" i="8"/>
  <c r="Q2286" i="8"/>
  <c r="P2286" i="8"/>
  <c r="O2286" i="8"/>
  <c r="N2286" i="8"/>
  <c r="T2286" i="8" s="1"/>
  <c r="S2285" i="8"/>
  <c r="R2285" i="8"/>
  <c r="Q2285" i="8"/>
  <c r="P2285" i="8"/>
  <c r="O2285" i="8"/>
  <c r="N2285" i="8"/>
  <c r="T2285" i="8" s="1"/>
  <c r="S2284" i="8"/>
  <c r="R2284" i="8"/>
  <c r="Q2284" i="8"/>
  <c r="P2284" i="8"/>
  <c r="O2284" i="8"/>
  <c r="N2284" i="8"/>
  <c r="T2284" i="8" s="1"/>
  <c r="S2283" i="8"/>
  <c r="R2283" i="8"/>
  <c r="Q2283" i="8"/>
  <c r="P2283" i="8"/>
  <c r="O2283" i="8"/>
  <c r="N2283" i="8"/>
  <c r="T2283" i="8" s="1"/>
  <c r="S2282" i="8"/>
  <c r="R2282" i="8"/>
  <c r="Q2282" i="8"/>
  <c r="P2282" i="8"/>
  <c r="O2282" i="8"/>
  <c r="N2282" i="8"/>
  <c r="T2282" i="8" s="1"/>
  <c r="S2281" i="8"/>
  <c r="R2281" i="8"/>
  <c r="Q2281" i="8"/>
  <c r="P2281" i="8"/>
  <c r="O2281" i="8"/>
  <c r="N2281" i="8"/>
  <c r="T2281" i="8" s="1"/>
  <c r="S2280" i="8"/>
  <c r="R2280" i="8"/>
  <c r="Q2280" i="8"/>
  <c r="P2280" i="8"/>
  <c r="O2280" i="8"/>
  <c r="N2280" i="8"/>
  <c r="T2280" i="8" s="1"/>
  <c r="S2279" i="8"/>
  <c r="R2279" i="8"/>
  <c r="Q2279" i="8"/>
  <c r="P2279" i="8"/>
  <c r="O2279" i="8"/>
  <c r="N2279" i="8"/>
  <c r="T2279" i="8" s="1"/>
  <c r="S2278" i="8"/>
  <c r="R2278" i="8"/>
  <c r="Q2278" i="8"/>
  <c r="P2278" i="8"/>
  <c r="O2278" i="8"/>
  <c r="N2278" i="8"/>
  <c r="T2278" i="8" s="1"/>
  <c r="S2277" i="8"/>
  <c r="R2277" i="8"/>
  <c r="Q2277" i="8"/>
  <c r="P2277" i="8"/>
  <c r="O2277" i="8"/>
  <c r="N2277" i="8"/>
  <c r="T2277" i="8" s="1"/>
  <c r="S2276" i="8"/>
  <c r="R2276" i="8"/>
  <c r="Q2276" i="8"/>
  <c r="P2276" i="8"/>
  <c r="O2276" i="8"/>
  <c r="N2276" i="8"/>
  <c r="T2276" i="8" s="1"/>
  <c r="S2275" i="8"/>
  <c r="R2275" i="8"/>
  <c r="Q2275" i="8"/>
  <c r="P2275" i="8"/>
  <c r="O2275" i="8"/>
  <c r="N2275" i="8"/>
  <c r="T2275" i="8" s="1"/>
  <c r="S2274" i="8"/>
  <c r="R2274" i="8"/>
  <c r="Q2274" i="8"/>
  <c r="P2274" i="8"/>
  <c r="O2274" i="8"/>
  <c r="N2274" i="8"/>
  <c r="T2274" i="8" s="1"/>
  <c r="S2273" i="8"/>
  <c r="R2273" i="8"/>
  <c r="Q2273" i="8"/>
  <c r="P2273" i="8"/>
  <c r="O2273" i="8"/>
  <c r="N2273" i="8"/>
  <c r="T2273" i="8" s="1"/>
  <c r="S2272" i="8"/>
  <c r="R2272" i="8"/>
  <c r="Q2272" i="8"/>
  <c r="P2272" i="8"/>
  <c r="O2272" i="8"/>
  <c r="N2272" i="8"/>
  <c r="T2272" i="8" s="1"/>
  <c r="S2271" i="8"/>
  <c r="R2271" i="8"/>
  <c r="Q2271" i="8"/>
  <c r="P2271" i="8"/>
  <c r="O2271" i="8"/>
  <c r="N2271" i="8"/>
  <c r="T2271" i="8" s="1"/>
  <c r="S2270" i="8"/>
  <c r="R2270" i="8"/>
  <c r="Q2270" i="8"/>
  <c r="P2270" i="8"/>
  <c r="O2270" i="8"/>
  <c r="N2270" i="8"/>
  <c r="T2270" i="8" s="1"/>
  <c r="S2269" i="8"/>
  <c r="R2269" i="8"/>
  <c r="Q2269" i="8"/>
  <c r="P2269" i="8"/>
  <c r="O2269" i="8"/>
  <c r="N2269" i="8"/>
  <c r="T2269" i="8" s="1"/>
  <c r="S2268" i="8"/>
  <c r="R2268" i="8"/>
  <c r="Q2268" i="8"/>
  <c r="P2268" i="8"/>
  <c r="O2268" i="8"/>
  <c r="N2268" i="8"/>
  <c r="T2268" i="8" s="1"/>
  <c r="S2267" i="8"/>
  <c r="R2267" i="8"/>
  <c r="Q2267" i="8"/>
  <c r="P2267" i="8"/>
  <c r="O2267" i="8"/>
  <c r="N2267" i="8"/>
  <c r="T2267" i="8" s="1"/>
  <c r="S2266" i="8"/>
  <c r="R2266" i="8"/>
  <c r="Q2266" i="8"/>
  <c r="P2266" i="8"/>
  <c r="O2266" i="8"/>
  <c r="N2266" i="8"/>
  <c r="T2266" i="8" s="1"/>
  <c r="S2265" i="8"/>
  <c r="R2265" i="8"/>
  <c r="Q2265" i="8"/>
  <c r="P2265" i="8"/>
  <c r="O2265" i="8"/>
  <c r="N2265" i="8"/>
  <c r="T2265" i="8" s="1"/>
  <c r="S2264" i="8"/>
  <c r="R2264" i="8"/>
  <c r="Q2264" i="8"/>
  <c r="P2264" i="8"/>
  <c r="O2264" i="8"/>
  <c r="N2264" i="8"/>
  <c r="T2264" i="8" s="1"/>
  <c r="S2263" i="8"/>
  <c r="R2263" i="8"/>
  <c r="Q2263" i="8"/>
  <c r="P2263" i="8"/>
  <c r="O2263" i="8"/>
  <c r="N2263" i="8"/>
  <c r="T2263" i="8" s="1"/>
  <c r="S2262" i="8"/>
  <c r="R2262" i="8"/>
  <c r="Q2262" i="8"/>
  <c r="P2262" i="8"/>
  <c r="O2262" i="8"/>
  <c r="N2262" i="8"/>
  <c r="T2262" i="8" s="1"/>
  <c r="S2261" i="8"/>
  <c r="R2261" i="8"/>
  <c r="Q2261" i="8"/>
  <c r="P2261" i="8"/>
  <c r="O2261" i="8"/>
  <c r="N2261" i="8"/>
  <c r="T2261" i="8" s="1"/>
  <c r="S2260" i="8"/>
  <c r="R2260" i="8"/>
  <c r="Q2260" i="8"/>
  <c r="P2260" i="8"/>
  <c r="O2260" i="8"/>
  <c r="N2260" i="8"/>
  <c r="T2260" i="8" s="1"/>
  <c r="S2259" i="8"/>
  <c r="R2259" i="8"/>
  <c r="Q2259" i="8"/>
  <c r="P2259" i="8"/>
  <c r="O2259" i="8"/>
  <c r="N2259" i="8"/>
  <c r="T2259" i="8" s="1"/>
  <c r="S2258" i="8"/>
  <c r="R2258" i="8"/>
  <c r="Q2258" i="8"/>
  <c r="P2258" i="8"/>
  <c r="O2258" i="8"/>
  <c r="N2258" i="8"/>
  <c r="T2258" i="8" s="1"/>
  <c r="S2257" i="8"/>
  <c r="R2257" i="8"/>
  <c r="Q2257" i="8"/>
  <c r="P2257" i="8"/>
  <c r="O2257" i="8"/>
  <c r="N2257" i="8"/>
  <c r="T2257" i="8" s="1"/>
  <c r="S2256" i="8"/>
  <c r="R2256" i="8"/>
  <c r="Q2256" i="8"/>
  <c r="P2256" i="8"/>
  <c r="O2256" i="8"/>
  <c r="N2256" i="8"/>
  <c r="T2256" i="8" s="1"/>
  <c r="S2255" i="8"/>
  <c r="R2255" i="8"/>
  <c r="Q2255" i="8"/>
  <c r="P2255" i="8"/>
  <c r="O2255" i="8"/>
  <c r="N2255" i="8"/>
  <c r="T2255" i="8" s="1"/>
  <c r="S2254" i="8"/>
  <c r="R2254" i="8"/>
  <c r="Q2254" i="8"/>
  <c r="P2254" i="8"/>
  <c r="O2254" i="8"/>
  <c r="N2254" i="8"/>
  <c r="T2254" i="8" s="1"/>
  <c r="S2253" i="8"/>
  <c r="R2253" i="8"/>
  <c r="Q2253" i="8"/>
  <c r="P2253" i="8"/>
  <c r="O2253" i="8"/>
  <c r="N2253" i="8"/>
  <c r="T2253" i="8" s="1"/>
  <c r="S2252" i="8"/>
  <c r="R2252" i="8"/>
  <c r="Q2252" i="8"/>
  <c r="P2252" i="8"/>
  <c r="O2252" i="8"/>
  <c r="N2252" i="8"/>
  <c r="T2252" i="8" s="1"/>
  <c r="S2251" i="8"/>
  <c r="R2251" i="8"/>
  <c r="Q2251" i="8"/>
  <c r="P2251" i="8"/>
  <c r="O2251" i="8"/>
  <c r="N2251" i="8"/>
  <c r="T2251" i="8" s="1"/>
  <c r="S2250" i="8"/>
  <c r="R2250" i="8"/>
  <c r="Q2250" i="8"/>
  <c r="P2250" i="8"/>
  <c r="O2250" i="8"/>
  <c r="N2250" i="8"/>
  <c r="T2250" i="8" s="1"/>
  <c r="S2249" i="8"/>
  <c r="R2249" i="8"/>
  <c r="Q2249" i="8"/>
  <c r="P2249" i="8"/>
  <c r="O2249" i="8"/>
  <c r="N2249" i="8"/>
  <c r="T2249" i="8" s="1"/>
  <c r="S2248" i="8"/>
  <c r="R2248" i="8"/>
  <c r="Q2248" i="8"/>
  <c r="P2248" i="8"/>
  <c r="O2248" i="8"/>
  <c r="N2248" i="8"/>
  <c r="T2248" i="8" s="1"/>
  <c r="S2247" i="8"/>
  <c r="R2247" i="8"/>
  <c r="Q2247" i="8"/>
  <c r="P2247" i="8"/>
  <c r="O2247" i="8"/>
  <c r="N2247" i="8"/>
  <c r="T2247" i="8" s="1"/>
  <c r="S2246" i="8"/>
  <c r="R2246" i="8"/>
  <c r="Q2246" i="8"/>
  <c r="P2246" i="8"/>
  <c r="O2246" i="8"/>
  <c r="N2246" i="8"/>
  <c r="T2246" i="8" s="1"/>
  <c r="S2245" i="8"/>
  <c r="R2245" i="8"/>
  <c r="Q2245" i="8"/>
  <c r="P2245" i="8"/>
  <c r="O2245" i="8"/>
  <c r="N2245" i="8"/>
  <c r="T2245" i="8" s="1"/>
  <c r="S2244" i="8"/>
  <c r="R2244" i="8"/>
  <c r="Q2244" i="8"/>
  <c r="P2244" i="8"/>
  <c r="O2244" i="8"/>
  <c r="N2244" i="8"/>
  <c r="T2244" i="8" s="1"/>
  <c r="S2243" i="8"/>
  <c r="R2243" i="8"/>
  <c r="Q2243" i="8"/>
  <c r="P2243" i="8"/>
  <c r="O2243" i="8"/>
  <c r="N2243" i="8"/>
  <c r="T2243" i="8" s="1"/>
  <c r="S2242" i="8"/>
  <c r="R2242" i="8"/>
  <c r="Q2242" i="8"/>
  <c r="P2242" i="8"/>
  <c r="O2242" i="8"/>
  <c r="N2242" i="8"/>
  <c r="T2242" i="8" s="1"/>
  <c r="S2241" i="8"/>
  <c r="R2241" i="8"/>
  <c r="Q2241" i="8"/>
  <c r="P2241" i="8"/>
  <c r="O2241" i="8"/>
  <c r="N2241" i="8"/>
  <c r="T2241" i="8" s="1"/>
  <c r="S2240" i="8"/>
  <c r="R2240" i="8"/>
  <c r="Q2240" i="8"/>
  <c r="P2240" i="8"/>
  <c r="O2240" i="8"/>
  <c r="N2240" i="8"/>
  <c r="T2240" i="8" s="1"/>
  <c r="S2239" i="8"/>
  <c r="R2239" i="8"/>
  <c r="Q2239" i="8"/>
  <c r="P2239" i="8"/>
  <c r="O2239" i="8"/>
  <c r="N2239" i="8"/>
  <c r="T2239" i="8" s="1"/>
  <c r="S2238" i="8"/>
  <c r="R2238" i="8"/>
  <c r="Q2238" i="8"/>
  <c r="P2238" i="8"/>
  <c r="O2238" i="8"/>
  <c r="N2238" i="8"/>
  <c r="T2238" i="8" s="1"/>
  <c r="S2237" i="8"/>
  <c r="R2237" i="8"/>
  <c r="Q2237" i="8"/>
  <c r="P2237" i="8"/>
  <c r="O2237" i="8"/>
  <c r="N2237" i="8"/>
  <c r="T2237" i="8" s="1"/>
  <c r="S2236" i="8"/>
  <c r="R2236" i="8"/>
  <c r="Q2236" i="8"/>
  <c r="P2236" i="8"/>
  <c r="O2236" i="8"/>
  <c r="N2236" i="8"/>
  <c r="T2236" i="8" s="1"/>
  <c r="S2235" i="8"/>
  <c r="R2235" i="8"/>
  <c r="Q2235" i="8"/>
  <c r="P2235" i="8"/>
  <c r="O2235" i="8"/>
  <c r="N2235" i="8"/>
  <c r="T2235" i="8" s="1"/>
  <c r="S2234" i="8"/>
  <c r="R2234" i="8"/>
  <c r="Q2234" i="8"/>
  <c r="P2234" i="8"/>
  <c r="O2234" i="8"/>
  <c r="N2234" i="8"/>
  <c r="T2234" i="8" s="1"/>
  <c r="S2233" i="8"/>
  <c r="R2233" i="8"/>
  <c r="Q2233" i="8"/>
  <c r="P2233" i="8"/>
  <c r="O2233" i="8"/>
  <c r="N2233" i="8"/>
  <c r="T2233" i="8" s="1"/>
  <c r="S2232" i="8"/>
  <c r="R2232" i="8"/>
  <c r="Q2232" i="8"/>
  <c r="P2232" i="8"/>
  <c r="O2232" i="8"/>
  <c r="N2232" i="8"/>
  <c r="T2232" i="8" s="1"/>
  <c r="S2231" i="8"/>
  <c r="R2231" i="8"/>
  <c r="Q2231" i="8"/>
  <c r="P2231" i="8"/>
  <c r="O2231" i="8"/>
  <c r="N2231" i="8"/>
  <c r="T2231" i="8" s="1"/>
  <c r="S2230" i="8"/>
  <c r="R2230" i="8"/>
  <c r="Q2230" i="8"/>
  <c r="P2230" i="8"/>
  <c r="O2230" i="8"/>
  <c r="N2230" i="8"/>
  <c r="T2230" i="8" s="1"/>
  <c r="S2229" i="8"/>
  <c r="R2229" i="8"/>
  <c r="Q2229" i="8"/>
  <c r="P2229" i="8"/>
  <c r="O2229" i="8"/>
  <c r="N2229" i="8"/>
  <c r="T2229" i="8" s="1"/>
  <c r="S2228" i="8"/>
  <c r="R2228" i="8"/>
  <c r="Q2228" i="8"/>
  <c r="P2228" i="8"/>
  <c r="O2228" i="8"/>
  <c r="N2228" i="8"/>
  <c r="T2228" i="8" s="1"/>
  <c r="S2227" i="8"/>
  <c r="R2227" i="8"/>
  <c r="Q2227" i="8"/>
  <c r="P2227" i="8"/>
  <c r="O2227" i="8"/>
  <c r="N2227" i="8"/>
  <c r="T2227" i="8" s="1"/>
  <c r="S2226" i="8"/>
  <c r="R2226" i="8"/>
  <c r="Q2226" i="8"/>
  <c r="P2226" i="8"/>
  <c r="O2226" i="8"/>
  <c r="N2226" i="8"/>
  <c r="T2226" i="8" s="1"/>
  <c r="S2225" i="8"/>
  <c r="R2225" i="8"/>
  <c r="Q2225" i="8"/>
  <c r="P2225" i="8"/>
  <c r="O2225" i="8"/>
  <c r="N2225" i="8"/>
  <c r="T2225" i="8" s="1"/>
  <c r="S2224" i="8"/>
  <c r="R2224" i="8"/>
  <c r="Q2224" i="8"/>
  <c r="P2224" i="8"/>
  <c r="O2224" i="8"/>
  <c r="N2224" i="8"/>
  <c r="T2224" i="8" s="1"/>
  <c r="S2223" i="8"/>
  <c r="R2223" i="8"/>
  <c r="Q2223" i="8"/>
  <c r="P2223" i="8"/>
  <c r="O2223" i="8"/>
  <c r="N2223" i="8"/>
  <c r="T2223" i="8" s="1"/>
  <c r="S2222" i="8"/>
  <c r="R2222" i="8"/>
  <c r="Q2222" i="8"/>
  <c r="P2222" i="8"/>
  <c r="O2222" i="8"/>
  <c r="N2222" i="8"/>
  <c r="T2222" i="8" s="1"/>
  <c r="S2221" i="8"/>
  <c r="R2221" i="8"/>
  <c r="Q2221" i="8"/>
  <c r="P2221" i="8"/>
  <c r="O2221" i="8"/>
  <c r="N2221" i="8"/>
  <c r="T2221" i="8" s="1"/>
  <c r="S2220" i="8"/>
  <c r="R2220" i="8"/>
  <c r="Q2220" i="8"/>
  <c r="P2220" i="8"/>
  <c r="O2220" i="8"/>
  <c r="N2220" i="8"/>
  <c r="T2220" i="8" s="1"/>
  <c r="S2219" i="8"/>
  <c r="R2219" i="8"/>
  <c r="Q2219" i="8"/>
  <c r="P2219" i="8"/>
  <c r="O2219" i="8"/>
  <c r="N2219" i="8"/>
  <c r="T2219" i="8" s="1"/>
  <c r="S2218" i="8"/>
  <c r="R2218" i="8"/>
  <c r="Q2218" i="8"/>
  <c r="P2218" i="8"/>
  <c r="O2218" i="8"/>
  <c r="N2218" i="8"/>
  <c r="T2218" i="8" s="1"/>
  <c r="S2217" i="8"/>
  <c r="R2217" i="8"/>
  <c r="Q2217" i="8"/>
  <c r="P2217" i="8"/>
  <c r="O2217" i="8"/>
  <c r="N2217" i="8"/>
  <c r="T2217" i="8" s="1"/>
  <c r="S2216" i="8"/>
  <c r="R2216" i="8"/>
  <c r="Q2216" i="8"/>
  <c r="P2216" i="8"/>
  <c r="O2216" i="8"/>
  <c r="N2216" i="8"/>
  <c r="T2216" i="8" s="1"/>
  <c r="S2215" i="8"/>
  <c r="R2215" i="8"/>
  <c r="Q2215" i="8"/>
  <c r="P2215" i="8"/>
  <c r="O2215" i="8"/>
  <c r="N2215" i="8"/>
  <c r="T2215" i="8" s="1"/>
  <c r="S2214" i="8"/>
  <c r="R2214" i="8"/>
  <c r="Q2214" i="8"/>
  <c r="P2214" i="8"/>
  <c r="O2214" i="8"/>
  <c r="N2214" i="8"/>
  <c r="T2214" i="8" s="1"/>
  <c r="S2213" i="8"/>
  <c r="R2213" i="8"/>
  <c r="Q2213" i="8"/>
  <c r="P2213" i="8"/>
  <c r="O2213" i="8"/>
  <c r="N2213" i="8"/>
  <c r="T2213" i="8" s="1"/>
  <c r="S2212" i="8"/>
  <c r="R2212" i="8"/>
  <c r="Q2212" i="8"/>
  <c r="P2212" i="8"/>
  <c r="O2212" i="8"/>
  <c r="N2212" i="8"/>
  <c r="T2212" i="8" s="1"/>
  <c r="S2211" i="8"/>
  <c r="R2211" i="8"/>
  <c r="Q2211" i="8"/>
  <c r="P2211" i="8"/>
  <c r="O2211" i="8"/>
  <c r="N2211" i="8"/>
  <c r="T2211" i="8" s="1"/>
  <c r="S2210" i="8"/>
  <c r="R2210" i="8"/>
  <c r="Q2210" i="8"/>
  <c r="P2210" i="8"/>
  <c r="O2210" i="8"/>
  <c r="N2210" i="8"/>
  <c r="T2210" i="8" s="1"/>
  <c r="S2209" i="8"/>
  <c r="R2209" i="8"/>
  <c r="Q2209" i="8"/>
  <c r="P2209" i="8"/>
  <c r="O2209" i="8"/>
  <c r="N2209" i="8"/>
  <c r="T2209" i="8" s="1"/>
  <c r="S2208" i="8"/>
  <c r="R2208" i="8"/>
  <c r="Q2208" i="8"/>
  <c r="P2208" i="8"/>
  <c r="O2208" i="8"/>
  <c r="N2208" i="8"/>
  <c r="T2208" i="8" s="1"/>
  <c r="S2207" i="8"/>
  <c r="R2207" i="8"/>
  <c r="Q2207" i="8"/>
  <c r="P2207" i="8"/>
  <c r="O2207" i="8"/>
  <c r="N2207" i="8"/>
  <c r="T2207" i="8" s="1"/>
  <c r="S2206" i="8"/>
  <c r="R2206" i="8"/>
  <c r="Q2206" i="8"/>
  <c r="P2206" i="8"/>
  <c r="O2206" i="8"/>
  <c r="N2206" i="8"/>
  <c r="T2206" i="8" s="1"/>
  <c r="S2205" i="8"/>
  <c r="R2205" i="8"/>
  <c r="Q2205" i="8"/>
  <c r="P2205" i="8"/>
  <c r="O2205" i="8"/>
  <c r="N2205" i="8"/>
  <c r="T2205" i="8" s="1"/>
  <c r="S2204" i="8"/>
  <c r="R2204" i="8"/>
  <c r="Q2204" i="8"/>
  <c r="P2204" i="8"/>
  <c r="O2204" i="8"/>
  <c r="N2204" i="8"/>
  <c r="T2204" i="8" s="1"/>
  <c r="S2203" i="8"/>
  <c r="R2203" i="8"/>
  <c r="Q2203" i="8"/>
  <c r="P2203" i="8"/>
  <c r="O2203" i="8"/>
  <c r="N2203" i="8"/>
  <c r="T2203" i="8" s="1"/>
  <c r="S2202" i="8"/>
  <c r="R2202" i="8"/>
  <c r="Q2202" i="8"/>
  <c r="P2202" i="8"/>
  <c r="O2202" i="8"/>
  <c r="N2202" i="8"/>
  <c r="T2202" i="8" s="1"/>
  <c r="S2201" i="8"/>
  <c r="R2201" i="8"/>
  <c r="Q2201" i="8"/>
  <c r="P2201" i="8"/>
  <c r="O2201" i="8"/>
  <c r="N2201" i="8"/>
  <c r="T2201" i="8" s="1"/>
  <c r="S2200" i="8"/>
  <c r="R2200" i="8"/>
  <c r="Q2200" i="8"/>
  <c r="P2200" i="8"/>
  <c r="O2200" i="8"/>
  <c r="N2200" i="8"/>
  <c r="T2200" i="8" s="1"/>
  <c r="S2199" i="8"/>
  <c r="R2199" i="8"/>
  <c r="Q2199" i="8"/>
  <c r="P2199" i="8"/>
  <c r="O2199" i="8"/>
  <c r="N2199" i="8"/>
  <c r="T2199" i="8" s="1"/>
  <c r="S2198" i="8"/>
  <c r="R2198" i="8"/>
  <c r="Q2198" i="8"/>
  <c r="P2198" i="8"/>
  <c r="O2198" i="8"/>
  <c r="N2198" i="8"/>
  <c r="T2198" i="8" s="1"/>
  <c r="S2197" i="8"/>
  <c r="R2197" i="8"/>
  <c r="Q2197" i="8"/>
  <c r="P2197" i="8"/>
  <c r="O2197" i="8"/>
  <c r="N2197" i="8"/>
  <c r="T2197" i="8" s="1"/>
  <c r="S2196" i="8"/>
  <c r="R2196" i="8"/>
  <c r="Q2196" i="8"/>
  <c r="P2196" i="8"/>
  <c r="O2196" i="8"/>
  <c r="N2196" i="8"/>
  <c r="T2196" i="8" s="1"/>
  <c r="S2195" i="8"/>
  <c r="R2195" i="8"/>
  <c r="Q2195" i="8"/>
  <c r="P2195" i="8"/>
  <c r="O2195" i="8"/>
  <c r="N2195" i="8"/>
  <c r="T2195" i="8" s="1"/>
  <c r="S2194" i="8"/>
  <c r="R2194" i="8"/>
  <c r="Q2194" i="8"/>
  <c r="P2194" i="8"/>
  <c r="O2194" i="8"/>
  <c r="N2194" i="8"/>
  <c r="T2194" i="8" s="1"/>
  <c r="S2193" i="8"/>
  <c r="R2193" i="8"/>
  <c r="Q2193" i="8"/>
  <c r="P2193" i="8"/>
  <c r="O2193" i="8"/>
  <c r="N2193" i="8"/>
  <c r="T2193" i="8" s="1"/>
  <c r="S2192" i="8"/>
  <c r="R2192" i="8"/>
  <c r="Q2192" i="8"/>
  <c r="P2192" i="8"/>
  <c r="O2192" i="8"/>
  <c r="N2192" i="8"/>
  <c r="T2192" i="8" s="1"/>
  <c r="S2191" i="8"/>
  <c r="R2191" i="8"/>
  <c r="Q2191" i="8"/>
  <c r="P2191" i="8"/>
  <c r="O2191" i="8"/>
  <c r="N2191" i="8"/>
  <c r="T2191" i="8" s="1"/>
  <c r="S2190" i="8"/>
  <c r="R2190" i="8"/>
  <c r="Q2190" i="8"/>
  <c r="P2190" i="8"/>
  <c r="O2190" i="8"/>
  <c r="N2190" i="8"/>
  <c r="T2190" i="8" s="1"/>
  <c r="S2189" i="8"/>
  <c r="R2189" i="8"/>
  <c r="Q2189" i="8"/>
  <c r="P2189" i="8"/>
  <c r="O2189" i="8"/>
  <c r="N2189" i="8"/>
  <c r="T2189" i="8" s="1"/>
  <c r="S2188" i="8"/>
  <c r="R2188" i="8"/>
  <c r="Q2188" i="8"/>
  <c r="P2188" i="8"/>
  <c r="O2188" i="8"/>
  <c r="N2188" i="8"/>
  <c r="T2188" i="8" s="1"/>
  <c r="S2187" i="8"/>
  <c r="R2187" i="8"/>
  <c r="Q2187" i="8"/>
  <c r="P2187" i="8"/>
  <c r="O2187" i="8"/>
  <c r="N2187" i="8"/>
  <c r="T2187" i="8" s="1"/>
  <c r="S2186" i="8"/>
  <c r="R2186" i="8"/>
  <c r="Q2186" i="8"/>
  <c r="P2186" i="8"/>
  <c r="O2186" i="8"/>
  <c r="N2186" i="8"/>
  <c r="T2186" i="8" s="1"/>
  <c r="S2185" i="8"/>
  <c r="R2185" i="8"/>
  <c r="Q2185" i="8"/>
  <c r="P2185" i="8"/>
  <c r="O2185" i="8"/>
  <c r="N2185" i="8"/>
  <c r="T2185" i="8" s="1"/>
  <c r="S2184" i="8"/>
  <c r="R2184" i="8"/>
  <c r="Q2184" i="8"/>
  <c r="P2184" i="8"/>
  <c r="O2184" i="8"/>
  <c r="N2184" i="8"/>
  <c r="T2184" i="8" s="1"/>
  <c r="S2183" i="8"/>
  <c r="R2183" i="8"/>
  <c r="Q2183" i="8"/>
  <c r="P2183" i="8"/>
  <c r="O2183" i="8"/>
  <c r="N2183" i="8"/>
  <c r="T2183" i="8" s="1"/>
  <c r="S2182" i="8"/>
  <c r="R2182" i="8"/>
  <c r="Q2182" i="8"/>
  <c r="P2182" i="8"/>
  <c r="O2182" i="8"/>
  <c r="N2182" i="8"/>
  <c r="T2182" i="8" s="1"/>
  <c r="S2181" i="8"/>
  <c r="R2181" i="8"/>
  <c r="Q2181" i="8"/>
  <c r="P2181" i="8"/>
  <c r="O2181" i="8"/>
  <c r="N2181" i="8"/>
  <c r="T2181" i="8" s="1"/>
  <c r="S2180" i="8"/>
  <c r="R2180" i="8"/>
  <c r="Q2180" i="8"/>
  <c r="P2180" i="8"/>
  <c r="O2180" i="8"/>
  <c r="N2180" i="8"/>
  <c r="T2180" i="8" s="1"/>
  <c r="S2179" i="8"/>
  <c r="R2179" i="8"/>
  <c r="Q2179" i="8"/>
  <c r="P2179" i="8"/>
  <c r="O2179" i="8"/>
  <c r="N2179" i="8"/>
  <c r="T2179" i="8" s="1"/>
  <c r="S2178" i="8"/>
  <c r="R2178" i="8"/>
  <c r="Q2178" i="8"/>
  <c r="P2178" i="8"/>
  <c r="O2178" i="8"/>
  <c r="N2178" i="8"/>
  <c r="T2178" i="8" s="1"/>
  <c r="S2177" i="8"/>
  <c r="R2177" i="8"/>
  <c r="Q2177" i="8"/>
  <c r="P2177" i="8"/>
  <c r="O2177" i="8"/>
  <c r="N2177" i="8"/>
  <c r="T2177" i="8" s="1"/>
  <c r="S2176" i="8"/>
  <c r="R2176" i="8"/>
  <c r="Q2176" i="8"/>
  <c r="P2176" i="8"/>
  <c r="O2176" i="8"/>
  <c r="N2176" i="8"/>
  <c r="T2176" i="8" s="1"/>
  <c r="S2175" i="8"/>
  <c r="R2175" i="8"/>
  <c r="Q2175" i="8"/>
  <c r="P2175" i="8"/>
  <c r="O2175" i="8"/>
  <c r="N2175" i="8"/>
  <c r="T2175" i="8" s="1"/>
  <c r="S2174" i="8"/>
  <c r="R2174" i="8"/>
  <c r="Q2174" i="8"/>
  <c r="P2174" i="8"/>
  <c r="O2174" i="8"/>
  <c r="N2174" i="8"/>
  <c r="T2174" i="8" s="1"/>
  <c r="S2173" i="8"/>
  <c r="R2173" i="8"/>
  <c r="Q2173" i="8"/>
  <c r="P2173" i="8"/>
  <c r="O2173" i="8"/>
  <c r="N2173" i="8"/>
  <c r="T2173" i="8" s="1"/>
  <c r="S2172" i="8"/>
  <c r="R2172" i="8"/>
  <c r="Q2172" i="8"/>
  <c r="P2172" i="8"/>
  <c r="O2172" i="8"/>
  <c r="N2172" i="8"/>
  <c r="T2172" i="8" s="1"/>
  <c r="S2171" i="8"/>
  <c r="R2171" i="8"/>
  <c r="Q2171" i="8"/>
  <c r="P2171" i="8"/>
  <c r="O2171" i="8"/>
  <c r="N2171" i="8"/>
  <c r="T2171" i="8" s="1"/>
  <c r="S2170" i="8"/>
  <c r="R2170" i="8"/>
  <c r="Q2170" i="8"/>
  <c r="P2170" i="8"/>
  <c r="O2170" i="8"/>
  <c r="N2170" i="8"/>
  <c r="T2170" i="8" s="1"/>
  <c r="S2169" i="8"/>
  <c r="R2169" i="8"/>
  <c r="Q2169" i="8"/>
  <c r="P2169" i="8"/>
  <c r="O2169" i="8"/>
  <c r="N2169" i="8"/>
  <c r="T2169" i="8" s="1"/>
  <c r="S2168" i="8"/>
  <c r="R2168" i="8"/>
  <c r="Q2168" i="8"/>
  <c r="P2168" i="8"/>
  <c r="O2168" i="8"/>
  <c r="N2168" i="8"/>
  <c r="T2168" i="8" s="1"/>
  <c r="S2167" i="8"/>
  <c r="R2167" i="8"/>
  <c r="Q2167" i="8"/>
  <c r="P2167" i="8"/>
  <c r="O2167" i="8"/>
  <c r="N2167" i="8"/>
  <c r="T2167" i="8" s="1"/>
  <c r="S2166" i="8"/>
  <c r="R2166" i="8"/>
  <c r="Q2166" i="8"/>
  <c r="P2166" i="8"/>
  <c r="O2166" i="8"/>
  <c r="N2166" i="8"/>
  <c r="T2166" i="8" s="1"/>
  <c r="S2165" i="8"/>
  <c r="R2165" i="8"/>
  <c r="Q2165" i="8"/>
  <c r="P2165" i="8"/>
  <c r="O2165" i="8"/>
  <c r="N2165" i="8"/>
  <c r="T2165" i="8" s="1"/>
  <c r="S2164" i="8"/>
  <c r="R2164" i="8"/>
  <c r="Q2164" i="8"/>
  <c r="P2164" i="8"/>
  <c r="O2164" i="8"/>
  <c r="N2164" i="8"/>
  <c r="T2164" i="8" s="1"/>
  <c r="S2163" i="8"/>
  <c r="R2163" i="8"/>
  <c r="Q2163" i="8"/>
  <c r="P2163" i="8"/>
  <c r="O2163" i="8"/>
  <c r="N2163" i="8"/>
  <c r="T2163" i="8" s="1"/>
  <c r="S2162" i="8"/>
  <c r="R2162" i="8"/>
  <c r="Q2162" i="8"/>
  <c r="P2162" i="8"/>
  <c r="O2162" i="8"/>
  <c r="N2162" i="8"/>
  <c r="T2162" i="8" s="1"/>
  <c r="S2161" i="8"/>
  <c r="R2161" i="8"/>
  <c r="Q2161" i="8"/>
  <c r="P2161" i="8"/>
  <c r="O2161" i="8"/>
  <c r="N2161" i="8"/>
  <c r="T2161" i="8" s="1"/>
  <c r="S2160" i="8"/>
  <c r="R2160" i="8"/>
  <c r="Q2160" i="8"/>
  <c r="P2160" i="8"/>
  <c r="O2160" i="8"/>
  <c r="N2160" i="8"/>
  <c r="T2160" i="8" s="1"/>
  <c r="S2159" i="8"/>
  <c r="R2159" i="8"/>
  <c r="Q2159" i="8"/>
  <c r="P2159" i="8"/>
  <c r="O2159" i="8"/>
  <c r="N2159" i="8"/>
  <c r="T2159" i="8" s="1"/>
  <c r="S2158" i="8"/>
  <c r="R2158" i="8"/>
  <c r="Q2158" i="8"/>
  <c r="P2158" i="8"/>
  <c r="O2158" i="8"/>
  <c r="N2158" i="8"/>
  <c r="T2158" i="8" s="1"/>
  <c r="S2157" i="8"/>
  <c r="R2157" i="8"/>
  <c r="Q2157" i="8"/>
  <c r="P2157" i="8"/>
  <c r="O2157" i="8"/>
  <c r="N2157" i="8"/>
  <c r="T2157" i="8" s="1"/>
  <c r="S2156" i="8"/>
  <c r="R2156" i="8"/>
  <c r="Q2156" i="8"/>
  <c r="P2156" i="8"/>
  <c r="O2156" i="8"/>
  <c r="N2156" i="8"/>
  <c r="T2156" i="8" s="1"/>
  <c r="S2155" i="8"/>
  <c r="R2155" i="8"/>
  <c r="Q2155" i="8"/>
  <c r="P2155" i="8"/>
  <c r="O2155" i="8"/>
  <c r="N2155" i="8"/>
  <c r="T2155" i="8" s="1"/>
  <c r="S2154" i="8"/>
  <c r="R2154" i="8"/>
  <c r="Q2154" i="8"/>
  <c r="P2154" i="8"/>
  <c r="O2154" i="8"/>
  <c r="N2154" i="8"/>
  <c r="T2154" i="8" s="1"/>
  <c r="S2153" i="8"/>
  <c r="R2153" i="8"/>
  <c r="Q2153" i="8"/>
  <c r="P2153" i="8"/>
  <c r="O2153" i="8"/>
  <c r="N2153" i="8"/>
  <c r="T2153" i="8" s="1"/>
  <c r="S2152" i="8"/>
  <c r="R2152" i="8"/>
  <c r="Q2152" i="8"/>
  <c r="P2152" i="8"/>
  <c r="O2152" i="8"/>
  <c r="N2152" i="8"/>
  <c r="T2152" i="8" s="1"/>
  <c r="S2151" i="8"/>
  <c r="R2151" i="8"/>
  <c r="Q2151" i="8"/>
  <c r="P2151" i="8"/>
  <c r="O2151" i="8"/>
  <c r="N2151" i="8"/>
  <c r="T2151" i="8" s="1"/>
  <c r="S2150" i="8"/>
  <c r="R2150" i="8"/>
  <c r="Q2150" i="8"/>
  <c r="P2150" i="8"/>
  <c r="O2150" i="8"/>
  <c r="N2150" i="8"/>
  <c r="T2150" i="8" s="1"/>
  <c r="S2149" i="8"/>
  <c r="R2149" i="8"/>
  <c r="Q2149" i="8"/>
  <c r="P2149" i="8"/>
  <c r="O2149" i="8"/>
  <c r="N2149" i="8"/>
  <c r="T2149" i="8" s="1"/>
  <c r="S2148" i="8"/>
  <c r="R2148" i="8"/>
  <c r="Q2148" i="8"/>
  <c r="P2148" i="8"/>
  <c r="O2148" i="8"/>
  <c r="N2148" i="8"/>
  <c r="T2148" i="8" s="1"/>
  <c r="S2147" i="8"/>
  <c r="R2147" i="8"/>
  <c r="Q2147" i="8"/>
  <c r="P2147" i="8"/>
  <c r="O2147" i="8"/>
  <c r="N2147" i="8"/>
  <c r="T2147" i="8" s="1"/>
  <c r="S2146" i="8"/>
  <c r="R2146" i="8"/>
  <c r="Q2146" i="8"/>
  <c r="P2146" i="8"/>
  <c r="O2146" i="8"/>
  <c r="N2146" i="8"/>
  <c r="T2146" i="8" s="1"/>
  <c r="S2145" i="8"/>
  <c r="R2145" i="8"/>
  <c r="Q2145" i="8"/>
  <c r="P2145" i="8"/>
  <c r="O2145" i="8"/>
  <c r="N2145" i="8"/>
  <c r="T2145" i="8" s="1"/>
  <c r="S2144" i="8"/>
  <c r="R2144" i="8"/>
  <c r="Q2144" i="8"/>
  <c r="P2144" i="8"/>
  <c r="O2144" i="8"/>
  <c r="N2144" i="8"/>
  <c r="T2144" i="8" s="1"/>
  <c r="S2143" i="8"/>
  <c r="R2143" i="8"/>
  <c r="Q2143" i="8"/>
  <c r="P2143" i="8"/>
  <c r="O2143" i="8"/>
  <c r="N2143" i="8"/>
  <c r="T2143" i="8" s="1"/>
  <c r="S2142" i="8"/>
  <c r="R2142" i="8"/>
  <c r="Q2142" i="8"/>
  <c r="P2142" i="8"/>
  <c r="O2142" i="8"/>
  <c r="N2142" i="8"/>
  <c r="T2142" i="8" s="1"/>
  <c r="S2141" i="8"/>
  <c r="R2141" i="8"/>
  <c r="Q2141" i="8"/>
  <c r="P2141" i="8"/>
  <c r="O2141" i="8"/>
  <c r="N2141" i="8"/>
  <c r="T2141" i="8" s="1"/>
  <c r="S2140" i="8"/>
  <c r="R2140" i="8"/>
  <c r="Q2140" i="8"/>
  <c r="P2140" i="8"/>
  <c r="O2140" i="8"/>
  <c r="N2140" i="8"/>
  <c r="T2140" i="8" s="1"/>
  <c r="S2139" i="8"/>
  <c r="R2139" i="8"/>
  <c r="Q2139" i="8"/>
  <c r="P2139" i="8"/>
  <c r="O2139" i="8"/>
  <c r="N2139" i="8"/>
  <c r="T2139" i="8" s="1"/>
  <c r="S2138" i="8"/>
  <c r="R2138" i="8"/>
  <c r="Q2138" i="8"/>
  <c r="P2138" i="8"/>
  <c r="O2138" i="8"/>
  <c r="N2138" i="8"/>
  <c r="T2138" i="8" s="1"/>
  <c r="S2137" i="8"/>
  <c r="R2137" i="8"/>
  <c r="Q2137" i="8"/>
  <c r="P2137" i="8"/>
  <c r="O2137" i="8"/>
  <c r="N2137" i="8"/>
  <c r="T2137" i="8" s="1"/>
  <c r="S2136" i="8"/>
  <c r="R2136" i="8"/>
  <c r="Q2136" i="8"/>
  <c r="P2136" i="8"/>
  <c r="O2136" i="8"/>
  <c r="N2136" i="8"/>
  <c r="T2136" i="8" s="1"/>
  <c r="S2135" i="8"/>
  <c r="R2135" i="8"/>
  <c r="Q2135" i="8"/>
  <c r="P2135" i="8"/>
  <c r="O2135" i="8"/>
  <c r="N2135" i="8"/>
  <c r="T2135" i="8" s="1"/>
  <c r="S2134" i="8"/>
  <c r="R2134" i="8"/>
  <c r="Q2134" i="8"/>
  <c r="P2134" i="8"/>
  <c r="O2134" i="8"/>
  <c r="N2134" i="8"/>
  <c r="T2134" i="8" s="1"/>
  <c r="S2133" i="8"/>
  <c r="R2133" i="8"/>
  <c r="Q2133" i="8"/>
  <c r="P2133" i="8"/>
  <c r="O2133" i="8"/>
  <c r="N2133" i="8"/>
  <c r="T2133" i="8" s="1"/>
  <c r="S2132" i="8"/>
  <c r="R2132" i="8"/>
  <c r="Q2132" i="8"/>
  <c r="P2132" i="8"/>
  <c r="O2132" i="8"/>
  <c r="N2132" i="8"/>
  <c r="T2132" i="8" s="1"/>
  <c r="S2131" i="8"/>
  <c r="R2131" i="8"/>
  <c r="Q2131" i="8"/>
  <c r="P2131" i="8"/>
  <c r="O2131" i="8"/>
  <c r="N2131" i="8"/>
  <c r="T2131" i="8" s="1"/>
  <c r="S2130" i="8"/>
  <c r="R2130" i="8"/>
  <c r="Q2130" i="8"/>
  <c r="P2130" i="8"/>
  <c r="O2130" i="8"/>
  <c r="N2130" i="8"/>
  <c r="T2130" i="8" s="1"/>
  <c r="S2129" i="8"/>
  <c r="R2129" i="8"/>
  <c r="Q2129" i="8"/>
  <c r="P2129" i="8"/>
  <c r="O2129" i="8"/>
  <c r="N2129" i="8"/>
  <c r="T2129" i="8" s="1"/>
  <c r="S2128" i="8"/>
  <c r="R2128" i="8"/>
  <c r="Q2128" i="8"/>
  <c r="P2128" i="8"/>
  <c r="O2128" i="8"/>
  <c r="N2128" i="8"/>
  <c r="T2128" i="8" s="1"/>
  <c r="S2127" i="8"/>
  <c r="R2127" i="8"/>
  <c r="Q2127" i="8"/>
  <c r="P2127" i="8"/>
  <c r="O2127" i="8"/>
  <c r="N2127" i="8"/>
  <c r="T2127" i="8" s="1"/>
  <c r="S2126" i="8"/>
  <c r="R2126" i="8"/>
  <c r="Q2126" i="8"/>
  <c r="P2126" i="8"/>
  <c r="O2126" i="8"/>
  <c r="N2126" i="8"/>
  <c r="T2126" i="8" s="1"/>
  <c r="S2125" i="8"/>
  <c r="R2125" i="8"/>
  <c r="Q2125" i="8"/>
  <c r="P2125" i="8"/>
  <c r="O2125" i="8"/>
  <c r="N2125" i="8"/>
  <c r="T2125" i="8" s="1"/>
  <c r="S2124" i="8"/>
  <c r="R2124" i="8"/>
  <c r="Q2124" i="8"/>
  <c r="P2124" i="8"/>
  <c r="O2124" i="8"/>
  <c r="N2124" i="8"/>
  <c r="T2124" i="8" s="1"/>
  <c r="S2123" i="8"/>
  <c r="R2123" i="8"/>
  <c r="Q2123" i="8"/>
  <c r="P2123" i="8"/>
  <c r="O2123" i="8"/>
  <c r="N2123" i="8"/>
  <c r="T2123" i="8" s="1"/>
  <c r="S2122" i="8"/>
  <c r="R2122" i="8"/>
  <c r="Q2122" i="8"/>
  <c r="P2122" i="8"/>
  <c r="O2122" i="8"/>
  <c r="N2122" i="8"/>
  <c r="T2122" i="8" s="1"/>
  <c r="S2121" i="8"/>
  <c r="R2121" i="8"/>
  <c r="Q2121" i="8"/>
  <c r="P2121" i="8"/>
  <c r="O2121" i="8"/>
  <c r="N2121" i="8"/>
  <c r="T2121" i="8" s="1"/>
  <c r="S2120" i="8"/>
  <c r="R2120" i="8"/>
  <c r="Q2120" i="8"/>
  <c r="P2120" i="8"/>
  <c r="O2120" i="8"/>
  <c r="N2120" i="8"/>
  <c r="T2120" i="8" s="1"/>
  <c r="S2119" i="8"/>
  <c r="R2119" i="8"/>
  <c r="Q2119" i="8"/>
  <c r="P2119" i="8"/>
  <c r="O2119" i="8"/>
  <c r="N2119" i="8"/>
  <c r="T2119" i="8" s="1"/>
  <c r="S2118" i="8"/>
  <c r="R2118" i="8"/>
  <c r="Q2118" i="8"/>
  <c r="P2118" i="8"/>
  <c r="O2118" i="8"/>
  <c r="N2118" i="8"/>
  <c r="T2118" i="8" s="1"/>
  <c r="S2117" i="8"/>
  <c r="R2117" i="8"/>
  <c r="Q2117" i="8"/>
  <c r="P2117" i="8"/>
  <c r="O2117" i="8"/>
  <c r="N2117" i="8"/>
  <c r="T2117" i="8" s="1"/>
  <c r="S2116" i="8"/>
  <c r="R2116" i="8"/>
  <c r="Q2116" i="8"/>
  <c r="P2116" i="8"/>
  <c r="O2116" i="8"/>
  <c r="N2116" i="8"/>
  <c r="T2116" i="8" s="1"/>
  <c r="S2115" i="8"/>
  <c r="R2115" i="8"/>
  <c r="Q2115" i="8"/>
  <c r="P2115" i="8"/>
  <c r="O2115" i="8"/>
  <c r="N2115" i="8"/>
  <c r="T2115" i="8" s="1"/>
  <c r="S2114" i="8"/>
  <c r="R2114" i="8"/>
  <c r="Q2114" i="8"/>
  <c r="P2114" i="8"/>
  <c r="O2114" i="8"/>
  <c r="N2114" i="8"/>
  <c r="T2114" i="8" s="1"/>
  <c r="S2113" i="8"/>
  <c r="R2113" i="8"/>
  <c r="Q2113" i="8"/>
  <c r="P2113" i="8"/>
  <c r="O2113" i="8"/>
  <c r="N2113" i="8"/>
  <c r="T2113" i="8" s="1"/>
  <c r="S2112" i="8"/>
  <c r="R2112" i="8"/>
  <c r="Q2112" i="8"/>
  <c r="P2112" i="8"/>
  <c r="O2112" i="8"/>
  <c r="N2112" i="8"/>
  <c r="T2112" i="8" s="1"/>
  <c r="S2111" i="8"/>
  <c r="R2111" i="8"/>
  <c r="Q2111" i="8"/>
  <c r="P2111" i="8"/>
  <c r="O2111" i="8"/>
  <c r="N2111" i="8"/>
  <c r="T2111" i="8" s="1"/>
  <c r="S2110" i="8"/>
  <c r="R2110" i="8"/>
  <c r="Q2110" i="8"/>
  <c r="P2110" i="8"/>
  <c r="O2110" i="8"/>
  <c r="N2110" i="8"/>
  <c r="T2110" i="8" s="1"/>
  <c r="S2109" i="8"/>
  <c r="R2109" i="8"/>
  <c r="Q2109" i="8"/>
  <c r="P2109" i="8"/>
  <c r="O2109" i="8"/>
  <c r="N2109" i="8"/>
  <c r="T2109" i="8" s="1"/>
  <c r="S2108" i="8"/>
  <c r="R2108" i="8"/>
  <c r="Q2108" i="8"/>
  <c r="P2108" i="8"/>
  <c r="O2108" i="8"/>
  <c r="N2108" i="8"/>
  <c r="T2108" i="8" s="1"/>
  <c r="S2107" i="8"/>
  <c r="R2107" i="8"/>
  <c r="Q2107" i="8"/>
  <c r="P2107" i="8"/>
  <c r="O2107" i="8"/>
  <c r="N2107" i="8"/>
  <c r="T2107" i="8" s="1"/>
  <c r="S2106" i="8"/>
  <c r="R2106" i="8"/>
  <c r="Q2106" i="8"/>
  <c r="P2106" i="8"/>
  <c r="O2106" i="8"/>
  <c r="N2106" i="8"/>
  <c r="T2106" i="8" s="1"/>
  <c r="S2105" i="8"/>
  <c r="R2105" i="8"/>
  <c r="Q2105" i="8"/>
  <c r="P2105" i="8"/>
  <c r="O2105" i="8"/>
  <c r="N2105" i="8"/>
  <c r="T2105" i="8" s="1"/>
  <c r="S2104" i="8"/>
  <c r="R2104" i="8"/>
  <c r="Q2104" i="8"/>
  <c r="P2104" i="8"/>
  <c r="O2104" i="8"/>
  <c r="N2104" i="8"/>
  <c r="T2104" i="8" s="1"/>
  <c r="S2103" i="8"/>
  <c r="R2103" i="8"/>
  <c r="Q2103" i="8"/>
  <c r="P2103" i="8"/>
  <c r="O2103" i="8"/>
  <c r="N2103" i="8"/>
  <c r="T2103" i="8" s="1"/>
  <c r="S2102" i="8"/>
  <c r="R2102" i="8"/>
  <c r="Q2102" i="8"/>
  <c r="P2102" i="8"/>
  <c r="O2102" i="8"/>
  <c r="N2102" i="8"/>
  <c r="T2102" i="8" s="1"/>
  <c r="S2101" i="8"/>
  <c r="R2101" i="8"/>
  <c r="Q2101" i="8"/>
  <c r="P2101" i="8"/>
  <c r="O2101" i="8"/>
  <c r="N2101" i="8"/>
  <c r="T2101" i="8" s="1"/>
  <c r="S2100" i="8"/>
  <c r="R2100" i="8"/>
  <c r="Q2100" i="8"/>
  <c r="P2100" i="8"/>
  <c r="O2100" i="8"/>
  <c r="N2100" i="8"/>
  <c r="T2100" i="8" s="1"/>
  <c r="S2099" i="8"/>
  <c r="R2099" i="8"/>
  <c r="Q2099" i="8"/>
  <c r="P2099" i="8"/>
  <c r="O2099" i="8"/>
  <c r="N2099" i="8"/>
  <c r="T2099" i="8" s="1"/>
  <c r="S2098" i="8"/>
  <c r="R2098" i="8"/>
  <c r="Q2098" i="8"/>
  <c r="P2098" i="8"/>
  <c r="O2098" i="8"/>
  <c r="N2098" i="8"/>
  <c r="T2098" i="8" s="1"/>
  <c r="S2097" i="8"/>
  <c r="R2097" i="8"/>
  <c r="Q2097" i="8"/>
  <c r="P2097" i="8"/>
  <c r="O2097" i="8"/>
  <c r="N2097" i="8"/>
  <c r="T2097" i="8" s="1"/>
  <c r="S2096" i="8"/>
  <c r="R2096" i="8"/>
  <c r="Q2096" i="8"/>
  <c r="P2096" i="8"/>
  <c r="O2096" i="8"/>
  <c r="N2096" i="8"/>
  <c r="T2096" i="8" s="1"/>
  <c r="S2095" i="8"/>
  <c r="R2095" i="8"/>
  <c r="Q2095" i="8"/>
  <c r="P2095" i="8"/>
  <c r="O2095" i="8"/>
  <c r="N2095" i="8"/>
  <c r="T2095" i="8" s="1"/>
  <c r="S2094" i="8"/>
  <c r="R2094" i="8"/>
  <c r="Q2094" i="8"/>
  <c r="P2094" i="8"/>
  <c r="O2094" i="8"/>
  <c r="N2094" i="8"/>
  <c r="T2094" i="8" s="1"/>
  <c r="S2093" i="8"/>
  <c r="R2093" i="8"/>
  <c r="Q2093" i="8"/>
  <c r="P2093" i="8"/>
  <c r="O2093" i="8"/>
  <c r="N2093" i="8"/>
  <c r="T2093" i="8" s="1"/>
  <c r="S2092" i="8"/>
  <c r="R2092" i="8"/>
  <c r="Q2092" i="8"/>
  <c r="P2092" i="8"/>
  <c r="O2092" i="8"/>
  <c r="N2092" i="8"/>
  <c r="T2092" i="8" s="1"/>
  <c r="S2091" i="8"/>
  <c r="R2091" i="8"/>
  <c r="Q2091" i="8"/>
  <c r="P2091" i="8"/>
  <c r="O2091" i="8"/>
  <c r="N2091" i="8"/>
  <c r="T2091" i="8" s="1"/>
  <c r="S2090" i="8"/>
  <c r="R2090" i="8"/>
  <c r="Q2090" i="8"/>
  <c r="P2090" i="8"/>
  <c r="O2090" i="8"/>
  <c r="N2090" i="8"/>
  <c r="T2090" i="8" s="1"/>
  <c r="S2089" i="8"/>
  <c r="R2089" i="8"/>
  <c r="Q2089" i="8"/>
  <c r="P2089" i="8"/>
  <c r="O2089" i="8"/>
  <c r="N2089" i="8"/>
  <c r="T2089" i="8" s="1"/>
  <c r="S2088" i="8"/>
  <c r="R2088" i="8"/>
  <c r="Q2088" i="8"/>
  <c r="P2088" i="8"/>
  <c r="O2088" i="8"/>
  <c r="N2088" i="8"/>
  <c r="T2088" i="8" s="1"/>
  <c r="S2087" i="8"/>
  <c r="R2087" i="8"/>
  <c r="Q2087" i="8"/>
  <c r="P2087" i="8"/>
  <c r="O2087" i="8"/>
  <c r="N2087" i="8"/>
  <c r="T2087" i="8" s="1"/>
  <c r="S2086" i="8"/>
  <c r="R2086" i="8"/>
  <c r="Q2086" i="8"/>
  <c r="P2086" i="8"/>
  <c r="O2086" i="8"/>
  <c r="N2086" i="8"/>
  <c r="T2086" i="8" s="1"/>
  <c r="S2085" i="8"/>
  <c r="R2085" i="8"/>
  <c r="Q2085" i="8"/>
  <c r="P2085" i="8"/>
  <c r="O2085" i="8"/>
  <c r="N2085" i="8"/>
  <c r="T2085" i="8" s="1"/>
  <c r="S2084" i="8"/>
  <c r="R2084" i="8"/>
  <c r="Q2084" i="8"/>
  <c r="P2084" i="8"/>
  <c r="O2084" i="8"/>
  <c r="N2084" i="8"/>
  <c r="T2084" i="8" s="1"/>
  <c r="S2083" i="8"/>
  <c r="R2083" i="8"/>
  <c r="Q2083" i="8"/>
  <c r="P2083" i="8"/>
  <c r="O2083" i="8"/>
  <c r="N2083" i="8"/>
  <c r="T2083" i="8" s="1"/>
  <c r="S2082" i="8"/>
  <c r="R2082" i="8"/>
  <c r="Q2082" i="8"/>
  <c r="P2082" i="8"/>
  <c r="O2082" i="8"/>
  <c r="N2082" i="8"/>
  <c r="T2082" i="8" s="1"/>
  <c r="S2081" i="8"/>
  <c r="R2081" i="8"/>
  <c r="Q2081" i="8"/>
  <c r="P2081" i="8"/>
  <c r="O2081" i="8"/>
  <c r="N2081" i="8"/>
  <c r="T2081" i="8" s="1"/>
  <c r="S2080" i="8"/>
  <c r="R2080" i="8"/>
  <c r="Q2080" i="8"/>
  <c r="P2080" i="8"/>
  <c r="O2080" i="8"/>
  <c r="N2080" i="8"/>
  <c r="T2080" i="8" s="1"/>
  <c r="S2079" i="8"/>
  <c r="R2079" i="8"/>
  <c r="Q2079" i="8"/>
  <c r="P2079" i="8"/>
  <c r="O2079" i="8"/>
  <c r="N2079" i="8"/>
  <c r="T2079" i="8" s="1"/>
  <c r="S2078" i="8"/>
  <c r="R2078" i="8"/>
  <c r="Q2078" i="8"/>
  <c r="P2078" i="8"/>
  <c r="O2078" i="8"/>
  <c r="N2078" i="8"/>
  <c r="T2078" i="8" s="1"/>
  <c r="S2077" i="8"/>
  <c r="R2077" i="8"/>
  <c r="Q2077" i="8"/>
  <c r="P2077" i="8"/>
  <c r="O2077" i="8"/>
  <c r="N2077" i="8"/>
  <c r="T2077" i="8" s="1"/>
  <c r="S2076" i="8"/>
  <c r="R2076" i="8"/>
  <c r="Q2076" i="8"/>
  <c r="P2076" i="8"/>
  <c r="O2076" i="8"/>
  <c r="N2076" i="8"/>
  <c r="T2076" i="8" s="1"/>
  <c r="S2075" i="8"/>
  <c r="R2075" i="8"/>
  <c r="Q2075" i="8"/>
  <c r="P2075" i="8"/>
  <c r="O2075" i="8"/>
  <c r="N2075" i="8"/>
  <c r="T2075" i="8" s="1"/>
  <c r="S2074" i="8"/>
  <c r="R2074" i="8"/>
  <c r="Q2074" i="8"/>
  <c r="P2074" i="8"/>
  <c r="O2074" i="8"/>
  <c r="N2074" i="8"/>
  <c r="T2074" i="8" s="1"/>
  <c r="S2073" i="8"/>
  <c r="R2073" i="8"/>
  <c r="Q2073" i="8"/>
  <c r="P2073" i="8"/>
  <c r="O2073" i="8"/>
  <c r="N2073" i="8"/>
  <c r="T2073" i="8" s="1"/>
  <c r="S2072" i="8"/>
  <c r="R2072" i="8"/>
  <c r="Q2072" i="8"/>
  <c r="P2072" i="8"/>
  <c r="O2072" i="8"/>
  <c r="N2072" i="8"/>
  <c r="T2072" i="8" s="1"/>
  <c r="S2071" i="8"/>
  <c r="R2071" i="8"/>
  <c r="Q2071" i="8"/>
  <c r="P2071" i="8"/>
  <c r="O2071" i="8"/>
  <c r="N2071" i="8"/>
  <c r="T2071" i="8" s="1"/>
  <c r="S2070" i="8"/>
  <c r="R2070" i="8"/>
  <c r="Q2070" i="8"/>
  <c r="P2070" i="8"/>
  <c r="O2070" i="8"/>
  <c r="N2070" i="8"/>
  <c r="T2070" i="8" s="1"/>
  <c r="S2069" i="8"/>
  <c r="R2069" i="8"/>
  <c r="Q2069" i="8"/>
  <c r="P2069" i="8"/>
  <c r="O2069" i="8"/>
  <c r="N2069" i="8"/>
  <c r="T2069" i="8" s="1"/>
  <c r="S2068" i="8"/>
  <c r="R2068" i="8"/>
  <c r="Q2068" i="8"/>
  <c r="P2068" i="8"/>
  <c r="O2068" i="8"/>
  <c r="N2068" i="8"/>
  <c r="T2068" i="8" s="1"/>
  <c r="S2067" i="8"/>
  <c r="R2067" i="8"/>
  <c r="Q2067" i="8"/>
  <c r="P2067" i="8"/>
  <c r="O2067" i="8"/>
  <c r="N2067" i="8"/>
  <c r="T2067" i="8" s="1"/>
  <c r="S2066" i="8"/>
  <c r="R2066" i="8"/>
  <c r="Q2066" i="8"/>
  <c r="P2066" i="8"/>
  <c r="O2066" i="8"/>
  <c r="N2066" i="8"/>
  <c r="T2066" i="8" s="1"/>
  <c r="S2065" i="8"/>
  <c r="R2065" i="8"/>
  <c r="Q2065" i="8"/>
  <c r="P2065" i="8"/>
  <c r="O2065" i="8"/>
  <c r="N2065" i="8"/>
  <c r="T2065" i="8" s="1"/>
  <c r="S2064" i="8"/>
  <c r="R2064" i="8"/>
  <c r="Q2064" i="8"/>
  <c r="P2064" i="8"/>
  <c r="O2064" i="8"/>
  <c r="N2064" i="8"/>
  <c r="T2064" i="8" s="1"/>
  <c r="S2063" i="8"/>
  <c r="R2063" i="8"/>
  <c r="Q2063" i="8"/>
  <c r="P2063" i="8"/>
  <c r="O2063" i="8"/>
  <c r="N2063" i="8"/>
  <c r="T2063" i="8" s="1"/>
  <c r="S2062" i="8"/>
  <c r="R2062" i="8"/>
  <c r="Q2062" i="8"/>
  <c r="P2062" i="8"/>
  <c r="O2062" i="8"/>
  <c r="N2062" i="8"/>
  <c r="T2062" i="8" s="1"/>
  <c r="S2061" i="8"/>
  <c r="R2061" i="8"/>
  <c r="Q2061" i="8"/>
  <c r="P2061" i="8"/>
  <c r="O2061" i="8"/>
  <c r="N2061" i="8"/>
  <c r="T2061" i="8" s="1"/>
  <c r="S2060" i="8"/>
  <c r="R2060" i="8"/>
  <c r="Q2060" i="8"/>
  <c r="P2060" i="8"/>
  <c r="O2060" i="8"/>
  <c r="N2060" i="8"/>
  <c r="T2060" i="8" s="1"/>
  <c r="S2059" i="8"/>
  <c r="R2059" i="8"/>
  <c r="Q2059" i="8"/>
  <c r="P2059" i="8"/>
  <c r="O2059" i="8"/>
  <c r="N2059" i="8"/>
  <c r="T2059" i="8" s="1"/>
  <c r="S2058" i="8"/>
  <c r="R2058" i="8"/>
  <c r="Q2058" i="8"/>
  <c r="P2058" i="8"/>
  <c r="O2058" i="8"/>
  <c r="N2058" i="8"/>
  <c r="T2058" i="8" s="1"/>
  <c r="S2057" i="8"/>
  <c r="R2057" i="8"/>
  <c r="Q2057" i="8"/>
  <c r="P2057" i="8"/>
  <c r="O2057" i="8"/>
  <c r="N2057" i="8"/>
  <c r="T2057" i="8" s="1"/>
  <c r="S2056" i="8"/>
  <c r="R2056" i="8"/>
  <c r="Q2056" i="8"/>
  <c r="P2056" i="8"/>
  <c r="O2056" i="8"/>
  <c r="N2056" i="8"/>
  <c r="T2056" i="8" s="1"/>
  <c r="S2055" i="8"/>
  <c r="R2055" i="8"/>
  <c r="Q2055" i="8"/>
  <c r="P2055" i="8"/>
  <c r="O2055" i="8"/>
  <c r="N2055" i="8"/>
  <c r="T2055" i="8" s="1"/>
  <c r="S2054" i="8"/>
  <c r="R2054" i="8"/>
  <c r="Q2054" i="8"/>
  <c r="P2054" i="8"/>
  <c r="O2054" i="8"/>
  <c r="N2054" i="8"/>
  <c r="T2054" i="8" s="1"/>
  <c r="S2053" i="8"/>
  <c r="R2053" i="8"/>
  <c r="Q2053" i="8"/>
  <c r="P2053" i="8"/>
  <c r="O2053" i="8"/>
  <c r="N2053" i="8"/>
  <c r="T2053" i="8" s="1"/>
  <c r="S2052" i="8"/>
  <c r="R2052" i="8"/>
  <c r="Q2052" i="8"/>
  <c r="P2052" i="8"/>
  <c r="O2052" i="8"/>
  <c r="N2052" i="8"/>
  <c r="T2052" i="8" s="1"/>
  <c r="S2051" i="8"/>
  <c r="R2051" i="8"/>
  <c r="Q2051" i="8"/>
  <c r="P2051" i="8"/>
  <c r="O2051" i="8"/>
  <c r="N2051" i="8"/>
  <c r="T2051" i="8" s="1"/>
  <c r="S2050" i="8"/>
  <c r="R2050" i="8"/>
  <c r="Q2050" i="8"/>
  <c r="P2050" i="8"/>
  <c r="O2050" i="8"/>
  <c r="N2050" i="8"/>
  <c r="T2050" i="8" s="1"/>
  <c r="S2049" i="8"/>
  <c r="R2049" i="8"/>
  <c r="Q2049" i="8"/>
  <c r="P2049" i="8"/>
  <c r="O2049" i="8"/>
  <c r="N2049" i="8"/>
  <c r="T2049" i="8" s="1"/>
  <c r="S2048" i="8"/>
  <c r="R2048" i="8"/>
  <c r="Q2048" i="8"/>
  <c r="P2048" i="8"/>
  <c r="O2048" i="8"/>
  <c r="N2048" i="8"/>
  <c r="T2048" i="8" s="1"/>
  <c r="S2047" i="8"/>
  <c r="R2047" i="8"/>
  <c r="Q2047" i="8"/>
  <c r="P2047" i="8"/>
  <c r="O2047" i="8"/>
  <c r="N2047" i="8"/>
  <c r="T2047" i="8" s="1"/>
  <c r="S2046" i="8"/>
  <c r="R2046" i="8"/>
  <c r="Q2046" i="8"/>
  <c r="P2046" i="8"/>
  <c r="O2046" i="8"/>
  <c r="N2046" i="8"/>
  <c r="T2046" i="8" s="1"/>
  <c r="S2045" i="8"/>
  <c r="R2045" i="8"/>
  <c r="Q2045" i="8"/>
  <c r="P2045" i="8"/>
  <c r="O2045" i="8"/>
  <c r="N2045" i="8"/>
  <c r="T2045" i="8" s="1"/>
  <c r="S2044" i="8"/>
  <c r="R2044" i="8"/>
  <c r="Q2044" i="8"/>
  <c r="P2044" i="8"/>
  <c r="O2044" i="8"/>
  <c r="N2044" i="8"/>
  <c r="T2044" i="8" s="1"/>
  <c r="S2043" i="8"/>
  <c r="R2043" i="8"/>
  <c r="Q2043" i="8"/>
  <c r="P2043" i="8"/>
  <c r="O2043" i="8"/>
  <c r="N2043" i="8"/>
  <c r="T2043" i="8" s="1"/>
  <c r="S2042" i="8"/>
  <c r="R2042" i="8"/>
  <c r="Q2042" i="8"/>
  <c r="P2042" i="8"/>
  <c r="O2042" i="8"/>
  <c r="N2042" i="8"/>
  <c r="T2042" i="8" s="1"/>
  <c r="S2041" i="8"/>
  <c r="R2041" i="8"/>
  <c r="Q2041" i="8"/>
  <c r="P2041" i="8"/>
  <c r="O2041" i="8"/>
  <c r="N2041" i="8"/>
  <c r="T2041" i="8" s="1"/>
  <c r="S2040" i="8"/>
  <c r="R2040" i="8"/>
  <c r="Q2040" i="8"/>
  <c r="P2040" i="8"/>
  <c r="O2040" i="8"/>
  <c r="N2040" i="8"/>
  <c r="T2040" i="8" s="1"/>
  <c r="S2039" i="8"/>
  <c r="R2039" i="8"/>
  <c r="Q2039" i="8"/>
  <c r="P2039" i="8"/>
  <c r="O2039" i="8"/>
  <c r="N2039" i="8"/>
  <c r="T2039" i="8" s="1"/>
  <c r="S2038" i="8"/>
  <c r="R2038" i="8"/>
  <c r="Q2038" i="8"/>
  <c r="P2038" i="8"/>
  <c r="O2038" i="8"/>
  <c r="N2038" i="8"/>
  <c r="T2038" i="8" s="1"/>
  <c r="S2037" i="8"/>
  <c r="R2037" i="8"/>
  <c r="Q2037" i="8"/>
  <c r="P2037" i="8"/>
  <c r="O2037" i="8"/>
  <c r="N2037" i="8"/>
  <c r="T2037" i="8" s="1"/>
  <c r="S2036" i="8"/>
  <c r="R2036" i="8"/>
  <c r="Q2036" i="8"/>
  <c r="P2036" i="8"/>
  <c r="O2036" i="8"/>
  <c r="N2036" i="8"/>
  <c r="T2036" i="8" s="1"/>
  <c r="S2035" i="8"/>
  <c r="R2035" i="8"/>
  <c r="Q2035" i="8"/>
  <c r="P2035" i="8"/>
  <c r="O2035" i="8"/>
  <c r="N2035" i="8"/>
  <c r="T2035" i="8" s="1"/>
  <c r="S2034" i="8"/>
  <c r="R2034" i="8"/>
  <c r="Q2034" i="8"/>
  <c r="P2034" i="8"/>
  <c r="O2034" i="8"/>
  <c r="N2034" i="8"/>
  <c r="T2034" i="8" s="1"/>
  <c r="S2033" i="8"/>
  <c r="R2033" i="8"/>
  <c r="Q2033" i="8"/>
  <c r="P2033" i="8"/>
  <c r="O2033" i="8"/>
  <c r="N2033" i="8"/>
  <c r="T2033" i="8" s="1"/>
  <c r="S2032" i="8"/>
  <c r="R2032" i="8"/>
  <c r="Q2032" i="8"/>
  <c r="P2032" i="8"/>
  <c r="O2032" i="8"/>
  <c r="N2032" i="8"/>
  <c r="T2032" i="8" s="1"/>
  <c r="S2031" i="8"/>
  <c r="R2031" i="8"/>
  <c r="Q2031" i="8"/>
  <c r="P2031" i="8"/>
  <c r="O2031" i="8"/>
  <c r="N2031" i="8"/>
  <c r="T2031" i="8" s="1"/>
  <c r="S2030" i="8"/>
  <c r="R2030" i="8"/>
  <c r="Q2030" i="8"/>
  <c r="P2030" i="8"/>
  <c r="O2030" i="8"/>
  <c r="N2030" i="8"/>
  <c r="T2030" i="8" s="1"/>
  <c r="S2029" i="8"/>
  <c r="R2029" i="8"/>
  <c r="Q2029" i="8"/>
  <c r="P2029" i="8"/>
  <c r="O2029" i="8"/>
  <c r="N2029" i="8"/>
  <c r="T2029" i="8" s="1"/>
  <c r="S2028" i="8"/>
  <c r="R2028" i="8"/>
  <c r="Q2028" i="8"/>
  <c r="P2028" i="8"/>
  <c r="O2028" i="8"/>
  <c r="N2028" i="8"/>
  <c r="T2028" i="8" s="1"/>
  <c r="S2027" i="8"/>
  <c r="R2027" i="8"/>
  <c r="Q2027" i="8"/>
  <c r="P2027" i="8"/>
  <c r="O2027" i="8"/>
  <c r="N2027" i="8"/>
  <c r="T2027" i="8" s="1"/>
  <c r="S2026" i="8"/>
  <c r="R2026" i="8"/>
  <c r="Q2026" i="8"/>
  <c r="P2026" i="8"/>
  <c r="O2026" i="8"/>
  <c r="N2026" i="8"/>
  <c r="T2026" i="8" s="1"/>
  <c r="S2025" i="8"/>
  <c r="R2025" i="8"/>
  <c r="Q2025" i="8"/>
  <c r="P2025" i="8"/>
  <c r="O2025" i="8"/>
  <c r="N2025" i="8"/>
  <c r="T2025" i="8" s="1"/>
  <c r="S2024" i="8"/>
  <c r="R2024" i="8"/>
  <c r="Q2024" i="8"/>
  <c r="P2024" i="8"/>
  <c r="O2024" i="8"/>
  <c r="N2024" i="8"/>
  <c r="T2024" i="8" s="1"/>
  <c r="S2023" i="8"/>
  <c r="R2023" i="8"/>
  <c r="Q2023" i="8"/>
  <c r="P2023" i="8"/>
  <c r="O2023" i="8"/>
  <c r="N2023" i="8"/>
  <c r="T2023" i="8" s="1"/>
  <c r="S2022" i="8"/>
  <c r="R2022" i="8"/>
  <c r="Q2022" i="8"/>
  <c r="P2022" i="8"/>
  <c r="O2022" i="8"/>
  <c r="N2022" i="8"/>
  <c r="T2022" i="8" s="1"/>
  <c r="S2021" i="8"/>
  <c r="R2021" i="8"/>
  <c r="Q2021" i="8"/>
  <c r="P2021" i="8"/>
  <c r="O2021" i="8"/>
  <c r="N2021" i="8"/>
  <c r="T2021" i="8" s="1"/>
  <c r="S2020" i="8"/>
  <c r="R2020" i="8"/>
  <c r="Q2020" i="8"/>
  <c r="P2020" i="8"/>
  <c r="O2020" i="8"/>
  <c r="N2020" i="8"/>
  <c r="T2020" i="8" s="1"/>
  <c r="S2019" i="8"/>
  <c r="R2019" i="8"/>
  <c r="Q2019" i="8"/>
  <c r="P2019" i="8"/>
  <c r="O2019" i="8"/>
  <c r="N2019" i="8"/>
  <c r="T2019" i="8" s="1"/>
  <c r="S2018" i="8"/>
  <c r="R2018" i="8"/>
  <c r="Q2018" i="8"/>
  <c r="P2018" i="8"/>
  <c r="O2018" i="8"/>
  <c r="N2018" i="8"/>
  <c r="T2018" i="8" s="1"/>
  <c r="S2017" i="8"/>
  <c r="R2017" i="8"/>
  <c r="Q2017" i="8"/>
  <c r="P2017" i="8"/>
  <c r="O2017" i="8"/>
  <c r="N2017" i="8"/>
  <c r="T2017" i="8" s="1"/>
  <c r="S2016" i="8"/>
  <c r="R2016" i="8"/>
  <c r="Q2016" i="8"/>
  <c r="P2016" i="8"/>
  <c r="O2016" i="8"/>
  <c r="N2016" i="8"/>
  <c r="T2016" i="8" s="1"/>
  <c r="S2015" i="8"/>
  <c r="R2015" i="8"/>
  <c r="Q2015" i="8"/>
  <c r="P2015" i="8"/>
  <c r="O2015" i="8"/>
  <c r="N2015" i="8"/>
  <c r="T2015" i="8" s="1"/>
  <c r="S2014" i="8"/>
  <c r="R2014" i="8"/>
  <c r="Q2014" i="8"/>
  <c r="P2014" i="8"/>
  <c r="O2014" i="8"/>
  <c r="N2014" i="8"/>
  <c r="T2014" i="8" s="1"/>
  <c r="S2013" i="8"/>
  <c r="R2013" i="8"/>
  <c r="Q2013" i="8"/>
  <c r="P2013" i="8"/>
  <c r="O2013" i="8"/>
  <c r="N2013" i="8"/>
  <c r="T2013" i="8" s="1"/>
  <c r="S2012" i="8"/>
  <c r="R2012" i="8"/>
  <c r="Q2012" i="8"/>
  <c r="P2012" i="8"/>
  <c r="O2012" i="8"/>
  <c r="N2012" i="8"/>
  <c r="T2012" i="8" s="1"/>
  <c r="S2011" i="8"/>
  <c r="R2011" i="8"/>
  <c r="Q2011" i="8"/>
  <c r="P2011" i="8"/>
  <c r="O2011" i="8"/>
  <c r="N2011" i="8"/>
  <c r="T2011" i="8" s="1"/>
  <c r="S2010" i="8"/>
  <c r="R2010" i="8"/>
  <c r="Q2010" i="8"/>
  <c r="P2010" i="8"/>
  <c r="O2010" i="8"/>
  <c r="N2010" i="8"/>
  <c r="T2010" i="8" s="1"/>
  <c r="S2009" i="8"/>
  <c r="R2009" i="8"/>
  <c r="Q2009" i="8"/>
  <c r="P2009" i="8"/>
  <c r="O2009" i="8"/>
  <c r="N2009" i="8"/>
  <c r="T2009" i="8" s="1"/>
  <c r="S2008" i="8"/>
  <c r="R2008" i="8"/>
  <c r="Q2008" i="8"/>
  <c r="P2008" i="8"/>
  <c r="O2008" i="8"/>
  <c r="N2008" i="8"/>
  <c r="T2008" i="8" s="1"/>
  <c r="S2007" i="8"/>
  <c r="R2007" i="8"/>
  <c r="Q2007" i="8"/>
  <c r="P2007" i="8"/>
  <c r="O2007" i="8"/>
  <c r="N2007" i="8"/>
  <c r="T2007" i="8" s="1"/>
  <c r="S2006" i="8"/>
  <c r="R2006" i="8"/>
  <c r="Q2006" i="8"/>
  <c r="P2006" i="8"/>
  <c r="O2006" i="8"/>
  <c r="N2006" i="8"/>
  <c r="T2006" i="8" s="1"/>
  <c r="S2005" i="8"/>
  <c r="R2005" i="8"/>
  <c r="Q2005" i="8"/>
  <c r="P2005" i="8"/>
  <c r="O2005" i="8"/>
  <c r="N2005" i="8"/>
  <c r="T2005" i="8" s="1"/>
  <c r="S2004" i="8"/>
  <c r="R2004" i="8"/>
  <c r="Q2004" i="8"/>
  <c r="P2004" i="8"/>
  <c r="O2004" i="8"/>
  <c r="N2004" i="8"/>
  <c r="T2004" i="8" s="1"/>
  <c r="S2003" i="8"/>
  <c r="R2003" i="8"/>
  <c r="Q2003" i="8"/>
  <c r="P2003" i="8"/>
  <c r="O2003" i="8"/>
  <c r="N2003" i="8"/>
  <c r="T2003" i="8" s="1"/>
  <c r="S2002" i="8"/>
  <c r="R2002" i="8"/>
  <c r="Q2002" i="8"/>
  <c r="P2002" i="8"/>
  <c r="O2002" i="8"/>
  <c r="N2002" i="8"/>
  <c r="T2002" i="8" s="1"/>
  <c r="S2001" i="8"/>
  <c r="R2001" i="8"/>
  <c r="Q2001" i="8"/>
  <c r="P2001" i="8"/>
  <c r="O2001" i="8"/>
  <c r="N2001" i="8"/>
  <c r="T2001" i="8" s="1"/>
  <c r="S2000" i="8"/>
  <c r="R2000" i="8"/>
  <c r="Q2000" i="8"/>
  <c r="P2000" i="8"/>
  <c r="O2000" i="8"/>
  <c r="N2000" i="8"/>
  <c r="T2000" i="8" s="1"/>
  <c r="S1999" i="8"/>
  <c r="R1999" i="8"/>
  <c r="Q1999" i="8"/>
  <c r="P1999" i="8"/>
  <c r="O1999" i="8"/>
  <c r="N1999" i="8"/>
  <c r="T1999" i="8" s="1"/>
  <c r="S1998" i="8"/>
  <c r="R1998" i="8"/>
  <c r="Q1998" i="8"/>
  <c r="P1998" i="8"/>
  <c r="O1998" i="8"/>
  <c r="N1998" i="8"/>
  <c r="T1998" i="8" s="1"/>
  <c r="S1997" i="8"/>
  <c r="R1997" i="8"/>
  <c r="Q1997" i="8"/>
  <c r="P1997" i="8"/>
  <c r="O1997" i="8"/>
  <c r="N1997" i="8"/>
  <c r="T1997" i="8" s="1"/>
  <c r="S1996" i="8"/>
  <c r="R1996" i="8"/>
  <c r="Q1996" i="8"/>
  <c r="P1996" i="8"/>
  <c r="O1996" i="8"/>
  <c r="N1996" i="8"/>
  <c r="T1996" i="8" s="1"/>
  <c r="S1995" i="8"/>
  <c r="R1995" i="8"/>
  <c r="Q1995" i="8"/>
  <c r="P1995" i="8"/>
  <c r="O1995" i="8"/>
  <c r="N1995" i="8"/>
  <c r="T1995" i="8" s="1"/>
  <c r="S1994" i="8"/>
  <c r="R1994" i="8"/>
  <c r="Q1994" i="8"/>
  <c r="P1994" i="8"/>
  <c r="O1994" i="8"/>
  <c r="N1994" i="8"/>
  <c r="T1994" i="8" s="1"/>
  <c r="S1993" i="8"/>
  <c r="R1993" i="8"/>
  <c r="Q1993" i="8"/>
  <c r="P1993" i="8"/>
  <c r="O1993" i="8"/>
  <c r="N1993" i="8"/>
  <c r="T1993" i="8" s="1"/>
  <c r="S1992" i="8"/>
  <c r="R1992" i="8"/>
  <c r="Q1992" i="8"/>
  <c r="P1992" i="8"/>
  <c r="O1992" i="8"/>
  <c r="N1992" i="8"/>
  <c r="T1992" i="8" s="1"/>
  <c r="S1991" i="8"/>
  <c r="R1991" i="8"/>
  <c r="Q1991" i="8"/>
  <c r="P1991" i="8"/>
  <c r="O1991" i="8"/>
  <c r="N1991" i="8"/>
  <c r="T1991" i="8" s="1"/>
  <c r="S1990" i="8"/>
  <c r="R1990" i="8"/>
  <c r="Q1990" i="8"/>
  <c r="P1990" i="8"/>
  <c r="O1990" i="8"/>
  <c r="N1990" i="8"/>
  <c r="T1990" i="8" s="1"/>
  <c r="S1989" i="8"/>
  <c r="R1989" i="8"/>
  <c r="Q1989" i="8"/>
  <c r="P1989" i="8"/>
  <c r="O1989" i="8"/>
  <c r="N1989" i="8"/>
  <c r="T1989" i="8" s="1"/>
  <c r="S1988" i="8"/>
  <c r="R1988" i="8"/>
  <c r="Q1988" i="8"/>
  <c r="P1988" i="8"/>
  <c r="O1988" i="8"/>
  <c r="N1988" i="8"/>
  <c r="T1988" i="8" s="1"/>
  <c r="S1987" i="8"/>
  <c r="R1987" i="8"/>
  <c r="Q1987" i="8"/>
  <c r="P1987" i="8"/>
  <c r="O1987" i="8"/>
  <c r="N1987" i="8"/>
  <c r="T1987" i="8" s="1"/>
  <c r="S1986" i="8"/>
  <c r="R1986" i="8"/>
  <c r="Q1986" i="8"/>
  <c r="P1986" i="8"/>
  <c r="O1986" i="8"/>
  <c r="N1986" i="8"/>
  <c r="T1986" i="8" s="1"/>
  <c r="S1985" i="8"/>
  <c r="R1985" i="8"/>
  <c r="Q1985" i="8"/>
  <c r="P1985" i="8"/>
  <c r="O1985" i="8"/>
  <c r="N1985" i="8"/>
  <c r="T1985" i="8" s="1"/>
  <c r="S1984" i="8"/>
  <c r="R1984" i="8"/>
  <c r="Q1984" i="8"/>
  <c r="P1984" i="8"/>
  <c r="O1984" i="8"/>
  <c r="N1984" i="8"/>
  <c r="T1984" i="8" s="1"/>
  <c r="S1983" i="8"/>
  <c r="R1983" i="8"/>
  <c r="Q1983" i="8"/>
  <c r="P1983" i="8"/>
  <c r="O1983" i="8"/>
  <c r="N1983" i="8"/>
  <c r="T1983" i="8" s="1"/>
  <c r="S1982" i="8"/>
  <c r="R1982" i="8"/>
  <c r="Q1982" i="8"/>
  <c r="P1982" i="8"/>
  <c r="O1982" i="8"/>
  <c r="N1982" i="8"/>
  <c r="T1982" i="8" s="1"/>
  <c r="S1981" i="8"/>
  <c r="R1981" i="8"/>
  <c r="Q1981" i="8"/>
  <c r="P1981" i="8"/>
  <c r="O1981" i="8"/>
  <c r="N1981" i="8"/>
  <c r="T1981" i="8" s="1"/>
  <c r="S1980" i="8"/>
  <c r="R1980" i="8"/>
  <c r="Q1980" i="8"/>
  <c r="P1980" i="8"/>
  <c r="O1980" i="8"/>
  <c r="N1980" i="8"/>
  <c r="T1980" i="8" s="1"/>
  <c r="S1979" i="8"/>
  <c r="R1979" i="8"/>
  <c r="Q1979" i="8"/>
  <c r="P1979" i="8"/>
  <c r="O1979" i="8"/>
  <c r="N1979" i="8"/>
  <c r="T1979" i="8" s="1"/>
  <c r="S1978" i="8"/>
  <c r="R1978" i="8"/>
  <c r="Q1978" i="8"/>
  <c r="P1978" i="8"/>
  <c r="O1978" i="8"/>
  <c r="N1978" i="8"/>
  <c r="T1978" i="8" s="1"/>
  <c r="S1977" i="8"/>
  <c r="R1977" i="8"/>
  <c r="Q1977" i="8"/>
  <c r="P1977" i="8"/>
  <c r="O1977" i="8"/>
  <c r="N1977" i="8"/>
  <c r="T1977" i="8" s="1"/>
  <c r="S1976" i="8"/>
  <c r="R1976" i="8"/>
  <c r="Q1976" i="8"/>
  <c r="P1976" i="8"/>
  <c r="O1976" i="8"/>
  <c r="N1976" i="8"/>
  <c r="T1976" i="8" s="1"/>
  <c r="S1975" i="8"/>
  <c r="R1975" i="8"/>
  <c r="Q1975" i="8"/>
  <c r="P1975" i="8"/>
  <c r="O1975" i="8"/>
  <c r="N1975" i="8"/>
  <c r="T1975" i="8" s="1"/>
  <c r="S1974" i="8"/>
  <c r="R1974" i="8"/>
  <c r="Q1974" i="8"/>
  <c r="P1974" i="8"/>
  <c r="O1974" i="8"/>
  <c r="N1974" i="8"/>
  <c r="T1974" i="8" s="1"/>
  <c r="S1973" i="8"/>
  <c r="R1973" i="8"/>
  <c r="Q1973" i="8"/>
  <c r="P1973" i="8"/>
  <c r="O1973" i="8"/>
  <c r="N1973" i="8"/>
  <c r="T1973" i="8" s="1"/>
  <c r="S1972" i="8"/>
  <c r="R1972" i="8"/>
  <c r="Q1972" i="8"/>
  <c r="P1972" i="8"/>
  <c r="O1972" i="8"/>
  <c r="N1972" i="8"/>
  <c r="T1972" i="8" s="1"/>
  <c r="S1971" i="8"/>
  <c r="R1971" i="8"/>
  <c r="Q1971" i="8"/>
  <c r="P1971" i="8"/>
  <c r="O1971" i="8"/>
  <c r="N1971" i="8"/>
  <c r="T1971" i="8" s="1"/>
  <c r="S1970" i="8"/>
  <c r="R1970" i="8"/>
  <c r="Q1970" i="8"/>
  <c r="P1970" i="8"/>
  <c r="O1970" i="8"/>
  <c r="N1970" i="8"/>
  <c r="T1970" i="8" s="1"/>
  <c r="S1969" i="8"/>
  <c r="R1969" i="8"/>
  <c r="Q1969" i="8"/>
  <c r="P1969" i="8"/>
  <c r="O1969" i="8"/>
  <c r="N1969" i="8"/>
  <c r="T1969" i="8" s="1"/>
  <c r="S1968" i="8"/>
  <c r="R1968" i="8"/>
  <c r="Q1968" i="8"/>
  <c r="P1968" i="8"/>
  <c r="O1968" i="8"/>
  <c r="N1968" i="8"/>
  <c r="T1968" i="8" s="1"/>
  <c r="S1967" i="8"/>
  <c r="R1967" i="8"/>
  <c r="Q1967" i="8"/>
  <c r="P1967" i="8"/>
  <c r="O1967" i="8"/>
  <c r="N1967" i="8"/>
  <c r="T1967" i="8" s="1"/>
  <c r="S1966" i="8"/>
  <c r="R1966" i="8"/>
  <c r="Q1966" i="8"/>
  <c r="P1966" i="8"/>
  <c r="O1966" i="8"/>
  <c r="N1966" i="8"/>
  <c r="T1966" i="8" s="1"/>
  <c r="S1965" i="8"/>
  <c r="R1965" i="8"/>
  <c r="Q1965" i="8"/>
  <c r="P1965" i="8"/>
  <c r="O1965" i="8"/>
  <c r="N1965" i="8"/>
  <c r="T1965" i="8" s="1"/>
  <c r="S1964" i="8"/>
  <c r="R1964" i="8"/>
  <c r="Q1964" i="8"/>
  <c r="P1964" i="8"/>
  <c r="O1964" i="8"/>
  <c r="N1964" i="8"/>
  <c r="T1964" i="8" s="1"/>
  <c r="S1963" i="8"/>
  <c r="R1963" i="8"/>
  <c r="Q1963" i="8"/>
  <c r="P1963" i="8"/>
  <c r="O1963" i="8"/>
  <c r="N1963" i="8"/>
  <c r="T1963" i="8" s="1"/>
  <c r="S1962" i="8"/>
  <c r="R1962" i="8"/>
  <c r="Q1962" i="8"/>
  <c r="P1962" i="8"/>
  <c r="O1962" i="8"/>
  <c r="N1962" i="8"/>
  <c r="T1962" i="8" s="1"/>
  <c r="S1961" i="8"/>
  <c r="R1961" i="8"/>
  <c r="Q1961" i="8"/>
  <c r="P1961" i="8"/>
  <c r="O1961" i="8"/>
  <c r="N1961" i="8"/>
  <c r="T1961" i="8" s="1"/>
  <c r="S1960" i="8"/>
  <c r="R1960" i="8"/>
  <c r="Q1960" i="8"/>
  <c r="P1960" i="8"/>
  <c r="O1960" i="8"/>
  <c r="N1960" i="8"/>
  <c r="T1960" i="8" s="1"/>
  <c r="S1959" i="8"/>
  <c r="R1959" i="8"/>
  <c r="Q1959" i="8"/>
  <c r="P1959" i="8"/>
  <c r="O1959" i="8"/>
  <c r="N1959" i="8"/>
  <c r="T1959" i="8" s="1"/>
  <c r="S1958" i="8"/>
  <c r="R1958" i="8"/>
  <c r="Q1958" i="8"/>
  <c r="P1958" i="8"/>
  <c r="O1958" i="8"/>
  <c r="N1958" i="8"/>
  <c r="T1958" i="8" s="1"/>
  <c r="S1957" i="8"/>
  <c r="R1957" i="8"/>
  <c r="Q1957" i="8"/>
  <c r="P1957" i="8"/>
  <c r="O1957" i="8"/>
  <c r="N1957" i="8"/>
  <c r="T1957" i="8" s="1"/>
  <c r="S1956" i="8"/>
  <c r="R1956" i="8"/>
  <c r="Q1956" i="8"/>
  <c r="P1956" i="8"/>
  <c r="O1956" i="8"/>
  <c r="N1956" i="8"/>
  <c r="T1956" i="8" s="1"/>
  <c r="S1955" i="8"/>
  <c r="R1955" i="8"/>
  <c r="Q1955" i="8"/>
  <c r="P1955" i="8"/>
  <c r="O1955" i="8"/>
  <c r="N1955" i="8"/>
  <c r="T1955" i="8" s="1"/>
  <c r="S1954" i="8"/>
  <c r="R1954" i="8"/>
  <c r="Q1954" i="8"/>
  <c r="P1954" i="8"/>
  <c r="O1954" i="8"/>
  <c r="N1954" i="8"/>
  <c r="T1954" i="8" s="1"/>
  <c r="S1953" i="8"/>
  <c r="R1953" i="8"/>
  <c r="Q1953" i="8"/>
  <c r="P1953" i="8"/>
  <c r="O1953" i="8"/>
  <c r="N1953" i="8"/>
  <c r="T1953" i="8" s="1"/>
  <c r="S1952" i="8"/>
  <c r="R1952" i="8"/>
  <c r="Q1952" i="8"/>
  <c r="P1952" i="8"/>
  <c r="O1952" i="8"/>
  <c r="N1952" i="8"/>
  <c r="T1952" i="8" s="1"/>
  <c r="S1951" i="8"/>
  <c r="R1951" i="8"/>
  <c r="Q1951" i="8"/>
  <c r="P1951" i="8"/>
  <c r="O1951" i="8"/>
  <c r="N1951" i="8"/>
  <c r="T1951" i="8" s="1"/>
  <c r="S1950" i="8"/>
  <c r="R1950" i="8"/>
  <c r="Q1950" i="8"/>
  <c r="P1950" i="8"/>
  <c r="O1950" i="8"/>
  <c r="N1950" i="8"/>
  <c r="T1950" i="8" s="1"/>
  <c r="S1949" i="8"/>
  <c r="R1949" i="8"/>
  <c r="Q1949" i="8"/>
  <c r="P1949" i="8"/>
  <c r="O1949" i="8"/>
  <c r="N1949" i="8"/>
  <c r="T1949" i="8" s="1"/>
  <c r="S1948" i="8"/>
  <c r="R1948" i="8"/>
  <c r="Q1948" i="8"/>
  <c r="P1948" i="8"/>
  <c r="O1948" i="8"/>
  <c r="N1948" i="8"/>
  <c r="T1948" i="8" s="1"/>
  <c r="S1947" i="8"/>
  <c r="R1947" i="8"/>
  <c r="Q1947" i="8"/>
  <c r="P1947" i="8"/>
  <c r="O1947" i="8"/>
  <c r="N1947" i="8"/>
  <c r="T1947" i="8" s="1"/>
  <c r="S1946" i="8"/>
  <c r="R1946" i="8"/>
  <c r="Q1946" i="8"/>
  <c r="P1946" i="8"/>
  <c r="O1946" i="8"/>
  <c r="N1946" i="8"/>
  <c r="T1946" i="8" s="1"/>
  <c r="S1945" i="8"/>
  <c r="R1945" i="8"/>
  <c r="Q1945" i="8"/>
  <c r="P1945" i="8"/>
  <c r="O1945" i="8"/>
  <c r="N1945" i="8"/>
  <c r="T1945" i="8" s="1"/>
  <c r="S1944" i="8"/>
  <c r="R1944" i="8"/>
  <c r="Q1944" i="8"/>
  <c r="P1944" i="8"/>
  <c r="O1944" i="8"/>
  <c r="N1944" i="8"/>
  <c r="T1944" i="8" s="1"/>
  <c r="S1943" i="8"/>
  <c r="R1943" i="8"/>
  <c r="Q1943" i="8"/>
  <c r="P1943" i="8"/>
  <c r="O1943" i="8"/>
  <c r="N1943" i="8"/>
  <c r="T1943" i="8" s="1"/>
  <c r="S1942" i="8"/>
  <c r="R1942" i="8"/>
  <c r="Q1942" i="8"/>
  <c r="P1942" i="8"/>
  <c r="O1942" i="8"/>
  <c r="N1942" i="8"/>
  <c r="T1942" i="8" s="1"/>
  <c r="S1941" i="8"/>
  <c r="R1941" i="8"/>
  <c r="Q1941" i="8"/>
  <c r="P1941" i="8"/>
  <c r="O1941" i="8"/>
  <c r="N1941" i="8"/>
  <c r="T1941" i="8" s="1"/>
  <c r="S1940" i="8"/>
  <c r="R1940" i="8"/>
  <c r="Q1940" i="8"/>
  <c r="P1940" i="8"/>
  <c r="O1940" i="8"/>
  <c r="N1940" i="8"/>
  <c r="T1940" i="8" s="1"/>
  <c r="S1939" i="8"/>
  <c r="R1939" i="8"/>
  <c r="Q1939" i="8"/>
  <c r="P1939" i="8"/>
  <c r="O1939" i="8"/>
  <c r="N1939" i="8"/>
  <c r="T1939" i="8" s="1"/>
  <c r="S1938" i="8"/>
  <c r="R1938" i="8"/>
  <c r="Q1938" i="8"/>
  <c r="P1938" i="8"/>
  <c r="O1938" i="8"/>
  <c r="N1938" i="8"/>
  <c r="T1938" i="8" s="1"/>
  <c r="S1937" i="8"/>
  <c r="R1937" i="8"/>
  <c r="Q1937" i="8"/>
  <c r="P1937" i="8"/>
  <c r="O1937" i="8"/>
  <c r="N1937" i="8"/>
  <c r="T1937" i="8" s="1"/>
  <c r="S1936" i="8"/>
  <c r="R1936" i="8"/>
  <c r="Q1936" i="8"/>
  <c r="P1936" i="8"/>
  <c r="O1936" i="8"/>
  <c r="N1936" i="8"/>
  <c r="T1936" i="8" s="1"/>
  <c r="S1935" i="8"/>
  <c r="R1935" i="8"/>
  <c r="Q1935" i="8"/>
  <c r="P1935" i="8"/>
  <c r="O1935" i="8"/>
  <c r="N1935" i="8"/>
  <c r="T1935" i="8" s="1"/>
  <c r="S1934" i="8"/>
  <c r="R1934" i="8"/>
  <c r="Q1934" i="8"/>
  <c r="P1934" i="8"/>
  <c r="O1934" i="8"/>
  <c r="N1934" i="8"/>
  <c r="T1934" i="8" s="1"/>
  <c r="S1933" i="8"/>
  <c r="R1933" i="8"/>
  <c r="Q1933" i="8"/>
  <c r="P1933" i="8"/>
  <c r="O1933" i="8"/>
  <c r="N1933" i="8"/>
  <c r="T1933" i="8" s="1"/>
  <c r="S1932" i="8"/>
  <c r="R1932" i="8"/>
  <c r="Q1932" i="8"/>
  <c r="P1932" i="8"/>
  <c r="O1932" i="8"/>
  <c r="N1932" i="8"/>
  <c r="T1932" i="8" s="1"/>
  <c r="S1931" i="8"/>
  <c r="R1931" i="8"/>
  <c r="Q1931" i="8"/>
  <c r="P1931" i="8"/>
  <c r="O1931" i="8"/>
  <c r="N1931" i="8"/>
  <c r="T1931" i="8" s="1"/>
  <c r="S1930" i="8"/>
  <c r="R1930" i="8"/>
  <c r="Q1930" i="8"/>
  <c r="P1930" i="8"/>
  <c r="O1930" i="8"/>
  <c r="N1930" i="8"/>
  <c r="T1930" i="8" s="1"/>
  <c r="S1929" i="8"/>
  <c r="R1929" i="8"/>
  <c r="Q1929" i="8"/>
  <c r="P1929" i="8"/>
  <c r="O1929" i="8"/>
  <c r="N1929" i="8"/>
  <c r="T1929" i="8" s="1"/>
  <c r="S1928" i="8"/>
  <c r="R1928" i="8"/>
  <c r="Q1928" i="8"/>
  <c r="P1928" i="8"/>
  <c r="O1928" i="8"/>
  <c r="N1928" i="8"/>
  <c r="T1928" i="8" s="1"/>
  <c r="S1927" i="8"/>
  <c r="R1927" i="8"/>
  <c r="Q1927" i="8"/>
  <c r="P1927" i="8"/>
  <c r="O1927" i="8"/>
  <c r="N1927" i="8"/>
  <c r="T1927" i="8" s="1"/>
  <c r="S1926" i="8"/>
  <c r="R1926" i="8"/>
  <c r="Q1926" i="8"/>
  <c r="P1926" i="8"/>
  <c r="O1926" i="8"/>
  <c r="N1926" i="8"/>
  <c r="T1926" i="8" s="1"/>
  <c r="S1925" i="8"/>
  <c r="R1925" i="8"/>
  <c r="Q1925" i="8"/>
  <c r="P1925" i="8"/>
  <c r="O1925" i="8"/>
  <c r="N1925" i="8"/>
  <c r="T1925" i="8" s="1"/>
  <c r="S1924" i="8"/>
  <c r="R1924" i="8"/>
  <c r="Q1924" i="8"/>
  <c r="P1924" i="8"/>
  <c r="O1924" i="8"/>
  <c r="N1924" i="8"/>
  <c r="T1924" i="8" s="1"/>
  <c r="S1923" i="8"/>
  <c r="R1923" i="8"/>
  <c r="Q1923" i="8"/>
  <c r="P1923" i="8"/>
  <c r="O1923" i="8"/>
  <c r="N1923" i="8"/>
  <c r="T1923" i="8" s="1"/>
  <c r="S1922" i="8"/>
  <c r="R1922" i="8"/>
  <c r="Q1922" i="8"/>
  <c r="P1922" i="8"/>
  <c r="O1922" i="8"/>
  <c r="N1922" i="8"/>
  <c r="T1922" i="8" s="1"/>
  <c r="S1921" i="8"/>
  <c r="R1921" i="8"/>
  <c r="Q1921" i="8"/>
  <c r="P1921" i="8"/>
  <c r="O1921" i="8"/>
  <c r="N1921" i="8"/>
  <c r="T1921" i="8" s="1"/>
  <c r="S1920" i="8"/>
  <c r="R1920" i="8"/>
  <c r="Q1920" i="8"/>
  <c r="P1920" i="8"/>
  <c r="O1920" i="8"/>
  <c r="N1920" i="8"/>
  <c r="T1920" i="8" s="1"/>
  <c r="S1919" i="8"/>
  <c r="R1919" i="8"/>
  <c r="Q1919" i="8"/>
  <c r="P1919" i="8"/>
  <c r="O1919" i="8"/>
  <c r="N1919" i="8"/>
  <c r="T1919" i="8" s="1"/>
  <c r="S1918" i="8"/>
  <c r="R1918" i="8"/>
  <c r="Q1918" i="8"/>
  <c r="P1918" i="8"/>
  <c r="O1918" i="8"/>
  <c r="N1918" i="8"/>
  <c r="T1918" i="8" s="1"/>
  <c r="S1917" i="8"/>
  <c r="R1917" i="8"/>
  <c r="Q1917" i="8"/>
  <c r="P1917" i="8"/>
  <c r="O1917" i="8"/>
  <c r="N1917" i="8"/>
  <c r="T1917" i="8" s="1"/>
  <c r="S1916" i="8"/>
  <c r="R1916" i="8"/>
  <c r="Q1916" i="8"/>
  <c r="P1916" i="8"/>
  <c r="O1916" i="8"/>
  <c r="N1916" i="8"/>
  <c r="T1916" i="8" s="1"/>
  <c r="S1915" i="8"/>
  <c r="R1915" i="8"/>
  <c r="Q1915" i="8"/>
  <c r="P1915" i="8"/>
  <c r="O1915" i="8"/>
  <c r="N1915" i="8"/>
  <c r="T1915" i="8" s="1"/>
  <c r="S1914" i="8"/>
  <c r="R1914" i="8"/>
  <c r="Q1914" i="8"/>
  <c r="P1914" i="8"/>
  <c r="O1914" i="8"/>
  <c r="N1914" i="8"/>
  <c r="T1914" i="8" s="1"/>
  <c r="S1913" i="8"/>
  <c r="R1913" i="8"/>
  <c r="Q1913" i="8"/>
  <c r="P1913" i="8"/>
  <c r="O1913" i="8"/>
  <c r="N1913" i="8"/>
  <c r="T1913" i="8" s="1"/>
  <c r="S1912" i="8"/>
  <c r="R1912" i="8"/>
  <c r="Q1912" i="8"/>
  <c r="P1912" i="8"/>
  <c r="O1912" i="8"/>
  <c r="N1912" i="8"/>
  <c r="T1912" i="8" s="1"/>
  <c r="S1911" i="8"/>
  <c r="R1911" i="8"/>
  <c r="Q1911" i="8"/>
  <c r="P1911" i="8"/>
  <c r="O1911" i="8"/>
  <c r="N1911" i="8"/>
  <c r="T1911" i="8" s="1"/>
  <c r="S1910" i="8"/>
  <c r="R1910" i="8"/>
  <c r="Q1910" i="8"/>
  <c r="P1910" i="8"/>
  <c r="O1910" i="8"/>
  <c r="N1910" i="8"/>
  <c r="T1910" i="8" s="1"/>
  <c r="S1909" i="8"/>
  <c r="R1909" i="8"/>
  <c r="Q1909" i="8"/>
  <c r="P1909" i="8"/>
  <c r="O1909" i="8"/>
  <c r="N1909" i="8"/>
  <c r="T1909" i="8" s="1"/>
  <c r="S1908" i="8"/>
  <c r="R1908" i="8"/>
  <c r="Q1908" i="8"/>
  <c r="P1908" i="8"/>
  <c r="O1908" i="8"/>
  <c r="N1908" i="8"/>
  <c r="T1908" i="8" s="1"/>
  <c r="S1907" i="8"/>
  <c r="R1907" i="8"/>
  <c r="Q1907" i="8"/>
  <c r="P1907" i="8"/>
  <c r="O1907" i="8"/>
  <c r="N1907" i="8"/>
  <c r="T1907" i="8" s="1"/>
  <c r="S1906" i="8"/>
  <c r="R1906" i="8"/>
  <c r="Q1906" i="8"/>
  <c r="P1906" i="8"/>
  <c r="O1906" i="8"/>
  <c r="N1906" i="8"/>
  <c r="T1906" i="8" s="1"/>
  <c r="S1905" i="8"/>
  <c r="R1905" i="8"/>
  <c r="Q1905" i="8"/>
  <c r="P1905" i="8"/>
  <c r="O1905" i="8"/>
  <c r="N1905" i="8"/>
  <c r="T1905" i="8" s="1"/>
  <c r="S1904" i="8"/>
  <c r="R1904" i="8"/>
  <c r="Q1904" i="8"/>
  <c r="P1904" i="8"/>
  <c r="O1904" i="8"/>
  <c r="N1904" i="8"/>
  <c r="T1904" i="8" s="1"/>
  <c r="S1903" i="8"/>
  <c r="R1903" i="8"/>
  <c r="Q1903" i="8"/>
  <c r="P1903" i="8"/>
  <c r="O1903" i="8"/>
  <c r="N1903" i="8"/>
  <c r="T1903" i="8" s="1"/>
  <c r="S1902" i="8"/>
  <c r="R1902" i="8"/>
  <c r="Q1902" i="8"/>
  <c r="P1902" i="8"/>
  <c r="O1902" i="8"/>
  <c r="N1902" i="8"/>
  <c r="T1902" i="8" s="1"/>
  <c r="S1901" i="8"/>
  <c r="R1901" i="8"/>
  <c r="Q1901" i="8"/>
  <c r="P1901" i="8"/>
  <c r="O1901" i="8"/>
  <c r="N1901" i="8"/>
  <c r="T1901" i="8" s="1"/>
  <c r="S1900" i="8"/>
  <c r="R1900" i="8"/>
  <c r="Q1900" i="8"/>
  <c r="P1900" i="8"/>
  <c r="O1900" i="8"/>
  <c r="N1900" i="8"/>
  <c r="T1900" i="8" s="1"/>
  <c r="S1899" i="8"/>
  <c r="R1899" i="8"/>
  <c r="Q1899" i="8"/>
  <c r="P1899" i="8"/>
  <c r="O1899" i="8"/>
  <c r="N1899" i="8"/>
  <c r="T1899" i="8" s="1"/>
  <c r="S1898" i="8"/>
  <c r="R1898" i="8"/>
  <c r="Q1898" i="8"/>
  <c r="P1898" i="8"/>
  <c r="O1898" i="8"/>
  <c r="N1898" i="8"/>
  <c r="T1898" i="8" s="1"/>
  <c r="S1897" i="8"/>
  <c r="R1897" i="8"/>
  <c r="Q1897" i="8"/>
  <c r="P1897" i="8"/>
  <c r="O1897" i="8"/>
  <c r="N1897" i="8"/>
  <c r="T1897" i="8" s="1"/>
  <c r="S1896" i="8"/>
  <c r="R1896" i="8"/>
  <c r="Q1896" i="8"/>
  <c r="P1896" i="8"/>
  <c r="O1896" i="8"/>
  <c r="N1896" i="8"/>
  <c r="T1896" i="8" s="1"/>
  <c r="S1895" i="8"/>
  <c r="R1895" i="8"/>
  <c r="Q1895" i="8"/>
  <c r="P1895" i="8"/>
  <c r="O1895" i="8"/>
  <c r="N1895" i="8"/>
  <c r="T1895" i="8" s="1"/>
  <c r="S1894" i="8"/>
  <c r="R1894" i="8"/>
  <c r="Q1894" i="8"/>
  <c r="P1894" i="8"/>
  <c r="O1894" i="8"/>
  <c r="N1894" i="8"/>
  <c r="T1894" i="8" s="1"/>
  <c r="S1893" i="8"/>
  <c r="R1893" i="8"/>
  <c r="Q1893" i="8"/>
  <c r="P1893" i="8"/>
  <c r="O1893" i="8"/>
  <c r="N1893" i="8"/>
  <c r="T1893" i="8" s="1"/>
  <c r="S1892" i="8"/>
  <c r="R1892" i="8"/>
  <c r="Q1892" i="8"/>
  <c r="P1892" i="8"/>
  <c r="O1892" i="8"/>
  <c r="N1892" i="8"/>
  <c r="T1892" i="8" s="1"/>
  <c r="S1891" i="8"/>
  <c r="R1891" i="8"/>
  <c r="Q1891" i="8"/>
  <c r="P1891" i="8"/>
  <c r="O1891" i="8"/>
  <c r="N1891" i="8"/>
  <c r="T1891" i="8" s="1"/>
  <c r="S1890" i="8"/>
  <c r="R1890" i="8"/>
  <c r="Q1890" i="8"/>
  <c r="P1890" i="8"/>
  <c r="O1890" i="8"/>
  <c r="N1890" i="8"/>
  <c r="T1890" i="8" s="1"/>
  <c r="S1889" i="8"/>
  <c r="R1889" i="8"/>
  <c r="Q1889" i="8"/>
  <c r="P1889" i="8"/>
  <c r="O1889" i="8"/>
  <c r="N1889" i="8"/>
  <c r="T1889" i="8" s="1"/>
  <c r="S1888" i="8"/>
  <c r="R1888" i="8"/>
  <c r="Q1888" i="8"/>
  <c r="P1888" i="8"/>
  <c r="O1888" i="8"/>
  <c r="N1888" i="8"/>
  <c r="T1888" i="8" s="1"/>
  <c r="S1887" i="8"/>
  <c r="R1887" i="8"/>
  <c r="Q1887" i="8"/>
  <c r="P1887" i="8"/>
  <c r="O1887" i="8"/>
  <c r="N1887" i="8"/>
  <c r="T1887" i="8" s="1"/>
  <c r="S1886" i="8"/>
  <c r="R1886" i="8"/>
  <c r="Q1886" i="8"/>
  <c r="P1886" i="8"/>
  <c r="O1886" i="8"/>
  <c r="N1886" i="8"/>
  <c r="T1886" i="8" s="1"/>
  <c r="S1885" i="8"/>
  <c r="R1885" i="8"/>
  <c r="Q1885" i="8"/>
  <c r="P1885" i="8"/>
  <c r="O1885" i="8"/>
  <c r="N1885" i="8"/>
  <c r="T1885" i="8" s="1"/>
  <c r="S1884" i="8"/>
  <c r="R1884" i="8"/>
  <c r="Q1884" i="8"/>
  <c r="P1884" i="8"/>
  <c r="O1884" i="8"/>
  <c r="N1884" i="8"/>
  <c r="T1884" i="8" s="1"/>
  <c r="S1883" i="8"/>
  <c r="R1883" i="8"/>
  <c r="Q1883" i="8"/>
  <c r="P1883" i="8"/>
  <c r="O1883" i="8"/>
  <c r="N1883" i="8"/>
  <c r="T1883" i="8" s="1"/>
  <c r="S1882" i="8"/>
  <c r="R1882" i="8"/>
  <c r="Q1882" i="8"/>
  <c r="P1882" i="8"/>
  <c r="O1882" i="8"/>
  <c r="N1882" i="8"/>
  <c r="T1882" i="8" s="1"/>
  <c r="S1881" i="8"/>
  <c r="R1881" i="8"/>
  <c r="Q1881" i="8"/>
  <c r="P1881" i="8"/>
  <c r="O1881" i="8"/>
  <c r="N1881" i="8"/>
  <c r="T1881" i="8" s="1"/>
  <c r="S1880" i="8"/>
  <c r="R1880" i="8"/>
  <c r="Q1880" i="8"/>
  <c r="P1880" i="8"/>
  <c r="O1880" i="8"/>
  <c r="N1880" i="8"/>
  <c r="T1880" i="8" s="1"/>
  <c r="S1879" i="8"/>
  <c r="R1879" i="8"/>
  <c r="Q1879" i="8"/>
  <c r="P1879" i="8"/>
  <c r="O1879" i="8"/>
  <c r="N1879" i="8"/>
  <c r="T1879" i="8" s="1"/>
  <c r="S1878" i="8"/>
  <c r="R1878" i="8"/>
  <c r="Q1878" i="8"/>
  <c r="P1878" i="8"/>
  <c r="O1878" i="8"/>
  <c r="N1878" i="8"/>
  <c r="T1878" i="8" s="1"/>
  <c r="S1877" i="8"/>
  <c r="R1877" i="8"/>
  <c r="Q1877" i="8"/>
  <c r="P1877" i="8"/>
  <c r="O1877" i="8"/>
  <c r="N1877" i="8"/>
  <c r="T1877" i="8" s="1"/>
  <c r="S1876" i="8"/>
  <c r="R1876" i="8"/>
  <c r="Q1876" i="8"/>
  <c r="P1876" i="8"/>
  <c r="O1876" i="8"/>
  <c r="N1876" i="8"/>
  <c r="T1876" i="8" s="1"/>
  <c r="S1875" i="8"/>
  <c r="R1875" i="8"/>
  <c r="Q1875" i="8"/>
  <c r="P1875" i="8"/>
  <c r="O1875" i="8"/>
  <c r="N1875" i="8"/>
  <c r="T1875" i="8" s="1"/>
  <c r="S1874" i="8"/>
  <c r="R1874" i="8"/>
  <c r="Q1874" i="8"/>
  <c r="P1874" i="8"/>
  <c r="O1874" i="8"/>
  <c r="N1874" i="8"/>
  <c r="T1874" i="8" s="1"/>
  <c r="S1873" i="8"/>
  <c r="R1873" i="8"/>
  <c r="Q1873" i="8"/>
  <c r="P1873" i="8"/>
  <c r="O1873" i="8"/>
  <c r="N1873" i="8"/>
  <c r="T1873" i="8" s="1"/>
  <c r="S1872" i="8"/>
  <c r="R1872" i="8"/>
  <c r="Q1872" i="8"/>
  <c r="P1872" i="8"/>
  <c r="O1872" i="8"/>
  <c r="N1872" i="8"/>
  <c r="T1872" i="8" s="1"/>
  <c r="S1871" i="8"/>
  <c r="R1871" i="8"/>
  <c r="Q1871" i="8"/>
  <c r="P1871" i="8"/>
  <c r="O1871" i="8"/>
  <c r="N1871" i="8"/>
  <c r="T1871" i="8" s="1"/>
  <c r="S1870" i="8"/>
  <c r="R1870" i="8"/>
  <c r="Q1870" i="8"/>
  <c r="P1870" i="8"/>
  <c r="O1870" i="8"/>
  <c r="N1870" i="8"/>
  <c r="T1870" i="8" s="1"/>
  <c r="S1869" i="8"/>
  <c r="R1869" i="8"/>
  <c r="Q1869" i="8"/>
  <c r="P1869" i="8"/>
  <c r="O1869" i="8"/>
  <c r="N1869" i="8"/>
  <c r="T1869" i="8" s="1"/>
  <c r="S1868" i="8"/>
  <c r="R1868" i="8"/>
  <c r="Q1868" i="8"/>
  <c r="P1868" i="8"/>
  <c r="O1868" i="8"/>
  <c r="N1868" i="8"/>
  <c r="T1868" i="8" s="1"/>
  <c r="S1867" i="8"/>
  <c r="R1867" i="8"/>
  <c r="Q1867" i="8"/>
  <c r="P1867" i="8"/>
  <c r="O1867" i="8"/>
  <c r="N1867" i="8"/>
  <c r="T1867" i="8" s="1"/>
  <c r="S1866" i="8"/>
  <c r="R1866" i="8"/>
  <c r="Q1866" i="8"/>
  <c r="P1866" i="8"/>
  <c r="O1866" i="8"/>
  <c r="N1866" i="8"/>
  <c r="T1866" i="8" s="1"/>
  <c r="S1865" i="8"/>
  <c r="R1865" i="8"/>
  <c r="Q1865" i="8"/>
  <c r="P1865" i="8"/>
  <c r="O1865" i="8"/>
  <c r="N1865" i="8"/>
  <c r="T1865" i="8" s="1"/>
  <c r="S1864" i="8"/>
  <c r="R1864" i="8"/>
  <c r="Q1864" i="8"/>
  <c r="P1864" i="8"/>
  <c r="O1864" i="8"/>
  <c r="N1864" i="8"/>
  <c r="T1864" i="8" s="1"/>
  <c r="S1863" i="8"/>
  <c r="R1863" i="8"/>
  <c r="Q1863" i="8"/>
  <c r="P1863" i="8"/>
  <c r="O1863" i="8"/>
  <c r="N1863" i="8"/>
  <c r="T1863" i="8" s="1"/>
  <c r="S1862" i="8"/>
  <c r="R1862" i="8"/>
  <c r="Q1862" i="8"/>
  <c r="P1862" i="8"/>
  <c r="O1862" i="8"/>
  <c r="N1862" i="8"/>
  <c r="T1862" i="8" s="1"/>
  <c r="S1861" i="8"/>
  <c r="R1861" i="8"/>
  <c r="Q1861" i="8"/>
  <c r="P1861" i="8"/>
  <c r="O1861" i="8"/>
  <c r="N1861" i="8"/>
  <c r="T1861" i="8" s="1"/>
  <c r="S1860" i="8"/>
  <c r="R1860" i="8"/>
  <c r="Q1860" i="8"/>
  <c r="P1860" i="8"/>
  <c r="O1860" i="8"/>
  <c r="N1860" i="8"/>
  <c r="T1860" i="8" s="1"/>
  <c r="S1859" i="8"/>
  <c r="R1859" i="8"/>
  <c r="Q1859" i="8"/>
  <c r="P1859" i="8"/>
  <c r="O1859" i="8"/>
  <c r="N1859" i="8"/>
  <c r="T1859" i="8" s="1"/>
  <c r="S1858" i="8"/>
  <c r="R1858" i="8"/>
  <c r="Q1858" i="8"/>
  <c r="P1858" i="8"/>
  <c r="O1858" i="8"/>
  <c r="N1858" i="8"/>
  <c r="T1858" i="8" s="1"/>
  <c r="S1857" i="8"/>
  <c r="R1857" i="8"/>
  <c r="Q1857" i="8"/>
  <c r="P1857" i="8"/>
  <c r="O1857" i="8"/>
  <c r="N1857" i="8"/>
  <c r="T1857" i="8" s="1"/>
  <c r="S1856" i="8"/>
  <c r="R1856" i="8"/>
  <c r="Q1856" i="8"/>
  <c r="P1856" i="8"/>
  <c r="O1856" i="8"/>
  <c r="N1856" i="8"/>
  <c r="T1856" i="8" s="1"/>
  <c r="S1855" i="8"/>
  <c r="R1855" i="8"/>
  <c r="Q1855" i="8"/>
  <c r="P1855" i="8"/>
  <c r="O1855" i="8"/>
  <c r="N1855" i="8"/>
  <c r="T1855" i="8" s="1"/>
  <c r="S1854" i="8"/>
  <c r="R1854" i="8"/>
  <c r="Q1854" i="8"/>
  <c r="P1854" i="8"/>
  <c r="O1854" i="8"/>
  <c r="N1854" i="8"/>
  <c r="T1854" i="8" s="1"/>
  <c r="S1853" i="8"/>
  <c r="R1853" i="8"/>
  <c r="Q1853" i="8"/>
  <c r="P1853" i="8"/>
  <c r="O1853" i="8"/>
  <c r="N1853" i="8"/>
  <c r="T1853" i="8" s="1"/>
  <c r="S1852" i="8"/>
  <c r="R1852" i="8"/>
  <c r="Q1852" i="8"/>
  <c r="P1852" i="8"/>
  <c r="O1852" i="8"/>
  <c r="N1852" i="8"/>
  <c r="T1852" i="8" s="1"/>
  <c r="S1851" i="8"/>
  <c r="R1851" i="8"/>
  <c r="Q1851" i="8"/>
  <c r="P1851" i="8"/>
  <c r="O1851" i="8"/>
  <c r="N1851" i="8"/>
  <c r="T1851" i="8" s="1"/>
  <c r="S1850" i="8"/>
  <c r="R1850" i="8"/>
  <c r="Q1850" i="8"/>
  <c r="P1850" i="8"/>
  <c r="O1850" i="8"/>
  <c r="N1850" i="8"/>
  <c r="T1850" i="8" s="1"/>
  <c r="S1849" i="8"/>
  <c r="R1849" i="8"/>
  <c r="Q1849" i="8"/>
  <c r="P1849" i="8"/>
  <c r="O1849" i="8"/>
  <c r="N1849" i="8"/>
  <c r="T1849" i="8" s="1"/>
  <c r="S1848" i="8"/>
  <c r="R1848" i="8"/>
  <c r="Q1848" i="8"/>
  <c r="P1848" i="8"/>
  <c r="O1848" i="8"/>
  <c r="N1848" i="8"/>
  <c r="T1848" i="8" s="1"/>
  <c r="S1847" i="8"/>
  <c r="R1847" i="8"/>
  <c r="Q1847" i="8"/>
  <c r="P1847" i="8"/>
  <c r="O1847" i="8"/>
  <c r="N1847" i="8"/>
  <c r="T1847" i="8" s="1"/>
  <c r="S1846" i="8"/>
  <c r="R1846" i="8"/>
  <c r="Q1846" i="8"/>
  <c r="P1846" i="8"/>
  <c r="O1846" i="8"/>
  <c r="N1846" i="8"/>
  <c r="T1846" i="8" s="1"/>
  <c r="S1845" i="8"/>
  <c r="R1845" i="8"/>
  <c r="Q1845" i="8"/>
  <c r="P1845" i="8"/>
  <c r="O1845" i="8"/>
  <c r="N1845" i="8"/>
  <c r="T1845" i="8" s="1"/>
  <c r="S1844" i="8"/>
  <c r="R1844" i="8"/>
  <c r="Q1844" i="8"/>
  <c r="P1844" i="8"/>
  <c r="O1844" i="8"/>
  <c r="N1844" i="8"/>
  <c r="T1844" i="8" s="1"/>
  <c r="S1843" i="8"/>
  <c r="R1843" i="8"/>
  <c r="Q1843" i="8"/>
  <c r="P1843" i="8"/>
  <c r="O1843" i="8"/>
  <c r="N1843" i="8"/>
  <c r="T1843" i="8" s="1"/>
  <c r="S1842" i="8"/>
  <c r="R1842" i="8"/>
  <c r="Q1842" i="8"/>
  <c r="P1842" i="8"/>
  <c r="O1842" i="8"/>
  <c r="N1842" i="8"/>
  <c r="T1842" i="8" s="1"/>
  <c r="S1841" i="8"/>
  <c r="R1841" i="8"/>
  <c r="Q1841" i="8"/>
  <c r="P1841" i="8"/>
  <c r="O1841" i="8"/>
  <c r="N1841" i="8"/>
  <c r="T1841" i="8" s="1"/>
  <c r="S1840" i="8"/>
  <c r="R1840" i="8"/>
  <c r="Q1840" i="8"/>
  <c r="P1840" i="8"/>
  <c r="O1840" i="8"/>
  <c r="N1840" i="8"/>
  <c r="T1840" i="8" s="1"/>
  <c r="S1839" i="8"/>
  <c r="R1839" i="8"/>
  <c r="Q1839" i="8"/>
  <c r="P1839" i="8"/>
  <c r="O1839" i="8"/>
  <c r="N1839" i="8"/>
  <c r="T1839" i="8" s="1"/>
  <c r="S1838" i="8"/>
  <c r="R1838" i="8"/>
  <c r="Q1838" i="8"/>
  <c r="P1838" i="8"/>
  <c r="O1838" i="8"/>
  <c r="N1838" i="8"/>
  <c r="T1838" i="8" s="1"/>
  <c r="S1837" i="8"/>
  <c r="R1837" i="8"/>
  <c r="Q1837" i="8"/>
  <c r="P1837" i="8"/>
  <c r="O1837" i="8"/>
  <c r="N1837" i="8"/>
  <c r="T1837" i="8" s="1"/>
  <c r="S1836" i="8"/>
  <c r="R1836" i="8"/>
  <c r="Q1836" i="8"/>
  <c r="P1836" i="8"/>
  <c r="O1836" i="8"/>
  <c r="N1836" i="8"/>
  <c r="T1836" i="8" s="1"/>
  <c r="S1835" i="8"/>
  <c r="R1835" i="8"/>
  <c r="Q1835" i="8"/>
  <c r="P1835" i="8"/>
  <c r="O1835" i="8"/>
  <c r="N1835" i="8"/>
  <c r="T1835" i="8" s="1"/>
  <c r="S1834" i="8"/>
  <c r="R1834" i="8"/>
  <c r="Q1834" i="8"/>
  <c r="P1834" i="8"/>
  <c r="O1834" i="8"/>
  <c r="N1834" i="8"/>
  <c r="T1834" i="8" s="1"/>
  <c r="S1833" i="8"/>
  <c r="R1833" i="8"/>
  <c r="Q1833" i="8"/>
  <c r="P1833" i="8"/>
  <c r="O1833" i="8"/>
  <c r="N1833" i="8"/>
  <c r="T1833" i="8" s="1"/>
  <c r="S1832" i="8"/>
  <c r="R1832" i="8"/>
  <c r="Q1832" i="8"/>
  <c r="P1832" i="8"/>
  <c r="O1832" i="8"/>
  <c r="N1832" i="8"/>
  <c r="T1832" i="8" s="1"/>
  <c r="S1831" i="8"/>
  <c r="R1831" i="8"/>
  <c r="Q1831" i="8"/>
  <c r="P1831" i="8"/>
  <c r="O1831" i="8"/>
  <c r="N1831" i="8"/>
  <c r="T1831" i="8" s="1"/>
  <c r="S1830" i="8"/>
  <c r="R1830" i="8"/>
  <c r="Q1830" i="8"/>
  <c r="P1830" i="8"/>
  <c r="O1830" i="8"/>
  <c r="N1830" i="8"/>
  <c r="T1830" i="8" s="1"/>
  <c r="S1829" i="8"/>
  <c r="R1829" i="8"/>
  <c r="Q1829" i="8"/>
  <c r="P1829" i="8"/>
  <c r="O1829" i="8"/>
  <c r="N1829" i="8"/>
  <c r="T1829" i="8" s="1"/>
  <c r="S1828" i="8"/>
  <c r="R1828" i="8"/>
  <c r="Q1828" i="8"/>
  <c r="P1828" i="8"/>
  <c r="O1828" i="8"/>
  <c r="N1828" i="8"/>
  <c r="T1828" i="8" s="1"/>
  <c r="S1827" i="8"/>
  <c r="R1827" i="8"/>
  <c r="Q1827" i="8"/>
  <c r="P1827" i="8"/>
  <c r="O1827" i="8"/>
  <c r="N1827" i="8"/>
  <c r="T1827" i="8" s="1"/>
  <c r="S1826" i="8"/>
  <c r="R1826" i="8"/>
  <c r="Q1826" i="8"/>
  <c r="P1826" i="8"/>
  <c r="O1826" i="8"/>
  <c r="N1826" i="8"/>
  <c r="T1826" i="8" s="1"/>
  <c r="S1825" i="8"/>
  <c r="R1825" i="8"/>
  <c r="Q1825" i="8"/>
  <c r="P1825" i="8"/>
  <c r="O1825" i="8"/>
  <c r="N1825" i="8"/>
  <c r="T1825" i="8" s="1"/>
  <c r="S1824" i="8"/>
  <c r="R1824" i="8"/>
  <c r="Q1824" i="8"/>
  <c r="P1824" i="8"/>
  <c r="O1824" i="8"/>
  <c r="N1824" i="8"/>
  <c r="T1824" i="8" s="1"/>
  <c r="S1823" i="8"/>
  <c r="R1823" i="8"/>
  <c r="Q1823" i="8"/>
  <c r="P1823" i="8"/>
  <c r="O1823" i="8"/>
  <c r="N1823" i="8"/>
  <c r="T1823" i="8" s="1"/>
  <c r="S1822" i="8"/>
  <c r="R1822" i="8"/>
  <c r="Q1822" i="8"/>
  <c r="P1822" i="8"/>
  <c r="O1822" i="8"/>
  <c r="N1822" i="8"/>
  <c r="T1822" i="8" s="1"/>
  <c r="S1821" i="8"/>
  <c r="R1821" i="8"/>
  <c r="Q1821" i="8"/>
  <c r="P1821" i="8"/>
  <c r="O1821" i="8"/>
  <c r="N1821" i="8"/>
  <c r="T1821" i="8" s="1"/>
  <c r="S1820" i="8"/>
  <c r="R1820" i="8"/>
  <c r="Q1820" i="8"/>
  <c r="P1820" i="8"/>
  <c r="O1820" i="8"/>
  <c r="N1820" i="8"/>
  <c r="T1820" i="8" s="1"/>
  <c r="S1819" i="8"/>
  <c r="R1819" i="8"/>
  <c r="Q1819" i="8"/>
  <c r="P1819" i="8"/>
  <c r="O1819" i="8"/>
  <c r="N1819" i="8"/>
  <c r="T1819" i="8" s="1"/>
  <c r="S1818" i="8"/>
  <c r="R1818" i="8"/>
  <c r="Q1818" i="8"/>
  <c r="P1818" i="8"/>
  <c r="O1818" i="8"/>
  <c r="N1818" i="8"/>
  <c r="T1818" i="8" s="1"/>
  <c r="S1817" i="8"/>
  <c r="R1817" i="8"/>
  <c r="Q1817" i="8"/>
  <c r="P1817" i="8"/>
  <c r="O1817" i="8"/>
  <c r="N1817" i="8"/>
  <c r="T1817" i="8" s="1"/>
  <c r="S1816" i="8"/>
  <c r="R1816" i="8"/>
  <c r="Q1816" i="8"/>
  <c r="P1816" i="8"/>
  <c r="O1816" i="8"/>
  <c r="N1816" i="8"/>
  <c r="T1816" i="8" s="1"/>
  <c r="S1815" i="8"/>
  <c r="R1815" i="8"/>
  <c r="Q1815" i="8"/>
  <c r="P1815" i="8"/>
  <c r="O1815" i="8"/>
  <c r="N1815" i="8"/>
  <c r="T1815" i="8" s="1"/>
  <c r="S1814" i="8"/>
  <c r="R1814" i="8"/>
  <c r="Q1814" i="8"/>
  <c r="P1814" i="8"/>
  <c r="O1814" i="8"/>
  <c r="N1814" i="8"/>
  <c r="T1814" i="8" s="1"/>
  <c r="S1813" i="8"/>
  <c r="R1813" i="8"/>
  <c r="Q1813" i="8"/>
  <c r="P1813" i="8"/>
  <c r="O1813" i="8"/>
  <c r="N1813" i="8"/>
  <c r="T1813" i="8" s="1"/>
  <c r="S1812" i="8"/>
  <c r="R1812" i="8"/>
  <c r="Q1812" i="8"/>
  <c r="P1812" i="8"/>
  <c r="O1812" i="8"/>
  <c r="N1812" i="8"/>
  <c r="T1812" i="8" s="1"/>
  <c r="S1811" i="8"/>
  <c r="R1811" i="8"/>
  <c r="Q1811" i="8"/>
  <c r="P1811" i="8"/>
  <c r="O1811" i="8"/>
  <c r="N1811" i="8"/>
  <c r="T1811" i="8" s="1"/>
  <c r="S1810" i="8"/>
  <c r="R1810" i="8"/>
  <c r="Q1810" i="8"/>
  <c r="P1810" i="8"/>
  <c r="O1810" i="8"/>
  <c r="N1810" i="8"/>
  <c r="T1810" i="8" s="1"/>
  <c r="S1809" i="8"/>
  <c r="R1809" i="8"/>
  <c r="Q1809" i="8"/>
  <c r="P1809" i="8"/>
  <c r="O1809" i="8"/>
  <c r="N1809" i="8"/>
  <c r="T1809" i="8" s="1"/>
  <c r="S1808" i="8"/>
  <c r="R1808" i="8"/>
  <c r="Q1808" i="8"/>
  <c r="P1808" i="8"/>
  <c r="O1808" i="8"/>
  <c r="N1808" i="8"/>
  <c r="T1808" i="8" s="1"/>
  <c r="S1807" i="8"/>
  <c r="R1807" i="8"/>
  <c r="Q1807" i="8"/>
  <c r="P1807" i="8"/>
  <c r="O1807" i="8"/>
  <c r="N1807" i="8"/>
  <c r="T1807" i="8" s="1"/>
  <c r="S1806" i="8"/>
  <c r="R1806" i="8"/>
  <c r="Q1806" i="8"/>
  <c r="P1806" i="8"/>
  <c r="O1806" i="8"/>
  <c r="N1806" i="8"/>
  <c r="T1806" i="8" s="1"/>
  <c r="S1805" i="8"/>
  <c r="R1805" i="8"/>
  <c r="Q1805" i="8"/>
  <c r="P1805" i="8"/>
  <c r="O1805" i="8"/>
  <c r="N1805" i="8"/>
  <c r="T1805" i="8" s="1"/>
  <c r="S1804" i="8"/>
  <c r="R1804" i="8"/>
  <c r="Q1804" i="8"/>
  <c r="P1804" i="8"/>
  <c r="O1804" i="8"/>
  <c r="N1804" i="8"/>
  <c r="T1804" i="8" s="1"/>
  <c r="S1803" i="8"/>
  <c r="R1803" i="8"/>
  <c r="Q1803" i="8"/>
  <c r="P1803" i="8"/>
  <c r="O1803" i="8"/>
  <c r="N1803" i="8"/>
  <c r="T1803" i="8" s="1"/>
  <c r="S1802" i="8"/>
  <c r="R1802" i="8"/>
  <c r="Q1802" i="8"/>
  <c r="P1802" i="8"/>
  <c r="O1802" i="8"/>
  <c r="N1802" i="8"/>
  <c r="T1802" i="8" s="1"/>
  <c r="S1801" i="8"/>
  <c r="R1801" i="8"/>
  <c r="Q1801" i="8"/>
  <c r="P1801" i="8"/>
  <c r="O1801" i="8"/>
  <c r="N1801" i="8"/>
  <c r="T1801" i="8" s="1"/>
  <c r="S1800" i="8"/>
  <c r="R1800" i="8"/>
  <c r="Q1800" i="8"/>
  <c r="P1800" i="8"/>
  <c r="O1800" i="8"/>
  <c r="N1800" i="8"/>
  <c r="T1800" i="8" s="1"/>
  <c r="S1799" i="8"/>
  <c r="R1799" i="8"/>
  <c r="Q1799" i="8"/>
  <c r="P1799" i="8"/>
  <c r="O1799" i="8"/>
  <c r="N1799" i="8"/>
  <c r="T1799" i="8" s="1"/>
  <c r="S1798" i="8"/>
  <c r="R1798" i="8"/>
  <c r="Q1798" i="8"/>
  <c r="P1798" i="8"/>
  <c r="O1798" i="8"/>
  <c r="N1798" i="8"/>
  <c r="T1798" i="8" s="1"/>
  <c r="S1797" i="8"/>
  <c r="R1797" i="8"/>
  <c r="Q1797" i="8"/>
  <c r="P1797" i="8"/>
  <c r="O1797" i="8"/>
  <c r="N1797" i="8"/>
  <c r="T1797" i="8" s="1"/>
  <c r="S1796" i="8"/>
  <c r="R1796" i="8"/>
  <c r="Q1796" i="8"/>
  <c r="P1796" i="8"/>
  <c r="O1796" i="8"/>
  <c r="N1796" i="8"/>
  <c r="T1796" i="8" s="1"/>
  <c r="S1795" i="8"/>
  <c r="R1795" i="8"/>
  <c r="Q1795" i="8"/>
  <c r="P1795" i="8"/>
  <c r="O1795" i="8"/>
  <c r="N1795" i="8"/>
  <c r="T1795" i="8" s="1"/>
  <c r="S1794" i="8"/>
  <c r="R1794" i="8"/>
  <c r="Q1794" i="8"/>
  <c r="P1794" i="8"/>
  <c r="O1794" i="8"/>
  <c r="N1794" i="8"/>
  <c r="T1794" i="8" s="1"/>
  <c r="S1793" i="8"/>
  <c r="R1793" i="8"/>
  <c r="Q1793" i="8"/>
  <c r="P1793" i="8"/>
  <c r="O1793" i="8"/>
  <c r="N1793" i="8"/>
  <c r="T1793" i="8" s="1"/>
  <c r="S1792" i="8"/>
  <c r="R1792" i="8"/>
  <c r="Q1792" i="8"/>
  <c r="P1792" i="8"/>
  <c r="O1792" i="8"/>
  <c r="N1792" i="8"/>
  <c r="T1792" i="8" s="1"/>
  <c r="S1791" i="8"/>
  <c r="R1791" i="8"/>
  <c r="Q1791" i="8"/>
  <c r="P1791" i="8"/>
  <c r="O1791" i="8"/>
  <c r="N1791" i="8"/>
  <c r="T1791" i="8" s="1"/>
  <c r="S1790" i="8"/>
  <c r="R1790" i="8"/>
  <c r="Q1790" i="8"/>
  <c r="P1790" i="8"/>
  <c r="O1790" i="8"/>
  <c r="N1790" i="8"/>
  <c r="T1790" i="8" s="1"/>
  <c r="S1789" i="8"/>
  <c r="R1789" i="8"/>
  <c r="Q1789" i="8"/>
  <c r="P1789" i="8"/>
  <c r="O1789" i="8"/>
  <c r="N1789" i="8"/>
  <c r="T1789" i="8" s="1"/>
  <c r="S1788" i="8"/>
  <c r="R1788" i="8"/>
  <c r="Q1788" i="8"/>
  <c r="P1788" i="8"/>
  <c r="O1788" i="8"/>
  <c r="N1788" i="8"/>
  <c r="T1788" i="8" s="1"/>
  <c r="S1787" i="8"/>
  <c r="R1787" i="8"/>
  <c r="Q1787" i="8"/>
  <c r="P1787" i="8"/>
  <c r="O1787" i="8"/>
  <c r="N1787" i="8"/>
  <c r="T1787" i="8" s="1"/>
  <c r="S1786" i="8"/>
  <c r="R1786" i="8"/>
  <c r="Q1786" i="8"/>
  <c r="P1786" i="8"/>
  <c r="O1786" i="8"/>
  <c r="N1786" i="8"/>
  <c r="T1786" i="8" s="1"/>
  <c r="S1785" i="8"/>
  <c r="R1785" i="8"/>
  <c r="Q1785" i="8"/>
  <c r="P1785" i="8"/>
  <c r="O1785" i="8"/>
  <c r="N1785" i="8"/>
  <c r="T1785" i="8" s="1"/>
  <c r="S1784" i="8"/>
  <c r="R1784" i="8"/>
  <c r="Q1784" i="8"/>
  <c r="P1784" i="8"/>
  <c r="O1784" i="8"/>
  <c r="N1784" i="8"/>
  <c r="T1784" i="8" s="1"/>
  <c r="S1783" i="8"/>
  <c r="R1783" i="8"/>
  <c r="Q1783" i="8"/>
  <c r="P1783" i="8"/>
  <c r="O1783" i="8"/>
  <c r="N1783" i="8"/>
  <c r="T1783" i="8" s="1"/>
  <c r="S1782" i="8"/>
  <c r="R1782" i="8"/>
  <c r="Q1782" i="8"/>
  <c r="P1782" i="8"/>
  <c r="O1782" i="8"/>
  <c r="N1782" i="8"/>
  <c r="T1782" i="8" s="1"/>
  <c r="S1781" i="8"/>
  <c r="R1781" i="8"/>
  <c r="Q1781" i="8"/>
  <c r="P1781" i="8"/>
  <c r="O1781" i="8"/>
  <c r="N1781" i="8"/>
  <c r="T1781" i="8" s="1"/>
  <c r="S1780" i="8"/>
  <c r="R1780" i="8"/>
  <c r="Q1780" i="8"/>
  <c r="P1780" i="8"/>
  <c r="O1780" i="8"/>
  <c r="N1780" i="8"/>
  <c r="T1780" i="8" s="1"/>
  <c r="S1779" i="8"/>
  <c r="R1779" i="8"/>
  <c r="Q1779" i="8"/>
  <c r="P1779" i="8"/>
  <c r="O1779" i="8"/>
  <c r="N1779" i="8"/>
  <c r="T1779" i="8" s="1"/>
  <c r="S1778" i="8"/>
  <c r="R1778" i="8"/>
  <c r="Q1778" i="8"/>
  <c r="P1778" i="8"/>
  <c r="O1778" i="8"/>
  <c r="N1778" i="8"/>
  <c r="T1778" i="8" s="1"/>
  <c r="S1777" i="8"/>
  <c r="R1777" i="8"/>
  <c r="Q1777" i="8"/>
  <c r="P1777" i="8"/>
  <c r="O1777" i="8"/>
  <c r="N1777" i="8"/>
  <c r="T1777" i="8" s="1"/>
  <c r="S1776" i="8"/>
  <c r="R1776" i="8"/>
  <c r="Q1776" i="8"/>
  <c r="P1776" i="8"/>
  <c r="O1776" i="8"/>
  <c r="N1776" i="8"/>
  <c r="T1776" i="8" s="1"/>
  <c r="S1775" i="8"/>
  <c r="R1775" i="8"/>
  <c r="Q1775" i="8"/>
  <c r="P1775" i="8"/>
  <c r="O1775" i="8"/>
  <c r="N1775" i="8"/>
  <c r="T1775" i="8" s="1"/>
  <c r="S1774" i="8"/>
  <c r="R1774" i="8"/>
  <c r="Q1774" i="8"/>
  <c r="P1774" i="8"/>
  <c r="O1774" i="8"/>
  <c r="N1774" i="8"/>
  <c r="T1774" i="8" s="1"/>
  <c r="S1773" i="8"/>
  <c r="R1773" i="8"/>
  <c r="Q1773" i="8"/>
  <c r="P1773" i="8"/>
  <c r="O1773" i="8"/>
  <c r="N1773" i="8"/>
  <c r="T1773" i="8" s="1"/>
  <c r="S1772" i="8"/>
  <c r="R1772" i="8"/>
  <c r="Q1772" i="8"/>
  <c r="P1772" i="8"/>
  <c r="O1772" i="8"/>
  <c r="N1772" i="8"/>
  <c r="T1772" i="8" s="1"/>
  <c r="S1771" i="8"/>
  <c r="R1771" i="8"/>
  <c r="Q1771" i="8"/>
  <c r="P1771" i="8"/>
  <c r="O1771" i="8"/>
  <c r="N1771" i="8"/>
  <c r="T1771" i="8" s="1"/>
  <c r="S1770" i="8"/>
  <c r="R1770" i="8"/>
  <c r="Q1770" i="8"/>
  <c r="P1770" i="8"/>
  <c r="O1770" i="8"/>
  <c r="N1770" i="8"/>
  <c r="T1770" i="8" s="1"/>
  <c r="S1769" i="8"/>
  <c r="R1769" i="8"/>
  <c r="Q1769" i="8"/>
  <c r="P1769" i="8"/>
  <c r="O1769" i="8"/>
  <c r="N1769" i="8"/>
  <c r="T1769" i="8" s="1"/>
  <c r="S1768" i="8"/>
  <c r="R1768" i="8"/>
  <c r="Q1768" i="8"/>
  <c r="P1768" i="8"/>
  <c r="O1768" i="8"/>
  <c r="N1768" i="8"/>
  <c r="T1768" i="8" s="1"/>
  <c r="S1767" i="8"/>
  <c r="R1767" i="8"/>
  <c r="Q1767" i="8"/>
  <c r="P1767" i="8"/>
  <c r="O1767" i="8"/>
  <c r="N1767" i="8"/>
  <c r="T1767" i="8" s="1"/>
  <c r="S1766" i="8"/>
  <c r="R1766" i="8"/>
  <c r="Q1766" i="8"/>
  <c r="P1766" i="8"/>
  <c r="O1766" i="8"/>
  <c r="N1766" i="8"/>
  <c r="T1766" i="8" s="1"/>
  <c r="S1765" i="8"/>
  <c r="R1765" i="8"/>
  <c r="Q1765" i="8"/>
  <c r="P1765" i="8"/>
  <c r="O1765" i="8"/>
  <c r="N1765" i="8"/>
  <c r="T1765" i="8" s="1"/>
  <c r="S1764" i="8"/>
  <c r="R1764" i="8"/>
  <c r="Q1764" i="8"/>
  <c r="P1764" i="8"/>
  <c r="O1764" i="8"/>
  <c r="N1764" i="8"/>
  <c r="T1764" i="8" s="1"/>
  <c r="S1763" i="8"/>
  <c r="R1763" i="8"/>
  <c r="Q1763" i="8"/>
  <c r="P1763" i="8"/>
  <c r="O1763" i="8"/>
  <c r="N1763" i="8"/>
  <c r="T1763" i="8" s="1"/>
  <c r="S1762" i="8"/>
  <c r="R1762" i="8"/>
  <c r="Q1762" i="8"/>
  <c r="P1762" i="8"/>
  <c r="O1762" i="8"/>
  <c r="N1762" i="8"/>
  <c r="T1762" i="8" s="1"/>
  <c r="S1761" i="8"/>
  <c r="R1761" i="8"/>
  <c r="Q1761" i="8"/>
  <c r="P1761" i="8"/>
  <c r="O1761" i="8"/>
  <c r="N1761" i="8"/>
  <c r="T1761" i="8" s="1"/>
  <c r="S1760" i="8"/>
  <c r="R1760" i="8"/>
  <c r="Q1760" i="8"/>
  <c r="P1760" i="8"/>
  <c r="O1760" i="8"/>
  <c r="N1760" i="8"/>
  <c r="T1760" i="8" s="1"/>
  <c r="S1759" i="8"/>
  <c r="R1759" i="8"/>
  <c r="Q1759" i="8"/>
  <c r="P1759" i="8"/>
  <c r="O1759" i="8"/>
  <c r="N1759" i="8"/>
  <c r="T1759" i="8" s="1"/>
  <c r="S1758" i="8"/>
  <c r="R1758" i="8"/>
  <c r="Q1758" i="8"/>
  <c r="P1758" i="8"/>
  <c r="O1758" i="8"/>
  <c r="N1758" i="8"/>
  <c r="T1758" i="8" s="1"/>
  <c r="S1757" i="8"/>
  <c r="R1757" i="8"/>
  <c r="Q1757" i="8"/>
  <c r="P1757" i="8"/>
  <c r="O1757" i="8"/>
  <c r="N1757" i="8"/>
  <c r="T1757" i="8" s="1"/>
  <c r="S1756" i="8"/>
  <c r="R1756" i="8"/>
  <c r="Q1756" i="8"/>
  <c r="P1756" i="8"/>
  <c r="O1756" i="8"/>
  <c r="N1756" i="8"/>
  <c r="T1756" i="8" s="1"/>
  <c r="S1755" i="8"/>
  <c r="R1755" i="8"/>
  <c r="Q1755" i="8"/>
  <c r="P1755" i="8"/>
  <c r="O1755" i="8"/>
  <c r="N1755" i="8"/>
  <c r="T1755" i="8" s="1"/>
  <c r="S1754" i="8"/>
  <c r="R1754" i="8"/>
  <c r="Q1754" i="8"/>
  <c r="P1754" i="8"/>
  <c r="O1754" i="8"/>
  <c r="N1754" i="8"/>
  <c r="T1754" i="8" s="1"/>
  <c r="S1753" i="8"/>
  <c r="R1753" i="8"/>
  <c r="Q1753" i="8"/>
  <c r="P1753" i="8"/>
  <c r="O1753" i="8"/>
  <c r="N1753" i="8"/>
  <c r="T1753" i="8" s="1"/>
  <c r="S1752" i="8"/>
  <c r="R1752" i="8"/>
  <c r="Q1752" i="8"/>
  <c r="P1752" i="8"/>
  <c r="O1752" i="8"/>
  <c r="N1752" i="8"/>
  <c r="T1752" i="8" s="1"/>
  <c r="S1751" i="8"/>
  <c r="R1751" i="8"/>
  <c r="Q1751" i="8"/>
  <c r="P1751" i="8"/>
  <c r="O1751" i="8"/>
  <c r="N1751" i="8"/>
  <c r="T1751" i="8" s="1"/>
  <c r="S1750" i="8"/>
  <c r="R1750" i="8"/>
  <c r="Q1750" i="8"/>
  <c r="P1750" i="8"/>
  <c r="O1750" i="8"/>
  <c r="N1750" i="8"/>
  <c r="T1750" i="8" s="1"/>
  <c r="S1749" i="8"/>
  <c r="R1749" i="8"/>
  <c r="Q1749" i="8"/>
  <c r="P1749" i="8"/>
  <c r="O1749" i="8"/>
  <c r="N1749" i="8"/>
  <c r="T1749" i="8" s="1"/>
  <c r="S1748" i="8"/>
  <c r="R1748" i="8"/>
  <c r="Q1748" i="8"/>
  <c r="P1748" i="8"/>
  <c r="O1748" i="8"/>
  <c r="N1748" i="8"/>
  <c r="T1748" i="8" s="1"/>
  <c r="S1747" i="8"/>
  <c r="R1747" i="8"/>
  <c r="Q1747" i="8"/>
  <c r="P1747" i="8"/>
  <c r="O1747" i="8"/>
  <c r="N1747" i="8"/>
  <c r="T1747" i="8" s="1"/>
  <c r="S1746" i="8"/>
  <c r="R1746" i="8"/>
  <c r="Q1746" i="8"/>
  <c r="P1746" i="8"/>
  <c r="O1746" i="8"/>
  <c r="N1746" i="8"/>
  <c r="T1746" i="8" s="1"/>
  <c r="S1745" i="8"/>
  <c r="R1745" i="8"/>
  <c r="Q1745" i="8"/>
  <c r="P1745" i="8"/>
  <c r="O1745" i="8"/>
  <c r="N1745" i="8"/>
  <c r="T1745" i="8" s="1"/>
  <c r="S1744" i="8"/>
  <c r="R1744" i="8"/>
  <c r="Q1744" i="8"/>
  <c r="P1744" i="8"/>
  <c r="O1744" i="8"/>
  <c r="N1744" i="8"/>
  <c r="T1744" i="8" s="1"/>
  <c r="S1743" i="8"/>
  <c r="R1743" i="8"/>
  <c r="Q1743" i="8"/>
  <c r="P1743" i="8"/>
  <c r="O1743" i="8"/>
  <c r="N1743" i="8"/>
  <c r="T1743" i="8" s="1"/>
  <c r="S1742" i="8"/>
  <c r="R1742" i="8"/>
  <c r="Q1742" i="8"/>
  <c r="P1742" i="8"/>
  <c r="O1742" i="8"/>
  <c r="N1742" i="8"/>
  <c r="T1742" i="8" s="1"/>
  <c r="S1741" i="8"/>
  <c r="R1741" i="8"/>
  <c r="Q1741" i="8"/>
  <c r="P1741" i="8"/>
  <c r="O1741" i="8"/>
  <c r="N1741" i="8"/>
  <c r="T1741" i="8" s="1"/>
  <c r="S1740" i="8"/>
  <c r="R1740" i="8"/>
  <c r="Q1740" i="8"/>
  <c r="P1740" i="8"/>
  <c r="O1740" i="8"/>
  <c r="N1740" i="8"/>
  <c r="T1740" i="8" s="1"/>
  <c r="S1739" i="8"/>
  <c r="R1739" i="8"/>
  <c r="Q1739" i="8"/>
  <c r="P1739" i="8"/>
  <c r="O1739" i="8"/>
  <c r="N1739" i="8"/>
  <c r="T1739" i="8" s="1"/>
  <c r="S1738" i="8"/>
  <c r="R1738" i="8"/>
  <c r="Q1738" i="8"/>
  <c r="P1738" i="8"/>
  <c r="O1738" i="8"/>
  <c r="N1738" i="8"/>
  <c r="T1738" i="8" s="1"/>
  <c r="S1737" i="8"/>
  <c r="R1737" i="8"/>
  <c r="Q1737" i="8"/>
  <c r="P1737" i="8"/>
  <c r="O1737" i="8"/>
  <c r="N1737" i="8"/>
  <c r="T1737" i="8" s="1"/>
  <c r="S1736" i="8"/>
  <c r="R1736" i="8"/>
  <c r="Q1736" i="8"/>
  <c r="P1736" i="8"/>
  <c r="O1736" i="8"/>
  <c r="N1736" i="8"/>
  <c r="T1736" i="8" s="1"/>
  <c r="S1735" i="8"/>
  <c r="R1735" i="8"/>
  <c r="Q1735" i="8"/>
  <c r="P1735" i="8"/>
  <c r="O1735" i="8"/>
  <c r="N1735" i="8"/>
  <c r="T1735" i="8" s="1"/>
  <c r="S1734" i="8"/>
  <c r="R1734" i="8"/>
  <c r="Q1734" i="8"/>
  <c r="P1734" i="8"/>
  <c r="O1734" i="8"/>
  <c r="N1734" i="8"/>
  <c r="T1734" i="8" s="1"/>
  <c r="S1733" i="8"/>
  <c r="R1733" i="8"/>
  <c r="Q1733" i="8"/>
  <c r="P1733" i="8"/>
  <c r="O1733" i="8"/>
  <c r="N1733" i="8"/>
  <c r="T1733" i="8" s="1"/>
  <c r="S1732" i="8"/>
  <c r="R1732" i="8"/>
  <c r="Q1732" i="8"/>
  <c r="P1732" i="8"/>
  <c r="O1732" i="8"/>
  <c r="N1732" i="8"/>
  <c r="T1732" i="8" s="1"/>
  <c r="S1731" i="8"/>
  <c r="R1731" i="8"/>
  <c r="Q1731" i="8"/>
  <c r="P1731" i="8"/>
  <c r="O1731" i="8"/>
  <c r="N1731" i="8"/>
  <c r="T1731" i="8" s="1"/>
  <c r="S1730" i="8"/>
  <c r="R1730" i="8"/>
  <c r="Q1730" i="8"/>
  <c r="P1730" i="8"/>
  <c r="O1730" i="8"/>
  <c r="N1730" i="8"/>
  <c r="T1730" i="8" s="1"/>
  <c r="S1729" i="8"/>
  <c r="R1729" i="8"/>
  <c r="Q1729" i="8"/>
  <c r="P1729" i="8"/>
  <c r="O1729" i="8"/>
  <c r="N1729" i="8"/>
  <c r="T1729" i="8" s="1"/>
  <c r="S1728" i="8"/>
  <c r="R1728" i="8"/>
  <c r="Q1728" i="8"/>
  <c r="P1728" i="8"/>
  <c r="O1728" i="8"/>
  <c r="N1728" i="8"/>
  <c r="T1728" i="8" s="1"/>
  <c r="S1727" i="8"/>
  <c r="R1727" i="8"/>
  <c r="Q1727" i="8"/>
  <c r="P1727" i="8"/>
  <c r="O1727" i="8"/>
  <c r="N1727" i="8"/>
  <c r="T1727" i="8" s="1"/>
  <c r="S1726" i="8"/>
  <c r="R1726" i="8"/>
  <c r="Q1726" i="8"/>
  <c r="P1726" i="8"/>
  <c r="O1726" i="8"/>
  <c r="N1726" i="8"/>
  <c r="T1726" i="8" s="1"/>
  <c r="S1725" i="8"/>
  <c r="R1725" i="8"/>
  <c r="Q1725" i="8"/>
  <c r="P1725" i="8"/>
  <c r="O1725" i="8"/>
  <c r="N1725" i="8"/>
  <c r="T1725" i="8" s="1"/>
  <c r="S1724" i="8"/>
  <c r="R1724" i="8"/>
  <c r="Q1724" i="8"/>
  <c r="P1724" i="8"/>
  <c r="O1724" i="8"/>
  <c r="N1724" i="8"/>
  <c r="T1724" i="8" s="1"/>
  <c r="S1723" i="8"/>
  <c r="R1723" i="8"/>
  <c r="Q1723" i="8"/>
  <c r="P1723" i="8"/>
  <c r="O1723" i="8"/>
  <c r="N1723" i="8"/>
  <c r="T1723" i="8" s="1"/>
  <c r="S1722" i="8"/>
  <c r="R1722" i="8"/>
  <c r="Q1722" i="8"/>
  <c r="P1722" i="8"/>
  <c r="O1722" i="8"/>
  <c r="N1722" i="8"/>
  <c r="T1722" i="8" s="1"/>
  <c r="S1721" i="8"/>
  <c r="R1721" i="8"/>
  <c r="Q1721" i="8"/>
  <c r="P1721" i="8"/>
  <c r="O1721" i="8"/>
  <c r="N1721" i="8"/>
  <c r="T1721" i="8" s="1"/>
  <c r="S1720" i="8"/>
  <c r="R1720" i="8"/>
  <c r="Q1720" i="8"/>
  <c r="P1720" i="8"/>
  <c r="O1720" i="8"/>
  <c r="N1720" i="8"/>
  <c r="T1720" i="8" s="1"/>
  <c r="S1719" i="8"/>
  <c r="R1719" i="8"/>
  <c r="Q1719" i="8"/>
  <c r="P1719" i="8"/>
  <c r="O1719" i="8"/>
  <c r="N1719" i="8"/>
  <c r="T1719" i="8" s="1"/>
  <c r="S1718" i="8"/>
  <c r="R1718" i="8"/>
  <c r="Q1718" i="8"/>
  <c r="P1718" i="8"/>
  <c r="O1718" i="8"/>
  <c r="N1718" i="8"/>
  <c r="T1718" i="8" s="1"/>
  <c r="S1717" i="8"/>
  <c r="R1717" i="8"/>
  <c r="Q1717" i="8"/>
  <c r="P1717" i="8"/>
  <c r="O1717" i="8"/>
  <c r="N1717" i="8"/>
  <c r="T1717" i="8" s="1"/>
  <c r="S1716" i="8"/>
  <c r="R1716" i="8"/>
  <c r="Q1716" i="8"/>
  <c r="P1716" i="8"/>
  <c r="O1716" i="8"/>
  <c r="N1716" i="8"/>
  <c r="T1716" i="8" s="1"/>
  <c r="S1715" i="8"/>
  <c r="R1715" i="8"/>
  <c r="Q1715" i="8"/>
  <c r="P1715" i="8"/>
  <c r="O1715" i="8"/>
  <c r="N1715" i="8"/>
  <c r="T1715" i="8" s="1"/>
  <c r="S1714" i="8"/>
  <c r="R1714" i="8"/>
  <c r="Q1714" i="8"/>
  <c r="P1714" i="8"/>
  <c r="O1714" i="8"/>
  <c r="N1714" i="8"/>
  <c r="T1714" i="8" s="1"/>
  <c r="S1713" i="8"/>
  <c r="R1713" i="8"/>
  <c r="Q1713" i="8"/>
  <c r="P1713" i="8"/>
  <c r="O1713" i="8"/>
  <c r="N1713" i="8"/>
  <c r="T1713" i="8" s="1"/>
  <c r="S1712" i="8"/>
  <c r="R1712" i="8"/>
  <c r="Q1712" i="8"/>
  <c r="P1712" i="8"/>
  <c r="O1712" i="8"/>
  <c r="N1712" i="8"/>
  <c r="T1712" i="8" s="1"/>
  <c r="S1711" i="8"/>
  <c r="R1711" i="8"/>
  <c r="Q1711" i="8"/>
  <c r="P1711" i="8"/>
  <c r="O1711" i="8"/>
  <c r="N1711" i="8"/>
  <c r="T1711" i="8" s="1"/>
  <c r="S1710" i="8"/>
  <c r="R1710" i="8"/>
  <c r="Q1710" i="8"/>
  <c r="P1710" i="8"/>
  <c r="O1710" i="8"/>
  <c r="N1710" i="8"/>
  <c r="T1710" i="8" s="1"/>
  <c r="S1709" i="8"/>
  <c r="R1709" i="8"/>
  <c r="Q1709" i="8"/>
  <c r="P1709" i="8"/>
  <c r="O1709" i="8"/>
  <c r="N1709" i="8"/>
  <c r="T1709" i="8" s="1"/>
  <c r="S1708" i="8"/>
  <c r="R1708" i="8"/>
  <c r="Q1708" i="8"/>
  <c r="P1708" i="8"/>
  <c r="O1708" i="8"/>
  <c r="N1708" i="8"/>
  <c r="T1708" i="8" s="1"/>
  <c r="S1707" i="8"/>
  <c r="R1707" i="8"/>
  <c r="Q1707" i="8"/>
  <c r="P1707" i="8"/>
  <c r="O1707" i="8"/>
  <c r="N1707" i="8"/>
  <c r="T1707" i="8" s="1"/>
  <c r="S1706" i="8"/>
  <c r="R1706" i="8"/>
  <c r="Q1706" i="8"/>
  <c r="P1706" i="8"/>
  <c r="O1706" i="8"/>
  <c r="N1706" i="8"/>
  <c r="T1706" i="8" s="1"/>
  <c r="S1705" i="8"/>
  <c r="R1705" i="8"/>
  <c r="Q1705" i="8"/>
  <c r="P1705" i="8"/>
  <c r="O1705" i="8"/>
  <c r="N1705" i="8"/>
  <c r="T1705" i="8" s="1"/>
  <c r="S1704" i="8"/>
  <c r="R1704" i="8"/>
  <c r="Q1704" i="8"/>
  <c r="P1704" i="8"/>
  <c r="O1704" i="8"/>
  <c r="N1704" i="8"/>
  <c r="T1704" i="8" s="1"/>
  <c r="S1703" i="8"/>
  <c r="R1703" i="8"/>
  <c r="Q1703" i="8"/>
  <c r="P1703" i="8"/>
  <c r="O1703" i="8"/>
  <c r="N1703" i="8"/>
  <c r="T1703" i="8" s="1"/>
  <c r="S1702" i="8"/>
  <c r="R1702" i="8"/>
  <c r="Q1702" i="8"/>
  <c r="P1702" i="8"/>
  <c r="O1702" i="8"/>
  <c r="N1702" i="8"/>
  <c r="T1702" i="8" s="1"/>
  <c r="S1701" i="8"/>
  <c r="R1701" i="8"/>
  <c r="Q1701" i="8"/>
  <c r="P1701" i="8"/>
  <c r="O1701" i="8"/>
  <c r="N1701" i="8"/>
  <c r="T1701" i="8" s="1"/>
  <c r="S1700" i="8"/>
  <c r="R1700" i="8"/>
  <c r="Q1700" i="8"/>
  <c r="P1700" i="8"/>
  <c r="O1700" i="8"/>
  <c r="N1700" i="8"/>
  <c r="T1700" i="8" s="1"/>
  <c r="S1699" i="8"/>
  <c r="R1699" i="8"/>
  <c r="Q1699" i="8"/>
  <c r="P1699" i="8"/>
  <c r="O1699" i="8"/>
  <c r="N1699" i="8"/>
  <c r="T1699" i="8" s="1"/>
  <c r="S1698" i="8"/>
  <c r="R1698" i="8"/>
  <c r="Q1698" i="8"/>
  <c r="P1698" i="8"/>
  <c r="O1698" i="8"/>
  <c r="N1698" i="8"/>
  <c r="T1698" i="8" s="1"/>
  <c r="S1697" i="8"/>
  <c r="R1697" i="8"/>
  <c r="Q1697" i="8"/>
  <c r="P1697" i="8"/>
  <c r="O1697" i="8"/>
  <c r="N1697" i="8"/>
  <c r="T1697" i="8" s="1"/>
  <c r="S1696" i="8"/>
  <c r="R1696" i="8"/>
  <c r="Q1696" i="8"/>
  <c r="P1696" i="8"/>
  <c r="O1696" i="8"/>
  <c r="N1696" i="8"/>
  <c r="T1696" i="8" s="1"/>
  <c r="S1695" i="8"/>
  <c r="R1695" i="8"/>
  <c r="Q1695" i="8"/>
  <c r="P1695" i="8"/>
  <c r="O1695" i="8"/>
  <c r="N1695" i="8"/>
  <c r="T1695" i="8" s="1"/>
  <c r="S1694" i="8"/>
  <c r="R1694" i="8"/>
  <c r="Q1694" i="8"/>
  <c r="P1694" i="8"/>
  <c r="O1694" i="8"/>
  <c r="N1694" i="8"/>
  <c r="T1694" i="8" s="1"/>
  <c r="S1693" i="8"/>
  <c r="R1693" i="8"/>
  <c r="Q1693" i="8"/>
  <c r="P1693" i="8"/>
  <c r="O1693" i="8"/>
  <c r="N1693" i="8"/>
  <c r="T1693" i="8" s="1"/>
  <c r="S1692" i="8"/>
  <c r="R1692" i="8"/>
  <c r="Q1692" i="8"/>
  <c r="P1692" i="8"/>
  <c r="O1692" i="8"/>
  <c r="N1692" i="8"/>
  <c r="T1692" i="8" s="1"/>
  <c r="S1691" i="8"/>
  <c r="R1691" i="8"/>
  <c r="Q1691" i="8"/>
  <c r="P1691" i="8"/>
  <c r="O1691" i="8"/>
  <c r="N1691" i="8"/>
  <c r="T1691" i="8" s="1"/>
  <c r="S1690" i="8"/>
  <c r="R1690" i="8"/>
  <c r="Q1690" i="8"/>
  <c r="P1690" i="8"/>
  <c r="O1690" i="8"/>
  <c r="N1690" i="8"/>
  <c r="T1690" i="8" s="1"/>
  <c r="S1689" i="8"/>
  <c r="R1689" i="8"/>
  <c r="Q1689" i="8"/>
  <c r="P1689" i="8"/>
  <c r="O1689" i="8"/>
  <c r="N1689" i="8"/>
  <c r="T1689" i="8" s="1"/>
  <c r="S1688" i="8"/>
  <c r="R1688" i="8"/>
  <c r="Q1688" i="8"/>
  <c r="P1688" i="8"/>
  <c r="O1688" i="8"/>
  <c r="N1688" i="8"/>
  <c r="T1688" i="8" s="1"/>
  <c r="S1687" i="8"/>
  <c r="R1687" i="8"/>
  <c r="Q1687" i="8"/>
  <c r="P1687" i="8"/>
  <c r="O1687" i="8"/>
  <c r="N1687" i="8"/>
  <c r="T1687" i="8" s="1"/>
  <c r="S1686" i="8"/>
  <c r="R1686" i="8"/>
  <c r="Q1686" i="8"/>
  <c r="P1686" i="8"/>
  <c r="O1686" i="8"/>
  <c r="N1686" i="8"/>
  <c r="T1686" i="8" s="1"/>
  <c r="S1685" i="8"/>
  <c r="R1685" i="8"/>
  <c r="Q1685" i="8"/>
  <c r="P1685" i="8"/>
  <c r="O1685" i="8"/>
  <c r="N1685" i="8"/>
  <c r="T1685" i="8" s="1"/>
  <c r="S1684" i="8"/>
  <c r="R1684" i="8"/>
  <c r="Q1684" i="8"/>
  <c r="P1684" i="8"/>
  <c r="O1684" i="8"/>
  <c r="N1684" i="8"/>
  <c r="T1684" i="8" s="1"/>
  <c r="S1683" i="8"/>
  <c r="R1683" i="8"/>
  <c r="Q1683" i="8"/>
  <c r="P1683" i="8"/>
  <c r="O1683" i="8"/>
  <c r="N1683" i="8"/>
  <c r="T1683" i="8" s="1"/>
  <c r="S1682" i="8"/>
  <c r="R1682" i="8"/>
  <c r="Q1682" i="8"/>
  <c r="P1682" i="8"/>
  <c r="O1682" i="8"/>
  <c r="N1682" i="8"/>
  <c r="T1682" i="8" s="1"/>
  <c r="S1681" i="8"/>
  <c r="R1681" i="8"/>
  <c r="Q1681" i="8"/>
  <c r="P1681" i="8"/>
  <c r="O1681" i="8"/>
  <c r="N1681" i="8"/>
  <c r="T1681" i="8" s="1"/>
  <c r="S1680" i="8"/>
  <c r="R1680" i="8"/>
  <c r="Q1680" i="8"/>
  <c r="P1680" i="8"/>
  <c r="O1680" i="8"/>
  <c r="N1680" i="8"/>
  <c r="T1680" i="8" s="1"/>
  <c r="S1679" i="8"/>
  <c r="R1679" i="8"/>
  <c r="Q1679" i="8"/>
  <c r="P1679" i="8"/>
  <c r="O1679" i="8"/>
  <c r="N1679" i="8"/>
  <c r="T1679" i="8" s="1"/>
  <c r="S1678" i="8"/>
  <c r="R1678" i="8"/>
  <c r="Q1678" i="8"/>
  <c r="P1678" i="8"/>
  <c r="O1678" i="8"/>
  <c r="N1678" i="8"/>
  <c r="T1678" i="8" s="1"/>
  <c r="S1677" i="8"/>
  <c r="R1677" i="8"/>
  <c r="Q1677" i="8"/>
  <c r="P1677" i="8"/>
  <c r="O1677" i="8"/>
  <c r="N1677" i="8"/>
  <c r="T1677" i="8" s="1"/>
  <c r="S1676" i="8"/>
  <c r="R1676" i="8"/>
  <c r="Q1676" i="8"/>
  <c r="P1676" i="8"/>
  <c r="O1676" i="8"/>
  <c r="N1676" i="8"/>
  <c r="T1676" i="8" s="1"/>
  <c r="S1675" i="8"/>
  <c r="R1675" i="8"/>
  <c r="Q1675" i="8"/>
  <c r="P1675" i="8"/>
  <c r="O1675" i="8"/>
  <c r="N1675" i="8"/>
  <c r="T1675" i="8" s="1"/>
  <c r="S1674" i="8"/>
  <c r="R1674" i="8"/>
  <c r="Q1674" i="8"/>
  <c r="P1674" i="8"/>
  <c r="O1674" i="8"/>
  <c r="N1674" i="8"/>
  <c r="T1674" i="8" s="1"/>
  <c r="S1673" i="8"/>
  <c r="R1673" i="8"/>
  <c r="Q1673" i="8"/>
  <c r="P1673" i="8"/>
  <c r="O1673" i="8"/>
  <c r="N1673" i="8"/>
  <c r="T1673" i="8" s="1"/>
  <c r="S1672" i="8"/>
  <c r="R1672" i="8"/>
  <c r="Q1672" i="8"/>
  <c r="P1672" i="8"/>
  <c r="O1672" i="8"/>
  <c r="N1672" i="8"/>
  <c r="T1672" i="8" s="1"/>
  <c r="S1671" i="8"/>
  <c r="R1671" i="8"/>
  <c r="Q1671" i="8"/>
  <c r="P1671" i="8"/>
  <c r="O1671" i="8"/>
  <c r="N1671" i="8"/>
  <c r="T1671" i="8" s="1"/>
  <c r="S1670" i="8"/>
  <c r="R1670" i="8"/>
  <c r="Q1670" i="8"/>
  <c r="P1670" i="8"/>
  <c r="O1670" i="8"/>
  <c r="N1670" i="8"/>
  <c r="T1670" i="8" s="1"/>
  <c r="S1669" i="8"/>
  <c r="R1669" i="8"/>
  <c r="Q1669" i="8"/>
  <c r="P1669" i="8"/>
  <c r="O1669" i="8"/>
  <c r="N1669" i="8"/>
  <c r="T1669" i="8" s="1"/>
  <c r="S1668" i="8"/>
  <c r="R1668" i="8"/>
  <c r="Q1668" i="8"/>
  <c r="P1668" i="8"/>
  <c r="O1668" i="8"/>
  <c r="N1668" i="8"/>
  <c r="T1668" i="8" s="1"/>
  <c r="S1667" i="8"/>
  <c r="R1667" i="8"/>
  <c r="Q1667" i="8"/>
  <c r="P1667" i="8"/>
  <c r="O1667" i="8"/>
  <c r="N1667" i="8"/>
  <c r="T1667" i="8" s="1"/>
  <c r="S1666" i="8"/>
  <c r="R1666" i="8"/>
  <c r="Q1666" i="8"/>
  <c r="P1666" i="8"/>
  <c r="O1666" i="8"/>
  <c r="N1666" i="8"/>
  <c r="T1666" i="8" s="1"/>
  <c r="S1665" i="8"/>
  <c r="R1665" i="8"/>
  <c r="Q1665" i="8"/>
  <c r="P1665" i="8"/>
  <c r="O1665" i="8"/>
  <c r="N1665" i="8"/>
  <c r="T1665" i="8" s="1"/>
  <c r="S1664" i="8"/>
  <c r="R1664" i="8"/>
  <c r="Q1664" i="8"/>
  <c r="P1664" i="8"/>
  <c r="O1664" i="8"/>
  <c r="N1664" i="8"/>
  <c r="T1664" i="8" s="1"/>
  <c r="S1663" i="8"/>
  <c r="R1663" i="8"/>
  <c r="Q1663" i="8"/>
  <c r="P1663" i="8"/>
  <c r="O1663" i="8"/>
  <c r="N1663" i="8"/>
  <c r="T1663" i="8" s="1"/>
  <c r="S1662" i="8"/>
  <c r="R1662" i="8"/>
  <c r="Q1662" i="8"/>
  <c r="P1662" i="8"/>
  <c r="O1662" i="8"/>
  <c r="N1662" i="8"/>
  <c r="T1662" i="8" s="1"/>
  <c r="S1661" i="8"/>
  <c r="R1661" i="8"/>
  <c r="Q1661" i="8"/>
  <c r="P1661" i="8"/>
  <c r="O1661" i="8"/>
  <c r="N1661" i="8"/>
  <c r="T1661" i="8" s="1"/>
  <c r="S1660" i="8"/>
  <c r="R1660" i="8"/>
  <c r="Q1660" i="8"/>
  <c r="P1660" i="8"/>
  <c r="O1660" i="8"/>
  <c r="N1660" i="8"/>
  <c r="T1660" i="8" s="1"/>
  <c r="S1659" i="8"/>
  <c r="R1659" i="8"/>
  <c r="Q1659" i="8"/>
  <c r="P1659" i="8"/>
  <c r="O1659" i="8"/>
  <c r="N1659" i="8"/>
  <c r="T1659" i="8" s="1"/>
  <c r="S1658" i="8"/>
  <c r="R1658" i="8"/>
  <c r="Q1658" i="8"/>
  <c r="P1658" i="8"/>
  <c r="O1658" i="8"/>
  <c r="N1658" i="8"/>
  <c r="T1658" i="8" s="1"/>
  <c r="S1657" i="8"/>
  <c r="R1657" i="8"/>
  <c r="Q1657" i="8"/>
  <c r="P1657" i="8"/>
  <c r="O1657" i="8"/>
  <c r="N1657" i="8"/>
  <c r="T1657" i="8" s="1"/>
  <c r="S1656" i="8"/>
  <c r="R1656" i="8"/>
  <c r="Q1656" i="8"/>
  <c r="P1656" i="8"/>
  <c r="O1656" i="8"/>
  <c r="N1656" i="8"/>
  <c r="T1656" i="8" s="1"/>
  <c r="S1655" i="8"/>
  <c r="R1655" i="8"/>
  <c r="Q1655" i="8"/>
  <c r="P1655" i="8"/>
  <c r="O1655" i="8"/>
  <c r="N1655" i="8"/>
  <c r="T1655" i="8" s="1"/>
  <c r="S1654" i="8"/>
  <c r="R1654" i="8"/>
  <c r="Q1654" i="8"/>
  <c r="P1654" i="8"/>
  <c r="O1654" i="8"/>
  <c r="N1654" i="8"/>
  <c r="T1654" i="8" s="1"/>
  <c r="S1653" i="8"/>
  <c r="R1653" i="8"/>
  <c r="Q1653" i="8"/>
  <c r="P1653" i="8"/>
  <c r="O1653" i="8"/>
  <c r="N1653" i="8"/>
  <c r="T1653" i="8" s="1"/>
  <c r="S1652" i="8"/>
  <c r="R1652" i="8"/>
  <c r="Q1652" i="8"/>
  <c r="P1652" i="8"/>
  <c r="O1652" i="8"/>
  <c r="N1652" i="8"/>
  <c r="T1652" i="8" s="1"/>
  <c r="S1651" i="8"/>
  <c r="R1651" i="8"/>
  <c r="Q1651" i="8"/>
  <c r="P1651" i="8"/>
  <c r="O1651" i="8"/>
  <c r="N1651" i="8"/>
  <c r="T1651" i="8" s="1"/>
  <c r="S1650" i="8"/>
  <c r="R1650" i="8"/>
  <c r="Q1650" i="8"/>
  <c r="P1650" i="8"/>
  <c r="O1650" i="8"/>
  <c r="N1650" i="8"/>
  <c r="T1650" i="8" s="1"/>
  <c r="S1649" i="8"/>
  <c r="R1649" i="8"/>
  <c r="Q1649" i="8"/>
  <c r="P1649" i="8"/>
  <c r="O1649" i="8"/>
  <c r="N1649" i="8"/>
  <c r="T1649" i="8" s="1"/>
  <c r="S1648" i="8"/>
  <c r="R1648" i="8"/>
  <c r="Q1648" i="8"/>
  <c r="P1648" i="8"/>
  <c r="O1648" i="8"/>
  <c r="N1648" i="8"/>
  <c r="T1648" i="8" s="1"/>
  <c r="S1647" i="8"/>
  <c r="R1647" i="8"/>
  <c r="Q1647" i="8"/>
  <c r="P1647" i="8"/>
  <c r="O1647" i="8"/>
  <c r="N1647" i="8"/>
  <c r="T1647" i="8" s="1"/>
  <c r="S1646" i="8"/>
  <c r="R1646" i="8"/>
  <c r="Q1646" i="8"/>
  <c r="P1646" i="8"/>
  <c r="O1646" i="8"/>
  <c r="N1646" i="8"/>
  <c r="T1646" i="8" s="1"/>
  <c r="S1645" i="8"/>
  <c r="R1645" i="8"/>
  <c r="Q1645" i="8"/>
  <c r="P1645" i="8"/>
  <c r="O1645" i="8"/>
  <c r="N1645" i="8"/>
  <c r="T1645" i="8" s="1"/>
  <c r="S1644" i="8"/>
  <c r="R1644" i="8"/>
  <c r="Q1644" i="8"/>
  <c r="P1644" i="8"/>
  <c r="O1644" i="8"/>
  <c r="N1644" i="8"/>
  <c r="T1644" i="8" s="1"/>
  <c r="S1643" i="8"/>
  <c r="R1643" i="8"/>
  <c r="Q1643" i="8"/>
  <c r="P1643" i="8"/>
  <c r="O1643" i="8"/>
  <c r="N1643" i="8"/>
  <c r="T1643" i="8" s="1"/>
  <c r="S1642" i="8"/>
  <c r="R1642" i="8"/>
  <c r="Q1642" i="8"/>
  <c r="P1642" i="8"/>
  <c r="O1642" i="8"/>
  <c r="N1642" i="8"/>
  <c r="T1642" i="8" s="1"/>
  <c r="S1641" i="8"/>
  <c r="R1641" i="8"/>
  <c r="Q1641" i="8"/>
  <c r="P1641" i="8"/>
  <c r="O1641" i="8"/>
  <c r="N1641" i="8"/>
  <c r="T1641" i="8" s="1"/>
  <c r="S1640" i="8"/>
  <c r="R1640" i="8"/>
  <c r="Q1640" i="8"/>
  <c r="P1640" i="8"/>
  <c r="O1640" i="8"/>
  <c r="N1640" i="8"/>
  <c r="T1640" i="8" s="1"/>
  <c r="S1639" i="8"/>
  <c r="R1639" i="8"/>
  <c r="Q1639" i="8"/>
  <c r="P1639" i="8"/>
  <c r="O1639" i="8"/>
  <c r="N1639" i="8"/>
  <c r="T1639" i="8" s="1"/>
  <c r="S1638" i="8"/>
  <c r="R1638" i="8"/>
  <c r="Q1638" i="8"/>
  <c r="P1638" i="8"/>
  <c r="O1638" i="8"/>
  <c r="N1638" i="8"/>
  <c r="T1638" i="8" s="1"/>
  <c r="S1637" i="8"/>
  <c r="R1637" i="8"/>
  <c r="Q1637" i="8"/>
  <c r="P1637" i="8"/>
  <c r="O1637" i="8"/>
  <c r="N1637" i="8"/>
  <c r="T1637" i="8" s="1"/>
  <c r="S1636" i="8"/>
  <c r="R1636" i="8"/>
  <c r="Q1636" i="8"/>
  <c r="P1636" i="8"/>
  <c r="O1636" i="8"/>
  <c r="N1636" i="8"/>
  <c r="T1636" i="8" s="1"/>
  <c r="S1635" i="8"/>
  <c r="R1635" i="8"/>
  <c r="Q1635" i="8"/>
  <c r="P1635" i="8"/>
  <c r="O1635" i="8"/>
  <c r="N1635" i="8"/>
  <c r="T1635" i="8" s="1"/>
  <c r="S1634" i="8"/>
  <c r="R1634" i="8"/>
  <c r="Q1634" i="8"/>
  <c r="P1634" i="8"/>
  <c r="O1634" i="8"/>
  <c r="N1634" i="8"/>
  <c r="T1634" i="8" s="1"/>
  <c r="S1633" i="8"/>
  <c r="R1633" i="8"/>
  <c r="Q1633" i="8"/>
  <c r="P1633" i="8"/>
  <c r="O1633" i="8"/>
  <c r="N1633" i="8"/>
  <c r="T1633" i="8" s="1"/>
  <c r="S1632" i="8"/>
  <c r="R1632" i="8"/>
  <c r="Q1632" i="8"/>
  <c r="P1632" i="8"/>
  <c r="O1632" i="8"/>
  <c r="N1632" i="8"/>
  <c r="T1632" i="8" s="1"/>
  <c r="S1631" i="8"/>
  <c r="R1631" i="8"/>
  <c r="Q1631" i="8"/>
  <c r="P1631" i="8"/>
  <c r="O1631" i="8"/>
  <c r="N1631" i="8"/>
  <c r="T1631" i="8" s="1"/>
  <c r="S1630" i="8"/>
  <c r="R1630" i="8"/>
  <c r="Q1630" i="8"/>
  <c r="P1630" i="8"/>
  <c r="O1630" i="8"/>
  <c r="N1630" i="8"/>
  <c r="T1630" i="8" s="1"/>
  <c r="S1629" i="8"/>
  <c r="R1629" i="8"/>
  <c r="Q1629" i="8"/>
  <c r="P1629" i="8"/>
  <c r="O1629" i="8"/>
  <c r="N1629" i="8"/>
  <c r="T1629" i="8" s="1"/>
  <c r="S1628" i="8"/>
  <c r="R1628" i="8"/>
  <c r="Q1628" i="8"/>
  <c r="P1628" i="8"/>
  <c r="O1628" i="8"/>
  <c r="N1628" i="8"/>
  <c r="T1628" i="8" s="1"/>
  <c r="S1627" i="8"/>
  <c r="R1627" i="8"/>
  <c r="Q1627" i="8"/>
  <c r="P1627" i="8"/>
  <c r="O1627" i="8"/>
  <c r="N1627" i="8"/>
  <c r="T1627" i="8" s="1"/>
  <c r="S1626" i="8"/>
  <c r="R1626" i="8"/>
  <c r="Q1626" i="8"/>
  <c r="P1626" i="8"/>
  <c r="O1626" i="8"/>
  <c r="N1626" i="8"/>
  <c r="T1626" i="8" s="1"/>
  <c r="S1625" i="8"/>
  <c r="R1625" i="8"/>
  <c r="Q1625" i="8"/>
  <c r="P1625" i="8"/>
  <c r="O1625" i="8"/>
  <c r="N1625" i="8"/>
  <c r="T1625" i="8" s="1"/>
  <c r="S1624" i="8"/>
  <c r="R1624" i="8"/>
  <c r="Q1624" i="8"/>
  <c r="P1624" i="8"/>
  <c r="O1624" i="8"/>
  <c r="N1624" i="8"/>
  <c r="T1624" i="8" s="1"/>
  <c r="S1623" i="8"/>
  <c r="R1623" i="8"/>
  <c r="Q1623" i="8"/>
  <c r="P1623" i="8"/>
  <c r="O1623" i="8"/>
  <c r="N1623" i="8"/>
  <c r="T1623" i="8" s="1"/>
  <c r="S1622" i="8"/>
  <c r="R1622" i="8"/>
  <c r="Q1622" i="8"/>
  <c r="P1622" i="8"/>
  <c r="O1622" i="8"/>
  <c r="N1622" i="8"/>
  <c r="T1622" i="8" s="1"/>
  <c r="S1621" i="8"/>
  <c r="R1621" i="8"/>
  <c r="Q1621" i="8"/>
  <c r="P1621" i="8"/>
  <c r="O1621" i="8"/>
  <c r="N1621" i="8"/>
  <c r="T1621" i="8" s="1"/>
  <c r="S1620" i="8"/>
  <c r="R1620" i="8"/>
  <c r="Q1620" i="8"/>
  <c r="P1620" i="8"/>
  <c r="O1620" i="8"/>
  <c r="N1620" i="8"/>
  <c r="T1620" i="8" s="1"/>
  <c r="S1619" i="8"/>
  <c r="R1619" i="8"/>
  <c r="Q1619" i="8"/>
  <c r="P1619" i="8"/>
  <c r="O1619" i="8"/>
  <c r="N1619" i="8"/>
  <c r="T1619" i="8" s="1"/>
  <c r="S1618" i="8"/>
  <c r="R1618" i="8"/>
  <c r="Q1618" i="8"/>
  <c r="P1618" i="8"/>
  <c r="O1618" i="8"/>
  <c r="N1618" i="8"/>
  <c r="T1618" i="8" s="1"/>
  <c r="S1617" i="8"/>
  <c r="R1617" i="8"/>
  <c r="Q1617" i="8"/>
  <c r="P1617" i="8"/>
  <c r="O1617" i="8"/>
  <c r="N1617" i="8"/>
  <c r="T1617" i="8" s="1"/>
  <c r="S1616" i="8"/>
  <c r="R1616" i="8"/>
  <c r="Q1616" i="8"/>
  <c r="P1616" i="8"/>
  <c r="O1616" i="8"/>
  <c r="N1616" i="8"/>
  <c r="T1616" i="8" s="1"/>
  <c r="S1615" i="8"/>
  <c r="R1615" i="8"/>
  <c r="Q1615" i="8"/>
  <c r="P1615" i="8"/>
  <c r="O1615" i="8"/>
  <c r="N1615" i="8"/>
  <c r="T1615" i="8" s="1"/>
  <c r="S1614" i="8"/>
  <c r="R1614" i="8"/>
  <c r="Q1614" i="8"/>
  <c r="P1614" i="8"/>
  <c r="O1614" i="8"/>
  <c r="N1614" i="8"/>
  <c r="T1614" i="8" s="1"/>
  <c r="S1613" i="8"/>
  <c r="R1613" i="8"/>
  <c r="Q1613" i="8"/>
  <c r="P1613" i="8"/>
  <c r="O1613" i="8"/>
  <c r="N1613" i="8"/>
  <c r="T1613" i="8" s="1"/>
  <c r="S1612" i="8"/>
  <c r="R1612" i="8"/>
  <c r="Q1612" i="8"/>
  <c r="P1612" i="8"/>
  <c r="O1612" i="8"/>
  <c r="N1612" i="8"/>
  <c r="T1612" i="8" s="1"/>
  <c r="S1611" i="8"/>
  <c r="R1611" i="8"/>
  <c r="Q1611" i="8"/>
  <c r="P1611" i="8"/>
  <c r="O1611" i="8"/>
  <c r="N1611" i="8"/>
  <c r="T1611" i="8" s="1"/>
  <c r="S1610" i="8"/>
  <c r="R1610" i="8"/>
  <c r="Q1610" i="8"/>
  <c r="P1610" i="8"/>
  <c r="O1610" i="8"/>
  <c r="N1610" i="8"/>
  <c r="T1610" i="8" s="1"/>
  <c r="S1609" i="8"/>
  <c r="R1609" i="8"/>
  <c r="Q1609" i="8"/>
  <c r="P1609" i="8"/>
  <c r="O1609" i="8"/>
  <c r="N1609" i="8"/>
  <c r="T1609" i="8" s="1"/>
  <c r="S1608" i="8"/>
  <c r="R1608" i="8"/>
  <c r="Q1608" i="8"/>
  <c r="P1608" i="8"/>
  <c r="O1608" i="8"/>
  <c r="N1608" i="8"/>
  <c r="T1608" i="8" s="1"/>
  <c r="S1607" i="8"/>
  <c r="R1607" i="8"/>
  <c r="Q1607" i="8"/>
  <c r="P1607" i="8"/>
  <c r="O1607" i="8"/>
  <c r="N1607" i="8"/>
  <c r="T1607" i="8" s="1"/>
  <c r="S1606" i="8"/>
  <c r="R1606" i="8"/>
  <c r="Q1606" i="8"/>
  <c r="P1606" i="8"/>
  <c r="O1606" i="8"/>
  <c r="N1606" i="8"/>
  <c r="T1606" i="8" s="1"/>
  <c r="S1605" i="8"/>
  <c r="R1605" i="8"/>
  <c r="Q1605" i="8"/>
  <c r="P1605" i="8"/>
  <c r="O1605" i="8"/>
  <c r="N1605" i="8"/>
  <c r="T1605" i="8" s="1"/>
  <c r="S1604" i="8"/>
  <c r="R1604" i="8"/>
  <c r="Q1604" i="8"/>
  <c r="P1604" i="8"/>
  <c r="O1604" i="8"/>
  <c r="N1604" i="8"/>
  <c r="T1604" i="8" s="1"/>
  <c r="S1603" i="8"/>
  <c r="R1603" i="8"/>
  <c r="Q1603" i="8"/>
  <c r="P1603" i="8"/>
  <c r="O1603" i="8"/>
  <c r="N1603" i="8"/>
  <c r="T1603" i="8" s="1"/>
  <c r="S1602" i="8"/>
  <c r="R1602" i="8"/>
  <c r="Q1602" i="8"/>
  <c r="P1602" i="8"/>
  <c r="O1602" i="8"/>
  <c r="N1602" i="8"/>
  <c r="T1602" i="8" s="1"/>
  <c r="S1601" i="8"/>
  <c r="R1601" i="8"/>
  <c r="Q1601" i="8"/>
  <c r="P1601" i="8"/>
  <c r="O1601" i="8"/>
  <c r="N1601" i="8"/>
  <c r="T1601" i="8" s="1"/>
  <c r="S1600" i="8"/>
  <c r="R1600" i="8"/>
  <c r="Q1600" i="8"/>
  <c r="P1600" i="8"/>
  <c r="O1600" i="8"/>
  <c r="N1600" i="8"/>
  <c r="T1600" i="8" s="1"/>
  <c r="S1599" i="8"/>
  <c r="R1599" i="8"/>
  <c r="Q1599" i="8"/>
  <c r="P1599" i="8"/>
  <c r="O1599" i="8"/>
  <c r="N1599" i="8"/>
  <c r="T1599" i="8" s="1"/>
  <c r="S1598" i="8"/>
  <c r="R1598" i="8"/>
  <c r="Q1598" i="8"/>
  <c r="P1598" i="8"/>
  <c r="O1598" i="8"/>
  <c r="N1598" i="8"/>
  <c r="T1598" i="8" s="1"/>
  <c r="S1597" i="8"/>
  <c r="R1597" i="8"/>
  <c r="Q1597" i="8"/>
  <c r="P1597" i="8"/>
  <c r="O1597" i="8"/>
  <c r="N1597" i="8"/>
  <c r="T1597" i="8" s="1"/>
  <c r="S1596" i="8"/>
  <c r="R1596" i="8"/>
  <c r="Q1596" i="8"/>
  <c r="P1596" i="8"/>
  <c r="O1596" i="8"/>
  <c r="N1596" i="8"/>
  <c r="T1596" i="8" s="1"/>
  <c r="S1595" i="8"/>
  <c r="R1595" i="8"/>
  <c r="Q1595" i="8"/>
  <c r="P1595" i="8"/>
  <c r="O1595" i="8"/>
  <c r="N1595" i="8"/>
  <c r="T1595" i="8" s="1"/>
  <c r="S1594" i="8"/>
  <c r="R1594" i="8"/>
  <c r="Q1594" i="8"/>
  <c r="P1594" i="8"/>
  <c r="O1594" i="8"/>
  <c r="N1594" i="8"/>
  <c r="T1594" i="8" s="1"/>
  <c r="S1593" i="8"/>
  <c r="R1593" i="8"/>
  <c r="Q1593" i="8"/>
  <c r="P1593" i="8"/>
  <c r="O1593" i="8"/>
  <c r="N1593" i="8"/>
  <c r="T1593" i="8" s="1"/>
  <c r="S1592" i="8"/>
  <c r="R1592" i="8"/>
  <c r="Q1592" i="8"/>
  <c r="P1592" i="8"/>
  <c r="O1592" i="8"/>
  <c r="N1592" i="8"/>
  <c r="T1592" i="8" s="1"/>
  <c r="S1591" i="8"/>
  <c r="R1591" i="8"/>
  <c r="Q1591" i="8"/>
  <c r="P1591" i="8"/>
  <c r="O1591" i="8"/>
  <c r="N1591" i="8"/>
  <c r="T1591" i="8" s="1"/>
  <c r="S1590" i="8"/>
  <c r="R1590" i="8"/>
  <c r="Q1590" i="8"/>
  <c r="P1590" i="8"/>
  <c r="O1590" i="8"/>
  <c r="N1590" i="8"/>
  <c r="T1590" i="8" s="1"/>
  <c r="S1589" i="8"/>
  <c r="R1589" i="8"/>
  <c r="Q1589" i="8"/>
  <c r="P1589" i="8"/>
  <c r="O1589" i="8"/>
  <c r="N1589" i="8"/>
  <c r="T1589" i="8" s="1"/>
  <c r="S1588" i="8"/>
  <c r="R1588" i="8"/>
  <c r="Q1588" i="8"/>
  <c r="P1588" i="8"/>
  <c r="O1588" i="8"/>
  <c r="N1588" i="8"/>
  <c r="T1588" i="8" s="1"/>
  <c r="S1587" i="8"/>
  <c r="R1587" i="8"/>
  <c r="Q1587" i="8"/>
  <c r="P1587" i="8"/>
  <c r="O1587" i="8"/>
  <c r="N1587" i="8"/>
  <c r="T1587" i="8" s="1"/>
  <c r="S1586" i="8"/>
  <c r="R1586" i="8"/>
  <c r="Q1586" i="8"/>
  <c r="P1586" i="8"/>
  <c r="O1586" i="8"/>
  <c r="N1586" i="8"/>
  <c r="T1586" i="8" s="1"/>
  <c r="S1585" i="8"/>
  <c r="R1585" i="8"/>
  <c r="Q1585" i="8"/>
  <c r="P1585" i="8"/>
  <c r="O1585" i="8"/>
  <c r="N1585" i="8"/>
  <c r="T1585" i="8" s="1"/>
  <c r="S1584" i="8"/>
  <c r="R1584" i="8"/>
  <c r="Q1584" i="8"/>
  <c r="P1584" i="8"/>
  <c r="O1584" i="8"/>
  <c r="N1584" i="8"/>
  <c r="T1584" i="8" s="1"/>
  <c r="S1583" i="8"/>
  <c r="R1583" i="8"/>
  <c r="Q1583" i="8"/>
  <c r="P1583" i="8"/>
  <c r="O1583" i="8"/>
  <c r="N1583" i="8"/>
  <c r="T1583" i="8" s="1"/>
  <c r="S1582" i="8"/>
  <c r="R1582" i="8"/>
  <c r="Q1582" i="8"/>
  <c r="P1582" i="8"/>
  <c r="O1582" i="8"/>
  <c r="N1582" i="8"/>
  <c r="T1582" i="8" s="1"/>
  <c r="S1581" i="8"/>
  <c r="R1581" i="8"/>
  <c r="Q1581" i="8"/>
  <c r="P1581" i="8"/>
  <c r="O1581" i="8"/>
  <c r="N1581" i="8"/>
  <c r="T1581" i="8" s="1"/>
  <c r="S1580" i="8"/>
  <c r="R1580" i="8"/>
  <c r="Q1580" i="8"/>
  <c r="P1580" i="8"/>
  <c r="O1580" i="8"/>
  <c r="N1580" i="8"/>
  <c r="T1580" i="8" s="1"/>
  <c r="S1579" i="8"/>
  <c r="R1579" i="8"/>
  <c r="Q1579" i="8"/>
  <c r="P1579" i="8"/>
  <c r="O1579" i="8"/>
  <c r="N1579" i="8"/>
  <c r="T1579" i="8" s="1"/>
  <c r="S1578" i="8"/>
  <c r="R1578" i="8"/>
  <c r="Q1578" i="8"/>
  <c r="P1578" i="8"/>
  <c r="O1578" i="8"/>
  <c r="N1578" i="8"/>
  <c r="T1578" i="8" s="1"/>
  <c r="S1577" i="8"/>
  <c r="R1577" i="8"/>
  <c r="Q1577" i="8"/>
  <c r="P1577" i="8"/>
  <c r="O1577" i="8"/>
  <c r="N1577" i="8"/>
  <c r="T1577" i="8" s="1"/>
  <c r="S1576" i="8"/>
  <c r="R1576" i="8"/>
  <c r="Q1576" i="8"/>
  <c r="P1576" i="8"/>
  <c r="O1576" i="8"/>
  <c r="N1576" i="8"/>
  <c r="T1576" i="8" s="1"/>
  <c r="S1575" i="8"/>
  <c r="R1575" i="8"/>
  <c r="Q1575" i="8"/>
  <c r="P1575" i="8"/>
  <c r="O1575" i="8"/>
  <c r="N1575" i="8"/>
  <c r="T1575" i="8" s="1"/>
  <c r="S1574" i="8"/>
  <c r="R1574" i="8"/>
  <c r="Q1574" i="8"/>
  <c r="P1574" i="8"/>
  <c r="O1574" i="8"/>
  <c r="N1574" i="8"/>
  <c r="T1574" i="8" s="1"/>
  <c r="S1573" i="8"/>
  <c r="R1573" i="8"/>
  <c r="Q1573" i="8"/>
  <c r="P1573" i="8"/>
  <c r="O1573" i="8"/>
  <c r="N1573" i="8"/>
  <c r="T1573" i="8" s="1"/>
  <c r="S1572" i="8"/>
  <c r="R1572" i="8"/>
  <c r="Q1572" i="8"/>
  <c r="P1572" i="8"/>
  <c r="O1572" i="8"/>
  <c r="N1572" i="8"/>
  <c r="T1572" i="8" s="1"/>
  <c r="S1571" i="8"/>
  <c r="R1571" i="8"/>
  <c r="Q1571" i="8"/>
  <c r="P1571" i="8"/>
  <c r="O1571" i="8"/>
  <c r="N1571" i="8"/>
  <c r="T1571" i="8" s="1"/>
  <c r="S1570" i="8"/>
  <c r="R1570" i="8"/>
  <c r="Q1570" i="8"/>
  <c r="P1570" i="8"/>
  <c r="O1570" i="8"/>
  <c r="N1570" i="8"/>
  <c r="T1570" i="8" s="1"/>
  <c r="S1569" i="8"/>
  <c r="R1569" i="8"/>
  <c r="Q1569" i="8"/>
  <c r="P1569" i="8"/>
  <c r="O1569" i="8"/>
  <c r="N1569" i="8"/>
  <c r="T1569" i="8" s="1"/>
  <c r="S1568" i="8"/>
  <c r="R1568" i="8"/>
  <c r="Q1568" i="8"/>
  <c r="P1568" i="8"/>
  <c r="O1568" i="8"/>
  <c r="N1568" i="8"/>
  <c r="T1568" i="8" s="1"/>
  <c r="S1567" i="8"/>
  <c r="R1567" i="8"/>
  <c r="Q1567" i="8"/>
  <c r="P1567" i="8"/>
  <c r="O1567" i="8"/>
  <c r="N1567" i="8"/>
  <c r="T1567" i="8" s="1"/>
  <c r="S1566" i="8"/>
  <c r="R1566" i="8"/>
  <c r="Q1566" i="8"/>
  <c r="P1566" i="8"/>
  <c r="O1566" i="8"/>
  <c r="N1566" i="8"/>
  <c r="T1566" i="8" s="1"/>
  <c r="S1565" i="8"/>
  <c r="R1565" i="8"/>
  <c r="Q1565" i="8"/>
  <c r="P1565" i="8"/>
  <c r="O1565" i="8"/>
  <c r="N1565" i="8"/>
  <c r="T1565" i="8" s="1"/>
  <c r="S1564" i="8"/>
  <c r="R1564" i="8"/>
  <c r="Q1564" i="8"/>
  <c r="P1564" i="8"/>
  <c r="O1564" i="8"/>
  <c r="N1564" i="8"/>
  <c r="T1564" i="8" s="1"/>
  <c r="S1563" i="8"/>
  <c r="R1563" i="8"/>
  <c r="Q1563" i="8"/>
  <c r="P1563" i="8"/>
  <c r="O1563" i="8"/>
  <c r="N1563" i="8"/>
  <c r="T1563" i="8" s="1"/>
  <c r="S1562" i="8"/>
  <c r="R1562" i="8"/>
  <c r="Q1562" i="8"/>
  <c r="P1562" i="8"/>
  <c r="O1562" i="8"/>
  <c r="N1562" i="8"/>
  <c r="T1562" i="8" s="1"/>
  <c r="S1561" i="8"/>
  <c r="R1561" i="8"/>
  <c r="Q1561" i="8"/>
  <c r="P1561" i="8"/>
  <c r="O1561" i="8"/>
  <c r="N1561" i="8"/>
  <c r="T1561" i="8" s="1"/>
  <c r="S1560" i="8"/>
  <c r="R1560" i="8"/>
  <c r="Q1560" i="8"/>
  <c r="P1560" i="8"/>
  <c r="O1560" i="8"/>
  <c r="N1560" i="8"/>
  <c r="T1560" i="8" s="1"/>
  <c r="S1559" i="8"/>
  <c r="R1559" i="8"/>
  <c r="Q1559" i="8"/>
  <c r="P1559" i="8"/>
  <c r="O1559" i="8"/>
  <c r="N1559" i="8"/>
  <c r="T1559" i="8" s="1"/>
  <c r="S1558" i="8"/>
  <c r="R1558" i="8"/>
  <c r="Q1558" i="8"/>
  <c r="P1558" i="8"/>
  <c r="O1558" i="8"/>
  <c r="N1558" i="8"/>
  <c r="T1558" i="8" s="1"/>
  <c r="S1557" i="8"/>
  <c r="R1557" i="8"/>
  <c r="Q1557" i="8"/>
  <c r="P1557" i="8"/>
  <c r="O1557" i="8"/>
  <c r="N1557" i="8"/>
  <c r="T1557" i="8" s="1"/>
  <c r="S1556" i="8"/>
  <c r="R1556" i="8"/>
  <c r="Q1556" i="8"/>
  <c r="P1556" i="8"/>
  <c r="O1556" i="8"/>
  <c r="N1556" i="8"/>
  <c r="T1556" i="8" s="1"/>
  <c r="S1555" i="8"/>
  <c r="R1555" i="8"/>
  <c r="Q1555" i="8"/>
  <c r="P1555" i="8"/>
  <c r="O1555" i="8"/>
  <c r="N1555" i="8"/>
  <c r="T1555" i="8" s="1"/>
  <c r="S1554" i="8"/>
  <c r="R1554" i="8"/>
  <c r="Q1554" i="8"/>
  <c r="P1554" i="8"/>
  <c r="O1554" i="8"/>
  <c r="N1554" i="8"/>
  <c r="T1554" i="8" s="1"/>
  <c r="S1553" i="8"/>
  <c r="R1553" i="8"/>
  <c r="Q1553" i="8"/>
  <c r="P1553" i="8"/>
  <c r="O1553" i="8"/>
  <c r="N1553" i="8"/>
  <c r="T1553" i="8" s="1"/>
  <c r="S1552" i="8"/>
  <c r="R1552" i="8"/>
  <c r="Q1552" i="8"/>
  <c r="P1552" i="8"/>
  <c r="O1552" i="8"/>
  <c r="N1552" i="8"/>
  <c r="T1552" i="8" s="1"/>
  <c r="S1551" i="8"/>
  <c r="R1551" i="8"/>
  <c r="Q1551" i="8"/>
  <c r="P1551" i="8"/>
  <c r="O1551" i="8"/>
  <c r="N1551" i="8"/>
  <c r="T1551" i="8" s="1"/>
  <c r="S1550" i="8"/>
  <c r="R1550" i="8"/>
  <c r="Q1550" i="8"/>
  <c r="P1550" i="8"/>
  <c r="O1550" i="8"/>
  <c r="N1550" i="8"/>
  <c r="T1550" i="8" s="1"/>
  <c r="S1549" i="8"/>
  <c r="R1549" i="8"/>
  <c r="Q1549" i="8"/>
  <c r="P1549" i="8"/>
  <c r="O1549" i="8"/>
  <c r="N1549" i="8"/>
  <c r="T1549" i="8" s="1"/>
  <c r="S1548" i="8"/>
  <c r="R1548" i="8"/>
  <c r="Q1548" i="8"/>
  <c r="P1548" i="8"/>
  <c r="O1548" i="8"/>
  <c r="N1548" i="8"/>
  <c r="T1548" i="8" s="1"/>
  <c r="S1547" i="8"/>
  <c r="R1547" i="8"/>
  <c r="Q1547" i="8"/>
  <c r="P1547" i="8"/>
  <c r="O1547" i="8"/>
  <c r="N1547" i="8"/>
  <c r="T1547" i="8" s="1"/>
  <c r="S1546" i="8"/>
  <c r="R1546" i="8"/>
  <c r="Q1546" i="8"/>
  <c r="P1546" i="8"/>
  <c r="O1546" i="8"/>
  <c r="N1546" i="8"/>
  <c r="T1546" i="8" s="1"/>
  <c r="S1545" i="8"/>
  <c r="R1545" i="8"/>
  <c r="Q1545" i="8"/>
  <c r="P1545" i="8"/>
  <c r="O1545" i="8"/>
  <c r="N1545" i="8"/>
  <c r="T1545" i="8" s="1"/>
  <c r="S1544" i="8"/>
  <c r="R1544" i="8"/>
  <c r="Q1544" i="8"/>
  <c r="P1544" i="8"/>
  <c r="O1544" i="8"/>
  <c r="N1544" i="8"/>
  <c r="T1544" i="8" s="1"/>
  <c r="S1543" i="8"/>
  <c r="R1543" i="8"/>
  <c r="Q1543" i="8"/>
  <c r="P1543" i="8"/>
  <c r="O1543" i="8"/>
  <c r="N1543" i="8"/>
  <c r="T1543" i="8" s="1"/>
  <c r="S1542" i="8"/>
  <c r="R1542" i="8"/>
  <c r="Q1542" i="8"/>
  <c r="P1542" i="8"/>
  <c r="O1542" i="8"/>
  <c r="N1542" i="8"/>
  <c r="T1542" i="8" s="1"/>
  <c r="S1541" i="8"/>
  <c r="R1541" i="8"/>
  <c r="Q1541" i="8"/>
  <c r="P1541" i="8"/>
  <c r="O1541" i="8"/>
  <c r="N1541" i="8"/>
  <c r="T1541" i="8" s="1"/>
  <c r="S1540" i="8"/>
  <c r="R1540" i="8"/>
  <c r="Q1540" i="8"/>
  <c r="P1540" i="8"/>
  <c r="O1540" i="8"/>
  <c r="N1540" i="8"/>
  <c r="T1540" i="8" s="1"/>
  <c r="S1539" i="8"/>
  <c r="R1539" i="8"/>
  <c r="Q1539" i="8"/>
  <c r="P1539" i="8"/>
  <c r="O1539" i="8"/>
  <c r="N1539" i="8"/>
  <c r="T1539" i="8" s="1"/>
  <c r="S1538" i="8"/>
  <c r="R1538" i="8"/>
  <c r="Q1538" i="8"/>
  <c r="P1538" i="8"/>
  <c r="O1538" i="8"/>
  <c r="N1538" i="8"/>
  <c r="T1538" i="8" s="1"/>
  <c r="S1537" i="8"/>
  <c r="R1537" i="8"/>
  <c r="Q1537" i="8"/>
  <c r="P1537" i="8"/>
  <c r="O1537" i="8"/>
  <c r="N1537" i="8"/>
  <c r="T1537" i="8" s="1"/>
  <c r="S1536" i="8"/>
  <c r="R1536" i="8"/>
  <c r="Q1536" i="8"/>
  <c r="P1536" i="8"/>
  <c r="O1536" i="8"/>
  <c r="N1536" i="8"/>
  <c r="T1536" i="8" s="1"/>
  <c r="S1535" i="8"/>
  <c r="R1535" i="8"/>
  <c r="Q1535" i="8"/>
  <c r="P1535" i="8"/>
  <c r="O1535" i="8"/>
  <c r="N1535" i="8"/>
  <c r="T1535" i="8" s="1"/>
  <c r="S1534" i="8"/>
  <c r="R1534" i="8"/>
  <c r="Q1534" i="8"/>
  <c r="P1534" i="8"/>
  <c r="O1534" i="8"/>
  <c r="N1534" i="8"/>
  <c r="T1534" i="8" s="1"/>
  <c r="S1533" i="8"/>
  <c r="R1533" i="8"/>
  <c r="Q1533" i="8"/>
  <c r="P1533" i="8"/>
  <c r="O1533" i="8"/>
  <c r="N1533" i="8"/>
  <c r="T1533" i="8" s="1"/>
  <c r="S1532" i="8"/>
  <c r="R1532" i="8"/>
  <c r="Q1532" i="8"/>
  <c r="P1532" i="8"/>
  <c r="O1532" i="8"/>
  <c r="N1532" i="8"/>
  <c r="T1532" i="8" s="1"/>
  <c r="S1531" i="8"/>
  <c r="R1531" i="8"/>
  <c r="Q1531" i="8"/>
  <c r="P1531" i="8"/>
  <c r="O1531" i="8"/>
  <c r="N1531" i="8"/>
  <c r="T1531" i="8" s="1"/>
  <c r="S1530" i="8"/>
  <c r="R1530" i="8"/>
  <c r="Q1530" i="8"/>
  <c r="P1530" i="8"/>
  <c r="O1530" i="8"/>
  <c r="N1530" i="8"/>
  <c r="T1530" i="8" s="1"/>
  <c r="S1529" i="8"/>
  <c r="R1529" i="8"/>
  <c r="Q1529" i="8"/>
  <c r="P1529" i="8"/>
  <c r="O1529" i="8"/>
  <c r="N1529" i="8"/>
  <c r="T1529" i="8" s="1"/>
  <c r="S1528" i="8"/>
  <c r="R1528" i="8"/>
  <c r="Q1528" i="8"/>
  <c r="P1528" i="8"/>
  <c r="O1528" i="8"/>
  <c r="N1528" i="8"/>
  <c r="T1528" i="8" s="1"/>
  <c r="S1527" i="8"/>
  <c r="R1527" i="8"/>
  <c r="Q1527" i="8"/>
  <c r="P1527" i="8"/>
  <c r="O1527" i="8"/>
  <c r="N1527" i="8"/>
  <c r="T1527" i="8" s="1"/>
  <c r="S1526" i="8"/>
  <c r="R1526" i="8"/>
  <c r="Q1526" i="8"/>
  <c r="P1526" i="8"/>
  <c r="O1526" i="8"/>
  <c r="N1526" i="8"/>
  <c r="T1526" i="8" s="1"/>
  <c r="S1525" i="8"/>
  <c r="R1525" i="8"/>
  <c r="Q1525" i="8"/>
  <c r="P1525" i="8"/>
  <c r="O1525" i="8"/>
  <c r="N1525" i="8"/>
  <c r="T1525" i="8" s="1"/>
  <c r="S1524" i="8"/>
  <c r="R1524" i="8"/>
  <c r="Q1524" i="8"/>
  <c r="P1524" i="8"/>
  <c r="O1524" i="8"/>
  <c r="N1524" i="8"/>
  <c r="T1524" i="8" s="1"/>
  <c r="S1523" i="8"/>
  <c r="R1523" i="8"/>
  <c r="Q1523" i="8"/>
  <c r="P1523" i="8"/>
  <c r="O1523" i="8"/>
  <c r="N1523" i="8"/>
  <c r="T1523" i="8" s="1"/>
  <c r="S1522" i="8"/>
  <c r="R1522" i="8"/>
  <c r="Q1522" i="8"/>
  <c r="P1522" i="8"/>
  <c r="O1522" i="8"/>
  <c r="N1522" i="8"/>
  <c r="T1522" i="8" s="1"/>
  <c r="S1521" i="8"/>
  <c r="R1521" i="8"/>
  <c r="Q1521" i="8"/>
  <c r="P1521" i="8"/>
  <c r="O1521" i="8"/>
  <c r="N1521" i="8"/>
  <c r="T1521" i="8" s="1"/>
  <c r="S1520" i="8"/>
  <c r="R1520" i="8"/>
  <c r="Q1520" i="8"/>
  <c r="P1520" i="8"/>
  <c r="O1520" i="8"/>
  <c r="N1520" i="8"/>
  <c r="T1520" i="8" s="1"/>
  <c r="S1519" i="8"/>
  <c r="R1519" i="8"/>
  <c r="Q1519" i="8"/>
  <c r="P1519" i="8"/>
  <c r="O1519" i="8"/>
  <c r="N1519" i="8"/>
  <c r="T1519" i="8" s="1"/>
  <c r="S1518" i="8"/>
  <c r="R1518" i="8"/>
  <c r="Q1518" i="8"/>
  <c r="P1518" i="8"/>
  <c r="O1518" i="8"/>
  <c r="N1518" i="8"/>
  <c r="T1518" i="8" s="1"/>
  <c r="S1517" i="8"/>
  <c r="R1517" i="8"/>
  <c r="Q1517" i="8"/>
  <c r="P1517" i="8"/>
  <c r="O1517" i="8"/>
  <c r="N1517" i="8"/>
  <c r="T1517" i="8" s="1"/>
  <c r="S1516" i="8"/>
  <c r="R1516" i="8"/>
  <c r="Q1516" i="8"/>
  <c r="P1516" i="8"/>
  <c r="O1516" i="8"/>
  <c r="N1516" i="8"/>
  <c r="T1516" i="8" s="1"/>
  <c r="S1515" i="8"/>
  <c r="R1515" i="8"/>
  <c r="Q1515" i="8"/>
  <c r="P1515" i="8"/>
  <c r="O1515" i="8"/>
  <c r="N1515" i="8"/>
  <c r="T1515" i="8" s="1"/>
  <c r="S1514" i="8"/>
  <c r="R1514" i="8"/>
  <c r="Q1514" i="8"/>
  <c r="P1514" i="8"/>
  <c r="O1514" i="8"/>
  <c r="N1514" i="8"/>
  <c r="T1514" i="8" s="1"/>
  <c r="S1513" i="8"/>
  <c r="R1513" i="8"/>
  <c r="Q1513" i="8"/>
  <c r="P1513" i="8"/>
  <c r="O1513" i="8"/>
  <c r="N1513" i="8"/>
  <c r="T1513" i="8" s="1"/>
  <c r="S1512" i="8"/>
  <c r="R1512" i="8"/>
  <c r="Q1512" i="8"/>
  <c r="P1512" i="8"/>
  <c r="O1512" i="8"/>
  <c r="N1512" i="8"/>
  <c r="T1512" i="8" s="1"/>
  <c r="S1511" i="8"/>
  <c r="R1511" i="8"/>
  <c r="Q1511" i="8"/>
  <c r="P1511" i="8"/>
  <c r="O1511" i="8"/>
  <c r="N1511" i="8"/>
  <c r="T1511" i="8" s="1"/>
  <c r="S1510" i="8"/>
  <c r="R1510" i="8"/>
  <c r="Q1510" i="8"/>
  <c r="P1510" i="8"/>
  <c r="O1510" i="8"/>
  <c r="N1510" i="8"/>
  <c r="T1510" i="8" s="1"/>
  <c r="S1509" i="8"/>
  <c r="R1509" i="8"/>
  <c r="Q1509" i="8"/>
  <c r="P1509" i="8"/>
  <c r="O1509" i="8"/>
  <c r="N1509" i="8"/>
  <c r="T1509" i="8" s="1"/>
  <c r="S1508" i="8"/>
  <c r="R1508" i="8"/>
  <c r="Q1508" i="8"/>
  <c r="P1508" i="8"/>
  <c r="O1508" i="8"/>
  <c r="N1508" i="8"/>
  <c r="T1508" i="8" s="1"/>
  <c r="S1507" i="8"/>
  <c r="R1507" i="8"/>
  <c r="Q1507" i="8"/>
  <c r="P1507" i="8"/>
  <c r="O1507" i="8"/>
  <c r="N1507" i="8"/>
  <c r="T1507" i="8" s="1"/>
  <c r="S1506" i="8"/>
  <c r="R1506" i="8"/>
  <c r="Q1506" i="8"/>
  <c r="P1506" i="8"/>
  <c r="O1506" i="8"/>
  <c r="N1506" i="8"/>
  <c r="T1506" i="8" s="1"/>
  <c r="S1505" i="8"/>
  <c r="R1505" i="8"/>
  <c r="Q1505" i="8"/>
  <c r="P1505" i="8"/>
  <c r="O1505" i="8"/>
  <c r="N1505" i="8"/>
  <c r="T1505" i="8" s="1"/>
  <c r="S1504" i="8"/>
  <c r="R1504" i="8"/>
  <c r="Q1504" i="8"/>
  <c r="P1504" i="8"/>
  <c r="O1504" i="8"/>
  <c r="N1504" i="8"/>
  <c r="T1504" i="8" s="1"/>
  <c r="S1503" i="8"/>
  <c r="R1503" i="8"/>
  <c r="Q1503" i="8"/>
  <c r="P1503" i="8"/>
  <c r="O1503" i="8"/>
  <c r="N1503" i="8"/>
  <c r="T1503" i="8" s="1"/>
  <c r="S1502" i="8"/>
  <c r="R1502" i="8"/>
  <c r="Q1502" i="8"/>
  <c r="P1502" i="8"/>
  <c r="O1502" i="8"/>
  <c r="N1502" i="8"/>
  <c r="T1502" i="8" s="1"/>
  <c r="S1501" i="8"/>
  <c r="R1501" i="8"/>
  <c r="Q1501" i="8"/>
  <c r="P1501" i="8"/>
  <c r="O1501" i="8"/>
  <c r="N1501" i="8"/>
  <c r="T1501" i="8" s="1"/>
  <c r="S1500" i="8"/>
  <c r="R1500" i="8"/>
  <c r="Q1500" i="8"/>
  <c r="P1500" i="8"/>
  <c r="O1500" i="8"/>
  <c r="N1500" i="8"/>
  <c r="T1500" i="8" s="1"/>
  <c r="S1499" i="8"/>
  <c r="R1499" i="8"/>
  <c r="Q1499" i="8"/>
  <c r="P1499" i="8"/>
  <c r="O1499" i="8"/>
  <c r="N1499" i="8"/>
  <c r="T1499" i="8" s="1"/>
  <c r="S1498" i="8"/>
  <c r="R1498" i="8"/>
  <c r="Q1498" i="8"/>
  <c r="P1498" i="8"/>
  <c r="O1498" i="8"/>
  <c r="N1498" i="8"/>
  <c r="T1498" i="8" s="1"/>
  <c r="S1497" i="8"/>
  <c r="R1497" i="8"/>
  <c r="Q1497" i="8"/>
  <c r="P1497" i="8"/>
  <c r="O1497" i="8"/>
  <c r="N1497" i="8"/>
  <c r="T1497" i="8" s="1"/>
  <c r="S1496" i="8"/>
  <c r="R1496" i="8"/>
  <c r="Q1496" i="8"/>
  <c r="P1496" i="8"/>
  <c r="O1496" i="8"/>
  <c r="N1496" i="8"/>
  <c r="T1496" i="8" s="1"/>
  <c r="S1495" i="8"/>
  <c r="R1495" i="8"/>
  <c r="Q1495" i="8"/>
  <c r="P1495" i="8"/>
  <c r="O1495" i="8"/>
  <c r="N1495" i="8"/>
  <c r="T1495" i="8" s="1"/>
  <c r="S1494" i="8"/>
  <c r="R1494" i="8"/>
  <c r="Q1494" i="8"/>
  <c r="P1494" i="8"/>
  <c r="O1494" i="8"/>
  <c r="N1494" i="8"/>
  <c r="T1494" i="8" s="1"/>
  <c r="S1493" i="8"/>
  <c r="R1493" i="8"/>
  <c r="Q1493" i="8"/>
  <c r="P1493" i="8"/>
  <c r="O1493" i="8"/>
  <c r="N1493" i="8"/>
  <c r="T1493" i="8" s="1"/>
  <c r="S1492" i="8"/>
  <c r="R1492" i="8"/>
  <c r="Q1492" i="8"/>
  <c r="P1492" i="8"/>
  <c r="O1492" i="8"/>
  <c r="N1492" i="8"/>
  <c r="T1492" i="8" s="1"/>
  <c r="S1491" i="8"/>
  <c r="R1491" i="8"/>
  <c r="Q1491" i="8"/>
  <c r="P1491" i="8"/>
  <c r="O1491" i="8"/>
  <c r="N1491" i="8"/>
  <c r="T1491" i="8" s="1"/>
  <c r="S1490" i="8"/>
  <c r="R1490" i="8"/>
  <c r="Q1490" i="8"/>
  <c r="P1490" i="8"/>
  <c r="O1490" i="8"/>
  <c r="N1490" i="8"/>
  <c r="T1490" i="8" s="1"/>
  <c r="S1489" i="8"/>
  <c r="R1489" i="8"/>
  <c r="Q1489" i="8"/>
  <c r="P1489" i="8"/>
  <c r="O1489" i="8"/>
  <c r="N1489" i="8"/>
  <c r="T1489" i="8" s="1"/>
  <c r="S1488" i="8"/>
  <c r="R1488" i="8"/>
  <c r="Q1488" i="8"/>
  <c r="P1488" i="8"/>
  <c r="O1488" i="8"/>
  <c r="N1488" i="8"/>
  <c r="T1488" i="8" s="1"/>
  <c r="S1487" i="8"/>
  <c r="R1487" i="8"/>
  <c r="Q1487" i="8"/>
  <c r="P1487" i="8"/>
  <c r="O1487" i="8"/>
  <c r="N1487" i="8"/>
  <c r="T1487" i="8" s="1"/>
  <c r="S1486" i="8"/>
  <c r="R1486" i="8"/>
  <c r="Q1486" i="8"/>
  <c r="P1486" i="8"/>
  <c r="O1486" i="8"/>
  <c r="N1486" i="8"/>
  <c r="T1486" i="8" s="1"/>
  <c r="S1485" i="8"/>
  <c r="R1485" i="8"/>
  <c r="Q1485" i="8"/>
  <c r="P1485" i="8"/>
  <c r="O1485" i="8"/>
  <c r="N1485" i="8"/>
  <c r="T1485" i="8" s="1"/>
  <c r="S1484" i="8"/>
  <c r="R1484" i="8"/>
  <c r="Q1484" i="8"/>
  <c r="P1484" i="8"/>
  <c r="O1484" i="8"/>
  <c r="N1484" i="8"/>
  <c r="T1484" i="8" s="1"/>
  <c r="S1483" i="8"/>
  <c r="R1483" i="8"/>
  <c r="Q1483" i="8"/>
  <c r="P1483" i="8"/>
  <c r="O1483" i="8"/>
  <c r="N1483" i="8"/>
  <c r="T1483" i="8" s="1"/>
  <c r="S1482" i="8"/>
  <c r="R1482" i="8"/>
  <c r="Q1482" i="8"/>
  <c r="P1482" i="8"/>
  <c r="O1482" i="8"/>
  <c r="N1482" i="8"/>
  <c r="T1482" i="8" s="1"/>
  <c r="S1481" i="8"/>
  <c r="R1481" i="8"/>
  <c r="Q1481" i="8"/>
  <c r="P1481" i="8"/>
  <c r="O1481" i="8"/>
  <c r="N1481" i="8"/>
  <c r="T1481" i="8" s="1"/>
  <c r="S1480" i="8"/>
  <c r="R1480" i="8"/>
  <c r="Q1480" i="8"/>
  <c r="P1480" i="8"/>
  <c r="O1480" i="8"/>
  <c r="N1480" i="8"/>
  <c r="T1480" i="8" s="1"/>
  <c r="S1479" i="8"/>
  <c r="R1479" i="8"/>
  <c r="Q1479" i="8"/>
  <c r="P1479" i="8"/>
  <c r="O1479" i="8"/>
  <c r="N1479" i="8"/>
  <c r="T1479" i="8" s="1"/>
  <c r="S1478" i="8"/>
  <c r="R1478" i="8"/>
  <c r="Q1478" i="8"/>
  <c r="P1478" i="8"/>
  <c r="O1478" i="8"/>
  <c r="N1478" i="8"/>
  <c r="T1478" i="8" s="1"/>
  <c r="S1477" i="8"/>
  <c r="R1477" i="8"/>
  <c r="Q1477" i="8"/>
  <c r="P1477" i="8"/>
  <c r="O1477" i="8"/>
  <c r="N1477" i="8"/>
  <c r="T1477" i="8" s="1"/>
  <c r="S1476" i="8"/>
  <c r="R1476" i="8"/>
  <c r="Q1476" i="8"/>
  <c r="P1476" i="8"/>
  <c r="O1476" i="8"/>
  <c r="N1476" i="8"/>
  <c r="T1476" i="8" s="1"/>
  <c r="S1475" i="8"/>
  <c r="R1475" i="8"/>
  <c r="Q1475" i="8"/>
  <c r="P1475" i="8"/>
  <c r="O1475" i="8"/>
  <c r="N1475" i="8"/>
  <c r="T1475" i="8" s="1"/>
  <c r="S1474" i="8"/>
  <c r="R1474" i="8"/>
  <c r="Q1474" i="8"/>
  <c r="P1474" i="8"/>
  <c r="O1474" i="8"/>
  <c r="N1474" i="8"/>
  <c r="T1474" i="8" s="1"/>
  <c r="S1473" i="8"/>
  <c r="R1473" i="8"/>
  <c r="Q1473" i="8"/>
  <c r="P1473" i="8"/>
  <c r="O1473" i="8"/>
  <c r="N1473" i="8"/>
  <c r="T1473" i="8" s="1"/>
  <c r="S1472" i="8"/>
  <c r="R1472" i="8"/>
  <c r="Q1472" i="8"/>
  <c r="P1472" i="8"/>
  <c r="O1472" i="8"/>
  <c r="N1472" i="8"/>
  <c r="T1472" i="8" s="1"/>
  <c r="S1471" i="8"/>
  <c r="R1471" i="8"/>
  <c r="Q1471" i="8"/>
  <c r="P1471" i="8"/>
  <c r="O1471" i="8"/>
  <c r="N1471" i="8"/>
  <c r="T1471" i="8" s="1"/>
  <c r="S1470" i="8"/>
  <c r="R1470" i="8"/>
  <c r="Q1470" i="8"/>
  <c r="P1470" i="8"/>
  <c r="O1470" i="8"/>
  <c r="N1470" i="8"/>
  <c r="T1470" i="8" s="1"/>
  <c r="S1469" i="8"/>
  <c r="R1469" i="8"/>
  <c r="Q1469" i="8"/>
  <c r="P1469" i="8"/>
  <c r="O1469" i="8"/>
  <c r="N1469" i="8"/>
  <c r="T1469" i="8" s="1"/>
  <c r="S1468" i="8"/>
  <c r="R1468" i="8"/>
  <c r="Q1468" i="8"/>
  <c r="P1468" i="8"/>
  <c r="O1468" i="8"/>
  <c r="N1468" i="8"/>
  <c r="T1468" i="8" s="1"/>
  <c r="S1467" i="8"/>
  <c r="R1467" i="8"/>
  <c r="Q1467" i="8"/>
  <c r="P1467" i="8"/>
  <c r="O1467" i="8"/>
  <c r="N1467" i="8"/>
  <c r="T1467" i="8" s="1"/>
  <c r="S1466" i="8"/>
  <c r="R1466" i="8"/>
  <c r="Q1466" i="8"/>
  <c r="P1466" i="8"/>
  <c r="O1466" i="8"/>
  <c r="N1466" i="8"/>
  <c r="T1466" i="8" s="1"/>
  <c r="S1465" i="8"/>
  <c r="R1465" i="8"/>
  <c r="Q1465" i="8"/>
  <c r="P1465" i="8"/>
  <c r="O1465" i="8"/>
  <c r="N1465" i="8"/>
  <c r="T1465" i="8" s="1"/>
  <c r="S1464" i="8"/>
  <c r="R1464" i="8"/>
  <c r="Q1464" i="8"/>
  <c r="P1464" i="8"/>
  <c r="O1464" i="8"/>
  <c r="N1464" i="8"/>
  <c r="T1464" i="8" s="1"/>
  <c r="S1463" i="8"/>
  <c r="R1463" i="8"/>
  <c r="Q1463" i="8"/>
  <c r="P1463" i="8"/>
  <c r="O1463" i="8"/>
  <c r="N1463" i="8"/>
  <c r="T1463" i="8" s="1"/>
  <c r="S1462" i="8"/>
  <c r="R1462" i="8"/>
  <c r="Q1462" i="8"/>
  <c r="P1462" i="8"/>
  <c r="O1462" i="8"/>
  <c r="N1462" i="8"/>
  <c r="T1462" i="8" s="1"/>
  <c r="S1461" i="8"/>
  <c r="R1461" i="8"/>
  <c r="Q1461" i="8"/>
  <c r="P1461" i="8"/>
  <c r="O1461" i="8"/>
  <c r="N1461" i="8"/>
  <c r="T1461" i="8" s="1"/>
  <c r="S1460" i="8"/>
  <c r="R1460" i="8"/>
  <c r="Q1460" i="8"/>
  <c r="P1460" i="8"/>
  <c r="O1460" i="8"/>
  <c r="N1460" i="8"/>
  <c r="T1460" i="8" s="1"/>
  <c r="S1459" i="8"/>
  <c r="R1459" i="8"/>
  <c r="Q1459" i="8"/>
  <c r="P1459" i="8"/>
  <c r="O1459" i="8"/>
  <c r="N1459" i="8"/>
  <c r="T1459" i="8" s="1"/>
  <c r="S1458" i="8"/>
  <c r="R1458" i="8"/>
  <c r="Q1458" i="8"/>
  <c r="P1458" i="8"/>
  <c r="O1458" i="8"/>
  <c r="N1458" i="8"/>
  <c r="T1458" i="8" s="1"/>
  <c r="S1457" i="8"/>
  <c r="R1457" i="8"/>
  <c r="Q1457" i="8"/>
  <c r="P1457" i="8"/>
  <c r="O1457" i="8"/>
  <c r="N1457" i="8"/>
  <c r="T1457" i="8" s="1"/>
  <c r="S1456" i="8"/>
  <c r="R1456" i="8"/>
  <c r="Q1456" i="8"/>
  <c r="P1456" i="8"/>
  <c r="O1456" i="8"/>
  <c r="N1456" i="8"/>
  <c r="T1456" i="8" s="1"/>
  <c r="S1455" i="8"/>
  <c r="R1455" i="8"/>
  <c r="Q1455" i="8"/>
  <c r="P1455" i="8"/>
  <c r="O1455" i="8"/>
  <c r="N1455" i="8"/>
  <c r="T1455" i="8" s="1"/>
  <c r="S1454" i="8"/>
  <c r="R1454" i="8"/>
  <c r="Q1454" i="8"/>
  <c r="P1454" i="8"/>
  <c r="O1454" i="8"/>
  <c r="N1454" i="8"/>
  <c r="T1454" i="8" s="1"/>
  <c r="S1453" i="8"/>
  <c r="R1453" i="8"/>
  <c r="Q1453" i="8"/>
  <c r="P1453" i="8"/>
  <c r="O1453" i="8"/>
  <c r="N1453" i="8"/>
  <c r="T1453" i="8" s="1"/>
  <c r="S1452" i="8"/>
  <c r="R1452" i="8"/>
  <c r="Q1452" i="8"/>
  <c r="P1452" i="8"/>
  <c r="O1452" i="8"/>
  <c r="N1452" i="8"/>
  <c r="T1452" i="8" s="1"/>
  <c r="S1451" i="8"/>
  <c r="R1451" i="8"/>
  <c r="Q1451" i="8"/>
  <c r="P1451" i="8"/>
  <c r="O1451" i="8"/>
  <c r="N1451" i="8"/>
  <c r="T1451" i="8" s="1"/>
  <c r="S1450" i="8"/>
  <c r="R1450" i="8"/>
  <c r="Q1450" i="8"/>
  <c r="P1450" i="8"/>
  <c r="O1450" i="8"/>
  <c r="N1450" i="8"/>
  <c r="T1450" i="8" s="1"/>
  <c r="S1449" i="8"/>
  <c r="R1449" i="8"/>
  <c r="Q1449" i="8"/>
  <c r="P1449" i="8"/>
  <c r="O1449" i="8"/>
  <c r="N1449" i="8"/>
  <c r="T1449" i="8" s="1"/>
  <c r="S1448" i="8"/>
  <c r="R1448" i="8"/>
  <c r="Q1448" i="8"/>
  <c r="P1448" i="8"/>
  <c r="O1448" i="8"/>
  <c r="N1448" i="8"/>
  <c r="T1448" i="8" s="1"/>
  <c r="S1447" i="8"/>
  <c r="R1447" i="8"/>
  <c r="Q1447" i="8"/>
  <c r="P1447" i="8"/>
  <c r="O1447" i="8"/>
  <c r="N1447" i="8"/>
  <c r="T1447" i="8" s="1"/>
  <c r="S1446" i="8"/>
  <c r="R1446" i="8"/>
  <c r="Q1446" i="8"/>
  <c r="P1446" i="8"/>
  <c r="O1446" i="8"/>
  <c r="N1446" i="8"/>
  <c r="T1446" i="8" s="1"/>
  <c r="S1445" i="8"/>
  <c r="R1445" i="8"/>
  <c r="Q1445" i="8"/>
  <c r="P1445" i="8"/>
  <c r="O1445" i="8"/>
  <c r="N1445" i="8"/>
  <c r="T1445" i="8" s="1"/>
  <c r="S1444" i="8"/>
  <c r="R1444" i="8"/>
  <c r="Q1444" i="8"/>
  <c r="P1444" i="8"/>
  <c r="O1444" i="8"/>
  <c r="N1444" i="8"/>
  <c r="T1444" i="8" s="1"/>
  <c r="S1443" i="8"/>
  <c r="R1443" i="8"/>
  <c r="Q1443" i="8"/>
  <c r="P1443" i="8"/>
  <c r="O1443" i="8"/>
  <c r="N1443" i="8"/>
  <c r="T1443" i="8" s="1"/>
  <c r="S1442" i="8"/>
  <c r="R1442" i="8"/>
  <c r="Q1442" i="8"/>
  <c r="P1442" i="8"/>
  <c r="O1442" i="8"/>
  <c r="N1442" i="8"/>
  <c r="T1442" i="8" s="1"/>
  <c r="S1441" i="8"/>
  <c r="R1441" i="8"/>
  <c r="Q1441" i="8"/>
  <c r="P1441" i="8"/>
  <c r="O1441" i="8"/>
  <c r="N1441" i="8"/>
  <c r="T1441" i="8" s="1"/>
  <c r="S1440" i="8"/>
  <c r="R1440" i="8"/>
  <c r="Q1440" i="8"/>
  <c r="P1440" i="8"/>
  <c r="O1440" i="8"/>
  <c r="N1440" i="8"/>
  <c r="T1440" i="8" s="1"/>
  <c r="S1439" i="8"/>
  <c r="R1439" i="8"/>
  <c r="Q1439" i="8"/>
  <c r="P1439" i="8"/>
  <c r="O1439" i="8"/>
  <c r="N1439" i="8"/>
  <c r="T1439" i="8" s="1"/>
  <c r="S1438" i="8"/>
  <c r="R1438" i="8"/>
  <c r="Q1438" i="8"/>
  <c r="P1438" i="8"/>
  <c r="O1438" i="8"/>
  <c r="N1438" i="8"/>
  <c r="T1438" i="8" s="1"/>
  <c r="S1437" i="8"/>
  <c r="R1437" i="8"/>
  <c r="Q1437" i="8"/>
  <c r="P1437" i="8"/>
  <c r="O1437" i="8"/>
  <c r="N1437" i="8"/>
  <c r="T1437" i="8" s="1"/>
  <c r="S1436" i="8"/>
  <c r="R1436" i="8"/>
  <c r="Q1436" i="8"/>
  <c r="P1436" i="8"/>
  <c r="O1436" i="8"/>
  <c r="N1436" i="8"/>
  <c r="T1436" i="8" s="1"/>
  <c r="S1435" i="8"/>
  <c r="R1435" i="8"/>
  <c r="Q1435" i="8"/>
  <c r="P1435" i="8"/>
  <c r="O1435" i="8"/>
  <c r="N1435" i="8"/>
  <c r="T1435" i="8" s="1"/>
  <c r="S1434" i="8"/>
  <c r="R1434" i="8"/>
  <c r="Q1434" i="8"/>
  <c r="P1434" i="8"/>
  <c r="O1434" i="8"/>
  <c r="N1434" i="8"/>
  <c r="T1434" i="8" s="1"/>
  <c r="S1433" i="8"/>
  <c r="R1433" i="8"/>
  <c r="Q1433" i="8"/>
  <c r="P1433" i="8"/>
  <c r="O1433" i="8"/>
  <c r="N1433" i="8"/>
  <c r="T1433" i="8" s="1"/>
  <c r="S1432" i="8"/>
  <c r="R1432" i="8"/>
  <c r="Q1432" i="8"/>
  <c r="P1432" i="8"/>
  <c r="O1432" i="8"/>
  <c r="N1432" i="8"/>
  <c r="T1432" i="8" s="1"/>
  <c r="S1431" i="8"/>
  <c r="R1431" i="8"/>
  <c r="Q1431" i="8"/>
  <c r="P1431" i="8"/>
  <c r="O1431" i="8"/>
  <c r="N1431" i="8"/>
  <c r="T1431" i="8" s="1"/>
  <c r="S1430" i="8"/>
  <c r="R1430" i="8"/>
  <c r="Q1430" i="8"/>
  <c r="P1430" i="8"/>
  <c r="O1430" i="8"/>
  <c r="N1430" i="8"/>
  <c r="T1430" i="8" s="1"/>
  <c r="S1429" i="8"/>
  <c r="R1429" i="8"/>
  <c r="Q1429" i="8"/>
  <c r="P1429" i="8"/>
  <c r="O1429" i="8"/>
  <c r="N1429" i="8"/>
  <c r="T1429" i="8" s="1"/>
  <c r="S1428" i="8"/>
  <c r="R1428" i="8"/>
  <c r="Q1428" i="8"/>
  <c r="P1428" i="8"/>
  <c r="O1428" i="8"/>
  <c r="N1428" i="8"/>
  <c r="T1428" i="8" s="1"/>
  <c r="S1427" i="8"/>
  <c r="R1427" i="8"/>
  <c r="Q1427" i="8"/>
  <c r="P1427" i="8"/>
  <c r="O1427" i="8"/>
  <c r="N1427" i="8"/>
  <c r="T1427" i="8" s="1"/>
  <c r="S1426" i="8"/>
  <c r="R1426" i="8"/>
  <c r="Q1426" i="8"/>
  <c r="P1426" i="8"/>
  <c r="O1426" i="8"/>
  <c r="N1426" i="8"/>
  <c r="T1426" i="8" s="1"/>
  <c r="S1425" i="8"/>
  <c r="R1425" i="8"/>
  <c r="Q1425" i="8"/>
  <c r="P1425" i="8"/>
  <c r="O1425" i="8"/>
  <c r="N1425" i="8"/>
  <c r="T1425" i="8" s="1"/>
  <c r="S1424" i="8"/>
  <c r="R1424" i="8"/>
  <c r="Q1424" i="8"/>
  <c r="P1424" i="8"/>
  <c r="O1424" i="8"/>
  <c r="N1424" i="8"/>
  <c r="T1424" i="8" s="1"/>
  <c r="S1423" i="8"/>
  <c r="R1423" i="8"/>
  <c r="Q1423" i="8"/>
  <c r="P1423" i="8"/>
  <c r="O1423" i="8"/>
  <c r="N1423" i="8"/>
  <c r="T1423" i="8" s="1"/>
  <c r="S1422" i="8"/>
  <c r="R1422" i="8"/>
  <c r="Q1422" i="8"/>
  <c r="P1422" i="8"/>
  <c r="O1422" i="8"/>
  <c r="N1422" i="8"/>
  <c r="T1422" i="8" s="1"/>
  <c r="S1421" i="8"/>
  <c r="R1421" i="8"/>
  <c r="Q1421" i="8"/>
  <c r="P1421" i="8"/>
  <c r="O1421" i="8"/>
  <c r="N1421" i="8"/>
  <c r="T1421" i="8" s="1"/>
  <c r="S1420" i="8"/>
  <c r="R1420" i="8"/>
  <c r="Q1420" i="8"/>
  <c r="P1420" i="8"/>
  <c r="O1420" i="8"/>
  <c r="N1420" i="8"/>
  <c r="T1420" i="8" s="1"/>
  <c r="S1419" i="8"/>
  <c r="R1419" i="8"/>
  <c r="Q1419" i="8"/>
  <c r="P1419" i="8"/>
  <c r="O1419" i="8"/>
  <c r="N1419" i="8"/>
  <c r="T1419" i="8" s="1"/>
  <c r="S1418" i="8"/>
  <c r="R1418" i="8"/>
  <c r="Q1418" i="8"/>
  <c r="P1418" i="8"/>
  <c r="O1418" i="8"/>
  <c r="N1418" i="8"/>
  <c r="T1418" i="8" s="1"/>
  <c r="S1417" i="8"/>
  <c r="R1417" i="8"/>
  <c r="Q1417" i="8"/>
  <c r="P1417" i="8"/>
  <c r="O1417" i="8"/>
  <c r="N1417" i="8"/>
  <c r="T1417" i="8" s="1"/>
  <c r="S1416" i="8"/>
  <c r="R1416" i="8"/>
  <c r="Q1416" i="8"/>
  <c r="P1416" i="8"/>
  <c r="O1416" i="8"/>
  <c r="N1416" i="8"/>
  <c r="T1416" i="8" s="1"/>
  <c r="S1415" i="8"/>
  <c r="R1415" i="8"/>
  <c r="Q1415" i="8"/>
  <c r="P1415" i="8"/>
  <c r="O1415" i="8"/>
  <c r="N1415" i="8"/>
  <c r="T1415" i="8" s="1"/>
  <c r="S1414" i="8"/>
  <c r="R1414" i="8"/>
  <c r="Q1414" i="8"/>
  <c r="P1414" i="8"/>
  <c r="O1414" i="8"/>
  <c r="N1414" i="8"/>
  <c r="T1414" i="8" s="1"/>
  <c r="S1413" i="8"/>
  <c r="R1413" i="8"/>
  <c r="Q1413" i="8"/>
  <c r="P1413" i="8"/>
  <c r="O1413" i="8"/>
  <c r="N1413" i="8"/>
  <c r="T1413" i="8" s="1"/>
  <c r="S1412" i="8"/>
  <c r="R1412" i="8"/>
  <c r="Q1412" i="8"/>
  <c r="P1412" i="8"/>
  <c r="O1412" i="8"/>
  <c r="N1412" i="8"/>
  <c r="T1412" i="8" s="1"/>
  <c r="S1411" i="8"/>
  <c r="R1411" i="8"/>
  <c r="Q1411" i="8"/>
  <c r="P1411" i="8"/>
  <c r="O1411" i="8"/>
  <c r="N1411" i="8"/>
  <c r="T1411" i="8" s="1"/>
  <c r="S1410" i="8"/>
  <c r="R1410" i="8"/>
  <c r="Q1410" i="8"/>
  <c r="P1410" i="8"/>
  <c r="O1410" i="8"/>
  <c r="N1410" i="8"/>
  <c r="T1410" i="8" s="1"/>
  <c r="S1409" i="8"/>
  <c r="R1409" i="8"/>
  <c r="Q1409" i="8"/>
  <c r="P1409" i="8"/>
  <c r="O1409" i="8"/>
  <c r="N1409" i="8"/>
  <c r="T1409" i="8" s="1"/>
  <c r="S1408" i="8"/>
  <c r="R1408" i="8"/>
  <c r="Q1408" i="8"/>
  <c r="P1408" i="8"/>
  <c r="O1408" i="8"/>
  <c r="N1408" i="8"/>
  <c r="T1408" i="8" s="1"/>
  <c r="S1407" i="8"/>
  <c r="R1407" i="8"/>
  <c r="Q1407" i="8"/>
  <c r="P1407" i="8"/>
  <c r="O1407" i="8"/>
  <c r="N1407" i="8"/>
  <c r="T1407" i="8" s="1"/>
  <c r="S1406" i="8"/>
  <c r="R1406" i="8"/>
  <c r="Q1406" i="8"/>
  <c r="P1406" i="8"/>
  <c r="O1406" i="8"/>
  <c r="N1406" i="8"/>
  <c r="T1406" i="8" s="1"/>
  <c r="S1405" i="8"/>
  <c r="R1405" i="8"/>
  <c r="Q1405" i="8"/>
  <c r="P1405" i="8"/>
  <c r="O1405" i="8"/>
  <c r="N1405" i="8"/>
  <c r="T1405" i="8" s="1"/>
  <c r="S1404" i="8"/>
  <c r="R1404" i="8"/>
  <c r="Q1404" i="8"/>
  <c r="P1404" i="8"/>
  <c r="O1404" i="8"/>
  <c r="N1404" i="8"/>
  <c r="T1404" i="8" s="1"/>
  <c r="S1403" i="8"/>
  <c r="R1403" i="8"/>
  <c r="Q1403" i="8"/>
  <c r="P1403" i="8"/>
  <c r="O1403" i="8"/>
  <c r="N1403" i="8"/>
  <c r="T1403" i="8" s="1"/>
  <c r="S1402" i="8"/>
  <c r="R1402" i="8"/>
  <c r="Q1402" i="8"/>
  <c r="P1402" i="8"/>
  <c r="O1402" i="8"/>
  <c r="N1402" i="8"/>
  <c r="T1402" i="8" s="1"/>
  <c r="S1401" i="8"/>
  <c r="R1401" i="8"/>
  <c r="Q1401" i="8"/>
  <c r="P1401" i="8"/>
  <c r="O1401" i="8"/>
  <c r="N1401" i="8"/>
  <c r="T1401" i="8" s="1"/>
  <c r="S1400" i="8"/>
  <c r="R1400" i="8"/>
  <c r="Q1400" i="8"/>
  <c r="P1400" i="8"/>
  <c r="O1400" i="8"/>
  <c r="N1400" i="8"/>
  <c r="T1400" i="8" s="1"/>
  <c r="S1399" i="8"/>
  <c r="R1399" i="8"/>
  <c r="Q1399" i="8"/>
  <c r="P1399" i="8"/>
  <c r="O1399" i="8"/>
  <c r="N1399" i="8"/>
  <c r="T1399" i="8" s="1"/>
  <c r="S1398" i="8"/>
  <c r="R1398" i="8"/>
  <c r="Q1398" i="8"/>
  <c r="P1398" i="8"/>
  <c r="O1398" i="8"/>
  <c r="N1398" i="8"/>
  <c r="T1398" i="8" s="1"/>
  <c r="S1397" i="8"/>
  <c r="R1397" i="8"/>
  <c r="Q1397" i="8"/>
  <c r="P1397" i="8"/>
  <c r="O1397" i="8"/>
  <c r="N1397" i="8"/>
  <c r="T1397" i="8" s="1"/>
  <c r="S1396" i="8"/>
  <c r="R1396" i="8"/>
  <c r="Q1396" i="8"/>
  <c r="P1396" i="8"/>
  <c r="O1396" i="8"/>
  <c r="N1396" i="8"/>
  <c r="T1396" i="8" s="1"/>
  <c r="S1395" i="8"/>
  <c r="R1395" i="8"/>
  <c r="Q1395" i="8"/>
  <c r="P1395" i="8"/>
  <c r="O1395" i="8"/>
  <c r="N1395" i="8"/>
  <c r="T1395" i="8" s="1"/>
  <c r="S1394" i="8"/>
  <c r="R1394" i="8"/>
  <c r="Q1394" i="8"/>
  <c r="P1394" i="8"/>
  <c r="O1394" i="8"/>
  <c r="N1394" i="8"/>
  <c r="T1394" i="8" s="1"/>
  <c r="S1393" i="8"/>
  <c r="R1393" i="8"/>
  <c r="Q1393" i="8"/>
  <c r="P1393" i="8"/>
  <c r="O1393" i="8"/>
  <c r="N1393" i="8"/>
  <c r="T1393" i="8" s="1"/>
  <c r="S1392" i="8"/>
  <c r="R1392" i="8"/>
  <c r="Q1392" i="8"/>
  <c r="P1392" i="8"/>
  <c r="O1392" i="8"/>
  <c r="N1392" i="8"/>
  <c r="T1392" i="8" s="1"/>
  <c r="S1391" i="8"/>
  <c r="R1391" i="8"/>
  <c r="Q1391" i="8"/>
  <c r="P1391" i="8"/>
  <c r="O1391" i="8"/>
  <c r="N1391" i="8"/>
  <c r="T1391" i="8" s="1"/>
  <c r="S1390" i="8"/>
  <c r="R1390" i="8"/>
  <c r="Q1390" i="8"/>
  <c r="P1390" i="8"/>
  <c r="O1390" i="8"/>
  <c r="N1390" i="8"/>
  <c r="T1390" i="8" s="1"/>
  <c r="S1389" i="8"/>
  <c r="R1389" i="8"/>
  <c r="Q1389" i="8"/>
  <c r="P1389" i="8"/>
  <c r="O1389" i="8"/>
  <c r="N1389" i="8"/>
  <c r="T1389" i="8" s="1"/>
  <c r="S1388" i="8"/>
  <c r="R1388" i="8"/>
  <c r="Q1388" i="8"/>
  <c r="P1388" i="8"/>
  <c r="O1388" i="8"/>
  <c r="N1388" i="8"/>
  <c r="T1388" i="8" s="1"/>
  <c r="S1387" i="8"/>
  <c r="R1387" i="8"/>
  <c r="Q1387" i="8"/>
  <c r="P1387" i="8"/>
  <c r="O1387" i="8"/>
  <c r="N1387" i="8"/>
  <c r="T1387" i="8" s="1"/>
  <c r="S1386" i="8"/>
  <c r="R1386" i="8"/>
  <c r="Q1386" i="8"/>
  <c r="P1386" i="8"/>
  <c r="O1386" i="8"/>
  <c r="N1386" i="8"/>
  <c r="T1386" i="8" s="1"/>
  <c r="S1385" i="8"/>
  <c r="R1385" i="8"/>
  <c r="Q1385" i="8"/>
  <c r="P1385" i="8"/>
  <c r="O1385" i="8"/>
  <c r="N1385" i="8"/>
  <c r="T1385" i="8" s="1"/>
  <c r="S1384" i="8"/>
  <c r="R1384" i="8"/>
  <c r="Q1384" i="8"/>
  <c r="P1384" i="8"/>
  <c r="O1384" i="8"/>
  <c r="N1384" i="8"/>
  <c r="T1384" i="8" s="1"/>
  <c r="S1383" i="8"/>
  <c r="R1383" i="8"/>
  <c r="Q1383" i="8"/>
  <c r="P1383" i="8"/>
  <c r="O1383" i="8"/>
  <c r="N1383" i="8"/>
  <c r="T1383" i="8" s="1"/>
  <c r="S1382" i="8"/>
  <c r="R1382" i="8"/>
  <c r="Q1382" i="8"/>
  <c r="P1382" i="8"/>
  <c r="O1382" i="8"/>
  <c r="N1382" i="8"/>
  <c r="T1382" i="8" s="1"/>
  <c r="S1381" i="8"/>
  <c r="R1381" i="8"/>
  <c r="Q1381" i="8"/>
  <c r="P1381" i="8"/>
  <c r="O1381" i="8"/>
  <c r="N1381" i="8"/>
  <c r="T1381" i="8" s="1"/>
  <c r="S1380" i="8"/>
  <c r="R1380" i="8"/>
  <c r="Q1380" i="8"/>
  <c r="P1380" i="8"/>
  <c r="O1380" i="8"/>
  <c r="N1380" i="8"/>
  <c r="T1380" i="8" s="1"/>
  <c r="S1379" i="8"/>
  <c r="R1379" i="8"/>
  <c r="Q1379" i="8"/>
  <c r="P1379" i="8"/>
  <c r="O1379" i="8"/>
  <c r="N1379" i="8"/>
  <c r="T1379" i="8" s="1"/>
  <c r="S1378" i="8"/>
  <c r="R1378" i="8"/>
  <c r="Q1378" i="8"/>
  <c r="P1378" i="8"/>
  <c r="O1378" i="8"/>
  <c r="N1378" i="8"/>
  <c r="T1378" i="8" s="1"/>
  <c r="S1377" i="8"/>
  <c r="R1377" i="8"/>
  <c r="Q1377" i="8"/>
  <c r="P1377" i="8"/>
  <c r="O1377" i="8"/>
  <c r="N1377" i="8"/>
  <c r="T1377" i="8" s="1"/>
  <c r="S1376" i="8"/>
  <c r="R1376" i="8"/>
  <c r="Q1376" i="8"/>
  <c r="P1376" i="8"/>
  <c r="O1376" i="8"/>
  <c r="N1376" i="8"/>
  <c r="T1376" i="8" s="1"/>
  <c r="S1375" i="8"/>
  <c r="R1375" i="8"/>
  <c r="Q1375" i="8"/>
  <c r="P1375" i="8"/>
  <c r="O1375" i="8"/>
  <c r="N1375" i="8"/>
  <c r="T1375" i="8" s="1"/>
  <c r="S1374" i="8"/>
  <c r="R1374" i="8"/>
  <c r="Q1374" i="8"/>
  <c r="P1374" i="8"/>
  <c r="O1374" i="8"/>
  <c r="N1374" i="8"/>
  <c r="T1374" i="8" s="1"/>
  <c r="S1373" i="8"/>
  <c r="R1373" i="8"/>
  <c r="Q1373" i="8"/>
  <c r="P1373" i="8"/>
  <c r="O1373" i="8"/>
  <c r="N1373" i="8"/>
  <c r="T1373" i="8" s="1"/>
  <c r="S1372" i="8"/>
  <c r="R1372" i="8"/>
  <c r="Q1372" i="8"/>
  <c r="P1372" i="8"/>
  <c r="O1372" i="8"/>
  <c r="N1372" i="8"/>
  <c r="T1372" i="8" s="1"/>
  <c r="S1371" i="8"/>
  <c r="R1371" i="8"/>
  <c r="Q1371" i="8"/>
  <c r="P1371" i="8"/>
  <c r="O1371" i="8"/>
  <c r="N1371" i="8"/>
  <c r="T1371" i="8" s="1"/>
  <c r="S1370" i="8"/>
  <c r="R1370" i="8"/>
  <c r="Q1370" i="8"/>
  <c r="P1370" i="8"/>
  <c r="O1370" i="8"/>
  <c r="N1370" i="8"/>
  <c r="T1370" i="8" s="1"/>
  <c r="S1369" i="8"/>
  <c r="R1369" i="8"/>
  <c r="Q1369" i="8"/>
  <c r="P1369" i="8"/>
  <c r="O1369" i="8"/>
  <c r="N1369" i="8"/>
  <c r="T1369" i="8" s="1"/>
  <c r="S1368" i="8"/>
  <c r="R1368" i="8"/>
  <c r="Q1368" i="8"/>
  <c r="P1368" i="8"/>
  <c r="O1368" i="8"/>
  <c r="N1368" i="8"/>
  <c r="T1368" i="8" s="1"/>
  <c r="S1367" i="8"/>
  <c r="R1367" i="8"/>
  <c r="Q1367" i="8"/>
  <c r="P1367" i="8"/>
  <c r="O1367" i="8"/>
  <c r="N1367" i="8"/>
  <c r="T1367" i="8" s="1"/>
  <c r="S1366" i="8"/>
  <c r="R1366" i="8"/>
  <c r="Q1366" i="8"/>
  <c r="P1366" i="8"/>
  <c r="O1366" i="8"/>
  <c r="N1366" i="8"/>
  <c r="T1366" i="8" s="1"/>
  <c r="S1365" i="8"/>
  <c r="R1365" i="8"/>
  <c r="Q1365" i="8"/>
  <c r="P1365" i="8"/>
  <c r="O1365" i="8"/>
  <c r="N1365" i="8"/>
  <c r="T1365" i="8" s="1"/>
  <c r="S1364" i="8"/>
  <c r="R1364" i="8"/>
  <c r="Q1364" i="8"/>
  <c r="P1364" i="8"/>
  <c r="O1364" i="8"/>
  <c r="N1364" i="8"/>
  <c r="T1364" i="8" s="1"/>
  <c r="S1363" i="8"/>
  <c r="R1363" i="8"/>
  <c r="Q1363" i="8"/>
  <c r="P1363" i="8"/>
  <c r="O1363" i="8"/>
  <c r="N1363" i="8"/>
  <c r="T1363" i="8" s="1"/>
  <c r="S1362" i="8"/>
  <c r="R1362" i="8"/>
  <c r="Q1362" i="8"/>
  <c r="P1362" i="8"/>
  <c r="O1362" i="8"/>
  <c r="N1362" i="8"/>
  <c r="T1362" i="8" s="1"/>
  <c r="S1361" i="8"/>
  <c r="R1361" i="8"/>
  <c r="Q1361" i="8"/>
  <c r="P1361" i="8"/>
  <c r="O1361" i="8"/>
  <c r="N1361" i="8"/>
  <c r="T1361" i="8" s="1"/>
  <c r="S1360" i="8"/>
  <c r="R1360" i="8"/>
  <c r="Q1360" i="8"/>
  <c r="P1360" i="8"/>
  <c r="O1360" i="8"/>
  <c r="N1360" i="8"/>
  <c r="T1360" i="8" s="1"/>
  <c r="S1359" i="8"/>
  <c r="R1359" i="8"/>
  <c r="Q1359" i="8"/>
  <c r="P1359" i="8"/>
  <c r="O1359" i="8"/>
  <c r="N1359" i="8"/>
  <c r="T1359" i="8" s="1"/>
  <c r="S1358" i="8"/>
  <c r="R1358" i="8"/>
  <c r="Q1358" i="8"/>
  <c r="P1358" i="8"/>
  <c r="O1358" i="8"/>
  <c r="N1358" i="8"/>
  <c r="T1358" i="8" s="1"/>
  <c r="S1357" i="8"/>
  <c r="R1357" i="8"/>
  <c r="Q1357" i="8"/>
  <c r="P1357" i="8"/>
  <c r="O1357" i="8"/>
  <c r="N1357" i="8"/>
  <c r="T1357" i="8" s="1"/>
  <c r="S1356" i="8"/>
  <c r="R1356" i="8"/>
  <c r="Q1356" i="8"/>
  <c r="P1356" i="8"/>
  <c r="O1356" i="8"/>
  <c r="N1356" i="8"/>
  <c r="T1356" i="8" s="1"/>
  <c r="S1355" i="8"/>
  <c r="R1355" i="8"/>
  <c r="Q1355" i="8"/>
  <c r="P1355" i="8"/>
  <c r="O1355" i="8"/>
  <c r="N1355" i="8"/>
  <c r="T1355" i="8" s="1"/>
  <c r="S1354" i="8"/>
  <c r="R1354" i="8"/>
  <c r="Q1354" i="8"/>
  <c r="P1354" i="8"/>
  <c r="O1354" i="8"/>
  <c r="N1354" i="8"/>
  <c r="T1354" i="8" s="1"/>
  <c r="S1353" i="8"/>
  <c r="R1353" i="8"/>
  <c r="Q1353" i="8"/>
  <c r="P1353" i="8"/>
  <c r="O1353" i="8"/>
  <c r="N1353" i="8"/>
  <c r="T1353" i="8" s="1"/>
  <c r="S1352" i="8"/>
  <c r="R1352" i="8"/>
  <c r="Q1352" i="8"/>
  <c r="P1352" i="8"/>
  <c r="O1352" i="8"/>
  <c r="N1352" i="8"/>
  <c r="T1352" i="8" s="1"/>
  <c r="S1351" i="8"/>
  <c r="R1351" i="8"/>
  <c r="Q1351" i="8"/>
  <c r="P1351" i="8"/>
  <c r="O1351" i="8"/>
  <c r="N1351" i="8"/>
  <c r="T1351" i="8" s="1"/>
  <c r="S1350" i="8"/>
  <c r="R1350" i="8"/>
  <c r="Q1350" i="8"/>
  <c r="P1350" i="8"/>
  <c r="O1350" i="8"/>
  <c r="N1350" i="8"/>
  <c r="T1350" i="8" s="1"/>
  <c r="S1349" i="8"/>
  <c r="R1349" i="8"/>
  <c r="Q1349" i="8"/>
  <c r="P1349" i="8"/>
  <c r="O1349" i="8"/>
  <c r="N1349" i="8"/>
  <c r="T1349" i="8" s="1"/>
  <c r="S1348" i="8"/>
  <c r="R1348" i="8"/>
  <c r="Q1348" i="8"/>
  <c r="P1348" i="8"/>
  <c r="O1348" i="8"/>
  <c r="N1348" i="8"/>
  <c r="T1348" i="8" s="1"/>
  <c r="S1347" i="8"/>
  <c r="R1347" i="8"/>
  <c r="Q1347" i="8"/>
  <c r="P1347" i="8"/>
  <c r="O1347" i="8"/>
  <c r="N1347" i="8"/>
  <c r="T1347" i="8" s="1"/>
  <c r="S1346" i="8"/>
  <c r="R1346" i="8"/>
  <c r="Q1346" i="8"/>
  <c r="P1346" i="8"/>
  <c r="O1346" i="8"/>
  <c r="N1346" i="8"/>
  <c r="T1346" i="8" s="1"/>
  <c r="S1345" i="8"/>
  <c r="R1345" i="8"/>
  <c r="Q1345" i="8"/>
  <c r="P1345" i="8"/>
  <c r="O1345" i="8"/>
  <c r="N1345" i="8"/>
  <c r="T1345" i="8" s="1"/>
  <c r="S1344" i="8"/>
  <c r="R1344" i="8"/>
  <c r="Q1344" i="8"/>
  <c r="P1344" i="8"/>
  <c r="O1344" i="8"/>
  <c r="N1344" i="8"/>
  <c r="T1344" i="8" s="1"/>
  <c r="S1343" i="8"/>
  <c r="R1343" i="8"/>
  <c r="Q1343" i="8"/>
  <c r="P1343" i="8"/>
  <c r="O1343" i="8"/>
  <c r="N1343" i="8"/>
  <c r="T1343" i="8" s="1"/>
  <c r="S1342" i="8"/>
  <c r="R1342" i="8"/>
  <c r="Q1342" i="8"/>
  <c r="P1342" i="8"/>
  <c r="O1342" i="8"/>
  <c r="N1342" i="8"/>
  <c r="T1342" i="8" s="1"/>
  <c r="S1341" i="8"/>
  <c r="R1341" i="8"/>
  <c r="Q1341" i="8"/>
  <c r="P1341" i="8"/>
  <c r="O1341" i="8"/>
  <c r="N1341" i="8"/>
  <c r="T1341" i="8" s="1"/>
  <c r="S1340" i="8"/>
  <c r="R1340" i="8"/>
  <c r="Q1340" i="8"/>
  <c r="P1340" i="8"/>
  <c r="O1340" i="8"/>
  <c r="N1340" i="8"/>
  <c r="T1340" i="8" s="1"/>
  <c r="S1339" i="8"/>
  <c r="R1339" i="8"/>
  <c r="Q1339" i="8"/>
  <c r="P1339" i="8"/>
  <c r="O1339" i="8"/>
  <c r="N1339" i="8"/>
  <c r="T1339" i="8" s="1"/>
  <c r="S1338" i="8"/>
  <c r="R1338" i="8"/>
  <c r="Q1338" i="8"/>
  <c r="P1338" i="8"/>
  <c r="O1338" i="8"/>
  <c r="N1338" i="8"/>
  <c r="T1338" i="8" s="1"/>
  <c r="S1337" i="8"/>
  <c r="R1337" i="8"/>
  <c r="Q1337" i="8"/>
  <c r="P1337" i="8"/>
  <c r="O1337" i="8"/>
  <c r="N1337" i="8"/>
  <c r="T1337" i="8" s="1"/>
  <c r="S1336" i="8"/>
  <c r="R1336" i="8"/>
  <c r="Q1336" i="8"/>
  <c r="P1336" i="8"/>
  <c r="O1336" i="8"/>
  <c r="N1336" i="8"/>
  <c r="T1336" i="8" s="1"/>
  <c r="S1335" i="8"/>
  <c r="R1335" i="8"/>
  <c r="Q1335" i="8"/>
  <c r="P1335" i="8"/>
  <c r="O1335" i="8"/>
  <c r="N1335" i="8"/>
  <c r="T1335" i="8" s="1"/>
  <c r="S1334" i="8"/>
  <c r="R1334" i="8"/>
  <c r="Q1334" i="8"/>
  <c r="P1334" i="8"/>
  <c r="O1334" i="8"/>
  <c r="N1334" i="8"/>
  <c r="T1334" i="8" s="1"/>
  <c r="S1333" i="8"/>
  <c r="R1333" i="8"/>
  <c r="Q1333" i="8"/>
  <c r="P1333" i="8"/>
  <c r="O1333" i="8"/>
  <c r="N1333" i="8"/>
  <c r="T1333" i="8" s="1"/>
  <c r="S1332" i="8"/>
  <c r="R1332" i="8"/>
  <c r="Q1332" i="8"/>
  <c r="P1332" i="8"/>
  <c r="O1332" i="8"/>
  <c r="N1332" i="8"/>
  <c r="T1332" i="8" s="1"/>
  <c r="S1331" i="8"/>
  <c r="R1331" i="8"/>
  <c r="Q1331" i="8"/>
  <c r="P1331" i="8"/>
  <c r="O1331" i="8"/>
  <c r="N1331" i="8"/>
  <c r="T1331" i="8" s="1"/>
  <c r="S1330" i="8"/>
  <c r="R1330" i="8"/>
  <c r="Q1330" i="8"/>
  <c r="P1330" i="8"/>
  <c r="O1330" i="8"/>
  <c r="N1330" i="8"/>
  <c r="T1330" i="8" s="1"/>
  <c r="S1329" i="8"/>
  <c r="R1329" i="8"/>
  <c r="Q1329" i="8"/>
  <c r="P1329" i="8"/>
  <c r="O1329" i="8"/>
  <c r="N1329" i="8"/>
  <c r="T1329" i="8" s="1"/>
  <c r="S1328" i="8"/>
  <c r="R1328" i="8"/>
  <c r="Q1328" i="8"/>
  <c r="P1328" i="8"/>
  <c r="O1328" i="8"/>
  <c r="N1328" i="8"/>
  <c r="T1328" i="8" s="1"/>
  <c r="S1327" i="8"/>
  <c r="R1327" i="8"/>
  <c r="Q1327" i="8"/>
  <c r="P1327" i="8"/>
  <c r="O1327" i="8"/>
  <c r="N1327" i="8"/>
  <c r="T1327" i="8" s="1"/>
  <c r="S1326" i="8"/>
  <c r="R1326" i="8"/>
  <c r="Q1326" i="8"/>
  <c r="P1326" i="8"/>
  <c r="O1326" i="8"/>
  <c r="N1326" i="8"/>
  <c r="T1326" i="8" s="1"/>
  <c r="S1325" i="8"/>
  <c r="R1325" i="8"/>
  <c r="Q1325" i="8"/>
  <c r="P1325" i="8"/>
  <c r="O1325" i="8"/>
  <c r="N1325" i="8"/>
  <c r="T1325" i="8" s="1"/>
  <c r="S1324" i="8"/>
  <c r="R1324" i="8"/>
  <c r="Q1324" i="8"/>
  <c r="P1324" i="8"/>
  <c r="O1324" i="8"/>
  <c r="N1324" i="8"/>
  <c r="T1324" i="8" s="1"/>
  <c r="S1323" i="8"/>
  <c r="R1323" i="8"/>
  <c r="Q1323" i="8"/>
  <c r="P1323" i="8"/>
  <c r="O1323" i="8"/>
  <c r="N1323" i="8"/>
  <c r="T1323" i="8" s="1"/>
  <c r="S1322" i="8"/>
  <c r="R1322" i="8"/>
  <c r="Q1322" i="8"/>
  <c r="P1322" i="8"/>
  <c r="O1322" i="8"/>
  <c r="N1322" i="8"/>
  <c r="T1322" i="8" s="1"/>
  <c r="S1321" i="8"/>
  <c r="R1321" i="8"/>
  <c r="Q1321" i="8"/>
  <c r="P1321" i="8"/>
  <c r="O1321" i="8"/>
  <c r="N1321" i="8"/>
  <c r="T1321" i="8" s="1"/>
  <c r="S1320" i="8"/>
  <c r="R1320" i="8"/>
  <c r="Q1320" i="8"/>
  <c r="P1320" i="8"/>
  <c r="O1320" i="8"/>
  <c r="N1320" i="8"/>
  <c r="T1320" i="8" s="1"/>
  <c r="S1319" i="8"/>
  <c r="R1319" i="8"/>
  <c r="Q1319" i="8"/>
  <c r="P1319" i="8"/>
  <c r="O1319" i="8"/>
  <c r="N1319" i="8"/>
  <c r="T1319" i="8" s="1"/>
  <c r="S1318" i="8"/>
  <c r="R1318" i="8"/>
  <c r="Q1318" i="8"/>
  <c r="P1318" i="8"/>
  <c r="O1318" i="8"/>
  <c r="N1318" i="8"/>
  <c r="T1318" i="8" s="1"/>
  <c r="S1317" i="8"/>
  <c r="R1317" i="8"/>
  <c r="Q1317" i="8"/>
  <c r="P1317" i="8"/>
  <c r="O1317" i="8"/>
  <c r="N1317" i="8"/>
  <c r="T1317" i="8" s="1"/>
  <c r="S1316" i="8"/>
  <c r="R1316" i="8"/>
  <c r="Q1316" i="8"/>
  <c r="P1316" i="8"/>
  <c r="O1316" i="8"/>
  <c r="N1316" i="8"/>
  <c r="T1316" i="8" s="1"/>
  <c r="S1315" i="8"/>
  <c r="R1315" i="8"/>
  <c r="Q1315" i="8"/>
  <c r="P1315" i="8"/>
  <c r="O1315" i="8"/>
  <c r="N1315" i="8"/>
  <c r="T1315" i="8" s="1"/>
  <c r="S1314" i="8"/>
  <c r="R1314" i="8"/>
  <c r="Q1314" i="8"/>
  <c r="P1314" i="8"/>
  <c r="O1314" i="8"/>
  <c r="N1314" i="8"/>
  <c r="T1314" i="8" s="1"/>
  <c r="S1313" i="8"/>
  <c r="R1313" i="8"/>
  <c r="Q1313" i="8"/>
  <c r="P1313" i="8"/>
  <c r="O1313" i="8"/>
  <c r="N1313" i="8"/>
  <c r="T1313" i="8" s="1"/>
  <c r="S1312" i="8"/>
  <c r="R1312" i="8"/>
  <c r="Q1312" i="8"/>
  <c r="P1312" i="8"/>
  <c r="O1312" i="8"/>
  <c r="N1312" i="8"/>
  <c r="T1312" i="8" s="1"/>
  <c r="S1311" i="8"/>
  <c r="R1311" i="8"/>
  <c r="Q1311" i="8"/>
  <c r="P1311" i="8"/>
  <c r="O1311" i="8"/>
  <c r="N1311" i="8"/>
  <c r="T1311" i="8" s="1"/>
  <c r="S1310" i="8"/>
  <c r="R1310" i="8"/>
  <c r="Q1310" i="8"/>
  <c r="P1310" i="8"/>
  <c r="O1310" i="8"/>
  <c r="N1310" i="8"/>
  <c r="T1310" i="8" s="1"/>
  <c r="S1309" i="8"/>
  <c r="R1309" i="8"/>
  <c r="Q1309" i="8"/>
  <c r="P1309" i="8"/>
  <c r="O1309" i="8"/>
  <c r="N1309" i="8"/>
  <c r="T1309" i="8" s="1"/>
  <c r="S1308" i="8"/>
  <c r="R1308" i="8"/>
  <c r="Q1308" i="8"/>
  <c r="P1308" i="8"/>
  <c r="O1308" i="8"/>
  <c r="N1308" i="8"/>
  <c r="T1308" i="8" s="1"/>
  <c r="S1307" i="8"/>
  <c r="R1307" i="8"/>
  <c r="Q1307" i="8"/>
  <c r="P1307" i="8"/>
  <c r="O1307" i="8"/>
  <c r="N1307" i="8"/>
  <c r="T1307" i="8" s="1"/>
  <c r="S1306" i="8"/>
  <c r="R1306" i="8"/>
  <c r="Q1306" i="8"/>
  <c r="P1306" i="8"/>
  <c r="O1306" i="8"/>
  <c r="N1306" i="8"/>
  <c r="T1306" i="8" s="1"/>
  <c r="S1305" i="8"/>
  <c r="R1305" i="8"/>
  <c r="Q1305" i="8"/>
  <c r="P1305" i="8"/>
  <c r="O1305" i="8"/>
  <c r="N1305" i="8"/>
  <c r="T1305" i="8" s="1"/>
  <c r="S1304" i="8"/>
  <c r="R1304" i="8"/>
  <c r="Q1304" i="8"/>
  <c r="P1304" i="8"/>
  <c r="O1304" i="8"/>
  <c r="N1304" i="8"/>
  <c r="T1304" i="8" s="1"/>
  <c r="S1303" i="8"/>
  <c r="R1303" i="8"/>
  <c r="Q1303" i="8"/>
  <c r="P1303" i="8"/>
  <c r="O1303" i="8"/>
  <c r="N1303" i="8"/>
  <c r="T1303" i="8" s="1"/>
  <c r="S1302" i="8"/>
  <c r="R1302" i="8"/>
  <c r="Q1302" i="8"/>
  <c r="P1302" i="8"/>
  <c r="O1302" i="8"/>
  <c r="N1302" i="8"/>
  <c r="T1302" i="8" s="1"/>
  <c r="S1301" i="8"/>
  <c r="R1301" i="8"/>
  <c r="Q1301" i="8"/>
  <c r="P1301" i="8"/>
  <c r="O1301" i="8"/>
  <c r="N1301" i="8"/>
  <c r="T1301" i="8" s="1"/>
  <c r="S1300" i="8"/>
  <c r="R1300" i="8"/>
  <c r="Q1300" i="8"/>
  <c r="P1300" i="8"/>
  <c r="O1300" i="8"/>
  <c r="N1300" i="8"/>
  <c r="T1300" i="8" s="1"/>
  <c r="S1299" i="8"/>
  <c r="R1299" i="8"/>
  <c r="Q1299" i="8"/>
  <c r="P1299" i="8"/>
  <c r="O1299" i="8"/>
  <c r="N1299" i="8"/>
  <c r="T1299" i="8" s="1"/>
  <c r="S1298" i="8"/>
  <c r="R1298" i="8"/>
  <c r="Q1298" i="8"/>
  <c r="P1298" i="8"/>
  <c r="O1298" i="8"/>
  <c r="N1298" i="8"/>
  <c r="T1298" i="8" s="1"/>
  <c r="S1297" i="8"/>
  <c r="R1297" i="8"/>
  <c r="Q1297" i="8"/>
  <c r="P1297" i="8"/>
  <c r="O1297" i="8"/>
  <c r="N1297" i="8"/>
  <c r="T1297" i="8" s="1"/>
  <c r="S1296" i="8"/>
  <c r="R1296" i="8"/>
  <c r="Q1296" i="8"/>
  <c r="P1296" i="8"/>
  <c r="O1296" i="8"/>
  <c r="N1296" i="8"/>
  <c r="T1296" i="8" s="1"/>
  <c r="S1295" i="8"/>
  <c r="R1295" i="8"/>
  <c r="Q1295" i="8"/>
  <c r="P1295" i="8"/>
  <c r="O1295" i="8"/>
  <c r="N1295" i="8"/>
  <c r="T1295" i="8" s="1"/>
  <c r="S1294" i="8"/>
  <c r="R1294" i="8"/>
  <c r="Q1294" i="8"/>
  <c r="P1294" i="8"/>
  <c r="O1294" i="8"/>
  <c r="N1294" i="8"/>
  <c r="T1294" i="8" s="1"/>
  <c r="S1293" i="8"/>
  <c r="R1293" i="8"/>
  <c r="Q1293" i="8"/>
  <c r="P1293" i="8"/>
  <c r="O1293" i="8"/>
  <c r="N1293" i="8"/>
  <c r="T1293" i="8" s="1"/>
  <c r="S1292" i="8"/>
  <c r="R1292" i="8"/>
  <c r="Q1292" i="8"/>
  <c r="P1292" i="8"/>
  <c r="O1292" i="8"/>
  <c r="N1292" i="8"/>
  <c r="T1292" i="8" s="1"/>
  <c r="S1291" i="8"/>
  <c r="R1291" i="8"/>
  <c r="Q1291" i="8"/>
  <c r="P1291" i="8"/>
  <c r="O1291" i="8"/>
  <c r="N1291" i="8"/>
  <c r="T1291" i="8" s="1"/>
  <c r="S1290" i="8"/>
  <c r="R1290" i="8"/>
  <c r="Q1290" i="8"/>
  <c r="P1290" i="8"/>
  <c r="O1290" i="8"/>
  <c r="N1290" i="8"/>
  <c r="T1290" i="8" s="1"/>
  <c r="S1289" i="8"/>
  <c r="R1289" i="8"/>
  <c r="Q1289" i="8"/>
  <c r="P1289" i="8"/>
  <c r="O1289" i="8"/>
  <c r="N1289" i="8"/>
  <c r="T1289" i="8" s="1"/>
  <c r="S1288" i="8"/>
  <c r="R1288" i="8"/>
  <c r="Q1288" i="8"/>
  <c r="P1288" i="8"/>
  <c r="O1288" i="8"/>
  <c r="N1288" i="8"/>
  <c r="T1288" i="8" s="1"/>
  <c r="S1287" i="8"/>
  <c r="R1287" i="8"/>
  <c r="Q1287" i="8"/>
  <c r="P1287" i="8"/>
  <c r="O1287" i="8"/>
  <c r="N1287" i="8"/>
  <c r="T1287" i="8" s="1"/>
  <c r="S1286" i="8"/>
  <c r="R1286" i="8"/>
  <c r="Q1286" i="8"/>
  <c r="P1286" i="8"/>
  <c r="O1286" i="8"/>
  <c r="N1286" i="8"/>
  <c r="T1286" i="8" s="1"/>
  <c r="S1285" i="8"/>
  <c r="R1285" i="8"/>
  <c r="Q1285" i="8"/>
  <c r="P1285" i="8"/>
  <c r="O1285" i="8"/>
  <c r="N1285" i="8"/>
  <c r="T1285" i="8" s="1"/>
  <c r="S1284" i="8"/>
  <c r="R1284" i="8"/>
  <c r="Q1284" i="8"/>
  <c r="P1284" i="8"/>
  <c r="O1284" i="8"/>
  <c r="N1284" i="8"/>
  <c r="T1284" i="8" s="1"/>
  <c r="S1283" i="8"/>
  <c r="R1283" i="8"/>
  <c r="Q1283" i="8"/>
  <c r="P1283" i="8"/>
  <c r="O1283" i="8"/>
  <c r="N1283" i="8"/>
  <c r="T1283" i="8" s="1"/>
  <c r="S1282" i="8"/>
  <c r="R1282" i="8"/>
  <c r="Q1282" i="8"/>
  <c r="P1282" i="8"/>
  <c r="O1282" i="8"/>
  <c r="N1282" i="8"/>
  <c r="T1282" i="8" s="1"/>
  <c r="S1281" i="8"/>
  <c r="R1281" i="8"/>
  <c r="Q1281" i="8"/>
  <c r="P1281" i="8"/>
  <c r="O1281" i="8"/>
  <c r="N1281" i="8"/>
  <c r="T1281" i="8" s="1"/>
  <c r="S1280" i="8"/>
  <c r="R1280" i="8"/>
  <c r="Q1280" i="8"/>
  <c r="P1280" i="8"/>
  <c r="O1280" i="8"/>
  <c r="N1280" i="8"/>
  <c r="T1280" i="8" s="1"/>
  <c r="S1279" i="8"/>
  <c r="R1279" i="8"/>
  <c r="Q1279" i="8"/>
  <c r="P1279" i="8"/>
  <c r="O1279" i="8"/>
  <c r="N1279" i="8"/>
  <c r="T1279" i="8" s="1"/>
  <c r="S1278" i="8"/>
  <c r="R1278" i="8"/>
  <c r="Q1278" i="8"/>
  <c r="P1278" i="8"/>
  <c r="O1278" i="8"/>
  <c r="N1278" i="8"/>
  <c r="T1278" i="8" s="1"/>
  <c r="S1277" i="8"/>
  <c r="R1277" i="8"/>
  <c r="Q1277" i="8"/>
  <c r="P1277" i="8"/>
  <c r="O1277" i="8"/>
  <c r="N1277" i="8"/>
  <c r="T1277" i="8" s="1"/>
  <c r="S1276" i="8"/>
  <c r="R1276" i="8"/>
  <c r="Q1276" i="8"/>
  <c r="P1276" i="8"/>
  <c r="O1276" i="8"/>
  <c r="N1276" i="8"/>
  <c r="T1276" i="8" s="1"/>
  <c r="S1275" i="8"/>
  <c r="R1275" i="8"/>
  <c r="Q1275" i="8"/>
  <c r="P1275" i="8"/>
  <c r="O1275" i="8"/>
  <c r="N1275" i="8"/>
  <c r="T1275" i="8" s="1"/>
  <c r="S1274" i="8"/>
  <c r="R1274" i="8"/>
  <c r="Q1274" i="8"/>
  <c r="P1274" i="8"/>
  <c r="O1274" i="8"/>
  <c r="N1274" i="8"/>
  <c r="T1274" i="8" s="1"/>
  <c r="S1273" i="8"/>
  <c r="R1273" i="8"/>
  <c r="Q1273" i="8"/>
  <c r="P1273" i="8"/>
  <c r="O1273" i="8"/>
  <c r="N1273" i="8"/>
  <c r="T1273" i="8" s="1"/>
  <c r="S1272" i="8"/>
  <c r="R1272" i="8"/>
  <c r="Q1272" i="8"/>
  <c r="P1272" i="8"/>
  <c r="O1272" i="8"/>
  <c r="N1272" i="8"/>
  <c r="T1272" i="8" s="1"/>
  <c r="S1271" i="8"/>
  <c r="R1271" i="8"/>
  <c r="Q1271" i="8"/>
  <c r="P1271" i="8"/>
  <c r="O1271" i="8"/>
  <c r="N1271" i="8"/>
  <c r="T1271" i="8" s="1"/>
  <c r="S1270" i="8"/>
  <c r="R1270" i="8"/>
  <c r="Q1270" i="8"/>
  <c r="P1270" i="8"/>
  <c r="O1270" i="8"/>
  <c r="N1270" i="8"/>
  <c r="T1270" i="8" s="1"/>
  <c r="S1269" i="8"/>
  <c r="R1269" i="8"/>
  <c r="Q1269" i="8"/>
  <c r="P1269" i="8"/>
  <c r="O1269" i="8"/>
  <c r="N1269" i="8"/>
  <c r="T1269" i="8" s="1"/>
  <c r="S1268" i="8"/>
  <c r="R1268" i="8"/>
  <c r="Q1268" i="8"/>
  <c r="P1268" i="8"/>
  <c r="O1268" i="8"/>
  <c r="N1268" i="8"/>
  <c r="T1268" i="8" s="1"/>
  <c r="S1267" i="8"/>
  <c r="R1267" i="8"/>
  <c r="Q1267" i="8"/>
  <c r="P1267" i="8"/>
  <c r="O1267" i="8"/>
  <c r="N1267" i="8"/>
  <c r="T1267" i="8" s="1"/>
  <c r="S1266" i="8"/>
  <c r="R1266" i="8"/>
  <c r="Q1266" i="8"/>
  <c r="P1266" i="8"/>
  <c r="O1266" i="8"/>
  <c r="N1266" i="8"/>
  <c r="T1266" i="8" s="1"/>
  <c r="S1265" i="8"/>
  <c r="R1265" i="8"/>
  <c r="Q1265" i="8"/>
  <c r="P1265" i="8"/>
  <c r="O1265" i="8"/>
  <c r="N1265" i="8"/>
  <c r="T1265" i="8" s="1"/>
  <c r="S1264" i="8"/>
  <c r="R1264" i="8"/>
  <c r="Q1264" i="8"/>
  <c r="P1264" i="8"/>
  <c r="O1264" i="8"/>
  <c r="N1264" i="8"/>
  <c r="T1264" i="8" s="1"/>
  <c r="S1263" i="8"/>
  <c r="R1263" i="8"/>
  <c r="Q1263" i="8"/>
  <c r="P1263" i="8"/>
  <c r="O1263" i="8"/>
  <c r="N1263" i="8"/>
  <c r="T1263" i="8" s="1"/>
  <c r="S1262" i="8"/>
  <c r="R1262" i="8"/>
  <c r="Q1262" i="8"/>
  <c r="P1262" i="8"/>
  <c r="O1262" i="8"/>
  <c r="N1262" i="8"/>
  <c r="T1262" i="8" s="1"/>
  <c r="S1261" i="8"/>
  <c r="R1261" i="8"/>
  <c r="Q1261" i="8"/>
  <c r="P1261" i="8"/>
  <c r="O1261" i="8"/>
  <c r="N1261" i="8"/>
  <c r="T1261" i="8" s="1"/>
  <c r="S1260" i="8"/>
  <c r="R1260" i="8"/>
  <c r="Q1260" i="8"/>
  <c r="P1260" i="8"/>
  <c r="O1260" i="8"/>
  <c r="N1260" i="8"/>
  <c r="T1260" i="8" s="1"/>
  <c r="S1259" i="8"/>
  <c r="R1259" i="8"/>
  <c r="Q1259" i="8"/>
  <c r="P1259" i="8"/>
  <c r="O1259" i="8"/>
  <c r="N1259" i="8"/>
  <c r="T1259" i="8" s="1"/>
  <c r="S1258" i="8"/>
  <c r="R1258" i="8"/>
  <c r="Q1258" i="8"/>
  <c r="P1258" i="8"/>
  <c r="O1258" i="8"/>
  <c r="N1258" i="8"/>
  <c r="T1258" i="8" s="1"/>
  <c r="S1257" i="8"/>
  <c r="R1257" i="8"/>
  <c r="Q1257" i="8"/>
  <c r="P1257" i="8"/>
  <c r="O1257" i="8"/>
  <c r="N1257" i="8"/>
  <c r="T1257" i="8" s="1"/>
  <c r="S1256" i="8"/>
  <c r="R1256" i="8"/>
  <c r="Q1256" i="8"/>
  <c r="P1256" i="8"/>
  <c r="O1256" i="8"/>
  <c r="N1256" i="8"/>
  <c r="T1256" i="8" s="1"/>
  <c r="S1255" i="8"/>
  <c r="R1255" i="8"/>
  <c r="Q1255" i="8"/>
  <c r="P1255" i="8"/>
  <c r="O1255" i="8"/>
  <c r="N1255" i="8"/>
  <c r="T1255" i="8" s="1"/>
  <c r="S1254" i="8"/>
  <c r="R1254" i="8"/>
  <c r="Q1254" i="8"/>
  <c r="P1254" i="8"/>
  <c r="O1254" i="8"/>
  <c r="N1254" i="8"/>
  <c r="T1254" i="8" s="1"/>
  <c r="S1253" i="8"/>
  <c r="R1253" i="8"/>
  <c r="Q1253" i="8"/>
  <c r="P1253" i="8"/>
  <c r="O1253" i="8"/>
  <c r="N1253" i="8"/>
  <c r="T1253" i="8" s="1"/>
  <c r="S1252" i="8"/>
  <c r="R1252" i="8"/>
  <c r="Q1252" i="8"/>
  <c r="P1252" i="8"/>
  <c r="O1252" i="8"/>
  <c r="N1252" i="8"/>
  <c r="T1252" i="8" s="1"/>
  <c r="S1251" i="8"/>
  <c r="R1251" i="8"/>
  <c r="Q1251" i="8"/>
  <c r="P1251" i="8"/>
  <c r="O1251" i="8"/>
  <c r="N1251" i="8"/>
  <c r="T1251" i="8" s="1"/>
  <c r="S1250" i="8"/>
  <c r="R1250" i="8"/>
  <c r="Q1250" i="8"/>
  <c r="P1250" i="8"/>
  <c r="O1250" i="8"/>
  <c r="N1250" i="8"/>
  <c r="T1250" i="8" s="1"/>
  <c r="S1249" i="8"/>
  <c r="R1249" i="8"/>
  <c r="Q1249" i="8"/>
  <c r="P1249" i="8"/>
  <c r="O1249" i="8"/>
  <c r="N1249" i="8"/>
  <c r="T1249" i="8" s="1"/>
  <c r="S1248" i="8"/>
  <c r="R1248" i="8"/>
  <c r="Q1248" i="8"/>
  <c r="P1248" i="8"/>
  <c r="O1248" i="8"/>
  <c r="N1248" i="8"/>
  <c r="T1248" i="8" s="1"/>
  <c r="S1247" i="8"/>
  <c r="R1247" i="8"/>
  <c r="Q1247" i="8"/>
  <c r="P1247" i="8"/>
  <c r="O1247" i="8"/>
  <c r="N1247" i="8"/>
  <c r="T1247" i="8" s="1"/>
  <c r="S1246" i="8"/>
  <c r="R1246" i="8"/>
  <c r="Q1246" i="8"/>
  <c r="P1246" i="8"/>
  <c r="O1246" i="8"/>
  <c r="N1246" i="8"/>
  <c r="T1246" i="8" s="1"/>
  <c r="S1245" i="8"/>
  <c r="R1245" i="8"/>
  <c r="Q1245" i="8"/>
  <c r="P1245" i="8"/>
  <c r="O1245" i="8"/>
  <c r="N1245" i="8"/>
  <c r="T1245" i="8" s="1"/>
  <c r="S1244" i="8"/>
  <c r="R1244" i="8"/>
  <c r="Q1244" i="8"/>
  <c r="P1244" i="8"/>
  <c r="O1244" i="8"/>
  <c r="N1244" i="8"/>
  <c r="T1244" i="8" s="1"/>
  <c r="S1243" i="8"/>
  <c r="R1243" i="8"/>
  <c r="Q1243" i="8"/>
  <c r="P1243" i="8"/>
  <c r="O1243" i="8"/>
  <c r="N1243" i="8"/>
  <c r="T1243" i="8" s="1"/>
  <c r="S1242" i="8"/>
  <c r="R1242" i="8"/>
  <c r="Q1242" i="8"/>
  <c r="P1242" i="8"/>
  <c r="O1242" i="8"/>
  <c r="N1242" i="8"/>
  <c r="T1242" i="8" s="1"/>
  <c r="S1241" i="8"/>
  <c r="R1241" i="8"/>
  <c r="Q1241" i="8"/>
  <c r="P1241" i="8"/>
  <c r="O1241" i="8"/>
  <c r="N1241" i="8"/>
  <c r="T1241" i="8" s="1"/>
  <c r="S1240" i="8"/>
  <c r="R1240" i="8"/>
  <c r="Q1240" i="8"/>
  <c r="P1240" i="8"/>
  <c r="O1240" i="8"/>
  <c r="N1240" i="8"/>
  <c r="T1240" i="8" s="1"/>
  <c r="S1239" i="8"/>
  <c r="R1239" i="8"/>
  <c r="Q1239" i="8"/>
  <c r="P1239" i="8"/>
  <c r="O1239" i="8"/>
  <c r="N1239" i="8"/>
  <c r="T1239" i="8" s="1"/>
  <c r="S1238" i="8"/>
  <c r="R1238" i="8"/>
  <c r="Q1238" i="8"/>
  <c r="P1238" i="8"/>
  <c r="O1238" i="8"/>
  <c r="N1238" i="8"/>
  <c r="T1238" i="8" s="1"/>
  <c r="S1237" i="8"/>
  <c r="R1237" i="8"/>
  <c r="Q1237" i="8"/>
  <c r="P1237" i="8"/>
  <c r="O1237" i="8"/>
  <c r="N1237" i="8"/>
  <c r="T1237" i="8" s="1"/>
  <c r="S1236" i="8"/>
  <c r="R1236" i="8"/>
  <c r="Q1236" i="8"/>
  <c r="P1236" i="8"/>
  <c r="O1236" i="8"/>
  <c r="N1236" i="8"/>
  <c r="T1236" i="8" s="1"/>
  <c r="S1235" i="8"/>
  <c r="R1235" i="8"/>
  <c r="Q1235" i="8"/>
  <c r="P1235" i="8"/>
  <c r="O1235" i="8"/>
  <c r="N1235" i="8"/>
  <c r="T1235" i="8" s="1"/>
  <c r="S1234" i="8"/>
  <c r="R1234" i="8"/>
  <c r="Q1234" i="8"/>
  <c r="P1234" i="8"/>
  <c r="O1234" i="8"/>
  <c r="N1234" i="8"/>
  <c r="T1234" i="8" s="1"/>
  <c r="S1233" i="8"/>
  <c r="R1233" i="8"/>
  <c r="Q1233" i="8"/>
  <c r="P1233" i="8"/>
  <c r="O1233" i="8"/>
  <c r="N1233" i="8"/>
  <c r="T1233" i="8" s="1"/>
  <c r="S1232" i="8"/>
  <c r="R1232" i="8"/>
  <c r="Q1232" i="8"/>
  <c r="P1232" i="8"/>
  <c r="O1232" i="8"/>
  <c r="N1232" i="8"/>
  <c r="T1232" i="8" s="1"/>
  <c r="S1231" i="8"/>
  <c r="R1231" i="8"/>
  <c r="Q1231" i="8"/>
  <c r="P1231" i="8"/>
  <c r="O1231" i="8"/>
  <c r="N1231" i="8"/>
  <c r="T1231" i="8" s="1"/>
  <c r="S1230" i="8"/>
  <c r="R1230" i="8"/>
  <c r="Q1230" i="8"/>
  <c r="P1230" i="8"/>
  <c r="O1230" i="8"/>
  <c r="N1230" i="8"/>
  <c r="T1230" i="8" s="1"/>
  <c r="S1229" i="8"/>
  <c r="R1229" i="8"/>
  <c r="Q1229" i="8"/>
  <c r="P1229" i="8"/>
  <c r="O1229" i="8"/>
  <c r="N1229" i="8"/>
  <c r="T1229" i="8" s="1"/>
  <c r="S1228" i="8"/>
  <c r="R1228" i="8"/>
  <c r="Q1228" i="8"/>
  <c r="P1228" i="8"/>
  <c r="O1228" i="8"/>
  <c r="N1228" i="8"/>
  <c r="T1228" i="8" s="1"/>
  <c r="S1227" i="8"/>
  <c r="R1227" i="8"/>
  <c r="Q1227" i="8"/>
  <c r="P1227" i="8"/>
  <c r="O1227" i="8"/>
  <c r="N1227" i="8"/>
  <c r="T1227" i="8" s="1"/>
  <c r="S1226" i="8"/>
  <c r="R1226" i="8"/>
  <c r="Q1226" i="8"/>
  <c r="P1226" i="8"/>
  <c r="O1226" i="8"/>
  <c r="N1226" i="8"/>
  <c r="T1226" i="8" s="1"/>
  <c r="S1225" i="8"/>
  <c r="R1225" i="8"/>
  <c r="Q1225" i="8"/>
  <c r="P1225" i="8"/>
  <c r="O1225" i="8"/>
  <c r="N1225" i="8"/>
  <c r="T1225" i="8" s="1"/>
  <c r="S1224" i="8"/>
  <c r="R1224" i="8"/>
  <c r="Q1224" i="8"/>
  <c r="P1224" i="8"/>
  <c r="O1224" i="8"/>
  <c r="N1224" i="8"/>
  <c r="T1224" i="8" s="1"/>
  <c r="S1223" i="8"/>
  <c r="R1223" i="8"/>
  <c r="Q1223" i="8"/>
  <c r="P1223" i="8"/>
  <c r="O1223" i="8"/>
  <c r="N1223" i="8"/>
  <c r="T1223" i="8" s="1"/>
  <c r="S1222" i="8"/>
  <c r="R1222" i="8"/>
  <c r="Q1222" i="8"/>
  <c r="P1222" i="8"/>
  <c r="O1222" i="8"/>
  <c r="N1222" i="8"/>
  <c r="T1222" i="8" s="1"/>
  <c r="S1221" i="8"/>
  <c r="R1221" i="8"/>
  <c r="Q1221" i="8"/>
  <c r="P1221" i="8"/>
  <c r="O1221" i="8"/>
  <c r="N1221" i="8"/>
  <c r="T1221" i="8" s="1"/>
  <c r="S1220" i="8"/>
  <c r="R1220" i="8"/>
  <c r="Q1220" i="8"/>
  <c r="P1220" i="8"/>
  <c r="O1220" i="8"/>
  <c r="N1220" i="8"/>
  <c r="T1220" i="8" s="1"/>
  <c r="S1219" i="8"/>
  <c r="R1219" i="8"/>
  <c r="Q1219" i="8"/>
  <c r="P1219" i="8"/>
  <c r="O1219" i="8"/>
  <c r="N1219" i="8"/>
  <c r="T1219" i="8" s="1"/>
  <c r="S1218" i="8"/>
  <c r="R1218" i="8"/>
  <c r="Q1218" i="8"/>
  <c r="P1218" i="8"/>
  <c r="O1218" i="8"/>
  <c r="N1218" i="8"/>
  <c r="T1218" i="8" s="1"/>
  <c r="S1217" i="8"/>
  <c r="R1217" i="8"/>
  <c r="Q1217" i="8"/>
  <c r="P1217" i="8"/>
  <c r="O1217" i="8"/>
  <c r="N1217" i="8"/>
  <c r="T1217" i="8" s="1"/>
  <c r="S1216" i="8"/>
  <c r="R1216" i="8"/>
  <c r="Q1216" i="8"/>
  <c r="P1216" i="8"/>
  <c r="O1216" i="8"/>
  <c r="N1216" i="8"/>
  <c r="T1216" i="8" s="1"/>
  <c r="S1215" i="8"/>
  <c r="R1215" i="8"/>
  <c r="Q1215" i="8"/>
  <c r="P1215" i="8"/>
  <c r="O1215" i="8"/>
  <c r="N1215" i="8"/>
  <c r="T1215" i="8" s="1"/>
  <c r="S1214" i="8"/>
  <c r="R1214" i="8"/>
  <c r="Q1214" i="8"/>
  <c r="P1214" i="8"/>
  <c r="O1214" i="8"/>
  <c r="N1214" i="8"/>
  <c r="T1214" i="8" s="1"/>
  <c r="S1213" i="8"/>
  <c r="R1213" i="8"/>
  <c r="Q1213" i="8"/>
  <c r="P1213" i="8"/>
  <c r="O1213" i="8"/>
  <c r="N1213" i="8"/>
  <c r="T1213" i="8" s="1"/>
  <c r="S1212" i="8"/>
  <c r="R1212" i="8"/>
  <c r="Q1212" i="8"/>
  <c r="P1212" i="8"/>
  <c r="O1212" i="8"/>
  <c r="N1212" i="8"/>
  <c r="T1212" i="8" s="1"/>
  <c r="S1211" i="8"/>
  <c r="R1211" i="8"/>
  <c r="Q1211" i="8"/>
  <c r="P1211" i="8"/>
  <c r="O1211" i="8"/>
  <c r="N1211" i="8"/>
  <c r="T1211" i="8" s="1"/>
  <c r="S1210" i="8"/>
  <c r="R1210" i="8"/>
  <c r="Q1210" i="8"/>
  <c r="P1210" i="8"/>
  <c r="O1210" i="8"/>
  <c r="N1210" i="8"/>
  <c r="T1210" i="8" s="1"/>
  <c r="S1209" i="8"/>
  <c r="R1209" i="8"/>
  <c r="Q1209" i="8"/>
  <c r="P1209" i="8"/>
  <c r="O1209" i="8"/>
  <c r="N1209" i="8"/>
  <c r="T1209" i="8" s="1"/>
  <c r="S1208" i="8"/>
  <c r="R1208" i="8"/>
  <c r="Q1208" i="8"/>
  <c r="P1208" i="8"/>
  <c r="O1208" i="8"/>
  <c r="N1208" i="8"/>
  <c r="T1208" i="8" s="1"/>
  <c r="S1207" i="8"/>
  <c r="R1207" i="8"/>
  <c r="Q1207" i="8"/>
  <c r="P1207" i="8"/>
  <c r="O1207" i="8"/>
  <c r="N1207" i="8"/>
  <c r="T1207" i="8" s="1"/>
  <c r="S1206" i="8"/>
  <c r="R1206" i="8"/>
  <c r="Q1206" i="8"/>
  <c r="P1206" i="8"/>
  <c r="O1206" i="8"/>
  <c r="N1206" i="8"/>
  <c r="T1206" i="8" s="1"/>
  <c r="S1205" i="8"/>
  <c r="R1205" i="8"/>
  <c r="Q1205" i="8"/>
  <c r="P1205" i="8"/>
  <c r="O1205" i="8"/>
  <c r="N1205" i="8"/>
  <c r="T1205" i="8" s="1"/>
  <c r="S1204" i="8"/>
  <c r="R1204" i="8"/>
  <c r="Q1204" i="8"/>
  <c r="P1204" i="8"/>
  <c r="O1204" i="8"/>
  <c r="N1204" i="8"/>
  <c r="T1204" i="8" s="1"/>
  <c r="S1203" i="8"/>
  <c r="R1203" i="8"/>
  <c r="Q1203" i="8"/>
  <c r="P1203" i="8"/>
  <c r="O1203" i="8"/>
  <c r="N1203" i="8"/>
  <c r="T1203" i="8" s="1"/>
  <c r="S1202" i="8"/>
  <c r="R1202" i="8"/>
  <c r="Q1202" i="8"/>
  <c r="P1202" i="8"/>
  <c r="O1202" i="8"/>
  <c r="N1202" i="8"/>
  <c r="T1202" i="8" s="1"/>
  <c r="S1201" i="8"/>
  <c r="R1201" i="8"/>
  <c r="Q1201" i="8"/>
  <c r="P1201" i="8"/>
  <c r="O1201" i="8"/>
  <c r="N1201" i="8"/>
  <c r="T1201" i="8" s="1"/>
  <c r="S1200" i="8"/>
  <c r="R1200" i="8"/>
  <c r="Q1200" i="8"/>
  <c r="P1200" i="8"/>
  <c r="O1200" i="8"/>
  <c r="N1200" i="8"/>
  <c r="T1200" i="8" s="1"/>
  <c r="S1199" i="8"/>
  <c r="R1199" i="8"/>
  <c r="Q1199" i="8"/>
  <c r="P1199" i="8"/>
  <c r="O1199" i="8"/>
  <c r="N1199" i="8"/>
  <c r="T1199" i="8" s="1"/>
  <c r="S1198" i="8"/>
  <c r="R1198" i="8"/>
  <c r="Q1198" i="8"/>
  <c r="P1198" i="8"/>
  <c r="O1198" i="8"/>
  <c r="N1198" i="8"/>
  <c r="T1198" i="8" s="1"/>
  <c r="S1197" i="8"/>
  <c r="R1197" i="8"/>
  <c r="Q1197" i="8"/>
  <c r="P1197" i="8"/>
  <c r="O1197" i="8"/>
  <c r="N1197" i="8"/>
  <c r="T1197" i="8" s="1"/>
  <c r="S1196" i="8"/>
  <c r="R1196" i="8"/>
  <c r="Q1196" i="8"/>
  <c r="P1196" i="8"/>
  <c r="O1196" i="8"/>
  <c r="N1196" i="8"/>
  <c r="T1196" i="8" s="1"/>
  <c r="S1195" i="8"/>
  <c r="R1195" i="8"/>
  <c r="Q1195" i="8"/>
  <c r="P1195" i="8"/>
  <c r="O1195" i="8"/>
  <c r="N1195" i="8"/>
  <c r="T1195" i="8" s="1"/>
  <c r="S1194" i="8"/>
  <c r="R1194" i="8"/>
  <c r="Q1194" i="8"/>
  <c r="P1194" i="8"/>
  <c r="O1194" i="8"/>
  <c r="N1194" i="8"/>
  <c r="T1194" i="8" s="1"/>
  <c r="S1193" i="8"/>
  <c r="R1193" i="8"/>
  <c r="Q1193" i="8"/>
  <c r="P1193" i="8"/>
  <c r="O1193" i="8"/>
  <c r="N1193" i="8"/>
  <c r="T1193" i="8" s="1"/>
  <c r="S1192" i="8"/>
  <c r="R1192" i="8"/>
  <c r="Q1192" i="8"/>
  <c r="P1192" i="8"/>
  <c r="O1192" i="8"/>
  <c r="N1192" i="8"/>
  <c r="T1192" i="8" s="1"/>
  <c r="S1191" i="8"/>
  <c r="R1191" i="8"/>
  <c r="Q1191" i="8"/>
  <c r="P1191" i="8"/>
  <c r="O1191" i="8"/>
  <c r="N1191" i="8"/>
  <c r="T1191" i="8" s="1"/>
  <c r="S1190" i="8"/>
  <c r="R1190" i="8"/>
  <c r="Q1190" i="8"/>
  <c r="P1190" i="8"/>
  <c r="O1190" i="8"/>
  <c r="N1190" i="8"/>
  <c r="T1190" i="8" s="1"/>
  <c r="S1189" i="8"/>
  <c r="R1189" i="8"/>
  <c r="Q1189" i="8"/>
  <c r="P1189" i="8"/>
  <c r="O1189" i="8"/>
  <c r="N1189" i="8"/>
  <c r="T1189" i="8" s="1"/>
  <c r="S1188" i="8"/>
  <c r="R1188" i="8"/>
  <c r="Q1188" i="8"/>
  <c r="P1188" i="8"/>
  <c r="O1188" i="8"/>
  <c r="N1188" i="8"/>
  <c r="T1188" i="8" s="1"/>
  <c r="S1187" i="8"/>
  <c r="R1187" i="8"/>
  <c r="Q1187" i="8"/>
  <c r="P1187" i="8"/>
  <c r="O1187" i="8"/>
  <c r="N1187" i="8"/>
  <c r="T1187" i="8" s="1"/>
  <c r="S1186" i="8"/>
  <c r="R1186" i="8"/>
  <c r="Q1186" i="8"/>
  <c r="P1186" i="8"/>
  <c r="O1186" i="8"/>
  <c r="N1186" i="8"/>
  <c r="T1186" i="8" s="1"/>
  <c r="S1185" i="8"/>
  <c r="R1185" i="8"/>
  <c r="Q1185" i="8"/>
  <c r="P1185" i="8"/>
  <c r="O1185" i="8"/>
  <c r="N1185" i="8"/>
  <c r="T1185" i="8" s="1"/>
  <c r="S1184" i="8"/>
  <c r="R1184" i="8"/>
  <c r="Q1184" i="8"/>
  <c r="P1184" i="8"/>
  <c r="O1184" i="8"/>
  <c r="N1184" i="8"/>
  <c r="T1184" i="8" s="1"/>
  <c r="S1183" i="8"/>
  <c r="R1183" i="8"/>
  <c r="Q1183" i="8"/>
  <c r="P1183" i="8"/>
  <c r="O1183" i="8"/>
  <c r="N1183" i="8"/>
  <c r="T1183" i="8" s="1"/>
  <c r="S1182" i="8"/>
  <c r="R1182" i="8"/>
  <c r="Q1182" i="8"/>
  <c r="P1182" i="8"/>
  <c r="O1182" i="8"/>
  <c r="N1182" i="8"/>
  <c r="T1182" i="8" s="1"/>
  <c r="S1181" i="8"/>
  <c r="R1181" i="8"/>
  <c r="Q1181" i="8"/>
  <c r="P1181" i="8"/>
  <c r="O1181" i="8"/>
  <c r="N1181" i="8"/>
  <c r="T1181" i="8" s="1"/>
  <c r="S1180" i="8"/>
  <c r="R1180" i="8"/>
  <c r="Q1180" i="8"/>
  <c r="P1180" i="8"/>
  <c r="O1180" i="8"/>
  <c r="N1180" i="8"/>
  <c r="T1180" i="8" s="1"/>
  <c r="S1179" i="8"/>
  <c r="R1179" i="8"/>
  <c r="Q1179" i="8"/>
  <c r="P1179" i="8"/>
  <c r="O1179" i="8"/>
  <c r="N1179" i="8"/>
  <c r="T1179" i="8" s="1"/>
  <c r="S1178" i="8"/>
  <c r="R1178" i="8"/>
  <c r="Q1178" i="8"/>
  <c r="P1178" i="8"/>
  <c r="O1178" i="8"/>
  <c r="N1178" i="8"/>
  <c r="T1178" i="8" s="1"/>
  <c r="S1177" i="8"/>
  <c r="R1177" i="8"/>
  <c r="Q1177" i="8"/>
  <c r="P1177" i="8"/>
  <c r="O1177" i="8"/>
  <c r="N1177" i="8"/>
  <c r="T1177" i="8" s="1"/>
  <c r="S1176" i="8"/>
  <c r="R1176" i="8"/>
  <c r="Q1176" i="8"/>
  <c r="P1176" i="8"/>
  <c r="O1176" i="8"/>
  <c r="N1176" i="8"/>
  <c r="T1176" i="8" s="1"/>
  <c r="S1175" i="8"/>
  <c r="R1175" i="8"/>
  <c r="Q1175" i="8"/>
  <c r="P1175" i="8"/>
  <c r="O1175" i="8"/>
  <c r="N1175" i="8"/>
  <c r="T1175" i="8" s="1"/>
  <c r="S1174" i="8"/>
  <c r="R1174" i="8"/>
  <c r="Q1174" i="8"/>
  <c r="P1174" i="8"/>
  <c r="O1174" i="8"/>
  <c r="N1174" i="8"/>
  <c r="T1174" i="8" s="1"/>
  <c r="S1173" i="8"/>
  <c r="R1173" i="8"/>
  <c r="Q1173" i="8"/>
  <c r="P1173" i="8"/>
  <c r="O1173" i="8"/>
  <c r="N1173" i="8"/>
  <c r="T1173" i="8" s="1"/>
  <c r="S1172" i="8"/>
  <c r="R1172" i="8"/>
  <c r="Q1172" i="8"/>
  <c r="P1172" i="8"/>
  <c r="O1172" i="8"/>
  <c r="N1172" i="8"/>
  <c r="T1172" i="8" s="1"/>
  <c r="S1171" i="8"/>
  <c r="R1171" i="8"/>
  <c r="Q1171" i="8"/>
  <c r="P1171" i="8"/>
  <c r="O1171" i="8"/>
  <c r="N1171" i="8"/>
  <c r="T1171" i="8" s="1"/>
  <c r="S1170" i="8"/>
  <c r="R1170" i="8"/>
  <c r="Q1170" i="8"/>
  <c r="P1170" i="8"/>
  <c r="O1170" i="8"/>
  <c r="N1170" i="8"/>
  <c r="T1170" i="8" s="1"/>
  <c r="S1169" i="8"/>
  <c r="R1169" i="8"/>
  <c r="Q1169" i="8"/>
  <c r="P1169" i="8"/>
  <c r="O1169" i="8"/>
  <c r="N1169" i="8"/>
  <c r="T1169" i="8" s="1"/>
  <c r="S1168" i="8"/>
  <c r="R1168" i="8"/>
  <c r="Q1168" i="8"/>
  <c r="P1168" i="8"/>
  <c r="O1168" i="8"/>
  <c r="N1168" i="8"/>
  <c r="T1168" i="8" s="1"/>
  <c r="S1167" i="8"/>
  <c r="R1167" i="8"/>
  <c r="Q1167" i="8"/>
  <c r="P1167" i="8"/>
  <c r="O1167" i="8"/>
  <c r="N1167" i="8"/>
  <c r="T1167" i="8" s="1"/>
  <c r="S1166" i="8"/>
  <c r="R1166" i="8"/>
  <c r="Q1166" i="8"/>
  <c r="P1166" i="8"/>
  <c r="O1166" i="8"/>
  <c r="N1166" i="8"/>
  <c r="T1166" i="8" s="1"/>
  <c r="S1165" i="8"/>
  <c r="R1165" i="8"/>
  <c r="Q1165" i="8"/>
  <c r="P1165" i="8"/>
  <c r="O1165" i="8"/>
  <c r="N1165" i="8"/>
  <c r="T1165" i="8" s="1"/>
  <c r="S1164" i="8"/>
  <c r="R1164" i="8"/>
  <c r="Q1164" i="8"/>
  <c r="P1164" i="8"/>
  <c r="O1164" i="8"/>
  <c r="N1164" i="8"/>
  <c r="T1164" i="8" s="1"/>
  <c r="S1163" i="8"/>
  <c r="R1163" i="8"/>
  <c r="Q1163" i="8"/>
  <c r="P1163" i="8"/>
  <c r="O1163" i="8"/>
  <c r="N1163" i="8"/>
  <c r="T1163" i="8" s="1"/>
  <c r="S1162" i="8"/>
  <c r="R1162" i="8"/>
  <c r="Q1162" i="8"/>
  <c r="P1162" i="8"/>
  <c r="O1162" i="8"/>
  <c r="N1162" i="8"/>
  <c r="T1162" i="8" s="1"/>
  <c r="S1161" i="8"/>
  <c r="R1161" i="8"/>
  <c r="Q1161" i="8"/>
  <c r="P1161" i="8"/>
  <c r="O1161" i="8"/>
  <c r="N1161" i="8"/>
  <c r="T1161" i="8" s="1"/>
  <c r="S1160" i="8"/>
  <c r="R1160" i="8"/>
  <c r="Q1160" i="8"/>
  <c r="P1160" i="8"/>
  <c r="O1160" i="8"/>
  <c r="N1160" i="8"/>
  <c r="T1160" i="8" s="1"/>
  <c r="S1159" i="8"/>
  <c r="R1159" i="8"/>
  <c r="Q1159" i="8"/>
  <c r="P1159" i="8"/>
  <c r="O1159" i="8"/>
  <c r="N1159" i="8"/>
  <c r="T1159" i="8" s="1"/>
  <c r="S1158" i="8"/>
  <c r="R1158" i="8"/>
  <c r="Q1158" i="8"/>
  <c r="P1158" i="8"/>
  <c r="O1158" i="8"/>
  <c r="N1158" i="8"/>
  <c r="T1158" i="8" s="1"/>
  <c r="S1157" i="8"/>
  <c r="R1157" i="8"/>
  <c r="Q1157" i="8"/>
  <c r="P1157" i="8"/>
  <c r="O1157" i="8"/>
  <c r="N1157" i="8"/>
  <c r="T1157" i="8" s="1"/>
  <c r="S1156" i="8"/>
  <c r="R1156" i="8"/>
  <c r="Q1156" i="8"/>
  <c r="P1156" i="8"/>
  <c r="O1156" i="8"/>
  <c r="N1156" i="8"/>
  <c r="T1156" i="8" s="1"/>
  <c r="S1155" i="8"/>
  <c r="R1155" i="8"/>
  <c r="Q1155" i="8"/>
  <c r="P1155" i="8"/>
  <c r="O1155" i="8"/>
  <c r="N1155" i="8"/>
  <c r="T1155" i="8" s="1"/>
  <c r="S1154" i="8"/>
  <c r="R1154" i="8"/>
  <c r="Q1154" i="8"/>
  <c r="P1154" i="8"/>
  <c r="O1154" i="8"/>
  <c r="N1154" i="8"/>
  <c r="T1154" i="8" s="1"/>
  <c r="S1153" i="8"/>
  <c r="R1153" i="8"/>
  <c r="Q1153" i="8"/>
  <c r="P1153" i="8"/>
  <c r="O1153" i="8"/>
  <c r="N1153" i="8"/>
  <c r="T1153" i="8" s="1"/>
  <c r="S1152" i="8"/>
  <c r="R1152" i="8"/>
  <c r="Q1152" i="8"/>
  <c r="P1152" i="8"/>
  <c r="O1152" i="8"/>
  <c r="N1152" i="8"/>
  <c r="T1152" i="8" s="1"/>
  <c r="S1151" i="8"/>
  <c r="R1151" i="8"/>
  <c r="Q1151" i="8"/>
  <c r="P1151" i="8"/>
  <c r="O1151" i="8"/>
  <c r="N1151" i="8"/>
  <c r="T1151" i="8" s="1"/>
  <c r="S1150" i="8"/>
  <c r="R1150" i="8"/>
  <c r="Q1150" i="8"/>
  <c r="P1150" i="8"/>
  <c r="O1150" i="8"/>
  <c r="N1150" i="8"/>
  <c r="T1150" i="8" s="1"/>
  <c r="S1149" i="8"/>
  <c r="R1149" i="8"/>
  <c r="Q1149" i="8"/>
  <c r="P1149" i="8"/>
  <c r="O1149" i="8"/>
  <c r="N1149" i="8"/>
  <c r="T1149" i="8" s="1"/>
  <c r="S1148" i="8"/>
  <c r="R1148" i="8"/>
  <c r="Q1148" i="8"/>
  <c r="P1148" i="8"/>
  <c r="O1148" i="8"/>
  <c r="N1148" i="8"/>
  <c r="T1148" i="8" s="1"/>
  <c r="S1147" i="8"/>
  <c r="R1147" i="8"/>
  <c r="Q1147" i="8"/>
  <c r="P1147" i="8"/>
  <c r="O1147" i="8"/>
  <c r="N1147" i="8"/>
  <c r="T1147" i="8" s="1"/>
  <c r="S1146" i="8"/>
  <c r="R1146" i="8"/>
  <c r="Q1146" i="8"/>
  <c r="P1146" i="8"/>
  <c r="O1146" i="8"/>
  <c r="N1146" i="8"/>
  <c r="T1146" i="8" s="1"/>
  <c r="S1145" i="8"/>
  <c r="R1145" i="8"/>
  <c r="Q1145" i="8"/>
  <c r="P1145" i="8"/>
  <c r="O1145" i="8"/>
  <c r="N1145" i="8"/>
  <c r="T1145" i="8" s="1"/>
  <c r="S1144" i="8"/>
  <c r="R1144" i="8"/>
  <c r="Q1144" i="8"/>
  <c r="P1144" i="8"/>
  <c r="O1144" i="8"/>
  <c r="N1144" i="8"/>
  <c r="T1144" i="8" s="1"/>
  <c r="S1143" i="8"/>
  <c r="R1143" i="8"/>
  <c r="Q1143" i="8"/>
  <c r="P1143" i="8"/>
  <c r="O1143" i="8"/>
  <c r="N1143" i="8"/>
  <c r="T1143" i="8" s="1"/>
  <c r="S1142" i="8"/>
  <c r="R1142" i="8"/>
  <c r="Q1142" i="8"/>
  <c r="P1142" i="8"/>
  <c r="O1142" i="8"/>
  <c r="N1142" i="8"/>
  <c r="T1142" i="8" s="1"/>
  <c r="S1141" i="8"/>
  <c r="R1141" i="8"/>
  <c r="Q1141" i="8"/>
  <c r="P1141" i="8"/>
  <c r="O1141" i="8"/>
  <c r="N1141" i="8"/>
  <c r="T1141" i="8" s="1"/>
  <c r="S1140" i="8"/>
  <c r="R1140" i="8"/>
  <c r="Q1140" i="8"/>
  <c r="P1140" i="8"/>
  <c r="O1140" i="8"/>
  <c r="N1140" i="8"/>
  <c r="T1140" i="8" s="1"/>
  <c r="S1139" i="8"/>
  <c r="R1139" i="8"/>
  <c r="Q1139" i="8"/>
  <c r="P1139" i="8"/>
  <c r="O1139" i="8"/>
  <c r="N1139" i="8"/>
  <c r="T1139" i="8" s="1"/>
  <c r="S1138" i="8"/>
  <c r="R1138" i="8"/>
  <c r="Q1138" i="8"/>
  <c r="P1138" i="8"/>
  <c r="O1138" i="8"/>
  <c r="N1138" i="8"/>
  <c r="T1138" i="8" s="1"/>
  <c r="S1137" i="8"/>
  <c r="R1137" i="8"/>
  <c r="Q1137" i="8"/>
  <c r="P1137" i="8"/>
  <c r="O1137" i="8"/>
  <c r="N1137" i="8"/>
  <c r="T1137" i="8" s="1"/>
  <c r="S1136" i="8"/>
  <c r="R1136" i="8"/>
  <c r="Q1136" i="8"/>
  <c r="P1136" i="8"/>
  <c r="O1136" i="8"/>
  <c r="N1136" i="8"/>
  <c r="T1136" i="8" s="1"/>
  <c r="S1135" i="8"/>
  <c r="R1135" i="8"/>
  <c r="Q1135" i="8"/>
  <c r="P1135" i="8"/>
  <c r="O1135" i="8"/>
  <c r="N1135" i="8"/>
  <c r="T1135" i="8" s="1"/>
  <c r="S1134" i="8"/>
  <c r="R1134" i="8"/>
  <c r="Q1134" i="8"/>
  <c r="P1134" i="8"/>
  <c r="O1134" i="8"/>
  <c r="N1134" i="8"/>
  <c r="T1134" i="8" s="1"/>
  <c r="S1133" i="8"/>
  <c r="R1133" i="8"/>
  <c r="Q1133" i="8"/>
  <c r="P1133" i="8"/>
  <c r="O1133" i="8"/>
  <c r="N1133" i="8"/>
  <c r="T1133" i="8" s="1"/>
  <c r="S1132" i="8"/>
  <c r="R1132" i="8"/>
  <c r="Q1132" i="8"/>
  <c r="P1132" i="8"/>
  <c r="O1132" i="8"/>
  <c r="N1132" i="8"/>
  <c r="T1132" i="8" s="1"/>
  <c r="S1131" i="8"/>
  <c r="R1131" i="8"/>
  <c r="Q1131" i="8"/>
  <c r="P1131" i="8"/>
  <c r="O1131" i="8"/>
  <c r="N1131" i="8"/>
  <c r="T1131" i="8" s="1"/>
  <c r="S1130" i="8"/>
  <c r="R1130" i="8"/>
  <c r="Q1130" i="8"/>
  <c r="P1130" i="8"/>
  <c r="O1130" i="8"/>
  <c r="N1130" i="8"/>
  <c r="T1130" i="8" s="1"/>
  <c r="S1129" i="8"/>
  <c r="R1129" i="8"/>
  <c r="Q1129" i="8"/>
  <c r="P1129" i="8"/>
  <c r="O1129" i="8"/>
  <c r="N1129" i="8"/>
  <c r="T1129" i="8" s="1"/>
  <c r="S1128" i="8"/>
  <c r="R1128" i="8"/>
  <c r="Q1128" i="8"/>
  <c r="P1128" i="8"/>
  <c r="O1128" i="8"/>
  <c r="N1128" i="8"/>
  <c r="T1128" i="8" s="1"/>
  <c r="S1127" i="8"/>
  <c r="R1127" i="8"/>
  <c r="Q1127" i="8"/>
  <c r="P1127" i="8"/>
  <c r="O1127" i="8"/>
  <c r="N1127" i="8"/>
  <c r="T1127" i="8" s="1"/>
  <c r="S1126" i="8"/>
  <c r="R1126" i="8"/>
  <c r="Q1126" i="8"/>
  <c r="P1126" i="8"/>
  <c r="O1126" i="8"/>
  <c r="N1126" i="8"/>
  <c r="T1126" i="8" s="1"/>
  <c r="S1125" i="8"/>
  <c r="R1125" i="8"/>
  <c r="Q1125" i="8"/>
  <c r="P1125" i="8"/>
  <c r="O1125" i="8"/>
  <c r="N1125" i="8"/>
  <c r="T1125" i="8" s="1"/>
  <c r="S1124" i="8"/>
  <c r="R1124" i="8"/>
  <c r="Q1124" i="8"/>
  <c r="P1124" i="8"/>
  <c r="O1124" i="8"/>
  <c r="N1124" i="8"/>
  <c r="T1124" i="8" s="1"/>
  <c r="S1123" i="8"/>
  <c r="R1123" i="8"/>
  <c r="Q1123" i="8"/>
  <c r="P1123" i="8"/>
  <c r="O1123" i="8"/>
  <c r="N1123" i="8"/>
  <c r="T1123" i="8" s="1"/>
  <c r="S1122" i="8"/>
  <c r="R1122" i="8"/>
  <c r="Q1122" i="8"/>
  <c r="P1122" i="8"/>
  <c r="O1122" i="8"/>
  <c r="N1122" i="8"/>
  <c r="T1122" i="8" s="1"/>
  <c r="S1121" i="8"/>
  <c r="R1121" i="8"/>
  <c r="Q1121" i="8"/>
  <c r="P1121" i="8"/>
  <c r="O1121" i="8"/>
  <c r="N1121" i="8"/>
  <c r="T1121" i="8" s="1"/>
  <c r="S1120" i="8"/>
  <c r="R1120" i="8"/>
  <c r="Q1120" i="8"/>
  <c r="P1120" i="8"/>
  <c r="O1120" i="8"/>
  <c r="N1120" i="8"/>
  <c r="T1120" i="8" s="1"/>
  <c r="S1119" i="8"/>
  <c r="R1119" i="8"/>
  <c r="Q1119" i="8"/>
  <c r="P1119" i="8"/>
  <c r="O1119" i="8"/>
  <c r="N1119" i="8"/>
  <c r="T1119" i="8" s="1"/>
  <c r="S1118" i="8"/>
  <c r="R1118" i="8"/>
  <c r="Q1118" i="8"/>
  <c r="P1118" i="8"/>
  <c r="O1118" i="8"/>
  <c r="N1118" i="8"/>
  <c r="T1118" i="8" s="1"/>
  <c r="S1117" i="8"/>
  <c r="R1117" i="8"/>
  <c r="Q1117" i="8"/>
  <c r="P1117" i="8"/>
  <c r="O1117" i="8"/>
  <c r="N1117" i="8"/>
  <c r="T1117" i="8" s="1"/>
  <c r="S1116" i="8"/>
  <c r="R1116" i="8"/>
  <c r="Q1116" i="8"/>
  <c r="P1116" i="8"/>
  <c r="O1116" i="8"/>
  <c r="N1116" i="8"/>
  <c r="T1116" i="8" s="1"/>
  <c r="S1115" i="8"/>
  <c r="R1115" i="8"/>
  <c r="Q1115" i="8"/>
  <c r="P1115" i="8"/>
  <c r="O1115" i="8"/>
  <c r="N1115" i="8"/>
  <c r="T1115" i="8" s="1"/>
  <c r="S1114" i="8"/>
  <c r="R1114" i="8"/>
  <c r="Q1114" i="8"/>
  <c r="P1114" i="8"/>
  <c r="O1114" i="8"/>
  <c r="N1114" i="8"/>
  <c r="T1114" i="8" s="1"/>
  <c r="S1113" i="8"/>
  <c r="R1113" i="8"/>
  <c r="Q1113" i="8"/>
  <c r="P1113" i="8"/>
  <c r="O1113" i="8"/>
  <c r="N1113" i="8"/>
  <c r="T1113" i="8" s="1"/>
  <c r="S1112" i="8"/>
  <c r="R1112" i="8"/>
  <c r="Q1112" i="8"/>
  <c r="P1112" i="8"/>
  <c r="O1112" i="8"/>
  <c r="N1112" i="8"/>
  <c r="T1112" i="8" s="1"/>
  <c r="S1111" i="8"/>
  <c r="R1111" i="8"/>
  <c r="Q1111" i="8"/>
  <c r="P1111" i="8"/>
  <c r="O1111" i="8"/>
  <c r="N1111" i="8"/>
  <c r="T1111" i="8" s="1"/>
  <c r="S1110" i="8"/>
  <c r="R1110" i="8"/>
  <c r="Q1110" i="8"/>
  <c r="P1110" i="8"/>
  <c r="O1110" i="8"/>
  <c r="N1110" i="8"/>
  <c r="T1110" i="8" s="1"/>
  <c r="S1109" i="8"/>
  <c r="R1109" i="8"/>
  <c r="Q1109" i="8"/>
  <c r="P1109" i="8"/>
  <c r="O1109" i="8"/>
  <c r="N1109" i="8"/>
  <c r="T1109" i="8" s="1"/>
  <c r="S1108" i="8"/>
  <c r="R1108" i="8"/>
  <c r="Q1108" i="8"/>
  <c r="P1108" i="8"/>
  <c r="O1108" i="8"/>
  <c r="N1108" i="8"/>
  <c r="T1108" i="8" s="1"/>
  <c r="S1107" i="8"/>
  <c r="R1107" i="8"/>
  <c r="Q1107" i="8"/>
  <c r="P1107" i="8"/>
  <c r="O1107" i="8"/>
  <c r="N1107" i="8"/>
  <c r="T1107" i="8" s="1"/>
  <c r="S1106" i="8"/>
  <c r="R1106" i="8"/>
  <c r="Q1106" i="8"/>
  <c r="P1106" i="8"/>
  <c r="O1106" i="8"/>
  <c r="N1106" i="8"/>
  <c r="T1106" i="8" s="1"/>
  <c r="S1105" i="8"/>
  <c r="R1105" i="8"/>
  <c r="Q1105" i="8"/>
  <c r="P1105" i="8"/>
  <c r="O1105" i="8"/>
  <c r="N1105" i="8"/>
  <c r="T1105" i="8" s="1"/>
  <c r="S1104" i="8"/>
  <c r="R1104" i="8"/>
  <c r="Q1104" i="8"/>
  <c r="P1104" i="8"/>
  <c r="O1104" i="8"/>
  <c r="N1104" i="8"/>
  <c r="T1104" i="8" s="1"/>
  <c r="S1103" i="8"/>
  <c r="R1103" i="8"/>
  <c r="Q1103" i="8"/>
  <c r="P1103" i="8"/>
  <c r="O1103" i="8"/>
  <c r="N1103" i="8"/>
  <c r="T1103" i="8" s="1"/>
  <c r="S1102" i="8"/>
  <c r="R1102" i="8"/>
  <c r="Q1102" i="8"/>
  <c r="P1102" i="8"/>
  <c r="O1102" i="8"/>
  <c r="N1102" i="8"/>
  <c r="T1102" i="8" s="1"/>
  <c r="S1101" i="8"/>
  <c r="R1101" i="8"/>
  <c r="Q1101" i="8"/>
  <c r="P1101" i="8"/>
  <c r="O1101" i="8"/>
  <c r="N1101" i="8"/>
  <c r="T1101" i="8" s="1"/>
  <c r="S1100" i="8"/>
  <c r="R1100" i="8"/>
  <c r="Q1100" i="8"/>
  <c r="P1100" i="8"/>
  <c r="O1100" i="8"/>
  <c r="N1100" i="8"/>
  <c r="T1100" i="8" s="1"/>
  <c r="S1099" i="8"/>
  <c r="R1099" i="8"/>
  <c r="Q1099" i="8"/>
  <c r="P1099" i="8"/>
  <c r="O1099" i="8"/>
  <c r="N1099" i="8"/>
  <c r="T1099" i="8" s="1"/>
  <c r="S1098" i="8"/>
  <c r="R1098" i="8"/>
  <c r="Q1098" i="8"/>
  <c r="P1098" i="8"/>
  <c r="O1098" i="8"/>
  <c r="N1098" i="8"/>
  <c r="T1098" i="8" s="1"/>
  <c r="S1097" i="8"/>
  <c r="R1097" i="8"/>
  <c r="Q1097" i="8"/>
  <c r="P1097" i="8"/>
  <c r="O1097" i="8"/>
  <c r="N1097" i="8"/>
  <c r="T1097" i="8" s="1"/>
  <c r="S1096" i="8"/>
  <c r="R1096" i="8"/>
  <c r="Q1096" i="8"/>
  <c r="P1096" i="8"/>
  <c r="O1096" i="8"/>
  <c r="N1096" i="8"/>
  <c r="T1096" i="8" s="1"/>
  <c r="S1095" i="8"/>
  <c r="R1095" i="8"/>
  <c r="Q1095" i="8"/>
  <c r="P1095" i="8"/>
  <c r="O1095" i="8"/>
  <c r="N1095" i="8"/>
  <c r="T1095" i="8" s="1"/>
  <c r="S1094" i="8"/>
  <c r="R1094" i="8"/>
  <c r="Q1094" i="8"/>
  <c r="P1094" i="8"/>
  <c r="O1094" i="8"/>
  <c r="N1094" i="8"/>
  <c r="T1094" i="8" s="1"/>
  <c r="S1093" i="8"/>
  <c r="R1093" i="8"/>
  <c r="Q1093" i="8"/>
  <c r="P1093" i="8"/>
  <c r="O1093" i="8"/>
  <c r="N1093" i="8"/>
  <c r="T1093" i="8" s="1"/>
  <c r="S1092" i="8"/>
  <c r="R1092" i="8"/>
  <c r="Q1092" i="8"/>
  <c r="P1092" i="8"/>
  <c r="O1092" i="8"/>
  <c r="N1092" i="8"/>
  <c r="T1092" i="8" s="1"/>
  <c r="S1091" i="8"/>
  <c r="R1091" i="8"/>
  <c r="Q1091" i="8"/>
  <c r="P1091" i="8"/>
  <c r="O1091" i="8"/>
  <c r="N1091" i="8"/>
  <c r="T1091" i="8" s="1"/>
  <c r="S1090" i="8"/>
  <c r="R1090" i="8"/>
  <c r="Q1090" i="8"/>
  <c r="P1090" i="8"/>
  <c r="O1090" i="8"/>
  <c r="N1090" i="8"/>
  <c r="T1090" i="8" s="1"/>
  <c r="S1089" i="8"/>
  <c r="R1089" i="8"/>
  <c r="Q1089" i="8"/>
  <c r="P1089" i="8"/>
  <c r="O1089" i="8"/>
  <c r="N1089" i="8"/>
  <c r="T1089" i="8" s="1"/>
  <c r="S1088" i="8"/>
  <c r="R1088" i="8"/>
  <c r="Q1088" i="8"/>
  <c r="P1088" i="8"/>
  <c r="O1088" i="8"/>
  <c r="N1088" i="8"/>
  <c r="T1088" i="8" s="1"/>
  <c r="S1087" i="8"/>
  <c r="R1087" i="8"/>
  <c r="Q1087" i="8"/>
  <c r="P1087" i="8"/>
  <c r="O1087" i="8"/>
  <c r="N1087" i="8"/>
  <c r="T1087" i="8" s="1"/>
  <c r="S1086" i="8"/>
  <c r="R1086" i="8"/>
  <c r="Q1086" i="8"/>
  <c r="P1086" i="8"/>
  <c r="O1086" i="8"/>
  <c r="N1086" i="8"/>
  <c r="T1086" i="8" s="1"/>
  <c r="S1085" i="8"/>
  <c r="R1085" i="8"/>
  <c r="Q1085" i="8"/>
  <c r="P1085" i="8"/>
  <c r="O1085" i="8"/>
  <c r="N1085" i="8"/>
  <c r="T1085" i="8" s="1"/>
  <c r="S1084" i="8"/>
  <c r="R1084" i="8"/>
  <c r="Q1084" i="8"/>
  <c r="P1084" i="8"/>
  <c r="O1084" i="8"/>
  <c r="N1084" i="8"/>
  <c r="T1084" i="8" s="1"/>
  <c r="S1083" i="8"/>
  <c r="R1083" i="8"/>
  <c r="Q1083" i="8"/>
  <c r="P1083" i="8"/>
  <c r="O1083" i="8"/>
  <c r="N1083" i="8"/>
  <c r="T1083" i="8" s="1"/>
  <c r="S1082" i="8"/>
  <c r="R1082" i="8"/>
  <c r="Q1082" i="8"/>
  <c r="P1082" i="8"/>
  <c r="O1082" i="8"/>
  <c r="N1082" i="8"/>
  <c r="T1082" i="8" s="1"/>
  <c r="S1081" i="8"/>
  <c r="R1081" i="8"/>
  <c r="Q1081" i="8"/>
  <c r="P1081" i="8"/>
  <c r="O1081" i="8"/>
  <c r="N1081" i="8"/>
  <c r="T1081" i="8" s="1"/>
  <c r="S1080" i="8"/>
  <c r="R1080" i="8"/>
  <c r="Q1080" i="8"/>
  <c r="P1080" i="8"/>
  <c r="O1080" i="8"/>
  <c r="N1080" i="8"/>
  <c r="T1080" i="8" s="1"/>
  <c r="S1079" i="8"/>
  <c r="R1079" i="8"/>
  <c r="Q1079" i="8"/>
  <c r="P1079" i="8"/>
  <c r="O1079" i="8"/>
  <c r="N1079" i="8"/>
  <c r="T1079" i="8" s="1"/>
  <c r="S1078" i="8"/>
  <c r="R1078" i="8"/>
  <c r="Q1078" i="8"/>
  <c r="P1078" i="8"/>
  <c r="O1078" i="8"/>
  <c r="N1078" i="8"/>
  <c r="T1078" i="8" s="1"/>
  <c r="S1077" i="8"/>
  <c r="R1077" i="8"/>
  <c r="Q1077" i="8"/>
  <c r="P1077" i="8"/>
  <c r="O1077" i="8"/>
  <c r="N1077" i="8"/>
  <c r="T1077" i="8" s="1"/>
  <c r="S1076" i="8"/>
  <c r="R1076" i="8"/>
  <c r="Q1076" i="8"/>
  <c r="P1076" i="8"/>
  <c r="O1076" i="8"/>
  <c r="N1076" i="8"/>
  <c r="T1076" i="8" s="1"/>
  <c r="S1075" i="8"/>
  <c r="R1075" i="8"/>
  <c r="Q1075" i="8"/>
  <c r="P1075" i="8"/>
  <c r="O1075" i="8"/>
  <c r="N1075" i="8"/>
  <c r="T1075" i="8" s="1"/>
  <c r="S1074" i="8"/>
  <c r="R1074" i="8"/>
  <c r="Q1074" i="8"/>
  <c r="P1074" i="8"/>
  <c r="O1074" i="8"/>
  <c r="N1074" i="8"/>
  <c r="T1074" i="8" s="1"/>
  <c r="S1073" i="8"/>
  <c r="R1073" i="8"/>
  <c r="Q1073" i="8"/>
  <c r="P1073" i="8"/>
  <c r="O1073" i="8"/>
  <c r="N1073" i="8"/>
  <c r="T1073" i="8" s="1"/>
  <c r="S1072" i="8"/>
  <c r="R1072" i="8"/>
  <c r="Q1072" i="8"/>
  <c r="P1072" i="8"/>
  <c r="O1072" i="8"/>
  <c r="N1072" i="8"/>
  <c r="T1072" i="8" s="1"/>
  <c r="S1071" i="8"/>
  <c r="R1071" i="8"/>
  <c r="Q1071" i="8"/>
  <c r="P1071" i="8"/>
  <c r="O1071" i="8"/>
  <c r="N1071" i="8"/>
  <c r="T1071" i="8" s="1"/>
  <c r="S1070" i="8"/>
  <c r="R1070" i="8"/>
  <c r="Q1070" i="8"/>
  <c r="P1070" i="8"/>
  <c r="O1070" i="8"/>
  <c r="N1070" i="8"/>
  <c r="T1070" i="8" s="1"/>
  <c r="S1069" i="8"/>
  <c r="R1069" i="8"/>
  <c r="Q1069" i="8"/>
  <c r="P1069" i="8"/>
  <c r="O1069" i="8"/>
  <c r="N1069" i="8"/>
  <c r="T1069" i="8" s="1"/>
  <c r="S1068" i="8"/>
  <c r="R1068" i="8"/>
  <c r="Q1068" i="8"/>
  <c r="P1068" i="8"/>
  <c r="O1068" i="8"/>
  <c r="N1068" i="8"/>
  <c r="T1068" i="8" s="1"/>
  <c r="S1067" i="8"/>
  <c r="R1067" i="8"/>
  <c r="Q1067" i="8"/>
  <c r="P1067" i="8"/>
  <c r="O1067" i="8"/>
  <c r="N1067" i="8"/>
  <c r="T1067" i="8" s="1"/>
  <c r="S1066" i="8"/>
  <c r="R1066" i="8"/>
  <c r="Q1066" i="8"/>
  <c r="P1066" i="8"/>
  <c r="O1066" i="8"/>
  <c r="N1066" i="8"/>
  <c r="T1066" i="8" s="1"/>
  <c r="S1065" i="8"/>
  <c r="R1065" i="8"/>
  <c r="Q1065" i="8"/>
  <c r="P1065" i="8"/>
  <c r="O1065" i="8"/>
  <c r="N1065" i="8"/>
  <c r="T1065" i="8" s="1"/>
  <c r="S1064" i="8"/>
  <c r="R1064" i="8"/>
  <c r="Q1064" i="8"/>
  <c r="P1064" i="8"/>
  <c r="O1064" i="8"/>
  <c r="N1064" i="8"/>
  <c r="T1064" i="8" s="1"/>
  <c r="S1063" i="8"/>
  <c r="R1063" i="8"/>
  <c r="Q1063" i="8"/>
  <c r="P1063" i="8"/>
  <c r="O1063" i="8"/>
  <c r="N1063" i="8"/>
  <c r="T1063" i="8" s="1"/>
  <c r="S1062" i="8"/>
  <c r="R1062" i="8"/>
  <c r="Q1062" i="8"/>
  <c r="P1062" i="8"/>
  <c r="O1062" i="8"/>
  <c r="N1062" i="8"/>
  <c r="T1062" i="8" s="1"/>
  <c r="S1061" i="8"/>
  <c r="R1061" i="8"/>
  <c r="Q1061" i="8"/>
  <c r="P1061" i="8"/>
  <c r="O1061" i="8"/>
  <c r="N1061" i="8"/>
  <c r="T1061" i="8" s="1"/>
  <c r="S1060" i="8"/>
  <c r="R1060" i="8"/>
  <c r="Q1060" i="8"/>
  <c r="P1060" i="8"/>
  <c r="O1060" i="8"/>
  <c r="N1060" i="8"/>
  <c r="T1060" i="8" s="1"/>
  <c r="S1059" i="8"/>
  <c r="R1059" i="8"/>
  <c r="Q1059" i="8"/>
  <c r="P1059" i="8"/>
  <c r="O1059" i="8"/>
  <c r="N1059" i="8"/>
  <c r="T1059" i="8" s="1"/>
  <c r="S1058" i="8"/>
  <c r="R1058" i="8"/>
  <c r="Q1058" i="8"/>
  <c r="P1058" i="8"/>
  <c r="O1058" i="8"/>
  <c r="N1058" i="8"/>
  <c r="T1058" i="8" s="1"/>
  <c r="S1057" i="8"/>
  <c r="R1057" i="8"/>
  <c r="Q1057" i="8"/>
  <c r="P1057" i="8"/>
  <c r="O1057" i="8"/>
  <c r="N1057" i="8"/>
  <c r="T1057" i="8" s="1"/>
  <c r="S1056" i="8"/>
  <c r="R1056" i="8"/>
  <c r="Q1056" i="8"/>
  <c r="P1056" i="8"/>
  <c r="O1056" i="8"/>
  <c r="N1056" i="8"/>
  <c r="T1056" i="8" s="1"/>
  <c r="S1055" i="8"/>
  <c r="R1055" i="8"/>
  <c r="Q1055" i="8"/>
  <c r="P1055" i="8"/>
  <c r="O1055" i="8"/>
  <c r="N1055" i="8"/>
  <c r="T1055" i="8" s="1"/>
  <c r="S1054" i="8"/>
  <c r="R1054" i="8"/>
  <c r="Q1054" i="8"/>
  <c r="P1054" i="8"/>
  <c r="O1054" i="8"/>
  <c r="N1054" i="8"/>
  <c r="T1054" i="8" s="1"/>
  <c r="S1053" i="8"/>
  <c r="R1053" i="8"/>
  <c r="Q1053" i="8"/>
  <c r="P1053" i="8"/>
  <c r="O1053" i="8"/>
  <c r="N1053" i="8"/>
  <c r="T1053" i="8" s="1"/>
  <c r="S1052" i="8"/>
  <c r="R1052" i="8"/>
  <c r="Q1052" i="8"/>
  <c r="P1052" i="8"/>
  <c r="O1052" i="8"/>
  <c r="N1052" i="8"/>
  <c r="T1052" i="8" s="1"/>
  <c r="S1051" i="8"/>
  <c r="R1051" i="8"/>
  <c r="Q1051" i="8"/>
  <c r="P1051" i="8"/>
  <c r="O1051" i="8"/>
  <c r="N1051" i="8"/>
  <c r="T1051" i="8" s="1"/>
  <c r="S1050" i="8"/>
  <c r="R1050" i="8"/>
  <c r="Q1050" i="8"/>
  <c r="P1050" i="8"/>
  <c r="O1050" i="8"/>
  <c r="N1050" i="8"/>
  <c r="T1050" i="8" s="1"/>
  <c r="S1049" i="8"/>
  <c r="R1049" i="8"/>
  <c r="Q1049" i="8"/>
  <c r="P1049" i="8"/>
  <c r="O1049" i="8"/>
  <c r="N1049" i="8"/>
  <c r="T1049" i="8" s="1"/>
  <c r="S1048" i="8"/>
  <c r="R1048" i="8"/>
  <c r="Q1048" i="8"/>
  <c r="P1048" i="8"/>
  <c r="O1048" i="8"/>
  <c r="N1048" i="8"/>
  <c r="T1048" i="8" s="1"/>
  <c r="S1047" i="8"/>
  <c r="R1047" i="8"/>
  <c r="Q1047" i="8"/>
  <c r="P1047" i="8"/>
  <c r="O1047" i="8"/>
  <c r="N1047" i="8"/>
  <c r="T1047" i="8" s="1"/>
  <c r="S1046" i="8"/>
  <c r="R1046" i="8"/>
  <c r="Q1046" i="8"/>
  <c r="P1046" i="8"/>
  <c r="O1046" i="8"/>
  <c r="N1046" i="8"/>
  <c r="T1046" i="8" s="1"/>
  <c r="S1045" i="8"/>
  <c r="R1045" i="8"/>
  <c r="Q1045" i="8"/>
  <c r="P1045" i="8"/>
  <c r="O1045" i="8"/>
  <c r="N1045" i="8"/>
  <c r="T1045" i="8" s="1"/>
  <c r="S1044" i="8"/>
  <c r="R1044" i="8"/>
  <c r="Q1044" i="8"/>
  <c r="P1044" i="8"/>
  <c r="O1044" i="8"/>
  <c r="N1044" i="8"/>
  <c r="T1044" i="8" s="1"/>
  <c r="S1043" i="8"/>
  <c r="R1043" i="8"/>
  <c r="Q1043" i="8"/>
  <c r="P1043" i="8"/>
  <c r="O1043" i="8"/>
  <c r="N1043" i="8"/>
  <c r="T1043" i="8" s="1"/>
  <c r="S1042" i="8"/>
  <c r="R1042" i="8"/>
  <c r="Q1042" i="8"/>
  <c r="P1042" i="8"/>
  <c r="O1042" i="8"/>
  <c r="N1042" i="8"/>
  <c r="T1042" i="8" s="1"/>
  <c r="S1041" i="8"/>
  <c r="R1041" i="8"/>
  <c r="Q1041" i="8"/>
  <c r="P1041" i="8"/>
  <c r="O1041" i="8"/>
  <c r="N1041" i="8"/>
  <c r="T1041" i="8" s="1"/>
  <c r="S1040" i="8"/>
  <c r="R1040" i="8"/>
  <c r="Q1040" i="8"/>
  <c r="P1040" i="8"/>
  <c r="O1040" i="8"/>
  <c r="N1040" i="8"/>
  <c r="T1040" i="8" s="1"/>
  <c r="S1039" i="8"/>
  <c r="R1039" i="8"/>
  <c r="Q1039" i="8"/>
  <c r="P1039" i="8"/>
  <c r="O1039" i="8"/>
  <c r="N1039" i="8"/>
  <c r="T1039" i="8" s="1"/>
  <c r="S1038" i="8"/>
  <c r="R1038" i="8"/>
  <c r="Q1038" i="8"/>
  <c r="P1038" i="8"/>
  <c r="O1038" i="8"/>
  <c r="N1038" i="8"/>
  <c r="T1038" i="8" s="1"/>
  <c r="S1037" i="8"/>
  <c r="R1037" i="8"/>
  <c r="Q1037" i="8"/>
  <c r="P1037" i="8"/>
  <c r="O1037" i="8"/>
  <c r="N1037" i="8"/>
  <c r="T1037" i="8" s="1"/>
  <c r="S1036" i="8"/>
  <c r="R1036" i="8"/>
  <c r="Q1036" i="8"/>
  <c r="P1036" i="8"/>
  <c r="O1036" i="8"/>
  <c r="N1036" i="8"/>
  <c r="T1036" i="8" s="1"/>
  <c r="S1035" i="8"/>
  <c r="R1035" i="8"/>
  <c r="Q1035" i="8"/>
  <c r="P1035" i="8"/>
  <c r="O1035" i="8"/>
  <c r="N1035" i="8"/>
  <c r="T1035" i="8" s="1"/>
  <c r="S1034" i="8"/>
  <c r="R1034" i="8"/>
  <c r="Q1034" i="8"/>
  <c r="P1034" i="8"/>
  <c r="O1034" i="8"/>
  <c r="N1034" i="8"/>
  <c r="T1034" i="8" s="1"/>
  <c r="S1033" i="8"/>
  <c r="R1033" i="8"/>
  <c r="Q1033" i="8"/>
  <c r="P1033" i="8"/>
  <c r="O1033" i="8"/>
  <c r="N1033" i="8"/>
  <c r="T1033" i="8" s="1"/>
  <c r="S1032" i="8"/>
  <c r="R1032" i="8"/>
  <c r="Q1032" i="8"/>
  <c r="P1032" i="8"/>
  <c r="O1032" i="8"/>
  <c r="N1032" i="8"/>
  <c r="T1032" i="8" s="1"/>
  <c r="S1031" i="8"/>
  <c r="R1031" i="8"/>
  <c r="Q1031" i="8"/>
  <c r="P1031" i="8"/>
  <c r="O1031" i="8"/>
  <c r="N1031" i="8"/>
  <c r="T1031" i="8" s="1"/>
  <c r="S1030" i="8"/>
  <c r="R1030" i="8"/>
  <c r="Q1030" i="8"/>
  <c r="P1030" i="8"/>
  <c r="O1030" i="8"/>
  <c r="N1030" i="8"/>
  <c r="T1030" i="8" s="1"/>
  <c r="S1029" i="8"/>
  <c r="R1029" i="8"/>
  <c r="Q1029" i="8"/>
  <c r="P1029" i="8"/>
  <c r="O1029" i="8"/>
  <c r="N1029" i="8"/>
  <c r="T1029" i="8" s="1"/>
  <c r="S1028" i="8"/>
  <c r="R1028" i="8"/>
  <c r="Q1028" i="8"/>
  <c r="P1028" i="8"/>
  <c r="O1028" i="8"/>
  <c r="N1028" i="8"/>
  <c r="T1028" i="8" s="1"/>
  <c r="S1027" i="8"/>
  <c r="R1027" i="8"/>
  <c r="Q1027" i="8"/>
  <c r="P1027" i="8"/>
  <c r="O1027" i="8"/>
  <c r="N1027" i="8"/>
  <c r="T1027" i="8" s="1"/>
  <c r="S1026" i="8"/>
  <c r="R1026" i="8"/>
  <c r="Q1026" i="8"/>
  <c r="P1026" i="8"/>
  <c r="O1026" i="8"/>
  <c r="N1026" i="8"/>
  <c r="T1026" i="8" s="1"/>
  <c r="S1025" i="8"/>
  <c r="R1025" i="8"/>
  <c r="Q1025" i="8"/>
  <c r="P1025" i="8"/>
  <c r="O1025" i="8"/>
  <c r="N1025" i="8"/>
  <c r="T1025" i="8" s="1"/>
  <c r="S1024" i="8"/>
  <c r="R1024" i="8"/>
  <c r="Q1024" i="8"/>
  <c r="P1024" i="8"/>
  <c r="O1024" i="8"/>
  <c r="N1024" i="8"/>
  <c r="T1024" i="8" s="1"/>
  <c r="S1023" i="8"/>
  <c r="R1023" i="8"/>
  <c r="Q1023" i="8"/>
  <c r="P1023" i="8"/>
  <c r="O1023" i="8"/>
  <c r="N1023" i="8"/>
  <c r="T1023" i="8" s="1"/>
  <c r="S1022" i="8"/>
  <c r="R1022" i="8"/>
  <c r="Q1022" i="8"/>
  <c r="P1022" i="8"/>
  <c r="O1022" i="8"/>
  <c r="N1022" i="8"/>
  <c r="T1022" i="8" s="1"/>
  <c r="S1021" i="8"/>
  <c r="R1021" i="8"/>
  <c r="Q1021" i="8"/>
  <c r="P1021" i="8"/>
  <c r="O1021" i="8"/>
  <c r="N1021" i="8"/>
  <c r="T1021" i="8" s="1"/>
  <c r="S1020" i="8"/>
  <c r="R1020" i="8"/>
  <c r="Q1020" i="8"/>
  <c r="P1020" i="8"/>
  <c r="O1020" i="8"/>
  <c r="N1020" i="8"/>
  <c r="T1020" i="8" s="1"/>
  <c r="S1019" i="8"/>
  <c r="R1019" i="8"/>
  <c r="Q1019" i="8"/>
  <c r="P1019" i="8"/>
  <c r="O1019" i="8"/>
  <c r="N1019" i="8"/>
  <c r="T1019" i="8" s="1"/>
  <c r="S1018" i="8"/>
  <c r="R1018" i="8"/>
  <c r="Q1018" i="8"/>
  <c r="P1018" i="8"/>
  <c r="O1018" i="8"/>
  <c r="N1018" i="8"/>
  <c r="T1018" i="8" s="1"/>
  <c r="S1017" i="8"/>
  <c r="R1017" i="8"/>
  <c r="Q1017" i="8"/>
  <c r="P1017" i="8"/>
  <c r="O1017" i="8"/>
  <c r="N1017" i="8"/>
  <c r="T1017" i="8" s="1"/>
  <c r="S1016" i="8"/>
  <c r="R1016" i="8"/>
  <c r="Q1016" i="8"/>
  <c r="P1016" i="8"/>
  <c r="O1016" i="8"/>
  <c r="N1016" i="8"/>
  <c r="T1016" i="8" s="1"/>
  <c r="S1015" i="8"/>
  <c r="R1015" i="8"/>
  <c r="Q1015" i="8"/>
  <c r="P1015" i="8"/>
  <c r="O1015" i="8"/>
  <c r="N1015" i="8"/>
  <c r="T1015" i="8" s="1"/>
  <c r="S1014" i="8"/>
  <c r="R1014" i="8"/>
  <c r="Q1014" i="8"/>
  <c r="P1014" i="8"/>
  <c r="O1014" i="8"/>
  <c r="N1014" i="8"/>
  <c r="T1014" i="8" s="1"/>
  <c r="S1013" i="8"/>
  <c r="R1013" i="8"/>
  <c r="Q1013" i="8"/>
  <c r="P1013" i="8"/>
  <c r="O1013" i="8"/>
  <c r="N1013" i="8"/>
  <c r="T1013" i="8" s="1"/>
  <c r="S1012" i="8"/>
  <c r="R1012" i="8"/>
  <c r="Q1012" i="8"/>
  <c r="P1012" i="8"/>
  <c r="O1012" i="8"/>
  <c r="N1012" i="8"/>
  <c r="T1012" i="8" s="1"/>
  <c r="S1011" i="8"/>
  <c r="R1011" i="8"/>
  <c r="Q1011" i="8"/>
  <c r="P1011" i="8"/>
  <c r="O1011" i="8"/>
  <c r="N1011" i="8"/>
  <c r="T1011" i="8" s="1"/>
  <c r="S1010" i="8"/>
  <c r="R1010" i="8"/>
  <c r="Q1010" i="8"/>
  <c r="P1010" i="8"/>
  <c r="O1010" i="8"/>
  <c r="N1010" i="8"/>
  <c r="T1010" i="8" s="1"/>
  <c r="S1009" i="8"/>
  <c r="R1009" i="8"/>
  <c r="Q1009" i="8"/>
  <c r="P1009" i="8"/>
  <c r="O1009" i="8"/>
  <c r="N1009" i="8"/>
  <c r="T1009" i="8" s="1"/>
  <c r="S1008" i="8"/>
  <c r="R1008" i="8"/>
  <c r="Q1008" i="8"/>
  <c r="P1008" i="8"/>
  <c r="O1008" i="8"/>
  <c r="N1008" i="8"/>
  <c r="T1008" i="8" s="1"/>
  <c r="S1007" i="8"/>
  <c r="R1007" i="8"/>
  <c r="Q1007" i="8"/>
  <c r="P1007" i="8"/>
  <c r="O1007" i="8"/>
  <c r="N1007" i="8"/>
  <c r="T1007" i="8" s="1"/>
  <c r="S1006" i="8"/>
  <c r="R1006" i="8"/>
  <c r="Q1006" i="8"/>
  <c r="P1006" i="8"/>
  <c r="O1006" i="8"/>
  <c r="N1006" i="8"/>
  <c r="T1006" i="8" s="1"/>
  <c r="S1005" i="8"/>
  <c r="R1005" i="8"/>
  <c r="Q1005" i="8"/>
  <c r="P1005" i="8"/>
  <c r="O1005" i="8"/>
  <c r="N1005" i="8"/>
  <c r="T1005" i="8" s="1"/>
  <c r="S1004" i="8"/>
  <c r="R1004" i="8"/>
  <c r="Q1004" i="8"/>
  <c r="P1004" i="8"/>
  <c r="O1004" i="8"/>
  <c r="N1004" i="8"/>
  <c r="T1004" i="8" s="1"/>
  <c r="S1003" i="8"/>
  <c r="R1003" i="8"/>
  <c r="Q1003" i="8"/>
  <c r="P1003" i="8"/>
  <c r="O1003" i="8"/>
  <c r="N1003" i="8"/>
  <c r="T1003" i="8" s="1"/>
  <c r="S1002" i="8"/>
  <c r="R1002" i="8"/>
  <c r="Q1002" i="8"/>
  <c r="P1002" i="8"/>
  <c r="O1002" i="8"/>
  <c r="N1002" i="8"/>
  <c r="T1002" i="8" s="1"/>
  <c r="S1001" i="8"/>
  <c r="R1001" i="8"/>
  <c r="Q1001" i="8"/>
  <c r="P1001" i="8"/>
  <c r="O1001" i="8"/>
  <c r="N1001" i="8"/>
  <c r="T1001" i="8" s="1"/>
  <c r="S1000" i="8"/>
  <c r="R1000" i="8"/>
  <c r="Q1000" i="8"/>
  <c r="P1000" i="8"/>
  <c r="O1000" i="8"/>
  <c r="N1000" i="8"/>
  <c r="T1000" i="8" s="1"/>
  <c r="S999" i="8"/>
  <c r="R999" i="8"/>
  <c r="Q999" i="8"/>
  <c r="P999" i="8"/>
  <c r="O999" i="8"/>
  <c r="N999" i="8"/>
  <c r="T999" i="8" s="1"/>
  <c r="S998" i="8"/>
  <c r="R998" i="8"/>
  <c r="Q998" i="8"/>
  <c r="P998" i="8"/>
  <c r="O998" i="8"/>
  <c r="N998" i="8"/>
  <c r="T998" i="8" s="1"/>
  <c r="S997" i="8"/>
  <c r="R997" i="8"/>
  <c r="Q997" i="8"/>
  <c r="P997" i="8"/>
  <c r="O997" i="8"/>
  <c r="N997" i="8"/>
  <c r="T997" i="8" s="1"/>
  <c r="S996" i="8"/>
  <c r="R996" i="8"/>
  <c r="Q996" i="8"/>
  <c r="P996" i="8"/>
  <c r="O996" i="8"/>
  <c r="N996" i="8"/>
  <c r="T996" i="8" s="1"/>
  <c r="S995" i="8"/>
  <c r="R995" i="8"/>
  <c r="Q995" i="8"/>
  <c r="P995" i="8"/>
  <c r="O995" i="8"/>
  <c r="N995" i="8"/>
  <c r="T995" i="8" s="1"/>
  <c r="S994" i="8"/>
  <c r="R994" i="8"/>
  <c r="Q994" i="8"/>
  <c r="P994" i="8"/>
  <c r="O994" i="8"/>
  <c r="N994" i="8"/>
  <c r="T994" i="8" s="1"/>
  <c r="S993" i="8"/>
  <c r="R993" i="8"/>
  <c r="Q993" i="8"/>
  <c r="P993" i="8"/>
  <c r="O993" i="8"/>
  <c r="N993" i="8"/>
  <c r="T993" i="8" s="1"/>
  <c r="S992" i="8"/>
  <c r="R992" i="8"/>
  <c r="Q992" i="8"/>
  <c r="P992" i="8"/>
  <c r="O992" i="8"/>
  <c r="N992" i="8"/>
  <c r="T992" i="8" s="1"/>
  <c r="S991" i="8"/>
  <c r="R991" i="8"/>
  <c r="Q991" i="8"/>
  <c r="P991" i="8"/>
  <c r="O991" i="8"/>
  <c r="N991" i="8"/>
  <c r="T991" i="8" s="1"/>
  <c r="S990" i="8"/>
  <c r="R990" i="8"/>
  <c r="Q990" i="8"/>
  <c r="P990" i="8"/>
  <c r="O990" i="8"/>
  <c r="N990" i="8"/>
  <c r="T990" i="8" s="1"/>
  <c r="S989" i="8"/>
  <c r="R989" i="8"/>
  <c r="Q989" i="8"/>
  <c r="P989" i="8"/>
  <c r="O989" i="8"/>
  <c r="N989" i="8"/>
  <c r="T989" i="8" s="1"/>
  <c r="S988" i="8"/>
  <c r="R988" i="8"/>
  <c r="Q988" i="8"/>
  <c r="P988" i="8"/>
  <c r="O988" i="8"/>
  <c r="N988" i="8"/>
  <c r="T988" i="8" s="1"/>
  <c r="S987" i="8"/>
  <c r="R987" i="8"/>
  <c r="Q987" i="8"/>
  <c r="P987" i="8"/>
  <c r="O987" i="8"/>
  <c r="N987" i="8"/>
  <c r="T987" i="8" s="1"/>
  <c r="S986" i="8"/>
  <c r="R986" i="8"/>
  <c r="Q986" i="8"/>
  <c r="P986" i="8"/>
  <c r="O986" i="8"/>
  <c r="N986" i="8"/>
  <c r="T986" i="8" s="1"/>
  <c r="S985" i="8"/>
  <c r="R985" i="8"/>
  <c r="Q985" i="8"/>
  <c r="P985" i="8"/>
  <c r="O985" i="8"/>
  <c r="N985" i="8"/>
  <c r="T985" i="8" s="1"/>
  <c r="S984" i="8"/>
  <c r="R984" i="8"/>
  <c r="Q984" i="8"/>
  <c r="P984" i="8"/>
  <c r="O984" i="8"/>
  <c r="N984" i="8"/>
  <c r="T984" i="8" s="1"/>
  <c r="S983" i="8"/>
  <c r="R983" i="8"/>
  <c r="Q983" i="8"/>
  <c r="P983" i="8"/>
  <c r="O983" i="8"/>
  <c r="N983" i="8"/>
  <c r="T983" i="8" s="1"/>
  <c r="S982" i="8"/>
  <c r="R982" i="8"/>
  <c r="Q982" i="8"/>
  <c r="P982" i="8"/>
  <c r="O982" i="8"/>
  <c r="N982" i="8"/>
  <c r="T982" i="8" s="1"/>
  <c r="S981" i="8"/>
  <c r="R981" i="8"/>
  <c r="Q981" i="8"/>
  <c r="P981" i="8"/>
  <c r="O981" i="8"/>
  <c r="N981" i="8"/>
  <c r="T981" i="8" s="1"/>
  <c r="S980" i="8"/>
  <c r="R980" i="8"/>
  <c r="Q980" i="8"/>
  <c r="P980" i="8"/>
  <c r="O980" i="8"/>
  <c r="N980" i="8"/>
  <c r="T980" i="8" s="1"/>
  <c r="S979" i="8"/>
  <c r="R979" i="8"/>
  <c r="Q979" i="8"/>
  <c r="P979" i="8"/>
  <c r="O979" i="8"/>
  <c r="N979" i="8"/>
  <c r="T979" i="8" s="1"/>
  <c r="S978" i="8"/>
  <c r="R978" i="8"/>
  <c r="Q978" i="8"/>
  <c r="P978" i="8"/>
  <c r="O978" i="8"/>
  <c r="N978" i="8"/>
  <c r="T978" i="8" s="1"/>
  <c r="S977" i="8"/>
  <c r="R977" i="8"/>
  <c r="Q977" i="8"/>
  <c r="P977" i="8"/>
  <c r="O977" i="8"/>
  <c r="N977" i="8"/>
  <c r="T977" i="8" s="1"/>
  <c r="S976" i="8"/>
  <c r="R976" i="8"/>
  <c r="Q976" i="8"/>
  <c r="P976" i="8"/>
  <c r="O976" i="8"/>
  <c r="N976" i="8"/>
  <c r="T976" i="8" s="1"/>
  <c r="S975" i="8"/>
  <c r="R975" i="8"/>
  <c r="Q975" i="8"/>
  <c r="P975" i="8"/>
  <c r="O975" i="8"/>
  <c r="N975" i="8"/>
  <c r="T975" i="8" s="1"/>
  <c r="S974" i="8"/>
  <c r="R974" i="8"/>
  <c r="Q974" i="8"/>
  <c r="P974" i="8"/>
  <c r="O974" i="8"/>
  <c r="N974" i="8"/>
  <c r="T974" i="8" s="1"/>
  <c r="S973" i="8"/>
  <c r="R973" i="8"/>
  <c r="Q973" i="8"/>
  <c r="P973" i="8"/>
  <c r="O973" i="8"/>
  <c r="N973" i="8"/>
  <c r="T973" i="8" s="1"/>
  <c r="S972" i="8"/>
  <c r="R972" i="8"/>
  <c r="Q972" i="8"/>
  <c r="P972" i="8"/>
  <c r="O972" i="8"/>
  <c r="N972" i="8"/>
  <c r="T972" i="8" s="1"/>
  <c r="S971" i="8"/>
  <c r="R971" i="8"/>
  <c r="Q971" i="8"/>
  <c r="P971" i="8"/>
  <c r="O971" i="8"/>
  <c r="N971" i="8"/>
  <c r="T971" i="8" s="1"/>
  <c r="S970" i="8"/>
  <c r="R970" i="8"/>
  <c r="Q970" i="8"/>
  <c r="P970" i="8"/>
  <c r="O970" i="8"/>
  <c r="N970" i="8"/>
  <c r="T970" i="8" s="1"/>
  <c r="S969" i="8"/>
  <c r="R969" i="8"/>
  <c r="Q969" i="8"/>
  <c r="P969" i="8"/>
  <c r="O969" i="8"/>
  <c r="N969" i="8"/>
  <c r="T969" i="8" s="1"/>
  <c r="S968" i="8"/>
  <c r="R968" i="8"/>
  <c r="Q968" i="8"/>
  <c r="P968" i="8"/>
  <c r="O968" i="8"/>
  <c r="N968" i="8"/>
  <c r="T968" i="8" s="1"/>
  <c r="S967" i="8"/>
  <c r="R967" i="8"/>
  <c r="Q967" i="8"/>
  <c r="P967" i="8"/>
  <c r="O967" i="8"/>
  <c r="N967" i="8"/>
  <c r="T967" i="8" s="1"/>
  <c r="S966" i="8"/>
  <c r="R966" i="8"/>
  <c r="Q966" i="8"/>
  <c r="P966" i="8"/>
  <c r="O966" i="8"/>
  <c r="N966" i="8"/>
  <c r="T966" i="8" s="1"/>
  <c r="S965" i="8"/>
  <c r="R965" i="8"/>
  <c r="Q965" i="8"/>
  <c r="P965" i="8"/>
  <c r="O965" i="8"/>
  <c r="N965" i="8"/>
  <c r="T965" i="8" s="1"/>
  <c r="S964" i="8"/>
  <c r="R964" i="8"/>
  <c r="Q964" i="8"/>
  <c r="P964" i="8"/>
  <c r="O964" i="8"/>
  <c r="N964" i="8"/>
  <c r="T964" i="8" s="1"/>
  <c r="S963" i="8"/>
  <c r="R963" i="8"/>
  <c r="Q963" i="8"/>
  <c r="P963" i="8"/>
  <c r="O963" i="8"/>
  <c r="N963" i="8"/>
  <c r="T963" i="8" s="1"/>
  <c r="S962" i="8"/>
  <c r="R962" i="8"/>
  <c r="Q962" i="8"/>
  <c r="P962" i="8"/>
  <c r="O962" i="8"/>
  <c r="N962" i="8"/>
  <c r="T962" i="8" s="1"/>
  <c r="S961" i="8"/>
  <c r="R961" i="8"/>
  <c r="Q961" i="8"/>
  <c r="P961" i="8"/>
  <c r="O961" i="8"/>
  <c r="N961" i="8"/>
  <c r="T961" i="8" s="1"/>
  <c r="S960" i="8"/>
  <c r="R960" i="8"/>
  <c r="Q960" i="8"/>
  <c r="P960" i="8"/>
  <c r="O960" i="8"/>
  <c r="N960" i="8"/>
  <c r="T960" i="8" s="1"/>
  <c r="S959" i="8"/>
  <c r="R959" i="8"/>
  <c r="Q959" i="8"/>
  <c r="P959" i="8"/>
  <c r="O959" i="8"/>
  <c r="N959" i="8"/>
  <c r="T959" i="8" s="1"/>
  <c r="S958" i="8"/>
  <c r="R958" i="8"/>
  <c r="Q958" i="8"/>
  <c r="P958" i="8"/>
  <c r="O958" i="8"/>
  <c r="N958" i="8"/>
  <c r="T958" i="8" s="1"/>
  <c r="S957" i="8"/>
  <c r="R957" i="8"/>
  <c r="Q957" i="8"/>
  <c r="P957" i="8"/>
  <c r="O957" i="8"/>
  <c r="N957" i="8"/>
  <c r="T957" i="8" s="1"/>
  <c r="S956" i="8"/>
  <c r="R956" i="8"/>
  <c r="Q956" i="8"/>
  <c r="P956" i="8"/>
  <c r="O956" i="8"/>
  <c r="N956" i="8"/>
  <c r="T956" i="8" s="1"/>
  <c r="S955" i="8"/>
  <c r="R955" i="8"/>
  <c r="Q955" i="8"/>
  <c r="P955" i="8"/>
  <c r="O955" i="8"/>
  <c r="N955" i="8"/>
  <c r="T955" i="8" s="1"/>
  <c r="S954" i="8"/>
  <c r="R954" i="8"/>
  <c r="Q954" i="8"/>
  <c r="P954" i="8"/>
  <c r="O954" i="8"/>
  <c r="N954" i="8"/>
  <c r="T954" i="8" s="1"/>
  <c r="S953" i="8"/>
  <c r="R953" i="8"/>
  <c r="Q953" i="8"/>
  <c r="P953" i="8"/>
  <c r="O953" i="8"/>
  <c r="N953" i="8"/>
  <c r="T953" i="8" s="1"/>
  <c r="S952" i="8"/>
  <c r="R952" i="8"/>
  <c r="Q952" i="8"/>
  <c r="P952" i="8"/>
  <c r="O952" i="8"/>
  <c r="N952" i="8"/>
  <c r="T952" i="8" s="1"/>
  <c r="S951" i="8"/>
  <c r="R951" i="8"/>
  <c r="Q951" i="8"/>
  <c r="P951" i="8"/>
  <c r="O951" i="8"/>
  <c r="N951" i="8"/>
  <c r="T951" i="8" s="1"/>
  <c r="S950" i="8"/>
  <c r="R950" i="8"/>
  <c r="Q950" i="8"/>
  <c r="P950" i="8"/>
  <c r="O950" i="8"/>
  <c r="N950" i="8"/>
  <c r="T950" i="8" s="1"/>
  <c r="S949" i="8"/>
  <c r="R949" i="8"/>
  <c r="Q949" i="8"/>
  <c r="P949" i="8"/>
  <c r="O949" i="8"/>
  <c r="N949" i="8"/>
  <c r="T949" i="8" s="1"/>
  <c r="S948" i="8"/>
  <c r="R948" i="8"/>
  <c r="Q948" i="8"/>
  <c r="P948" i="8"/>
  <c r="O948" i="8"/>
  <c r="N948" i="8"/>
  <c r="T948" i="8" s="1"/>
  <c r="S947" i="8"/>
  <c r="R947" i="8"/>
  <c r="Q947" i="8"/>
  <c r="P947" i="8"/>
  <c r="O947" i="8"/>
  <c r="N947" i="8"/>
  <c r="T947" i="8" s="1"/>
  <c r="S946" i="8"/>
  <c r="R946" i="8"/>
  <c r="Q946" i="8"/>
  <c r="P946" i="8"/>
  <c r="O946" i="8"/>
  <c r="N946" i="8"/>
  <c r="T946" i="8" s="1"/>
  <c r="S945" i="8"/>
  <c r="R945" i="8"/>
  <c r="Q945" i="8"/>
  <c r="P945" i="8"/>
  <c r="O945" i="8"/>
  <c r="N945" i="8"/>
  <c r="T945" i="8" s="1"/>
  <c r="S944" i="8"/>
  <c r="R944" i="8"/>
  <c r="Q944" i="8"/>
  <c r="P944" i="8"/>
  <c r="O944" i="8"/>
  <c r="N944" i="8"/>
  <c r="T944" i="8" s="1"/>
  <c r="S943" i="8"/>
  <c r="R943" i="8"/>
  <c r="Q943" i="8"/>
  <c r="P943" i="8"/>
  <c r="O943" i="8"/>
  <c r="N943" i="8"/>
  <c r="T943" i="8" s="1"/>
  <c r="S942" i="8"/>
  <c r="R942" i="8"/>
  <c r="Q942" i="8"/>
  <c r="P942" i="8"/>
  <c r="O942" i="8"/>
  <c r="N942" i="8"/>
  <c r="T942" i="8" s="1"/>
  <c r="S941" i="8"/>
  <c r="R941" i="8"/>
  <c r="Q941" i="8"/>
  <c r="P941" i="8"/>
  <c r="O941" i="8"/>
  <c r="N941" i="8"/>
  <c r="T941" i="8" s="1"/>
  <c r="S940" i="8"/>
  <c r="R940" i="8"/>
  <c r="Q940" i="8"/>
  <c r="P940" i="8"/>
  <c r="O940" i="8"/>
  <c r="N940" i="8"/>
  <c r="T940" i="8" s="1"/>
  <c r="S939" i="8"/>
  <c r="R939" i="8"/>
  <c r="Q939" i="8"/>
  <c r="P939" i="8"/>
  <c r="O939" i="8"/>
  <c r="N939" i="8"/>
  <c r="T939" i="8" s="1"/>
  <c r="S938" i="8"/>
  <c r="R938" i="8"/>
  <c r="Q938" i="8"/>
  <c r="P938" i="8"/>
  <c r="O938" i="8"/>
  <c r="N938" i="8"/>
  <c r="T938" i="8" s="1"/>
  <c r="S937" i="8"/>
  <c r="R937" i="8"/>
  <c r="Q937" i="8"/>
  <c r="P937" i="8"/>
  <c r="O937" i="8"/>
  <c r="N937" i="8"/>
  <c r="T937" i="8" s="1"/>
  <c r="S936" i="8"/>
  <c r="R936" i="8"/>
  <c r="Q936" i="8"/>
  <c r="P936" i="8"/>
  <c r="O936" i="8"/>
  <c r="N936" i="8"/>
  <c r="T936" i="8" s="1"/>
  <c r="S935" i="8"/>
  <c r="R935" i="8"/>
  <c r="Q935" i="8"/>
  <c r="P935" i="8"/>
  <c r="O935" i="8"/>
  <c r="N935" i="8"/>
  <c r="T935" i="8" s="1"/>
  <c r="S934" i="8"/>
  <c r="R934" i="8"/>
  <c r="Q934" i="8"/>
  <c r="P934" i="8"/>
  <c r="O934" i="8"/>
  <c r="N934" i="8"/>
  <c r="T934" i="8" s="1"/>
  <c r="S933" i="8"/>
  <c r="R933" i="8"/>
  <c r="Q933" i="8"/>
  <c r="P933" i="8"/>
  <c r="O933" i="8"/>
  <c r="N933" i="8"/>
  <c r="T933" i="8" s="1"/>
  <c r="S932" i="8"/>
  <c r="R932" i="8"/>
  <c r="Q932" i="8"/>
  <c r="P932" i="8"/>
  <c r="O932" i="8"/>
  <c r="N932" i="8"/>
  <c r="T932" i="8" s="1"/>
  <c r="S931" i="8"/>
  <c r="R931" i="8"/>
  <c r="Q931" i="8"/>
  <c r="P931" i="8"/>
  <c r="O931" i="8"/>
  <c r="N931" i="8"/>
  <c r="T931" i="8" s="1"/>
  <c r="S930" i="8"/>
  <c r="R930" i="8"/>
  <c r="Q930" i="8"/>
  <c r="P930" i="8"/>
  <c r="O930" i="8"/>
  <c r="N930" i="8"/>
  <c r="T930" i="8" s="1"/>
  <c r="S929" i="8"/>
  <c r="R929" i="8"/>
  <c r="Q929" i="8"/>
  <c r="P929" i="8"/>
  <c r="O929" i="8"/>
  <c r="N929" i="8"/>
  <c r="T929" i="8" s="1"/>
  <c r="S928" i="8"/>
  <c r="R928" i="8"/>
  <c r="Q928" i="8"/>
  <c r="P928" i="8"/>
  <c r="O928" i="8"/>
  <c r="N928" i="8"/>
  <c r="T928" i="8" s="1"/>
  <c r="S927" i="8"/>
  <c r="R927" i="8"/>
  <c r="Q927" i="8"/>
  <c r="P927" i="8"/>
  <c r="O927" i="8"/>
  <c r="N927" i="8"/>
  <c r="T927" i="8" s="1"/>
  <c r="S926" i="8"/>
  <c r="R926" i="8"/>
  <c r="Q926" i="8"/>
  <c r="P926" i="8"/>
  <c r="O926" i="8"/>
  <c r="N926" i="8"/>
  <c r="T926" i="8" s="1"/>
  <c r="S925" i="8"/>
  <c r="R925" i="8"/>
  <c r="Q925" i="8"/>
  <c r="P925" i="8"/>
  <c r="O925" i="8"/>
  <c r="N925" i="8"/>
  <c r="T925" i="8" s="1"/>
  <c r="S924" i="8"/>
  <c r="R924" i="8"/>
  <c r="Q924" i="8"/>
  <c r="P924" i="8"/>
  <c r="O924" i="8"/>
  <c r="N924" i="8"/>
  <c r="T924" i="8" s="1"/>
  <c r="S923" i="8"/>
  <c r="R923" i="8"/>
  <c r="Q923" i="8"/>
  <c r="P923" i="8"/>
  <c r="O923" i="8"/>
  <c r="N923" i="8"/>
  <c r="T923" i="8" s="1"/>
  <c r="S922" i="8"/>
  <c r="R922" i="8"/>
  <c r="Q922" i="8"/>
  <c r="P922" i="8"/>
  <c r="O922" i="8"/>
  <c r="N922" i="8"/>
  <c r="T922" i="8" s="1"/>
  <c r="S921" i="8"/>
  <c r="R921" i="8"/>
  <c r="Q921" i="8"/>
  <c r="P921" i="8"/>
  <c r="O921" i="8"/>
  <c r="N921" i="8"/>
  <c r="T921" i="8" s="1"/>
  <c r="S920" i="8"/>
  <c r="R920" i="8"/>
  <c r="Q920" i="8"/>
  <c r="P920" i="8"/>
  <c r="O920" i="8"/>
  <c r="N920" i="8"/>
  <c r="T920" i="8" s="1"/>
  <c r="S919" i="8"/>
  <c r="R919" i="8"/>
  <c r="Q919" i="8"/>
  <c r="P919" i="8"/>
  <c r="O919" i="8"/>
  <c r="N919" i="8"/>
  <c r="T919" i="8" s="1"/>
  <c r="S918" i="8"/>
  <c r="R918" i="8"/>
  <c r="Q918" i="8"/>
  <c r="P918" i="8"/>
  <c r="O918" i="8"/>
  <c r="N918" i="8"/>
  <c r="T918" i="8" s="1"/>
  <c r="S917" i="8"/>
  <c r="R917" i="8"/>
  <c r="Q917" i="8"/>
  <c r="P917" i="8"/>
  <c r="O917" i="8"/>
  <c r="N917" i="8"/>
  <c r="T917" i="8" s="1"/>
  <c r="S916" i="8"/>
  <c r="R916" i="8"/>
  <c r="Q916" i="8"/>
  <c r="P916" i="8"/>
  <c r="O916" i="8"/>
  <c r="N916" i="8"/>
  <c r="T916" i="8" s="1"/>
  <c r="S915" i="8"/>
  <c r="R915" i="8"/>
  <c r="Q915" i="8"/>
  <c r="P915" i="8"/>
  <c r="O915" i="8"/>
  <c r="N915" i="8"/>
  <c r="T915" i="8" s="1"/>
  <c r="S914" i="8"/>
  <c r="R914" i="8"/>
  <c r="Q914" i="8"/>
  <c r="P914" i="8"/>
  <c r="O914" i="8"/>
  <c r="N914" i="8"/>
  <c r="T914" i="8" s="1"/>
  <c r="S913" i="8"/>
  <c r="R913" i="8"/>
  <c r="Q913" i="8"/>
  <c r="P913" i="8"/>
  <c r="O913" i="8"/>
  <c r="N913" i="8"/>
  <c r="T913" i="8" s="1"/>
  <c r="S912" i="8"/>
  <c r="R912" i="8"/>
  <c r="Q912" i="8"/>
  <c r="P912" i="8"/>
  <c r="O912" i="8"/>
  <c r="N912" i="8"/>
  <c r="T912" i="8" s="1"/>
  <c r="S911" i="8"/>
  <c r="R911" i="8"/>
  <c r="Q911" i="8"/>
  <c r="P911" i="8"/>
  <c r="O911" i="8"/>
  <c r="N911" i="8"/>
  <c r="T911" i="8" s="1"/>
  <c r="S910" i="8"/>
  <c r="R910" i="8"/>
  <c r="Q910" i="8"/>
  <c r="P910" i="8"/>
  <c r="O910" i="8"/>
  <c r="N910" i="8"/>
  <c r="T910" i="8" s="1"/>
  <c r="S909" i="8"/>
  <c r="R909" i="8"/>
  <c r="Q909" i="8"/>
  <c r="P909" i="8"/>
  <c r="O909" i="8"/>
  <c r="N909" i="8"/>
  <c r="T909" i="8" s="1"/>
  <c r="S908" i="8"/>
  <c r="R908" i="8"/>
  <c r="Q908" i="8"/>
  <c r="P908" i="8"/>
  <c r="O908" i="8"/>
  <c r="N908" i="8"/>
  <c r="T908" i="8" s="1"/>
  <c r="S907" i="8"/>
  <c r="R907" i="8"/>
  <c r="Q907" i="8"/>
  <c r="P907" i="8"/>
  <c r="O907" i="8"/>
  <c r="N907" i="8"/>
  <c r="T907" i="8" s="1"/>
  <c r="S906" i="8"/>
  <c r="R906" i="8"/>
  <c r="Q906" i="8"/>
  <c r="P906" i="8"/>
  <c r="O906" i="8"/>
  <c r="N906" i="8"/>
  <c r="T906" i="8" s="1"/>
  <c r="S905" i="8"/>
  <c r="R905" i="8"/>
  <c r="Q905" i="8"/>
  <c r="P905" i="8"/>
  <c r="O905" i="8"/>
  <c r="N905" i="8"/>
  <c r="T905" i="8" s="1"/>
  <c r="S904" i="8"/>
  <c r="R904" i="8"/>
  <c r="Q904" i="8"/>
  <c r="P904" i="8"/>
  <c r="O904" i="8"/>
  <c r="N904" i="8"/>
  <c r="T904" i="8" s="1"/>
  <c r="S903" i="8"/>
  <c r="R903" i="8"/>
  <c r="Q903" i="8"/>
  <c r="P903" i="8"/>
  <c r="O903" i="8"/>
  <c r="N903" i="8"/>
  <c r="T903" i="8" s="1"/>
  <c r="S902" i="8"/>
  <c r="R902" i="8"/>
  <c r="Q902" i="8"/>
  <c r="P902" i="8"/>
  <c r="O902" i="8"/>
  <c r="N902" i="8"/>
  <c r="T902" i="8" s="1"/>
  <c r="S901" i="8"/>
  <c r="R901" i="8"/>
  <c r="Q901" i="8"/>
  <c r="P901" i="8"/>
  <c r="O901" i="8"/>
  <c r="N901" i="8"/>
  <c r="T901" i="8" s="1"/>
  <c r="S900" i="8"/>
  <c r="R900" i="8"/>
  <c r="Q900" i="8"/>
  <c r="P900" i="8"/>
  <c r="O900" i="8"/>
  <c r="N900" i="8"/>
  <c r="T900" i="8" s="1"/>
  <c r="S899" i="8"/>
  <c r="R899" i="8"/>
  <c r="Q899" i="8"/>
  <c r="P899" i="8"/>
  <c r="O899" i="8"/>
  <c r="N899" i="8"/>
  <c r="T899" i="8" s="1"/>
  <c r="S898" i="8"/>
  <c r="R898" i="8"/>
  <c r="Q898" i="8"/>
  <c r="P898" i="8"/>
  <c r="O898" i="8"/>
  <c r="N898" i="8"/>
  <c r="T898" i="8" s="1"/>
  <c r="S897" i="8"/>
  <c r="R897" i="8"/>
  <c r="Q897" i="8"/>
  <c r="P897" i="8"/>
  <c r="O897" i="8"/>
  <c r="N897" i="8"/>
  <c r="T897" i="8" s="1"/>
  <c r="S896" i="8"/>
  <c r="R896" i="8"/>
  <c r="Q896" i="8"/>
  <c r="P896" i="8"/>
  <c r="O896" i="8"/>
  <c r="N896" i="8"/>
  <c r="T896" i="8" s="1"/>
  <c r="S895" i="8"/>
  <c r="R895" i="8"/>
  <c r="Q895" i="8"/>
  <c r="P895" i="8"/>
  <c r="O895" i="8"/>
  <c r="N895" i="8"/>
  <c r="T895" i="8" s="1"/>
  <c r="S894" i="8"/>
  <c r="R894" i="8"/>
  <c r="Q894" i="8"/>
  <c r="P894" i="8"/>
  <c r="O894" i="8"/>
  <c r="N894" i="8"/>
  <c r="T894" i="8" s="1"/>
  <c r="S893" i="8"/>
  <c r="R893" i="8"/>
  <c r="Q893" i="8"/>
  <c r="P893" i="8"/>
  <c r="O893" i="8"/>
  <c r="N893" i="8"/>
  <c r="T893" i="8" s="1"/>
  <c r="S892" i="8"/>
  <c r="R892" i="8"/>
  <c r="Q892" i="8"/>
  <c r="P892" i="8"/>
  <c r="O892" i="8"/>
  <c r="N892" i="8"/>
  <c r="T892" i="8" s="1"/>
  <c r="S891" i="8"/>
  <c r="R891" i="8"/>
  <c r="Q891" i="8"/>
  <c r="P891" i="8"/>
  <c r="O891" i="8"/>
  <c r="N891" i="8"/>
  <c r="T891" i="8" s="1"/>
  <c r="S890" i="8"/>
  <c r="R890" i="8"/>
  <c r="Q890" i="8"/>
  <c r="P890" i="8"/>
  <c r="O890" i="8"/>
  <c r="N890" i="8"/>
  <c r="T890" i="8" s="1"/>
  <c r="S889" i="8"/>
  <c r="R889" i="8"/>
  <c r="Q889" i="8"/>
  <c r="P889" i="8"/>
  <c r="O889" i="8"/>
  <c r="N889" i="8"/>
  <c r="T889" i="8" s="1"/>
  <c r="S888" i="8"/>
  <c r="R888" i="8"/>
  <c r="Q888" i="8"/>
  <c r="P888" i="8"/>
  <c r="O888" i="8"/>
  <c r="N888" i="8"/>
  <c r="T888" i="8" s="1"/>
  <c r="S887" i="8"/>
  <c r="R887" i="8"/>
  <c r="Q887" i="8"/>
  <c r="P887" i="8"/>
  <c r="O887" i="8"/>
  <c r="N887" i="8"/>
  <c r="T887" i="8" s="1"/>
  <c r="S886" i="8"/>
  <c r="R886" i="8"/>
  <c r="Q886" i="8"/>
  <c r="P886" i="8"/>
  <c r="O886" i="8"/>
  <c r="N886" i="8"/>
  <c r="T886" i="8" s="1"/>
  <c r="S885" i="8"/>
  <c r="R885" i="8"/>
  <c r="Q885" i="8"/>
  <c r="P885" i="8"/>
  <c r="O885" i="8"/>
  <c r="N885" i="8"/>
  <c r="T885" i="8" s="1"/>
  <c r="S884" i="8"/>
  <c r="R884" i="8"/>
  <c r="Q884" i="8"/>
  <c r="P884" i="8"/>
  <c r="O884" i="8"/>
  <c r="N884" i="8"/>
  <c r="T884" i="8" s="1"/>
  <c r="S883" i="8"/>
  <c r="R883" i="8"/>
  <c r="Q883" i="8"/>
  <c r="P883" i="8"/>
  <c r="O883" i="8"/>
  <c r="N883" i="8"/>
  <c r="T883" i="8" s="1"/>
  <c r="S882" i="8"/>
  <c r="R882" i="8"/>
  <c r="Q882" i="8"/>
  <c r="P882" i="8"/>
  <c r="O882" i="8"/>
  <c r="N882" i="8"/>
  <c r="T882" i="8" s="1"/>
  <c r="S881" i="8"/>
  <c r="R881" i="8"/>
  <c r="Q881" i="8"/>
  <c r="P881" i="8"/>
  <c r="O881" i="8"/>
  <c r="N881" i="8"/>
  <c r="T881" i="8" s="1"/>
  <c r="S880" i="8"/>
  <c r="R880" i="8"/>
  <c r="Q880" i="8"/>
  <c r="P880" i="8"/>
  <c r="O880" i="8"/>
  <c r="N880" i="8"/>
  <c r="T880" i="8" s="1"/>
  <c r="S879" i="8"/>
  <c r="R879" i="8"/>
  <c r="Q879" i="8"/>
  <c r="P879" i="8"/>
  <c r="O879" i="8"/>
  <c r="N879" i="8"/>
  <c r="T879" i="8" s="1"/>
  <c r="S878" i="8"/>
  <c r="R878" i="8"/>
  <c r="Q878" i="8"/>
  <c r="P878" i="8"/>
  <c r="O878" i="8"/>
  <c r="N878" i="8"/>
  <c r="T878" i="8" s="1"/>
  <c r="S877" i="8"/>
  <c r="R877" i="8"/>
  <c r="Q877" i="8"/>
  <c r="P877" i="8"/>
  <c r="O877" i="8"/>
  <c r="N877" i="8"/>
  <c r="T877" i="8" s="1"/>
  <c r="S876" i="8"/>
  <c r="R876" i="8"/>
  <c r="Q876" i="8"/>
  <c r="P876" i="8"/>
  <c r="O876" i="8"/>
  <c r="N876" i="8"/>
  <c r="T876" i="8" s="1"/>
  <c r="S875" i="8"/>
  <c r="R875" i="8"/>
  <c r="Q875" i="8"/>
  <c r="P875" i="8"/>
  <c r="O875" i="8"/>
  <c r="N875" i="8"/>
  <c r="T875" i="8" s="1"/>
  <c r="S874" i="8"/>
  <c r="R874" i="8"/>
  <c r="Q874" i="8"/>
  <c r="P874" i="8"/>
  <c r="O874" i="8"/>
  <c r="N874" i="8"/>
  <c r="T874" i="8" s="1"/>
  <c r="S873" i="8"/>
  <c r="R873" i="8"/>
  <c r="Q873" i="8"/>
  <c r="P873" i="8"/>
  <c r="O873" i="8"/>
  <c r="N873" i="8"/>
  <c r="T873" i="8" s="1"/>
  <c r="S872" i="8"/>
  <c r="R872" i="8"/>
  <c r="Q872" i="8"/>
  <c r="P872" i="8"/>
  <c r="O872" i="8"/>
  <c r="N872" i="8"/>
  <c r="T872" i="8" s="1"/>
  <c r="S871" i="8"/>
  <c r="R871" i="8"/>
  <c r="Q871" i="8"/>
  <c r="P871" i="8"/>
  <c r="O871" i="8"/>
  <c r="N871" i="8"/>
  <c r="T871" i="8" s="1"/>
  <c r="S870" i="8"/>
  <c r="R870" i="8"/>
  <c r="Q870" i="8"/>
  <c r="P870" i="8"/>
  <c r="O870" i="8"/>
  <c r="N870" i="8"/>
  <c r="T870" i="8" s="1"/>
  <c r="S869" i="8"/>
  <c r="R869" i="8"/>
  <c r="Q869" i="8"/>
  <c r="P869" i="8"/>
  <c r="O869" i="8"/>
  <c r="N869" i="8"/>
  <c r="T869" i="8" s="1"/>
  <c r="S868" i="8"/>
  <c r="R868" i="8"/>
  <c r="Q868" i="8"/>
  <c r="P868" i="8"/>
  <c r="O868" i="8"/>
  <c r="N868" i="8"/>
  <c r="T868" i="8" s="1"/>
  <c r="S867" i="8"/>
  <c r="R867" i="8"/>
  <c r="Q867" i="8"/>
  <c r="P867" i="8"/>
  <c r="O867" i="8"/>
  <c r="N867" i="8"/>
  <c r="T867" i="8" s="1"/>
  <c r="S866" i="8"/>
  <c r="R866" i="8"/>
  <c r="Q866" i="8"/>
  <c r="P866" i="8"/>
  <c r="O866" i="8"/>
  <c r="N866" i="8"/>
  <c r="T866" i="8" s="1"/>
  <c r="S865" i="8"/>
  <c r="R865" i="8"/>
  <c r="Q865" i="8"/>
  <c r="P865" i="8"/>
  <c r="O865" i="8"/>
  <c r="N865" i="8"/>
  <c r="T865" i="8" s="1"/>
  <c r="S864" i="8"/>
  <c r="R864" i="8"/>
  <c r="Q864" i="8"/>
  <c r="P864" i="8"/>
  <c r="O864" i="8"/>
  <c r="N864" i="8"/>
  <c r="T864" i="8" s="1"/>
  <c r="S863" i="8"/>
  <c r="R863" i="8"/>
  <c r="Q863" i="8"/>
  <c r="P863" i="8"/>
  <c r="O863" i="8"/>
  <c r="N863" i="8"/>
  <c r="T863" i="8" s="1"/>
  <c r="S862" i="8"/>
  <c r="R862" i="8"/>
  <c r="Q862" i="8"/>
  <c r="P862" i="8"/>
  <c r="O862" i="8"/>
  <c r="N862" i="8"/>
  <c r="T862" i="8" s="1"/>
  <c r="S861" i="8"/>
  <c r="R861" i="8"/>
  <c r="Q861" i="8"/>
  <c r="P861" i="8"/>
  <c r="O861" i="8"/>
  <c r="N861" i="8"/>
  <c r="T861" i="8" s="1"/>
  <c r="S860" i="8"/>
  <c r="R860" i="8"/>
  <c r="Q860" i="8"/>
  <c r="P860" i="8"/>
  <c r="O860" i="8"/>
  <c r="N860" i="8"/>
  <c r="T860" i="8" s="1"/>
  <c r="S859" i="8"/>
  <c r="R859" i="8"/>
  <c r="Q859" i="8"/>
  <c r="P859" i="8"/>
  <c r="O859" i="8"/>
  <c r="N859" i="8"/>
  <c r="T859" i="8" s="1"/>
  <c r="S858" i="8"/>
  <c r="R858" i="8"/>
  <c r="Q858" i="8"/>
  <c r="P858" i="8"/>
  <c r="O858" i="8"/>
  <c r="N858" i="8"/>
  <c r="T858" i="8" s="1"/>
  <c r="S857" i="8"/>
  <c r="R857" i="8"/>
  <c r="Q857" i="8"/>
  <c r="P857" i="8"/>
  <c r="O857" i="8"/>
  <c r="N857" i="8"/>
  <c r="T857" i="8" s="1"/>
  <c r="S856" i="8"/>
  <c r="R856" i="8"/>
  <c r="Q856" i="8"/>
  <c r="P856" i="8"/>
  <c r="O856" i="8"/>
  <c r="N856" i="8"/>
  <c r="T856" i="8" s="1"/>
  <c r="S855" i="8"/>
  <c r="R855" i="8"/>
  <c r="Q855" i="8"/>
  <c r="P855" i="8"/>
  <c r="O855" i="8"/>
  <c r="N855" i="8"/>
  <c r="T855" i="8" s="1"/>
  <c r="S854" i="8"/>
  <c r="R854" i="8"/>
  <c r="Q854" i="8"/>
  <c r="P854" i="8"/>
  <c r="O854" i="8"/>
  <c r="N854" i="8"/>
  <c r="T854" i="8" s="1"/>
  <c r="S853" i="8"/>
  <c r="R853" i="8"/>
  <c r="Q853" i="8"/>
  <c r="P853" i="8"/>
  <c r="O853" i="8"/>
  <c r="N853" i="8"/>
  <c r="T853" i="8" s="1"/>
  <c r="S852" i="8"/>
  <c r="R852" i="8"/>
  <c r="Q852" i="8"/>
  <c r="P852" i="8"/>
  <c r="O852" i="8"/>
  <c r="N852" i="8"/>
  <c r="T852" i="8" s="1"/>
  <c r="S851" i="8"/>
  <c r="R851" i="8"/>
  <c r="Q851" i="8"/>
  <c r="P851" i="8"/>
  <c r="O851" i="8"/>
  <c r="N851" i="8"/>
  <c r="T851" i="8" s="1"/>
  <c r="S850" i="8"/>
  <c r="R850" i="8"/>
  <c r="Q850" i="8"/>
  <c r="P850" i="8"/>
  <c r="O850" i="8"/>
  <c r="N850" i="8"/>
  <c r="T850" i="8" s="1"/>
  <c r="S849" i="8"/>
  <c r="R849" i="8"/>
  <c r="Q849" i="8"/>
  <c r="P849" i="8"/>
  <c r="O849" i="8"/>
  <c r="N849" i="8"/>
  <c r="T849" i="8" s="1"/>
  <c r="S848" i="8"/>
  <c r="R848" i="8"/>
  <c r="Q848" i="8"/>
  <c r="P848" i="8"/>
  <c r="O848" i="8"/>
  <c r="N848" i="8"/>
  <c r="T848" i="8" s="1"/>
  <c r="S847" i="8"/>
  <c r="R847" i="8"/>
  <c r="Q847" i="8"/>
  <c r="P847" i="8"/>
  <c r="O847" i="8"/>
  <c r="N847" i="8"/>
  <c r="T847" i="8" s="1"/>
  <c r="S846" i="8"/>
  <c r="R846" i="8"/>
  <c r="Q846" i="8"/>
  <c r="P846" i="8"/>
  <c r="O846" i="8"/>
  <c r="N846" i="8"/>
  <c r="T846" i="8" s="1"/>
  <c r="S845" i="8"/>
  <c r="R845" i="8"/>
  <c r="Q845" i="8"/>
  <c r="P845" i="8"/>
  <c r="O845" i="8"/>
  <c r="N845" i="8"/>
  <c r="T845" i="8" s="1"/>
  <c r="S844" i="8"/>
  <c r="R844" i="8"/>
  <c r="Q844" i="8"/>
  <c r="P844" i="8"/>
  <c r="O844" i="8"/>
  <c r="N844" i="8"/>
  <c r="T844" i="8" s="1"/>
  <c r="S843" i="8"/>
  <c r="R843" i="8"/>
  <c r="Q843" i="8"/>
  <c r="P843" i="8"/>
  <c r="O843" i="8"/>
  <c r="N843" i="8"/>
  <c r="T843" i="8" s="1"/>
  <c r="S842" i="8"/>
  <c r="R842" i="8"/>
  <c r="Q842" i="8"/>
  <c r="P842" i="8"/>
  <c r="O842" i="8"/>
  <c r="N842" i="8"/>
  <c r="T842" i="8" s="1"/>
  <c r="S841" i="8"/>
  <c r="R841" i="8"/>
  <c r="Q841" i="8"/>
  <c r="P841" i="8"/>
  <c r="O841" i="8"/>
  <c r="N841" i="8"/>
  <c r="T841" i="8" s="1"/>
  <c r="S840" i="8"/>
  <c r="R840" i="8"/>
  <c r="Q840" i="8"/>
  <c r="P840" i="8"/>
  <c r="O840" i="8"/>
  <c r="N840" i="8"/>
  <c r="T840" i="8" s="1"/>
  <c r="S839" i="8"/>
  <c r="R839" i="8"/>
  <c r="Q839" i="8"/>
  <c r="P839" i="8"/>
  <c r="O839" i="8"/>
  <c r="N839" i="8"/>
  <c r="T839" i="8" s="1"/>
  <c r="S838" i="8"/>
  <c r="R838" i="8"/>
  <c r="Q838" i="8"/>
  <c r="P838" i="8"/>
  <c r="O838" i="8"/>
  <c r="N838" i="8"/>
  <c r="T838" i="8" s="1"/>
  <c r="S837" i="8"/>
  <c r="R837" i="8"/>
  <c r="Q837" i="8"/>
  <c r="P837" i="8"/>
  <c r="O837" i="8"/>
  <c r="N837" i="8"/>
  <c r="T837" i="8" s="1"/>
  <c r="S836" i="8"/>
  <c r="R836" i="8"/>
  <c r="Q836" i="8"/>
  <c r="P836" i="8"/>
  <c r="O836" i="8"/>
  <c r="N836" i="8"/>
  <c r="T836" i="8" s="1"/>
  <c r="S835" i="8"/>
  <c r="R835" i="8"/>
  <c r="Q835" i="8"/>
  <c r="P835" i="8"/>
  <c r="O835" i="8"/>
  <c r="N835" i="8"/>
  <c r="T835" i="8" s="1"/>
  <c r="S834" i="8"/>
  <c r="R834" i="8"/>
  <c r="Q834" i="8"/>
  <c r="P834" i="8"/>
  <c r="O834" i="8"/>
  <c r="N834" i="8"/>
  <c r="T834" i="8" s="1"/>
  <c r="S833" i="8"/>
  <c r="R833" i="8"/>
  <c r="Q833" i="8"/>
  <c r="P833" i="8"/>
  <c r="O833" i="8"/>
  <c r="N833" i="8"/>
  <c r="T833" i="8" s="1"/>
  <c r="S832" i="8"/>
  <c r="R832" i="8"/>
  <c r="Q832" i="8"/>
  <c r="P832" i="8"/>
  <c r="O832" i="8"/>
  <c r="N832" i="8"/>
  <c r="T832" i="8" s="1"/>
  <c r="S831" i="8"/>
  <c r="R831" i="8"/>
  <c r="Q831" i="8"/>
  <c r="P831" i="8"/>
  <c r="O831" i="8"/>
  <c r="N831" i="8"/>
  <c r="T831" i="8" s="1"/>
  <c r="S830" i="8"/>
  <c r="R830" i="8"/>
  <c r="Q830" i="8"/>
  <c r="P830" i="8"/>
  <c r="O830" i="8"/>
  <c r="N830" i="8"/>
  <c r="T830" i="8" s="1"/>
  <c r="S829" i="8"/>
  <c r="R829" i="8"/>
  <c r="Q829" i="8"/>
  <c r="P829" i="8"/>
  <c r="O829" i="8"/>
  <c r="N829" i="8"/>
  <c r="T829" i="8" s="1"/>
  <c r="S828" i="8"/>
  <c r="R828" i="8"/>
  <c r="Q828" i="8"/>
  <c r="P828" i="8"/>
  <c r="O828" i="8"/>
  <c r="N828" i="8"/>
  <c r="T828" i="8" s="1"/>
  <c r="S827" i="8"/>
  <c r="R827" i="8"/>
  <c r="Q827" i="8"/>
  <c r="P827" i="8"/>
  <c r="O827" i="8"/>
  <c r="N827" i="8"/>
  <c r="T827" i="8" s="1"/>
  <c r="S826" i="8"/>
  <c r="R826" i="8"/>
  <c r="Q826" i="8"/>
  <c r="P826" i="8"/>
  <c r="O826" i="8"/>
  <c r="N826" i="8"/>
  <c r="T826" i="8" s="1"/>
  <c r="S825" i="8"/>
  <c r="R825" i="8"/>
  <c r="Q825" i="8"/>
  <c r="P825" i="8"/>
  <c r="O825" i="8"/>
  <c r="N825" i="8"/>
  <c r="T825" i="8" s="1"/>
  <c r="S824" i="8"/>
  <c r="R824" i="8"/>
  <c r="Q824" i="8"/>
  <c r="P824" i="8"/>
  <c r="O824" i="8"/>
  <c r="N824" i="8"/>
  <c r="T824" i="8" s="1"/>
  <c r="S823" i="8"/>
  <c r="R823" i="8"/>
  <c r="Q823" i="8"/>
  <c r="P823" i="8"/>
  <c r="O823" i="8"/>
  <c r="N823" i="8"/>
  <c r="T823" i="8" s="1"/>
  <c r="S822" i="8"/>
  <c r="R822" i="8"/>
  <c r="Q822" i="8"/>
  <c r="P822" i="8"/>
  <c r="O822" i="8"/>
  <c r="N822" i="8"/>
  <c r="T822" i="8" s="1"/>
  <c r="S821" i="8"/>
  <c r="R821" i="8"/>
  <c r="Q821" i="8"/>
  <c r="P821" i="8"/>
  <c r="O821" i="8"/>
  <c r="N821" i="8"/>
  <c r="T821" i="8" s="1"/>
  <c r="S820" i="8"/>
  <c r="R820" i="8"/>
  <c r="Q820" i="8"/>
  <c r="P820" i="8"/>
  <c r="O820" i="8"/>
  <c r="N820" i="8"/>
  <c r="T820" i="8" s="1"/>
  <c r="S819" i="8"/>
  <c r="R819" i="8"/>
  <c r="Q819" i="8"/>
  <c r="P819" i="8"/>
  <c r="O819" i="8"/>
  <c r="N819" i="8"/>
  <c r="T819" i="8" s="1"/>
  <c r="S818" i="8"/>
  <c r="R818" i="8"/>
  <c r="Q818" i="8"/>
  <c r="P818" i="8"/>
  <c r="O818" i="8"/>
  <c r="N818" i="8"/>
  <c r="T818" i="8" s="1"/>
  <c r="S817" i="8"/>
  <c r="R817" i="8"/>
  <c r="Q817" i="8"/>
  <c r="P817" i="8"/>
  <c r="O817" i="8"/>
  <c r="N817" i="8"/>
  <c r="T817" i="8" s="1"/>
  <c r="S816" i="8"/>
  <c r="R816" i="8"/>
  <c r="Q816" i="8"/>
  <c r="P816" i="8"/>
  <c r="O816" i="8"/>
  <c r="N816" i="8"/>
  <c r="T816" i="8" s="1"/>
  <c r="S815" i="8"/>
  <c r="R815" i="8"/>
  <c r="Q815" i="8"/>
  <c r="P815" i="8"/>
  <c r="O815" i="8"/>
  <c r="N815" i="8"/>
  <c r="T815" i="8" s="1"/>
  <c r="S814" i="8"/>
  <c r="R814" i="8"/>
  <c r="Q814" i="8"/>
  <c r="P814" i="8"/>
  <c r="O814" i="8"/>
  <c r="N814" i="8"/>
  <c r="T814" i="8" s="1"/>
  <c r="S813" i="8"/>
  <c r="R813" i="8"/>
  <c r="Q813" i="8"/>
  <c r="P813" i="8"/>
  <c r="O813" i="8"/>
  <c r="N813" i="8"/>
  <c r="T813" i="8" s="1"/>
  <c r="S812" i="8"/>
  <c r="R812" i="8"/>
  <c r="Q812" i="8"/>
  <c r="P812" i="8"/>
  <c r="O812" i="8"/>
  <c r="N812" i="8"/>
  <c r="T812" i="8" s="1"/>
  <c r="S811" i="8"/>
  <c r="R811" i="8"/>
  <c r="Q811" i="8"/>
  <c r="P811" i="8"/>
  <c r="O811" i="8"/>
  <c r="N811" i="8"/>
  <c r="T811" i="8" s="1"/>
  <c r="S810" i="8"/>
  <c r="R810" i="8"/>
  <c r="Q810" i="8"/>
  <c r="P810" i="8"/>
  <c r="O810" i="8"/>
  <c r="N810" i="8"/>
  <c r="T810" i="8" s="1"/>
  <c r="S809" i="8"/>
  <c r="R809" i="8"/>
  <c r="Q809" i="8"/>
  <c r="P809" i="8"/>
  <c r="O809" i="8"/>
  <c r="N809" i="8"/>
  <c r="T809" i="8" s="1"/>
  <c r="S808" i="8"/>
  <c r="R808" i="8"/>
  <c r="Q808" i="8"/>
  <c r="P808" i="8"/>
  <c r="O808" i="8"/>
  <c r="N808" i="8"/>
  <c r="T808" i="8" s="1"/>
  <c r="S807" i="8"/>
  <c r="R807" i="8"/>
  <c r="Q807" i="8"/>
  <c r="P807" i="8"/>
  <c r="O807" i="8"/>
  <c r="N807" i="8"/>
  <c r="T807" i="8" s="1"/>
  <c r="S806" i="8"/>
  <c r="R806" i="8"/>
  <c r="Q806" i="8"/>
  <c r="P806" i="8"/>
  <c r="O806" i="8"/>
  <c r="N806" i="8"/>
  <c r="T806" i="8" s="1"/>
  <c r="S805" i="8"/>
  <c r="R805" i="8"/>
  <c r="Q805" i="8"/>
  <c r="P805" i="8"/>
  <c r="O805" i="8"/>
  <c r="N805" i="8"/>
  <c r="T805" i="8" s="1"/>
  <c r="S804" i="8"/>
  <c r="R804" i="8"/>
  <c r="Q804" i="8"/>
  <c r="P804" i="8"/>
  <c r="O804" i="8"/>
  <c r="N804" i="8"/>
  <c r="T804" i="8" s="1"/>
  <c r="S803" i="8"/>
  <c r="R803" i="8"/>
  <c r="Q803" i="8"/>
  <c r="P803" i="8"/>
  <c r="O803" i="8"/>
  <c r="N803" i="8"/>
  <c r="T803" i="8" s="1"/>
  <c r="S802" i="8"/>
  <c r="R802" i="8"/>
  <c r="Q802" i="8"/>
  <c r="P802" i="8"/>
  <c r="O802" i="8"/>
  <c r="N802" i="8"/>
  <c r="T802" i="8" s="1"/>
  <c r="S801" i="8"/>
  <c r="R801" i="8"/>
  <c r="Q801" i="8"/>
  <c r="P801" i="8"/>
  <c r="O801" i="8"/>
  <c r="N801" i="8"/>
  <c r="T801" i="8" s="1"/>
  <c r="S800" i="8"/>
  <c r="R800" i="8"/>
  <c r="Q800" i="8"/>
  <c r="P800" i="8"/>
  <c r="O800" i="8"/>
  <c r="N800" i="8"/>
  <c r="T800" i="8" s="1"/>
  <c r="S799" i="8"/>
  <c r="R799" i="8"/>
  <c r="Q799" i="8"/>
  <c r="P799" i="8"/>
  <c r="O799" i="8"/>
  <c r="N799" i="8"/>
  <c r="T799" i="8" s="1"/>
  <c r="S798" i="8"/>
  <c r="R798" i="8"/>
  <c r="Q798" i="8"/>
  <c r="P798" i="8"/>
  <c r="O798" i="8"/>
  <c r="N798" i="8"/>
  <c r="T798" i="8" s="1"/>
  <c r="S797" i="8"/>
  <c r="R797" i="8"/>
  <c r="Q797" i="8"/>
  <c r="P797" i="8"/>
  <c r="O797" i="8"/>
  <c r="N797" i="8"/>
  <c r="T797" i="8" s="1"/>
  <c r="S796" i="8"/>
  <c r="R796" i="8"/>
  <c r="Q796" i="8"/>
  <c r="P796" i="8"/>
  <c r="O796" i="8"/>
  <c r="N796" i="8"/>
  <c r="T796" i="8" s="1"/>
  <c r="S795" i="8"/>
  <c r="R795" i="8"/>
  <c r="Q795" i="8"/>
  <c r="P795" i="8"/>
  <c r="O795" i="8"/>
  <c r="N795" i="8"/>
  <c r="T795" i="8" s="1"/>
  <c r="S794" i="8"/>
  <c r="R794" i="8"/>
  <c r="Q794" i="8"/>
  <c r="P794" i="8"/>
  <c r="O794" i="8"/>
  <c r="N794" i="8"/>
  <c r="T794" i="8" s="1"/>
  <c r="S793" i="8"/>
  <c r="R793" i="8"/>
  <c r="Q793" i="8"/>
  <c r="P793" i="8"/>
  <c r="O793" i="8"/>
  <c r="N793" i="8"/>
  <c r="T793" i="8" s="1"/>
  <c r="S792" i="8"/>
  <c r="R792" i="8"/>
  <c r="Q792" i="8"/>
  <c r="P792" i="8"/>
  <c r="O792" i="8"/>
  <c r="N792" i="8"/>
  <c r="T792" i="8" s="1"/>
  <c r="S791" i="8"/>
  <c r="R791" i="8"/>
  <c r="Q791" i="8"/>
  <c r="P791" i="8"/>
  <c r="O791" i="8"/>
  <c r="N791" i="8"/>
  <c r="T791" i="8" s="1"/>
  <c r="S790" i="8"/>
  <c r="R790" i="8"/>
  <c r="Q790" i="8"/>
  <c r="P790" i="8"/>
  <c r="O790" i="8"/>
  <c r="N790" i="8"/>
  <c r="T790" i="8" s="1"/>
  <c r="S789" i="8"/>
  <c r="R789" i="8"/>
  <c r="Q789" i="8"/>
  <c r="P789" i="8"/>
  <c r="O789" i="8"/>
  <c r="N789" i="8"/>
  <c r="T789" i="8" s="1"/>
  <c r="S788" i="8"/>
  <c r="R788" i="8"/>
  <c r="Q788" i="8"/>
  <c r="P788" i="8"/>
  <c r="O788" i="8"/>
  <c r="N788" i="8"/>
  <c r="T788" i="8" s="1"/>
  <c r="S787" i="8"/>
  <c r="R787" i="8"/>
  <c r="Q787" i="8"/>
  <c r="P787" i="8"/>
  <c r="O787" i="8"/>
  <c r="N787" i="8"/>
  <c r="T787" i="8" s="1"/>
  <c r="S786" i="8"/>
  <c r="R786" i="8"/>
  <c r="Q786" i="8"/>
  <c r="P786" i="8"/>
  <c r="O786" i="8"/>
  <c r="N786" i="8"/>
  <c r="T786" i="8" s="1"/>
  <c r="S785" i="8"/>
  <c r="R785" i="8"/>
  <c r="Q785" i="8"/>
  <c r="P785" i="8"/>
  <c r="O785" i="8"/>
  <c r="N785" i="8"/>
  <c r="T785" i="8" s="1"/>
  <c r="S784" i="8"/>
  <c r="R784" i="8"/>
  <c r="Q784" i="8"/>
  <c r="P784" i="8"/>
  <c r="O784" i="8"/>
  <c r="N784" i="8"/>
  <c r="T784" i="8" s="1"/>
  <c r="S783" i="8"/>
  <c r="R783" i="8"/>
  <c r="Q783" i="8"/>
  <c r="P783" i="8"/>
  <c r="O783" i="8"/>
  <c r="N783" i="8"/>
  <c r="T783" i="8" s="1"/>
  <c r="S782" i="8"/>
  <c r="R782" i="8"/>
  <c r="Q782" i="8"/>
  <c r="P782" i="8"/>
  <c r="O782" i="8"/>
  <c r="N782" i="8"/>
  <c r="T782" i="8" s="1"/>
  <c r="S781" i="8"/>
  <c r="R781" i="8"/>
  <c r="Q781" i="8"/>
  <c r="P781" i="8"/>
  <c r="O781" i="8"/>
  <c r="N781" i="8"/>
  <c r="T781" i="8" s="1"/>
  <c r="S780" i="8"/>
  <c r="R780" i="8"/>
  <c r="Q780" i="8"/>
  <c r="P780" i="8"/>
  <c r="O780" i="8"/>
  <c r="N780" i="8"/>
  <c r="T780" i="8" s="1"/>
  <c r="S779" i="8"/>
  <c r="R779" i="8"/>
  <c r="Q779" i="8"/>
  <c r="P779" i="8"/>
  <c r="O779" i="8"/>
  <c r="N779" i="8"/>
  <c r="T779" i="8" s="1"/>
  <c r="S778" i="8"/>
  <c r="R778" i="8"/>
  <c r="Q778" i="8"/>
  <c r="P778" i="8"/>
  <c r="O778" i="8"/>
  <c r="N778" i="8"/>
  <c r="T778" i="8" s="1"/>
  <c r="S777" i="8"/>
  <c r="R777" i="8"/>
  <c r="Q777" i="8"/>
  <c r="P777" i="8"/>
  <c r="O777" i="8"/>
  <c r="N777" i="8"/>
  <c r="T777" i="8" s="1"/>
  <c r="S776" i="8"/>
  <c r="R776" i="8"/>
  <c r="Q776" i="8"/>
  <c r="P776" i="8"/>
  <c r="O776" i="8"/>
  <c r="N776" i="8"/>
  <c r="T776" i="8" s="1"/>
  <c r="S775" i="8"/>
  <c r="R775" i="8"/>
  <c r="Q775" i="8"/>
  <c r="P775" i="8"/>
  <c r="O775" i="8"/>
  <c r="N775" i="8"/>
  <c r="T775" i="8" s="1"/>
  <c r="S774" i="8"/>
  <c r="R774" i="8"/>
  <c r="Q774" i="8"/>
  <c r="P774" i="8"/>
  <c r="O774" i="8"/>
  <c r="N774" i="8"/>
  <c r="T774" i="8" s="1"/>
  <c r="S773" i="8"/>
  <c r="R773" i="8"/>
  <c r="Q773" i="8"/>
  <c r="P773" i="8"/>
  <c r="O773" i="8"/>
  <c r="N773" i="8"/>
  <c r="T773" i="8" s="1"/>
  <c r="S772" i="8"/>
  <c r="R772" i="8"/>
  <c r="Q772" i="8"/>
  <c r="P772" i="8"/>
  <c r="O772" i="8"/>
  <c r="N772" i="8"/>
  <c r="T772" i="8" s="1"/>
  <c r="S771" i="8"/>
  <c r="R771" i="8"/>
  <c r="Q771" i="8"/>
  <c r="P771" i="8"/>
  <c r="O771" i="8"/>
  <c r="N771" i="8"/>
  <c r="T771" i="8" s="1"/>
  <c r="S770" i="8"/>
  <c r="R770" i="8"/>
  <c r="Q770" i="8"/>
  <c r="P770" i="8"/>
  <c r="O770" i="8"/>
  <c r="N770" i="8"/>
  <c r="T770" i="8" s="1"/>
  <c r="S769" i="8"/>
  <c r="R769" i="8"/>
  <c r="Q769" i="8"/>
  <c r="P769" i="8"/>
  <c r="O769" i="8"/>
  <c r="N769" i="8"/>
  <c r="T769" i="8" s="1"/>
  <c r="S768" i="8"/>
  <c r="R768" i="8"/>
  <c r="Q768" i="8"/>
  <c r="P768" i="8"/>
  <c r="O768" i="8"/>
  <c r="N768" i="8"/>
  <c r="T768" i="8" s="1"/>
  <c r="S767" i="8"/>
  <c r="R767" i="8"/>
  <c r="Q767" i="8"/>
  <c r="P767" i="8"/>
  <c r="O767" i="8"/>
  <c r="N767" i="8"/>
  <c r="T767" i="8" s="1"/>
  <c r="S766" i="8"/>
  <c r="R766" i="8"/>
  <c r="Q766" i="8"/>
  <c r="P766" i="8"/>
  <c r="O766" i="8"/>
  <c r="N766" i="8"/>
  <c r="T766" i="8" s="1"/>
  <c r="S765" i="8"/>
  <c r="R765" i="8"/>
  <c r="Q765" i="8"/>
  <c r="P765" i="8"/>
  <c r="O765" i="8"/>
  <c r="N765" i="8"/>
  <c r="T765" i="8" s="1"/>
  <c r="S764" i="8"/>
  <c r="R764" i="8"/>
  <c r="Q764" i="8"/>
  <c r="P764" i="8"/>
  <c r="O764" i="8"/>
  <c r="N764" i="8"/>
  <c r="T764" i="8" s="1"/>
  <c r="S763" i="8"/>
  <c r="R763" i="8"/>
  <c r="Q763" i="8"/>
  <c r="P763" i="8"/>
  <c r="O763" i="8"/>
  <c r="N763" i="8"/>
  <c r="T763" i="8" s="1"/>
  <c r="S762" i="8"/>
  <c r="R762" i="8"/>
  <c r="Q762" i="8"/>
  <c r="P762" i="8"/>
  <c r="O762" i="8"/>
  <c r="N762" i="8"/>
  <c r="T762" i="8" s="1"/>
  <c r="S761" i="8"/>
  <c r="R761" i="8"/>
  <c r="Q761" i="8"/>
  <c r="P761" i="8"/>
  <c r="O761" i="8"/>
  <c r="N761" i="8"/>
  <c r="T761" i="8" s="1"/>
  <c r="S760" i="8"/>
  <c r="R760" i="8"/>
  <c r="Q760" i="8"/>
  <c r="P760" i="8"/>
  <c r="O760" i="8"/>
  <c r="N760" i="8"/>
  <c r="T760" i="8" s="1"/>
  <c r="S759" i="8"/>
  <c r="R759" i="8"/>
  <c r="Q759" i="8"/>
  <c r="P759" i="8"/>
  <c r="O759" i="8"/>
  <c r="N759" i="8"/>
  <c r="T759" i="8" s="1"/>
  <c r="S758" i="8"/>
  <c r="R758" i="8"/>
  <c r="Q758" i="8"/>
  <c r="P758" i="8"/>
  <c r="O758" i="8"/>
  <c r="N758" i="8"/>
  <c r="T758" i="8" s="1"/>
  <c r="S757" i="8"/>
  <c r="R757" i="8"/>
  <c r="Q757" i="8"/>
  <c r="P757" i="8"/>
  <c r="O757" i="8"/>
  <c r="N757" i="8"/>
  <c r="T757" i="8" s="1"/>
  <c r="S756" i="8"/>
  <c r="R756" i="8"/>
  <c r="Q756" i="8"/>
  <c r="P756" i="8"/>
  <c r="O756" i="8"/>
  <c r="N756" i="8"/>
  <c r="T756" i="8" s="1"/>
  <c r="S755" i="8"/>
  <c r="R755" i="8"/>
  <c r="Q755" i="8"/>
  <c r="P755" i="8"/>
  <c r="O755" i="8"/>
  <c r="N755" i="8"/>
  <c r="T755" i="8" s="1"/>
  <c r="S754" i="8"/>
  <c r="R754" i="8"/>
  <c r="Q754" i="8"/>
  <c r="P754" i="8"/>
  <c r="O754" i="8"/>
  <c r="N754" i="8"/>
  <c r="T754" i="8" s="1"/>
  <c r="S753" i="8"/>
  <c r="R753" i="8"/>
  <c r="Q753" i="8"/>
  <c r="P753" i="8"/>
  <c r="O753" i="8"/>
  <c r="N753" i="8"/>
  <c r="T753" i="8" s="1"/>
  <c r="S752" i="8"/>
  <c r="R752" i="8"/>
  <c r="Q752" i="8"/>
  <c r="P752" i="8"/>
  <c r="O752" i="8"/>
  <c r="N752" i="8"/>
  <c r="T752" i="8" s="1"/>
  <c r="S751" i="8"/>
  <c r="R751" i="8"/>
  <c r="Q751" i="8"/>
  <c r="P751" i="8"/>
  <c r="O751" i="8"/>
  <c r="N751" i="8"/>
  <c r="T751" i="8" s="1"/>
  <c r="S750" i="8"/>
  <c r="R750" i="8"/>
  <c r="Q750" i="8"/>
  <c r="P750" i="8"/>
  <c r="O750" i="8"/>
  <c r="N750" i="8"/>
  <c r="T750" i="8" s="1"/>
  <c r="S749" i="8"/>
  <c r="R749" i="8"/>
  <c r="Q749" i="8"/>
  <c r="P749" i="8"/>
  <c r="O749" i="8"/>
  <c r="N749" i="8"/>
  <c r="T749" i="8" s="1"/>
  <c r="S748" i="8"/>
  <c r="R748" i="8"/>
  <c r="Q748" i="8"/>
  <c r="P748" i="8"/>
  <c r="O748" i="8"/>
  <c r="N748" i="8"/>
  <c r="T748" i="8" s="1"/>
  <c r="S747" i="8"/>
  <c r="R747" i="8"/>
  <c r="Q747" i="8"/>
  <c r="P747" i="8"/>
  <c r="O747" i="8"/>
  <c r="N747" i="8"/>
  <c r="T747" i="8" s="1"/>
  <c r="S746" i="8"/>
  <c r="R746" i="8"/>
  <c r="Q746" i="8"/>
  <c r="P746" i="8"/>
  <c r="O746" i="8"/>
  <c r="N746" i="8"/>
  <c r="T746" i="8" s="1"/>
  <c r="S745" i="8"/>
  <c r="R745" i="8"/>
  <c r="Q745" i="8"/>
  <c r="P745" i="8"/>
  <c r="O745" i="8"/>
  <c r="N745" i="8"/>
  <c r="T745" i="8" s="1"/>
  <c r="S744" i="8"/>
  <c r="R744" i="8"/>
  <c r="Q744" i="8"/>
  <c r="P744" i="8"/>
  <c r="O744" i="8"/>
  <c r="N744" i="8"/>
  <c r="T744" i="8" s="1"/>
  <c r="S743" i="8"/>
  <c r="R743" i="8"/>
  <c r="Q743" i="8"/>
  <c r="P743" i="8"/>
  <c r="O743" i="8"/>
  <c r="N743" i="8"/>
  <c r="T743" i="8" s="1"/>
  <c r="S742" i="8"/>
  <c r="R742" i="8"/>
  <c r="Q742" i="8"/>
  <c r="P742" i="8"/>
  <c r="O742" i="8"/>
  <c r="N742" i="8"/>
  <c r="T742" i="8" s="1"/>
  <c r="S741" i="8"/>
  <c r="R741" i="8"/>
  <c r="Q741" i="8"/>
  <c r="P741" i="8"/>
  <c r="O741" i="8"/>
  <c r="N741" i="8"/>
  <c r="T741" i="8" s="1"/>
  <c r="S740" i="8"/>
  <c r="R740" i="8"/>
  <c r="Q740" i="8"/>
  <c r="P740" i="8"/>
  <c r="O740" i="8"/>
  <c r="N740" i="8"/>
  <c r="T740" i="8" s="1"/>
  <c r="S739" i="8"/>
  <c r="R739" i="8"/>
  <c r="Q739" i="8"/>
  <c r="P739" i="8"/>
  <c r="O739" i="8"/>
  <c r="N739" i="8"/>
  <c r="T739" i="8" s="1"/>
  <c r="S738" i="8"/>
  <c r="R738" i="8"/>
  <c r="Q738" i="8"/>
  <c r="P738" i="8"/>
  <c r="O738" i="8"/>
  <c r="N738" i="8"/>
  <c r="T738" i="8" s="1"/>
  <c r="S737" i="8"/>
  <c r="R737" i="8"/>
  <c r="Q737" i="8"/>
  <c r="P737" i="8"/>
  <c r="O737" i="8"/>
  <c r="N737" i="8"/>
  <c r="T737" i="8" s="1"/>
  <c r="S736" i="8"/>
  <c r="R736" i="8"/>
  <c r="Q736" i="8"/>
  <c r="P736" i="8"/>
  <c r="O736" i="8"/>
  <c r="N736" i="8"/>
  <c r="T736" i="8" s="1"/>
  <c r="S735" i="8"/>
  <c r="R735" i="8"/>
  <c r="Q735" i="8"/>
  <c r="P735" i="8"/>
  <c r="O735" i="8"/>
  <c r="N735" i="8"/>
  <c r="T735" i="8" s="1"/>
  <c r="S734" i="8"/>
  <c r="R734" i="8"/>
  <c r="Q734" i="8"/>
  <c r="P734" i="8"/>
  <c r="O734" i="8"/>
  <c r="N734" i="8"/>
  <c r="T734" i="8" s="1"/>
  <c r="S733" i="8"/>
  <c r="R733" i="8"/>
  <c r="Q733" i="8"/>
  <c r="P733" i="8"/>
  <c r="O733" i="8"/>
  <c r="N733" i="8"/>
  <c r="T733" i="8" s="1"/>
  <c r="S732" i="8"/>
  <c r="R732" i="8"/>
  <c r="Q732" i="8"/>
  <c r="P732" i="8"/>
  <c r="O732" i="8"/>
  <c r="N732" i="8"/>
  <c r="T732" i="8" s="1"/>
  <c r="S731" i="8"/>
  <c r="R731" i="8"/>
  <c r="Q731" i="8"/>
  <c r="P731" i="8"/>
  <c r="O731" i="8"/>
  <c r="N731" i="8"/>
  <c r="T731" i="8" s="1"/>
  <c r="S730" i="8"/>
  <c r="R730" i="8"/>
  <c r="Q730" i="8"/>
  <c r="P730" i="8"/>
  <c r="O730" i="8"/>
  <c r="N730" i="8"/>
  <c r="T730" i="8" s="1"/>
  <c r="S729" i="8"/>
  <c r="R729" i="8"/>
  <c r="Q729" i="8"/>
  <c r="P729" i="8"/>
  <c r="O729" i="8"/>
  <c r="N729" i="8"/>
  <c r="T729" i="8" s="1"/>
  <c r="S728" i="8"/>
  <c r="R728" i="8"/>
  <c r="Q728" i="8"/>
  <c r="P728" i="8"/>
  <c r="O728" i="8"/>
  <c r="N728" i="8"/>
  <c r="T728" i="8" s="1"/>
  <c r="S727" i="8"/>
  <c r="R727" i="8"/>
  <c r="Q727" i="8"/>
  <c r="P727" i="8"/>
  <c r="O727" i="8"/>
  <c r="N727" i="8"/>
  <c r="T727" i="8" s="1"/>
  <c r="S726" i="8"/>
  <c r="R726" i="8"/>
  <c r="Q726" i="8"/>
  <c r="P726" i="8"/>
  <c r="O726" i="8"/>
  <c r="N726" i="8"/>
  <c r="T726" i="8" s="1"/>
  <c r="S725" i="8"/>
  <c r="R725" i="8"/>
  <c r="Q725" i="8"/>
  <c r="P725" i="8"/>
  <c r="O725" i="8"/>
  <c r="N725" i="8"/>
  <c r="T725" i="8" s="1"/>
  <c r="S724" i="8"/>
  <c r="R724" i="8"/>
  <c r="Q724" i="8"/>
  <c r="P724" i="8"/>
  <c r="O724" i="8"/>
  <c r="N724" i="8"/>
  <c r="T724" i="8" s="1"/>
  <c r="S723" i="8"/>
  <c r="R723" i="8"/>
  <c r="Q723" i="8"/>
  <c r="P723" i="8"/>
  <c r="O723" i="8"/>
  <c r="N723" i="8"/>
  <c r="T723" i="8" s="1"/>
  <c r="S722" i="8"/>
  <c r="R722" i="8"/>
  <c r="Q722" i="8"/>
  <c r="P722" i="8"/>
  <c r="O722" i="8"/>
  <c r="N722" i="8"/>
  <c r="T722" i="8" s="1"/>
  <c r="S721" i="8"/>
  <c r="R721" i="8"/>
  <c r="Q721" i="8"/>
  <c r="P721" i="8"/>
  <c r="O721" i="8"/>
  <c r="N721" i="8"/>
  <c r="T721" i="8" s="1"/>
  <c r="S720" i="8"/>
  <c r="R720" i="8"/>
  <c r="Q720" i="8"/>
  <c r="P720" i="8"/>
  <c r="O720" i="8"/>
  <c r="N720" i="8"/>
  <c r="T720" i="8" s="1"/>
  <c r="S719" i="8"/>
  <c r="R719" i="8"/>
  <c r="Q719" i="8"/>
  <c r="P719" i="8"/>
  <c r="O719" i="8"/>
  <c r="N719" i="8"/>
  <c r="T719" i="8" s="1"/>
  <c r="S718" i="8"/>
  <c r="R718" i="8"/>
  <c r="Q718" i="8"/>
  <c r="P718" i="8"/>
  <c r="O718" i="8"/>
  <c r="N718" i="8"/>
  <c r="T718" i="8" s="1"/>
  <c r="S717" i="8"/>
  <c r="R717" i="8"/>
  <c r="Q717" i="8"/>
  <c r="P717" i="8"/>
  <c r="O717" i="8"/>
  <c r="N717" i="8"/>
  <c r="T717" i="8" s="1"/>
  <c r="S716" i="8"/>
  <c r="R716" i="8"/>
  <c r="Q716" i="8"/>
  <c r="P716" i="8"/>
  <c r="O716" i="8"/>
  <c r="N716" i="8"/>
  <c r="T716" i="8" s="1"/>
  <c r="S715" i="8"/>
  <c r="R715" i="8"/>
  <c r="Q715" i="8"/>
  <c r="P715" i="8"/>
  <c r="O715" i="8"/>
  <c r="N715" i="8"/>
  <c r="T715" i="8" s="1"/>
  <c r="S714" i="8"/>
  <c r="R714" i="8"/>
  <c r="Q714" i="8"/>
  <c r="P714" i="8"/>
  <c r="O714" i="8"/>
  <c r="N714" i="8"/>
  <c r="T714" i="8" s="1"/>
  <c r="S713" i="8"/>
  <c r="R713" i="8"/>
  <c r="Q713" i="8"/>
  <c r="P713" i="8"/>
  <c r="O713" i="8"/>
  <c r="N713" i="8"/>
  <c r="T713" i="8" s="1"/>
  <c r="S712" i="8"/>
  <c r="R712" i="8"/>
  <c r="Q712" i="8"/>
  <c r="P712" i="8"/>
  <c r="O712" i="8"/>
  <c r="N712" i="8"/>
  <c r="T712" i="8" s="1"/>
  <c r="S711" i="8"/>
  <c r="R711" i="8"/>
  <c r="Q711" i="8"/>
  <c r="P711" i="8"/>
  <c r="O711" i="8"/>
  <c r="N711" i="8"/>
  <c r="T711" i="8" s="1"/>
  <c r="S710" i="8"/>
  <c r="R710" i="8"/>
  <c r="Q710" i="8"/>
  <c r="P710" i="8"/>
  <c r="O710" i="8"/>
  <c r="N710" i="8"/>
  <c r="T710" i="8" s="1"/>
  <c r="S709" i="8"/>
  <c r="R709" i="8"/>
  <c r="Q709" i="8"/>
  <c r="P709" i="8"/>
  <c r="O709" i="8"/>
  <c r="N709" i="8"/>
  <c r="T709" i="8" s="1"/>
  <c r="S708" i="8"/>
  <c r="R708" i="8"/>
  <c r="Q708" i="8"/>
  <c r="P708" i="8"/>
  <c r="O708" i="8"/>
  <c r="N708" i="8"/>
  <c r="T708" i="8" s="1"/>
  <c r="S707" i="8"/>
  <c r="R707" i="8"/>
  <c r="Q707" i="8"/>
  <c r="P707" i="8"/>
  <c r="O707" i="8"/>
  <c r="N707" i="8"/>
  <c r="T707" i="8" s="1"/>
  <c r="S706" i="8"/>
  <c r="R706" i="8"/>
  <c r="Q706" i="8"/>
  <c r="P706" i="8"/>
  <c r="O706" i="8"/>
  <c r="N706" i="8"/>
  <c r="T706" i="8" s="1"/>
  <c r="S705" i="8"/>
  <c r="R705" i="8"/>
  <c r="Q705" i="8"/>
  <c r="P705" i="8"/>
  <c r="O705" i="8"/>
  <c r="N705" i="8"/>
  <c r="T705" i="8" s="1"/>
  <c r="S704" i="8"/>
  <c r="R704" i="8"/>
  <c r="Q704" i="8"/>
  <c r="P704" i="8"/>
  <c r="O704" i="8"/>
  <c r="N704" i="8"/>
  <c r="T704" i="8" s="1"/>
  <c r="S703" i="8"/>
  <c r="R703" i="8"/>
  <c r="Q703" i="8"/>
  <c r="P703" i="8"/>
  <c r="O703" i="8"/>
  <c r="N703" i="8"/>
  <c r="T703" i="8" s="1"/>
  <c r="S702" i="8"/>
  <c r="R702" i="8"/>
  <c r="Q702" i="8"/>
  <c r="P702" i="8"/>
  <c r="O702" i="8"/>
  <c r="N702" i="8"/>
  <c r="T702" i="8" s="1"/>
  <c r="S701" i="8"/>
  <c r="R701" i="8"/>
  <c r="Q701" i="8"/>
  <c r="P701" i="8"/>
  <c r="O701" i="8"/>
  <c r="N701" i="8"/>
  <c r="T701" i="8" s="1"/>
  <c r="S700" i="8"/>
  <c r="R700" i="8"/>
  <c r="Q700" i="8"/>
  <c r="P700" i="8"/>
  <c r="O700" i="8"/>
  <c r="N700" i="8"/>
  <c r="T700" i="8" s="1"/>
  <c r="S699" i="8"/>
  <c r="R699" i="8"/>
  <c r="Q699" i="8"/>
  <c r="P699" i="8"/>
  <c r="O699" i="8"/>
  <c r="N699" i="8"/>
  <c r="T699" i="8" s="1"/>
  <c r="S698" i="8"/>
  <c r="R698" i="8"/>
  <c r="Q698" i="8"/>
  <c r="P698" i="8"/>
  <c r="O698" i="8"/>
  <c r="N698" i="8"/>
  <c r="T698" i="8" s="1"/>
  <c r="S697" i="8"/>
  <c r="R697" i="8"/>
  <c r="Q697" i="8"/>
  <c r="P697" i="8"/>
  <c r="O697" i="8"/>
  <c r="N697" i="8"/>
  <c r="T697" i="8" s="1"/>
  <c r="S696" i="8"/>
  <c r="R696" i="8"/>
  <c r="Q696" i="8"/>
  <c r="P696" i="8"/>
  <c r="O696" i="8"/>
  <c r="N696" i="8"/>
  <c r="T696" i="8" s="1"/>
  <c r="S695" i="8"/>
  <c r="R695" i="8"/>
  <c r="Q695" i="8"/>
  <c r="P695" i="8"/>
  <c r="O695" i="8"/>
  <c r="N695" i="8"/>
  <c r="T695" i="8" s="1"/>
  <c r="S694" i="8"/>
  <c r="R694" i="8"/>
  <c r="Q694" i="8"/>
  <c r="P694" i="8"/>
  <c r="O694" i="8"/>
  <c r="N694" i="8"/>
  <c r="T694" i="8" s="1"/>
  <c r="S693" i="8"/>
  <c r="R693" i="8"/>
  <c r="Q693" i="8"/>
  <c r="P693" i="8"/>
  <c r="O693" i="8"/>
  <c r="N693" i="8"/>
  <c r="T693" i="8" s="1"/>
  <c r="S692" i="8"/>
  <c r="R692" i="8"/>
  <c r="Q692" i="8"/>
  <c r="P692" i="8"/>
  <c r="O692" i="8"/>
  <c r="N692" i="8"/>
  <c r="T692" i="8" s="1"/>
  <c r="S691" i="8"/>
  <c r="R691" i="8"/>
  <c r="Q691" i="8"/>
  <c r="P691" i="8"/>
  <c r="O691" i="8"/>
  <c r="N691" i="8"/>
  <c r="T691" i="8" s="1"/>
  <c r="S690" i="8"/>
  <c r="R690" i="8"/>
  <c r="Q690" i="8"/>
  <c r="P690" i="8"/>
  <c r="O690" i="8"/>
  <c r="N690" i="8"/>
  <c r="T690" i="8" s="1"/>
  <c r="S689" i="8"/>
  <c r="R689" i="8"/>
  <c r="Q689" i="8"/>
  <c r="P689" i="8"/>
  <c r="O689" i="8"/>
  <c r="N689" i="8"/>
  <c r="T689" i="8" s="1"/>
  <c r="S688" i="8"/>
  <c r="R688" i="8"/>
  <c r="Q688" i="8"/>
  <c r="P688" i="8"/>
  <c r="O688" i="8"/>
  <c r="N688" i="8"/>
  <c r="T688" i="8" s="1"/>
  <c r="S687" i="8"/>
  <c r="R687" i="8"/>
  <c r="Q687" i="8"/>
  <c r="P687" i="8"/>
  <c r="O687" i="8"/>
  <c r="N687" i="8"/>
  <c r="T687" i="8" s="1"/>
  <c r="S686" i="8"/>
  <c r="R686" i="8"/>
  <c r="Q686" i="8"/>
  <c r="P686" i="8"/>
  <c r="O686" i="8"/>
  <c r="N686" i="8"/>
  <c r="T686" i="8" s="1"/>
  <c r="S685" i="8"/>
  <c r="R685" i="8"/>
  <c r="Q685" i="8"/>
  <c r="P685" i="8"/>
  <c r="O685" i="8"/>
  <c r="N685" i="8"/>
  <c r="T685" i="8" s="1"/>
  <c r="S684" i="8"/>
  <c r="R684" i="8"/>
  <c r="Q684" i="8"/>
  <c r="P684" i="8"/>
  <c r="O684" i="8"/>
  <c r="N684" i="8"/>
  <c r="T684" i="8" s="1"/>
  <c r="S683" i="8"/>
  <c r="R683" i="8"/>
  <c r="Q683" i="8"/>
  <c r="P683" i="8"/>
  <c r="O683" i="8"/>
  <c r="N683" i="8"/>
  <c r="T683" i="8" s="1"/>
  <c r="S682" i="8"/>
  <c r="R682" i="8"/>
  <c r="Q682" i="8"/>
  <c r="P682" i="8"/>
  <c r="O682" i="8"/>
  <c r="N682" i="8"/>
  <c r="T682" i="8" s="1"/>
  <c r="S681" i="8"/>
  <c r="R681" i="8"/>
  <c r="Q681" i="8"/>
  <c r="P681" i="8"/>
  <c r="O681" i="8"/>
  <c r="N681" i="8"/>
  <c r="T681" i="8" s="1"/>
  <c r="S680" i="8"/>
  <c r="R680" i="8"/>
  <c r="Q680" i="8"/>
  <c r="P680" i="8"/>
  <c r="O680" i="8"/>
  <c r="N680" i="8"/>
  <c r="T680" i="8" s="1"/>
  <c r="S679" i="8"/>
  <c r="R679" i="8"/>
  <c r="Q679" i="8"/>
  <c r="P679" i="8"/>
  <c r="O679" i="8"/>
  <c r="N679" i="8"/>
  <c r="T679" i="8" s="1"/>
  <c r="S678" i="8"/>
  <c r="R678" i="8"/>
  <c r="Q678" i="8"/>
  <c r="P678" i="8"/>
  <c r="O678" i="8"/>
  <c r="N678" i="8"/>
  <c r="T678" i="8" s="1"/>
  <c r="S677" i="8"/>
  <c r="R677" i="8"/>
  <c r="Q677" i="8"/>
  <c r="P677" i="8"/>
  <c r="O677" i="8"/>
  <c r="N677" i="8"/>
  <c r="T677" i="8" s="1"/>
  <c r="S676" i="8"/>
  <c r="R676" i="8"/>
  <c r="Q676" i="8"/>
  <c r="P676" i="8"/>
  <c r="O676" i="8"/>
  <c r="N676" i="8"/>
  <c r="T676" i="8" s="1"/>
  <c r="S675" i="8"/>
  <c r="R675" i="8"/>
  <c r="Q675" i="8"/>
  <c r="P675" i="8"/>
  <c r="O675" i="8"/>
  <c r="N675" i="8"/>
  <c r="T675" i="8" s="1"/>
  <c r="S674" i="8"/>
  <c r="R674" i="8"/>
  <c r="Q674" i="8"/>
  <c r="P674" i="8"/>
  <c r="O674" i="8"/>
  <c r="N674" i="8"/>
  <c r="T674" i="8" s="1"/>
  <c r="S673" i="8"/>
  <c r="R673" i="8"/>
  <c r="Q673" i="8"/>
  <c r="P673" i="8"/>
  <c r="O673" i="8"/>
  <c r="N673" i="8"/>
  <c r="T673" i="8" s="1"/>
  <c r="S672" i="8"/>
  <c r="R672" i="8"/>
  <c r="Q672" i="8"/>
  <c r="P672" i="8"/>
  <c r="O672" i="8"/>
  <c r="N672" i="8"/>
  <c r="T672" i="8" s="1"/>
  <c r="S671" i="8"/>
  <c r="R671" i="8"/>
  <c r="Q671" i="8"/>
  <c r="P671" i="8"/>
  <c r="O671" i="8"/>
  <c r="N671" i="8"/>
  <c r="T671" i="8" s="1"/>
  <c r="S670" i="8"/>
  <c r="R670" i="8"/>
  <c r="Q670" i="8"/>
  <c r="P670" i="8"/>
  <c r="O670" i="8"/>
  <c r="N670" i="8"/>
  <c r="T670" i="8" s="1"/>
  <c r="S669" i="8"/>
  <c r="R669" i="8"/>
  <c r="Q669" i="8"/>
  <c r="P669" i="8"/>
  <c r="O669" i="8"/>
  <c r="N669" i="8"/>
  <c r="T669" i="8" s="1"/>
  <c r="S668" i="8"/>
  <c r="R668" i="8"/>
  <c r="Q668" i="8"/>
  <c r="P668" i="8"/>
  <c r="O668" i="8"/>
  <c r="N668" i="8"/>
  <c r="T668" i="8" s="1"/>
  <c r="S667" i="8"/>
  <c r="R667" i="8"/>
  <c r="Q667" i="8"/>
  <c r="P667" i="8"/>
  <c r="O667" i="8"/>
  <c r="N667" i="8"/>
  <c r="T667" i="8" s="1"/>
  <c r="S666" i="8"/>
  <c r="R666" i="8"/>
  <c r="Q666" i="8"/>
  <c r="P666" i="8"/>
  <c r="O666" i="8"/>
  <c r="N666" i="8"/>
  <c r="T666" i="8" s="1"/>
  <c r="S665" i="8"/>
  <c r="R665" i="8"/>
  <c r="Q665" i="8"/>
  <c r="P665" i="8"/>
  <c r="O665" i="8"/>
  <c r="N665" i="8"/>
  <c r="T665" i="8" s="1"/>
  <c r="S664" i="8"/>
  <c r="R664" i="8"/>
  <c r="Q664" i="8"/>
  <c r="P664" i="8"/>
  <c r="O664" i="8"/>
  <c r="N664" i="8"/>
  <c r="T664" i="8" s="1"/>
  <c r="S663" i="8"/>
  <c r="R663" i="8"/>
  <c r="Q663" i="8"/>
  <c r="P663" i="8"/>
  <c r="O663" i="8"/>
  <c r="N663" i="8"/>
  <c r="T663" i="8" s="1"/>
  <c r="S662" i="8"/>
  <c r="R662" i="8"/>
  <c r="Q662" i="8"/>
  <c r="P662" i="8"/>
  <c r="O662" i="8"/>
  <c r="N662" i="8"/>
  <c r="T662" i="8" s="1"/>
  <c r="S661" i="8"/>
  <c r="R661" i="8"/>
  <c r="Q661" i="8"/>
  <c r="P661" i="8"/>
  <c r="O661" i="8"/>
  <c r="N661" i="8"/>
  <c r="T661" i="8" s="1"/>
  <c r="S660" i="8"/>
  <c r="R660" i="8"/>
  <c r="Q660" i="8"/>
  <c r="P660" i="8"/>
  <c r="O660" i="8"/>
  <c r="N660" i="8"/>
  <c r="T660" i="8" s="1"/>
  <c r="S659" i="8"/>
  <c r="R659" i="8"/>
  <c r="Q659" i="8"/>
  <c r="P659" i="8"/>
  <c r="O659" i="8"/>
  <c r="N659" i="8"/>
  <c r="T659" i="8" s="1"/>
  <c r="S658" i="8"/>
  <c r="R658" i="8"/>
  <c r="Q658" i="8"/>
  <c r="P658" i="8"/>
  <c r="O658" i="8"/>
  <c r="N658" i="8"/>
  <c r="T658" i="8" s="1"/>
  <c r="S657" i="8"/>
  <c r="R657" i="8"/>
  <c r="Q657" i="8"/>
  <c r="P657" i="8"/>
  <c r="O657" i="8"/>
  <c r="N657" i="8"/>
  <c r="T657" i="8" s="1"/>
  <c r="S656" i="8"/>
  <c r="R656" i="8"/>
  <c r="Q656" i="8"/>
  <c r="P656" i="8"/>
  <c r="O656" i="8"/>
  <c r="N656" i="8"/>
  <c r="T656" i="8" s="1"/>
  <c r="S655" i="8"/>
  <c r="R655" i="8"/>
  <c r="Q655" i="8"/>
  <c r="P655" i="8"/>
  <c r="O655" i="8"/>
  <c r="N655" i="8"/>
  <c r="T655" i="8" s="1"/>
  <c r="S654" i="8"/>
  <c r="R654" i="8"/>
  <c r="Q654" i="8"/>
  <c r="P654" i="8"/>
  <c r="O654" i="8"/>
  <c r="N654" i="8"/>
  <c r="T654" i="8" s="1"/>
  <c r="S653" i="8"/>
  <c r="R653" i="8"/>
  <c r="Q653" i="8"/>
  <c r="P653" i="8"/>
  <c r="O653" i="8"/>
  <c r="N653" i="8"/>
  <c r="T653" i="8" s="1"/>
  <c r="S652" i="8"/>
  <c r="R652" i="8"/>
  <c r="Q652" i="8"/>
  <c r="P652" i="8"/>
  <c r="O652" i="8"/>
  <c r="N652" i="8"/>
  <c r="T652" i="8" s="1"/>
  <c r="S651" i="8"/>
  <c r="R651" i="8"/>
  <c r="Q651" i="8"/>
  <c r="P651" i="8"/>
  <c r="O651" i="8"/>
  <c r="N651" i="8"/>
  <c r="T651" i="8" s="1"/>
  <c r="S650" i="8"/>
  <c r="R650" i="8"/>
  <c r="Q650" i="8"/>
  <c r="P650" i="8"/>
  <c r="O650" i="8"/>
  <c r="N650" i="8"/>
  <c r="T650" i="8" s="1"/>
  <c r="S649" i="8"/>
  <c r="R649" i="8"/>
  <c r="Q649" i="8"/>
  <c r="P649" i="8"/>
  <c r="O649" i="8"/>
  <c r="N649" i="8"/>
  <c r="T649" i="8" s="1"/>
  <c r="S648" i="8"/>
  <c r="R648" i="8"/>
  <c r="Q648" i="8"/>
  <c r="P648" i="8"/>
  <c r="O648" i="8"/>
  <c r="N648" i="8"/>
  <c r="T648" i="8" s="1"/>
  <c r="S647" i="8"/>
  <c r="R647" i="8"/>
  <c r="Q647" i="8"/>
  <c r="P647" i="8"/>
  <c r="O647" i="8"/>
  <c r="N647" i="8"/>
  <c r="T647" i="8" s="1"/>
  <c r="S646" i="8"/>
  <c r="R646" i="8"/>
  <c r="Q646" i="8"/>
  <c r="P646" i="8"/>
  <c r="O646" i="8"/>
  <c r="N646" i="8"/>
  <c r="T646" i="8" s="1"/>
  <c r="S645" i="8"/>
  <c r="R645" i="8"/>
  <c r="Q645" i="8"/>
  <c r="P645" i="8"/>
  <c r="O645" i="8"/>
  <c r="N645" i="8"/>
  <c r="T645" i="8" s="1"/>
  <c r="S644" i="8"/>
  <c r="R644" i="8"/>
  <c r="Q644" i="8"/>
  <c r="P644" i="8"/>
  <c r="O644" i="8"/>
  <c r="N644" i="8"/>
  <c r="T644" i="8" s="1"/>
  <c r="S643" i="8"/>
  <c r="R643" i="8"/>
  <c r="Q643" i="8"/>
  <c r="P643" i="8"/>
  <c r="O643" i="8"/>
  <c r="N643" i="8"/>
  <c r="T643" i="8" s="1"/>
  <c r="S642" i="8"/>
  <c r="R642" i="8"/>
  <c r="Q642" i="8"/>
  <c r="P642" i="8"/>
  <c r="O642" i="8"/>
  <c r="N642" i="8"/>
  <c r="T642" i="8" s="1"/>
  <c r="S641" i="8"/>
  <c r="R641" i="8"/>
  <c r="Q641" i="8"/>
  <c r="P641" i="8"/>
  <c r="O641" i="8"/>
  <c r="N641" i="8"/>
  <c r="T641" i="8" s="1"/>
  <c r="S640" i="8"/>
  <c r="R640" i="8"/>
  <c r="Q640" i="8"/>
  <c r="P640" i="8"/>
  <c r="O640" i="8"/>
  <c r="N640" i="8"/>
  <c r="T640" i="8" s="1"/>
  <c r="S639" i="8"/>
  <c r="R639" i="8"/>
  <c r="Q639" i="8"/>
  <c r="P639" i="8"/>
  <c r="O639" i="8"/>
  <c r="N639" i="8"/>
  <c r="T639" i="8" s="1"/>
  <c r="S638" i="8"/>
  <c r="R638" i="8"/>
  <c r="Q638" i="8"/>
  <c r="P638" i="8"/>
  <c r="O638" i="8"/>
  <c r="N638" i="8"/>
  <c r="T638" i="8" s="1"/>
  <c r="S637" i="8"/>
  <c r="R637" i="8"/>
  <c r="Q637" i="8"/>
  <c r="P637" i="8"/>
  <c r="O637" i="8"/>
  <c r="N637" i="8"/>
  <c r="T637" i="8" s="1"/>
  <c r="S636" i="8"/>
  <c r="R636" i="8"/>
  <c r="Q636" i="8"/>
  <c r="P636" i="8"/>
  <c r="O636" i="8"/>
  <c r="N636" i="8"/>
  <c r="T636" i="8" s="1"/>
  <c r="S635" i="8"/>
  <c r="R635" i="8"/>
  <c r="Q635" i="8"/>
  <c r="P635" i="8"/>
  <c r="O635" i="8"/>
  <c r="N635" i="8"/>
  <c r="T635" i="8" s="1"/>
  <c r="S634" i="8"/>
  <c r="R634" i="8"/>
  <c r="Q634" i="8"/>
  <c r="P634" i="8"/>
  <c r="O634" i="8"/>
  <c r="N634" i="8"/>
  <c r="T634" i="8" s="1"/>
  <c r="S633" i="8"/>
  <c r="R633" i="8"/>
  <c r="Q633" i="8"/>
  <c r="P633" i="8"/>
  <c r="O633" i="8"/>
  <c r="N633" i="8"/>
  <c r="T633" i="8" s="1"/>
  <c r="S632" i="8"/>
  <c r="R632" i="8"/>
  <c r="Q632" i="8"/>
  <c r="P632" i="8"/>
  <c r="O632" i="8"/>
  <c r="N632" i="8"/>
  <c r="T632" i="8" s="1"/>
  <c r="S631" i="8"/>
  <c r="R631" i="8"/>
  <c r="Q631" i="8"/>
  <c r="P631" i="8"/>
  <c r="O631" i="8"/>
  <c r="N631" i="8"/>
  <c r="T631" i="8" s="1"/>
  <c r="S630" i="8"/>
  <c r="R630" i="8"/>
  <c r="Q630" i="8"/>
  <c r="P630" i="8"/>
  <c r="O630" i="8"/>
  <c r="N630" i="8"/>
  <c r="T630" i="8" s="1"/>
  <c r="S629" i="8"/>
  <c r="R629" i="8"/>
  <c r="Q629" i="8"/>
  <c r="P629" i="8"/>
  <c r="O629" i="8"/>
  <c r="N629" i="8"/>
  <c r="T629" i="8" s="1"/>
  <c r="S628" i="8"/>
  <c r="R628" i="8"/>
  <c r="Q628" i="8"/>
  <c r="P628" i="8"/>
  <c r="O628" i="8"/>
  <c r="N628" i="8"/>
  <c r="T628" i="8" s="1"/>
  <c r="S627" i="8"/>
  <c r="R627" i="8"/>
  <c r="Q627" i="8"/>
  <c r="P627" i="8"/>
  <c r="O627" i="8"/>
  <c r="N627" i="8"/>
  <c r="T627" i="8" s="1"/>
  <c r="S626" i="8"/>
  <c r="R626" i="8"/>
  <c r="Q626" i="8"/>
  <c r="P626" i="8"/>
  <c r="O626" i="8"/>
  <c r="N626" i="8"/>
  <c r="T626" i="8" s="1"/>
  <c r="S625" i="8"/>
  <c r="R625" i="8"/>
  <c r="Q625" i="8"/>
  <c r="P625" i="8"/>
  <c r="O625" i="8"/>
  <c r="N625" i="8"/>
  <c r="T625" i="8" s="1"/>
  <c r="S624" i="8"/>
  <c r="R624" i="8"/>
  <c r="Q624" i="8"/>
  <c r="P624" i="8"/>
  <c r="O624" i="8"/>
  <c r="N624" i="8"/>
  <c r="T624" i="8" s="1"/>
  <c r="S623" i="8"/>
  <c r="R623" i="8"/>
  <c r="Q623" i="8"/>
  <c r="P623" i="8"/>
  <c r="O623" i="8"/>
  <c r="N623" i="8"/>
  <c r="T623" i="8" s="1"/>
  <c r="S622" i="8"/>
  <c r="R622" i="8"/>
  <c r="Q622" i="8"/>
  <c r="P622" i="8"/>
  <c r="O622" i="8"/>
  <c r="N622" i="8"/>
  <c r="T622" i="8" s="1"/>
  <c r="S621" i="8"/>
  <c r="R621" i="8"/>
  <c r="Q621" i="8"/>
  <c r="P621" i="8"/>
  <c r="O621" i="8"/>
  <c r="N621" i="8"/>
  <c r="T621" i="8" s="1"/>
  <c r="S620" i="8"/>
  <c r="R620" i="8"/>
  <c r="Q620" i="8"/>
  <c r="P620" i="8"/>
  <c r="O620" i="8"/>
  <c r="N620" i="8"/>
  <c r="T620" i="8" s="1"/>
  <c r="S619" i="8"/>
  <c r="R619" i="8"/>
  <c r="Q619" i="8"/>
  <c r="P619" i="8"/>
  <c r="O619" i="8"/>
  <c r="N619" i="8"/>
  <c r="T619" i="8" s="1"/>
  <c r="S618" i="8"/>
  <c r="R618" i="8"/>
  <c r="Q618" i="8"/>
  <c r="P618" i="8"/>
  <c r="O618" i="8"/>
  <c r="N618" i="8"/>
  <c r="T618" i="8" s="1"/>
  <c r="S617" i="8"/>
  <c r="R617" i="8"/>
  <c r="Q617" i="8"/>
  <c r="P617" i="8"/>
  <c r="O617" i="8"/>
  <c r="N617" i="8"/>
  <c r="T617" i="8" s="1"/>
  <c r="S616" i="8"/>
  <c r="R616" i="8"/>
  <c r="Q616" i="8"/>
  <c r="P616" i="8"/>
  <c r="O616" i="8"/>
  <c r="N616" i="8"/>
  <c r="T616" i="8" s="1"/>
  <c r="S615" i="8"/>
  <c r="R615" i="8"/>
  <c r="Q615" i="8"/>
  <c r="P615" i="8"/>
  <c r="O615" i="8"/>
  <c r="N615" i="8"/>
  <c r="T615" i="8" s="1"/>
  <c r="S614" i="8"/>
  <c r="R614" i="8"/>
  <c r="Q614" i="8"/>
  <c r="P614" i="8"/>
  <c r="O614" i="8"/>
  <c r="N614" i="8"/>
  <c r="T614" i="8" s="1"/>
  <c r="S613" i="8"/>
  <c r="R613" i="8"/>
  <c r="Q613" i="8"/>
  <c r="P613" i="8"/>
  <c r="O613" i="8"/>
  <c r="N613" i="8"/>
  <c r="T613" i="8" s="1"/>
  <c r="S612" i="8"/>
  <c r="R612" i="8"/>
  <c r="Q612" i="8"/>
  <c r="P612" i="8"/>
  <c r="O612" i="8"/>
  <c r="N612" i="8"/>
  <c r="T612" i="8" s="1"/>
  <c r="S611" i="8"/>
  <c r="R611" i="8"/>
  <c r="Q611" i="8"/>
  <c r="P611" i="8"/>
  <c r="O611" i="8"/>
  <c r="N611" i="8"/>
  <c r="T611" i="8" s="1"/>
  <c r="S610" i="8"/>
  <c r="R610" i="8"/>
  <c r="Q610" i="8"/>
  <c r="P610" i="8"/>
  <c r="O610" i="8"/>
  <c r="N610" i="8"/>
  <c r="T610" i="8" s="1"/>
  <c r="S609" i="8"/>
  <c r="R609" i="8"/>
  <c r="Q609" i="8"/>
  <c r="P609" i="8"/>
  <c r="O609" i="8"/>
  <c r="N609" i="8"/>
  <c r="T609" i="8" s="1"/>
  <c r="S608" i="8"/>
  <c r="R608" i="8"/>
  <c r="Q608" i="8"/>
  <c r="P608" i="8"/>
  <c r="O608" i="8"/>
  <c r="N608" i="8"/>
  <c r="T608" i="8" s="1"/>
  <c r="S607" i="8"/>
  <c r="R607" i="8"/>
  <c r="Q607" i="8"/>
  <c r="P607" i="8"/>
  <c r="O607" i="8"/>
  <c r="N607" i="8"/>
  <c r="T607" i="8" s="1"/>
  <c r="S606" i="8"/>
  <c r="R606" i="8"/>
  <c r="Q606" i="8"/>
  <c r="P606" i="8"/>
  <c r="O606" i="8"/>
  <c r="N606" i="8"/>
  <c r="T606" i="8" s="1"/>
  <c r="S605" i="8"/>
  <c r="R605" i="8"/>
  <c r="Q605" i="8"/>
  <c r="P605" i="8"/>
  <c r="O605" i="8"/>
  <c r="N605" i="8"/>
  <c r="T605" i="8" s="1"/>
  <c r="S604" i="8"/>
  <c r="R604" i="8"/>
  <c r="Q604" i="8"/>
  <c r="P604" i="8"/>
  <c r="O604" i="8"/>
  <c r="N604" i="8"/>
  <c r="T604" i="8" s="1"/>
  <c r="S603" i="8"/>
  <c r="R603" i="8"/>
  <c r="Q603" i="8"/>
  <c r="P603" i="8"/>
  <c r="O603" i="8"/>
  <c r="N603" i="8"/>
  <c r="T603" i="8" s="1"/>
  <c r="S602" i="8"/>
  <c r="R602" i="8"/>
  <c r="Q602" i="8"/>
  <c r="P602" i="8"/>
  <c r="O602" i="8"/>
  <c r="N602" i="8"/>
  <c r="T602" i="8" s="1"/>
  <c r="S601" i="8"/>
  <c r="R601" i="8"/>
  <c r="Q601" i="8"/>
  <c r="P601" i="8"/>
  <c r="O601" i="8"/>
  <c r="N601" i="8"/>
  <c r="T601" i="8" s="1"/>
  <c r="S600" i="8"/>
  <c r="R600" i="8"/>
  <c r="Q600" i="8"/>
  <c r="P600" i="8"/>
  <c r="O600" i="8"/>
  <c r="N600" i="8"/>
  <c r="T600" i="8" s="1"/>
  <c r="S599" i="8"/>
  <c r="R599" i="8"/>
  <c r="Q599" i="8"/>
  <c r="P599" i="8"/>
  <c r="O599" i="8"/>
  <c r="N599" i="8"/>
  <c r="T599" i="8" s="1"/>
  <c r="S598" i="8"/>
  <c r="R598" i="8"/>
  <c r="Q598" i="8"/>
  <c r="P598" i="8"/>
  <c r="O598" i="8"/>
  <c r="N598" i="8"/>
  <c r="T598" i="8" s="1"/>
  <c r="S597" i="8"/>
  <c r="R597" i="8"/>
  <c r="Q597" i="8"/>
  <c r="P597" i="8"/>
  <c r="O597" i="8"/>
  <c r="N597" i="8"/>
  <c r="T597" i="8" s="1"/>
  <c r="S596" i="8"/>
  <c r="R596" i="8"/>
  <c r="Q596" i="8"/>
  <c r="P596" i="8"/>
  <c r="O596" i="8"/>
  <c r="N596" i="8"/>
  <c r="T596" i="8" s="1"/>
  <c r="S595" i="8"/>
  <c r="R595" i="8"/>
  <c r="Q595" i="8"/>
  <c r="P595" i="8"/>
  <c r="O595" i="8"/>
  <c r="N595" i="8"/>
  <c r="T595" i="8" s="1"/>
  <c r="S594" i="8"/>
  <c r="R594" i="8"/>
  <c r="Q594" i="8"/>
  <c r="P594" i="8"/>
  <c r="O594" i="8"/>
  <c r="N594" i="8"/>
  <c r="T594" i="8" s="1"/>
  <c r="S593" i="8"/>
  <c r="R593" i="8"/>
  <c r="Q593" i="8"/>
  <c r="P593" i="8"/>
  <c r="O593" i="8"/>
  <c r="N593" i="8"/>
  <c r="T593" i="8" s="1"/>
  <c r="S592" i="8"/>
  <c r="R592" i="8"/>
  <c r="Q592" i="8"/>
  <c r="P592" i="8"/>
  <c r="O592" i="8"/>
  <c r="N592" i="8"/>
  <c r="T592" i="8" s="1"/>
  <c r="S591" i="8"/>
  <c r="R591" i="8"/>
  <c r="Q591" i="8"/>
  <c r="P591" i="8"/>
  <c r="O591" i="8"/>
  <c r="N591" i="8"/>
  <c r="T591" i="8" s="1"/>
  <c r="S590" i="8"/>
  <c r="R590" i="8"/>
  <c r="Q590" i="8"/>
  <c r="P590" i="8"/>
  <c r="O590" i="8"/>
  <c r="N590" i="8"/>
  <c r="T590" i="8" s="1"/>
  <c r="S589" i="8"/>
  <c r="R589" i="8"/>
  <c r="Q589" i="8"/>
  <c r="P589" i="8"/>
  <c r="O589" i="8"/>
  <c r="N589" i="8"/>
  <c r="T589" i="8" s="1"/>
  <c r="S588" i="8"/>
  <c r="R588" i="8"/>
  <c r="Q588" i="8"/>
  <c r="P588" i="8"/>
  <c r="O588" i="8"/>
  <c r="N588" i="8"/>
  <c r="T588" i="8" s="1"/>
  <c r="S587" i="8"/>
  <c r="R587" i="8"/>
  <c r="Q587" i="8"/>
  <c r="P587" i="8"/>
  <c r="O587" i="8"/>
  <c r="N587" i="8"/>
  <c r="T587" i="8" s="1"/>
  <c r="S586" i="8"/>
  <c r="R586" i="8"/>
  <c r="Q586" i="8"/>
  <c r="P586" i="8"/>
  <c r="O586" i="8"/>
  <c r="N586" i="8"/>
  <c r="T586" i="8" s="1"/>
  <c r="S585" i="8"/>
  <c r="R585" i="8"/>
  <c r="Q585" i="8"/>
  <c r="P585" i="8"/>
  <c r="O585" i="8"/>
  <c r="N585" i="8"/>
  <c r="T585" i="8" s="1"/>
  <c r="S584" i="8"/>
  <c r="R584" i="8"/>
  <c r="Q584" i="8"/>
  <c r="P584" i="8"/>
  <c r="O584" i="8"/>
  <c r="N584" i="8"/>
  <c r="T584" i="8" s="1"/>
  <c r="S583" i="8"/>
  <c r="R583" i="8"/>
  <c r="Q583" i="8"/>
  <c r="P583" i="8"/>
  <c r="O583" i="8"/>
  <c r="N583" i="8"/>
  <c r="T583" i="8" s="1"/>
  <c r="S582" i="8"/>
  <c r="R582" i="8"/>
  <c r="Q582" i="8"/>
  <c r="P582" i="8"/>
  <c r="O582" i="8"/>
  <c r="N582" i="8"/>
  <c r="T582" i="8" s="1"/>
  <c r="S581" i="8"/>
  <c r="R581" i="8"/>
  <c r="Q581" i="8"/>
  <c r="P581" i="8"/>
  <c r="O581" i="8"/>
  <c r="N581" i="8"/>
  <c r="T581" i="8" s="1"/>
  <c r="S580" i="8"/>
  <c r="R580" i="8"/>
  <c r="Q580" i="8"/>
  <c r="P580" i="8"/>
  <c r="O580" i="8"/>
  <c r="N580" i="8"/>
  <c r="T580" i="8" s="1"/>
  <c r="S579" i="8"/>
  <c r="R579" i="8"/>
  <c r="Q579" i="8"/>
  <c r="P579" i="8"/>
  <c r="O579" i="8"/>
  <c r="N579" i="8"/>
  <c r="T579" i="8" s="1"/>
  <c r="S578" i="8"/>
  <c r="R578" i="8"/>
  <c r="Q578" i="8"/>
  <c r="P578" i="8"/>
  <c r="O578" i="8"/>
  <c r="N578" i="8"/>
  <c r="T578" i="8" s="1"/>
  <c r="S577" i="8"/>
  <c r="R577" i="8"/>
  <c r="Q577" i="8"/>
  <c r="P577" i="8"/>
  <c r="O577" i="8"/>
  <c r="N577" i="8"/>
  <c r="T577" i="8" s="1"/>
  <c r="S576" i="8"/>
  <c r="R576" i="8"/>
  <c r="Q576" i="8"/>
  <c r="P576" i="8"/>
  <c r="O576" i="8"/>
  <c r="N576" i="8"/>
  <c r="T576" i="8" s="1"/>
  <c r="S575" i="8"/>
  <c r="R575" i="8"/>
  <c r="Q575" i="8"/>
  <c r="P575" i="8"/>
  <c r="O575" i="8"/>
  <c r="N575" i="8"/>
  <c r="T575" i="8" s="1"/>
  <c r="S574" i="8"/>
  <c r="R574" i="8"/>
  <c r="Q574" i="8"/>
  <c r="P574" i="8"/>
  <c r="O574" i="8"/>
  <c r="N574" i="8"/>
  <c r="T574" i="8" s="1"/>
  <c r="S573" i="8"/>
  <c r="R573" i="8"/>
  <c r="Q573" i="8"/>
  <c r="P573" i="8"/>
  <c r="O573" i="8"/>
  <c r="N573" i="8"/>
  <c r="T573" i="8" s="1"/>
  <c r="S572" i="8"/>
  <c r="R572" i="8"/>
  <c r="Q572" i="8"/>
  <c r="P572" i="8"/>
  <c r="O572" i="8"/>
  <c r="N572" i="8"/>
  <c r="T572" i="8" s="1"/>
  <c r="S571" i="8"/>
  <c r="R571" i="8"/>
  <c r="Q571" i="8"/>
  <c r="P571" i="8"/>
  <c r="O571" i="8"/>
  <c r="N571" i="8"/>
  <c r="T571" i="8" s="1"/>
  <c r="S570" i="8"/>
  <c r="R570" i="8"/>
  <c r="Q570" i="8"/>
  <c r="P570" i="8"/>
  <c r="O570" i="8"/>
  <c r="N570" i="8"/>
  <c r="T570" i="8" s="1"/>
  <c r="S569" i="8"/>
  <c r="R569" i="8"/>
  <c r="Q569" i="8"/>
  <c r="P569" i="8"/>
  <c r="O569" i="8"/>
  <c r="N569" i="8"/>
  <c r="T569" i="8" s="1"/>
  <c r="S568" i="8"/>
  <c r="R568" i="8"/>
  <c r="Q568" i="8"/>
  <c r="P568" i="8"/>
  <c r="O568" i="8"/>
  <c r="N568" i="8"/>
  <c r="T568" i="8" s="1"/>
  <c r="S567" i="8"/>
  <c r="R567" i="8"/>
  <c r="Q567" i="8"/>
  <c r="P567" i="8"/>
  <c r="O567" i="8"/>
  <c r="N567" i="8"/>
  <c r="T567" i="8" s="1"/>
  <c r="S566" i="8"/>
  <c r="R566" i="8"/>
  <c r="Q566" i="8"/>
  <c r="P566" i="8"/>
  <c r="O566" i="8"/>
  <c r="N566" i="8"/>
  <c r="T566" i="8" s="1"/>
  <c r="S565" i="8"/>
  <c r="R565" i="8"/>
  <c r="Q565" i="8"/>
  <c r="P565" i="8"/>
  <c r="O565" i="8"/>
  <c r="N565" i="8"/>
  <c r="T565" i="8" s="1"/>
  <c r="S564" i="8"/>
  <c r="R564" i="8"/>
  <c r="Q564" i="8"/>
  <c r="P564" i="8"/>
  <c r="O564" i="8"/>
  <c r="N564" i="8"/>
  <c r="T564" i="8" s="1"/>
  <c r="S563" i="8"/>
  <c r="R563" i="8"/>
  <c r="Q563" i="8"/>
  <c r="P563" i="8"/>
  <c r="O563" i="8"/>
  <c r="N563" i="8"/>
  <c r="T563" i="8" s="1"/>
  <c r="S562" i="8"/>
  <c r="R562" i="8"/>
  <c r="Q562" i="8"/>
  <c r="P562" i="8"/>
  <c r="O562" i="8"/>
  <c r="N562" i="8"/>
  <c r="T562" i="8" s="1"/>
  <c r="S561" i="8"/>
  <c r="R561" i="8"/>
  <c r="Q561" i="8"/>
  <c r="P561" i="8"/>
  <c r="O561" i="8"/>
  <c r="N561" i="8"/>
  <c r="T561" i="8" s="1"/>
  <c r="S560" i="8"/>
  <c r="R560" i="8"/>
  <c r="Q560" i="8"/>
  <c r="P560" i="8"/>
  <c r="O560" i="8"/>
  <c r="N560" i="8"/>
  <c r="T560" i="8" s="1"/>
  <c r="S559" i="8"/>
  <c r="R559" i="8"/>
  <c r="Q559" i="8"/>
  <c r="P559" i="8"/>
  <c r="O559" i="8"/>
  <c r="N559" i="8"/>
  <c r="T559" i="8" s="1"/>
  <c r="S558" i="8"/>
  <c r="R558" i="8"/>
  <c r="Q558" i="8"/>
  <c r="P558" i="8"/>
  <c r="O558" i="8"/>
  <c r="N558" i="8"/>
  <c r="T558" i="8" s="1"/>
  <c r="S557" i="8"/>
  <c r="R557" i="8"/>
  <c r="Q557" i="8"/>
  <c r="P557" i="8"/>
  <c r="O557" i="8"/>
  <c r="N557" i="8"/>
  <c r="T557" i="8" s="1"/>
  <c r="S556" i="8"/>
  <c r="R556" i="8"/>
  <c r="Q556" i="8"/>
  <c r="P556" i="8"/>
  <c r="O556" i="8"/>
  <c r="N556" i="8"/>
  <c r="T556" i="8" s="1"/>
  <c r="S555" i="8"/>
  <c r="R555" i="8"/>
  <c r="Q555" i="8"/>
  <c r="P555" i="8"/>
  <c r="O555" i="8"/>
  <c r="N555" i="8"/>
  <c r="T555" i="8" s="1"/>
  <c r="S554" i="8"/>
  <c r="R554" i="8"/>
  <c r="Q554" i="8"/>
  <c r="P554" i="8"/>
  <c r="O554" i="8"/>
  <c r="N554" i="8"/>
  <c r="T554" i="8" s="1"/>
  <c r="S553" i="8"/>
  <c r="R553" i="8"/>
  <c r="Q553" i="8"/>
  <c r="P553" i="8"/>
  <c r="O553" i="8"/>
  <c r="N553" i="8"/>
  <c r="T553" i="8" s="1"/>
  <c r="S552" i="8"/>
  <c r="R552" i="8"/>
  <c r="Q552" i="8"/>
  <c r="P552" i="8"/>
  <c r="O552" i="8"/>
  <c r="N552" i="8"/>
  <c r="T552" i="8" s="1"/>
  <c r="S551" i="8"/>
  <c r="R551" i="8"/>
  <c r="Q551" i="8"/>
  <c r="P551" i="8"/>
  <c r="O551" i="8"/>
  <c r="N551" i="8"/>
  <c r="T551" i="8" s="1"/>
  <c r="S550" i="8"/>
  <c r="R550" i="8"/>
  <c r="Q550" i="8"/>
  <c r="P550" i="8"/>
  <c r="O550" i="8"/>
  <c r="N550" i="8"/>
  <c r="T550" i="8" s="1"/>
  <c r="S549" i="8"/>
  <c r="R549" i="8"/>
  <c r="Q549" i="8"/>
  <c r="P549" i="8"/>
  <c r="O549" i="8"/>
  <c r="N549" i="8"/>
  <c r="T549" i="8" s="1"/>
  <c r="S548" i="8"/>
  <c r="R548" i="8"/>
  <c r="Q548" i="8"/>
  <c r="P548" i="8"/>
  <c r="O548" i="8"/>
  <c r="N548" i="8"/>
  <c r="T548" i="8" s="1"/>
  <c r="S547" i="8"/>
  <c r="R547" i="8"/>
  <c r="Q547" i="8"/>
  <c r="P547" i="8"/>
  <c r="O547" i="8"/>
  <c r="N547" i="8"/>
  <c r="T547" i="8" s="1"/>
  <c r="S546" i="8"/>
  <c r="R546" i="8"/>
  <c r="Q546" i="8"/>
  <c r="P546" i="8"/>
  <c r="O546" i="8"/>
  <c r="N546" i="8"/>
  <c r="T546" i="8" s="1"/>
  <c r="S545" i="8"/>
  <c r="R545" i="8"/>
  <c r="Q545" i="8"/>
  <c r="P545" i="8"/>
  <c r="O545" i="8"/>
  <c r="N545" i="8"/>
  <c r="T545" i="8" s="1"/>
  <c r="S544" i="8"/>
  <c r="R544" i="8"/>
  <c r="Q544" i="8"/>
  <c r="P544" i="8"/>
  <c r="O544" i="8"/>
  <c r="N544" i="8"/>
  <c r="T544" i="8" s="1"/>
  <c r="S543" i="8"/>
  <c r="R543" i="8"/>
  <c r="Q543" i="8"/>
  <c r="P543" i="8"/>
  <c r="O543" i="8"/>
  <c r="N543" i="8"/>
  <c r="T543" i="8" s="1"/>
  <c r="S542" i="8"/>
  <c r="R542" i="8"/>
  <c r="Q542" i="8"/>
  <c r="P542" i="8"/>
  <c r="O542" i="8"/>
  <c r="N542" i="8"/>
  <c r="T542" i="8" s="1"/>
  <c r="S541" i="8"/>
  <c r="R541" i="8"/>
  <c r="Q541" i="8"/>
  <c r="P541" i="8"/>
  <c r="O541" i="8"/>
  <c r="N541" i="8"/>
  <c r="T541" i="8" s="1"/>
  <c r="S540" i="8"/>
  <c r="R540" i="8"/>
  <c r="Q540" i="8"/>
  <c r="P540" i="8"/>
  <c r="O540" i="8"/>
  <c r="N540" i="8"/>
  <c r="T540" i="8" s="1"/>
  <c r="S539" i="8"/>
  <c r="R539" i="8"/>
  <c r="Q539" i="8"/>
  <c r="P539" i="8"/>
  <c r="O539" i="8"/>
  <c r="N539" i="8"/>
  <c r="T539" i="8" s="1"/>
  <c r="S538" i="8"/>
  <c r="R538" i="8"/>
  <c r="Q538" i="8"/>
  <c r="P538" i="8"/>
  <c r="O538" i="8"/>
  <c r="N538" i="8"/>
  <c r="T538" i="8" s="1"/>
  <c r="S537" i="8"/>
  <c r="R537" i="8"/>
  <c r="Q537" i="8"/>
  <c r="P537" i="8"/>
  <c r="O537" i="8"/>
  <c r="N537" i="8"/>
  <c r="T537" i="8" s="1"/>
  <c r="S536" i="8"/>
  <c r="R536" i="8"/>
  <c r="Q536" i="8"/>
  <c r="P536" i="8"/>
  <c r="O536" i="8"/>
  <c r="N536" i="8"/>
  <c r="T536" i="8" s="1"/>
  <c r="S535" i="8"/>
  <c r="R535" i="8"/>
  <c r="Q535" i="8"/>
  <c r="P535" i="8"/>
  <c r="O535" i="8"/>
  <c r="N535" i="8"/>
  <c r="T535" i="8" s="1"/>
  <c r="S534" i="8"/>
  <c r="R534" i="8"/>
  <c r="Q534" i="8"/>
  <c r="P534" i="8"/>
  <c r="O534" i="8"/>
  <c r="N534" i="8"/>
  <c r="T534" i="8" s="1"/>
  <c r="S533" i="8"/>
  <c r="R533" i="8"/>
  <c r="Q533" i="8"/>
  <c r="P533" i="8"/>
  <c r="O533" i="8"/>
  <c r="N533" i="8"/>
  <c r="T533" i="8" s="1"/>
  <c r="S532" i="8"/>
  <c r="R532" i="8"/>
  <c r="Q532" i="8"/>
  <c r="P532" i="8"/>
  <c r="O532" i="8"/>
  <c r="N532" i="8"/>
  <c r="T532" i="8" s="1"/>
  <c r="S531" i="8"/>
  <c r="R531" i="8"/>
  <c r="Q531" i="8"/>
  <c r="P531" i="8"/>
  <c r="O531" i="8"/>
  <c r="N531" i="8"/>
  <c r="T531" i="8" s="1"/>
  <c r="S530" i="8"/>
  <c r="R530" i="8"/>
  <c r="Q530" i="8"/>
  <c r="P530" i="8"/>
  <c r="O530" i="8"/>
  <c r="N530" i="8"/>
  <c r="T530" i="8" s="1"/>
  <c r="S529" i="8"/>
  <c r="R529" i="8"/>
  <c r="Q529" i="8"/>
  <c r="P529" i="8"/>
  <c r="O529" i="8"/>
  <c r="N529" i="8"/>
  <c r="T529" i="8" s="1"/>
  <c r="S528" i="8"/>
  <c r="R528" i="8"/>
  <c r="Q528" i="8"/>
  <c r="P528" i="8"/>
  <c r="O528" i="8"/>
  <c r="N528" i="8"/>
  <c r="T528" i="8" s="1"/>
  <c r="S527" i="8"/>
  <c r="R527" i="8"/>
  <c r="Q527" i="8"/>
  <c r="P527" i="8"/>
  <c r="O527" i="8"/>
  <c r="N527" i="8"/>
  <c r="T527" i="8" s="1"/>
  <c r="S526" i="8"/>
  <c r="R526" i="8"/>
  <c r="Q526" i="8"/>
  <c r="P526" i="8"/>
  <c r="O526" i="8"/>
  <c r="N526" i="8"/>
  <c r="T526" i="8" s="1"/>
  <c r="S525" i="8"/>
  <c r="R525" i="8"/>
  <c r="Q525" i="8"/>
  <c r="P525" i="8"/>
  <c r="O525" i="8"/>
  <c r="N525" i="8"/>
  <c r="T525" i="8" s="1"/>
  <c r="S524" i="8"/>
  <c r="R524" i="8"/>
  <c r="Q524" i="8"/>
  <c r="P524" i="8"/>
  <c r="O524" i="8"/>
  <c r="N524" i="8"/>
  <c r="T524" i="8" s="1"/>
  <c r="S523" i="8"/>
  <c r="R523" i="8"/>
  <c r="Q523" i="8"/>
  <c r="P523" i="8"/>
  <c r="O523" i="8"/>
  <c r="N523" i="8"/>
  <c r="T523" i="8" s="1"/>
  <c r="S522" i="8"/>
  <c r="R522" i="8"/>
  <c r="Q522" i="8"/>
  <c r="P522" i="8"/>
  <c r="O522" i="8"/>
  <c r="N522" i="8"/>
  <c r="T522" i="8" s="1"/>
  <c r="S521" i="8"/>
  <c r="R521" i="8"/>
  <c r="Q521" i="8"/>
  <c r="P521" i="8"/>
  <c r="O521" i="8"/>
  <c r="N521" i="8"/>
  <c r="T521" i="8" s="1"/>
  <c r="S520" i="8"/>
  <c r="R520" i="8"/>
  <c r="Q520" i="8"/>
  <c r="P520" i="8"/>
  <c r="O520" i="8"/>
  <c r="N520" i="8"/>
  <c r="T520" i="8" s="1"/>
  <c r="S519" i="8"/>
  <c r="R519" i="8"/>
  <c r="Q519" i="8"/>
  <c r="P519" i="8"/>
  <c r="O519" i="8"/>
  <c r="N519" i="8"/>
  <c r="T519" i="8" s="1"/>
  <c r="S518" i="8"/>
  <c r="R518" i="8"/>
  <c r="Q518" i="8"/>
  <c r="P518" i="8"/>
  <c r="O518" i="8"/>
  <c r="N518" i="8"/>
  <c r="T518" i="8" s="1"/>
  <c r="S517" i="8"/>
  <c r="R517" i="8"/>
  <c r="Q517" i="8"/>
  <c r="P517" i="8"/>
  <c r="O517" i="8"/>
  <c r="N517" i="8"/>
  <c r="T517" i="8" s="1"/>
  <c r="S516" i="8"/>
  <c r="R516" i="8"/>
  <c r="Q516" i="8"/>
  <c r="P516" i="8"/>
  <c r="O516" i="8"/>
  <c r="N516" i="8"/>
  <c r="T516" i="8" s="1"/>
  <c r="S515" i="8"/>
  <c r="R515" i="8"/>
  <c r="Q515" i="8"/>
  <c r="P515" i="8"/>
  <c r="O515" i="8"/>
  <c r="N515" i="8"/>
  <c r="T515" i="8" s="1"/>
  <c r="S514" i="8"/>
  <c r="R514" i="8"/>
  <c r="Q514" i="8"/>
  <c r="P514" i="8"/>
  <c r="O514" i="8"/>
  <c r="N514" i="8"/>
  <c r="T514" i="8" s="1"/>
  <c r="S513" i="8"/>
  <c r="R513" i="8"/>
  <c r="Q513" i="8"/>
  <c r="P513" i="8"/>
  <c r="O513" i="8"/>
  <c r="N513" i="8"/>
  <c r="T513" i="8" s="1"/>
  <c r="S512" i="8"/>
  <c r="R512" i="8"/>
  <c r="Q512" i="8"/>
  <c r="P512" i="8"/>
  <c r="O512" i="8"/>
  <c r="N512" i="8"/>
  <c r="T512" i="8" s="1"/>
  <c r="S511" i="8"/>
  <c r="R511" i="8"/>
  <c r="Q511" i="8"/>
  <c r="P511" i="8"/>
  <c r="O511" i="8"/>
  <c r="N511" i="8"/>
  <c r="T511" i="8" s="1"/>
  <c r="S510" i="8"/>
  <c r="R510" i="8"/>
  <c r="Q510" i="8"/>
  <c r="P510" i="8"/>
  <c r="O510" i="8"/>
  <c r="N510" i="8"/>
  <c r="T510" i="8" s="1"/>
  <c r="S509" i="8"/>
  <c r="R509" i="8"/>
  <c r="Q509" i="8"/>
  <c r="P509" i="8"/>
  <c r="O509" i="8"/>
  <c r="N509" i="8"/>
  <c r="T509" i="8" s="1"/>
  <c r="S508" i="8"/>
  <c r="R508" i="8"/>
  <c r="Q508" i="8"/>
  <c r="P508" i="8"/>
  <c r="O508" i="8"/>
  <c r="N508" i="8"/>
  <c r="T508" i="8" s="1"/>
  <c r="S507" i="8"/>
  <c r="R507" i="8"/>
  <c r="Q507" i="8"/>
  <c r="P507" i="8"/>
  <c r="O507" i="8"/>
  <c r="N507" i="8"/>
  <c r="T507" i="8" s="1"/>
  <c r="S506" i="8"/>
  <c r="R506" i="8"/>
  <c r="Q506" i="8"/>
  <c r="P506" i="8"/>
  <c r="O506" i="8"/>
  <c r="N506" i="8"/>
  <c r="T506" i="8" s="1"/>
  <c r="S505" i="8"/>
  <c r="R505" i="8"/>
  <c r="Q505" i="8"/>
  <c r="P505" i="8"/>
  <c r="O505" i="8"/>
  <c r="N505" i="8"/>
  <c r="T505" i="8" s="1"/>
  <c r="S504" i="8"/>
  <c r="R504" i="8"/>
  <c r="Q504" i="8"/>
  <c r="P504" i="8"/>
  <c r="O504" i="8"/>
  <c r="N504" i="8"/>
  <c r="T504" i="8" s="1"/>
  <c r="S503" i="8"/>
  <c r="R503" i="8"/>
  <c r="Q503" i="8"/>
  <c r="P503" i="8"/>
  <c r="O503" i="8"/>
  <c r="N503" i="8"/>
  <c r="T503" i="8" s="1"/>
  <c r="S502" i="8"/>
  <c r="R502" i="8"/>
  <c r="Q502" i="8"/>
  <c r="P502" i="8"/>
  <c r="O502" i="8"/>
  <c r="N502" i="8"/>
  <c r="T502" i="8" s="1"/>
  <c r="S501" i="8"/>
  <c r="R501" i="8"/>
  <c r="Q501" i="8"/>
  <c r="P501" i="8"/>
  <c r="O501" i="8"/>
  <c r="N501" i="8"/>
  <c r="T501" i="8" s="1"/>
  <c r="S500" i="8"/>
  <c r="R500" i="8"/>
  <c r="Q500" i="8"/>
  <c r="P500" i="8"/>
  <c r="O500" i="8"/>
  <c r="N500" i="8"/>
  <c r="T500" i="8" s="1"/>
  <c r="S499" i="8"/>
  <c r="R499" i="8"/>
  <c r="Q499" i="8"/>
  <c r="P499" i="8"/>
  <c r="O499" i="8"/>
  <c r="N499" i="8"/>
  <c r="T499" i="8" s="1"/>
  <c r="S498" i="8"/>
  <c r="R498" i="8"/>
  <c r="Q498" i="8"/>
  <c r="P498" i="8"/>
  <c r="O498" i="8"/>
  <c r="N498" i="8"/>
  <c r="T498" i="8" s="1"/>
  <c r="S497" i="8"/>
  <c r="R497" i="8"/>
  <c r="Q497" i="8"/>
  <c r="P497" i="8"/>
  <c r="O497" i="8"/>
  <c r="N497" i="8"/>
  <c r="T497" i="8" s="1"/>
  <c r="S496" i="8"/>
  <c r="R496" i="8"/>
  <c r="Q496" i="8"/>
  <c r="P496" i="8"/>
  <c r="O496" i="8"/>
  <c r="N496" i="8"/>
  <c r="T496" i="8" s="1"/>
  <c r="S495" i="8"/>
  <c r="R495" i="8"/>
  <c r="Q495" i="8"/>
  <c r="P495" i="8"/>
  <c r="O495" i="8"/>
  <c r="N495" i="8"/>
  <c r="T495" i="8" s="1"/>
  <c r="S494" i="8"/>
  <c r="R494" i="8"/>
  <c r="Q494" i="8"/>
  <c r="P494" i="8"/>
  <c r="O494" i="8"/>
  <c r="N494" i="8"/>
  <c r="T494" i="8" s="1"/>
  <c r="S493" i="8"/>
  <c r="R493" i="8"/>
  <c r="Q493" i="8"/>
  <c r="P493" i="8"/>
  <c r="O493" i="8"/>
  <c r="N493" i="8"/>
  <c r="T493" i="8" s="1"/>
  <c r="S492" i="8"/>
  <c r="R492" i="8"/>
  <c r="Q492" i="8"/>
  <c r="P492" i="8"/>
  <c r="O492" i="8"/>
  <c r="N492" i="8"/>
  <c r="T492" i="8" s="1"/>
  <c r="S491" i="8"/>
  <c r="R491" i="8"/>
  <c r="Q491" i="8"/>
  <c r="P491" i="8"/>
  <c r="O491" i="8"/>
  <c r="N491" i="8"/>
  <c r="T491" i="8" s="1"/>
  <c r="S490" i="8"/>
  <c r="R490" i="8"/>
  <c r="Q490" i="8"/>
  <c r="P490" i="8"/>
  <c r="O490" i="8"/>
  <c r="N490" i="8"/>
  <c r="T490" i="8" s="1"/>
  <c r="S489" i="8"/>
  <c r="R489" i="8"/>
  <c r="Q489" i="8"/>
  <c r="P489" i="8"/>
  <c r="O489" i="8"/>
  <c r="N489" i="8"/>
  <c r="T489" i="8" s="1"/>
  <c r="S488" i="8"/>
  <c r="R488" i="8"/>
  <c r="Q488" i="8"/>
  <c r="P488" i="8"/>
  <c r="O488" i="8"/>
  <c r="N488" i="8"/>
  <c r="T488" i="8" s="1"/>
  <c r="S487" i="8"/>
  <c r="R487" i="8"/>
  <c r="Q487" i="8"/>
  <c r="P487" i="8"/>
  <c r="O487" i="8"/>
  <c r="N487" i="8"/>
  <c r="T487" i="8" s="1"/>
  <c r="S486" i="8"/>
  <c r="R486" i="8"/>
  <c r="Q486" i="8"/>
  <c r="P486" i="8"/>
  <c r="O486" i="8"/>
  <c r="N486" i="8"/>
  <c r="T486" i="8" s="1"/>
  <c r="S485" i="8"/>
  <c r="R485" i="8"/>
  <c r="Q485" i="8"/>
  <c r="P485" i="8"/>
  <c r="O485" i="8"/>
  <c r="N485" i="8"/>
  <c r="T485" i="8" s="1"/>
  <c r="S484" i="8"/>
  <c r="R484" i="8"/>
  <c r="Q484" i="8"/>
  <c r="P484" i="8"/>
  <c r="O484" i="8"/>
  <c r="N484" i="8"/>
  <c r="T484" i="8" s="1"/>
  <c r="S483" i="8"/>
  <c r="R483" i="8"/>
  <c r="Q483" i="8"/>
  <c r="P483" i="8"/>
  <c r="O483" i="8"/>
  <c r="N483" i="8"/>
  <c r="T483" i="8" s="1"/>
  <c r="S482" i="8"/>
  <c r="R482" i="8"/>
  <c r="Q482" i="8"/>
  <c r="P482" i="8"/>
  <c r="O482" i="8"/>
  <c r="N482" i="8"/>
  <c r="T482" i="8" s="1"/>
  <c r="S481" i="8"/>
  <c r="R481" i="8"/>
  <c r="Q481" i="8"/>
  <c r="P481" i="8"/>
  <c r="O481" i="8"/>
  <c r="N481" i="8"/>
  <c r="T481" i="8" s="1"/>
  <c r="S480" i="8"/>
  <c r="R480" i="8"/>
  <c r="Q480" i="8"/>
  <c r="P480" i="8"/>
  <c r="O480" i="8"/>
  <c r="N480" i="8"/>
  <c r="T480" i="8" s="1"/>
  <c r="S479" i="8"/>
  <c r="R479" i="8"/>
  <c r="Q479" i="8"/>
  <c r="P479" i="8"/>
  <c r="O479" i="8"/>
  <c r="N479" i="8"/>
  <c r="T479" i="8" s="1"/>
  <c r="S478" i="8"/>
  <c r="R478" i="8"/>
  <c r="Q478" i="8"/>
  <c r="P478" i="8"/>
  <c r="O478" i="8"/>
  <c r="N478" i="8"/>
  <c r="T478" i="8" s="1"/>
  <c r="S477" i="8"/>
  <c r="R477" i="8"/>
  <c r="Q477" i="8"/>
  <c r="P477" i="8"/>
  <c r="O477" i="8"/>
  <c r="N477" i="8"/>
  <c r="T477" i="8" s="1"/>
  <c r="S476" i="8"/>
  <c r="R476" i="8"/>
  <c r="Q476" i="8"/>
  <c r="P476" i="8"/>
  <c r="O476" i="8"/>
  <c r="N476" i="8"/>
  <c r="T476" i="8" s="1"/>
  <c r="S475" i="8"/>
  <c r="R475" i="8"/>
  <c r="Q475" i="8"/>
  <c r="P475" i="8"/>
  <c r="O475" i="8"/>
  <c r="N475" i="8"/>
  <c r="T475" i="8" s="1"/>
  <c r="S474" i="8"/>
  <c r="R474" i="8"/>
  <c r="Q474" i="8"/>
  <c r="P474" i="8"/>
  <c r="O474" i="8"/>
  <c r="N474" i="8"/>
  <c r="T474" i="8" s="1"/>
  <c r="S473" i="8"/>
  <c r="R473" i="8"/>
  <c r="Q473" i="8"/>
  <c r="P473" i="8"/>
  <c r="O473" i="8"/>
  <c r="N473" i="8"/>
  <c r="T473" i="8" s="1"/>
  <c r="S472" i="8"/>
  <c r="R472" i="8"/>
  <c r="Q472" i="8"/>
  <c r="P472" i="8"/>
  <c r="O472" i="8"/>
  <c r="N472" i="8"/>
  <c r="T472" i="8" s="1"/>
  <c r="S471" i="8"/>
  <c r="R471" i="8"/>
  <c r="Q471" i="8"/>
  <c r="P471" i="8"/>
  <c r="O471" i="8"/>
  <c r="N471" i="8"/>
  <c r="T471" i="8" s="1"/>
  <c r="S470" i="8"/>
  <c r="R470" i="8"/>
  <c r="Q470" i="8"/>
  <c r="P470" i="8"/>
  <c r="O470" i="8"/>
  <c r="N470" i="8"/>
  <c r="T470" i="8" s="1"/>
  <c r="S469" i="8"/>
  <c r="R469" i="8"/>
  <c r="Q469" i="8"/>
  <c r="P469" i="8"/>
  <c r="O469" i="8"/>
  <c r="N469" i="8"/>
  <c r="T469" i="8" s="1"/>
  <c r="S468" i="8"/>
  <c r="R468" i="8"/>
  <c r="Q468" i="8"/>
  <c r="P468" i="8"/>
  <c r="O468" i="8"/>
  <c r="N468" i="8"/>
  <c r="T468" i="8" s="1"/>
  <c r="S467" i="8"/>
  <c r="R467" i="8"/>
  <c r="Q467" i="8"/>
  <c r="P467" i="8"/>
  <c r="O467" i="8"/>
  <c r="N467" i="8"/>
  <c r="T467" i="8" s="1"/>
  <c r="S466" i="8"/>
  <c r="R466" i="8"/>
  <c r="Q466" i="8"/>
  <c r="P466" i="8"/>
  <c r="O466" i="8"/>
  <c r="N466" i="8"/>
  <c r="T466" i="8" s="1"/>
  <c r="S465" i="8"/>
  <c r="R465" i="8"/>
  <c r="Q465" i="8"/>
  <c r="P465" i="8"/>
  <c r="O465" i="8"/>
  <c r="N465" i="8"/>
  <c r="T465" i="8" s="1"/>
  <c r="S464" i="8"/>
  <c r="R464" i="8"/>
  <c r="Q464" i="8"/>
  <c r="P464" i="8"/>
  <c r="O464" i="8"/>
  <c r="N464" i="8"/>
  <c r="T464" i="8" s="1"/>
  <c r="S463" i="8"/>
  <c r="R463" i="8"/>
  <c r="Q463" i="8"/>
  <c r="P463" i="8"/>
  <c r="O463" i="8"/>
  <c r="N463" i="8"/>
  <c r="T463" i="8" s="1"/>
  <c r="S462" i="8"/>
  <c r="R462" i="8"/>
  <c r="Q462" i="8"/>
  <c r="P462" i="8"/>
  <c r="O462" i="8"/>
  <c r="N462" i="8"/>
  <c r="T462" i="8" s="1"/>
  <c r="S461" i="8"/>
  <c r="R461" i="8"/>
  <c r="Q461" i="8"/>
  <c r="P461" i="8"/>
  <c r="O461" i="8"/>
  <c r="N461" i="8"/>
  <c r="T461" i="8" s="1"/>
  <c r="S460" i="8"/>
  <c r="R460" i="8"/>
  <c r="Q460" i="8"/>
  <c r="P460" i="8"/>
  <c r="O460" i="8"/>
  <c r="N460" i="8"/>
  <c r="T460" i="8" s="1"/>
  <c r="S459" i="8"/>
  <c r="R459" i="8"/>
  <c r="Q459" i="8"/>
  <c r="P459" i="8"/>
  <c r="O459" i="8"/>
  <c r="N459" i="8"/>
  <c r="T459" i="8" s="1"/>
  <c r="S458" i="8"/>
  <c r="R458" i="8"/>
  <c r="Q458" i="8"/>
  <c r="P458" i="8"/>
  <c r="O458" i="8"/>
  <c r="N458" i="8"/>
  <c r="T458" i="8" s="1"/>
  <c r="S457" i="8"/>
  <c r="R457" i="8"/>
  <c r="Q457" i="8"/>
  <c r="P457" i="8"/>
  <c r="O457" i="8"/>
  <c r="N457" i="8"/>
  <c r="T457" i="8" s="1"/>
  <c r="S456" i="8"/>
  <c r="R456" i="8"/>
  <c r="Q456" i="8"/>
  <c r="P456" i="8"/>
  <c r="O456" i="8"/>
  <c r="N456" i="8"/>
  <c r="T456" i="8" s="1"/>
  <c r="S455" i="8"/>
  <c r="R455" i="8"/>
  <c r="Q455" i="8"/>
  <c r="P455" i="8"/>
  <c r="O455" i="8"/>
  <c r="N455" i="8"/>
  <c r="T455" i="8" s="1"/>
  <c r="S454" i="8"/>
  <c r="R454" i="8"/>
  <c r="Q454" i="8"/>
  <c r="P454" i="8"/>
  <c r="O454" i="8"/>
  <c r="N454" i="8"/>
  <c r="T454" i="8" s="1"/>
  <c r="S453" i="8"/>
  <c r="R453" i="8"/>
  <c r="Q453" i="8"/>
  <c r="P453" i="8"/>
  <c r="O453" i="8"/>
  <c r="N453" i="8"/>
  <c r="T453" i="8" s="1"/>
  <c r="S452" i="8"/>
  <c r="R452" i="8"/>
  <c r="Q452" i="8"/>
  <c r="P452" i="8"/>
  <c r="O452" i="8"/>
  <c r="N452" i="8"/>
  <c r="T452" i="8" s="1"/>
  <c r="S451" i="8"/>
  <c r="R451" i="8"/>
  <c r="Q451" i="8"/>
  <c r="P451" i="8"/>
  <c r="O451" i="8"/>
  <c r="N451" i="8"/>
  <c r="T451" i="8" s="1"/>
  <c r="S450" i="8"/>
  <c r="R450" i="8"/>
  <c r="Q450" i="8"/>
  <c r="P450" i="8"/>
  <c r="O450" i="8"/>
  <c r="N450" i="8"/>
  <c r="T450" i="8" s="1"/>
  <c r="S449" i="8"/>
  <c r="R449" i="8"/>
  <c r="Q449" i="8"/>
  <c r="P449" i="8"/>
  <c r="O449" i="8"/>
  <c r="N449" i="8"/>
  <c r="T449" i="8" s="1"/>
  <c r="S448" i="8"/>
  <c r="R448" i="8"/>
  <c r="Q448" i="8"/>
  <c r="P448" i="8"/>
  <c r="O448" i="8"/>
  <c r="N448" i="8"/>
  <c r="T448" i="8" s="1"/>
  <c r="S447" i="8"/>
  <c r="R447" i="8"/>
  <c r="Q447" i="8"/>
  <c r="P447" i="8"/>
  <c r="O447" i="8"/>
  <c r="N447" i="8"/>
  <c r="T447" i="8" s="1"/>
  <c r="S446" i="8"/>
  <c r="R446" i="8"/>
  <c r="Q446" i="8"/>
  <c r="P446" i="8"/>
  <c r="O446" i="8"/>
  <c r="N446" i="8"/>
  <c r="T446" i="8" s="1"/>
  <c r="S445" i="8"/>
  <c r="R445" i="8"/>
  <c r="Q445" i="8"/>
  <c r="P445" i="8"/>
  <c r="O445" i="8"/>
  <c r="N445" i="8"/>
  <c r="T445" i="8" s="1"/>
  <c r="S444" i="8"/>
  <c r="R444" i="8"/>
  <c r="Q444" i="8"/>
  <c r="P444" i="8"/>
  <c r="O444" i="8"/>
  <c r="N444" i="8"/>
  <c r="T444" i="8" s="1"/>
  <c r="S443" i="8"/>
  <c r="R443" i="8"/>
  <c r="Q443" i="8"/>
  <c r="P443" i="8"/>
  <c r="O443" i="8"/>
  <c r="N443" i="8"/>
  <c r="T443" i="8" s="1"/>
  <c r="S442" i="8"/>
  <c r="R442" i="8"/>
  <c r="Q442" i="8"/>
  <c r="P442" i="8"/>
  <c r="O442" i="8"/>
  <c r="N442" i="8"/>
  <c r="T442" i="8" s="1"/>
  <c r="S441" i="8"/>
  <c r="R441" i="8"/>
  <c r="Q441" i="8"/>
  <c r="P441" i="8"/>
  <c r="O441" i="8"/>
  <c r="N441" i="8"/>
  <c r="T441" i="8" s="1"/>
  <c r="S440" i="8"/>
  <c r="R440" i="8"/>
  <c r="Q440" i="8"/>
  <c r="P440" i="8"/>
  <c r="O440" i="8"/>
  <c r="N440" i="8"/>
  <c r="T440" i="8" s="1"/>
  <c r="S439" i="8"/>
  <c r="R439" i="8"/>
  <c r="Q439" i="8"/>
  <c r="P439" i="8"/>
  <c r="O439" i="8"/>
  <c r="N439" i="8"/>
  <c r="T439" i="8" s="1"/>
  <c r="S438" i="8"/>
  <c r="R438" i="8"/>
  <c r="Q438" i="8"/>
  <c r="P438" i="8"/>
  <c r="O438" i="8"/>
  <c r="N438" i="8"/>
  <c r="T438" i="8" s="1"/>
  <c r="S437" i="8"/>
  <c r="R437" i="8"/>
  <c r="Q437" i="8"/>
  <c r="P437" i="8"/>
  <c r="O437" i="8"/>
  <c r="N437" i="8"/>
  <c r="T437" i="8" s="1"/>
  <c r="S436" i="8"/>
  <c r="R436" i="8"/>
  <c r="Q436" i="8"/>
  <c r="P436" i="8"/>
  <c r="O436" i="8"/>
  <c r="N436" i="8"/>
  <c r="T436" i="8" s="1"/>
  <c r="S435" i="8"/>
  <c r="R435" i="8"/>
  <c r="Q435" i="8"/>
  <c r="P435" i="8"/>
  <c r="O435" i="8"/>
  <c r="N435" i="8"/>
  <c r="T435" i="8" s="1"/>
  <c r="S434" i="8"/>
  <c r="R434" i="8"/>
  <c r="Q434" i="8"/>
  <c r="P434" i="8"/>
  <c r="O434" i="8"/>
  <c r="N434" i="8"/>
  <c r="T434" i="8" s="1"/>
  <c r="S433" i="8"/>
  <c r="R433" i="8"/>
  <c r="Q433" i="8"/>
  <c r="P433" i="8"/>
  <c r="O433" i="8"/>
  <c r="N433" i="8"/>
  <c r="T433" i="8" s="1"/>
  <c r="S432" i="8"/>
  <c r="R432" i="8"/>
  <c r="Q432" i="8"/>
  <c r="P432" i="8"/>
  <c r="O432" i="8"/>
  <c r="N432" i="8"/>
  <c r="T432" i="8" s="1"/>
  <c r="S431" i="8"/>
  <c r="R431" i="8"/>
  <c r="Q431" i="8"/>
  <c r="P431" i="8"/>
  <c r="O431" i="8"/>
  <c r="N431" i="8"/>
  <c r="T431" i="8" s="1"/>
  <c r="S430" i="8"/>
  <c r="R430" i="8"/>
  <c r="Q430" i="8"/>
  <c r="P430" i="8"/>
  <c r="O430" i="8"/>
  <c r="N430" i="8"/>
  <c r="T430" i="8" s="1"/>
  <c r="S429" i="8"/>
  <c r="R429" i="8"/>
  <c r="Q429" i="8"/>
  <c r="P429" i="8"/>
  <c r="O429" i="8"/>
  <c r="N429" i="8"/>
  <c r="T429" i="8" s="1"/>
  <c r="S428" i="8"/>
  <c r="R428" i="8"/>
  <c r="Q428" i="8"/>
  <c r="P428" i="8"/>
  <c r="O428" i="8"/>
  <c r="N428" i="8"/>
  <c r="T428" i="8" s="1"/>
  <c r="S427" i="8"/>
  <c r="R427" i="8"/>
  <c r="Q427" i="8"/>
  <c r="P427" i="8"/>
  <c r="O427" i="8"/>
  <c r="N427" i="8"/>
  <c r="T427" i="8" s="1"/>
  <c r="S426" i="8"/>
  <c r="R426" i="8"/>
  <c r="Q426" i="8"/>
  <c r="P426" i="8"/>
  <c r="O426" i="8"/>
  <c r="N426" i="8"/>
  <c r="T426" i="8" s="1"/>
  <c r="S425" i="8"/>
  <c r="R425" i="8"/>
  <c r="Q425" i="8"/>
  <c r="P425" i="8"/>
  <c r="O425" i="8"/>
  <c r="N425" i="8"/>
  <c r="T425" i="8" s="1"/>
  <c r="S424" i="8"/>
  <c r="R424" i="8"/>
  <c r="Q424" i="8"/>
  <c r="P424" i="8"/>
  <c r="O424" i="8"/>
  <c r="N424" i="8"/>
  <c r="T424" i="8" s="1"/>
  <c r="S423" i="8"/>
  <c r="R423" i="8"/>
  <c r="Q423" i="8"/>
  <c r="P423" i="8"/>
  <c r="O423" i="8"/>
  <c r="N423" i="8"/>
  <c r="T423" i="8" s="1"/>
  <c r="S422" i="8"/>
  <c r="R422" i="8"/>
  <c r="Q422" i="8"/>
  <c r="P422" i="8"/>
  <c r="O422" i="8"/>
  <c r="N422" i="8"/>
  <c r="T422" i="8" s="1"/>
  <c r="S421" i="8"/>
  <c r="R421" i="8"/>
  <c r="Q421" i="8"/>
  <c r="P421" i="8"/>
  <c r="O421" i="8"/>
  <c r="N421" i="8"/>
  <c r="T421" i="8" s="1"/>
  <c r="S420" i="8"/>
  <c r="R420" i="8"/>
  <c r="Q420" i="8"/>
  <c r="P420" i="8"/>
  <c r="O420" i="8"/>
  <c r="N420" i="8"/>
  <c r="T420" i="8" s="1"/>
  <c r="S419" i="8"/>
  <c r="R419" i="8"/>
  <c r="Q419" i="8"/>
  <c r="P419" i="8"/>
  <c r="O419" i="8"/>
  <c r="N419" i="8"/>
  <c r="T419" i="8" s="1"/>
  <c r="S418" i="8"/>
  <c r="R418" i="8"/>
  <c r="Q418" i="8"/>
  <c r="P418" i="8"/>
  <c r="O418" i="8"/>
  <c r="N418" i="8"/>
  <c r="T418" i="8" s="1"/>
  <c r="S417" i="8"/>
  <c r="R417" i="8"/>
  <c r="Q417" i="8"/>
  <c r="P417" i="8"/>
  <c r="O417" i="8"/>
  <c r="N417" i="8"/>
  <c r="T417" i="8" s="1"/>
  <c r="S416" i="8"/>
  <c r="R416" i="8"/>
  <c r="Q416" i="8"/>
  <c r="P416" i="8"/>
  <c r="O416" i="8"/>
  <c r="N416" i="8"/>
  <c r="T416" i="8" s="1"/>
  <c r="S415" i="8"/>
  <c r="R415" i="8"/>
  <c r="Q415" i="8"/>
  <c r="P415" i="8"/>
  <c r="O415" i="8"/>
  <c r="N415" i="8"/>
  <c r="T415" i="8" s="1"/>
  <c r="S414" i="8"/>
  <c r="R414" i="8"/>
  <c r="Q414" i="8"/>
  <c r="P414" i="8"/>
  <c r="O414" i="8"/>
  <c r="N414" i="8"/>
  <c r="T414" i="8" s="1"/>
  <c r="S413" i="8"/>
  <c r="R413" i="8"/>
  <c r="Q413" i="8"/>
  <c r="P413" i="8"/>
  <c r="O413" i="8"/>
  <c r="N413" i="8"/>
  <c r="T413" i="8" s="1"/>
  <c r="S412" i="8"/>
  <c r="R412" i="8"/>
  <c r="Q412" i="8"/>
  <c r="P412" i="8"/>
  <c r="O412" i="8"/>
  <c r="N412" i="8"/>
  <c r="T412" i="8" s="1"/>
  <c r="S411" i="8"/>
  <c r="R411" i="8"/>
  <c r="Q411" i="8"/>
  <c r="P411" i="8"/>
  <c r="O411" i="8"/>
  <c r="N411" i="8"/>
  <c r="T411" i="8" s="1"/>
  <c r="S410" i="8"/>
  <c r="R410" i="8"/>
  <c r="Q410" i="8"/>
  <c r="P410" i="8"/>
  <c r="O410" i="8"/>
  <c r="N410" i="8"/>
  <c r="T410" i="8" s="1"/>
  <c r="S409" i="8"/>
  <c r="R409" i="8"/>
  <c r="Q409" i="8"/>
  <c r="P409" i="8"/>
  <c r="O409" i="8"/>
  <c r="N409" i="8"/>
  <c r="T409" i="8" s="1"/>
  <c r="S408" i="8"/>
  <c r="R408" i="8"/>
  <c r="Q408" i="8"/>
  <c r="P408" i="8"/>
  <c r="O408" i="8"/>
  <c r="N408" i="8"/>
  <c r="T408" i="8" s="1"/>
  <c r="S407" i="8"/>
  <c r="R407" i="8"/>
  <c r="Q407" i="8"/>
  <c r="P407" i="8"/>
  <c r="O407" i="8"/>
  <c r="N407" i="8"/>
  <c r="T407" i="8" s="1"/>
  <c r="S406" i="8"/>
  <c r="R406" i="8"/>
  <c r="Q406" i="8"/>
  <c r="P406" i="8"/>
  <c r="O406" i="8"/>
  <c r="N406" i="8"/>
  <c r="T406" i="8" s="1"/>
  <c r="S405" i="8"/>
  <c r="R405" i="8"/>
  <c r="Q405" i="8"/>
  <c r="P405" i="8"/>
  <c r="O405" i="8"/>
  <c r="N405" i="8"/>
  <c r="T405" i="8" s="1"/>
  <c r="S404" i="8"/>
  <c r="R404" i="8"/>
  <c r="Q404" i="8"/>
  <c r="P404" i="8"/>
  <c r="O404" i="8"/>
  <c r="N404" i="8"/>
  <c r="T404" i="8" s="1"/>
  <c r="S403" i="8"/>
  <c r="R403" i="8"/>
  <c r="Q403" i="8"/>
  <c r="P403" i="8"/>
  <c r="O403" i="8"/>
  <c r="N403" i="8"/>
  <c r="T403" i="8" s="1"/>
  <c r="S402" i="8"/>
  <c r="R402" i="8"/>
  <c r="Q402" i="8"/>
  <c r="P402" i="8"/>
  <c r="O402" i="8"/>
  <c r="N402" i="8"/>
  <c r="T402" i="8" s="1"/>
  <c r="S401" i="8"/>
  <c r="R401" i="8"/>
  <c r="Q401" i="8"/>
  <c r="P401" i="8"/>
  <c r="O401" i="8"/>
  <c r="N401" i="8"/>
  <c r="T401" i="8" s="1"/>
  <c r="S400" i="8"/>
  <c r="R400" i="8"/>
  <c r="Q400" i="8"/>
  <c r="P400" i="8"/>
  <c r="O400" i="8"/>
  <c r="N400" i="8"/>
  <c r="T400" i="8" s="1"/>
  <c r="S399" i="8"/>
  <c r="R399" i="8"/>
  <c r="Q399" i="8"/>
  <c r="P399" i="8"/>
  <c r="O399" i="8"/>
  <c r="N399" i="8"/>
  <c r="T399" i="8" s="1"/>
  <c r="S398" i="8"/>
  <c r="R398" i="8"/>
  <c r="Q398" i="8"/>
  <c r="P398" i="8"/>
  <c r="O398" i="8"/>
  <c r="N398" i="8"/>
  <c r="T398" i="8" s="1"/>
  <c r="S397" i="8"/>
  <c r="R397" i="8"/>
  <c r="Q397" i="8"/>
  <c r="P397" i="8"/>
  <c r="O397" i="8"/>
  <c r="N397" i="8"/>
  <c r="T397" i="8" s="1"/>
  <c r="S396" i="8"/>
  <c r="R396" i="8"/>
  <c r="Q396" i="8"/>
  <c r="P396" i="8"/>
  <c r="O396" i="8"/>
  <c r="N396" i="8"/>
  <c r="T396" i="8" s="1"/>
  <c r="S395" i="8"/>
  <c r="R395" i="8"/>
  <c r="Q395" i="8"/>
  <c r="P395" i="8"/>
  <c r="O395" i="8"/>
  <c r="N395" i="8"/>
  <c r="T395" i="8" s="1"/>
  <c r="S394" i="8"/>
  <c r="R394" i="8"/>
  <c r="Q394" i="8"/>
  <c r="P394" i="8"/>
  <c r="O394" i="8"/>
  <c r="N394" i="8"/>
  <c r="T394" i="8" s="1"/>
  <c r="S393" i="8"/>
  <c r="R393" i="8"/>
  <c r="Q393" i="8"/>
  <c r="P393" i="8"/>
  <c r="O393" i="8"/>
  <c r="N393" i="8"/>
  <c r="T393" i="8" s="1"/>
  <c r="S392" i="8"/>
  <c r="R392" i="8"/>
  <c r="Q392" i="8"/>
  <c r="P392" i="8"/>
  <c r="O392" i="8"/>
  <c r="N392" i="8"/>
  <c r="T392" i="8" s="1"/>
  <c r="S391" i="8"/>
  <c r="R391" i="8"/>
  <c r="Q391" i="8"/>
  <c r="P391" i="8"/>
  <c r="O391" i="8"/>
  <c r="N391" i="8"/>
  <c r="T391" i="8" s="1"/>
  <c r="S390" i="8"/>
  <c r="R390" i="8"/>
  <c r="Q390" i="8"/>
  <c r="P390" i="8"/>
  <c r="O390" i="8"/>
  <c r="N390" i="8"/>
  <c r="T390" i="8" s="1"/>
  <c r="S389" i="8"/>
  <c r="R389" i="8"/>
  <c r="Q389" i="8"/>
  <c r="P389" i="8"/>
  <c r="O389" i="8"/>
  <c r="N389" i="8"/>
  <c r="T389" i="8" s="1"/>
  <c r="S388" i="8"/>
  <c r="R388" i="8"/>
  <c r="Q388" i="8"/>
  <c r="P388" i="8"/>
  <c r="O388" i="8"/>
  <c r="N388" i="8"/>
  <c r="T388" i="8" s="1"/>
  <c r="S387" i="8"/>
  <c r="R387" i="8"/>
  <c r="Q387" i="8"/>
  <c r="P387" i="8"/>
  <c r="O387" i="8"/>
  <c r="N387" i="8"/>
  <c r="T387" i="8" s="1"/>
  <c r="S386" i="8"/>
  <c r="R386" i="8"/>
  <c r="Q386" i="8"/>
  <c r="P386" i="8"/>
  <c r="O386" i="8"/>
  <c r="N386" i="8"/>
  <c r="T386" i="8" s="1"/>
  <c r="S385" i="8"/>
  <c r="R385" i="8"/>
  <c r="Q385" i="8"/>
  <c r="P385" i="8"/>
  <c r="O385" i="8"/>
  <c r="N385" i="8"/>
  <c r="T385" i="8" s="1"/>
  <c r="S384" i="8"/>
  <c r="R384" i="8"/>
  <c r="Q384" i="8"/>
  <c r="P384" i="8"/>
  <c r="O384" i="8"/>
  <c r="N384" i="8"/>
  <c r="T384" i="8" s="1"/>
  <c r="S383" i="8"/>
  <c r="R383" i="8"/>
  <c r="Q383" i="8"/>
  <c r="P383" i="8"/>
  <c r="O383" i="8"/>
  <c r="N383" i="8"/>
  <c r="T383" i="8" s="1"/>
  <c r="S382" i="8"/>
  <c r="R382" i="8"/>
  <c r="Q382" i="8"/>
  <c r="P382" i="8"/>
  <c r="O382" i="8"/>
  <c r="N382" i="8"/>
  <c r="T382" i="8" s="1"/>
  <c r="S381" i="8"/>
  <c r="R381" i="8"/>
  <c r="Q381" i="8"/>
  <c r="P381" i="8"/>
  <c r="O381" i="8"/>
  <c r="N381" i="8"/>
  <c r="T381" i="8" s="1"/>
  <c r="S380" i="8"/>
  <c r="R380" i="8"/>
  <c r="Q380" i="8"/>
  <c r="P380" i="8"/>
  <c r="O380" i="8"/>
  <c r="N380" i="8"/>
  <c r="T380" i="8" s="1"/>
  <c r="S379" i="8"/>
  <c r="R379" i="8"/>
  <c r="Q379" i="8"/>
  <c r="P379" i="8"/>
  <c r="O379" i="8"/>
  <c r="N379" i="8"/>
  <c r="T379" i="8" s="1"/>
  <c r="S378" i="8"/>
  <c r="R378" i="8"/>
  <c r="Q378" i="8"/>
  <c r="P378" i="8"/>
  <c r="O378" i="8"/>
  <c r="N378" i="8"/>
  <c r="T378" i="8" s="1"/>
  <c r="S377" i="8"/>
  <c r="R377" i="8"/>
  <c r="Q377" i="8"/>
  <c r="P377" i="8"/>
  <c r="O377" i="8"/>
  <c r="N377" i="8"/>
  <c r="T377" i="8" s="1"/>
  <c r="S376" i="8"/>
  <c r="R376" i="8"/>
  <c r="Q376" i="8"/>
  <c r="P376" i="8"/>
  <c r="O376" i="8"/>
  <c r="N376" i="8"/>
  <c r="T376" i="8" s="1"/>
  <c r="S375" i="8"/>
  <c r="R375" i="8"/>
  <c r="Q375" i="8"/>
  <c r="P375" i="8"/>
  <c r="O375" i="8"/>
  <c r="N375" i="8"/>
  <c r="T375" i="8" s="1"/>
  <c r="S374" i="8"/>
  <c r="R374" i="8"/>
  <c r="Q374" i="8"/>
  <c r="P374" i="8"/>
  <c r="O374" i="8"/>
  <c r="N374" i="8"/>
  <c r="T374" i="8" s="1"/>
  <c r="S373" i="8"/>
  <c r="R373" i="8"/>
  <c r="Q373" i="8"/>
  <c r="P373" i="8"/>
  <c r="O373" i="8"/>
  <c r="N373" i="8"/>
  <c r="T373" i="8" s="1"/>
  <c r="S372" i="8"/>
  <c r="R372" i="8"/>
  <c r="Q372" i="8"/>
  <c r="P372" i="8"/>
  <c r="O372" i="8"/>
  <c r="N372" i="8"/>
  <c r="T372" i="8" s="1"/>
  <c r="S371" i="8"/>
  <c r="R371" i="8"/>
  <c r="Q371" i="8"/>
  <c r="P371" i="8"/>
  <c r="O371" i="8"/>
  <c r="N371" i="8"/>
  <c r="T371" i="8" s="1"/>
  <c r="S370" i="8"/>
  <c r="R370" i="8"/>
  <c r="Q370" i="8"/>
  <c r="P370" i="8"/>
  <c r="O370" i="8"/>
  <c r="N370" i="8"/>
  <c r="T370" i="8" s="1"/>
  <c r="S369" i="8"/>
  <c r="R369" i="8"/>
  <c r="Q369" i="8"/>
  <c r="P369" i="8"/>
  <c r="O369" i="8"/>
  <c r="N369" i="8"/>
  <c r="T369" i="8" s="1"/>
  <c r="S368" i="8"/>
  <c r="R368" i="8"/>
  <c r="Q368" i="8"/>
  <c r="P368" i="8"/>
  <c r="O368" i="8"/>
  <c r="N368" i="8"/>
  <c r="T368" i="8" s="1"/>
  <c r="S367" i="8"/>
  <c r="R367" i="8"/>
  <c r="Q367" i="8"/>
  <c r="P367" i="8"/>
  <c r="O367" i="8"/>
  <c r="N367" i="8"/>
  <c r="T367" i="8" s="1"/>
  <c r="S366" i="8"/>
  <c r="R366" i="8"/>
  <c r="Q366" i="8"/>
  <c r="P366" i="8"/>
  <c r="O366" i="8"/>
  <c r="N366" i="8"/>
  <c r="T366" i="8" s="1"/>
  <c r="S365" i="8"/>
  <c r="R365" i="8"/>
  <c r="Q365" i="8"/>
  <c r="P365" i="8"/>
  <c r="O365" i="8"/>
  <c r="N365" i="8"/>
  <c r="T365" i="8" s="1"/>
  <c r="S364" i="8"/>
  <c r="R364" i="8"/>
  <c r="Q364" i="8"/>
  <c r="P364" i="8"/>
  <c r="O364" i="8"/>
  <c r="N364" i="8"/>
  <c r="T364" i="8" s="1"/>
  <c r="S363" i="8"/>
  <c r="R363" i="8"/>
  <c r="Q363" i="8"/>
  <c r="P363" i="8"/>
  <c r="O363" i="8"/>
  <c r="N363" i="8"/>
  <c r="T363" i="8" s="1"/>
  <c r="S362" i="8"/>
  <c r="R362" i="8"/>
  <c r="Q362" i="8"/>
  <c r="P362" i="8"/>
  <c r="O362" i="8"/>
  <c r="N362" i="8"/>
  <c r="T362" i="8" s="1"/>
  <c r="S361" i="8"/>
  <c r="R361" i="8"/>
  <c r="Q361" i="8"/>
  <c r="P361" i="8"/>
  <c r="O361" i="8"/>
  <c r="N361" i="8"/>
  <c r="T361" i="8" s="1"/>
  <c r="S360" i="8"/>
  <c r="R360" i="8"/>
  <c r="Q360" i="8"/>
  <c r="P360" i="8"/>
  <c r="O360" i="8"/>
  <c r="N360" i="8"/>
  <c r="T360" i="8" s="1"/>
  <c r="S359" i="8"/>
  <c r="R359" i="8"/>
  <c r="Q359" i="8"/>
  <c r="P359" i="8"/>
  <c r="O359" i="8"/>
  <c r="N359" i="8"/>
  <c r="T359" i="8" s="1"/>
  <c r="S358" i="8"/>
  <c r="R358" i="8"/>
  <c r="Q358" i="8"/>
  <c r="P358" i="8"/>
  <c r="O358" i="8"/>
  <c r="N358" i="8"/>
  <c r="T358" i="8" s="1"/>
  <c r="S357" i="8"/>
  <c r="R357" i="8"/>
  <c r="Q357" i="8"/>
  <c r="P357" i="8"/>
  <c r="O357" i="8"/>
  <c r="N357" i="8"/>
  <c r="T357" i="8" s="1"/>
  <c r="S356" i="8"/>
  <c r="R356" i="8"/>
  <c r="Q356" i="8"/>
  <c r="P356" i="8"/>
  <c r="O356" i="8"/>
  <c r="N356" i="8"/>
  <c r="T356" i="8" s="1"/>
  <c r="S355" i="8"/>
  <c r="R355" i="8"/>
  <c r="Q355" i="8"/>
  <c r="P355" i="8"/>
  <c r="O355" i="8"/>
  <c r="N355" i="8"/>
  <c r="T355" i="8" s="1"/>
  <c r="S354" i="8"/>
  <c r="R354" i="8"/>
  <c r="Q354" i="8"/>
  <c r="P354" i="8"/>
  <c r="O354" i="8"/>
  <c r="N354" i="8"/>
  <c r="T354" i="8" s="1"/>
  <c r="S353" i="8"/>
  <c r="R353" i="8"/>
  <c r="Q353" i="8"/>
  <c r="P353" i="8"/>
  <c r="O353" i="8"/>
  <c r="N353" i="8"/>
  <c r="T353" i="8" s="1"/>
  <c r="S352" i="8"/>
  <c r="R352" i="8"/>
  <c r="Q352" i="8"/>
  <c r="P352" i="8"/>
  <c r="O352" i="8"/>
  <c r="N352" i="8"/>
  <c r="T352" i="8" s="1"/>
  <c r="S351" i="8"/>
  <c r="R351" i="8"/>
  <c r="Q351" i="8"/>
  <c r="P351" i="8"/>
  <c r="O351" i="8"/>
  <c r="N351" i="8"/>
  <c r="T351" i="8" s="1"/>
  <c r="S350" i="8"/>
  <c r="R350" i="8"/>
  <c r="Q350" i="8"/>
  <c r="P350" i="8"/>
  <c r="O350" i="8"/>
  <c r="N350" i="8"/>
  <c r="T350" i="8" s="1"/>
  <c r="S349" i="8"/>
  <c r="R349" i="8"/>
  <c r="Q349" i="8"/>
  <c r="P349" i="8"/>
  <c r="O349" i="8"/>
  <c r="N349" i="8"/>
  <c r="T349" i="8" s="1"/>
  <c r="S348" i="8"/>
  <c r="R348" i="8"/>
  <c r="Q348" i="8"/>
  <c r="P348" i="8"/>
  <c r="O348" i="8"/>
  <c r="N348" i="8"/>
  <c r="T348" i="8" s="1"/>
  <c r="S347" i="8"/>
  <c r="R347" i="8"/>
  <c r="Q347" i="8"/>
  <c r="P347" i="8"/>
  <c r="O347" i="8"/>
  <c r="N347" i="8"/>
  <c r="T347" i="8" s="1"/>
  <c r="S346" i="8"/>
  <c r="R346" i="8"/>
  <c r="Q346" i="8"/>
  <c r="P346" i="8"/>
  <c r="O346" i="8"/>
  <c r="N346" i="8"/>
  <c r="T346" i="8" s="1"/>
  <c r="S345" i="8"/>
  <c r="R345" i="8"/>
  <c r="Q345" i="8"/>
  <c r="P345" i="8"/>
  <c r="O345" i="8"/>
  <c r="N345" i="8"/>
  <c r="T345" i="8" s="1"/>
  <c r="S344" i="8"/>
  <c r="R344" i="8"/>
  <c r="Q344" i="8"/>
  <c r="P344" i="8"/>
  <c r="O344" i="8"/>
  <c r="N344" i="8"/>
  <c r="T344" i="8" s="1"/>
  <c r="S343" i="8"/>
  <c r="R343" i="8"/>
  <c r="Q343" i="8"/>
  <c r="P343" i="8"/>
  <c r="O343" i="8"/>
  <c r="N343" i="8"/>
  <c r="T343" i="8" s="1"/>
  <c r="S342" i="8"/>
  <c r="R342" i="8"/>
  <c r="Q342" i="8"/>
  <c r="P342" i="8"/>
  <c r="O342" i="8"/>
  <c r="N342" i="8"/>
  <c r="T342" i="8" s="1"/>
  <c r="S341" i="8"/>
  <c r="R341" i="8"/>
  <c r="Q341" i="8"/>
  <c r="P341" i="8"/>
  <c r="O341" i="8"/>
  <c r="N341" i="8"/>
  <c r="T341" i="8" s="1"/>
  <c r="S340" i="8"/>
  <c r="R340" i="8"/>
  <c r="Q340" i="8"/>
  <c r="P340" i="8"/>
  <c r="O340" i="8"/>
  <c r="N340" i="8"/>
  <c r="T340" i="8" s="1"/>
  <c r="S339" i="8"/>
  <c r="R339" i="8"/>
  <c r="Q339" i="8"/>
  <c r="P339" i="8"/>
  <c r="O339" i="8"/>
  <c r="N339" i="8"/>
  <c r="T339" i="8" s="1"/>
  <c r="S338" i="8"/>
  <c r="R338" i="8"/>
  <c r="Q338" i="8"/>
  <c r="P338" i="8"/>
  <c r="O338" i="8"/>
  <c r="N338" i="8"/>
  <c r="T338" i="8" s="1"/>
  <c r="S337" i="8"/>
  <c r="R337" i="8"/>
  <c r="Q337" i="8"/>
  <c r="P337" i="8"/>
  <c r="O337" i="8"/>
  <c r="N337" i="8"/>
  <c r="T337" i="8" s="1"/>
  <c r="S336" i="8"/>
  <c r="R336" i="8"/>
  <c r="Q336" i="8"/>
  <c r="P336" i="8"/>
  <c r="O336" i="8"/>
  <c r="N336" i="8"/>
  <c r="T336" i="8" s="1"/>
  <c r="S335" i="8"/>
  <c r="R335" i="8"/>
  <c r="Q335" i="8"/>
  <c r="P335" i="8"/>
  <c r="O335" i="8"/>
  <c r="N335" i="8"/>
  <c r="T335" i="8" s="1"/>
  <c r="S334" i="8"/>
  <c r="R334" i="8"/>
  <c r="Q334" i="8"/>
  <c r="P334" i="8"/>
  <c r="O334" i="8"/>
  <c r="N334" i="8"/>
  <c r="T334" i="8" s="1"/>
  <c r="S333" i="8"/>
  <c r="R333" i="8"/>
  <c r="Q333" i="8"/>
  <c r="P333" i="8"/>
  <c r="O333" i="8"/>
  <c r="N333" i="8"/>
  <c r="T333" i="8" s="1"/>
  <c r="S332" i="8"/>
  <c r="R332" i="8"/>
  <c r="Q332" i="8"/>
  <c r="P332" i="8"/>
  <c r="O332" i="8"/>
  <c r="N332" i="8"/>
  <c r="T332" i="8" s="1"/>
  <c r="S331" i="8"/>
  <c r="R331" i="8"/>
  <c r="Q331" i="8"/>
  <c r="P331" i="8"/>
  <c r="O331" i="8"/>
  <c r="N331" i="8"/>
  <c r="T331" i="8" s="1"/>
  <c r="S330" i="8"/>
  <c r="R330" i="8"/>
  <c r="Q330" i="8"/>
  <c r="P330" i="8"/>
  <c r="O330" i="8"/>
  <c r="N330" i="8"/>
  <c r="T330" i="8" s="1"/>
  <c r="S329" i="8"/>
  <c r="R329" i="8"/>
  <c r="Q329" i="8"/>
  <c r="P329" i="8"/>
  <c r="O329" i="8"/>
  <c r="N329" i="8"/>
  <c r="T329" i="8" s="1"/>
  <c r="S328" i="8"/>
  <c r="R328" i="8"/>
  <c r="Q328" i="8"/>
  <c r="P328" i="8"/>
  <c r="O328" i="8"/>
  <c r="N328" i="8"/>
  <c r="T328" i="8" s="1"/>
  <c r="S327" i="8"/>
  <c r="R327" i="8"/>
  <c r="Q327" i="8"/>
  <c r="P327" i="8"/>
  <c r="O327" i="8"/>
  <c r="N327" i="8"/>
  <c r="T327" i="8" s="1"/>
  <c r="S326" i="8"/>
  <c r="R326" i="8"/>
  <c r="Q326" i="8"/>
  <c r="P326" i="8"/>
  <c r="O326" i="8"/>
  <c r="N326" i="8"/>
  <c r="T326" i="8" s="1"/>
  <c r="S325" i="8"/>
  <c r="R325" i="8"/>
  <c r="Q325" i="8"/>
  <c r="P325" i="8"/>
  <c r="O325" i="8"/>
  <c r="N325" i="8"/>
  <c r="T325" i="8" s="1"/>
  <c r="S324" i="8"/>
  <c r="R324" i="8"/>
  <c r="Q324" i="8"/>
  <c r="P324" i="8"/>
  <c r="O324" i="8"/>
  <c r="N324" i="8"/>
  <c r="T324" i="8" s="1"/>
  <c r="S323" i="8"/>
  <c r="R323" i="8"/>
  <c r="Q323" i="8"/>
  <c r="P323" i="8"/>
  <c r="O323" i="8"/>
  <c r="N323" i="8"/>
  <c r="T323" i="8" s="1"/>
  <c r="S322" i="8"/>
  <c r="R322" i="8"/>
  <c r="Q322" i="8"/>
  <c r="P322" i="8"/>
  <c r="O322" i="8"/>
  <c r="N322" i="8"/>
  <c r="T322" i="8" s="1"/>
  <c r="S321" i="8"/>
  <c r="R321" i="8"/>
  <c r="Q321" i="8"/>
  <c r="P321" i="8"/>
  <c r="O321" i="8"/>
  <c r="N321" i="8"/>
  <c r="T321" i="8" s="1"/>
  <c r="S320" i="8"/>
  <c r="R320" i="8"/>
  <c r="Q320" i="8"/>
  <c r="P320" i="8"/>
  <c r="O320" i="8"/>
  <c r="N320" i="8"/>
  <c r="T320" i="8" s="1"/>
  <c r="S319" i="8"/>
  <c r="R319" i="8"/>
  <c r="Q319" i="8"/>
  <c r="P319" i="8"/>
  <c r="O319" i="8"/>
  <c r="N319" i="8"/>
  <c r="T319" i="8" s="1"/>
  <c r="S318" i="8"/>
  <c r="R318" i="8"/>
  <c r="Q318" i="8"/>
  <c r="P318" i="8"/>
  <c r="O318" i="8"/>
  <c r="N318" i="8"/>
  <c r="T318" i="8" s="1"/>
  <c r="S317" i="8"/>
  <c r="R317" i="8"/>
  <c r="Q317" i="8"/>
  <c r="P317" i="8"/>
  <c r="O317" i="8"/>
  <c r="N317" i="8"/>
  <c r="T317" i="8" s="1"/>
  <c r="S316" i="8"/>
  <c r="R316" i="8"/>
  <c r="Q316" i="8"/>
  <c r="P316" i="8"/>
  <c r="O316" i="8"/>
  <c r="N316" i="8"/>
  <c r="T316" i="8" s="1"/>
  <c r="S315" i="8"/>
  <c r="R315" i="8"/>
  <c r="Q315" i="8"/>
  <c r="P315" i="8"/>
  <c r="O315" i="8"/>
  <c r="N315" i="8"/>
  <c r="T315" i="8" s="1"/>
  <c r="S314" i="8"/>
  <c r="R314" i="8"/>
  <c r="Q314" i="8"/>
  <c r="P314" i="8"/>
  <c r="O314" i="8"/>
  <c r="N314" i="8"/>
  <c r="T314" i="8" s="1"/>
  <c r="S313" i="8"/>
  <c r="R313" i="8"/>
  <c r="Q313" i="8"/>
  <c r="P313" i="8"/>
  <c r="O313" i="8"/>
  <c r="N313" i="8"/>
  <c r="T313" i="8" s="1"/>
  <c r="S312" i="8"/>
  <c r="R312" i="8"/>
  <c r="Q312" i="8"/>
  <c r="P312" i="8"/>
  <c r="O312" i="8"/>
  <c r="N312" i="8"/>
  <c r="T312" i="8" s="1"/>
  <c r="S311" i="8"/>
  <c r="R311" i="8"/>
  <c r="Q311" i="8"/>
  <c r="P311" i="8"/>
  <c r="O311" i="8"/>
  <c r="N311" i="8"/>
  <c r="T311" i="8" s="1"/>
  <c r="S310" i="8"/>
  <c r="R310" i="8"/>
  <c r="Q310" i="8"/>
  <c r="P310" i="8"/>
  <c r="O310" i="8"/>
  <c r="N310" i="8"/>
  <c r="T310" i="8" s="1"/>
  <c r="S309" i="8"/>
  <c r="R309" i="8"/>
  <c r="Q309" i="8"/>
  <c r="P309" i="8"/>
  <c r="O309" i="8"/>
  <c r="N309" i="8"/>
  <c r="T309" i="8" s="1"/>
  <c r="S308" i="8"/>
  <c r="R308" i="8"/>
  <c r="Q308" i="8"/>
  <c r="P308" i="8"/>
  <c r="O308" i="8"/>
  <c r="N308" i="8"/>
  <c r="T308" i="8" s="1"/>
  <c r="S307" i="8"/>
  <c r="R307" i="8"/>
  <c r="Q307" i="8"/>
  <c r="P307" i="8"/>
  <c r="O307" i="8"/>
  <c r="N307" i="8"/>
  <c r="T307" i="8" s="1"/>
  <c r="S306" i="8"/>
  <c r="R306" i="8"/>
  <c r="Q306" i="8"/>
  <c r="P306" i="8"/>
  <c r="O306" i="8"/>
  <c r="N306" i="8"/>
  <c r="T306" i="8" s="1"/>
  <c r="S305" i="8"/>
  <c r="R305" i="8"/>
  <c r="Q305" i="8"/>
  <c r="P305" i="8"/>
  <c r="O305" i="8"/>
  <c r="N305" i="8"/>
  <c r="T305" i="8" s="1"/>
  <c r="S304" i="8"/>
  <c r="R304" i="8"/>
  <c r="Q304" i="8"/>
  <c r="P304" i="8"/>
  <c r="O304" i="8"/>
  <c r="N304" i="8"/>
  <c r="T304" i="8" s="1"/>
  <c r="S303" i="8"/>
  <c r="R303" i="8"/>
  <c r="Q303" i="8"/>
  <c r="P303" i="8"/>
  <c r="O303" i="8"/>
  <c r="N303" i="8"/>
  <c r="T303" i="8" s="1"/>
  <c r="S302" i="8"/>
  <c r="R302" i="8"/>
  <c r="Q302" i="8"/>
  <c r="P302" i="8"/>
  <c r="O302" i="8"/>
  <c r="N302" i="8"/>
  <c r="T302" i="8" s="1"/>
  <c r="S301" i="8"/>
  <c r="R301" i="8"/>
  <c r="Q301" i="8"/>
  <c r="P301" i="8"/>
  <c r="O301" i="8"/>
  <c r="N301" i="8"/>
  <c r="T301" i="8" s="1"/>
  <c r="S300" i="8"/>
  <c r="R300" i="8"/>
  <c r="Q300" i="8"/>
  <c r="P300" i="8"/>
  <c r="O300" i="8"/>
  <c r="N300" i="8"/>
  <c r="T300" i="8" s="1"/>
  <c r="S299" i="8"/>
  <c r="R299" i="8"/>
  <c r="Q299" i="8"/>
  <c r="P299" i="8"/>
  <c r="O299" i="8"/>
  <c r="N299" i="8"/>
  <c r="T299" i="8" s="1"/>
  <c r="S298" i="8"/>
  <c r="R298" i="8"/>
  <c r="Q298" i="8"/>
  <c r="P298" i="8"/>
  <c r="O298" i="8"/>
  <c r="N298" i="8"/>
  <c r="T298" i="8" s="1"/>
  <c r="S297" i="8"/>
  <c r="R297" i="8"/>
  <c r="Q297" i="8"/>
  <c r="P297" i="8"/>
  <c r="O297" i="8"/>
  <c r="N297" i="8"/>
  <c r="T297" i="8" s="1"/>
  <c r="S296" i="8"/>
  <c r="R296" i="8"/>
  <c r="Q296" i="8"/>
  <c r="P296" i="8"/>
  <c r="O296" i="8"/>
  <c r="N296" i="8"/>
  <c r="T296" i="8" s="1"/>
  <c r="S295" i="8"/>
  <c r="R295" i="8"/>
  <c r="Q295" i="8"/>
  <c r="P295" i="8"/>
  <c r="O295" i="8"/>
  <c r="N295" i="8"/>
  <c r="T295" i="8" s="1"/>
  <c r="S294" i="8"/>
  <c r="R294" i="8"/>
  <c r="Q294" i="8"/>
  <c r="P294" i="8"/>
  <c r="O294" i="8"/>
  <c r="N294" i="8"/>
  <c r="T294" i="8" s="1"/>
  <c r="S293" i="8"/>
  <c r="R293" i="8"/>
  <c r="Q293" i="8"/>
  <c r="P293" i="8"/>
  <c r="O293" i="8"/>
  <c r="N293" i="8"/>
  <c r="T293" i="8" s="1"/>
  <c r="S292" i="8"/>
  <c r="R292" i="8"/>
  <c r="Q292" i="8"/>
  <c r="P292" i="8"/>
  <c r="O292" i="8"/>
  <c r="N292" i="8"/>
  <c r="T292" i="8" s="1"/>
  <c r="S291" i="8"/>
  <c r="R291" i="8"/>
  <c r="Q291" i="8"/>
  <c r="P291" i="8"/>
  <c r="O291" i="8"/>
  <c r="N291" i="8"/>
  <c r="T291" i="8" s="1"/>
  <c r="S290" i="8"/>
  <c r="R290" i="8"/>
  <c r="Q290" i="8"/>
  <c r="P290" i="8"/>
  <c r="O290" i="8"/>
  <c r="N290" i="8"/>
  <c r="T290" i="8" s="1"/>
  <c r="S289" i="8"/>
  <c r="R289" i="8"/>
  <c r="Q289" i="8"/>
  <c r="P289" i="8"/>
  <c r="O289" i="8"/>
  <c r="N289" i="8"/>
  <c r="T289" i="8" s="1"/>
  <c r="S288" i="8"/>
  <c r="R288" i="8"/>
  <c r="Q288" i="8"/>
  <c r="P288" i="8"/>
  <c r="O288" i="8"/>
  <c r="N288" i="8"/>
  <c r="T288" i="8" s="1"/>
  <c r="S287" i="8"/>
  <c r="R287" i="8"/>
  <c r="Q287" i="8"/>
  <c r="P287" i="8"/>
  <c r="O287" i="8"/>
  <c r="N287" i="8"/>
  <c r="T287" i="8" s="1"/>
  <c r="S286" i="8"/>
  <c r="R286" i="8"/>
  <c r="Q286" i="8"/>
  <c r="P286" i="8"/>
  <c r="O286" i="8"/>
  <c r="N286" i="8"/>
  <c r="T286" i="8" s="1"/>
  <c r="S285" i="8"/>
  <c r="R285" i="8"/>
  <c r="Q285" i="8"/>
  <c r="P285" i="8"/>
  <c r="O285" i="8"/>
  <c r="N285" i="8"/>
  <c r="T285" i="8" s="1"/>
  <c r="S284" i="8"/>
  <c r="R284" i="8"/>
  <c r="Q284" i="8"/>
  <c r="P284" i="8"/>
  <c r="O284" i="8"/>
  <c r="N284" i="8"/>
  <c r="T284" i="8" s="1"/>
  <c r="S283" i="8"/>
  <c r="R283" i="8"/>
  <c r="Q283" i="8"/>
  <c r="P283" i="8"/>
  <c r="O283" i="8"/>
  <c r="N283" i="8"/>
  <c r="T283" i="8" s="1"/>
  <c r="S282" i="8"/>
  <c r="R282" i="8"/>
  <c r="Q282" i="8"/>
  <c r="P282" i="8"/>
  <c r="O282" i="8"/>
  <c r="N282" i="8"/>
  <c r="T282" i="8" s="1"/>
  <c r="S281" i="8"/>
  <c r="R281" i="8"/>
  <c r="Q281" i="8"/>
  <c r="P281" i="8"/>
  <c r="O281" i="8"/>
  <c r="N281" i="8"/>
  <c r="T281" i="8" s="1"/>
  <c r="S280" i="8"/>
  <c r="R280" i="8"/>
  <c r="Q280" i="8"/>
  <c r="P280" i="8"/>
  <c r="O280" i="8"/>
  <c r="N280" i="8"/>
  <c r="T280" i="8" s="1"/>
  <c r="S279" i="8"/>
  <c r="R279" i="8"/>
  <c r="Q279" i="8"/>
  <c r="P279" i="8"/>
  <c r="O279" i="8"/>
  <c r="N279" i="8"/>
  <c r="T279" i="8" s="1"/>
  <c r="S278" i="8"/>
  <c r="R278" i="8"/>
  <c r="Q278" i="8"/>
  <c r="P278" i="8"/>
  <c r="O278" i="8"/>
  <c r="N278" i="8"/>
  <c r="T278" i="8" s="1"/>
  <c r="S277" i="8"/>
  <c r="R277" i="8"/>
  <c r="Q277" i="8"/>
  <c r="P277" i="8"/>
  <c r="O277" i="8"/>
  <c r="N277" i="8"/>
  <c r="T277" i="8" s="1"/>
  <c r="S276" i="8"/>
  <c r="R276" i="8"/>
  <c r="Q276" i="8"/>
  <c r="P276" i="8"/>
  <c r="O276" i="8"/>
  <c r="N276" i="8"/>
  <c r="T276" i="8" s="1"/>
  <c r="S275" i="8"/>
  <c r="R275" i="8"/>
  <c r="Q275" i="8"/>
  <c r="P275" i="8"/>
  <c r="O275" i="8"/>
  <c r="N275" i="8"/>
  <c r="T275" i="8" s="1"/>
  <c r="S274" i="8"/>
  <c r="R274" i="8"/>
  <c r="Q274" i="8"/>
  <c r="P274" i="8"/>
  <c r="O274" i="8"/>
  <c r="N274" i="8"/>
  <c r="T274" i="8" s="1"/>
  <c r="S273" i="8"/>
  <c r="R273" i="8"/>
  <c r="Q273" i="8"/>
  <c r="P273" i="8"/>
  <c r="O273" i="8"/>
  <c r="N273" i="8"/>
  <c r="T273" i="8" s="1"/>
  <c r="S272" i="8"/>
  <c r="R272" i="8"/>
  <c r="Q272" i="8"/>
  <c r="P272" i="8"/>
  <c r="O272" i="8"/>
  <c r="N272" i="8"/>
  <c r="T272" i="8" s="1"/>
  <c r="S271" i="8"/>
  <c r="R271" i="8"/>
  <c r="Q271" i="8"/>
  <c r="P271" i="8"/>
  <c r="O271" i="8"/>
  <c r="N271" i="8"/>
  <c r="T271" i="8" s="1"/>
  <c r="S270" i="8"/>
  <c r="R270" i="8"/>
  <c r="Q270" i="8"/>
  <c r="P270" i="8"/>
  <c r="O270" i="8"/>
  <c r="N270" i="8"/>
  <c r="T270" i="8" s="1"/>
  <c r="S269" i="8"/>
  <c r="R269" i="8"/>
  <c r="Q269" i="8"/>
  <c r="P269" i="8"/>
  <c r="O269" i="8"/>
  <c r="N269" i="8"/>
  <c r="T269" i="8" s="1"/>
  <c r="S268" i="8"/>
  <c r="R268" i="8"/>
  <c r="Q268" i="8"/>
  <c r="P268" i="8"/>
  <c r="O268" i="8"/>
  <c r="N268" i="8"/>
  <c r="T268" i="8" s="1"/>
  <c r="S267" i="8"/>
  <c r="R267" i="8"/>
  <c r="Q267" i="8"/>
  <c r="P267" i="8"/>
  <c r="O267" i="8"/>
  <c r="N267" i="8"/>
  <c r="T267" i="8" s="1"/>
  <c r="S266" i="8"/>
  <c r="R266" i="8"/>
  <c r="Q266" i="8"/>
  <c r="P266" i="8"/>
  <c r="O266" i="8"/>
  <c r="N266" i="8"/>
  <c r="T266" i="8" s="1"/>
  <c r="S265" i="8"/>
  <c r="R265" i="8"/>
  <c r="Q265" i="8"/>
  <c r="P265" i="8"/>
  <c r="O265" i="8"/>
  <c r="N265" i="8"/>
  <c r="T265" i="8" s="1"/>
  <c r="S264" i="8"/>
  <c r="R264" i="8"/>
  <c r="Q264" i="8"/>
  <c r="P264" i="8"/>
  <c r="O264" i="8"/>
  <c r="N264" i="8"/>
  <c r="T264" i="8" s="1"/>
  <c r="S263" i="8"/>
  <c r="R263" i="8"/>
  <c r="Q263" i="8"/>
  <c r="P263" i="8"/>
  <c r="O263" i="8"/>
  <c r="N263" i="8"/>
  <c r="T263" i="8" s="1"/>
  <c r="S262" i="8"/>
  <c r="R262" i="8"/>
  <c r="Q262" i="8"/>
  <c r="P262" i="8"/>
  <c r="O262" i="8"/>
  <c r="N262" i="8"/>
  <c r="T262" i="8" s="1"/>
  <c r="S261" i="8"/>
  <c r="R261" i="8"/>
  <c r="Q261" i="8"/>
  <c r="P261" i="8"/>
  <c r="O261" i="8"/>
  <c r="N261" i="8"/>
  <c r="T261" i="8" s="1"/>
  <c r="S260" i="8"/>
  <c r="R260" i="8"/>
  <c r="Q260" i="8"/>
  <c r="P260" i="8"/>
  <c r="O260" i="8"/>
  <c r="N260" i="8"/>
  <c r="T260" i="8" s="1"/>
  <c r="S259" i="8"/>
  <c r="R259" i="8"/>
  <c r="Q259" i="8"/>
  <c r="P259" i="8"/>
  <c r="O259" i="8"/>
  <c r="N259" i="8"/>
  <c r="T259" i="8" s="1"/>
  <c r="S258" i="8"/>
  <c r="R258" i="8"/>
  <c r="Q258" i="8"/>
  <c r="P258" i="8"/>
  <c r="O258" i="8"/>
  <c r="N258" i="8"/>
  <c r="T258" i="8" s="1"/>
  <c r="S257" i="8"/>
  <c r="R257" i="8"/>
  <c r="Q257" i="8"/>
  <c r="P257" i="8"/>
  <c r="O257" i="8"/>
  <c r="N257" i="8"/>
  <c r="T257" i="8" s="1"/>
  <c r="S256" i="8"/>
  <c r="R256" i="8"/>
  <c r="Q256" i="8"/>
  <c r="P256" i="8"/>
  <c r="O256" i="8"/>
  <c r="N256" i="8"/>
  <c r="T256" i="8" s="1"/>
  <c r="S255" i="8"/>
  <c r="R255" i="8"/>
  <c r="Q255" i="8"/>
  <c r="P255" i="8"/>
  <c r="O255" i="8"/>
  <c r="N255" i="8"/>
  <c r="T255" i="8" s="1"/>
  <c r="S254" i="8"/>
  <c r="R254" i="8"/>
  <c r="Q254" i="8"/>
  <c r="P254" i="8"/>
  <c r="O254" i="8"/>
  <c r="N254" i="8"/>
  <c r="T254" i="8" s="1"/>
  <c r="S253" i="8"/>
  <c r="R253" i="8"/>
  <c r="Q253" i="8"/>
  <c r="P253" i="8"/>
  <c r="O253" i="8"/>
  <c r="N253" i="8"/>
  <c r="T253" i="8" s="1"/>
  <c r="S252" i="8"/>
  <c r="R252" i="8"/>
  <c r="Q252" i="8"/>
  <c r="P252" i="8"/>
  <c r="O252" i="8"/>
  <c r="N252" i="8"/>
  <c r="T252" i="8" s="1"/>
  <c r="S251" i="8"/>
  <c r="R251" i="8"/>
  <c r="Q251" i="8"/>
  <c r="P251" i="8"/>
  <c r="O251" i="8"/>
  <c r="N251" i="8"/>
  <c r="T251" i="8" s="1"/>
  <c r="S250" i="8"/>
  <c r="R250" i="8"/>
  <c r="Q250" i="8"/>
  <c r="P250" i="8"/>
  <c r="O250" i="8"/>
  <c r="N250" i="8"/>
  <c r="T250" i="8" s="1"/>
  <c r="S249" i="8"/>
  <c r="R249" i="8"/>
  <c r="Q249" i="8"/>
  <c r="P249" i="8"/>
  <c r="O249" i="8"/>
  <c r="N249" i="8"/>
  <c r="T249" i="8" s="1"/>
  <c r="S248" i="8"/>
  <c r="R248" i="8"/>
  <c r="Q248" i="8"/>
  <c r="P248" i="8"/>
  <c r="O248" i="8"/>
  <c r="N248" i="8"/>
  <c r="T248" i="8" s="1"/>
  <c r="S247" i="8"/>
  <c r="R247" i="8"/>
  <c r="Q247" i="8"/>
  <c r="P247" i="8"/>
  <c r="O247" i="8"/>
  <c r="N247" i="8"/>
  <c r="T247" i="8" s="1"/>
  <c r="S246" i="8"/>
  <c r="R246" i="8"/>
  <c r="Q246" i="8"/>
  <c r="P246" i="8"/>
  <c r="O246" i="8"/>
  <c r="N246" i="8"/>
  <c r="T246" i="8" s="1"/>
  <c r="S245" i="8"/>
  <c r="R245" i="8"/>
  <c r="Q245" i="8"/>
  <c r="P245" i="8"/>
  <c r="O245" i="8"/>
  <c r="N245" i="8"/>
  <c r="T245" i="8" s="1"/>
  <c r="S244" i="8"/>
  <c r="R244" i="8"/>
  <c r="Q244" i="8"/>
  <c r="P244" i="8"/>
  <c r="O244" i="8"/>
  <c r="N244" i="8"/>
  <c r="T244" i="8" s="1"/>
  <c r="S243" i="8"/>
  <c r="R243" i="8"/>
  <c r="Q243" i="8"/>
  <c r="P243" i="8"/>
  <c r="O243" i="8"/>
  <c r="N243" i="8"/>
  <c r="T243" i="8" s="1"/>
  <c r="S242" i="8"/>
  <c r="R242" i="8"/>
  <c r="Q242" i="8"/>
  <c r="P242" i="8"/>
  <c r="O242" i="8"/>
  <c r="N242" i="8"/>
  <c r="T242" i="8" s="1"/>
  <c r="S241" i="8"/>
  <c r="R241" i="8"/>
  <c r="Q241" i="8"/>
  <c r="P241" i="8"/>
  <c r="O241" i="8"/>
  <c r="N241" i="8"/>
  <c r="T241" i="8" s="1"/>
  <c r="S240" i="8"/>
  <c r="R240" i="8"/>
  <c r="Q240" i="8"/>
  <c r="P240" i="8"/>
  <c r="O240" i="8"/>
  <c r="N240" i="8"/>
  <c r="T240" i="8" s="1"/>
  <c r="S239" i="8"/>
  <c r="R239" i="8"/>
  <c r="Q239" i="8"/>
  <c r="P239" i="8"/>
  <c r="O239" i="8"/>
  <c r="N239" i="8"/>
  <c r="T239" i="8" s="1"/>
  <c r="S238" i="8"/>
  <c r="R238" i="8"/>
  <c r="Q238" i="8"/>
  <c r="P238" i="8"/>
  <c r="O238" i="8"/>
  <c r="N238" i="8"/>
  <c r="T238" i="8" s="1"/>
  <c r="S237" i="8"/>
  <c r="R237" i="8"/>
  <c r="Q237" i="8"/>
  <c r="P237" i="8"/>
  <c r="O237" i="8"/>
  <c r="N237" i="8"/>
  <c r="T237" i="8" s="1"/>
  <c r="S236" i="8"/>
  <c r="R236" i="8"/>
  <c r="Q236" i="8"/>
  <c r="P236" i="8"/>
  <c r="O236" i="8"/>
  <c r="N236" i="8"/>
  <c r="T236" i="8" s="1"/>
  <c r="S235" i="8"/>
  <c r="R235" i="8"/>
  <c r="Q235" i="8"/>
  <c r="P235" i="8"/>
  <c r="O235" i="8"/>
  <c r="N235" i="8"/>
  <c r="T235" i="8" s="1"/>
  <c r="S234" i="8"/>
  <c r="R234" i="8"/>
  <c r="Q234" i="8"/>
  <c r="P234" i="8"/>
  <c r="O234" i="8"/>
  <c r="N234" i="8"/>
  <c r="T234" i="8" s="1"/>
  <c r="S233" i="8"/>
  <c r="R233" i="8"/>
  <c r="Q233" i="8"/>
  <c r="P233" i="8"/>
  <c r="O233" i="8"/>
  <c r="N233" i="8"/>
  <c r="T233" i="8" s="1"/>
  <c r="S232" i="8"/>
  <c r="R232" i="8"/>
  <c r="Q232" i="8"/>
  <c r="P232" i="8"/>
  <c r="O232" i="8"/>
  <c r="N232" i="8"/>
  <c r="T232" i="8" s="1"/>
  <c r="S231" i="8"/>
  <c r="R231" i="8"/>
  <c r="Q231" i="8"/>
  <c r="P231" i="8"/>
  <c r="O231" i="8"/>
  <c r="N231" i="8"/>
  <c r="T231" i="8" s="1"/>
  <c r="S230" i="8"/>
  <c r="R230" i="8"/>
  <c r="Q230" i="8"/>
  <c r="P230" i="8"/>
  <c r="O230" i="8"/>
  <c r="N230" i="8"/>
  <c r="T230" i="8" s="1"/>
  <c r="S229" i="8"/>
  <c r="R229" i="8"/>
  <c r="Q229" i="8"/>
  <c r="P229" i="8"/>
  <c r="O229" i="8"/>
  <c r="N229" i="8"/>
  <c r="T229" i="8" s="1"/>
  <c r="S228" i="8"/>
  <c r="R228" i="8"/>
  <c r="Q228" i="8"/>
  <c r="P228" i="8"/>
  <c r="O228" i="8"/>
  <c r="N228" i="8"/>
  <c r="T228" i="8" s="1"/>
  <c r="S227" i="8"/>
  <c r="R227" i="8"/>
  <c r="Q227" i="8"/>
  <c r="P227" i="8"/>
  <c r="O227" i="8"/>
  <c r="N227" i="8"/>
  <c r="T227" i="8" s="1"/>
  <c r="S226" i="8"/>
  <c r="R226" i="8"/>
  <c r="Q226" i="8"/>
  <c r="P226" i="8"/>
  <c r="O226" i="8"/>
  <c r="N226" i="8"/>
  <c r="T226" i="8" s="1"/>
  <c r="S225" i="8"/>
  <c r="R225" i="8"/>
  <c r="Q225" i="8"/>
  <c r="P225" i="8"/>
  <c r="O225" i="8"/>
  <c r="N225" i="8"/>
  <c r="T225" i="8" s="1"/>
  <c r="S224" i="8"/>
  <c r="R224" i="8"/>
  <c r="Q224" i="8"/>
  <c r="P224" i="8"/>
  <c r="O224" i="8"/>
  <c r="N224" i="8"/>
  <c r="T224" i="8" s="1"/>
  <c r="S223" i="8"/>
  <c r="R223" i="8"/>
  <c r="Q223" i="8"/>
  <c r="P223" i="8"/>
  <c r="O223" i="8"/>
  <c r="N223" i="8"/>
  <c r="T223" i="8" s="1"/>
  <c r="S222" i="8"/>
  <c r="R222" i="8"/>
  <c r="Q222" i="8"/>
  <c r="P222" i="8"/>
  <c r="O222" i="8"/>
  <c r="N222" i="8"/>
  <c r="T222" i="8" s="1"/>
  <c r="S221" i="8"/>
  <c r="R221" i="8"/>
  <c r="Q221" i="8"/>
  <c r="P221" i="8"/>
  <c r="O221" i="8"/>
  <c r="N221" i="8"/>
  <c r="T221" i="8" s="1"/>
  <c r="S220" i="8"/>
  <c r="R220" i="8"/>
  <c r="Q220" i="8"/>
  <c r="P220" i="8"/>
  <c r="O220" i="8"/>
  <c r="N220" i="8"/>
  <c r="T220" i="8" s="1"/>
  <c r="S219" i="8"/>
  <c r="R219" i="8"/>
  <c r="Q219" i="8"/>
  <c r="P219" i="8"/>
  <c r="O219" i="8"/>
  <c r="N219" i="8"/>
  <c r="T219" i="8" s="1"/>
  <c r="S218" i="8"/>
  <c r="R218" i="8"/>
  <c r="Q218" i="8"/>
  <c r="P218" i="8"/>
  <c r="O218" i="8"/>
  <c r="N218" i="8"/>
  <c r="T218" i="8" s="1"/>
  <c r="S217" i="8"/>
  <c r="R217" i="8"/>
  <c r="Q217" i="8"/>
  <c r="P217" i="8"/>
  <c r="O217" i="8"/>
  <c r="N217" i="8"/>
  <c r="T217" i="8" s="1"/>
  <c r="S216" i="8"/>
  <c r="R216" i="8"/>
  <c r="Q216" i="8"/>
  <c r="P216" i="8"/>
  <c r="O216" i="8"/>
  <c r="N216" i="8"/>
  <c r="T216" i="8" s="1"/>
  <c r="S215" i="8"/>
  <c r="R215" i="8"/>
  <c r="Q215" i="8"/>
  <c r="P215" i="8"/>
  <c r="O215" i="8"/>
  <c r="N215" i="8"/>
  <c r="T215" i="8" s="1"/>
  <c r="S214" i="8"/>
  <c r="R214" i="8"/>
  <c r="Q214" i="8"/>
  <c r="P214" i="8"/>
  <c r="O214" i="8"/>
  <c r="N214" i="8"/>
  <c r="T214" i="8" s="1"/>
  <c r="S213" i="8"/>
  <c r="R213" i="8"/>
  <c r="Q213" i="8"/>
  <c r="P213" i="8"/>
  <c r="O213" i="8"/>
  <c r="N213" i="8"/>
  <c r="T213" i="8" s="1"/>
  <c r="S212" i="8"/>
  <c r="R212" i="8"/>
  <c r="Q212" i="8"/>
  <c r="P212" i="8"/>
  <c r="O212" i="8"/>
  <c r="N212" i="8"/>
  <c r="T212" i="8" s="1"/>
  <c r="S211" i="8"/>
  <c r="R211" i="8"/>
  <c r="Q211" i="8"/>
  <c r="P211" i="8"/>
  <c r="O211" i="8"/>
  <c r="N211" i="8"/>
  <c r="T211" i="8" s="1"/>
  <c r="S210" i="8"/>
  <c r="R210" i="8"/>
  <c r="Q210" i="8"/>
  <c r="P210" i="8"/>
  <c r="O210" i="8"/>
  <c r="N210" i="8"/>
  <c r="T210" i="8" s="1"/>
  <c r="S209" i="8"/>
  <c r="R209" i="8"/>
  <c r="Q209" i="8"/>
  <c r="P209" i="8"/>
  <c r="O209" i="8"/>
  <c r="N209" i="8"/>
  <c r="T209" i="8" s="1"/>
  <c r="S208" i="8"/>
  <c r="R208" i="8"/>
  <c r="Q208" i="8"/>
  <c r="P208" i="8"/>
  <c r="O208" i="8"/>
  <c r="N208" i="8"/>
  <c r="T208" i="8" s="1"/>
  <c r="S207" i="8"/>
  <c r="R207" i="8"/>
  <c r="Q207" i="8"/>
  <c r="P207" i="8"/>
  <c r="O207" i="8"/>
  <c r="N207" i="8"/>
  <c r="T207" i="8" s="1"/>
  <c r="S206" i="8"/>
  <c r="R206" i="8"/>
  <c r="Q206" i="8"/>
  <c r="P206" i="8"/>
  <c r="O206" i="8"/>
  <c r="N206" i="8"/>
  <c r="T206" i="8" s="1"/>
  <c r="S205" i="8"/>
  <c r="R205" i="8"/>
  <c r="Q205" i="8"/>
  <c r="P205" i="8"/>
  <c r="O205" i="8"/>
  <c r="N205" i="8"/>
  <c r="T205" i="8" s="1"/>
  <c r="S204" i="8"/>
  <c r="R204" i="8"/>
  <c r="Q204" i="8"/>
  <c r="P204" i="8"/>
  <c r="O204" i="8"/>
  <c r="N204" i="8"/>
  <c r="T204" i="8" s="1"/>
  <c r="S203" i="8"/>
  <c r="R203" i="8"/>
  <c r="Q203" i="8"/>
  <c r="P203" i="8"/>
  <c r="O203" i="8"/>
  <c r="N203" i="8"/>
  <c r="T203" i="8" s="1"/>
  <c r="S202" i="8"/>
  <c r="R202" i="8"/>
  <c r="Q202" i="8"/>
  <c r="P202" i="8"/>
  <c r="O202" i="8"/>
  <c r="N202" i="8"/>
  <c r="T202" i="8" s="1"/>
  <c r="S201" i="8"/>
  <c r="R201" i="8"/>
  <c r="Q201" i="8"/>
  <c r="P201" i="8"/>
  <c r="O201" i="8"/>
  <c r="N201" i="8"/>
  <c r="T201" i="8" s="1"/>
  <c r="S200" i="8"/>
  <c r="R200" i="8"/>
  <c r="Q200" i="8"/>
  <c r="P200" i="8"/>
  <c r="O200" i="8"/>
  <c r="N200" i="8"/>
  <c r="T200" i="8" s="1"/>
  <c r="S199" i="8"/>
  <c r="R199" i="8"/>
  <c r="Q199" i="8"/>
  <c r="P199" i="8"/>
  <c r="O199" i="8"/>
  <c r="N199" i="8"/>
  <c r="T199" i="8" s="1"/>
  <c r="S198" i="8"/>
  <c r="R198" i="8"/>
  <c r="Q198" i="8"/>
  <c r="P198" i="8"/>
  <c r="O198" i="8"/>
  <c r="N198" i="8"/>
  <c r="T198" i="8" s="1"/>
  <c r="S197" i="8"/>
  <c r="R197" i="8"/>
  <c r="Q197" i="8"/>
  <c r="P197" i="8"/>
  <c r="O197" i="8"/>
  <c r="N197" i="8"/>
  <c r="T197" i="8" s="1"/>
  <c r="S196" i="8"/>
  <c r="R196" i="8"/>
  <c r="Q196" i="8"/>
  <c r="P196" i="8"/>
  <c r="O196" i="8"/>
  <c r="N196" i="8"/>
  <c r="T196" i="8" s="1"/>
  <c r="S195" i="8"/>
  <c r="R195" i="8"/>
  <c r="Q195" i="8"/>
  <c r="P195" i="8"/>
  <c r="O195" i="8"/>
  <c r="N195" i="8"/>
  <c r="T195" i="8" s="1"/>
  <c r="S194" i="8"/>
  <c r="R194" i="8"/>
  <c r="Q194" i="8"/>
  <c r="P194" i="8"/>
  <c r="O194" i="8"/>
  <c r="N194" i="8"/>
  <c r="T194" i="8" s="1"/>
  <c r="S193" i="8"/>
  <c r="R193" i="8"/>
  <c r="Q193" i="8"/>
  <c r="P193" i="8"/>
  <c r="O193" i="8"/>
  <c r="N193" i="8"/>
  <c r="T193" i="8" s="1"/>
  <c r="S192" i="8"/>
  <c r="R192" i="8"/>
  <c r="Q192" i="8"/>
  <c r="P192" i="8"/>
  <c r="O192" i="8"/>
  <c r="N192" i="8"/>
  <c r="T192" i="8" s="1"/>
  <c r="S191" i="8"/>
  <c r="R191" i="8"/>
  <c r="Q191" i="8"/>
  <c r="P191" i="8"/>
  <c r="O191" i="8"/>
  <c r="N191" i="8"/>
  <c r="T191" i="8" s="1"/>
  <c r="S190" i="8"/>
  <c r="R190" i="8"/>
  <c r="Q190" i="8"/>
  <c r="P190" i="8"/>
  <c r="O190" i="8"/>
  <c r="N190" i="8"/>
  <c r="T190" i="8" s="1"/>
  <c r="S189" i="8"/>
  <c r="R189" i="8"/>
  <c r="Q189" i="8"/>
  <c r="P189" i="8"/>
  <c r="O189" i="8"/>
  <c r="N189" i="8"/>
  <c r="T189" i="8" s="1"/>
  <c r="S188" i="8"/>
  <c r="R188" i="8"/>
  <c r="Q188" i="8"/>
  <c r="P188" i="8"/>
  <c r="O188" i="8"/>
  <c r="N188" i="8"/>
  <c r="T188" i="8" s="1"/>
  <c r="S187" i="8"/>
  <c r="R187" i="8"/>
  <c r="Q187" i="8"/>
  <c r="P187" i="8"/>
  <c r="O187" i="8"/>
  <c r="N187" i="8"/>
  <c r="T187" i="8" s="1"/>
  <c r="S186" i="8"/>
  <c r="R186" i="8"/>
  <c r="Q186" i="8"/>
  <c r="P186" i="8"/>
  <c r="O186" i="8"/>
  <c r="N186" i="8"/>
  <c r="T186" i="8" s="1"/>
  <c r="S185" i="8"/>
  <c r="R185" i="8"/>
  <c r="Q185" i="8"/>
  <c r="P185" i="8"/>
  <c r="O185" i="8"/>
  <c r="N185" i="8"/>
  <c r="T185" i="8" s="1"/>
  <c r="S184" i="8"/>
  <c r="R184" i="8"/>
  <c r="Q184" i="8"/>
  <c r="P184" i="8"/>
  <c r="O184" i="8"/>
  <c r="N184" i="8"/>
  <c r="T184" i="8" s="1"/>
  <c r="S183" i="8"/>
  <c r="R183" i="8"/>
  <c r="Q183" i="8"/>
  <c r="P183" i="8"/>
  <c r="O183" i="8"/>
  <c r="N183" i="8"/>
  <c r="T183" i="8" s="1"/>
  <c r="S182" i="8"/>
  <c r="R182" i="8"/>
  <c r="Q182" i="8"/>
  <c r="P182" i="8"/>
  <c r="O182" i="8"/>
  <c r="N182" i="8"/>
  <c r="T182" i="8" s="1"/>
  <c r="S181" i="8"/>
  <c r="R181" i="8"/>
  <c r="Q181" i="8"/>
  <c r="P181" i="8"/>
  <c r="O181" i="8"/>
  <c r="N181" i="8"/>
  <c r="T181" i="8" s="1"/>
  <c r="S180" i="8"/>
  <c r="R180" i="8"/>
  <c r="Q180" i="8"/>
  <c r="P180" i="8"/>
  <c r="O180" i="8"/>
  <c r="N180" i="8"/>
  <c r="T180" i="8" s="1"/>
  <c r="S179" i="8"/>
  <c r="R179" i="8"/>
  <c r="Q179" i="8"/>
  <c r="P179" i="8"/>
  <c r="O179" i="8"/>
  <c r="N179" i="8"/>
  <c r="T179" i="8" s="1"/>
  <c r="S178" i="8"/>
  <c r="R178" i="8"/>
  <c r="Q178" i="8"/>
  <c r="P178" i="8"/>
  <c r="O178" i="8"/>
  <c r="N178" i="8"/>
  <c r="T178" i="8" s="1"/>
  <c r="S177" i="8"/>
  <c r="R177" i="8"/>
  <c r="Q177" i="8"/>
  <c r="P177" i="8"/>
  <c r="O177" i="8"/>
  <c r="N177" i="8"/>
  <c r="T177" i="8" s="1"/>
  <c r="S176" i="8"/>
  <c r="R176" i="8"/>
  <c r="Q176" i="8"/>
  <c r="P176" i="8"/>
  <c r="O176" i="8"/>
  <c r="N176" i="8"/>
  <c r="T176" i="8" s="1"/>
  <c r="S175" i="8"/>
  <c r="R175" i="8"/>
  <c r="Q175" i="8"/>
  <c r="P175" i="8"/>
  <c r="O175" i="8"/>
  <c r="N175" i="8"/>
  <c r="T175" i="8" s="1"/>
  <c r="S174" i="8"/>
  <c r="R174" i="8"/>
  <c r="Q174" i="8"/>
  <c r="P174" i="8"/>
  <c r="O174" i="8"/>
  <c r="N174" i="8"/>
  <c r="T174" i="8" s="1"/>
  <c r="S173" i="8"/>
  <c r="R173" i="8"/>
  <c r="Q173" i="8"/>
  <c r="P173" i="8"/>
  <c r="O173" i="8"/>
  <c r="N173" i="8"/>
  <c r="T173" i="8" s="1"/>
  <c r="S172" i="8"/>
  <c r="R172" i="8"/>
  <c r="Q172" i="8"/>
  <c r="P172" i="8"/>
  <c r="O172" i="8"/>
  <c r="N172" i="8"/>
  <c r="T172" i="8" s="1"/>
  <c r="S171" i="8"/>
  <c r="R171" i="8"/>
  <c r="Q171" i="8"/>
  <c r="P171" i="8"/>
  <c r="O171" i="8"/>
  <c r="N171" i="8"/>
  <c r="T171" i="8" s="1"/>
  <c r="S170" i="8"/>
  <c r="R170" i="8"/>
  <c r="Q170" i="8"/>
  <c r="P170" i="8"/>
  <c r="O170" i="8"/>
  <c r="N170" i="8"/>
  <c r="T170" i="8" s="1"/>
  <c r="S169" i="8"/>
  <c r="R169" i="8"/>
  <c r="Q169" i="8"/>
  <c r="P169" i="8"/>
  <c r="O169" i="8"/>
  <c r="N169" i="8"/>
  <c r="T169" i="8" s="1"/>
  <c r="S168" i="8"/>
  <c r="R168" i="8"/>
  <c r="Q168" i="8"/>
  <c r="P168" i="8"/>
  <c r="O168" i="8"/>
  <c r="N168" i="8"/>
  <c r="T168" i="8" s="1"/>
  <c r="S167" i="8"/>
  <c r="R167" i="8"/>
  <c r="Q167" i="8"/>
  <c r="P167" i="8"/>
  <c r="O167" i="8"/>
  <c r="N167" i="8"/>
  <c r="T167" i="8" s="1"/>
  <c r="S166" i="8"/>
  <c r="R166" i="8"/>
  <c r="Q166" i="8"/>
  <c r="P166" i="8"/>
  <c r="O166" i="8"/>
  <c r="N166" i="8"/>
  <c r="T166" i="8" s="1"/>
  <c r="S165" i="8"/>
  <c r="R165" i="8"/>
  <c r="Q165" i="8"/>
  <c r="P165" i="8"/>
  <c r="O165" i="8"/>
  <c r="N165" i="8"/>
  <c r="T165" i="8" s="1"/>
  <c r="S164" i="8"/>
  <c r="R164" i="8"/>
  <c r="Q164" i="8"/>
  <c r="P164" i="8"/>
  <c r="O164" i="8"/>
  <c r="N164" i="8"/>
  <c r="T164" i="8" s="1"/>
  <c r="S163" i="8"/>
  <c r="R163" i="8"/>
  <c r="Q163" i="8"/>
  <c r="P163" i="8"/>
  <c r="O163" i="8"/>
  <c r="N163" i="8"/>
  <c r="T163" i="8" s="1"/>
  <c r="S162" i="8"/>
  <c r="R162" i="8"/>
  <c r="Q162" i="8"/>
  <c r="P162" i="8"/>
  <c r="O162" i="8"/>
  <c r="N162" i="8"/>
  <c r="T162" i="8" s="1"/>
  <c r="S161" i="8"/>
  <c r="R161" i="8"/>
  <c r="Q161" i="8"/>
  <c r="P161" i="8"/>
  <c r="O161" i="8"/>
  <c r="N161" i="8"/>
  <c r="T161" i="8" s="1"/>
  <c r="S160" i="8"/>
  <c r="R160" i="8"/>
  <c r="Q160" i="8"/>
  <c r="P160" i="8"/>
  <c r="O160" i="8"/>
  <c r="N160" i="8"/>
  <c r="T160" i="8" s="1"/>
  <c r="S159" i="8"/>
  <c r="R159" i="8"/>
  <c r="Q159" i="8"/>
  <c r="P159" i="8"/>
  <c r="O159" i="8"/>
  <c r="N159" i="8"/>
  <c r="T159" i="8" s="1"/>
  <c r="S158" i="8"/>
  <c r="R158" i="8"/>
  <c r="Q158" i="8"/>
  <c r="P158" i="8"/>
  <c r="O158" i="8"/>
  <c r="N158" i="8"/>
  <c r="T158" i="8" s="1"/>
  <c r="S157" i="8"/>
  <c r="R157" i="8"/>
  <c r="Q157" i="8"/>
  <c r="P157" i="8"/>
  <c r="O157" i="8"/>
  <c r="N157" i="8"/>
  <c r="T157" i="8" s="1"/>
  <c r="S156" i="8"/>
  <c r="R156" i="8"/>
  <c r="Q156" i="8"/>
  <c r="P156" i="8"/>
  <c r="O156" i="8"/>
  <c r="N156" i="8"/>
  <c r="T156" i="8" s="1"/>
  <c r="S155" i="8"/>
  <c r="R155" i="8"/>
  <c r="Q155" i="8"/>
  <c r="P155" i="8"/>
  <c r="O155" i="8"/>
  <c r="N155" i="8"/>
  <c r="T155" i="8" s="1"/>
  <c r="S154" i="8"/>
  <c r="R154" i="8"/>
  <c r="Q154" i="8"/>
  <c r="P154" i="8"/>
  <c r="O154" i="8"/>
  <c r="N154" i="8"/>
  <c r="T154" i="8" s="1"/>
  <c r="S153" i="8"/>
  <c r="R153" i="8"/>
  <c r="Q153" i="8"/>
  <c r="P153" i="8"/>
  <c r="O153" i="8"/>
  <c r="N153" i="8"/>
  <c r="T153" i="8" s="1"/>
  <c r="S152" i="8"/>
  <c r="R152" i="8"/>
  <c r="Q152" i="8"/>
  <c r="P152" i="8"/>
  <c r="O152" i="8"/>
  <c r="N152" i="8"/>
  <c r="T152" i="8" s="1"/>
  <c r="S151" i="8"/>
  <c r="R151" i="8"/>
  <c r="Q151" i="8"/>
  <c r="P151" i="8"/>
  <c r="O151" i="8"/>
  <c r="N151" i="8"/>
  <c r="T151" i="8" s="1"/>
  <c r="S150" i="8"/>
  <c r="R150" i="8"/>
  <c r="Q150" i="8"/>
  <c r="P150" i="8"/>
  <c r="O150" i="8"/>
  <c r="N150" i="8"/>
  <c r="T150" i="8" s="1"/>
  <c r="S149" i="8"/>
  <c r="R149" i="8"/>
  <c r="Q149" i="8"/>
  <c r="P149" i="8"/>
  <c r="O149" i="8"/>
  <c r="N149" i="8"/>
  <c r="T149" i="8" s="1"/>
  <c r="S148" i="8"/>
  <c r="R148" i="8"/>
  <c r="Q148" i="8"/>
  <c r="P148" i="8"/>
  <c r="O148" i="8"/>
  <c r="N148" i="8"/>
  <c r="T148" i="8" s="1"/>
  <c r="S147" i="8"/>
  <c r="R147" i="8"/>
  <c r="Q147" i="8"/>
  <c r="P147" i="8"/>
  <c r="O147" i="8"/>
  <c r="N147" i="8"/>
  <c r="T147" i="8" s="1"/>
  <c r="S146" i="8"/>
  <c r="R146" i="8"/>
  <c r="Q146" i="8"/>
  <c r="P146" i="8"/>
  <c r="O146" i="8"/>
  <c r="N146" i="8"/>
  <c r="T146" i="8" s="1"/>
  <c r="S145" i="8"/>
  <c r="R145" i="8"/>
  <c r="Q145" i="8"/>
  <c r="P145" i="8"/>
  <c r="O145" i="8"/>
  <c r="N145" i="8"/>
  <c r="T145" i="8" s="1"/>
  <c r="S144" i="8"/>
  <c r="R144" i="8"/>
  <c r="Q144" i="8"/>
  <c r="P144" i="8"/>
  <c r="O144" i="8"/>
  <c r="N144" i="8"/>
  <c r="T144" i="8" s="1"/>
  <c r="S143" i="8"/>
  <c r="R143" i="8"/>
  <c r="Q143" i="8"/>
  <c r="P143" i="8"/>
  <c r="O143" i="8"/>
  <c r="N143" i="8"/>
  <c r="T143" i="8" s="1"/>
  <c r="S142" i="8"/>
  <c r="R142" i="8"/>
  <c r="Q142" i="8"/>
  <c r="P142" i="8"/>
  <c r="O142" i="8"/>
  <c r="N142" i="8"/>
  <c r="T142" i="8" s="1"/>
  <c r="S141" i="8"/>
  <c r="R141" i="8"/>
  <c r="Q141" i="8"/>
  <c r="P141" i="8"/>
  <c r="O141" i="8"/>
  <c r="N141" i="8"/>
  <c r="T141" i="8" s="1"/>
  <c r="S140" i="8"/>
  <c r="R140" i="8"/>
  <c r="Q140" i="8"/>
  <c r="P140" i="8"/>
  <c r="O140" i="8"/>
  <c r="N140" i="8"/>
  <c r="T140" i="8" s="1"/>
  <c r="S139" i="8"/>
  <c r="R139" i="8"/>
  <c r="Q139" i="8"/>
  <c r="P139" i="8"/>
  <c r="O139" i="8"/>
  <c r="N139" i="8"/>
  <c r="T139" i="8" s="1"/>
  <c r="S138" i="8"/>
  <c r="R138" i="8"/>
  <c r="Q138" i="8"/>
  <c r="P138" i="8"/>
  <c r="O138" i="8"/>
  <c r="N138" i="8"/>
  <c r="T138" i="8" s="1"/>
  <c r="S137" i="8"/>
  <c r="R137" i="8"/>
  <c r="Q137" i="8"/>
  <c r="P137" i="8"/>
  <c r="O137" i="8"/>
  <c r="N137" i="8"/>
  <c r="T137" i="8" s="1"/>
  <c r="S136" i="8"/>
  <c r="R136" i="8"/>
  <c r="Q136" i="8"/>
  <c r="P136" i="8"/>
  <c r="O136" i="8"/>
  <c r="N136" i="8"/>
  <c r="T136" i="8" s="1"/>
  <c r="S135" i="8"/>
  <c r="R135" i="8"/>
  <c r="Q135" i="8"/>
  <c r="P135" i="8"/>
  <c r="O135" i="8"/>
  <c r="N135" i="8"/>
  <c r="T135" i="8" s="1"/>
  <c r="S134" i="8"/>
  <c r="R134" i="8"/>
  <c r="Q134" i="8"/>
  <c r="P134" i="8"/>
  <c r="O134" i="8"/>
  <c r="N134" i="8"/>
  <c r="T134" i="8" s="1"/>
  <c r="S133" i="8"/>
  <c r="R133" i="8"/>
  <c r="Q133" i="8"/>
  <c r="P133" i="8"/>
  <c r="O133" i="8"/>
  <c r="N133" i="8"/>
  <c r="T133" i="8" s="1"/>
  <c r="S132" i="8"/>
  <c r="R132" i="8"/>
  <c r="Q132" i="8"/>
  <c r="P132" i="8"/>
  <c r="O132" i="8"/>
  <c r="N132" i="8"/>
  <c r="T132" i="8" s="1"/>
  <c r="S131" i="8"/>
  <c r="R131" i="8"/>
  <c r="Q131" i="8"/>
  <c r="P131" i="8"/>
  <c r="O131" i="8"/>
  <c r="N131" i="8"/>
  <c r="T131" i="8" s="1"/>
  <c r="S130" i="8"/>
  <c r="R130" i="8"/>
  <c r="Q130" i="8"/>
  <c r="P130" i="8"/>
  <c r="O130" i="8"/>
  <c r="N130" i="8"/>
  <c r="T130" i="8" s="1"/>
  <c r="S129" i="8"/>
  <c r="R129" i="8"/>
  <c r="Q129" i="8"/>
  <c r="P129" i="8"/>
  <c r="O129" i="8"/>
  <c r="N129" i="8"/>
  <c r="T129" i="8" s="1"/>
  <c r="S128" i="8"/>
  <c r="R128" i="8"/>
  <c r="Q128" i="8"/>
  <c r="P128" i="8"/>
  <c r="O128" i="8"/>
  <c r="N128" i="8"/>
  <c r="T128" i="8" s="1"/>
  <c r="S127" i="8"/>
  <c r="R127" i="8"/>
  <c r="Q127" i="8"/>
  <c r="P127" i="8"/>
  <c r="O127" i="8"/>
  <c r="N127" i="8"/>
  <c r="T127" i="8" s="1"/>
  <c r="S126" i="8"/>
  <c r="R126" i="8"/>
  <c r="Q126" i="8"/>
  <c r="P126" i="8"/>
  <c r="O126" i="8"/>
  <c r="N126" i="8"/>
  <c r="T126" i="8" s="1"/>
  <c r="S125" i="8"/>
  <c r="R125" i="8"/>
  <c r="Q125" i="8"/>
  <c r="P125" i="8"/>
  <c r="O125" i="8"/>
  <c r="N125" i="8"/>
  <c r="T125" i="8" s="1"/>
  <c r="S124" i="8"/>
  <c r="R124" i="8"/>
  <c r="Q124" i="8"/>
  <c r="P124" i="8"/>
  <c r="O124" i="8"/>
  <c r="N124" i="8"/>
  <c r="T124" i="8" s="1"/>
  <c r="S123" i="8"/>
  <c r="R123" i="8"/>
  <c r="Q123" i="8"/>
  <c r="P123" i="8"/>
  <c r="O123" i="8"/>
  <c r="N123" i="8"/>
  <c r="T123" i="8" s="1"/>
  <c r="S122" i="8"/>
  <c r="R122" i="8"/>
  <c r="Q122" i="8"/>
  <c r="P122" i="8"/>
  <c r="O122" i="8"/>
  <c r="N122" i="8"/>
  <c r="T122" i="8" s="1"/>
  <c r="S121" i="8"/>
  <c r="R121" i="8"/>
  <c r="Q121" i="8"/>
  <c r="P121" i="8"/>
  <c r="O121" i="8"/>
  <c r="N121" i="8"/>
  <c r="T121" i="8" s="1"/>
  <c r="S120" i="8"/>
  <c r="R120" i="8"/>
  <c r="Q120" i="8"/>
  <c r="P120" i="8"/>
  <c r="O120" i="8"/>
  <c r="N120" i="8"/>
  <c r="T120" i="8" s="1"/>
  <c r="S119" i="8"/>
  <c r="R119" i="8"/>
  <c r="Q119" i="8"/>
  <c r="P119" i="8"/>
  <c r="O119" i="8"/>
  <c r="N119" i="8"/>
  <c r="T119" i="8" s="1"/>
  <c r="S118" i="8"/>
  <c r="R118" i="8"/>
  <c r="Q118" i="8"/>
  <c r="P118" i="8"/>
  <c r="O118" i="8"/>
  <c r="N118" i="8"/>
  <c r="T118" i="8" s="1"/>
  <c r="S117" i="8"/>
  <c r="R117" i="8"/>
  <c r="Q117" i="8"/>
  <c r="P117" i="8"/>
  <c r="O117" i="8"/>
  <c r="N117" i="8"/>
  <c r="T117" i="8" s="1"/>
  <c r="S116" i="8"/>
  <c r="R116" i="8"/>
  <c r="Q116" i="8"/>
  <c r="P116" i="8"/>
  <c r="O116" i="8"/>
  <c r="N116" i="8"/>
  <c r="T116" i="8" s="1"/>
  <c r="S115" i="8"/>
  <c r="R115" i="8"/>
  <c r="Q115" i="8"/>
  <c r="P115" i="8"/>
  <c r="O115" i="8"/>
  <c r="N115" i="8"/>
  <c r="T115" i="8" s="1"/>
  <c r="S114" i="8"/>
  <c r="R114" i="8"/>
  <c r="Q114" i="8"/>
  <c r="P114" i="8"/>
  <c r="O114" i="8"/>
  <c r="N114" i="8"/>
  <c r="T114" i="8" s="1"/>
  <c r="S113" i="8"/>
  <c r="R113" i="8"/>
  <c r="Q113" i="8"/>
  <c r="P113" i="8"/>
  <c r="O113" i="8"/>
  <c r="N113" i="8"/>
  <c r="T113" i="8" s="1"/>
  <c r="S112" i="8"/>
  <c r="R112" i="8"/>
  <c r="Q112" i="8"/>
  <c r="P112" i="8"/>
  <c r="O112" i="8"/>
  <c r="N112" i="8"/>
  <c r="T112" i="8" s="1"/>
  <c r="S111" i="8"/>
  <c r="R111" i="8"/>
  <c r="Q111" i="8"/>
  <c r="P111" i="8"/>
  <c r="O111" i="8"/>
  <c r="N111" i="8"/>
  <c r="T111" i="8" s="1"/>
  <c r="S110" i="8"/>
  <c r="R110" i="8"/>
  <c r="Q110" i="8"/>
  <c r="P110" i="8"/>
  <c r="O110" i="8"/>
  <c r="N110" i="8"/>
  <c r="T110" i="8" s="1"/>
  <c r="S109" i="8"/>
  <c r="R109" i="8"/>
  <c r="Q109" i="8"/>
  <c r="P109" i="8"/>
  <c r="O109" i="8"/>
  <c r="N109" i="8"/>
  <c r="T109" i="8" s="1"/>
  <c r="S108" i="8"/>
  <c r="R108" i="8"/>
  <c r="Q108" i="8"/>
  <c r="P108" i="8"/>
  <c r="O108" i="8"/>
  <c r="N108" i="8"/>
  <c r="T108" i="8" s="1"/>
  <c r="S107" i="8"/>
  <c r="R107" i="8"/>
  <c r="Q107" i="8"/>
  <c r="P107" i="8"/>
  <c r="O107" i="8"/>
  <c r="N107" i="8"/>
  <c r="T107" i="8" s="1"/>
  <c r="S106" i="8"/>
  <c r="R106" i="8"/>
  <c r="Q106" i="8"/>
  <c r="P106" i="8"/>
  <c r="O106" i="8"/>
  <c r="N106" i="8"/>
  <c r="T106" i="8" s="1"/>
  <c r="S105" i="8"/>
  <c r="R105" i="8"/>
  <c r="Q105" i="8"/>
  <c r="P105" i="8"/>
  <c r="O105" i="8"/>
  <c r="N105" i="8"/>
  <c r="T105" i="8" s="1"/>
  <c r="S104" i="8"/>
  <c r="R104" i="8"/>
  <c r="Q104" i="8"/>
  <c r="P104" i="8"/>
  <c r="O104" i="8"/>
  <c r="N104" i="8"/>
  <c r="T104" i="8" s="1"/>
  <c r="S103" i="8"/>
  <c r="R103" i="8"/>
  <c r="Q103" i="8"/>
  <c r="P103" i="8"/>
  <c r="O103" i="8"/>
  <c r="N103" i="8"/>
  <c r="T103" i="8" s="1"/>
  <c r="S102" i="8"/>
  <c r="R102" i="8"/>
  <c r="Q102" i="8"/>
  <c r="P102" i="8"/>
  <c r="O102" i="8"/>
  <c r="N102" i="8"/>
  <c r="T102" i="8" s="1"/>
  <c r="S101" i="8"/>
  <c r="R101" i="8"/>
  <c r="Q101" i="8"/>
  <c r="P101" i="8"/>
  <c r="O101" i="8"/>
  <c r="N101" i="8"/>
  <c r="T101" i="8" s="1"/>
  <c r="S100" i="8"/>
  <c r="R100" i="8"/>
  <c r="Q100" i="8"/>
  <c r="P100" i="8"/>
  <c r="O100" i="8"/>
  <c r="N100" i="8"/>
  <c r="T100" i="8" s="1"/>
  <c r="S99" i="8"/>
  <c r="R99" i="8"/>
  <c r="Q99" i="8"/>
  <c r="P99" i="8"/>
  <c r="O99" i="8"/>
  <c r="N99" i="8"/>
  <c r="T99" i="8" s="1"/>
  <c r="S98" i="8"/>
  <c r="R98" i="8"/>
  <c r="Q98" i="8"/>
  <c r="P98" i="8"/>
  <c r="O98" i="8"/>
  <c r="N98" i="8"/>
  <c r="T98" i="8" s="1"/>
  <c r="S97" i="8"/>
  <c r="R97" i="8"/>
  <c r="Q97" i="8"/>
  <c r="P97" i="8"/>
  <c r="O97" i="8"/>
  <c r="N97" i="8"/>
  <c r="T97" i="8" s="1"/>
  <c r="S96" i="8"/>
  <c r="R96" i="8"/>
  <c r="Q96" i="8"/>
  <c r="P96" i="8"/>
  <c r="O96" i="8"/>
  <c r="N96" i="8"/>
  <c r="T96" i="8" s="1"/>
  <c r="S95" i="8"/>
  <c r="R95" i="8"/>
  <c r="Q95" i="8"/>
  <c r="P95" i="8"/>
  <c r="O95" i="8"/>
  <c r="N95" i="8"/>
  <c r="T95" i="8" s="1"/>
  <c r="S94" i="8"/>
  <c r="R94" i="8"/>
  <c r="Q94" i="8"/>
  <c r="P94" i="8"/>
  <c r="O94" i="8"/>
  <c r="N94" i="8"/>
  <c r="T94" i="8" s="1"/>
  <c r="S93" i="8"/>
  <c r="R93" i="8"/>
  <c r="Q93" i="8"/>
  <c r="P93" i="8"/>
  <c r="O93" i="8"/>
  <c r="N93" i="8"/>
  <c r="T93" i="8" s="1"/>
  <c r="S92" i="8"/>
  <c r="R92" i="8"/>
  <c r="Q92" i="8"/>
  <c r="P92" i="8"/>
  <c r="O92" i="8"/>
  <c r="N92" i="8"/>
  <c r="T92" i="8" s="1"/>
  <c r="S91" i="8"/>
  <c r="R91" i="8"/>
  <c r="Q91" i="8"/>
  <c r="P91" i="8"/>
  <c r="O91" i="8"/>
  <c r="N91" i="8"/>
  <c r="T91" i="8" s="1"/>
  <c r="S90" i="8"/>
  <c r="R90" i="8"/>
  <c r="Q90" i="8"/>
  <c r="P90" i="8"/>
  <c r="O90" i="8"/>
  <c r="N90" i="8"/>
  <c r="T90" i="8" s="1"/>
  <c r="S89" i="8"/>
  <c r="R89" i="8"/>
  <c r="Q89" i="8"/>
  <c r="P89" i="8"/>
  <c r="O89" i="8"/>
  <c r="N89" i="8"/>
  <c r="T89" i="8" s="1"/>
  <c r="S88" i="8"/>
  <c r="R88" i="8"/>
  <c r="Q88" i="8"/>
  <c r="P88" i="8"/>
  <c r="O88" i="8"/>
  <c r="N88" i="8"/>
  <c r="T88" i="8" s="1"/>
  <c r="S87" i="8"/>
  <c r="R87" i="8"/>
  <c r="Q87" i="8"/>
  <c r="P87" i="8"/>
  <c r="O87" i="8"/>
  <c r="N87" i="8"/>
  <c r="T87" i="8" s="1"/>
  <c r="S86" i="8"/>
  <c r="R86" i="8"/>
  <c r="Q86" i="8"/>
  <c r="P86" i="8"/>
  <c r="O86" i="8"/>
  <c r="N86" i="8"/>
  <c r="T86" i="8" s="1"/>
  <c r="S85" i="8"/>
  <c r="R85" i="8"/>
  <c r="Q85" i="8"/>
  <c r="P85" i="8"/>
  <c r="O85" i="8"/>
  <c r="N85" i="8"/>
  <c r="T85" i="8" s="1"/>
  <c r="S84" i="8"/>
  <c r="R84" i="8"/>
  <c r="Q84" i="8"/>
  <c r="P84" i="8"/>
  <c r="O84" i="8"/>
  <c r="N84" i="8"/>
  <c r="T84" i="8" s="1"/>
  <c r="S83" i="8"/>
  <c r="R83" i="8"/>
  <c r="Q83" i="8"/>
  <c r="P83" i="8"/>
  <c r="O83" i="8"/>
  <c r="N83" i="8"/>
  <c r="T83" i="8" s="1"/>
  <c r="S82" i="8"/>
  <c r="R82" i="8"/>
  <c r="Q82" i="8"/>
  <c r="P82" i="8"/>
  <c r="O82" i="8"/>
  <c r="N82" i="8"/>
  <c r="T82" i="8" s="1"/>
  <c r="S81" i="8"/>
  <c r="R81" i="8"/>
  <c r="Q81" i="8"/>
  <c r="P81" i="8"/>
  <c r="O81" i="8"/>
  <c r="N81" i="8"/>
  <c r="T81" i="8" s="1"/>
  <c r="S80" i="8"/>
  <c r="R80" i="8"/>
  <c r="Q80" i="8"/>
  <c r="P80" i="8"/>
  <c r="O80" i="8"/>
  <c r="N80" i="8"/>
  <c r="T80" i="8" s="1"/>
  <c r="S79" i="8"/>
  <c r="R79" i="8"/>
  <c r="Q79" i="8"/>
  <c r="P79" i="8"/>
  <c r="O79" i="8"/>
  <c r="N79" i="8"/>
  <c r="T79" i="8" s="1"/>
  <c r="S78" i="8"/>
  <c r="R78" i="8"/>
  <c r="Q78" i="8"/>
  <c r="P78" i="8"/>
  <c r="O78" i="8"/>
  <c r="N78" i="8"/>
  <c r="T78" i="8" s="1"/>
  <c r="S77" i="8"/>
  <c r="R77" i="8"/>
  <c r="Q77" i="8"/>
  <c r="P77" i="8"/>
  <c r="O77" i="8"/>
  <c r="N77" i="8"/>
  <c r="T77" i="8" s="1"/>
  <c r="S76" i="8"/>
  <c r="R76" i="8"/>
  <c r="Q76" i="8"/>
  <c r="P76" i="8"/>
  <c r="O76" i="8"/>
  <c r="N76" i="8"/>
  <c r="T76" i="8" s="1"/>
  <c r="S75" i="8"/>
  <c r="R75" i="8"/>
  <c r="Q75" i="8"/>
  <c r="P75" i="8"/>
  <c r="O75" i="8"/>
  <c r="N75" i="8"/>
  <c r="T75" i="8" s="1"/>
  <c r="S74" i="8"/>
  <c r="R74" i="8"/>
  <c r="Q74" i="8"/>
  <c r="P74" i="8"/>
  <c r="O74" i="8"/>
  <c r="N74" i="8"/>
  <c r="T74" i="8" s="1"/>
  <c r="S73" i="8"/>
  <c r="R73" i="8"/>
  <c r="Q73" i="8"/>
  <c r="P73" i="8"/>
  <c r="O73" i="8"/>
  <c r="N73" i="8"/>
  <c r="T73" i="8" s="1"/>
  <c r="S72" i="8"/>
  <c r="R72" i="8"/>
  <c r="Q72" i="8"/>
  <c r="P72" i="8"/>
  <c r="O72" i="8"/>
  <c r="N72" i="8"/>
  <c r="T72" i="8" s="1"/>
  <c r="S71" i="8"/>
  <c r="R71" i="8"/>
  <c r="Q71" i="8"/>
  <c r="P71" i="8"/>
  <c r="O71" i="8"/>
  <c r="N71" i="8"/>
  <c r="T71" i="8" s="1"/>
  <c r="S70" i="8"/>
  <c r="R70" i="8"/>
  <c r="Q70" i="8"/>
  <c r="P70" i="8"/>
  <c r="O70" i="8"/>
  <c r="N70" i="8"/>
  <c r="T70" i="8" s="1"/>
  <c r="B70" i="11" s="1"/>
  <c r="S69" i="8"/>
  <c r="R69" i="8"/>
  <c r="Q69" i="8"/>
  <c r="P69" i="8"/>
  <c r="O69" i="8"/>
  <c r="N69" i="8"/>
  <c r="T69" i="8" s="1"/>
  <c r="S68" i="8"/>
  <c r="R68" i="8"/>
  <c r="Q68" i="8"/>
  <c r="P68" i="8"/>
  <c r="O68" i="8"/>
  <c r="N68" i="8"/>
  <c r="T68" i="8" s="1"/>
  <c r="S67" i="8"/>
  <c r="B67" i="11" s="1"/>
  <c r="R67" i="8"/>
  <c r="Q67" i="8"/>
  <c r="P67" i="8"/>
  <c r="O67" i="8"/>
  <c r="N67" i="8"/>
  <c r="T67" i="8" s="1"/>
  <c r="S66" i="8"/>
  <c r="R66" i="8"/>
  <c r="Q66" i="8"/>
  <c r="P66" i="8"/>
  <c r="O66" i="8"/>
  <c r="N66" i="8"/>
  <c r="T66" i="8" s="1"/>
  <c r="S65" i="8"/>
  <c r="R65" i="8"/>
  <c r="Q65" i="8"/>
  <c r="P65" i="8"/>
  <c r="O65" i="8"/>
  <c r="N65" i="8"/>
  <c r="T65" i="8" s="1"/>
  <c r="S64" i="8"/>
  <c r="R64" i="8"/>
  <c r="B64" i="11" s="1"/>
  <c r="Q64" i="8"/>
  <c r="P64" i="8"/>
  <c r="O64" i="8"/>
  <c r="N64" i="8"/>
  <c r="T64" i="8" s="1"/>
  <c r="S63" i="8"/>
  <c r="R63" i="8"/>
  <c r="Q63" i="8"/>
  <c r="P63" i="8"/>
  <c r="O63" i="8"/>
  <c r="N63" i="8"/>
  <c r="T63" i="8" s="1"/>
  <c r="S62" i="8"/>
  <c r="R62" i="8"/>
  <c r="Q62" i="8"/>
  <c r="P62" i="8"/>
  <c r="O62" i="8"/>
  <c r="N62" i="8"/>
  <c r="T62" i="8" s="1"/>
  <c r="S61" i="8"/>
  <c r="R61" i="8"/>
  <c r="Q61" i="8"/>
  <c r="B61" i="11" s="1"/>
  <c r="P61" i="8"/>
  <c r="O61" i="8"/>
  <c r="N61" i="8"/>
  <c r="T61" i="8" s="1"/>
  <c r="S60" i="8"/>
  <c r="R60" i="8"/>
  <c r="Q60" i="8"/>
  <c r="P60" i="8"/>
  <c r="O60" i="8"/>
  <c r="N60" i="8"/>
  <c r="T60" i="8" s="1"/>
  <c r="S59" i="8"/>
  <c r="R59" i="8"/>
  <c r="Q59" i="8"/>
  <c r="P59" i="8"/>
  <c r="O59" i="8"/>
  <c r="N59" i="8"/>
  <c r="T59" i="8" s="1"/>
  <c r="S58" i="8"/>
  <c r="R58" i="8"/>
  <c r="Q58" i="8"/>
  <c r="P58" i="8"/>
  <c r="B58" i="11" s="1"/>
  <c r="O58" i="8"/>
  <c r="N58" i="8"/>
  <c r="T58" i="8" s="1"/>
  <c r="S57" i="8"/>
  <c r="R57" i="8"/>
  <c r="Q57" i="8"/>
  <c r="P57" i="8"/>
  <c r="O57" i="8"/>
  <c r="N57" i="8"/>
  <c r="T57" i="8" s="1"/>
  <c r="S56" i="8"/>
  <c r="R56" i="8"/>
  <c r="Q56" i="8"/>
  <c r="P56" i="8"/>
  <c r="O56" i="8"/>
  <c r="N56" i="8"/>
  <c r="T56" i="8" s="1"/>
  <c r="S55" i="8"/>
  <c r="R55" i="8"/>
  <c r="Q55" i="8"/>
  <c r="P55" i="8"/>
  <c r="O55" i="8"/>
  <c r="B55" i="11" s="1"/>
  <c r="N55" i="8"/>
  <c r="T55" i="8" s="1"/>
  <c r="S54" i="8"/>
  <c r="R54" i="8"/>
  <c r="Q54" i="8"/>
  <c r="P54" i="8"/>
  <c r="O54" i="8"/>
  <c r="N54" i="8"/>
  <c r="T54" i="8" s="1"/>
  <c r="S53" i="8"/>
  <c r="R53" i="8"/>
  <c r="Q53" i="8"/>
  <c r="P53" i="8"/>
  <c r="O53" i="8"/>
  <c r="N53" i="8"/>
  <c r="T53" i="8" s="1"/>
  <c r="S52" i="8"/>
  <c r="R52" i="8"/>
  <c r="Q52" i="8"/>
  <c r="P52" i="8"/>
  <c r="O52" i="8"/>
  <c r="N52" i="8"/>
  <c r="S51" i="8"/>
  <c r="R51" i="8"/>
  <c r="Q51" i="8"/>
  <c r="P51" i="8"/>
  <c r="O51" i="8"/>
  <c r="N51" i="8"/>
  <c r="T51" i="8" s="1"/>
  <c r="S50" i="8"/>
  <c r="R50" i="8"/>
  <c r="Q50" i="8"/>
  <c r="P50" i="8"/>
  <c r="O50" i="8"/>
  <c r="N50" i="8"/>
  <c r="T50" i="8" s="1"/>
  <c r="S49" i="8"/>
  <c r="R49" i="8"/>
  <c r="Q49" i="8"/>
  <c r="P49" i="8"/>
  <c r="O49" i="8"/>
  <c r="N49" i="8"/>
  <c r="T49" i="8" s="1"/>
  <c r="S48" i="8"/>
  <c r="R48" i="8"/>
  <c r="Q48" i="8"/>
  <c r="P48" i="8"/>
  <c r="O48" i="8"/>
  <c r="N48" i="8"/>
  <c r="T48" i="8" s="1"/>
  <c r="S47" i="8"/>
  <c r="R47" i="8"/>
  <c r="Q47" i="8"/>
  <c r="P47" i="8"/>
  <c r="O47" i="8"/>
  <c r="N47" i="8"/>
  <c r="T47" i="8" s="1"/>
  <c r="S46" i="8"/>
  <c r="R46" i="8"/>
  <c r="Q46" i="8"/>
  <c r="P46" i="8"/>
  <c r="O46" i="8"/>
  <c r="N46" i="8"/>
  <c r="T46" i="8" s="1"/>
  <c r="S45" i="8"/>
  <c r="R45" i="8"/>
  <c r="Q45" i="8"/>
  <c r="P45" i="8"/>
  <c r="O45" i="8"/>
  <c r="N45" i="8"/>
  <c r="T45" i="8" s="1"/>
  <c r="S44" i="8"/>
  <c r="R44" i="8"/>
  <c r="Q44" i="8"/>
  <c r="P44" i="8"/>
  <c r="O44" i="8"/>
  <c r="N44" i="8"/>
  <c r="T44" i="8" s="1"/>
  <c r="S43" i="8"/>
  <c r="R43" i="8"/>
  <c r="Q43" i="8"/>
  <c r="P43" i="8"/>
  <c r="O43" i="8"/>
  <c r="N43" i="8"/>
  <c r="T43" i="8" s="1"/>
  <c r="S42" i="8"/>
  <c r="R42" i="8"/>
  <c r="Q42" i="8"/>
  <c r="P42" i="8"/>
  <c r="O42" i="8"/>
  <c r="N42" i="8"/>
  <c r="T42" i="8" s="1"/>
  <c r="S41" i="8"/>
  <c r="R41" i="8"/>
  <c r="Q41" i="8"/>
  <c r="P41" i="8"/>
  <c r="O41" i="8"/>
  <c r="N41" i="8"/>
  <c r="T41" i="8" s="1"/>
  <c r="S40" i="8"/>
  <c r="R40" i="8"/>
  <c r="Q40" i="8"/>
  <c r="P40" i="8"/>
  <c r="O40" i="8"/>
  <c r="N40" i="8"/>
  <c r="T40" i="8" s="1"/>
  <c r="S39" i="8"/>
  <c r="R39" i="8"/>
  <c r="Q39" i="8"/>
  <c r="P39" i="8"/>
  <c r="O39" i="8"/>
  <c r="N39" i="8"/>
  <c r="T39" i="8" s="1"/>
  <c r="S38" i="8"/>
  <c r="R38" i="8"/>
  <c r="Q38" i="8"/>
  <c r="P38" i="8"/>
  <c r="O38" i="8"/>
  <c r="N38" i="8"/>
  <c r="T38" i="8" s="1"/>
  <c r="S37" i="8"/>
  <c r="R37" i="8"/>
  <c r="Q37" i="8"/>
  <c r="P37" i="8"/>
  <c r="O37" i="8"/>
  <c r="N37" i="8"/>
  <c r="T37" i="8" s="1"/>
  <c r="S36" i="8"/>
  <c r="R36" i="8"/>
  <c r="Q36" i="8"/>
  <c r="P36" i="8"/>
  <c r="O36" i="8"/>
  <c r="N36" i="8"/>
  <c r="T36" i="8" s="1"/>
  <c r="S35" i="8"/>
  <c r="R35" i="8"/>
  <c r="Q35" i="8"/>
  <c r="P35" i="8"/>
  <c r="O35" i="8"/>
  <c r="N35" i="8"/>
  <c r="T35" i="8" s="1"/>
  <c r="S34" i="8"/>
  <c r="R34" i="8"/>
  <c r="Q34" i="8"/>
  <c r="P34" i="8"/>
  <c r="O34" i="8"/>
  <c r="N34" i="8"/>
  <c r="T34" i="8" s="1"/>
  <c r="S33" i="8"/>
  <c r="R33" i="8"/>
  <c r="Q33" i="8"/>
  <c r="P33" i="8"/>
  <c r="O33" i="8"/>
  <c r="N33" i="8"/>
  <c r="T33" i="8" s="1"/>
  <c r="S32" i="8"/>
  <c r="R32" i="8"/>
  <c r="Q32" i="8"/>
  <c r="P32" i="8"/>
  <c r="O32" i="8"/>
  <c r="N32" i="8"/>
  <c r="T32" i="8" s="1"/>
  <c r="S31" i="8"/>
  <c r="R31" i="8"/>
  <c r="Q31" i="8"/>
  <c r="P31" i="8"/>
  <c r="O31" i="8"/>
  <c r="N31" i="8"/>
  <c r="T31" i="8" s="1"/>
  <c r="S30" i="8"/>
  <c r="R30" i="8"/>
  <c r="Q30" i="8"/>
  <c r="P30" i="8"/>
  <c r="O30" i="8"/>
  <c r="N30" i="8"/>
  <c r="T30" i="8" s="1"/>
  <c r="S29" i="8"/>
  <c r="R29" i="8"/>
  <c r="Q29" i="8"/>
  <c r="P29" i="8"/>
  <c r="O29" i="8"/>
  <c r="N29" i="8"/>
  <c r="T29" i="8" s="1"/>
  <c r="S28" i="8"/>
  <c r="R28" i="8"/>
  <c r="Q28" i="8"/>
  <c r="P28" i="8"/>
  <c r="O28" i="8"/>
  <c r="N28" i="8"/>
  <c r="T28" i="8" s="1"/>
  <c r="S27" i="8"/>
  <c r="R27" i="8"/>
  <c r="Q27" i="8"/>
  <c r="P27" i="8"/>
  <c r="O27" i="8"/>
  <c r="N27" i="8"/>
  <c r="T27" i="8" s="1"/>
  <c r="S26" i="8"/>
  <c r="R26" i="8"/>
  <c r="Q26" i="8"/>
  <c r="P26" i="8"/>
  <c r="O26" i="8"/>
  <c r="N26" i="8"/>
  <c r="T26" i="8" s="1"/>
  <c r="S25" i="8"/>
  <c r="R25" i="8"/>
  <c r="Q25" i="8"/>
  <c r="P25" i="8"/>
  <c r="O25" i="8"/>
  <c r="N25" i="8"/>
  <c r="T25" i="8" s="1"/>
  <c r="S24" i="8"/>
  <c r="R24" i="8"/>
  <c r="Q24" i="8"/>
  <c r="P24" i="8"/>
  <c r="O24" i="8"/>
  <c r="N24" i="8"/>
  <c r="T24" i="8" s="1"/>
  <c r="S23" i="8"/>
  <c r="R23" i="8"/>
  <c r="Q23" i="8"/>
  <c r="P23" i="8"/>
  <c r="O23" i="8"/>
  <c r="N23" i="8"/>
  <c r="T23" i="8" s="1"/>
  <c r="S22" i="8"/>
  <c r="R22" i="8"/>
  <c r="Q22" i="8"/>
  <c r="P22" i="8"/>
  <c r="O22" i="8"/>
  <c r="N22" i="8"/>
  <c r="T22" i="8" s="1"/>
  <c r="S21" i="8"/>
  <c r="R21" i="8"/>
  <c r="Q21" i="8"/>
  <c r="P21" i="8"/>
  <c r="O21" i="8"/>
  <c r="N21" i="8"/>
  <c r="T21" i="8" s="1"/>
  <c r="S20" i="8"/>
  <c r="R20" i="8"/>
  <c r="Q20" i="8"/>
  <c r="P20" i="8"/>
  <c r="O20" i="8"/>
  <c r="N20" i="8"/>
  <c r="T20" i="8" s="1"/>
  <c r="S19" i="8"/>
  <c r="R19" i="8"/>
  <c r="Q19" i="8"/>
  <c r="P19" i="8"/>
  <c r="O19" i="8"/>
  <c r="N19" i="8"/>
  <c r="T19" i="8" s="1"/>
  <c r="S18" i="8"/>
  <c r="R18" i="8"/>
  <c r="Q18" i="8"/>
  <c r="P18" i="8"/>
  <c r="O18" i="8"/>
  <c r="N18" i="8"/>
  <c r="T18" i="8" s="1"/>
  <c r="S17" i="8"/>
  <c r="R17" i="8"/>
  <c r="Q17" i="8"/>
  <c r="P17" i="8"/>
  <c r="O17" i="8"/>
  <c r="N17" i="8"/>
  <c r="T17" i="8" s="1"/>
  <c r="S16" i="8"/>
  <c r="R16" i="8"/>
  <c r="Q16" i="8"/>
  <c r="P16" i="8"/>
  <c r="O16" i="8"/>
  <c r="N16" i="8"/>
  <c r="T16" i="8" s="1"/>
  <c r="S15" i="8"/>
  <c r="R15" i="8"/>
  <c r="Q15" i="8"/>
  <c r="P15" i="8"/>
  <c r="O15" i="8"/>
  <c r="N15" i="8"/>
  <c r="T15" i="8" s="1"/>
  <c r="S14" i="8"/>
  <c r="R14" i="8"/>
  <c r="Q14" i="8"/>
  <c r="P14" i="8"/>
  <c r="O14" i="8"/>
  <c r="N14" i="8"/>
  <c r="T14" i="8" s="1"/>
  <c r="S13" i="8"/>
  <c r="R13" i="8"/>
  <c r="Q13" i="8"/>
  <c r="P13" i="8"/>
  <c r="O13" i="8"/>
  <c r="N13" i="8"/>
  <c r="T13" i="8" s="1"/>
  <c r="S12" i="8"/>
  <c r="R12" i="8"/>
  <c r="Q12" i="8"/>
  <c r="P12" i="8"/>
  <c r="O12" i="8"/>
  <c r="N12" i="8"/>
  <c r="T12" i="8" s="1"/>
  <c r="S11" i="8"/>
  <c r="R11" i="8"/>
  <c r="Q11" i="8"/>
  <c r="P11" i="8"/>
  <c r="O11" i="8"/>
  <c r="N11" i="8"/>
  <c r="T11" i="8" s="1"/>
  <c r="S10" i="8"/>
  <c r="R10" i="8"/>
  <c r="Q10" i="8"/>
  <c r="P10" i="8"/>
  <c r="O10" i="8"/>
  <c r="N10" i="8"/>
  <c r="T10" i="8" s="1"/>
  <c r="S9" i="8"/>
  <c r="R9" i="8"/>
  <c r="Q9" i="8"/>
  <c r="P9" i="8"/>
  <c r="O9" i="8"/>
  <c r="N9" i="8"/>
  <c r="T9" i="8" s="1"/>
  <c r="S8" i="8"/>
  <c r="Q8" i="8"/>
  <c r="P8" i="8"/>
  <c r="O8" i="8"/>
  <c r="N8" i="8"/>
  <c r="T8" i="8" s="1"/>
  <c r="S7" i="8"/>
  <c r="R7" i="8"/>
  <c r="Q7" i="8"/>
  <c r="P7" i="8"/>
  <c r="O7" i="8"/>
  <c r="N7" i="8"/>
  <c r="T7" i="8" s="1"/>
  <c r="S6" i="8"/>
  <c r="R6" i="8"/>
  <c r="Q6" i="8"/>
  <c r="P6" i="8"/>
  <c r="O6" i="8"/>
  <c r="N6" i="8"/>
  <c r="T6" i="8" s="1"/>
  <c r="S5" i="8"/>
  <c r="R5" i="8"/>
  <c r="Q5" i="8"/>
  <c r="P5" i="8"/>
  <c r="O5" i="8"/>
  <c r="N5" i="8"/>
  <c r="T5" i="8" s="1"/>
  <c r="S4" i="8"/>
  <c r="R4" i="8"/>
  <c r="Q4" i="8"/>
  <c r="P4" i="8"/>
  <c r="O4" i="8"/>
  <c r="N4" i="8"/>
  <c r="T4" i="8" s="1"/>
  <c r="S3" i="8"/>
  <c r="R3" i="8"/>
  <c r="Q3" i="8"/>
  <c r="P3" i="8"/>
  <c r="O3" i="8"/>
  <c r="N3" i="8"/>
  <c r="T3" i="8" s="1"/>
  <c r="S2" i="8"/>
  <c r="R2" i="8"/>
  <c r="Q2" i="8"/>
  <c r="P2" i="8"/>
  <c r="O2" i="8"/>
  <c r="N2" i="8"/>
  <c r="T2" i="8" s="1"/>
  <c r="AI16" i="8"/>
  <c r="Z8" i="8"/>
  <c r="Z6" i="8"/>
  <c r="AD18" i="8"/>
  <c r="Y14" i="8"/>
  <c r="AA18" i="8"/>
  <c r="AB8" i="8"/>
  <c r="Y15" i="8"/>
  <c r="AJ18" i="8"/>
  <c r="AA17" i="8"/>
  <c r="AI15" i="8"/>
  <c r="AA14" i="8"/>
  <c r="AB16" i="8"/>
  <c r="AB9" i="8"/>
  <c r="X8" i="8"/>
  <c r="Z12" i="8"/>
  <c r="X15" i="8"/>
  <c r="AB15" i="8"/>
  <c r="AD19" i="8"/>
  <c r="AF14" i="8"/>
  <c r="AG15" i="8"/>
  <c r="AB11" i="8"/>
  <c r="AD15" i="8"/>
  <c r="X4" i="8"/>
  <c r="AB12" i="8"/>
  <c r="AC17" i="8"/>
  <c r="AD14" i="8"/>
  <c r="AB14" i="8"/>
  <c r="AD11" i="8"/>
  <c r="AA16" i="8"/>
  <c r="X5" i="8"/>
  <c r="AJ17" i="8"/>
  <c r="AF17" i="8"/>
  <c r="AA19" i="8"/>
  <c r="Z9" i="8"/>
  <c r="AE12" i="8"/>
  <c r="AL18" i="8"/>
  <c r="AB10" i="8"/>
  <c r="Z14" i="8"/>
  <c r="X7" i="8"/>
  <c r="Z11" i="8"/>
  <c r="AE19" i="8"/>
  <c r="AK18" i="8"/>
  <c r="Y13" i="8"/>
  <c r="Z10" i="8"/>
  <c r="AE11" i="8"/>
  <c r="Z7" i="8"/>
  <c r="AC19" i="8"/>
  <c r="X19" i="8"/>
  <c r="AC13" i="8"/>
  <c r="Y12" i="8"/>
  <c r="AG13" i="8"/>
  <c r="AB13" i="8"/>
  <c r="AD12" i="8"/>
  <c r="AE18" i="8"/>
  <c r="AH19" i="8"/>
  <c r="AF16" i="8"/>
  <c r="AA10" i="8"/>
  <c r="AH15" i="8"/>
  <c r="Y19" i="8"/>
  <c r="AG17" i="8"/>
  <c r="X11" i="8"/>
  <c r="AE17" i="8"/>
  <c r="AI18" i="8"/>
  <c r="AC11" i="8"/>
  <c r="AI19" i="8"/>
  <c r="Z18" i="8"/>
  <c r="AG16" i="8"/>
  <c r="AD17" i="8"/>
  <c r="X6" i="8"/>
  <c r="Z17" i="8"/>
  <c r="X10" i="8"/>
  <c r="AK19" i="8"/>
  <c r="AB19" i="8"/>
  <c r="AA9" i="8"/>
  <c r="AI17" i="8"/>
  <c r="AE16" i="8"/>
  <c r="AF13" i="8"/>
  <c r="X12" i="8"/>
  <c r="AA8" i="8"/>
  <c r="X16" i="8"/>
  <c r="AH18" i="8"/>
  <c r="Y7" i="8"/>
  <c r="AE15" i="8"/>
  <c r="AJ16" i="8"/>
  <c r="Z15" i="8"/>
  <c r="AG14" i="8"/>
  <c r="AB17" i="8"/>
  <c r="AC14" i="8"/>
  <c r="AA7" i="8"/>
  <c r="AB18" i="8"/>
  <c r="Z19" i="8"/>
  <c r="X9" i="8"/>
  <c r="AH16" i="8"/>
  <c r="AH14" i="8"/>
  <c r="AG18" i="8"/>
  <c r="AJ19" i="8"/>
  <c r="X14" i="8"/>
  <c r="AC15" i="8"/>
  <c r="AC12" i="8"/>
  <c r="Z13" i="8"/>
  <c r="AE14" i="8"/>
  <c r="Y10" i="8"/>
  <c r="AL19" i="8"/>
  <c r="AG19" i="8"/>
  <c r="AC9" i="8"/>
  <c r="Y9" i="8"/>
  <c r="AH17" i="8"/>
  <c r="AD16" i="8"/>
  <c r="AK17" i="8"/>
  <c r="Y18" i="8"/>
  <c r="AF19" i="8"/>
  <c r="AA15" i="8"/>
  <c r="AA13" i="8"/>
  <c r="AF18" i="8"/>
  <c r="AC18" i="8"/>
  <c r="AA11" i="8"/>
  <c r="AF12" i="8"/>
  <c r="Y8" i="8"/>
  <c r="AC10" i="8"/>
  <c r="X13" i="8"/>
  <c r="AM19" i="8"/>
  <c r="X17" i="8"/>
  <c r="X18" i="8"/>
  <c r="Y5" i="8"/>
  <c r="AE13" i="8"/>
  <c r="AA12" i="8"/>
  <c r="Z16" i="8"/>
  <c r="AD10" i="8"/>
  <c r="AF15" i="8"/>
  <c r="Y11" i="8"/>
  <c r="Y6" i="8"/>
  <c r="Y17" i="8"/>
  <c r="AC16" i="8"/>
  <c r="AD13" i="8"/>
  <c r="Y16" i="8"/>
  <c r="BC25" i="8" l="1"/>
  <c r="BF22" i="8"/>
  <c r="BC23" i="8"/>
  <c r="BF23" i="8"/>
  <c r="BC24" i="8"/>
  <c r="BF25" i="8"/>
  <c r="BC22" i="8"/>
  <c r="BC26" i="8"/>
  <c r="BF24" i="8"/>
  <c r="BD23" i="8"/>
  <c r="BG25" i="8"/>
  <c r="BG24" i="8"/>
  <c r="BG26" i="8"/>
  <c r="BF21" i="8"/>
  <c r="BF26" i="8"/>
  <c r="BD22" i="8"/>
  <c r="BD25" i="8"/>
  <c r="BG21" i="8"/>
  <c r="BE25" i="8"/>
  <c r="BG22" i="8"/>
  <c r="BD21" i="8"/>
  <c r="BD24" i="8"/>
  <c r="BD26" i="8"/>
  <c r="BE23" i="8"/>
  <c r="BE24" i="8"/>
  <c r="BE26" i="8"/>
  <c r="BG23" i="8"/>
  <c r="BC21" i="8"/>
  <c r="BE21" i="8"/>
  <c r="BE22" i="8"/>
  <c r="AL16" i="8"/>
  <c r="AD3" i="8"/>
  <c r="AH11" i="8"/>
  <c r="AH12" i="8"/>
  <c r="AN6" i="8"/>
  <c r="AJ3" i="8"/>
  <c r="AK4" i="8"/>
  <c r="AK5" i="8"/>
  <c r="AK9" i="8"/>
  <c r="AG3" i="8"/>
  <c r="AK10" i="8"/>
  <c r="AG4" i="8"/>
  <c r="AL11" i="8"/>
  <c r="AG5" i="8"/>
  <c r="AL12" i="8"/>
  <c r="AG6" i="8"/>
  <c r="AL13" i="8"/>
  <c r="AH7" i="8"/>
  <c r="AL14" i="8"/>
  <c r="AH8" i="8"/>
  <c r="AL15" i="8"/>
  <c r="AC3" i="8"/>
  <c r="AH9" i="8"/>
  <c r="AH10" i="8"/>
  <c r="AD4" i="8"/>
  <c r="AD5" i="8"/>
  <c r="AD6" i="8"/>
  <c r="AN3" i="8"/>
  <c r="Z3" i="8"/>
  <c r="AD7" i="8"/>
  <c r="AN4" i="8"/>
  <c r="Z4" i="8"/>
  <c r="AD8" i="8"/>
  <c r="AN5" i="8"/>
  <c r="AN7" i="8"/>
  <c r="AN8" i="8"/>
  <c r="AK6" i="8"/>
  <c r="AK7" i="8"/>
  <c r="AK8" i="8"/>
  <c r="AM3" i="8"/>
  <c r="AN12" i="8"/>
  <c r="AM7" i="8"/>
  <c r="AN16" i="8"/>
  <c r="AB5" i="8"/>
  <c r="AF9" i="8"/>
  <c r="AI6" i="8"/>
  <c r="AJ13" i="8"/>
  <c r="AL3" i="8"/>
  <c r="AN17" i="8"/>
  <c r="AB6" i="8"/>
  <c r="AE3" i="8"/>
  <c r="AF10" i="8"/>
  <c r="AI7" i="8"/>
  <c r="AJ14" i="8"/>
  <c r="AL4" i="8"/>
  <c r="AN18" i="8"/>
  <c r="AE4" i="8"/>
  <c r="AI8" i="8"/>
  <c r="AL5" i="8"/>
  <c r="AE5" i="8"/>
  <c r="AI9" i="8"/>
  <c r="AL6" i="8"/>
  <c r="AE6" i="8"/>
  <c r="AH3" i="8"/>
  <c r="AI10" i="8"/>
  <c r="AL7" i="8"/>
  <c r="AA3" i="8"/>
  <c r="AH4" i="8"/>
  <c r="AL8" i="8"/>
  <c r="AM15" i="8"/>
  <c r="AA4" i="8"/>
  <c r="AE8" i="8"/>
  <c r="AH5" i="8"/>
  <c r="AI12" i="8"/>
  <c r="AL9" i="8"/>
  <c r="AM16" i="8"/>
  <c r="AG7" i="8"/>
  <c r="AJ4" i="8"/>
  <c r="AK11" i="8"/>
  <c r="AC4" i="8"/>
  <c r="AG8" i="8"/>
  <c r="AJ5" i="8"/>
  <c r="AK12" i="8"/>
  <c r="AN10" i="8"/>
  <c r="Y3" i="8"/>
  <c r="AC7" i="8"/>
  <c r="AF4" i="8"/>
  <c r="AG11" i="8"/>
  <c r="AJ8" i="8"/>
  <c r="AK15" i="8"/>
  <c r="AM5" i="8"/>
  <c r="AF5" i="8"/>
  <c r="AJ9" i="8"/>
  <c r="AM6" i="8"/>
  <c r="AN13" i="8"/>
  <c r="AF6" i="8"/>
  <c r="AI3" i="8"/>
  <c r="AJ10" i="8"/>
  <c r="AN14" i="8"/>
  <c r="AB3" i="8"/>
  <c r="AF7" i="8"/>
  <c r="AI4" i="8"/>
  <c r="AJ11" i="8"/>
  <c r="AM8" i="8"/>
  <c r="AN15" i="8"/>
  <c r="AB4" i="8"/>
  <c r="AF8" i="8"/>
  <c r="AI5" i="8"/>
  <c r="AJ12" i="8"/>
  <c r="AM9" i="8"/>
  <c r="AM10" i="8"/>
  <c r="AM11" i="8"/>
  <c r="AM12" i="8"/>
  <c r="AM13" i="8"/>
  <c r="AM14" i="8"/>
  <c r="AE7" i="8"/>
  <c r="AI11" i="8"/>
  <c r="AA5" i="8"/>
  <c r="AE9" i="8"/>
  <c r="AH6" i="8"/>
  <c r="AI13" i="8"/>
  <c r="AK3" i="8"/>
  <c r="AL10" i="8"/>
  <c r="AM17" i="8"/>
  <c r="AN9" i="8"/>
  <c r="AC5" i="8"/>
  <c r="AG9" i="8"/>
  <c r="AJ6" i="8"/>
  <c r="AK13" i="8"/>
  <c r="AC6" i="8"/>
  <c r="AF3" i="8"/>
  <c r="AG10" i="8"/>
  <c r="AJ7" i="8"/>
  <c r="AK14" i="8"/>
  <c r="AM4" i="8"/>
  <c r="AN11" i="8"/>
  <c r="T52" i="8"/>
  <c r="B52" i="11"/>
  <c r="B16" i="9"/>
  <c r="AF20" i="8"/>
  <c r="AK20" i="8"/>
  <c r="AI20" i="8"/>
  <c r="AB20" i="8"/>
  <c r="X20" i="8"/>
  <c r="AL20" i="8"/>
  <c r="AC20" i="8"/>
  <c r="Y20" i="8"/>
  <c r="AM20" i="8"/>
  <c r="AH20" i="8"/>
  <c r="Z20" i="8"/>
  <c r="AD20" i="8"/>
  <c r="AA20" i="8"/>
  <c r="AE20" i="8"/>
  <c r="AJ20" i="8"/>
  <c r="AG20" i="8"/>
  <c r="AN20" i="8"/>
  <c r="BG27" i="8" l="1"/>
  <c r="BK27" i="8" s="1"/>
  <c r="BM27" i="8" s="1"/>
  <c r="BD27" i="8"/>
  <c r="BH27" i="8" s="1"/>
  <c r="BL27" i="8" s="1"/>
  <c r="BC27" i="8"/>
  <c r="BJ17" i="8" s="1"/>
  <c r="BM17" i="8" s="1"/>
  <c r="BF27" i="8"/>
  <c r="BE27" i="8"/>
  <c r="AO18" i="8"/>
  <c r="AO17" i="8"/>
  <c r="AO7" i="8"/>
  <c r="AO5" i="8"/>
  <c r="AO19" i="8"/>
  <c r="AO16" i="8"/>
  <c r="AO15" i="8"/>
  <c r="AO6" i="8"/>
  <c r="AO4" i="8"/>
  <c r="AO3" i="8"/>
  <c r="AO14" i="8"/>
  <c r="AO13" i="8"/>
  <c r="AO12" i="8"/>
  <c r="AO11" i="8"/>
  <c r="AO10" i="8"/>
  <c r="AO9" i="8"/>
  <c r="AO8" i="8"/>
  <c r="BN27" i="8" l="1"/>
  <c r="BI11" i="8"/>
  <c r="BL11" i="8" s="1"/>
  <c r="BI17" i="8"/>
  <c r="BL17" i="8" s="1"/>
  <c r="BN17" i="8" s="1"/>
  <c r="BJ11" i="8"/>
  <c r="BM11" i="8" s="1"/>
  <c r="BK25" i="8"/>
  <c r="BM25" i="8" s="1"/>
  <c r="BH25" i="8"/>
  <c r="BL25" i="8" s="1"/>
  <c r="BN25" i="8" l="1"/>
  <c r="BN11" i="8"/>
  <c r="B67" i="10"/>
  <c r="B64" i="10"/>
  <c r="B61" i="10"/>
  <c r="B58" i="10"/>
  <c r="B55" i="10"/>
  <c r="B70" i="10" l="1"/>
  <c r="B52"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Anuj Arvind Jain</author>
  </authors>
  <commentList>
    <comment ref="AT3" authorId="0" shapeId="0" xr:uid="{00000000-0006-0000-0100-000001000000}">
      <text>
        <r>
          <rPr>
            <b/>
            <u/>
            <sz val="9"/>
            <color indexed="81"/>
            <rFont val="Tahoma"/>
            <family val="2"/>
          </rPr>
          <t>StatTools Note:</t>
        </r>
        <r>
          <rPr>
            <sz val="9"/>
            <color indexed="81"/>
            <rFont val="Tahoma"/>
            <family val="2"/>
          </rPr>
          <t xml:space="preserve">
This is a measure of the deviations of actual from the predicted for a model with no explanatory variables and a constant.</t>
        </r>
      </text>
    </comment>
    <comment ref="BQ3" authorId="0" shapeId="0" xr:uid="{00000000-0006-0000-0100-000002000000}">
      <text>
        <r>
          <rPr>
            <b/>
            <u/>
            <sz val="9"/>
            <color indexed="81"/>
            <rFont val="Tahoma"/>
            <family val="2"/>
          </rPr>
          <t>StatTools Note:</t>
        </r>
        <r>
          <rPr>
            <sz val="9"/>
            <color indexed="81"/>
            <rFont val="Tahoma"/>
            <family val="2"/>
          </rPr>
          <t xml:space="preserve">
This is a measure of the deviations of actual from the predicted for a model with no explanatory variables and a constant.</t>
        </r>
      </text>
    </comment>
    <comment ref="AT4" authorId="0" shapeId="0" xr:uid="{00000000-0006-0000-0100-000003000000}">
      <text>
        <r>
          <rPr>
            <b/>
            <u/>
            <sz val="9"/>
            <color indexed="81"/>
            <rFont val="Tahoma"/>
            <family val="2"/>
          </rPr>
          <t>StatTools Note:</t>
        </r>
        <r>
          <rPr>
            <sz val="9"/>
            <color indexed="81"/>
            <rFont val="Tahoma"/>
            <family val="2"/>
          </rPr>
          <t xml:space="preserve">
This is the same measure of the deviations for the proposed model.</t>
        </r>
      </text>
    </comment>
    <comment ref="BQ4" authorId="0" shapeId="0" xr:uid="{00000000-0006-0000-0100-000004000000}">
      <text>
        <r>
          <rPr>
            <b/>
            <u/>
            <sz val="9"/>
            <color indexed="81"/>
            <rFont val="Tahoma"/>
            <family val="2"/>
          </rPr>
          <t>StatTools Note:</t>
        </r>
        <r>
          <rPr>
            <sz val="9"/>
            <color indexed="81"/>
            <rFont val="Tahoma"/>
            <family val="2"/>
          </rPr>
          <t xml:space="preserve">
This is the same measure of the deviations for the proposed model.</t>
        </r>
      </text>
    </comment>
    <comment ref="AT5" authorId="0" shapeId="0" xr:uid="{00000000-0006-0000-0100-000005000000}">
      <text>
        <r>
          <rPr>
            <b/>
            <u/>
            <sz val="9"/>
            <color indexed="81"/>
            <rFont val="Tahoma"/>
            <family val="2"/>
          </rPr>
          <t>StatTools Note:</t>
        </r>
        <r>
          <rPr>
            <sz val="9"/>
            <color indexed="81"/>
            <rFont val="Tahoma"/>
            <family val="2"/>
          </rPr>
          <t xml:space="preserve">
This is the improvement in deviance from a model with no explanatory variables to the proposed model. Under the null hypothesis that the model has no explanatory power, this is chi-square distributed with df equal to the number of explanatory variables.</t>
        </r>
      </text>
    </comment>
    <comment ref="BQ5" authorId="0" shapeId="0" xr:uid="{00000000-0006-0000-0100-000006000000}">
      <text>
        <r>
          <rPr>
            <b/>
            <u/>
            <sz val="9"/>
            <color indexed="81"/>
            <rFont val="Tahoma"/>
            <family val="2"/>
          </rPr>
          <t>StatTools Note:</t>
        </r>
        <r>
          <rPr>
            <sz val="9"/>
            <color indexed="81"/>
            <rFont val="Tahoma"/>
            <family val="2"/>
          </rPr>
          <t xml:space="preserve">
This is the improvement in deviance from a model with no explanatory variables to the proposed model. Under the null hypothesis that the model has no explanatory power, this is chi-square distributed with df equal to the number of explanatory variables.</t>
        </r>
      </text>
    </comment>
    <comment ref="AT6" authorId="0" shapeId="0" xr:uid="{00000000-0006-0000-0100-000007000000}">
      <text>
        <r>
          <rPr>
            <b/>
            <u/>
            <sz val="9"/>
            <color indexed="81"/>
            <rFont val="Tahoma"/>
            <family val="2"/>
          </rPr>
          <t>StatTools Note:</t>
        </r>
        <r>
          <rPr>
            <sz val="9"/>
            <color indexed="81"/>
            <rFont val="Tahoma"/>
            <family val="2"/>
          </rPr>
          <t xml:space="preserve">
If this is small, then we can conclude that the model has at least some explanatory power.</t>
        </r>
      </text>
    </comment>
    <comment ref="BQ6" authorId="0" shapeId="0" xr:uid="{00000000-0006-0000-0100-000008000000}">
      <text>
        <r>
          <rPr>
            <b/>
            <u/>
            <sz val="9"/>
            <color indexed="81"/>
            <rFont val="Tahoma"/>
            <family val="2"/>
          </rPr>
          <t>StatTools Note:</t>
        </r>
        <r>
          <rPr>
            <sz val="9"/>
            <color indexed="81"/>
            <rFont val="Tahoma"/>
            <family val="2"/>
          </rPr>
          <t xml:space="preserve">
If this is small, then we can conclude that the model has at least some explanatory power.</t>
        </r>
      </text>
    </comment>
    <comment ref="AU8" authorId="0" shapeId="0" xr:uid="{00000000-0006-0000-0100-000009000000}">
      <text>
        <r>
          <rPr>
            <b/>
            <u/>
            <sz val="9"/>
            <color indexed="81"/>
            <rFont val="Tahoma"/>
            <family val="2"/>
          </rPr>
          <t>StatTools Note:</t>
        </r>
        <r>
          <rPr>
            <sz val="9"/>
            <color indexed="81"/>
            <rFont val="Tahoma"/>
            <family val="2"/>
          </rPr>
          <t xml:space="preserve">
These coefficients spell out the regression equation for the logistic regression.</t>
        </r>
      </text>
    </comment>
    <comment ref="BA8" authorId="0" shapeId="0" xr:uid="{00000000-0006-0000-0100-00000A000000}">
      <text>
        <r>
          <rPr>
            <b/>
            <u/>
            <sz val="9"/>
            <color indexed="81"/>
            <rFont val="Tahoma"/>
            <family val="2"/>
          </rPr>
          <t>StatTools Note:</t>
        </r>
        <r>
          <rPr>
            <sz val="9"/>
            <color indexed="81"/>
            <rFont val="Tahoma"/>
            <family val="2"/>
          </rPr>
          <t xml:space="preserve">
This is useful for interpreting the coefficients in terms of a change in odds.</t>
        </r>
      </text>
    </comment>
    <comment ref="BR8" authorId="0" shapeId="0" xr:uid="{00000000-0006-0000-0100-00000B000000}">
      <text>
        <r>
          <rPr>
            <b/>
            <u/>
            <sz val="9"/>
            <color indexed="81"/>
            <rFont val="Tahoma"/>
            <family val="2"/>
          </rPr>
          <t>StatTools Note:</t>
        </r>
        <r>
          <rPr>
            <sz val="9"/>
            <color indexed="81"/>
            <rFont val="Tahoma"/>
            <family val="2"/>
          </rPr>
          <t xml:space="preserve">
These coefficients spell out the regression equation for the logistic regression.</t>
        </r>
      </text>
    </comment>
    <comment ref="BX8" authorId="0" shapeId="0" xr:uid="{00000000-0006-0000-0100-00000C000000}">
      <text>
        <r>
          <rPr>
            <b/>
            <u/>
            <sz val="9"/>
            <color indexed="81"/>
            <rFont val="Tahoma"/>
            <family val="2"/>
          </rPr>
          <t>StatTools Note:</t>
        </r>
        <r>
          <rPr>
            <sz val="9"/>
            <color indexed="81"/>
            <rFont val="Tahoma"/>
            <family val="2"/>
          </rPr>
          <t xml:space="preserve">
This is useful for interpreting the coefficients in terms of a change in odds.</t>
        </r>
      </text>
    </comment>
    <comment ref="AV9" authorId="0" shapeId="0" xr:uid="{00000000-0006-0000-0100-00000D000000}">
      <text>
        <r>
          <rPr>
            <b/>
            <u/>
            <sz val="9"/>
            <color indexed="81"/>
            <rFont val="Tahoma"/>
            <family val="2"/>
          </rPr>
          <t>StatTools Note:</t>
        </r>
        <r>
          <rPr>
            <sz val="9"/>
            <color indexed="81"/>
            <rFont val="Tahoma"/>
            <family val="2"/>
          </rPr>
          <t xml:space="preserve">
Indications of how the regression coefficents would vary from sample to sample.</t>
        </r>
      </text>
    </comment>
    <comment ref="AW9" authorId="0" shapeId="0" xr:uid="{00000000-0006-0000-0100-00000E000000}">
      <text>
        <r>
          <rPr>
            <b/>
            <u/>
            <sz val="9"/>
            <color indexed="81"/>
            <rFont val="Tahoma"/>
            <family val="2"/>
          </rPr>
          <t>StatTools Note:</t>
        </r>
        <r>
          <rPr>
            <sz val="9"/>
            <color indexed="81"/>
            <rFont val="Tahoma"/>
            <family val="2"/>
          </rPr>
          <t xml:space="preserve">
This is analagous to the t-value in multiple regression, or the ratio of the coefficient to its standard error.</t>
        </r>
      </text>
    </comment>
    <comment ref="AY9" authorId="0" shapeId="0" xr:uid="{00000000-0006-0000-0100-00000F000000}">
      <text>
        <r>
          <rPr>
            <b/>
            <u/>
            <sz val="9"/>
            <color indexed="81"/>
            <rFont val="Tahoma"/>
            <family val="2"/>
          </rPr>
          <t>StatTools Note:</t>
        </r>
        <r>
          <rPr>
            <sz val="9"/>
            <color indexed="81"/>
            <rFont val="Tahoma"/>
            <family val="2"/>
          </rPr>
          <t xml:space="preserve">
This column and the next represent 95% confidence intervals for the coefficients.</t>
        </r>
      </text>
    </comment>
    <comment ref="BS9" authorId="0" shapeId="0" xr:uid="{00000000-0006-0000-0100-000010000000}">
      <text>
        <r>
          <rPr>
            <b/>
            <u/>
            <sz val="9"/>
            <color indexed="81"/>
            <rFont val="Tahoma"/>
            <family val="2"/>
          </rPr>
          <t>StatTools Note:</t>
        </r>
        <r>
          <rPr>
            <sz val="9"/>
            <color indexed="81"/>
            <rFont val="Tahoma"/>
            <family val="2"/>
          </rPr>
          <t xml:space="preserve">
Indications of how the regression coefficents would vary from sample to sample.</t>
        </r>
      </text>
    </comment>
    <comment ref="BT9" authorId="0" shapeId="0" xr:uid="{00000000-0006-0000-0100-000011000000}">
      <text>
        <r>
          <rPr>
            <b/>
            <u/>
            <sz val="9"/>
            <color indexed="81"/>
            <rFont val="Tahoma"/>
            <family val="2"/>
          </rPr>
          <t>StatTools Note:</t>
        </r>
        <r>
          <rPr>
            <sz val="9"/>
            <color indexed="81"/>
            <rFont val="Tahoma"/>
            <family val="2"/>
          </rPr>
          <t xml:space="preserve">
This is analagous to the t-value in multiple regression, or the ratio of the coefficient to its standard error.</t>
        </r>
      </text>
    </comment>
    <comment ref="BV9" authorId="0" shapeId="0" xr:uid="{00000000-0006-0000-0100-000012000000}">
      <text>
        <r>
          <rPr>
            <b/>
            <u/>
            <sz val="9"/>
            <color indexed="81"/>
            <rFont val="Tahoma"/>
            <family val="2"/>
          </rPr>
          <t>StatTools Note:</t>
        </r>
        <r>
          <rPr>
            <sz val="9"/>
            <color indexed="81"/>
            <rFont val="Tahoma"/>
            <family val="2"/>
          </rPr>
          <t xml:space="preserve">
This column and the next represent 95% confidence intervals for the coefficients.</t>
        </r>
      </text>
    </comment>
    <comment ref="BQ21" authorId="0" shapeId="0" xr:uid="{00000000-0006-0000-0100-000013000000}">
      <text>
        <r>
          <rPr>
            <b/>
            <u/>
            <sz val="9"/>
            <color indexed="81"/>
            <rFont val="Tahoma"/>
            <family val="2"/>
          </rPr>
          <t>StatTools Note:</t>
        </r>
        <r>
          <rPr>
            <sz val="9"/>
            <color indexed="81"/>
            <rFont val="Tahoma"/>
            <family val="2"/>
          </rPr>
          <t xml:space="preserve">
Actual along the side, predicted along the top.</t>
        </r>
      </text>
    </comment>
    <comment ref="BQ27" authorId="0" shapeId="0" xr:uid="{00000000-0006-0000-0100-000014000000}">
      <text>
        <r>
          <rPr>
            <b/>
            <u/>
            <sz val="9"/>
            <color indexed="81"/>
            <rFont val="Tahoma"/>
            <family val="2"/>
          </rPr>
          <t>StatTools Note:</t>
        </r>
        <r>
          <rPr>
            <sz val="9"/>
            <color indexed="81"/>
            <rFont val="Tahoma"/>
            <family val="2"/>
          </rPr>
          <t xml:space="preserve">
Percentage of all observations correctly classified.</t>
        </r>
      </text>
    </comment>
    <comment ref="BQ28" authorId="0" shapeId="0" xr:uid="{00000000-0006-0000-0100-000015000000}">
      <text>
        <r>
          <rPr>
            <b/>
            <u/>
            <sz val="9"/>
            <color indexed="81"/>
            <rFont val="Tahoma"/>
            <family val="2"/>
          </rPr>
          <t>StatTools Note:</t>
        </r>
        <r>
          <rPr>
            <sz val="9"/>
            <color indexed="81"/>
            <rFont val="Tahoma"/>
            <family val="2"/>
          </rPr>
          <t xml:space="preserve">
Percentage that would be correctly classified by classifying all observations in the largest category.</t>
        </r>
      </text>
    </comment>
    <comment ref="BQ29" authorId="0" shapeId="0" xr:uid="{00000000-0006-0000-0100-000016000000}">
      <text>
        <r>
          <rPr>
            <b/>
            <u/>
            <sz val="9"/>
            <color indexed="81"/>
            <rFont val="Tahoma"/>
            <family val="2"/>
          </rPr>
          <t>StatTools Note:</t>
        </r>
        <r>
          <rPr>
            <sz val="9"/>
            <color indexed="81"/>
            <rFont val="Tahoma"/>
            <family val="2"/>
          </rPr>
          <t xml:space="preserve">
Percent of the "error gap" filled.</t>
        </r>
      </text>
    </comment>
    <comment ref="AT30" authorId="0" shapeId="0" xr:uid="{00000000-0006-0000-0100-000017000000}">
      <text>
        <r>
          <rPr>
            <b/>
            <u/>
            <sz val="9"/>
            <color indexed="81"/>
            <rFont val="Tahoma"/>
            <family val="2"/>
          </rPr>
          <t>StatTools Note:</t>
        </r>
        <r>
          <rPr>
            <sz val="9"/>
            <color indexed="81"/>
            <rFont val="Tahoma"/>
            <family val="2"/>
          </rPr>
          <t xml:space="preserve">
Actual along the side, predicted along the top.</t>
        </r>
      </text>
    </comment>
    <comment ref="AT36" authorId="0" shapeId="0" xr:uid="{00000000-0006-0000-0100-000018000000}">
      <text>
        <r>
          <rPr>
            <b/>
            <u/>
            <sz val="9"/>
            <color indexed="81"/>
            <rFont val="Tahoma"/>
            <family val="2"/>
          </rPr>
          <t>StatTools Note:</t>
        </r>
        <r>
          <rPr>
            <sz val="9"/>
            <color indexed="81"/>
            <rFont val="Tahoma"/>
            <family val="2"/>
          </rPr>
          <t xml:space="preserve">
Percentage of all observations correctly classified.</t>
        </r>
      </text>
    </comment>
    <comment ref="AT37" authorId="0" shapeId="0" xr:uid="{00000000-0006-0000-0100-000019000000}">
      <text>
        <r>
          <rPr>
            <b/>
            <u/>
            <sz val="9"/>
            <color indexed="81"/>
            <rFont val="Tahoma"/>
            <family val="2"/>
          </rPr>
          <t>StatTools Note:</t>
        </r>
        <r>
          <rPr>
            <sz val="9"/>
            <color indexed="81"/>
            <rFont val="Tahoma"/>
            <family val="2"/>
          </rPr>
          <t xml:space="preserve">
Percentage that would be correctly classified by classifying all observations in the largest category.</t>
        </r>
      </text>
    </comment>
    <comment ref="AT38" authorId="0" shapeId="0" xr:uid="{00000000-0006-0000-0100-00001A000000}">
      <text>
        <r>
          <rPr>
            <b/>
            <u/>
            <sz val="9"/>
            <color indexed="81"/>
            <rFont val="Tahoma"/>
            <family val="2"/>
          </rPr>
          <t>StatTools Note:</t>
        </r>
        <r>
          <rPr>
            <sz val="9"/>
            <color indexed="81"/>
            <rFont val="Tahoma"/>
            <family val="2"/>
          </rPr>
          <t xml:space="preserve">
Percent of the "error gap" filled.</t>
        </r>
      </text>
    </comment>
  </commentList>
</comments>
</file>

<file path=xl/sharedStrings.xml><?xml version="1.0" encoding="utf-8"?>
<sst xmlns="http://schemas.openxmlformats.org/spreadsheetml/2006/main" count="12042" uniqueCount="410">
  <si>
    <t>BAD</t>
  </si>
  <si>
    <t>LOAN</t>
  </si>
  <si>
    <t>MORTDUE</t>
  </si>
  <si>
    <t>VALUE</t>
  </si>
  <si>
    <t>REASON</t>
  </si>
  <si>
    <t>JOB</t>
  </si>
  <si>
    <t>YOJ</t>
  </si>
  <si>
    <t>DEROG</t>
  </si>
  <si>
    <t>DELINQ</t>
  </si>
  <si>
    <t>CLAGE</t>
  </si>
  <si>
    <t>NINQ</t>
  </si>
  <si>
    <t>CLNO</t>
  </si>
  <si>
    <t>DEBTINC</t>
  </si>
  <si>
    <t>HomeImp</t>
  </si>
  <si>
    <t>Other</t>
  </si>
  <si>
    <t>Office</t>
  </si>
  <si>
    <t>Sales</t>
  </si>
  <si>
    <t>Mgr</t>
  </si>
  <si>
    <t>ProfExe</t>
  </si>
  <si>
    <t>Self</t>
  </si>
  <si>
    <t>DebtCon</t>
  </si>
  <si>
    <t>StatTools Version that generated sheet, Major</t>
  </si>
  <si>
    <t>StatTools Version that generated sheet, Minor</t>
  </si>
  <si>
    <t>StatTools Version that generated sheet, Revision</t>
  </si>
  <si>
    <t>Min. StatTools Version to Read Sheet, Major (note ST versions before 1.1.1 don't perform forward compatibility check)</t>
  </si>
  <si>
    <t>Min. StatTools Version to Read Sheet, Minor</t>
  </si>
  <si>
    <t>Min. StatTools Version to Read Sheet, Revision</t>
  </si>
  <si>
    <t>Min. StatTools version to not put up warning about extra info, Major</t>
  </si>
  <si>
    <t>Min. StatTools version to not put up warning about extra info, Minor</t>
  </si>
  <si>
    <t>Min. StatTools version to not put up warning about extra info, Revision</t>
  </si>
  <si>
    <t>Name</t>
  </si>
  <si>
    <t>GUID</t>
  </si>
  <si>
    <t>Format Range</t>
  </si>
  <si>
    <t>Variable Layout</t>
  </si>
  <si>
    <t>Columns</t>
  </si>
  <si>
    <t>Variable Names In Cells</t>
  </si>
  <si>
    <t>Variable Names In 2nd Cells</t>
  </si>
  <si>
    <t>Data Set Ranges</t>
  </si>
  <si>
    <t>Data Sheet Format</t>
  </si>
  <si>
    <t>Formula Eval Cell</t>
  </si>
  <si>
    <t>Num Stored Vars</t>
  </si>
  <si>
    <t>1 : Info</t>
  </si>
  <si>
    <t>var1</t>
  </si>
  <si>
    <t>ST_BAD</t>
  </si>
  <si>
    <t>1 : Ranges</t>
  </si>
  <si>
    <t>1 : MultiRefs</t>
  </si>
  <si>
    <t>2 : Info</t>
  </si>
  <si>
    <t>var2</t>
  </si>
  <si>
    <t>ST_LOAN</t>
  </si>
  <si>
    <t>2 : Ranges</t>
  </si>
  <si>
    <t>2 : MultiRefs</t>
  </si>
  <si>
    <t>3 : Info</t>
  </si>
  <si>
    <t>var3</t>
  </si>
  <si>
    <t>ST_MORTDUE</t>
  </si>
  <si>
    <t>3 : Ranges</t>
  </si>
  <si>
    <t>3 : MultiRefs</t>
  </si>
  <si>
    <t>4 : Info</t>
  </si>
  <si>
    <t>var4</t>
  </si>
  <si>
    <t>ST_VALUE</t>
  </si>
  <si>
    <t>4 : Ranges</t>
  </si>
  <si>
    <t>4 : MultiRefs</t>
  </si>
  <si>
    <t>5 : Info</t>
  </si>
  <si>
    <t>var5</t>
  </si>
  <si>
    <t>ST_REASON</t>
  </si>
  <si>
    <t>5 : Ranges</t>
  </si>
  <si>
    <t>5 : MultiRefs</t>
  </si>
  <si>
    <t>6 : Info</t>
  </si>
  <si>
    <t>var6</t>
  </si>
  <si>
    <t>ST_JOB</t>
  </si>
  <si>
    <t>6 : Ranges</t>
  </si>
  <si>
    <t>6 : MultiRefs</t>
  </si>
  <si>
    <t>7 : Info</t>
  </si>
  <si>
    <t>var7</t>
  </si>
  <si>
    <t>ST_YOJ</t>
  </si>
  <si>
    <t>7 : Ranges</t>
  </si>
  <si>
    <t>7 : MultiRefs</t>
  </si>
  <si>
    <t>8 : Info</t>
  </si>
  <si>
    <t>var8</t>
  </si>
  <si>
    <t>ST_DEROG</t>
  </si>
  <si>
    <t>8 : Ranges</t>
  </si>
  <si>
    <t>8 : MultiRefs</t>
  </si>
  <si>
    <t>9 : Info</t>
  </si>
  <si>
    <t>var9</t>
  </si>
  <si>
    <t>ST_DELINQ</t>
  </si>
  <si>
    <t>9 : Ranges</t>
  </si>
  <si>
    <t>9 : MultiRefs</t>
  </si>
  <si>
    <t>10 : Info</t>
  </si>
  <si>
    <t>var10</t>
  </si>
  <si>
    <t>ST_CLAGE</t>
  </si>
  <si>
    <t>10 : Ranges</t>
  </si>
  <si>
    <t>10 : MultiRefs</t>
  </si>
  <si>
    <t>11 : Info</t>
  </si>
  <si>
    <t>var11</t>
  </si>
  <si>
    <t>ST_NINQ</t>
  </si>
  <si>
    <t>11 : Ranges</t>
  </si>
  <si>
    <t>11 : MultiRefs</t>
  </si>
  <si>
    <t>12 : Info</t>
  </si>
  <si>
    <t>var12</t>
  </si>
  <si>
    <t>ST_CLNO</t>
  </si>
  <si>
    <t>12 : Ranges</t>
  </si>
  <si>
    <t>12 : MultiRefs</t>
  </si>
  <si>
    <t>13 : Info</t>
  </si>
  <si>
    <t>var13</t>
  </si>
  <si>
    <t>ST_DEBTINC</t>
  </si>
  <si>
    <t>13 : Ranges</t>
  </si>
  <si>
    <t>13 : MultiRefs</t>
  </si>
  <si>
    <t>reasondummy</t>
  </si>
  <si>
    <t>mgr</t>
  </si>
  <si>
    <t>other</t>
  </si>
  <si>
    <t>office</t>
  </si>
  <si>
    <t>sales</t>
  </si>
  <si>
    <t>profexe</t>
  </si>
  <si>
    <t>14 : Info</t>
  </si>
  <si>
    <t>var14</t>
  </si>
  <si>
    <t>ST_reasondummy</t>
  </si>
  <si>
    <t>14 : Ranges</t>
  </si>
  <si>
    <t>14 : MultiRefs</t>
  </si>
  <si>
    <t>15 : Info</t>
  </si>
  <si>
    <t>var15</t>
  </si>
  <si>
    <t>ST_mgr</t>
  </si>
  <si>
    <t>15 : Ranges</t>
  </si>
  <si>
    <t>15 : MultiRefs</t>
  </si>
  <si>
    <t>16 : Info</t>
  </si>
  <si>
    <t>var16</t>
  </si>
  <si>
    <t>ST_other</t>
  </si>
  <si>
    <t>16 : Ranges</t>
  </si>
  <si>
    <t>16 : MultiRefs</t>
  </si>
  <si>
    <t>17 : Info</t>
  </si>
  <si>
    <t>var17</t>
  </si>
  <si>
    <t>ST_office</t>
  </si>
  <si>
    <t>17 : Ranges</t>
  </si>
  <si>
    <t>17 : MultiRefs</t>
  </si>
  <si>
    <t>18 : Info</t>
  </si>
  <si>
    <t>var18</t>
  </si>
  <si>
    <t>ST_sales</t>
  </si>
  <si>
    <t>18 : Ranges</t>
  </si>
  <si>
    <t>18 : MultiRefs</t>
  </si>
  <si>
    <t>19 : Info</t>
  </si>
  <si>
    <t>var19</t>
  </si>
  <si>
    <t>ST_profexe</t>
  </si>
  <si>
    <t>19 : Ranges</t>
  </si>
  <si>
    <t>19 : MultiRefs</t>
  </si>
  <si>
    <t>Summary Measures</t>
  </si>
  <si>
    <t>Logistic Regression for BAD</t>
  </si>
  <si>
    <t>Regression Coefficients</t>
  </si>
  <si>
    <t>Classification Matrix</t>
  </si>
  <si>
    <t>Summary Classification</t>
  </si>
  <si>
    <t/>
  </si>
  <si>
    <t>Null Deviance</t>
  </si>
  <si>
    <t>Model Deviance</t>
  </si>
  <si>
    <t>Improvement</t>
  </si>
  <si>
    <t>p-Value</t>
  </si>
  <si>
    <t>Constant</t>
  </si>
  <si>
    <t>Coefficient</t>
  </si>
  <si>
    <t>Standard</t>
  </si>
  <si>
    <t>Error</t>
  </si>
  <si>
    <t>Wald</t>
  </si>
  <si>
    <t>Value</t>
  </si>
  <si>
    <t>Lower</t>
  </si>
  <si>
    <t>Limit</t>
  </si>
  <si>
    <t>Upper</t>
  </si>
  <si>
    <t>Exp(Coef)</t>
  </si>
  <si>
    <t>Percent</t>
  </si>
  <si>
    <t>Correct</t>
  </si>
  <si>
    <t>Base</t>
  </si>
  <si>
    <t>Linear Correlation Table</t>
  </si>
  <si>
    <t>HMEQ</t>
  </si>
  <si>
    <t>DG1D2DA8F4</t>
  </si>
  <si>
    <t>VGD7D8F46121A41EB</t>
  </si>
  <si>
    <t>VG22D9AECD127DDAF8</t>
  </si>
  <si>
    <t>VG2F805293596D77C</t>
  </si>
  <si>
    <t>VG2CD78B3D94A1FBF</t>
  </si>
  <si>
    <t>VG37D2CF75406DFC</t>
  </si>
  <si>
    <t>VG38C4205F33DB7A09</t>
  </si>
  <si>
    <t>VG1008D51B2372E662</t>
  </si>
  <si>
    <t>VG25148518F63A0D1</t>
  </si>
  <si>
    <t>VG25C5878AB7A2E4</t>
  </si>
  <si>
    <t>VG271B00B83F368F2</t>
  </si>
  <si>
    <t>VG30C30929358D15AD</t>
  </si>
  <si>
    <t>VG2B0B338B1FC4A47B</t>
  </si>
  <si>
    <t>VG6AAF83C291680AF</t>
  </si>
  <si>
    <t>VG21B697073A3D2F11</t>
  </si>
  <si>
    <t>VG2E2B8D58E467B1</t>
  </si>
  <si>
    <t>VG2DEBF255D38962</t>
  </si>
  <si>
    <t>VG38CD85BE1F10B84B</t>
  </si>
  <si>
    <t>VG2980A65AE8AC613</t>
  </si>
  <si>
    <t>VG1121E09137BE7610</t>
  </si>
  <si>
    <t>20 : Info</t>
  </si>
  <si>
    <t>VG216280E71E54E115</t>
  </si>
  <si>
    <t>var20</t>
  </si>
  <si>
    <t>ST_DEROGLOAN</t>
  </si>
  <si>
    <t>20 : Ranges</t>
  </si>
  <si>
    <t>20 : MultiRefs</t>
  </si>
  <si>
    <t>21 : Info</t>
  </si>
  <si>
    <t>VGC8A2CDC27F95D7C</t>
  </si>
  <si>
    <t>var21</t>
  </si>
  <si>
    <t>ST_HMEQ</t>
  </si>
  <si>
    <t>21 : Ranges</t>
  </si>
  <si>
    <t>21 : MultiRefs</t>
  </si>
  <si>
    <t>22 : Info</t>
  </si>
  <si>
    <t>VG34806D5E35BA6D3</t>
  </si>
  <si>
    <t>var22</t>
  </si>
  <si>
    <t>ST_BAD_22</t>
  </si>
  <si>
    <t>22 : Ranges</t>
  </si>
  <si>
    <t>22 : MultiRefs</t>
  </si>
  <si>
    <t>23 : Info</t>
  </si>
  <si>
    <t>VG19FE503D332610F0</t>
  </si>
  <si>
    <t>var23</t>
  </si>
  <si>
    <t>ST_LOAN_23</t>
  </si>
  <si>
    <t>23 : Ranges</t>
  </si>
  <si>
    <t>23 : MultiRefs</t>
  </si>
  <si>
    <t>24 : Info</t>
  </si>
  <si>
    <t>VG2D155B57C823D2E</t>
  </si>
  <si>
    <t>var24</t>
  </si>
  <si>
    <t>ST_MORTDUE_24</t>
  </si>
  <si>
    <t>24 : Ranges</t>
  </si>
  <si>
    <t>24 : MultiRefs</t>
  </si>
  <si>
    <t>25 : Info</t>
  </si>
  <si>
    <t>VG3ABE15B02DF06557</t>
  </si>
  <si>
    <t>var25</t>
  </si>
  <si>
    <t>ST_VALUE_25</t>
  </si>
  <si>
    <t>25 : Ranges</t>
  </si>
  <si>
    <t>25 : MultiRefs</t>
  </si>
  <si>
    <t>26 : Info</t>
  </si>
  <si>
    <t>VG29328E9416FEC0AE</t>
  </si>
  <si>
    <t>var26</t>
  </si>
  <si>
    <t>ST_YOJ_26</t>
  </si>
  <si>
    <t>26 : Ranges</t>
  </si>
  <si>
    <t>26 : MultiRefs</t>
  </si>
  <si>
    <t>27 : Info</t>
  </si>
  <si>
    <t>VG1446885C336858B4</t>
  </si>
  <si>
    <t>var27</t>
  </si>
  <si>
    <t>ST_DEROG_27</t>
  </si>
  <si>
    <t>27 : Ranges</t>
  </si>
  <si>
    <t>27 : MultiRefs</t>
  </si>
  <si>
    <t>28 : Info</t>
  </si>
  <si>
    <t>VG383B67DF20E3F0E3</t>
  </si>
  <si>
    <t>var28</t>
  </si>
  <si>
    <t>ST_DELINQ_28</t>
  </si>
  <si>
    <t>28 : Ranges</t>
  </si>
  <si>
    <t>28 : MultiRefs</t>
  </si>
  <si>
    <t>29 : Info</t>
  </si>
  <si>
    <t>VG21E198E434FCC93B</t>
  </si>
  <si>
    <t>var29</t>
  </si>
  <si>
    <t>ST_CLAGE_29</t>
  </si>
  <si>
    <t>29 : Ranges</t>
  </si>
  <si>
    <t>29 : MultiRefs</t>
  </si>
  <si>
    <t>30 : Info</t>
  </si>
  <si>
    <t>VG2462750B1C0C3D5B</t>
  </si>
  <si>
    <t>var30</t>
  </si>
  <si>
    <t>ST_NINQ_30</t>
  </si>
  <si>
    <t>30 : Ranges</t>
  </si>
  <si>
    <t>30 : MultiRefs</t>
  </si>
  <si>
    <t>31 : Info</t>
  </si>
  <si>
    <t>VG1EE992193166B433</t>
  </si>
  <si>
    <t>var31</t>
  </si>
  <si>
    <t>ST_CLNO_31</t>
  </si>
  <si>
    <t>31 : Ranges</t>
  </si>
  <si>
    <t>31 : MultiRefs</t>
  </si>
  <si>
    <t>32 : Info</t>
  </si>
  <si>
    <t>VG36E8B4CF13354322</t>
  </si>
  <si>
    <t>var32</t>
  </si>
  <si>
    <t>ST_DEBTINC_32</t>
  </si>
  <si>
    <t>32 : Ranges</t>
  </si>
  <si>
    <t>32 : MultiRefs</t>
  </si>
  <si>
    <t>33 : Info</t>
  </si>
  <si>
    <t>VG1925B88E223CFE46</t>
  </si>
  <si>
    <t>var33</t>
  </si>
  <si>
    <t>ST_REASON_33</t>
  </si>
  <si>
    <t>33 : Ranges</t>
  </si>
  <si>
    <t>33 : MultiRefs</t>
  </si>
  <si>
    <t>34 : Info</t>
  </si>
  <si>
    <t>VG1B1A0D9520C5F741</t>
  </si>
  <si>
    <t>var34</t>
  </si>
  <si>
    <t>ST_JOB_34</t>
  </si>
  <si>
    <t>34 : Ranges</t>
  </si>
  <si>
    <t>34 : MultiRefs</t>
  </si>
  <si>
    <t>35 : Info</t>
  </si>
  <si>
    <t>VG1DC1C8EB24703571</t>
  </si>
  <si>
    <t>var35</t>
  </si>
  <si>
    <t>ST_reasondummy_35</t>
  </si>
  <si>
    <t>35 : Ranges</t>
  </si>
  <si>
    <t>35 : MultiRefs</t>
  </si>
  <si>
    <t>36 : Info</t>
  </si>
  <si>
    <t>VGF0C550813B3725</t>
  </si>
  <si>
    <t>var36</t>
  </si>
  <si>
    <t>ST_mgr_36</t>
  </si>
  <si>
    <t>36 : Ranges</t>
  </si>
  <si>
    <t>36 : MultiRefs</t>
  </si>
  <si>
    <t>37 : Info</t>
  </si>
  <si>
    <t>VG18CBAB87933B34F</t>
  </si>
  <si>
    <t>var37</t>
  </si>
  <si>
    <t>ST_other_37</t>
  </si>
  <si>
    <t>37 : Ranges</t>
  </si>
  <si>
    <t>37 : MultiRefs</t>
  </si>
  <si>
    <t>38 : Info</t>
  </si>
  <si>
    <t>VG2ADC67F328E4457</t>
  </si>
  <si>
    <t>var38</t>
  </si>
  <si>
    <t>ST_office_38</t>
  </si>
  <si>
    <t>38 : Ranges</t>
  </si>
  <si>
    <t>38 : MultiRefs</t>
  </si>
  <si>
    <t>39 : Info</t>
  </si>
  <si>
    <t>VG2868AA221B66E6D7</t>
  </si>
  <si>
    <t>var39</t>
  </si>
  <si>
    <t>ST_sales_39</t>
  </si>
  <si>
    <t>39 : Ranges</t>
  </si>
  <si>
    <t>39 : MultiRefs</t>
  </si>
  <si>
    <t>40 : Info</t>
  </si>
  <si>
    <t>VG38A82F61BE14B8E</t>
  </si>
  <si>
    <t>var40</t>
  </si>
  <si>
    <t>ST_profexe_40</t>
  </si>
  <si>
    <t>40 : Ranges</t>
  </si>
  <si>
    <t>40 : MultiRefs</t>
  </si>
  <si>
    <t>41 : Info</t>
  </si>
  <si>
    <t>VG129EA14110C5AD5D</t>
  </si>
  <si>
    <t>var41</t>
  </si>
  <si>
    <t>ST_HMEQ_41</t>
  </si>
  <si>
    <t>41 : Ranges</t>
  </si>
  <si>
    <t>41 : MultiRefs</t>
  </si>
  <si>
    <t>Median</t>
  </si>
  <si>
    <t>25th Percentile</t>
  </si>
  <si>
    <t>75th Percentile</t>
  </si>
  <si>
    <t>B</t>
  </si>
  <si>
    <t>D</t>
  </si>
  <si>
    <t>E</t>
  </si>
  <si>
    <t>F</t>
  </si>
  <si>
    <t>G</t>
  </si>
  <si>
    <t>H</t>
  </si>
  <si>
    <t>I</t>
  </si>
  <si>
    <t>J</t>
  </si>
  <si>
    <t>K</t>
  </si>
  <si>
    <t>N</t>
  </si>
  <si>
    <t>O</t>
  </si>
  <si>
    <t>P</t>
  </si>
  <si>
    <t>Q</t>
  </si>
  <si>
    <t>R</t>
  </si>
  <si>
    <t>S</t>
  </si>
  <si>
    <t>T</t>
  </si>
  <si>
    <t>difference</t>
  </si>
  <si>
    <t>Loan</t>
  </si>
  <si>
    <t>Hypothesis</t>
  </si>
  <si>
    <t>DG1A4CB54F</t>
  </si>
  <si>
    <t>VGA23B4FC83CD30F</t>
  </si>
  <si>
    <t>ST_Loan_75</t>
  </si>
  <si>
    <t>VG2DC0E2F82B01044E</t>
  </si>
  <si>
    <t>ST_Randomised</t>
  </si>
  <si>
    <t>VG1BF38882185A5EE2</t>
  </si>
  <si>
    <t>ST_Sample</t>
  </si>
  <si>
    <t>Project</t>
  </si>
  <si>
    <t>DG2A3D4C51</t>
  </si>
  <si>
    <t>VG2A69EF691CC2E179</t>
  </si>
  <si>
    <t>ST_BAD_1</t>
  </si>
  <si>
    <t>VG121FF51138F8D471</t>
  </si>
  <si>
    <t>ST_LOAN_2</t>
  </si>
  <si>
    <t>VG2DA14B982BF5BBD0</t>
  </si>
  <si>
    <t>ST_MORTDUE_3</t>
  </si>
  <si>
    <t>VGD91E381210E7937</t>
  </si>
  <si>
    <t>ST_VALUE_4</t>
  </si>
  <si>
    <t>VG19A9C2353518AB1F</t>
  </si>
  <si>
    <t>ST_YOJ_5</t>
  </si>
  <si>
    <t>VG17F48B2A26E25582</t>
  </si>
  <si>
    <t>ST_DEROG_6</t>
  </si>
  <si>
    <t>VG635D813E6A5059</t>
  </si>
  <si>
    <t>ST_DELINQ_7</t>
  </si>
  <si>
    <t>VG16BA8C3F11AC3657</t>
  </si>
  <si>
    <t>ST_CLAGE_8</t>
  </si>
  <si>
    <t>VG916B4B373333BB</t>
  </si>
  <si>
    <t>ST_NINQ_9</t>
  </si>
  <si>
    <t>VG33D2ACB426BC7B19</t>
  </si>
  <si>
    <t>ST_CLNO_10</t>
  </si>
  <si>
    <t>VG1FDBDA8D17A92DE2</t>
  </si>
  <si>
    <t>ST_DEBTINC_11</t>
  </si>
  <si>
    <t>VG3590A231C8944D1</t>
  </si>
  <si>
    <t>ST_REASON_12</t>
  </si>
  <si>
    <t>VG251374AE2D05A61F</t>
  </si>
  <si>
    <t>ST_JOB_13</t>
  </si>
  <si>
    <t>VG22D088C22CED485B</t>
  </si>
  <si>
    <t>ST_reasondummy_14</t>
  </si>
  <si>
    <t>VGAB6162513B8AF6</t>
  </si>
  <si>
    <t>ST_mgr_15</t>
  </si>
  <si>
    <t>VG3ADBCBCC31A69E24</t>
  </si>
  <si>
    <t>ST_other_16</t>
  </si>
  <si>
    <t>VG2B6014B228F3D835</t>
  </si>
  <si>
    <t>ST_office_17</t>
  </si>
  <si>
    <t>VG29951C573863DCA5</t>
  </si>
  <si>
    <t>ST_sales_18</t>
  </si>
  <si>
    <t>VG2CEEDFCF9702A96</t>
  </si>
  <si>
    <t>ST_profexe_19</t>
  </si>
  <si>
    <t>VG392040053876C354</t>
  </si>
  <si>
    <t>ST_DEROGLOAN_20</t>
  </si>
  <si>
    <t>CLAGE*Reasondummy</t>
  </si>
  <si>
    <t xml:space="preserve">Interpretation </t>
  </si>
  <si>
    <t>C</t>
  </si>
  <si>
    <t>0 Percentile</t>
  </si>
  <si>
    <t>100 Percentile</t>
  </si>
  <si>
    <t>Logit(at 0 Percentile)</t>
  </si>
  <si>
    <t>Logit(at 25th percentile)</t>
  </si>
  <si>
    <t>Prob(at 75th percentile)</t>
  </si>
  <si>
    <t>prob(at 100 percentile)</t>
  </si>
  <si>
    <t>Probability (old)</t>
  </si>
  <si>
    <t>Probability(new)</t>
  </si>
  <si>
    <t>decrease</t>
  </si>
  <si>
    <t>increase</t>
  </si>
  <si>
    <t>We run logistic regression on our variables, including dummy variables and an interaction variable</t>
  </si>
  <si>
    <t>We are trying to predict if a particular borrower is BAD or not.</t>
  </si>
  <si>
    <t>From the correlation analysis above, we can understand that correlation does not help us in finding insignifcant variables. Correlation helps us find linear relationships between variables which is not useful when it comes to logistic regression</t>
  </si>
  <si>
    <r>
      <t xml:space="preserve">Logistic regression on variables with the best p-values, considering </t>
    </r>
    <r>
      <rPr>
        <sz val="12"/>
        <color theme="1"/>
        <rFont val="Calibri"/>
        <family val="2"/>
      </rPr>
      <t>α=0.05</t>
    </r>
  </si>
  <si>
    <t>As we observe, the accuracy of this model is lesser than the previous one. We conclude that accuracy descreases when we remove dummy variables. This tells us that the dummy variables contribute to the prediction of probability of a borrower being bad</t>
  </si>
  <si>
    <t>write about 0 and 100 percentile</t>
  </si>
  <si>
    <t>Reasondummy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</si>
</sst>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lt;0.0001]&quot;&lt; 0.0001&quot;;0.0000"/>
    <numFmt numFmtId="166" formatCode="0.000"/>
  </numFmts>
  <fonts count="2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8"/>
      <color theme="1"/>
      <name val="Calibri"/>
      <family val="2"/>
      <scheme val="minor"/>
    </font>
    <font>
      <b/>
      <i/>
      <sz val="8"/>
      <color theme="1"/>
      <name val="Calibri"/>
      <family val="2"/>
      <scheme val="minor"/>
    </font>
    <font>
      <sz val="9"/>
      <color indexed="81"/>
      <name val="Tahoma"/>
      <family val="2"/>
    </font>
    <font>
      <b/>
      <u/>
      <sz val="9"/>
      <color indexed="81"/>
      <name val="Tahoma"/>
      <family val="2"/>
    </font>
    <font>
      <sz val="14"/>
      <color theme="1"/>
      <name val="Calibri"/>
      <family val="2"/>
      <scheme val="minor"/>
    </font>
    <font>
      <sz val="12"/>
      <color theme="1"/>
      <name val="Calibri"/>
      <family val="2"/>
      <scheme val="minor"/>
    </font>
    <font>
      <sz val="11"/>
      <name val="Calibri"/>
      <family val="2"/>
      <scheme val="minor"/>
    </font>
    <font>
      <sz val="14"/>
      <color theme="0"/>
      <name val="Calibri"/>
      <family val="2"/>
      <scheme val="minor"/>
    </font>
    <font>
      <sz val="12"/>
      <color theme="1"/>
      <name val="Calibri"/>
      <family val="2"/>
    </font>
    <font>
      <sz val="11"/>
      <color theme="7" tint="0.39997558519241921"/>
      <name val="Calibri"/>
      <family val="2"/>
      <scheme val="minor"/>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FF"/>
        <bgColor indexed="64"/>
      </patternFill>
    </fill>
    <fill>
      <patternFill patternType="solid">
        <fgColor rgb="FF00CCFF"/>
        <bgColor indexed="64"/>
      </patternFill>
    </fill>
    <fill>
      <patternFill patternType="solid">
        <fgColor rgb="FFFFFF00"/>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1" tint="0.499984740745262"/>
        <bgColor indexed="64"/>
      </patternFill>
    </fill>
  </fills>
  <borders count="2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uble">
        <color indexed="64"/>
      </left>
      <right/>
      <top style="double">
        <color indexed="64"/>
      </top>
      <bottom/>
      <diagonal/>
    </border>
    <border>
      <left/>
      <right/>
      <top style="double">
        <color indexed="64"/>
      </top>
      <bottom/>
      <diagonal/>
    </border>
    <border>
      <left/>
      <right style="double">
        <color indexed="64"/>
      </right>
      <top style="double">
        <color indexed="64"/>
      </top>
      <bottom/>
      <diagonal/>
    </border>
    <border>
      <left style="double">
        <color indexed="64"/>
      </left>
      <right style="dashed">
        <color indexed="64"/>
      </right>
      <top style="dashed">
        <color rgb="FF000000"/>
      </top>
      <bottom/>
      <diagonal/>
    </border>
    <border>
      <left style="dashed">
        <color indexed="64"/>
      </left>
      <right style="dashed">
        <color indexed="64"/>
      </right>
      <top style="dashed">
        <color rgb="FF000000"/>
      </top>
      <bottom/>
      <diagonal/>
    </border>
    <border>
      <left style="dashed">
        <color indexed="64"/>
      </left>
      <right style="double">
        <color indexed="64"/>
      </right>
      <top style="dashed">
        <color rgb="FF000000"/>
      </top>
      <bottom/>
      <diagonal/>
    </border>
    <border>
      <left style="double">
        <color indexed="64"/>
      </left>
      <right style="dashed">
        <color indexed="64"/>
      </right>
      <top/>
      <bottom/>
      <diagonal/>
    </border>
    <border>
      <left style="dashed">
        <color indexed="64"/>
      </left>
      <right style="dashed">
        <color indexed="64"/>
      </right>
      <top/>
      <bottom/>
      <diagonal/>
    </border>
    <border>
      <left style="double">
        <color indexed="64"/>
      </left>
      <right style="dashed">
        <color indexed="64"/>
      </right>
      <top/>
      <bottom style="double">
        <color indexed="64"/>
      </bottom>
      <diagonal/>
    </border>
    <border>
      <left style="dashed">
        <color indexed="64"/>
      </left>
      <right style="dashed">
        <color indexed="64"/>
      </right>
      <top/>
      <bottom style="double">
        <color indexed="64"/>
      </bottom>
      <diagonal/>
    </border>
    <border>
      <left/>
      <right/>
      <top/>
      <bottom style="double">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4">
    <xf numFmtId="0" fontId="0" fillId="0" borderId="0" xfId="0"/>
    <xf numFmtId="0" fontId="0" fillId="0" borderId="0" xfId="0" applyNumberFormat="1"/>
    <xf numFmtId="0" fontId="0" fillId="0" borderId="0" xfId="0" applyAlignment="1">
      <alignment horizontal="left"/>
    </xf>
    <xf numFmtId="0" fontId="16" fillId="0" borderId="0" xfId="0" applyFont="1" applyAlignment="1">
      <alignment horizontal="left"/>
    </xf>
    <xf numFmtId="0" fontId="0" fillId="34" borderId="10" xfId="0" applyFill="1" applyBorder="1"/>
    <xf numFmtId="0" fontId="0" fillId="34" borderId="11" xfId="0" applyFill="1" applyBorder="1"/>
    <xf numFmtId="0" fontId="0" fillId="34" borderId="12" xfId="0" applyFill="1" applyBorder="1"/>
    <xf numFmtId="0" fontId="0" fillId="33" borderId="13" xfId="0" applyFill="1" applyBorder="1"/>
    <xf numFmtId="0" fontId="0" fillId="33" borderId="14" xfId="0" applyFill="1" applyBorder="1"/>
    <xf numFmtId="0" fontId="0" fillId="33" borderId="15" xfId="0" applyFill="1" applyBorder="1"/>
    <xf numFmtId="0" fontId="0" fillId="33" borderId="16" xfId="0" applyFill="1" applyBorder="1"/>
    <xf numFmtId="0" fontId="0" fillId="33" borderId="17" xfId="0" applyFill="1" applyBorder="1"/>
    <xf numFmtId="0" fontId="0" fillId="33" borderId="18" xfId="0" applyFill="1" applyBorder="1"/>
    <xf numFmtId="0" fontId="0" fillId="33" borderId="19" xfId="0" applyFill="1" applyBorder="1"/>
    <xf numFmtId="0" fontId="0" fillId="0" borderId="0" xfId="0" applyNumberFormat="1" applyAlignment="1">
      <alignment horizontal="left"/>
    </xf>
    <xf numFmtId="0" fontId="0" fillId="0" borderId="0" xfId="0" applyAlignment="1">
      <alignment horizontal="center"/>
    </xf>
    <xf numFmtId="49" fontId="18" fillId="0" borderId="0" xfId="0" applyNumberFormat="1" applyFont="1" applyAlignment="1">
      <alignment horizontal="center"/>
    </xf>
    <xf numFmtId="49" fontId="18" fillId="0" borderId="20" xfId="0" applyNumberFormat="1" applyFont="1" applyFill="1" applyBorder="1" applyAlignment="1">
      <alignment horizontal="center"/>
    </xf>
    <xf numFmtId="49" fontId="18" fillId="0" borderId="0" xfId="0" applyNumberFormat="1" applyFont="1" applyAlignment="1">
      <alignment horizontal="left"/>
    </xf>
    <xf numFmtId="49" fontId="19" fillId="0" borderId="0" xfId="0" applyNumberFormat="1" applyFont="1" applyAlignment="1">
      <alignment horizontal="left"/>
    </xf>
    <xf numFmtId="49" fontId="19" fillId="0" borderId="20" xfId="0" applyNumberFormat="1" applyFont="1" applyFill="1" applyBorder="1" applyAlignment="1">
      <alignment horizontal="left"/>
    </xf>
    <xf numFmtId="0" fontId="0" fillId="0" borderId="0" xfId="0" applyNumberFormat="1" applyAlignment="1">
      <alignment horizontal="center"/>
    </xf>
    <xf numFmtId="164" fontId="0" fillId="0" borderId="0" xfId="0" applyNumberFormat="1" applyAlignment="1">
      <alignment horizontal="center"/>
    </xf>
    <xf numFmtId="0" fontId="18" fillId="0" borderId="0" xfId="0" applyNumberFormat="1" applyFont="1" applyAlignment="1">
      <alignment horizontal="center"/>
    </xf>
    <xf numFmtId="0" fontId="18" fillId="0" borderId="0" xfId="0" applyNumberFormat="1" applyFont="1" applyAlignment="1">
      <alignment horizontal="left"/>
    </xf>
    <xf numFmtId="10" fontId="0" fillId="0" borderId="0" xfId="0" applyNumberFormat="1" applyAlignment="1">
      <alignment horizontal="center"/>
    </xf>
    <xf numFmtId="49" fontId="0" fillId="0" borderId="0" xfId="0" applyNumberFormat="1" applyAlignment="1">
      <alignment horizontal="left"/>
    </xf>
    <xf numFmtId="164" fontId="0" fillId="35" borderId="0" xfId="0" applyNumberFormat="1" applyFill="1" applyAlignment="1">
      <alignment horizontal="center"/>
    </xf>
    <xf numFmtId="49" fontId="18" fillId="0" borderId="0" xfId="0" applyNumberFormat="1" applyFont="1" applyFill="1" applyBorder="1" applyAlignment="1">
      <alignment horizontal="center"/>
    </xf>
    <xf numFmtId="49" fontId="18" fillId="0" borderId="0" xfId="0" applyNumberFormat="1" applyFont="1" applyAlignment="1">
      <alignment horizontal="center" vertical="center"/>
    </xf>
    <xf numFmtId="166" fontId="0" fillId="0" borderId="0" xfId="0" applyNumberFormat="1" applyAlignment="1">
      <alignment horizontal="center"/>
    </xf>
    <xf numFmtId="0" fontId="0" fillId="0" borderId="0" xfId="0" applyBorder="1" applyAlignment="1">
      <alignment horizontal="center" vertical="center"/>
    </xf>
    <xf numFmtId="0" fontId="0" fillId="37" borderId="0" xfId="0" applyFill="1"/>
    <xf numFmtId="10" fontId="24" fillId="35" borderId="0" xfId="0" applyNumberFormat="1" applyFont="1" applyFill="1" applyAlignment="1">
      <alignment horizontal="center"/>
    </xf>
    <xf numFmtId="10" fontId="0" fillId="35" borderId="0" xfId="0" applyNumberFormat="1" applyFont="1" applyFill="1" applyAlignment="1">
      <alignment horizontal="center"/>
    </xf>
    <xf numFmtId="49" fontId="18" fillId="0" borderId="0" xfId="0" applyNumberFormat="1" applyFont="1" applyAlignment="1">
      <alignment horizontal="center" vertical="center"/>
    </xf>
    <xf numFmtId="0" fontId="0" fillId="0" borderId="20" xfId="0" applyBorder="1" applyAlignment="1">
      <alignment horizontal="center" vertical="center"/>
    </xf>
    <xf numFmtId="0" fontId="23" fillId="37" borderId="0" xfId="0" applyFont="1" applyFill="1" applyAlignment="1">
      <alignment horizontal="center" wrapText="1"/>
    </xf>
    <xf numFmtId="0" fontId="0" fillId="37" borderId="0" xfId="0" applyFill="1" applyAlignment="1">
      <alignment horizontal="center" wrapText="1"/>
    </xf>
    <xf numFmtId="0" fontId="0" fillId="36" borderId="0" xfId="0" applyFill="1" applyAlignment="1">
      <alignment horizontal="center" wrapText="1"/>
    </xf>
    <xf numFmtId="0" fontId="0" fillId="37" borderId="0" xfId="0" applyFill="1" applyAlignment="1">
      <alignment horizontal="center"/>
    </xf>
    <xf numFmtId="0" fontId="25" fillId="38" borderId="0" xfId="0" applyFont="1" applyFill="1" applyAlignment="1">
      <alignment horizontal="center" wrapText="1"/>
    </xf>
    <xf numFmtId="0" fontId="22" fillId="37" borderId="0" xfId="0" applyFont="1" applyFill="1" applyAlignment="1">
      <alignment horizontal="center"/>
    </xf>
    <xf numFmtId="0" fontId="27" fillId="39"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oneCellAnchor>
    <xdr:from>
      <xdr:col>61</xdr:col>
      <xdr:colOff>9525</xdr:colOff>
      <xdr:row>30</xdr:row>
      <xdr:rowOff>114299</xdr:rowOff>
    </xdr:from>
    <xdr:ext cx="3686175" cy="781240"/>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31556325" y="5829299"/>
          <a:ext cx="3686175" cy="781240"/>
        </a:xfrm>
        <a:prstGeom prst="rect">
          <a:avLst/>
        </a:prstGeom>
        <a:solidFill>
          <a:schemeClr val="accent1">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When we increase the value of the loan amount</a:t>
          </a:r>
          <a:r>
            <a:rPr lang="en-US" sz="1100" baseline="0"/>
            <a:t> from its 25th percentile to its 75th percentile, the probability of a borrower defaulting on the loan decreases by 0.7% while keeping all other factors constant</a:t>
          </a:r>
          <a:endParaRPr lang="en-US" sz="1100"/>
        </a:p>
      </xdr:txBody>
    </xdr:sp>
    <xdr:clientData/>
  </xdr:oneCellAnchor>
  <xdr:oneCellAnchor>
    <xdr:from>
      <xdr:col>61</xdr:col>
      <xdr:colOff>0</xdr:colOff>
      <xdr:row>36</xdr:row>
      <xdr:rowOff>57150</xdr:rowOff>
    </xdr:from>
    <xdr:ext cx="3609975" cy="609013"/>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31546800" y="6915150"/>
          <a:ext cx="3609975" cy="609013"/>
        </a:xfrm>
        <a:prstGeom prst="rect">
          <a:avLst/>
        </a:prstGeom>
        <a:solidFill>
          <a:schemeClr val="accent1">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the</a:t>
          </a:r>
          <a:r>
            <a:rPr lang="en-US" sz="1100" baseline="0"/>
            <a:t> probability of a person defaulting on a loan increases by 12% if the person has a sales job as opposed to a self employed person</a:t>
          </a:r>
          <a:endParaRPr lang="en-US" sz="1100"/>
        </a:p>
      </xdr:txBody>
    </xdr:sp>
    <xdr:clientData/>
  </xdr:oneCellAnchor>
  <xdr:oneCellAnchor>
    <xdr:from>
      <xdr:col>54</xdr:col>
      <xdr:colOff>781049</xdr:colOff>
      <xdr:row>30</xdr:row>
      <xdr:rowOff>180975</xdr:rowOff>
    </xdr:from>
    <xdr:ext cx="3914775" cy="762000"/>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26060399" y="5895975"/>
          <a:ext cx="3914775" cy="762000"/>
        </a:xfrm>
        <a:prstGeom prst="rect">
          <a:avLst/>
        </a:prstGeom>
        <a:solidFill>
          <a:schemeClr val="accent1">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tx1"/>
              </a:solidFill>
              <a:effectLst/>
              <a:latin typeface="+mn-lt"/>
              <a:ea typeface="+mn-ea"/>
              <a:cs typeface="+mn-cs"/>
            </a:rPr>
            <a:t>When we increase the age</a:t>
          </a:r>
          <a:r>
            <a:rPr lang="en-US" sz="1100" baseline="0">
              <a:solidFill>
                <a:schemeClr val="tx1"/>
              </a:solidFill>
              <a:effectLst/>
              <a:latin typeface="+mn-lt"/>
              <a:ea typeface="+mn-ea"/>
              <a:cs typeface="+mn-cs"/>
            </a:rPr>
            <a:t> of the oldest credit line from its 25th percentile to its 75th percentile, the probability of a borrower defaulting on the loan decreases by 3.6%% while keeping all other factors constant</a:t>
          </a:r>
          <a:endParaRPr lang="en-US">
            <a:effectLst/>
          </a:endParaRPr>
        </a:p>
        <a:p>
          <a:endParaRPr lang="en-US" sz="1100"/>
        </a:p>
      </xdr:txBody>
    </xdr:sp>
    <xdr:clientData/>
  </xdr:oneCellAnchor>
  <xdr:oneCellAnchor>
    <xdr:from>
      <xdr:col>54</xdr:col>
      <xdr:colOff>742949</xdr:colOff>
      <xdr:row>36</xdr:row>
      <xdr:rowOff>28575</xdr:rowOff>
    </xdr:from>
    <xdr:ext cx="3933825" cy="953466"/>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26022299" y="6886575"/>
          <a:ext cx="3933825" cy="953466"/>
        </a:xfrm>
        <a:prstGeom prst="rect">
          <a:avLst/>
        </a:prstGeom>
        <a:solidFill>
          <a:schemeClr val="accent1">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t>when we increase the age of the oldest credit line from its 0th percentile to its 100th percentile the difference between the probability of defaulting on a loan for people who take a loan for home improvement and those who take a loan for debt consolidation is 3.86%</a:t>
          </a:r>
          <a:endParaRPr lang="en-US"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D6001"/>
  <sheetViews>
    <sheetView tabSelected="1" topLeftCell="BA22" zoomScale="96" workbookViewId="0">
      <selection activeCell="BY22" sqref="BY22:CB26"/>
    </sheetView>
  </sheetViews>
  <sheetFormatPr defaultRowHeight="14.75" x14ac:dyDescent="0.75"/>
  <cols>
    <col min="23" max="23" width="17.54296875" customWidth="1"/>
    <col min="24" max="40" width="12.7265625" customWidth="1"/>
    <col min="41" max="41" width="15.86328125" customWidth="1"/>
    <col min="46" max="46" width="18.40625" customWidth="1"/>
    <col min="47" max="59" width="12.7265625" customWidth="1"/>
    <col min="60" max="60" width="17.7265625" customWidth="1"/>
    <col min="61" max="65" width="12.7265625" customWidth="1"/>
    <col min="66" max="66" width="15.86328125" bestFit="1" customWidth="1"/>
    <col min="67" max="67" width="12.7265625" customWidth="1"/>
    <col min="69" max="69" width="23" bestFit="1" customWidth="1"/>
    <col min="70" max="77" width="12.7265625" customWidth="1"/>
    <col min="78" max="78" width="11.04296875" customWidth="1"/>
    <col min="79" max="79" width="20.54296875" customWidth="1"/>
    <col min="80" max="80" width="14.81640625" customWidth="1"/>
    <col min="81" max="81" width="15.7265625" customWidth="1"/>
  </cols>
  <sheetData>
    <row r="1" spans="1:82" ht="15" customHeight="1" thickTop="1" x14ac:dyDescent="0.75">
      <c r="A1" s="4" t="s">
        <v>0</v>
      </c>
      <c r="B1" s="5" t="s">
        <v>1</v>
      </c>
      <c r="C1" s="5" t="s">
        <v>2</v>
      </c>
      <c r="D1" s="5" t="s">
        <v>3</v>
      </c>
      <c r="E1" s="5" t="s">
        <v>6</v>
      </c>
      <c r="F1" s="5" t="s">
        <v>7</v>
      </c>
      <c r="G1" s="5" t="s">
        <v>8</v>
      </c>
      <c r="H1" s="5" t="s">
        <v>9</v>
      </c>
      <c r="I1" s="5" t="s">
        <v>10</v>
      </c>
      <c r="J1" s="5" t="s">
        <v>11</v>
      </c>
      <c r="K1" s="5" t="s">
        <v>12</v>
      </c>
      <c r="L1" s="5" t="s">
        <v>4</v>
      </c>
      <c r="M1" s="5" t="s">
        <v>5</v>
      </c>
      <c r="N1" s="5" t="s">
        <v>106</v>
      </c>
      <c r="O1" s="5" t="s">
        <v>107</v>
      </c>
      <c r="P1" s="5" t="s">
        <v>108</v>
      </c>
      <c r="Q1" s="5" t="s">
        <v>109</v>
      </c>
      <c r="R1" s="5" t="s">
        <v>110</v>
      </c>
      <c r="S1" s="5" t="s">
        <v>111</v>
      </c>
      <c r="T1" s="6" t="s">
        <v>390</v>
      </c>
      <c r="W1" s="19"/>
      <c r="X1" s="16" t="s">
        <v>0</v>
      </c>
      <c r="Y1" s="16" t="s">
        <v>1</v>
      </c>
      <c r="Z1" s="16" t="s">
        <v>2</v>
      </c>
      <c r="AA1" s="16" t="s">
        <v>3</v>
      </c>
      <c r="AB1" s="16" t="s">
        <v>6</v>
      </c>
      <c r="AC1" s="16" t="s">
        <v>7</v>
      </c>
      <c r="AD1" s="16" t="s">
        <v>8</v>
      </c>
      <c r="AE1" s="16" t="s">
        <v>9</v>
      </c>
      <c r="AF1" s="16" t="s">
        <v>10</v>
      </c>
      <c r="AG1" s="16" t="s">
        <v>11</v>
      </c>
      <c r="AH1" s="16" t="s">
        <v>12</v>
      </c>
      <c r="AI1" s="16" t="s">
        <v>106</v>
      </c>
      <c r="AJ1" s="16" t="s">
        <v>107</v>
      </c>
      <c r="AK1" s="16" t="s">
        <v>108</v>
      </c>
      <c r="AL1" s="16" t="s">
        <v>109</v>
      </c>
      <c r="AM1" s="16" t="s">
        <v>110</v>
      </c>
      <c r="AN1" s="16" t="s">
        <v>111</v>
      </c>
      <c r="AO1" s="16" t="s">
        <v>390</v>
      </c>
      <c r="AT1" s="19" t="s">
        <v>143</v>
      </c>
      <c r="AU1" s="16"/>
      <c r="BQ1" s="19" t="s">
        <v>143</v>
      </c>
      <c r="BR1" s="16"/>
      <c r="CA1" s="43"/>
      <c r="CB1" s="43" t="s">
        <v>399</v>
      </c>
      <c r="CC1" s="43" t="s">
        <v>400</v>
      </c>
      <c r="CD1" s="43" t="s">
        <v>338</v>
      </c>
    </row>
    <row r="2" spans="1:82" ht="15" customHeight="1" thickBot="1" x14ac:dyDescent="0.9">
      <c r="A2" s="7">
        <v>1</v>
      </c>
      <c r="B2" s="8">
        <v>1100</v>
      </c>
      <c r="C2" s="8">
        <v>25860</v>
      </c>
      <c r="D2" s="8">
        <v>39025</v>
      </c>
      <c r="E2" s="8">
        <v>10.5</v>
      </c>
      <c r="F2" s="8">
        <v>0</v>
      </c>
      <c r="G2" s="8">
        <v>0</v>
      </c>
      <c r="H2" s="8">
        <v>94.366666667000004</v>
      </c>
      <c r="I2" s="8">
        <v>1</v>
      </c>
      <c r="J2" s="8">
        <v>9</v>
      </c>
      <c r="K2" s="8"/>
      <c r="L2" s="8" t="s">
        <v>13</v>
      </c>
      <c r="M2" s="8" t="s">
        <v>14</v>
      </c>
      <c r="N2" s="8">
        <f>IF(L2="HomeImp",1,0)</f>
        <v>1</v>
      </c>
      <c r="O2" s="8">
        <f>IF(M2="Mgr",1,0)</f>
        <v>0</v>
      </c>
      <c r="P2" s="8">
        <f>IF(M2="Other",1,0)</f>
        <v>1</v>
      </c>
      <c r="Q2" s="8">
        <f>IF(M2="Office",1,0)</f>
        <v>0</v>
      </c>
      <c r="R2" s="8">
        <f>IF(M2="Sales",1,0)</f>
        <v>0</v>
      </c>
      <c r="S2" s="8">
        <f>IF(M2="ProfExe",1,0)</f>
        <v>0</v>
      </c>
      <c r="T2" s="9">
        <f>H2*N2</f>
        <v>94.366666667000004</v>
      </c>
      <c r="W2" s="20" t="s">
        <v>165</v>
      </c>
      <c r="X2" s="17" t="s">
        <v>348</v>
      </c>
      <c r="Y2" s="17" t="s">
        <v>348</v>
      </c>
      <c r="Z2" s="17" t="s">
        <v>348</v>
      </c>
      <c r="AA2" s="17" t="s">
        <v>348</v>
      </c>
      <c r="AB2" s="17" t="s">
        <v>348</v>
      </c>
      <c r="AC2" s="17" t="s">
        <v>348</v>
      </c>
      <c r="AD2" s="17" t="s">
        <v>348</v>
      </c>
      <c r="AE2" s="17" t="s">
        <v>348</v>
      </c>
      <c r="AF2" s="17" t="s">
        <v>348</v>
      </c>
      <c r="AG2" s="17" t="s">
        <v>348</v>
      </c>
      <c r="AH2" s="17" t="s">
        <v>348</v>
      </c>
      <c r="AI2" s="17" t="s">
        <v>348</v>
      </c>
      <c r="AJ2" s="17" t="s">
        <v>348</v>
      </c>
      <c r="AK2" s="17" t="s">
        <v>348</v>
      </c>
      <c r="AL2" s="17" t="s">
        <v>348</v>
      </c>
      <c r="AM2" s="17" t="s">
        <v>348</v>
      </c>
      <c r="AN2" s="17" t="s">
        <v>348</v>
      </c>
      <c r="AO2" s="17" t="s">
        <v>348</v>
      </c>
      <c r="AT2" s="20" t="s">
        <v>142</v>
      </c>
      <c r="AU2" s="17" t="s">
        <v>147</v>
      </c>
      <c r="AW2" s="38" t="s">
        <v>403</v>
      </c>
      <c r="AX2" s="38"/>
      <c r="AY2" s="38"/>
      <c r="AZ2" s="38"/>
      <c r="BA2" s="38"/>
      <c r="BF2" s="40" t="s">
        <v>404</v>
      </c>
      <c r="BG2" s="40"/>
      <c r="BH2" s="40"/>
      <c r="BI2" s="40"/>
      <c r="BJ2" s="40"/>
      <c r="BQ2" s="20" t="s">
        <v>142</v>
      </c>
      <c r="BR2" s="17" t="s">
        <v>147</v>
      </c>
      <c r="BT2" s="37" t="s">
        <v>406</v>
      </c>
      <c r="BU2" s="38"/>
      <c r="BV2" s="38"/>
      <c r="BW2" s="38"/>
      <c r="CA2" s="43"/>
      <c r="CB2" s="43"/>
      <c r="CC2" s="43"/>
      <c r="CD2" s="43"/>
    </row>
    <row r="3" spans="1:82" ht="15" customHeight="1" thickTop="1" x14ac:dyDescent="0.75">
      <c r="A3" s="10">
        <v>1</v>
      </c>
      <c r="B3" s="11">
        <v>1300</v>
      </c>
      <c r="C3" s="11">
        <v>70053</v>
      </c>
      <c r="D3" s="11">
        <v>68400</v>
      </c>
      <c r="E3" s="11">
        <v>7</v>
      </c>
      <c r="F3" s="11">
        <v>0</v>
      </c>
      <c r="G3" s="11">
        <v>2</v>
      </c>
      <c r="H3" s="11">
        <v>121.83333333</v>
      </c>
      <c r="I3" s="11">
        <v>0</v>
      </c>
      <c r="J3" s="11">
        <v>14</v>
      </c>
      <c r="K3" s="11"/>
      <c r="L3" s="11" t="s">
        <v>13</v>
      </c>
      <c r="M3" s="11" t="s">
        <v>14</v>
      </c>
      <c r="N3" s="11">
        <f t="shared" ref="N3:N66" si="0">IF(L3="HomeImp",1,0)</f>
        <v>1</v>
      </c>
      <c r="O3" s="11">
        <f t="shared" ref="O3:O66" si="1">IF(M3="Mgr",1,0)</f>
        <v>0</v>
      </c>
      <c r="P3" s="11">
        <f t="shared" ref="P3:P66" si="2">IF(M3="Other",1,0)</f>
        <v>1</v>
      </c>
      <c r="Q3" s="11">
        <f t="shared" ref="Q3:Q66" si="3">IF(M3="Office",1,0)</f>
        <v>0</v>
      </c>
      <c r="R3" s="11">
        <f t="shared" ref="R3:R66" si="4">IF(M3="Sales",1,0)</f>
        <v>0</v>
      </c>
      <c r="S3" s="11">
        <f t="shared" ref="S3:S66" si="5">IF(M3="ProfExe",1,0)</f>
        <v>0</v>
      </c>
      <c r="T3" s="9">
        <f t="shared" ref="T3:T66" si="6">H3*N3</f>
        <v>121.83333333</v>
      </c>
      <c r="U3">
        <v>1</v>
      </c>
      <c r="W3" s="18" t="s">
        <v>0</v>
      </c>
      <c r="X3" s="30">
        <v>1</v>
      </c>
      <c r="Y3" s="30">
        <f>$X$4</f>
        <v>-7.5098920310785633E-2</v>
      </c>
      <c r="Z3" s="30">
        <f>$X$5</f>
        <v>-4.821918143516337E-2</v>
      </c>
      <c r="AA3" s="30">
        <f>$X$6</f>
        <v>-2.9953689110590639E-2</v>
      </c>
      <c r="AB3" s="30">
        <f>$X$7</f>
        <v>-6.0237964454740549E-2</v>
      </c>
      <c r="AC3" s="30">
        <f>$X$8</f>
        <v>0.2760809857561321</v>
      </c>
      <c r="AD3" s="30">
        <f>$X$9</f>
        <v>0.35410687598965634</v>
      </c>
      <c r="AE3" s="30">
        <f>$X$10</f>
        <v>-0.17049911155851699</v>
      </c>
      <c r="AF3" s="30">
        <f>$X$11</f>
        <v>0.17497967567993022</v>
      </c>
      <c r="AG3" s="30">
        <f>$X$12</f>
        <v>-4.1572268036795864E-3</v>
      </c>
      <c r="AH3" s="30">
        <f>$X$13</f>
        <v>0.19983455537961337</v>
      </c>
      <c r="AI3" s="30">
        <f>$X$14</f>
        <v>3.7517425530308526E-2</v>
      </c>
      <c r="AJ3" s="30">
        <f>$X$15</f>
        <v>3.2582503367023154E-2</v>
      </c>
      <c r="AK3" s="30">
        <f>$X$16</f>
        <v>6.6489141772042404E-2</v>
      </c>
      <c r="AL3" s="30">
        <f>$X$17</f>
        <v>-7.3612832619118218E-2</v>
      </c>
      <c r="AM3" s="30">
        <f>$X$18</f>
        <v>5.0933757198806419E-2</v>
      </c>
      <c r="AN3" s="30">
        <f>$X$19</f>
        <v>-4.3560732841124952E-2</v>
      </c>
      <c r="AO3" s="30">
        <f>$X$20</f>
        <v>-4.5222922882361787E-2</v>
      </c>
      <c r="AT3" s="18" t="s">
        <v>148</v>
      </c>
      <c r="AU3" s="21">
        <v>2092.6414804349583</v>
      </c>
      <c r="AW3" s="38"/>
      <c r="AX3" s="38"/>
      <c r="AY3" s="38"/>
      <c r="AZ3" s="38"/>
      <c r="BA3" s="38"/>
      <c r="BF3" s="40"/>
      <c r="BG3" s="40"/>
      <c r="BH3" s="40"/>
      <c r="BI3" s="40"/>
      <c r="BJ3" s="40"/>
      <c r="BQ3" s="18" t="s">
        <v>148</v>
      </c>
      <c r="BR3" s="21">
        <v>2405.8252511773289</v>
      </c>
      <c r="BT3" s="38"/>
      <c r="BU3" s="38"/>
      <c r="BV3" s="38"/>
      <c r="BW3" s="38"/>
      <c r="CA3" s="43" t="s">
        <v>339</v>
      </c>
      <c r="CB3" s="43">
        <v>7.2472566274734293E-2</v>
      </c>
      <c r="CC3" s="43">
        <v>6.47137277449987E-2</v>
      </c>
      <c r="CD3" s="43">
        <v>-7.7588385297355927E-3</v>
      </c>
    </row>
    <row r="4" spans="1:82" ht="15" customHeight="1" x14ac:dyDescent="0.75">
      <c r="A4" s="10">
        <v>1</v>
      </c>
      <c r="B4" s="11">
        <v>1500</v>
      </c>
      <c r="C4" s="11">
        <v>13500</v>
      </c>
      <c r="D4" s="11">
        <v>16700</v>
      </c>
      <c r="E4" s="11">
        <v>4</v>
      </c>
      <c r="F4" s="11">
        <v>0</v>
      </c>
      <c r="G4" s="11">
        <v>0</v>
      </c>
      <c r="H4" s="11">
        <v>149.46666667</v>
      </c>
      <c r="I4" s="11">
        <v>1</v>
      </c>
      <c r="J4" s="11">
        <v>10</v>
      </c>
      <c r="K4" s="11"/>
      <c r="L4" s="11" t="s">
        <v>13</v>
      </c>
      <c r="M4" s="11" t="s">
        <v>14</v>
      </c>
      <c r="N4" s="11">
        <f t="shared" si="0"/>
        <v>1</v>
      </c>
      <c r="O4" s="11">
        <f t="shared" si="1"/>
        <v>0</v>
      </c>
      <c r="P4" s="11">
        <f t="shared" si="2"/>
        <v>1</v>
      </c>
      <c r="Q4" s="11">
        <f t="shared" si="3"/>
        <v>0</v>
      </c>
      <c r="R4" s="11">
        <f t="shared" si="4"/>
        <v>0</v>
      </c>
      <c r="S4" s="11">
        <f t="shared" si="5"/>
        <v>0</v>
      </c>
      <c r="T4" s="9">
        <f t="shared" si="6"/>
        <v>149.46666667</v>
      </c>
      <c r="U4">
        <v>2</v>
      </c>
      <c r="W4" s="18" t="s">
        <v>1</v>
      </c>
      <c r="X4" s="30">
        <f>_xll.StatCorrelationCoeff( ST_LOAN_2,ST_BAD_1)</f>
        <v>-7.5098920310785633E-2</v>
      </c>
      <c r="Y4" s="30">
        <v>1</v>
      </c>
      <c r="Z4" s="30">
        <f>$Y$5</f>
        <v>0.22859466425548158</v>
      </c>
      <c r="AA4" s="30">
        <f>$Y$6</f>
        <v>0.33539292404333443</v>
      </c>
      <c r="AB4" s="30">
        <f>$Y$7</f>
        <v>0.10572770055688835</v>
      </c>
      <c r="AC4" s="30">
        <f>$Y$8</f>
        <v>-1.3016345302178654E-3</v>
      </c>
      <c r="AD4" s="30">
        <f>$Y$9</f>
        <v>-3.5144493453715356E-2</v>
      </c>
      <c r="AE4" s="30">
        <f>$Y$10</f>
        <v>8.8539598985199905E-2</v>
      </c>
      <c r="AF4" s="30">
        <f>$Y$11</f>
        <v>4.4487491814984133E-2</v>
      </c>
      <c r="AG4" s="30">
        <f>$Y$12</f>
        <v>7.2631198365066374E-2</v>
      </c>
      <c r="AH4" s="30">
        <f>$Y$13</f>
        <v>8.4734739953679736E-2</v>
      </c>
      <c r="AI4" s="30">
        <f>$Y$14</f>
        <v>-0.15147728953366593</v>
      </c>
      <c r="AJ4" s="30">
        <f>$Y$15</f>
        <v>1.8769416021919359E-2</v>
      </c>
      <c r="AK4" s="30">
        <f>$Y$16</f>
        <v>-3.9857518713934448E-2</v>
      </c>
      <c r="AL4" s="30">
        <f>$Y$17</f>
        <v>-1.8059691107184684E-2</v>
      </c>
      <c r="AM4" s="30">
        <f>$Y$18</f>
        <v>-4.4993319104621128E-2</v>
      </c>
      <c r="AN4" s="30">
        <f>$Y$19</f>
        <v>1.7488337226480469E-2</v>
      </c>
      <c r="AO4" s="30">
        <f>$Y$20</f>
        <v>-8.1859318172080475E-2</v>
      </c>
      <c r="AT4" s="18" t="s">
        <v>149</v>
      </c>
      <c r="AU4" s="21">
        <v>1591.4688322041122</v>
      </c>
      <c r="AW4" s="38"/>
      <c r="AX4" s="38"/>
      <c r="AY4" s="38"/>
      <c r="AZ4" s="38"/>
      <c r="BA4" s="38"/>
      <c r="BF4" s="40"/>
      <c r="BG4" s="40"/>
      <c r="BH4" s="40"/>
      <c r="BI4" s="40"/>
      <c r="BJ4" s="40"/>
      <c r="BQ4" s="18" t="s">
        <v>149</v>
      </c>
      <c r="BR4" s="21">
        <v>1877.1198229624026</v>
      </c>
      <c r="BT4" s="38"/>
      <c r="BU4" s="38"/>
      <c r="BV4" s="38"/>
      <c r="BW4" s="38"/>
      <c r="CA4" s="43" t="s">
        <v>9</v>
      </c>
      <c r="CB4" s="43">
        <v>8.7026652774708224E-2</v>
      </c>
      <c r="CC4" s="43">
        <v>5.0807517549317782E-2</v>
      </c>
      <c r="CD4" s="43">
        <v>-3.6219135225390442E-2</v>
      </c>
    </row>
    <row r="5" spans="1:82" ht="15" customHeight="1" x14ac:dyDescent="0.75">
      <c r="A5" s="10">
        <v>1</v>
      </c>
      <c r="B5" s="11">
        <v>1500</v>
      </c>
      <c r="C5" s="11"/>
      <c r="D5" s="11"/>
      <c r="E5" s="11"/>
      <c r="F5" s="11"/>
      <c r="G5" s="11"/>
      <c r="H5" s="11"/>
      <c r="I5" s="11"/>
      <c r="J5" s="11"/>
      <c r="K5" s="11"/>
      <c r="L5" s="11"/>
      <c r="M5" s="11"/>
      <c r="N5" s="11">
        <f t="shared" si="0"/>
        <v>0</v>
      </c>
      <c r="O5" s="11">
        <f t="shared" si="1"/>
        <v>0</v>
      </c>
      <c r="P5" s="11">
        <f t="shared" si="2"/>
        <v>0</v>
      </c>
      <c r="Q5" s="11">
        <f t="shared" si="3"/>
        <v>0</v>
      </c>
      <c r="R5" s="11">
        <f t="shared" si="4"/>
        <v>0</v>
      </c>
      <c r="S5" s="11">
        <f t="shared" si="5"/>
        <v>0</v>
      </c>
      <c r="T5" s="9">
        <f t="shared" si="6"/>
        <v>0</v>
      </c>
      <c r="U5">
        <v>3</v>
      </c>
      <c r="W5" s="18" t="s">
        <v>2</v>
      </c>
      <c r="X5" s="30">
        <f>_xll.StatCorrelationCoeff( ST_MORTDUE_3,ST_BAD_1)</f>
        <v>-4.821918143516337E-2</v>
      </c>
      <c r="Y5" s="30">
        <f>_xll.StatCorrelationCoeff( ST_MORTDUE_3,ST_LOAN_2)</f>
        <v>0.22859466425548158</v>
      </c>
      <c r="Z5" s="30">
        <v>1</v>
      </c>
      <c r="AA5" s="30">
        <f>$Z$6</f>
        <v>0.87566561640115359</v>
      </c>
      <c r="AB5" s="30">
        <f>$Z$7</f>
        <v>-8.8480271337643052E-2</v>
      </c>
      <c r="AC5" s="30">
        <f>$Z$8</f>
        <v>-4.9516042016722939E-2</v>
      </c>
      <c r="AD5" s="30">
        <f>$Z$9</f>
        <v>-1.0442782572795159E-3</v>
      </c>
      <c r="AE5" s="30">
        <f>$Z$10</f>
        <v>0.14004685608784459</v>
      </c>
      <c r="AF5" s="30">
        <f>$Z$11</f>
        <v>3.1391982595262102E-2</v>
      </c>
      <c r="AG5" s="30">
        <f>$Z$12</f>
        <v>0.32363144001518335</v>
      </c>
      <c r="AH5" s="30">
        <f>$Z$13</f>
        <v>0.15493909200107614</v>
      </c>
      <c r="AI5" s="30">
        <f>$Z$14</f>
        <v>-2.4381193865072013E-2</v>
      </c>
      <c r="AJ5" s="30">
        <f>$Z$15</f>
        <v>7.6101086986660016E-2</v>
      </c>
      <c r="AK5" s="30">
        <f>$Z$16</f>
        <v>-0.25730270117161202</v>
      </c>
      <c r="AL5" s="30">
        <f>$Z$17</f>
        <v>-6.9383887330579541E-2</v>
      </c>
      <c r="AM5" s="30">
        <f>$Z$18</f>
        <v>2.6044243419297383E-2</v>
      </c>
      <c r="AN5" s="30">
        <f>$Z$19</f>
        <v>0.26148692723589068</v>
      </c>
      <c r="AO5" s="30">
        <f>$Z$20</f>
        <v>1.6005036311246109E-2</v>
      </c>
      <c r="AT5" s="18" t="s">
        <v>150</v>
      </c>
      <c r="AU5" s="21">
        <v>501.17264823084611</v>
      </c>
      <c r="BQ5" s="18" t="s">
        <v>150</v>
      </c>
      <c r="BR5" s="21">
        <v>528.70542821492631</v>
      </c>
      <c r="CA5" s="43" t="s">
        <v>409</v>
      </c>
      <c r="CB5" s="43">
        <v>6.3365904105873977E-2</v>
      </c>
      <c r="CC5" s="43">
        <v>0.1878903871572325</v>
      </c>
      <c r="CD5" s="43">
        <v>0.12452448305135852</v>
      </c>
    </row>
    <row r="6" spans="1:82" ht="15" customHeight="1" x14ac:dyDescent="0.75">
      <c r="A6" s="10">
        <v>0</v>
      </c>
      <c r="B6" s="11">
        <v>1700</v>
      </c>
      <c r="C6" s="11">
        <v>97800</v>
      </c>
      <c r="D6" s="11">
        <v>112000</v>
      </c>
      <c r="E6" s="11">
        <v>3</v>
      </c>
      <c r="F6" s="11">
        <v>0</v>
      </c>
      <c r="G6" s="11">
        <v>0</v>
      </c>
      <c r="H6" s="11">
        <v>93.333333332999999</v>
      </c>
      <c r="I6" s="11">
        <v>0</v>
      </c>
      <c r="J6" s="11">
        <v>14</v>
      </c>
      <c r="K6" s="11"/>
      <c r="L6" s="11" t="s">
        <v>13</v>
      </c>
      <c r="M6" s="11" t="s">
        <v>15</v>
      </c>
      <c r="N6" s="11">
        <f t="shared" si="0"/>
        <v>1</v>
      </c>
      <c r="O6" s="11">
        <f t="shared" si="1"/>
        <v>0</v>
      </c>
      <c r="P6" s="11">
        <f t="shared" si="2"/>
        <v>0</v>
      </c>
      <c r="Q6" s="11">
        <f t="shared" si="3"/>
        <v>1</v>
      </c>
      <c r="R6" s="11">
        <f t="shared" si="4"/>
        <v>0</v>
      </c>
      <c r="S6" s="11">
        <f t="shared" si="5"/>
        <v>0</v>
      </c>
      <c r="T6" s="9">
        <f t="shared" si="6"/>
        <v>93.333333332999999</v>
      </c>
      <c r="U6">
        <v>4</v>
      </c>
      <c r="W6" s="18" t="s">
        <v>3</v>
      </c>
      <c r="X6" s="30">
        <f>_xll.StatCorrelationCoeff( ST_VALUE_4,ST_BAD_1)</f>
        <v>-2.9953689110590639E-2</v>
      </c>
      <c r="Y6" s="30">
        <f>_xll.StatCorrelationCoeff( ST_VALUE_4,ST_LOAN_2)</f>
        <v>0.33539292404333443</v>
      </c>
      <c r="Z6" s="30">
        <f>_xll.StatCorrelationCoeff( ST_VALUE_4,ST_MORTDUE_3)</f>
        <v>0.87566561640115359</v>
      </c>
      <c r="AA6" s="30">
        <v>1</v>
      </c>
      <c r="AB6" s="30">
        <f>$AA$7</f>
        <v>7.7585204634253299E-3</v>
      </c>
      <c r="AC6" s="30">
        <f>$AA$8</f>
        <v>-4.8689347060366241E-2</v>
      </c>
      <c r="AD6" s="30">
        <f>$AA$9</f>
        <v>-1.410274661599298E-2</v>
      </c>
      <c r="AE6" s="30">
        <f>$AA$10</f>
        <v>0.17123844634545449</v>
      </c>
      <c r="AF6" s="30">
        <f>$AA$11</f>
        <v>-4.3977926441123687E-3</v>
      </c>
      <c r="AG6" s="30">
        <f>$AA$12</f>
        <v>0.26914876825047218</v>
      </c>
      <c r="AH6" s="30">
        <f>$AA$13</f>
        <v>0.13217442589006703</v>
      </c>
      <c r="AI6" s="30">
        <f>$AA$14</f>
        <v>-1.1487764875461953E-3</v>
      </c>
      <c r="AJ6" s="30">
        <f>$AA$15</f>
        <v>4.5768027871807136E-2</v>
      </c>
      <c r="AK6" s="30">
        <f>$AA$16</f>
        <v>-0.2424957322017644</v>
      </c>
      <c r="AL6" s="30">
        <f>$AA$17</f>
        <v>-5.8459355057468257E-2</v>
      </c>
      <c r="AM6" s="30">
        <f>$AA$18</f>
        <v>1.5953108957993296E-2</v>
      </c>
      <c r="AN6" s="30">
        <f>$AA$19</f>
        <v>0.2678420314373518</v>
      </c>
      <c r="AO6" s="30">
        <f>$AA$20</f>
        <v>4.3978337124303171E-2</v>
      </c>
      <c r="AT6" s="18" t="s">
        <v>151</v>
      </c>
      <c r="AU6" s="22">
        <v>1.0711999485458253E-95</v>
      </c>
      <c r="BQ6" s="18" t="s">
        <v>151</v>
      </c>
      <c r="BR6" s="22">
        <v>4.8575008876560346E-109</v>
      </c>
      <c r="CA6" s="43" t="s">
        <v>390</v>
      </c>
      <c r="CB6" s="43">
        <v>6.9105986540603917E-2</v>
      </c>
      <c r="CC6" s="43">
        <v>3.0472992011167124E-2</v>
      </c>
      <c r="CD6" s="43">
        <v>-3.863299452943679E-2</v>
      </c>
    </row>
    <row r="7" spans="1:82" ht="15" customHeight="1" x14ac:dyDescent="0.9">
      <c r="A7" s="10">
        <v>1</v>
      </c>
      <c r="B7" s="11">
        <v>1700</v>
      </c>
      <c r="C7" s="11">
        <v>30548</v>
      </c>
      <c r="D7" s="11">
        <v>40320</v>
      </c>
      <c r="E7" s="11">
        <v>9</v>
      </c>
      <c r="F7" s="11">
        <v>0</v>
      </c>
      <c r="G7" s="11">
        <v>0</v>
      </c>
      <c r="H7" s="11">
        <v>101.46600191</v>
      </c>
      <c r="I7" s="11">
        <v>1</v>
      </c>
      <c r="J7" s="11">
        <v>8</v>
      </c>
      <c r="K7" s="11">
        <v>37.113613557999997</v>
      </c>
      <c r="L7" s="11" t="s">
        <v>13</v>
      </c>
      <c r="M7" s="11" t="s">
        <v>14</v>
      </c>
      <c r="N7" s="11">
        <f t="shared" si="0"/>
        <v>1</v>
      </c>
      <c r="O7" s="11">
        <f t="shared" si="1"/>
        <v>0</v>
      </c>
      <c r="P7" s="11">
        <f t="shared" si="2"/>
        <v>1</v>
      </c>
      <c r="Q7" s="11">
        <f t="shared" si="3"/>
        <v>0</v>
      </c>
      <c r="R7" s="11">
        <f t="shared" si="4"/>
        <v>0</v>
      </c>
      <c r="S7" s="11">
        <f t="shared" si="5"/>
        <v>0</v>
      </c>
      <c r="T7" s="9">
        <f t="shared" si="6"/>
        <v>101.46600191</v>
      </c>
      <c r="U7">
        <v>5</v>
      </c>
      <c r="W7" s="18" t="s">
        <v>6</v>
      </c>
      <c r="X7" s="30">
        <f>_xll.StatCorrelationCoeff( ST_YOJ_5,ST_BAD_1)</f>
        <v>-6.0237964454740549E-2</v>
      </c>
      <c r="Y7" s="30">
        <f>_xll.StatCorrelationCoeff( ST_YOJ_5,ST_LOAN_2)</f>
        <v>0.10572770055688835</v>
      </c>
      <c r="Z7" s="30">
        <f>_xll.StatCorrelationCoeff( ST_YOJ_5,ST_MORTDUE_3)</f>
        <v>-8.8480271337643052E-2</v>
      </c>
      <c r="AA7" s="30">
        <f>_xll.StatCorrelationCoeff( ST_YOJ_5,ST_VALUE_4)</f>
        <v>7.7585204634253299E-3</v>
      </c>
      <c r="AB7" s="30">
        <v>1</v>
      </c>
      <c r="AC7" s="30">
        <f>$AB$8</f>
        <v>-6.5878855265172023E-2</v>
      </c>
      <c r="AD7" s="30">
        <f>$AB$9</f>
        <v>3.8153474846906836E-2</v>
      </c>
      <c r="AE7" s="30">
        <f>$AB$10</f>
        <v>0.20171826329070891</v>
      </c>
      <c r="AF7" s="30">
        <f>$AB$11</f>
        <v>-7.1627023261858075E-2</v>
      </c>
      <c r="AG7" s="30">
        <f>$AB$12</f>
        <v>2.4838454226490687E-2</v>
      </c>
      <c r="AH7" s="30">
        <f>$AB$13</f>
        <v>-5.5891277829639312E-2</v>
      </c>
      <c r="AI7" s="30">
        <f>$AB$14</f>
        <v>4.7838628088511095E-2</v>
      </c>
      <c r="AJ7" s="30">
        <f>$AB$15</f>
        <v>2.0680905196453221E-2</v>
      </c>
      <c r="AK7" s="30">
        <f>$AB$16</f>
        <v>5.5726617306283921E-2</v>
      </c>
      <c r="AL7" s="30">
        <f>$AB$17</f>
        <v>-3.3890110910492481E-2</v>
      </c>
      <c r="AM7" s="30">
        <f>$AB$18</f>
        <v>-3.8098280028372601E-2</v>
      </c>
      <c r="AN7" s="30">
        <f>$AB$19</f>
        <v>-1.2298636781656618E-2</v>
      </c>
      <c r="AO7" s="30">
        <f>$AB$20</f>
        <v>0.10041141578172118</v>
      </c>
      <c r="BG7" s="42" t="s">
        <v>391</v>
      </c>
      <c r="BH7" s="42"/>
      <c r="BI7" s="42"/>
    </row>
    <row r="8" spans="1:82" ht="15" customHeight="1" x14ac:dyDescent="0.75">
      <c r="A8" s="10">
        <v>1</v>
      </c>
      <c r="B8" s="11">
        <v>1800</v>
      </c>
      <c r="C8" s="11">
        <v>48649</v>
      </c>
      <c r="D8" s="11">
        <v>57037</v>
      </c>
      <c r="E8" s="11">
        <v>5</v>
      </c>
      <c r="F8" s="11">
        <v>3</v>
      </c>
      <c r="G8" s="11">
        <v>2</v>
      </c>
      <c r="H8" s="11">
        <v>77.099999999999994</v>
      </c>
      <c r="I8" s="11">
        <v>1</v>
      </c>
      <c r="J8" s="11">
        <v>17</v>
      </c>
      <c r="K8" s="11"/>
      <c r="L8" s="11" t="s">
        <v>13</v>
      </c>
      <c r="M8" s="11" t="s">
        <v>14</v>
      </c>
      <c r="N8" s="11">
        <f t="shared" si="0"/>
        <v>1</v>
      </c>
      <c r="O8" s="11">
        <f t="shared" si="1"/>
        <v>0</v>
      </c>
      <c r="P8" s="11">
        <f t="shared" si="2"/>
        <v>1</v>
      </c>
      <c r="Q8" s="11">
        <f t="shared" si="3"/>
        <v>0</v>
      </c>
      <c r="R8" s="11">
        <f t="shared" si="4"/>
        <v>0</v>
      </c>
      <c r="S8" s="11">
        <f t="shared" si="5"/>
        <v>0</v>
      </c>
      <c r="T8" s="9">
        <f t="shared" si="6"/>
        <v>77.099999999999994</v>
      </c>
      <c r="U8">
        <v>6</v>
      </c>
      <c r="W8" s="18" t="s">
        <v>7</v>
      </c>
      <c r="X8" s="30">
        <f>_xll.StatCorrelationCoeff( ST_DEROG_6,ST_BAD_1)</f>
        <v>0.2760809857561321</v>
      </c>
      <c r="Y8" s="30">
        <f>_xll.StatCorrelationCoeff( ST_DEROG_6,ST_LOAN_2)</f>
        <v>-1.3016345302178654E-3</v>
      </c>
      <c r="Z8" s="30">
        <f>_xll.StatCorrelationCoeff( ST_DEROG_6,ST_MORTDUE_3)</f>
        <v>-4.9516042016722939E-2</v>
      </c>
      <c r="AA8" s="30">
        <f>_xll.StatCorrelationCoeff( ST_DEROG_6,ST_VALUE_4)</f>
        <v>-4.8689347060366241E-2</v>
      </c>
      <c r="AB8" s="30">
        <f>_xll.StatCorrelationCoeff( ST_DEROG_6,ST_YOJ_5)</f>
        <v>-6.5878855265172023E-2</v>
      </c>
      <c r="AC8" s="30">
        <v>1</v>
      </c>
      <c r="AD8" s="30">
        <f>$AC$9</f>
        <v>0.21183186098617041</v>
      </c>
      <c r="AE8" s="30">
        <f>$AC$10</f>
        <v>-8.3047302250231964E-2</v>
      </c>
      <c r="AF8" s="30">
        <f>$AC$11</f>
        <v>0.17393384318174884</v>
      </c>
      <c r="AG8" s="30">
        <f>$AC$12</f>
        <v>6.1883729318865564E-2</v>
      </c>
      <c r="AH8" s="30">
        <f>$AC$13</f>
        <v>1.7065205801751693E-2</v>
      </c>
      <c r="AI8" s="30">
        <f>$AC$14</f>
        <v>-1.4452304567894245E-2</v>
      </c>
      <c r="AJ8" s="30">
        <f>$AC$15</f>
        <v>3.7049334299834244E-2</v>
      </c>
      <c r="AK8" s="30">
        <f>$AC$16</f>
        <v>4.1545165233500235E-2</v>
      </c>
      <c r="AL8" s="30">
        <f>$AC$17</f>
        <v>-5.3190799113547411E-2</v>
      </c>
      <c r="AM8" s="30">
        <f>$AC$18</f>
        <v>3.1110123174255051E-2</v>
      </c>
      <c r="AN8" s="30">
        <f>$AC$19</f>
        <v>-4.4839102423729751E-2</v>
      </c>
      <c r="AO8" s="30">
        <f>$AC$20</f>
        <v>-1.1303855403669204E-2</v>
      </c>
      <c r="AT8" s="19"/>
      <c r="AU8" s="35" t="s">
        <v>153</v>
      </c>
      <c r="AV8" s="16" t="s">
        <v>154</v>
      </c>
      <c r="AW8" s="16" t="s">
        <v>156</v>
      </c>
      <c r="AX8" s="35" t="s">
        <v>151</v>
      </c>
      <c r="AY8" s="16" t="s">
        <v>158</v>
      </c>
      <c r="AZ8" s="16" t="s">
        <v>160</v>
      </c>
      <c r="BA8" s="35" t="s">
        <v>161</v>
      </c>
      <c r="BB8" s="29"/>
      <c r="BQ8" s="19"/>
      <c r="BR8" s="35" t="s">
        <v>153</v>
      </c>
      <c r="BS8" s="16" t="s">
        <v>154</v>
      </c>
      <c r="BT8" s="16" t="s">
        <v>156</v>
      </c>
      <c r="BU8" s="35" t="s">
        <v>151</v>
      </c>
      <c r="BV8" s="16" t="s">
        <v>158</v>
      </c>
      <c r="BW8" s="16" t="s">
        <v>160</v>
      </c>
      <c r="BX8" s="35" t="s">
        <v>161</v>
      </c>
    </row>
    <row r="9" spans="1:82" ht="15" customHeight="1" thickBot="1" x14ac:dyDescent="0.9">
      <c r="A9" s="10">
        <v>1</v>
      </c>
      <c r="B9" s="11">
        <v>1800</v>
      </c>
      <c r="C9" s="11">
        <v>28502</v>
      </c>
      <c r="D9" s="11">
        <v>43034</v>
      </c>
      <c r="E9" s="11">
        <v>11</v>
      </c>
      <c r="F9" s="11">
        <v>0</v>
      </c>
      <c r="G9" s="11">
        <v>0</v>
      </c>
      <c r="H9" s="11">
        <v>88.766029879000001</v>
      </c>
      <c r="I9" s="11">
        <v>0</v>
      </c>
      <c r="J9" s="11">
        <v>8</v>
      </c>
      <c r="K9" s="11">
        <v>36.884894093</v>
      </c>
      <c r="L9" s="11" t="s">
        <v>13</v>
      </c>
      <c r="M9" s="11" t="s">
        <v>14</v>
      </c>
      <c r="N9" s="11">
        <f t="shared" si="0"/>
        <v>1</v>
      </c>
      <c r="O9" s="11">
        <f t="shared" si="1"/>
        <v>0</v>
      </c>
      <c r="P9" s="11">
        <f t="shared" si="2"/>
        <v>1</v>
      </c>
      <c r="Q9" s="11">
        <f t="shared" si="3"/>
        <v>0</v>
      </c>
      <c r="R9" s="11">
        <f t="shared" si="4"/>
        <v>0</v>
      </c>
      <c r="S9" s="11">
        <f t="shared" si="5"/>
        <v>0</v>
      </c>
      <c r="T9" s="9">
        <f t="shared" si="6"/>
        <v>88.766029879000001</v>
      </c>
      <c r="U9">
        <v>7</v>
      </c>
      <c r="W9" s="18" t="s">
        <v>8</v>
      </c>
      <c r="X9" s="30">
        <f>_xll.StatCorrelationCoeff( ST_DELINQ_7,ST_BAD_1)</f>
        <v>0.35410687598965634</v>
      </c>
      <c r="Y9" s="30">
        <f>_xll.StatCorrelationCoeff( ST_DELINQ_7,ST_LOAN_2)</f>
        <v>-3.5144493453715356E-2</v>
      </c>
      <c r="Z9" s="30">
        <f>_xll.StatCorrelationCoeff( ST_DELINQ_7,ST_MORTDUE_3)</f>
        <v>-1.0442782572795159E-3</v>
      </c>
      <c r="AA9" s="30">
        <f>_xll.StatCorrelationCoeff( ST_DELINQ_7,ST_VALUE_4)</f>
        <v>-1.410274661599298E-2</v>
      </c>
      <c r="AB9" s="30">
        <f>_xll.StatCorrelationCoeff( ST_DELINQ_7,ST_YOJ_5)</f>
        <v>3.8153474846906836E-2</v>
      </c>
      <c r="AC9" s="30">
        <f>_xll.StatCorrelationCoeff( ST_DELINQ_7,ST_DEROG_6)</f>
        <v>0.21183186098617041</v>
      </c>
      <c r="AD9" s="30">
        <v>1</v>
      </c>
      <c r="AE9" s="30">
        <f>$AD$10</f>
        <v>2.2488373067599099E-2</v>
      </c>
      <c r="AF9" s="30">
        <f>$AD$11</f>
        <v>6.7812436937721224E-2</v>
      </c>
      <c r="AG9" s="30">
        <f>$AD$12</f>
        <v>0.16463860742934963</v>
      </c>
      <c r="AH9" s="30">
        <f>$AD$13</f>
        <v>5.2364466559576786E-2</v>
      </c>
      <c r="AI9" s="30">
        <f>$AD$14</f>
        <v>5.0558185975652689E-4</v>
      </c>
      <c r="AJ9" s="30">
        <f>$AD$15</f>
        <v>6.2003947739378687E-2</v>
      </c>
      <c r="AK9" s="30">
        <f>$AD$16</f>
        <v>-2.0899830256479037E-2</v>
      </c>
      <c r="AL9" s="30">
        <f>$AD$17</f>
        <v>1.4687821983023666E-3</v>
      </c>
      <c r="AM9" s="30">
        <f>$AD$18</f>
        <v>-2.0493711184748079E-2</v>
      </c>
      <c r="AN9" s="30">
        <f>$AD$19</f>
        <v>-1.578043861919046E-2</v>
      </c>
      <c r="AO9" s="30">
        <f>$AD$20</f>
        <v>8.2643097512057756E-3</v>
      </c>
      <c r="AT9" s="20" t="s">
        <v>144</v>
      </c>
      <c r="AU9" s="36"/>
      <c r="AV9" s="17" t="s">
        <v>155</v>
      </c>
      <c r="AW9" s="17" t="s">
        <v>157</v>
      </c>
      <c r="AX9" s="36"/>
      <c r="AY9" s="17" t="s">
        <v>159</v>
      </c>
      <c r="AZ9" s="17" t="s">
        <v>159</v>
      </c>
      <c r="BA9" s="36"/>
      <c r="BB9" s="31"/>
      <c r="BC9" s="28" t="s">
        <v>319</v>
      </c>
      <c r="BD9" s="28" t="s">
        <v>393</v>
      </c>
      <c r="BE9" s="28" t="s">
        <v>320</v>
      </c>
      <c r="BF9" s="28" t="s">
        <v>321</v>
      </c>
      <c r="BG9" s="28" t="s">
        <v>394</v>
      </c>
      <c r="BH9" s="28" t="s">
        <v>395</v>
      </c>
      <c r="BI9" s="28" t="s">
        <v>396</v>
      </c>
      <c r="BJ9" s="28" t="s">
        <v>397</v>
      </c>
      <c r="BK9" s="28" t="s">
        <v>398</v>
      </c>
      <c r="BL9" s="28" t="s">
        <v>399</v>
      </c>
      <c r="BM9" s="28" t="s">
        <v>400</v>
      </c>
      <c r="BN9" s="28" t="s">
        <v>338</v>
      </c>
      <c r="BQ9" s="20" t="s">
        <v>144</v>
      </c>
      <c r="BR9" s="36"/>
      <c r="BS9" s="17" t="s">
        <v>155</v>
      </c>
      <c r="BT9" s="17" t="s">
        <v>157</v>
      </c>
      <c r="BU9" s="36"/>
      <c r="BV9" s="17" t="s">
        <v>159</v>
      </c>
      <c r="BW9" s="17" t="s">
        <v>159</v>
      </c>
      <c r="BX9" s="36"/>
    </row>
    <row r="10" spans="1:82" ht="15" customHeight="1" thickTop="1" x14ac:dyDescent="0.75">
      <c r="A10" s="10">
        <v>1</v>
      </c>
      <c r="B10" s="11">
        <v>2000</v>
      </c>
      <c r="C10" s="11">
        <v>32700</v>
      </c>
      <c r="D10" s="11">
        <v>46740</v>
      </c>
      <c r="E10" s="11">
        <v>3</v>
      </c>
      <c r="F10" s="11">
        <v>0</v>
      </c>
      <c r="G10" s="11">
        <v>2</v>
      </c>
      <c r="H10" s="11">
        <v>216.93333333000001</v>
      </c>
      <c r="I10" s="11">
        <v>1</v>
      </c>
      <c r="J10" s="11">
        <v>12</v>
      </c>
      <c r="K10" s="11"/>
      <c r="L10" s="11" t="s">
        <v>13</v>
      </c>
      <c r="M10" s="11" t="s">
        <v>14</v>
      </c>
      <c r="N10" s="11">
        <f t="shared" si="0"/>
        <v>1</v>
      </c>
      <c r="O10" s="11">
        <f t="shared" si="1"/>
        <v>0</v>
      </c>
      <c r="P10" s="11">
        <f t="shared" si="2"/>
        <v>1</v>
      </c>
      <c r="Q10" s="11">
        <f t="shared" si="3"/>
        <v>0</v>
      </c>
      <c r="R10" s="11">
        <f t="shared" si="4"/>
        <v>0</v>
      </c>
      <c r="S10" s="11">
        <f t="shared" si="5"/>
        <v>0</v>
      </c>
      <c r="T10" s="9">
        <f t="shared" si="6"/>
        <v>216.93333333000001</v>
      </c>
      <c r="U10">
        <v>8</v>
      </c>
      <c r="W10" s="18" t="s">
        <v>9</v>
      </c>
      <c r="X10" s="30">
        <f>_xll.StatCorrelationCoeff( ST_CLAGE_8,ST_BAD_1)</f>
        <v>-0.17049911155851699</v>
      </c>
      <c r="Y10" s="30">
        <f>_xll.StatCorrelationCoeff( ST_CLAGE_8,ST_LOAN_2)</f>
        <v>8.8539598985199905E-2</v>
      </c>
      <c r="Z10" s="30">
        <f>_xll.StatCorrelationCoeff( ST_CLAGE_8,ST_MORTDUE_3)</f>
        <v>0.14004685608784459</v>
      </c>
      <c r="AA10" s="30">
        <f>_xll.StatCorrelationCoeff( ST_CLAGE_8,ST_VALUE_4)</f>
        <v>0.17123844634545449</v>
      </c>
      <c r="AB10" s="30">
        <f>_xll.StatCorrelationCoeff( ST_CLAGE_8,ST_YOJ_5)</f>
        <v>0.20171826329070891</v>
      </c>
      <c r="AC10" s="30">
        <f>_xll.StatCorrelationCoeff( ST_CLAGE_8,ST_DEROG_6)</f>
        <v>-8.3047302250231964E-2</v>
      </c>
      <c r="AD10" s="30">
        <f>_xll.StatCorrelationCoeff( ST_CLAGE_8,ST_DELINQ_7)</f>
        <v>2.2488373067599099E-2</v>
      </c>
      <c r="AE10" s="30">
        <v>1</v>
      </c>
      <c r="AF10" s="30">
        <f>$AE$11</f>
        <v>-0.11693457491904025</v>
      </c>
      <c r="AG10" s="30">
        <f>$AE$12</f>
        <v>0.23798699826518072</v>
      </c>
      <c r="AH10" s="30">
        <f>$AE$13</f>
        <v>-4.6476693721970552E-2</v>
      </c>
      <c r="AI10" s="30">
        <f>$AE$14</f>
        <v>5.0836714999409047E-2</v>
      </c>
      <c r="AJ10" s="30">
        <f>$AE$15</f>
        <v>-2.4025515235992893E-2</v>
      </c>
      <c r="AK10" s="30">
        <f>$AE$16</f>
        <v>-6.0322732813283944E-2</v>
      </c>
      <c r="AL10" s="30">
        <f>$AE$17</f>
        <v>-1.440433479238932E-3</v>
      </c>
      <c r="AM10" s="30">
        <f>$AE$18</f>
        <v>2.5395294775392714E-2</v>
      </c>
      <c r="AN10" s="30">
        <f>$AE$19</f>
        <v>0.11230400793298509</v>
      </c>
      <c r="AO10" s="30">
        <f>$AE$20</f>
        <v>0.38144070472210995</v>
      </c>
      <c r="AT10" s="18" t="s">
        <v>152</v>
      </c>
      <c r="AU10" s="15">
        <v>-5.2081205628224021</v>
      </c>
      <c r="AV10" s="21">
        <v>0.55087272919080554</v>
      </c>
      <c r="AW10" s="21">
        <v>-9.4543082037710882</v>
      </c>
      <c r="AX10" s="22">
        <v>0</v>
      </c>
      <c r="AY10" s="21">
        <v>-6.2878311120363808</v>
      </c>
      <c r="AZ10" s="21">
        <v>-4.1284100136084234</v>
      </c>
      <c r="BA10" s="21">
        <v>5.4719482123587286E-3</v>
      </c>
      <c r="BB10" s="21"/>
      <c r="BQ10" s="18" t="s">
        <v>152</v>
      </c>
      <c r="BR10" s="15">
        <v>-4.7478567842904509</v>
      </c>
      <c r="BS10" s="21">
        <v>0.37277155455074629</v>
      </c>
      <c r="BT10" s="21">
        <v>-12.736639173051799</v>
      </c>
      <c r="BU10" s="22">
        <v>0</v>
      </c>
      <c r="BV10" s="21">
        <v>-5.4784890312099135</v>
      </c>
      <c r="BW10" s="21">
        <v>-4.0172245373709883</v>
      </c>
      <c r="BX10" s="21">
        <v>8.6702575366312748E-3</v>
      </c>
    </row>
    <row r="11" spans="1:82" ht="15" customHeight="1" x14ac:dyDescent="0.75">
      <c r="A11" s="10">
        <v>1</v>
      </c>
      <c r="B11" s="11">
        <v>2000</v>
      </c>
      <c r="C11" s="11"/>
      <c r="D11" s="11">
        <v>62250</v>
      </c>
      <c r="E11" s="11">
        <v>16</v>
      </c>
      <c r="F11" s="11">
        <v>0</v>
      </c>
      <c r="G11" s="11">
        <v>0</v>
      </c>
      <c r="H11" s="11">
        <v>115.8</v>
      </c>
      <c r="I11" s="11">
        <v>0</v>
      </c>
      <c r="J11" s="11">
        <v>13</v>
      </c>
      <c r="K11" s="11"/>
      <c r="L11" s="11" t="s">
        <v>13</v>
      </c>
      <c r="M11" s="11" t="s">
        <v>16</v>
      </c>
      <c r="N11" s="11">
        <f t="shared" si="0"/>
        <v>1</v>
      </c>
      <c r="O11" s="11">
        <f t="shared" si="1"/>
        <v>0</v>
      </c>
      <c r="P11" s="11">
        <f t="shared" si="2"/>
        <v>0</v>
      </c>
      <c r="Q11" s="11">
        <f t="shared" si="3"/>
        <v>0</v>
      </c>
      <c r="R11" s="11">
        <f t="shared" si="4"/>
        <v>1</v>
      </c>
      <c r="S11" s="11">
        <f t="shared" si="5"/>
        <v>0</v>
      </c>
      <c r="T11" s="9">
        <f t="shared" si="6"/>
        <v>115.8</v>
      </c>
      <c r="U11">
        <v>9</v>
      </c>
      <c r="W11" s="18" t="s">
        <v>10</v>
      </c>
      <c r="X11" s="30">
        <f>_xll.StatCorrelationCoeff( ST_NINQ_9,ST_BAD_1)</f>
        <v>0.17497967567993022</v>
      </c>
      <c r="Y11" s="30">
        <f>_xll.StatCorrelationCoeff( ST_NINQ_9,ST_LOAN_2)</f>
        <v>4.4487491814984133E-2</v>
      </c>
      <c r="Z11" s="30">
        <f>_xll.StatCorrelationCoeff( ST_NINQ_9,ST_MORTDUE_3)</f>
        <v>3.1391982595262102E-2</v>
      </c>
      <c r="AA11" s="30">
        <f>_xll.StatCorrelationCoeff( ST_NINQ_9,ST_VALUE_4)</f>
        <v>-4.3977926441123687E-3</v>
      </c>
      <c r="AB11" s="30">
        <f>_xll.StatCorrelationCoeff( ST_NINQ_9,ST_YOJ_5)</f>
        <v>-7.1627023261858075E-2</v>
      </c>
      <c r="AC11" s="30">
        <f>_xll.StatCorrelationCoeff( ST_NINQ_9,ST_DEROG_6)</f>
        <v>0.17393384318174884</v>
      </c>
      <c r="AD11" s="30">
        <f>_xll.StatCorrelationCoeff( ST_NINQ_9,ST_DELINQ_7)</f>
        <v>6.7812436937721224E-2</v>
      </c>
      <c r="AE11" s="30">
        <f>_xll.StatCorrelationCoeff( ST_NINQ_9,ST_CLAGE_8)</f>
        <v>-0.11693457491904025</v>
      </c>
      <c r="AF11" s="30">
        <v>1</v>
      </c>
      <c r="AG11" s="30">
        <f>$AF$12</f>
        <v>8.8388712513157872E-2</v>
      </c>
      <c r="AH11" s="30">
        <f>$AF$13</f>
        <v>0.14134363348116472</v>
      </c>
      <c r="AI11" s="30">
        <f>$AF$14</f>
        <v>-0.12139829271708555</v>
      </c>
      <c r="AJ11" s="30">
        <f>$AF$15</f>
        <v>7.2511117388735516E-2</v>
      </c>
      <c r="AK11" s="30">
        <f>$AF$16</f>
        <v>6.5306956881069814E-2</v>
      </c>
      <c r="AL11" s="30">
        <f>$AF$17</f>
        <v>-6.5621378471175329E-2</v>
      </c>
      <c r="AM11" s="30">
        <f>$AF$18</f>
        <v>-3.5869700904517084E-2</v>
      </c>
      <c r="AN11" s="30">
        <f>$AF$19</f>
        <v>-6.3270551574969094E-2</v>
      </c>
      <c r="AO11" s="30">
        <f>$AF$20</f>
        <v>-0.11936462000772317</v>
      </c>
      <c r="AT11" s="18" t="s">
        <v>1</v>
      </c>
      <c r="AU11" s="15">
        <v>-1.6191464101331921E-5</v>
      </c>
      <c r="AV11" s="21">
        <v>7.8015841014027657E-6</v>
      </c>
      <c r="AW11" s="21">
        <v>-2.075407236643211</v>
      </c>
      <c r="AX11" s="27">
        <v>3.794880807056078E-2</v>
      </c>
      <c r="AY11" s="21">
        <v>-3.1482568940081341E-5</v>
      </c>
      <c r="AZ11" s="21">
        <v>-9.0035926258250087E-7</v>
      </c>
      <c r="BA11" s="21">
        <v>0.99998380866697967</v>
      </c>
      <c r="BB11" s="21" t="s">
        <v>322</v>
      </c>
      <c r="BC11" s="32">
        <f>AVERAGE(B:B)</f>
        <v>18607.969798657719</v>
      </c>
      <c r="BD11" s="32">
        <f>_xlfn.PERCENTILE.INC($B:$B,0)</f>
        <v>1100</v>
      </c>
      <c r="BE11" s="32">
        <f>_xlfn.PERCENTILE.INC($B:$B,0.25)</f>
        <v>11100</v>
      </c>
      <c r="BF11" s="32">
        <f>_xlfn.PERCENTILE.INC($B:$B,0.75)</f>
        <v>23300</v>
      </c>
      <c r="BG11" s="32">
        <f>_xlfn.PERCENTILE.INC($B:$B,1)</f>
        <v>89900</v>
      </c>
      <c r="BH11" s="32"/>
      <c r="BI11" s="32">
        <f>AU10+AU11*BE11+SUMPRODUCT(AU12:AU27,BC12:BC27)</f>
        <v>-2.5493142781444575</v>
      </c>
      <c r="BJ11" s="32">
        <f>AU10+AU11*BC11+SUMPRODUCT(AU12:AU27,BC12:BC27)</f>
        <v>-2.6708793016133079</v>
      </c>
      <c r="BK11" s="32"/>
      <c r="BL11" s="32">
        <f>EXP(BI11)/(1+EXP(BI11))</f>
        <v>7.2472566274734293E-2</v>
      </c>
      <c r="BM11" s="32">
        <f>EXP(BJ11)/(1+EXP(BJ11))</f>
        <v>6.47137277449987E-2</v>
      </c>
      <c r="BN11" s="32">
        <f>BM11-BL11</f>
        <v>-7.7588385297355927E-3</v>
      </c>
      <c r="BO11" t="s">
        <v>401</v>
      </c>
      <c r="BQ11" s="18" t="s">
        <v>1</v>
      </c>
      <c r="BR11" s="15">
        <v>-3.3649415469464529E-6</v>
      </c>
      <c r="BS11" s="21">
        <v>5.7266048019606483E-6</v>
      </c>
      <c r="BT11" s="21">
        <v>-0.58759800323472289</v>
      </c>
      <c r="BU11" s="22">
        <v>0.55680215162258939</v>
      </c>
      <c r="BV11" s="21">
        <v>-1.4589086958789323E-5</v>
      </c>
      <c r="BW11" s="21">
        <v>7.8592038648964172E-6</v>
      </c>
      <c r="BX11" s="21">
        <v>0.99999663506411451</v>
      </c>
    </row>
    <row r="12" spans="1:82" ht="15" customHeight="1" x14ac:dyDescent="0.75">
      <c r="A12" s="10">
        <v>1</v>
      </c>
      <c r="B12" s="11">
        <v>2000</v>
      </c>
      <c r="C12" s="11">
        <v>22608</v>
      </c>
      <c r="D12" s="11"/>
      <c r="E12" s="11">
        <v>18</v>
      </c>
      <c r="F12" s="11"/>
      <c r="G12" s="11"/>
      <c r="H12" s="11"/>
      <c r="I12" s="11"/>
      <c r="J12" s="11"/>
      <c r="K12" s="11"/>
      <c r="L12" s="11"/>
      <c r="M12" s="11"/>
      <c r="N12" s="11">
        <f t="shared" si="0"/>
        <v>0</v>
      </c>
      <c r="O12" s="11">
        <f t="shared" si="1"/>
        <v>0</v>
      </c>
      <c r="P12" s="11">
        <f t="shared" si="2"/>
        <v>0</v>
      </c>
      <c r="Q12" s="11">
        <f t="shared" si="3"/>
        <v>0</v>
      </c>
      <c r="R12" s="11">
        <f t="shared" si="4"/>
        <v>0</v>
      </c>
      <c r="S12" s="11">
        <f t="shared" si="5"/>
        <v>0</v>
      </c>
      <c r="T12" s="9">
        <f t="shared" si="6"/>
        <v>0</v>
      </c>
      <c r="U12">
        <v>10</v>
      </c>
      <c r="W12" s="18" t="s">
        <v>11</v>
      </c>
      <c r="X12" s="30">
        <f>_xll.StatCorrelationCoeff( ST_CLNO_10,ST_BAD_1)</f>
        <v>-4.1572268036795864E-3</v>
      </c>
      <c r="Y12" s="30">
        <f>_xll.StatCorrelationCoeff( ST_CLNO_10,ST_LOAN_2)</f>
        <v>7.2631198365066374E-2</v>
      </c>
      <c r="Z12" s="30">
        <f>_xll.StatCorrelationCoeff( ST_CLNO_10,ST_MORTDUE_3)</f>
        <v>0.32363144001518335</v>
      </c>
      <c r="AA12" s="30">
        <f>_xll.StatCorrelationCoeff( ST_CLNO_10,ST_VALUE_4)</f>
        <v>0.26914876825047218</v>
      </c>
      <c r="AB12" s="30">
        <f>_xll.StatCorrelationCoeff( ST_CLNO_10,ST_YOJ_5)</f>
        <v>2.4838454226490687E-2</v>
      </c>
      <c r="AC12" s="30">
        <f>_xll.StatCorrelationCoeff( ST_CLNO_10,ST_DEROG_6)</f>
        <v>6.1883729318865564E-2</v>
      </c>
      <c r="AD12" s="30">
        <f>_xll.StatCorrelationCoeff( ST_CLNO_10,ST_DELINQ_7)</f>
        <v>0.16463860742934963</v>
      </c>
      <c r="AE12" s="30">
        <f>_xll.StatCorrelationCoeff( ST_CLNO_10,ST_CLAGE_8)</f>
        <v>0.23798699826518072</v>
      </c>
      <c r="AF12" s="30">
        <f>_xll.StatCorrelationCoeff( ST_CLNO_10,ST_NINQ_9)</f>
        <v>8.8388712513157872E-2</v>
      </c>
      <c r="AG12" s="30">
        <v>1</v>
      </c>
      <c r="AH12" s="30">
        <f>$AG$13</f>
        <v>0.18553852729406858</v>
      </c>
      <c r="AI12" s="30">
        <f>$AG$14</f>
        <v>-0.10921855202379174</v>
      </c>
      <c r="AJ12" s="30">
        <f>$AG$15</f>
        <v>6.089062095902413E-2</v>
      </c>
      <c r="AK12" s="30">
        <f>$AG$16</f>
        <v>-0.16740701176254139</v>
      </c>
      <c r="AL12" s="30">
        <f>$AG$17</f>
        <v>-4.5788840465878491E-3</v>
      </c>
      <c r="AM12" s="30">
        <f>$AG$18</f>
        <v>4.9202648819796323E-2</v>
      </c>
      <c r="AN12" s="30">
        <f>$AG$19</f>
        <v>0.16712077442726234</v>
      </c>
      <c r="AO12" s="30">
        <f>$AG$20</f>
        <v>6.8793603385946941E-3</v>
      </c>
      <c r="AT12" s="18" t="s">
        <v>2</v>
      </c>
      <c r="AU12" s="15">
        <v>-3.975340202719905E-6</v>
      </c>
      <c r="AV12" s="21">
        <v>3.4254902413212518E-6</v>
      </c>
      <c r="AW12" s="21">
        <v>-1.1605171589064489</v>
      </c>
      <c r="AX12" s="22">
        <v>0.24583831174351722</v>
      </c>
      <c r="AY12" s="21">
        <v>-1.0689301075709559E-5</v>
      </c>
      <c r="AZ12" s="21">
        <v>2.7386206702697488E-6</v>
      </c>
      <c r="BA12" s="21">
        <v>0.99999602466769888</v>
      </c>
      <c r="BB12" s="21" t="s">
        <v>392</v>
      </c>
      <c r="BC12">
        <f>AVERAGE(C:C)</f>
        <v>73760.81719955898</v>
      </c>
      <c r="BD12">
        <f>_xlfn.PERCENTILE.INC($C:$C,0)</f>
        <v>2063</v>
      </c>
      <c r="BE12">
        <f>_xlfn.PERCENTILE.INC($C:$C,0.25)</f>
        <v>46276</v>
      </c>
      <c r="BF12">
        <f>_xlfn.PERCENTILE.INC($C:$C,0.75)</f>
        <v>91488</v>
      </c>
      <c r="BG12">
        <f>_xlfn.PERCENTILE.INC($C:$C,1)</f>
        <v>399550</v>
      </c>
      <c r="BQ12" s="18" t="s">
        <v>7</v>
      </c>
      <c r="BR12" s="15">
        <v>0.66189655921650237</v>
      </c>
      <c r="BS12" s="21">
        <v>9.0522869060978353E-2</v>
      </c>
      <c r="BT12" s="21">
        <v>7.3119264345304069</v>
      </c>
      <c r="BU12" s="22">
        <v>2.6334490144108713E-13</v>
      </c>
      <c r="BV12" s="21">
        <v>0.48447173585698478</v>
      </c>
      <c r="BW12" s="21">
        <v>0.83932138257601996</v>
      </c>
      <c r="BX12" s="21">
        <v>1.9384652644996325</v>
      </c>
    </row>
    <row r="13" spans="1:82" ht="15" customHeight="1" x14ac:dyDescent="0.75">
      <c r="A13" s="10">
        <v>1</v>
      </c>
      <c r="B13" s="11">
        <v>2000</v>
      </c>
      <c r="C13" s="11">
        <v>20627</v>
      </c>
      <c r="D13" s="11">
        <v>29800</v>
      </c>
      <c r="E13" s="11">
        <v>11</v>
      </c>
      <c r="F13" s="11">
        <v>0</v>
      </c>
      <c r="G13" s="11">
        <v>1</v>
      </c>
      <c r="H13" s="11">
        <v>122.53333333</v>
      </c>
      <c r="I13" s="11">
        <v>1</v>
      </c>
      <c r="J13" s="11">
        <v>9</v>
      </c>
      <c r="K13" s="11"/>
      <c r="L13" s="11" t="s">
        <v>13</v>
      </c>
      <c r="M13" s="11" t="s">
        <v>15</v>
      </c>
      <c r="N13" s="11">
        <f t="shared" si="0"/>
        <v>1</v>
      </c>
      <c r="O13" s="11">
        <f t="shared" si="1"/>
        <v>0</v>
      </c>
      <c r="P13" s="11">
        <f t="shared" si="2"/>
        <v>0</v>
      </c>
      <c r="Q13" s="11">
        <f t="shared" si="3"/>
        <v>1</v>
      </c>
      <c r="R13" s="11">
        <f t="shared" si="4"/>
        <v>0</v>
      </c>
      <c r="S13" s="11">
        <f t="shared" si="5"/>
        <v>0</v>
      </c>
      <c r="T13" s="9">
        <f t="shared" si="6"/>
        <v>122.53333333</v>
      </c>
      <c r="U13">
        <v>11</v>
      </c>
      <c r="W13" s="18" t="s">
        <v>12</v>
      </c>
      <c r="X13" s="30">
        <f>_xll.StatCorrelationCoeff( ST_DEBTINC_11,ST_BAD_1)</f>
        <v>0.19983455537961337</v>
      </c>
      <c r="Y13" s="30">
        <f>_xll.StatCorrelationCoeff( ST_DEBTINC_11,ST_LOAN_2)</f>
        <v>8.4734739953679736E-2</v>
      </c>
      <c r="Z13" s="30">
        <f>_xll.StatCorrelationCoeff( ST_DEBTINC_11,ST_MORTDUE_3)</f>
        <v>0.15493909200107614</v>
      </c>
      <c r="AA13" s="30">
        <f>_xll.StatCorrelationCoeff( ST_DEBTINC_11,ST_VALUE_4)</f>
        <v>0.13217442589006703</v>
      </c>
      <c r="AB13" s="30">
        <f>_xll.StatCorrelationCoeff( ST_DEBTINC_11,ST_YOJ_5)</f>
        <v>-5.5891277829639312E-2</v>
      </c>
      <c r="AC13" s="30">
        <f>_xll.StatCorrelationCoeff( ST_DEBTINC_11,ST_DEROG_6)</f>
        <v>1.7065205801751693E-2</v>
      </c>
      <c r="AD13" s="30">
        <f>_xll.StatCorrelationCoeff( ST_DEBTINC_11,ST_DELINQ_7)</f>
        <v>5.2364466559576786E-2</v>
      </c>
      <c r="AE13" s="30">
        <f>_xll.StatCorrelationCoeff( ST_DEBTINC_11,ST_CLAGE_8)</f>
        <v>-4.6476693721970552E-2</v>
      </c>
      <c r="AF13" s="30">
        <f>_xll.StatCorrelationCoeff( ST_DEBTINC_11,ST_NINQ_9)</f>
        <v>0.14134363348116472</v>
      </c>
      <c r="AG13" s="30">
        <f>_xll.StatCorrelationCoeff( ST_DEBTINC_11,ST_CLNO_10)</f>
        <v>0.18553852729406858</v>
      </c>
      <c r="AH13" s="30">
        <v>1</v>
      </c>
      <c r="AI13" s="30">
        <f>$AH$14</f>
        <v>-3.7296877066084359E-2</v>
      </c>
      <c r="AJ13" s="30">
        <f>$AH$15</f>
        <v>6.5787650615357587E-2</v>
      </c>
      <c r="AK13" s="30">
        <f>$AH$16</f>
        <v>4.3112772556870155E-2</v>
      </c>
      <c r="AL13" s="30">
        <f>$AH$17</f>
        <v>2.8784647419537415E-2</v>
      </c>
      <c r="AM13" s="30">
        <f>$AH$18</f>
        <v>5.7120776679388627E-2</v>
      </c>
      <c r="AN13" s="30">
        <f>$AH$19</f>
        <v>-7.6119105024757827E-2</v>
      </c>
      <c r="AO13" s="30">
        <f>$AH$20</f>
        <v>-6.1976858415926879E-2</v>
      </c>
      <c r="AT13" s="18" t="s">
        <v>3</v>
      </c>
      <c r="AU13" s="15">
        <v>4.6214965600701868E-6</v>
      </c>
      <c r="AV13" s="21">
        <v>2.9310670398303029E-6</v>
      </c>
      <c r="AW13" s="21">
        <v>1.5767283713639497</v>
      </c>
      <c r="AX13" s="22">
        <v>0.11485803930279936</v>
      </c>
      <c r="AY13" s="21">
        <v>-1.1233948379972067E-6</v>
      </c>
      <c r="AZ13" s="21">
        <v>1.036638795813758E-5</v>
      </c>
      <c r="BA13" s="21">
        <v>1.0000046215072391</v>
      </c>
      <c r="BB13" s="21" t="s">
        <v>323</v>
      </c>
      <c r="BC13">
        <f>AVERAGE(D:D)</f>
        <v>101776.04874145007</v>
      </c>
      <c r="BD13">
        <f>_xlfn.PERCENTILE.INC($D:$D,0)</f>
        <v>8000</v>
      </c>
      <c r="BE13">
        <f>_xlfn.PERCENTILE.INC($D:$D,0.25)</f>
        <v>66075.5</v>
      </c>
      <c r="BF13">
        <f>_xlfn.PERCENTILE.INC($D:$D,0.75)</f>
        <v>119824.25</v>
      </c>
      <c r="BG13">
        <f>_xlfn.PERCENTILE.INC($D:$D,1)</f>
        <v>855909</v>
      </c>
      <c r="BQ13" s="18" t="s">
        <v>8</v>
      </c>
      <c r="BR13" s="15">
        <v>0.81296166242827972</v>
      </c>
      <c r="BS13" s="21">
        <v>6.4417593527717087E-2</v>
      </c>
      <c r="BT13" s="21">
        <v>12.620180573471517</v>
      </c>
      <c r="BU13" s="22">
        <v>0</v>
      </c>
      <c r="BV13" s="21">
        <v>0.68670317911395418</v>
      </c>
      <c r="BW13" s="21">
        <v>0.93922014574260526</v>
      </c>
      <c r="BX13" s="21">
        <v>2.2545753997426576</v>
      </c>
    </row>
    <row r="14" spans="1:82" ht="15" customHeight="1" x14ac:dyDescent="0.75">
      <c r="A14" s="10">
        <v>1</v>
      </c>
      <c r="B14" s="11">
        <v>2000</v>
      </c>
      <c r="C14" s="11">
        <v>45000</v>
      </c>
      <c r="D14" s="11">
        <v>55000</v>
      </c>
      <c r="E14" s="11">
        <v>3</v>
      </c>
      <c r="F14" s="11">
        <v>0</v>
      </c>
      <c r="G14" s="11">
        <v>0</v>
      </c>
      <c r="H14" s="11">
        <v>86.066666667000007</v>
      </c>
      <c r="I14" s="11">
        <v>2</v>
      </c>
      <c r="J14" s="11">
        <v>25</v>
      </c>
      <c r="K14" s="11"/>
      <c r="L14" s="11" t="s">
        <v>13</v>
      </c>
      <c r="M14" s="11" t="s">
        <v>14</v>
      </c>
      <c r="N14" s="11">
        <f t="shared" si="0"/>
        <v>1</v>
      </c>
      <c r="O14" s="11">
        <f t="shared" si="1"/>
        <v>0</v>
      </c>
      <c r="P14" s="11">
        <f t="shared" si="2"/>
        <v>1</v>
      </c>
      <c r="Q14" s="11">
        <f t="shared" si="3"/>
        <v>0</v>
      </c>
      <c r="R14" s="11">
        <f t="shared" si="4"/>
        <v>0</v>
      </c>
      <c r="S14" s="11">
        <f t="shared" si="5"/>
        <v>0</v>
      </c>
      <c r="T14" s="9">
        <f t="shared" si="6"/>
        <v>86.066666667000007</v>
      </c>
      <c r="U14">
        <v>12</v>
      </c>
      <c r="W14" s="18" t="s">
        <v>106</v>
      </c>
      <c r="X14" s="30">
        <f>_xll.StatCorrelationCoeff( ST_reasondummy_14,ST_BAD_1)</f>
        <v>3.7517425530308526E-2</v>
      </c>
      <c r="Y14" s="30">
        <f>_xll.StatCorrelationCoeff( ST_reasondummy_14,ST_LOAN_2)</f>
        <v>-0.15147728953366593</v>
      </c>
      <c r="Z14" s="30">
        <f>_xll.StatCorrelationCoeff( ST_reasondummy_14,ST_MORTDUE_3)</f>
        <v>-2.4381193865072013E-2</v>
      </c>
      <c r="AA14" s="30">
        <f>_xll.StatCorrelationCoeff( ST_reasondummy_14,ST_VALUE_4)</f>
        <v>-1.1487764875461953E-3</v>
      </c>
      <c r="AB14" s="30">
        <f>_xll.StatCorrelationCoeff( ST_reasondummy_14,ST_YOJ_5)</f>
        <v>4.7838628088511095E-2</v>
      </c>
      <c r="AC14" s="30">
        <f>_xll.StatCorrelationCoeff( ST_reasondummy_14,ST_DEROG_6)</f>
        <v>-1.4452304567894245E-2</v>
      </c>
      <c r="AD14" s="30">
        <f>_xll.StatCorrelationCoeff( ST_reasondummy_14,ST_DELINQ_7)</f>
        <v>5.0558185975652689E-4</v>
      </c>
      <c r="AE14" s="30">
        <f>_xll.StatCorrelationCoeff( ST_reasondummy_14,ST_CLAGE_8)</f>
        <v>5.0836714999409047E-2</v>
      </c>
      <c r="AF14" s="30">
        <f>_xll.StatCorrelationCoeff( ST_reasondummy_14,ST_NINQ_9)</f>
        <v>-0.12139829271708555</v>
      </c>
      <c r="AG14" s="30">
        <f>_xll.StatCorrelationCoeff( ST_reasondummy_14,ST_CLNO_10)</f>
        <v>-0.10921855202379174</v>
      </c>
      <c r="AH14" s="30">
        <f>_xll.StatCorrelationCoeff( ST_reasondummy_14,ST_DEBTINC_11)</f>
        <v>-3.7296877066084359E-2</v>
      </c>
      <c r="AI14" s="30">
        <v>1</v>
      </c>
      <c r="AJ14" s="30">
        <f>$AI$15</f>
        <v>-6.0292050721225426E-2</v>
      </c>
      <c r="AK14" s="30">
        <f>$AI$16</f>
        <v>2.0987719185241041E-3</v>
      </c>
      <c r="AL14" s="30">
        <f>$AI$17</f>
        <v>1.7915268272238844E-2</v>
      </c>
      <c r="AM14" s="30">
        <f>$AI$18</f>
        <v>-5.623538187529669E-2</v>
      </c>
      <c r="AN14" s="30">
        <f>$AI$19</f>
        <v>2.1371937292351834E-2</v>
      </c>
      <c r="AO14" s="30">
        <f>$AI$20</f>
        <v>0.82039435684460404</v>
      </c>
      <c r="AT14" s="18" t="s">
        <v>6</v>
      </c>
      <c r="AU14" s="15">
        <v>-1.2011972119522155E-2</v>
      </c>
      <c r="AV14" s="21">
        <v>9.957175792679504E-3</v>
      </c>
      <c r="AW14" s="21">
        <v>-1.2063633674473573</v>
      </c>
      <c r="AX14" s="22">
        <v>0.22767741429513633</v>
      </c>
      <c r="AY14" s="21">
        <v>-3.1528036673173984E-2</v>
      </c>
      <c r="AZ14" s="21">
        <v>7.5040924341296736E-3</v>
      </c>
      <c r="BA14" s="21">
        <v>0.98805988362009833</v>
      </c>
      <c r="BB14" s="21" t="s">
        <v>324</v>
      </c>
      <c r="BC14">
        <f>AVERAGE(E:E)</f>
        <v>8.922268135904508</v>
      </c>
      <c r="BD14">
        <f>_xlfn.PERCENTILE.INC($E:$E,0)</f>
        <v>0</v>
      </c>
      <c r="BE14">
        <f>_xlfn.PERCENTILE.INC($E:$E,0.25)</f>
        <v>3</v>
      </c>
      <c r="BF14">
        <f>_xlfn.PERCENTILE.INC($E:$E,0.75)</f>
        <v>13</v>
      </c>
      <c r="BG14">
        <f>_xlfn.PERCENTILE.INC($E:$E,1)</f>
        <v>41</v>
      </c>
      <c r="BQ14" s="18" t="s">
        <v>9</v>
      </c>
      <c r="BR14" s="15">
        <v>-5.2806748912770643E-3</v>
      </c>
      <c r="BS14" s="21">
        <v>9.198132838532017E-4</v>
      </c>
      <c r="BT14" s="21">
        <v>-5.7410291675237834</v>
      </c>
      <c r="BU14" s="22">
        <v>9.4102878822610592E-9</v>
      </c>
      <c r="BV14" s="21">
        <v>-7.0835089276293393E-3</v>
      </c>
      <c r="BW14" s="21">
        <v>-3.4778408549247892E-3</v>
      </c>
      <c r="BX14" s="21">
        <v>0.99473324336234192</v>
      </c>
    </row>
    <row r="15" spans="1:82" ht="15" customHeight="1" x14ac:dyDescent="0.75">
      <c r="A15" s="10">
        <v>0</v>
      </c>
      <c r="B15" s="11">
        <v>2000</v>
      </c>
      <c r="C15" s="11">
        <v>64536</v>
      </c>
      <c r="D15" s="11">
        <v>87400</v>
      </c>
      <c r="E15" s="11">
        <v>2.5</v>
      </c>
      <c r="F15" s="11">
        <v>0</v>
      </c>
      <c r="G15" s="11">
        <v>0</v>
      </c>
      <c r="H15" s="11">
        <v>147.13333333</v>
      </c>
      <c r="I15" s="11">
        <v>0</v>
      </c>
      <c r="J15" s="11">
        <v>24</v>
      </c>
      <c r="K15" s="11"/>
      <c r="L15" s="11"/>
      <c r="M15" s="11" t="s">
        <v>17</v>
      </c>
      <c r="N15" s="11">
        <f t="shared" si="0"/>
        <v>0</v>
      </c>
      <c r="O15" s="11">
        <f t="shared" si="1"/>
        <v>1</v>
      </c>
      <c r="P15" s="11">
        <f t="shared" si="2"/>
        <v>0</v>
      </c>
      <c r="Q15" s="11">
        <f t="shared" si="3"/>
        <v>0</v>
      </c>
      <c r="R15" s="11">
        <f t="shared" si="4"/>
        <v>0</v>
      </c>
      <c r="S15" s="11">
        <f t="shared" si="5"/>
        <v>0</v>
      </c>
      <c r="T15" s="9">
        <f t="shared" si="6"/>
        <v>0</v>
      </c>
      <c r="U15">
        <v>13</v>
      </c>
      <c r="W15" s="18" t="s">
        <v>107</v>
      </c>
      <c r="X15" s="30">
        <f>_xll.StatCorrelationCoeff( ST_mgr_15,ST_BAD_1)</f>
        <v>3.2582503367023154E-2</v>
      </c>
      <c r="Y15" s="30">
        <f>_xll.StatCorrelationCoeff( ST_mgr_15,ST_LOAN_2)</f>
        <v>1.8769416021919359E-2</v>
      </c>
      <c r="Z15" s="30">
        <f>_xll.StatCorrelationCoeff( ST_mgr_15,ST_MORTDUE_3)</f>
        <v>7.6101086986660016E-2</v>
      </c>
      <c r="AA15" s="30">
        <f>_xll.StatCorrelationCoeff( ST_mgr_15,ST_VALUE_4)</f>
        <v>4.5768027871807136E-2</v>
      </c>
      <c r="AB15" s="30">
        <f>_xll.StatCorrelationCoeff( ST_mgr_15,ST_YOJ_5)</f>
        <v>2.0680905196453221E-2</v>
      </c>
      <c r="AC15" s="30">
        <f>_xll.StatCorrelationCoeff( ST_mgr_15,ST_DEROG_6)</f>
        <v>3.7049334299834244E-2</v>
      </c>
      <c r="AD15" s="30">
        <f>_xll.StatCorrelationCoeff( ST_mgr_15,ST_DELINQ_7)</f>
        <v>6.2003947739378687E-2</v>
      </c>
      <c r="AE15" s="30">
        <f>_xll.StatCorrelationCoeff( ST_mgr_15,ST_CLAGE_8)</f>
        <v>-2.4025515235992893E-2</v>
      </c>
      <c r="AF15" s="30">
        <f>_xll.StatCorrelationCoeff( ST_mgr_15,ST_NINQ_9)</f>
        <v>7.2511117388735516E-2</v>
      </c>
      <c r="AG15" s="30">
        <f>_xll.StatCorrelationCoeff( ST_mgr_15,ST_CLNO_10)</f>
        <v>6.089062095902413E-2</v>
      </c>
      <c r="AH15" s="30">
        <f>_xll.StatCorrelationCoeff( ST_mgr_15,ST_DEBTINC_11)</f>
        <v>6.5787650615357587E-2</v>
      </c>
      <c r="AI15" s="30">
        <f>_xll.StatCorrelationCoeff( ST_mgr_15,ST_reasondummy_14)</f>
        <v>-6.0292050721225426E-2</v>
      </c>
      <c r="AJ15" s="30">
        <v>1</v>
      </c>
      <c r="AK15" s="30">
        <f>$AJ$16</f>
        <v>-0.31423167238441019</v>
      </c>
      <c r="AL15" s="30">
        <f>$AJ$17</f>
        <v>-0.16714260176992474</v>
      </c>
      <c r="AM15" s="30">
        <f>$AJ$18</f>
        <v>-5.2454979373674236E-2</v>
      </c>
      <c r="AN15" s="30">
        <f>$AJ$19</f>
        <v>-0.20058821545910943</v>
      </c>
      <c r="AO15" s="30">
        <f>$AJ$20</f>
        <v>-5.8518424936410997E-2</v>
      </c>
      <c r="AT15" s="18" t="s">
        <v>7</v>
      </c>
      <c r="AU15" s="15">
        <v>0.73992985395189914</v>
      </c>
      <c r="AV15" s="21">
        <v>0.10318170679475172</v>
      </c>
      <c r="AW15" s="21">
        <v>7.1711340792584686</v>
      </c>
      <c r="AX15" s="27">
        <v>7.4384942649885488E-13</v>
      </c>
      <c r="AY15" s="21">
        <v>0.53769370863418575</v>
      </c>
      <c r="AZ15" s="21">
        <v>0.94216599926961253</v>
      </c>
      <c r="BA15" s="21">
        <v>2.09578849805732</v>
      </c>
      <c r="BB15" s="21" t="s">
        <v>325</v>
      </c>
      <c r="BC15">
        <f>AVERAGE(F:F)</f>
        <v>0.25456968773800459</v>
      </c>
      <c r="BD15">
        <f>_xlfn.PERCENTILE.INC($F:$F,0)</f>
        <v>0</v>
      </c>
      <c r="BE15">
        <f>_xlfn.PERCENTILE.INC($F:$F,0.25)</f>
        <v>0</v>
      </c>
      <c r="BF15">
        <f>_xlfn.PERCENTILE.INC($F:$F,0.75)</f>
        <v>0</v>
      </c>
      <c r="BG15">
        <f>_xlfn.PERCENTILE.INC($F:$F,1)</f>
        <v>10</v>
      </c>
      <c r="BQ15" s="18" t="s">
        <v>10</v>
      </c>
      <c r="BR15" s="15">
        <v>0.15004495866550183</v>
      </c>
      <c r="BS15" s="21">
        <v>3.3704364485392879E-2</v>
      </c>
      <c r="BT15" s="21">
        <v>4.4517961087956355</v>
      </c>
      <c r="BU15" s="22">
        <v>8.5155003282100239E-6</v>
      </c>
      <c r="BV15" s="21">
        <v>8.3984404274131785E-2</v>
      </c>
      <c r="BW15" s="21">
        <v>0.21610551305687187</v>
      </c>
      <c r="BX15" s="21">
        <v>1.1618864784195853</v>
      </c>
    </row>
    <row r="16" spans="1:82" ht="15" customHeight="1" x14ac:dyDescent="0.75">
      <c r="A16" s="10">
        <v>1</v>
      </c>
      <c r="B16" s="11">
        <v>2100</v>
      </c>
      <c r="C16" s="11">
        <v>71000</v>
      </c>
      <c r="D16" s="11">
        <v>83850</v>
      </c>
      <c r="E16" s="11">
        <v>8</v>
      </c>
      <c r="F16" s="11">
        <v>0</v>
      </c>
      <c r="G16" s="11">
        <v>1</v>
      </c>
      <c r="H16" s="11">
        <v>123</v>
      </c>
      <c r="I16" s="11">
        <v>0</v>
      </c>
      <c r="J16" s="11">
        <v>16</v>
      </c>
      <c r="K16" s="11"/>
      <c r="L16" s="11" t="s">
        <v>13</v>
      </c>
      <c r="M16" s="11" t="s">
        <v>14</v>
      </c>
      <c r="N16" s="11">
        <f t="shared" si="0"/>
        <v>1</v>
      </c>
      <c r="O16" s="11">
        <f t="shared" si="1"/>
        <v>0</v>
      </c>
      <c r="P16" s="11">
        <f t="shared" si="2"/>
        <v>1</v>
      </c>
      <c r="Q16" s="11">
        <f t="shared" si="3"/>
        <v>0</v>
      </c>
      <c r="R16" s="11">
        <f t="shared" si="4"/>
        <v>0</v>
      </c>
      <c r="S16" s="11">
        <f t="shared" si="5"/>
        <v>0</v>
      </c>
      <c r="T16" s="9">
        <f t="shared" si="6"/>
        <v>123</v>
      </c>
      <c r="U16">
        <v>14</v>
      </c>
      <c r="W16" s="18" t="s">
        <v>108</v>
      </c>
      <c r="X16" s="30">
        <f>_xll.StatCorrelationCoeff( ST_other_16,ST_BAD_1)</f>
        <v>6.6489141772042404E-2</v>
      </c>
      <c r="Y16" s="30">
        <f>_xll.StatCorrelationCoeff( ST_other_16,ST_LOAN_2)</f>
        <v>-3.9857518713934448E-2</v>
      </c>
      <c r="Z16" s="30">
        <f>_xll.StatCorrelationCoeff( ST_other_16,ST_MORTDUE_3)</f>
        <v>-0.25730270117161202</v>
      </c>
      <c r="AA16" s="30">
        <f>_xll.StatCorrelationCoeff( ST_other_16,ST_VALUE_4)</f>
        <v>-0.2424957322017644</v>
      </c>
      <c r="AB16" s="30">
        <f>_xll.StatCorrelationCoeff( ST_other_16,ST_YOJ_5)</f>
        <v>5.5726617306283921E-2</v>
      </c>
      <c r="AC16" s="30">
        <f>_xll.StatCorrelationCoeff( ST_other_16,ST_DEROG_6)</f>
        <v>4.1545165233500235E-2</v>
      </c>
      <c r="AD16" s="30">
        <f>_xll.StatCorrelationCoeff( ST_other_16,ST_DELINQ_7)</f>
        <v>-2.0899830256479037E-2</v>
      </c>
      <c r="AE16" s="30">
        <f>_xll.StatCorrelationCoeff( ST_other_16,ST_CLAGE_8)</f>
        <v>-6.0322732813283944E-2</v>
      </c>
      <c r="AF16" s="30">
        <f>_xll.StatCorrelationCoeff( ST_other_16,ST_NINQ_9)</f>
        <v>6.5306956881069814E-2</v>
      </c>
      <c r="AG16" s="30">
        <f>_xll.StatCorrelationCoeff( ST_other_16,ST_CLNO_10)</f>
        <v>-0.16740701176254139</v>
      </c>
      <c r="AH16" s="30">
        <f>_xll.StatCorrelationCoeff( ST_other_16,ST_DEBTINC_11)</f>
        <v>4.3112772556870155E-2</v>
      </c>
      <c r="AI16" s="30">
        <f>_xll.StatCorrelationCoeff( ST_other_16,ST_reasondummy_14)</f>
        <v>2.0987719185241041E-3</v>
      </c>
      <c r="AJ16" s="30">
        <f>_xll.StatCorrelationCoeff( ST_other_16,ST_mgr_15)</f>
        <v>-0.31423167238441019</v>
      </c>
      <c r="AK16" s="30">
        <v>1</v>
      </c>
      <c r="AL16" s="30">
        <f>$AK$17</f>
        <v>-0.35559862550905685</v>
      </c>
      <c r="AM16" s="30">
        <f>$AK$18</f>
        <v>-0.11159882859824787</v>
      </c>
      <c r="AN16" s="30">
        <f>$AK$19</f>
        <v>-0.42675471696180811</v>
      </c>
      <c r="AO16" s="30">
        <f>$AK$20</f>
        <v>-4.8432953978731139E-3</v>
      </c>
      <c r="AT16" s="18" t="s">
        <v>8</v>
      </c>
      <c r="AU16" s="15">
        <v>0.75746661446776775</v>
      </c>
      <c r="AV16" s="21">
        <v>7.0317223237898199E-2</v>
      </c>
      <c r="AW16" s="21">
        <v>10.77213489937019</v>
      </c>
      <c r="AX16" s="27">
        <v>0</v>
      </c>
      <c r="AY16" s="21">
        <v>0.6196448569214873</v>
      </c>
      <c r="AZ16" s="21">
        <v>0.89528837201404821</v>
      </c>
      <c r="BA16" s="21">
        <v>2.1328659984386258</v>
      </c>
      <c r="BB16" s="21" t="s">
        <v>326</v>
      </c>
      <c r="BC16">
        <f>AVERAGE(G:G)</f>
        <v>0.44944237918215613</v>
      </c>
      <c r="BD16">
        <f>_xlfn.PERCENTILE.INC($G:$G,0)</f>
        <v>0</v>
      </c>
      <c r="BE16">
        <f>_xlfn.PERCENTILE.INC($G:$G,0.25)</f>
        <v>0</v>
      </c>
      <c r="BF16">
        <f>_xlfn.PERCENTILE.INC($G:$G,0.75)</f>
        <v>0</v>
      </c>
      <c r="BG16">
        <f>_xlfn.PERCENTILE.INC($G:$G,1)</f>
        <v>15</v>
      </c>
      <c r="BQ16" s="18" t="s">
        <v>11</v>
      </c>
      <c r="BR16" s="15">
        <v>-2.1058263658276226E-2</v>
      </c>
      <c r="BS16" s="21">
        <v>6.9140528458104247E-3</v>
      </c>
      <c r="BT16" s="21">
        <v>-3.0457192225593843</v>
      </c>
      <c r="BU16" s="22">
        <v>2.3212449114882183E-3</v>
      </c>
      <c r="BV16" s="21">
        <v>-3.460980723606466E-2</v>
      </c>
      <c r="BW16" s="21">
        <v>-7.5067200804877932E-3</v>
      </c>
      <c r="BX16" s="21">
        <v>0.97916191335235281</v>
      </c>
    </row>
    <row r="17" spans="1:80" ht="15" customHeight="1" x14ac:dyDescent="0.75">
      <c r="A17" s="10">
        <v>1</v>
      </c>
      <c r="B17" s="11">
        <v>2200</v>
      </c>
      <c r="C17" s="11">
        <v>24280</v>
      </c>
      <c r="D17" s="11">
        <v>34687</v>
      </c>
      <c r="E17" s="11"/>
      <c r="F17" s="11">
        <v>0</v>
      </c>
      <c r="G17" s="11">
        <v>1</v>
      </c>
      <c r="H17" s="11">
        <v>300.86666666999997</v>
      </c>
      <c r="I17" s="11">
        <v>0</v>
      </c>
      <c r="J17" s="11">
        <v>8</v>
      </c>
      <c r="K17" s="11"/>
      <c r="L17" s="11" t="s">
        <v>13</v>
      </c>
      <c r="M17" s="11" t="s">
        <v>14</v>
      </c>
      <c r="N17" s="11">
        <f t="shared" si="0"/>
        <v>1</v>
      </c>
      <c r="O17" s="11">
        <f t="shared" si="1"/>
        <v>0</v>
      </c>
      <c r="P17" s="11">
        <f t="shared" si="2"/>
        <v>1</v>
      </c>
      <c r="Q17" s="11">
        <f t="shared" si="3"/>
        <v>0</v>
      </c>
      <c r="R17" s="11">
        <f t="shared" si="4"/>
        <v>0</v>
      </c>
      <c r="S17" s="11">
        <f t="shared" si="5"/>
        <v>0</v>
      </c>
      <c r="T17" s="9">
        <f t="shared" si="6"/>
        <v>300.86666666999997</v>
      </c>
      <c r="U17">
        <v>15</v>
      </c>
      <c r="W17" s="18" t="s">
        <v>109</v>
      </c>
      <c r="X17" s="30">
        <f>_xll.StatCorrelationCoeff( ST_office_17,ST_BAD_1)</f>
        <v>-7.3612832619118218E-2</v>
      </c>
      <c r="Y17" s="30">
        <f>_xll.StatCorrelationCoeff( ST_office_17,ST_LOAN_2)</f>
        <v>-1.8059691107184684E-2</v>
      </c>
      <c r="Z17" s="30">
        <f>_xll.StatCorrelationCoeff( ST_office_17,ST_MORTDUE_3)</f>
        <v>-6.9383887330579541E-2</v>
      </c>
      <c r="AA17" s="30">
        <f>_xll.StatCorrelationCoeff( ST_office_17,ST_VALUE_4)</f>
        <v>-5.8459355057468257E-2</v>
      </c>
      <c r="AB17" s="30">
        <f>_xll.StatCorrelationCoeff( ST_office_17,ST_YOJ_5)</f>
        <v>-3.3890110910492481E-2</v>
      </c>
      <c r="AC17" s="30">
        <f>_xll.StatCorrelationCoeff( ST_office_17,ST_DEROG_6)</f>
        <v>-5.3190799113547411E-2</v>
      </c>
      <c r="AD17" s="30">
        <f>_xll.StatCorrelationCoeff( ST_office_17,ST_DELINQ_7)</f>
        <v>1.4687821983023666E-3</v>
      </c>
      <c r="AE17" s="30">
        <f>_xll.StatCorrelationCoeff( ST_office_17,ST_CLAGE_8)</f>
        <v>-1.440433479238932E-3</v>
      </c>
      <c r="AF17" s="30">
        <f>_xll.StatCorrelationCoeff( ST_office_17,ST_NINQ_9)</f>
        <v>-6.5621378471175329E-2</v>
      </c>
      <c r="AG17" s="30">
        <f>_xll.StatCorrelationCoeff( ST_office_17,ST_CLNO_10)</f>
        <v>-4.5788840465878491E-3</v>
      </c>
      <c r="AH17" s="30">
        <f>_xll.StatCorrelationCoeff( ST_office_17,ST_DEBTINC_11)</f>
        <v>2.8784647419537415E-2</v>
      </c>
      <c r="AI17" s="30">
        <f>_xll.StatCorrelationCoeff( ST_office_17,ST_reasondummy_14)</f>
        <v>1.7915268272238844E-2</v>
      </c>
      <c r="AJ17" s="30">
        <f>_xll.StatCorrelationCoeff( ST_office_17,ST_mgr_15)</f>
        <v>-0.16714260176992474</v>
      </c>
      <c r="AK17" s="30">
        <f>_xll.StatCorrelationCoeff( ST_office_17,ST_other_16)</f>
        <v>-0.35559862550905685</v>
      </c>
      <c r="AL17" s="30">
        <v>1</v>
      </c>
      <c r="AM17" s="30">
        <f>$AL$18</f>
        <v>-5.9360402549004876E-2</v>
      </c>
      <c r="AN17" s="30">
        <f>$AL$19</f>
        <v>-0.22699460296068441</v>
      </c>
      <c r="AO17" s="30">
        <f>$AL$20</f>
        <v>2.7175620866010275E-2</v>
      </c>
      <c r="AT17" s="18" t="s">
        <v>9</v>
      </c>
      <c r="AU17" s="15">
        <v>-4.9557487356360133E-3</v>
      </c>
      <c r="AV17" s="21">
        <v>1.2493008067524856E-3</v>
      </c>
      <c r="AW17" s="21">
        <v>-3.9668178463106187</v>
      </c>
      <c r="AX17" s="27">
        <v>7.283861744267206E-5</v>
      </c>
      <c r="AY17" s="21">
        <v>-7.4043783168708851E-3</v>
      </c>
      <c r="AZ17" s="21">
        <v>-2.5071191544011415E-3</v>
      </c>
      <c r="BA17" s="21">
        <v>0.99505651072716284</v>
      </c>
      <c r="BB17" s="21" t="s">
        <v>327</v>
      </c>
      <c r="BC17" s="32">
        <f>AVERAGE(H:H)</f>
        <v>179.76627518656667</v>
      </c>
      <c r="BD17" s="32">
        <f>_xlfn.PERCENTILE.INC($H:$H,0)</f>
        <v>0</v>
      </c>
      <c r="BE17" s="32">
        <f>_xlfn.PERCENTILE.INC($H:$H,0.25)</f>
        <v>115.11670223</v>
      </c>
      <c r="BF17" s="32">
        <f>_xlfn.PERCENTILE.INC($H:$H,0.75)</f>
        <v>231.56227813999999</v>
      </c>
      <c r="BG17" s="32">
        <f>_xlfn.PERCENTILE.INC($H:$H,1)</f>
        <v>1168.2335608999999</v>
      </c>
      <c r="BH17" s="32"/>
      <c r="BI17" s="32">
        <f>AU10+AU17*BE17+SUMPRODUCT(AU11:AU16,BC11:BC16)+SUMPRODUCT(AU18:AU27,BC18:BC27)</f>
        <v>-2.3504922621743947</v>
      </c>
      <c r="BJ17" s="32">
        <f>AU10+AU17*BF17+SUMPRODUCT(AU11:AU16,BC11:BC16)+SUMPRODUCT(AU18:AU27,BC18:BC27)</f>
        <v>-2.9275672777607844</v>
      </c>
      <c r="BK17" s="32"/>
      <c r="BL17" s="32">
        <f>EXP(BI17)/(1+EXP(BI17))</f>
        <v>8.7026652774708224E-2</v>
      </c>
      <c r="BM17" s="32">
        <f>EXP(BJ17)/(1+EXP(BJ17))</f>
        <v>5.0807517549317782E-2</v>
      </c>
      <c r="BN17" s="32">
        <f>BM17-BL17</f>
        <v>-3.6219135225390442E-2</v>
      </c>
      <c r="BO17" t="s">
        <v>401</v>
      </c>
      <c r="BQ17" s="18" t="s">
        <v>12</v>
      </c>
      <c r="BR17" s="15">
        <v>8.6911286557209061E-2</v>
      </c>
      <c r="BS17" s="21">
        <v>8.8089657784230033E-3</v>
      </c>
      <c r="BT17" s="21">
        <v>9.8662304682909188</v>
      </c>
      <c r="BU17" s="22">
        <v>0</v>
      </c>
      <c r="BV17" s="21">
        <v>6.9645713631499975E-2</v>
      </c>
      <c r="BW17" s="21">
        <v>0.10417685948291815</v>
      </c>
      <c r="BX17" s="21">
        <v>1.0907999068106831</v>
      </c>
    </row>
    <row r="18" spans="1:80" ht="15" customHeight="1" x14ac:dyDescent="0.75">
      <c r="A18" s="10">
        <v>1</v>
      </c>
      <c r="B18" s="11">
        <v>2200</v>
      </c>
      <c r="C18" s="11">
        <v>90957</v>
      </c>
      <c r="D18" s="11">
        <v>102600</v>
      </c>
      <c r="E18" s="11">
        <v>7</v>
      </c>
      <c r="F18" s="11">
        <v>2</v>
      </c>
      <c r="G18" s="11">
        <v>6</v>
      </c>
      <c r="H18" s="11">
        <v>122.9</v>
      </c>
      <c r="I18" s="11">
        <v>1</v>
      </c>
      <c r="J18" s="11">
        <v>22</v>
      </c>
      <c r="K18" s="11"/>
      <c r="L18" s="11" t="s">
        <v>13</v>
      </c>
      <c r="M18" s="11" t="s">
        <v>17</v>
      </c>
      <c r="N18" s="11">
        <f t="shared" si="0"/>
        <v>1</v>
      </c>
      <c r="O18" s="11">
        <f t="shared" si="1"/>
        <v>1</v>
      </c>
      <c r="P18" s="11">
        <f t="shared" si="2"/>
        <v>0</v>
      </c>
      <c r="Q18" s="11">
        <f t="shared" si="3"/>
        <v>0</v>
      </c>
      <c r="R18" s="11">
        <f t="shared" si="4"/>
        <v>0</v>
      </c>
      <c r="S18" s="11">
        <f t="shared" si="5"/>
        <v>0</v>
      </c>
      <c r="T18" s="9">
        <f t="shared" si="6"/>
        <v>122.9</v>
      </c>
      <c r="U18">
        <v>16</v>
      </c>
      <c r="W18" s="18" t="s">
        <v>110</v>
      </c>
      <c r="X18" s="30">
        <f>_xll.StatCorrelationCoeff( ST_sales_18,ST_BAD_1)</f>
        <v>5.0933757198806419E-2</v>
      </c>
      <c r="Y18" s="30">
        <f>_xll.StatCorrelationCoeff( ST_sales_18,ST_LOAN_2)</f>
        <v>-4.4993319104621128E-2</v>
      </c>
      <c r="Z18" s="30">
        <f>_xll.StatCorrelationCoeff( ST_sales_18,ST_MORTDUE_3)</f>
        <v>2.6044243419297383E-2</v>
      </c>
      <c r="AA18" s="30">
        <f>_xll.StatCorrelationCoeff( ST_sales_18,ST_VALUE_4)</f>
        <v>1.5953108957993296E-2</v>
      </c>
      <c r="AB18" s="30">
        <f>_xll.StatCorrelationCoeff( ST_sales_18,ST_YOJ_5)</f>
        <v>-3.8098280028372601E-2</v>
      </c>
      <c r="AC18" s="30">
        <f>_xll.StatCorrelationCoeff( ST_sales_18,ST_DEROG_6)</f>
        <v>3.1110123174255051E-2</v>
      </c>
      <c r="AD18" s="30">
        <f>_xll.StatCorrelationCoeff( ST_sales_18,ST_DELINQ_7)</f>
        <v>-2.0493711184748079E-2</v>
      </c>
      <c r="AE18" s="30">
        <f>_xll.StatCorrelationCoeff( ST_sales_18,ST_CLAGE_8)</f>
        <v>2.5395294775392714E-2</v>
      </c>
      <c r="AF18" s="30">
        <f>_xll.StatCorrelationCoeff( ST_sales_18,ST_NINQ_9)</f>
        <v>-3.5869700904517084E-2</v>
      </c>
      <c r="AG18" s="30">
        <f>_xll.StatCorrelationCoeff( ST_sales_18,ST_CLNO_10)</f>
        <v>4.9202648819796323E-2</v>
      </c>
      <c r="AH18" s="30">
        <f>_xll.StatCorrelationCoeff( ST_sales_18,ST_DEBTINC_11)</f>
        <v>5.7120776679388627E-2</v>
      </c>
      <c r="AI18" s="30">
        <f>_xll.StatCorrelationCoeff( ST_sales_18,ST_reasondummy_14)</f>
        <v>-5.623538187529669E-2</v>
      </c>
      <c r="AJ18" s="30">
        <f>_xll.StatCorrelationCoeff( ST_sales_18,ST_mgr_15)</f>
        <v>-5.2454979373674236E-2</v>
      </c>
      <c r="AK18" s="30">
        <f>_xll.StatCorrelationCoeff( ST_sales_18,ST_other_16)</f>
        <v>-0.11159882859824787</v>
      </c>
      <c r="AL18" s="30">
        <f>_xll.StatCorrelationCoeff( ST_sales_18,ST_office_17)</f>
        <v>-5.9360402549004876E-2</v>
      </c>
      <c r="AM18" s="30">
        <v>1</v>
      </c>
      <c r="AN18" s="30">
        <f>$AM$19</f>
        <v>-7.1238553726900453E-2</v>
      </c>
      <c r="AO18" s="30">
        <f>$AM$20</f>
        <v>-5.0205633955443627E-2</v>
      </c>
      <c r="AT18" s="18" t="s">
        <v>10</v>
      </c>
      <c r="AU18" s="15">
        <v>0.12672799721151567</v>
      </c>
      <c r="AV18" s="21">
        <v>3.8091981894669433E-2</v>
      </c>
      <c r="AW18" s="21">
        <v>3.3268942939734494</v>
      </c>
      <c r="AX18" s="27">
        <v>8.7819679970224662E-4</v>
      </c>
      <c r="AY18" s="21">
        <v>5.2067712697963592E-2</v>
      </c>
      <c r="AZ18" s="21">
        <v>0.20138828172506776</v>
      </c>
      <c r="BA18" s="21">
        <v>1.1351082231849567</v>
      </c>
      <c r="BB18" s="21" t="s">
        <v>328</v>
      </c>
      <c r="BC18">
        <f>AVERAGE(I:I)</f>
        <v>1.1860550458715597</v>
      </c>
      <c r="BD18">
        <f>_xlfn.PERCENTILE.INC($I:$I,0)</f>
        <v>0</v>
      </c>
      <c r="BE18">
        <f>_xlfn.PERCENTILE.INC($I:$I,0.25)</f>
        <v>0</v>
      </c>
      <c r="BF18">
        <f>_xlfn.PERCENTILE.INC($I:$I,0.75)</f>
        <v>2</v>
      </c>
      <c r="BG18">
        <f>_xlfn.PERCENTILE.INC($I:$I,1)</f>
        <v>17</v>
      </c>
      <c r="BQ18" s="18" t="s">
        <v>110</v>
      </c>
      <c r="BR18" s="15">
        <v>1.150671456707645</v>
      </c>
      <c r="BS18" s="21">
        <v>0.37777136725001709</v>
      </c>
      <c r="BT18" s="21">
        <v>3.045946719265535</v>
      </c>
      <c r="BU18" s="22">
        <v>2.3194893386948578E-3</v>
      </c>
      <c r="BV18" s="21">
        <v>0.41023957689761159</v>
      </c>
      <c r="BW18" s="21">
        <v>1.8911033365176784</v>
      </c>
      <c r="BX18" s="21">
        <v>3.1603142116045158</v>
      </c>
    </row>
    <row r="19" spans="1:80" ht="15" customHeight="1" x14ac:dyDescent="0.75">
      <c r="A19" s="10">
        <v>1</v>
      </c>
      <c r="B19" s="11">
        <v>2200</v>
      </c>
      <c r="C19" s="11">
        <v>23030</v>
      </c>
      <c r="D19" s="11"/>
      <c r="E19" s="11">
        <v>19</v>
      </c>
      <c r="F19" s="11"/>
      <c r="G19" s="11"/>
      <c r="H19" s="11"/>
      <c r="I19" s="11"/>
      <c r="J19" s="11"/>
      <c r="K19" s="11">
        <v>3.7113122994999999</v>
      </c>
      <c r="L19" s="11"/>
      <c r="M19" s="11"/>
      <c r="N19" s="11">
        <f t="shared" si="0"/>
        <v>0</v>
      </c>
      <c r="O19" s="11">
        <f t="shared" si="1"/>
        <v>0</v>
      </c>
      <c r="P19" s="11">
        <f t="shared" si="2"/>
        <v>0</v>
      </c>
      <c r="Q19" s="11">
        <f t="shared" si="3"/>
        <v>0</v>
      </c>
      <c r="R19" s="11">
        <f t="shared" si="4"/>
        <v>0</v>
      </c>
      <c r="S19" s="11">
        <f t="shared" si="5"/>
        <v>0</v>
      </c>
      <c r="T19" s="9">
        <f t="shared" si="6"/>
        <v>0</v>
      </c>
      <c r="U19">
        <v>17</v>
      </c>
      <c r="W19" s="18" t="s">
        <v>111</v>
      </c>
      <c r="X19" s="30">
        <f>_xll.StatCorrelationCoeff( ST_profexe_19,ST_BAD_1)</f>
        <v>-4.3560732841124952E-2</v>
      </c>
      <c r="Y19" s="30">
        <f>_xll.StatCorrelationCoeff( ST_profexe_19,ST_LOAN_2)</f>
        <v>1.7488337226480469E-2</v>
      </c>
      <c r="Z19" s="30">
        <f>_xll.StatCorrelationCoeff( ST_profexe_19,ST_MORTDUE_3)</f>
        <v>0.26148692723589068</v>
      </c>
      <c r="AA19" s="30">
        <f>_xll.StatCorrelationCoeff( ST_profexe_19,ST_VALUE_4)</f>
        <v>0.2678420314373518</v>
      </c>
      <c r="AB19" s="30">
        <f>_xll.StatCorrelationCoeff( ST_profexe_19,ST_YOJ_5)</f>
        <v>-1.2298636781656618E-2</v>
      </c>
      <c r="AC19" s="30">
        <f>_xll.StatCorrelationCoeff( ST_profexe_19,ST_DEROG_6)</f>
        <v>-4.4839102423729751E-2</v>
      </c>
      <c r="AD19" s="30">
        <f>_xll.StatCorrelationCoeff( ST_profexe_19,ST_DELINQ_7)</f>
        <v>-1.578043861919046E-2</v>
      </c>
      <c r="AE19" s="30">
        <f>_xll.StatCorrelationCoeff( ST_profexe_19,ST_CLAGE_8)</f>
        <v>0.11230400793298509</v>
      </c>
      <c r="AF19" s="30">
        <f>_xll.StatCorrelationCoeff( ST_profexe_19,ST_NINQ_9)</f>
        <v>-6.3270551574969094E-2</v>
      </c>
      <c r="AG19" s="30">
        <f>_xll.StatCorrelationCoeff( ST_profexe_19,ST_CLNO_10)</f>
        <v>0.16712077442726234</v>
      </c>
      <c r="AH19" s="30">
        <f>_xll.StatCorrelationCoeff( ST_profexe_19,ST_DEBTINC_11)</f>
        <v>-7.6119105024757827E-2</v>
      </c>
      <c r="AI19" s="30">
        <f>_xll.StatCorrelationCoeff( ST_profexe_19,ST_reasondummy_14)</f>
        <v>2.1371937292351834E-2</v>
      </c>
      <c r="AJ19" s="30">
        <f>_xll.StatCorrelationCoeff( ST_profexe_19,ST_mgr_15)</f>
        <v>-0.20058821545910943</v>
      </c>
      <c r="AK19" s="30">
        <f>_xll.StatCorrelationCoeff( ST_profexe_19,ST_other_16)</f>
        <v>-0.42675471696180811</v>
      </c>
      <c r="AL19" s="30">
        <f>_xll.StatCorrelationCoeff( ST_profexe_19,ST_office_17)</f>
        <v>-0.22699460296068441</v>
      </c>
      <c r="AM19" s="30">
        <f>_xll.StatCorrelationCoeff( ST_profexe_19,ST_sales_18)</f>
        <v>-7.1238553726900453E-2</v>
      </c>
      <c r="AN19" s="30">
        <v>1</v>
      </c>
      <c r="AO19" s="30">
        <f>$AN$20</f>
        <v>5.4919904389173463E-2</v>
      </c>
      <c r="AT19" s="18" t="s">
        <v>11</v>
      </c>
      <c r="AU19" s="15">
        <v>-1.7097194811735918E-2</v>
      </c>
      <c r="AV19" s="21">
        <v>8.0890667428199867E-3</v>
      </c>
      <c r="AW19" s="21">
        <v>-2.1136177207230635</v>
      </c>
      <c r="AX19" s="27">
        <v>3.4547931077587357E-2</v>
      </c>
      <c r="AY19" s="21">
        <v>-3.2951765627663096E-2</v>
      </c>
      <c r="AZ19" s="21">
        <v>-1.2426239958087427E-3</v>
      </c>
      <c r="BA19" s="21">
        <v>0.98304813281321812</v>
      </c>
      <c r="BB19" s="21" t="s">
        <v>329</v>
      </c>
      <c r="BC19">
        <f>AVERAGE(J:J)</f>
        <v>21.296096200766819</v>
      </c>
      <c r="BD19">
        <f>_xlfn.PERCENTILE.INC($J:$J,0)</f>
        <v>0</v>
      </c>
      <c r="BE19">
        <f>_xlfn.PERCENTILE.INC($J:$J,0.25)</f>
        <v>15</v>
      </c>
      <c r="BF19">
        <f>_xlfn.PERCENTILE.INC($J:$J,0.75)</f>
        <v>26</v>
      </c>
      <c r="BG19">
        <f>_xlfn.PERCENTILE.INC($J:$J,1)</f>
        <v>71</v>
      </c>
    </row>
    <row r="20" spans="1:80" ht="15" customHeight="1" x14ac:dyDescent="0.75">
      <c r="A20" s="10">
        <v>1</v>
      </c>
      <c r="B20" s="11">
        <v>2300</v>
      </c>
      <c r="C20" s="11">
        <v>28192</v>
      </c>
      <c r="D20" s="11">
        <v>40150</v>
      </c>
      <c r="E20" s="11">
        <v>4.5</v>
      </c>
      <c r="F20" s="11">
        <v>0</v>
      </c>
      <c r="G20" s="11">
        <v>0</v>
      </c>
      <c r="H20" s="11">
        <v>54.6</v>
      </c>
      <c r="I20" s="11">
        <v>1</v>
      </c>
      <c r="J20" s="11">
        <v>16</v>
      </c>
      <c r="K20" s="11"/>
      <c r="L20" s="11" t="s">
        <v>13</v>
      </c>
      <c r="M20" s="11" t="s">
        <v>14</v>
      </c>
      <c r="N20" s="11">
        <f t="shared" si="0"/>
        <v>1</v>
      </c>
      <c r="O20" s="11">
        <f t="shared" si="1"/>
        <v>0</v>
      </c>
      <c r="P20" s="11">
        <f t="shared" si="2"/>
        <v>1</v>
      </c>
      <c r="Q20" s="11">
        <f t="shared" si="3"/>
        <v>0</v>
      </c>
      <c r="R20" s="11">
        <f t="shared" si="4"/>
        <v>0</v>
      </c>
      <c r="S20" s="11">
        <f t="shared" si="5"/>
        <v>0</v>
      </c>
      <c r="T20" s="9">
        <f t="shared" si="6"/>
        <v>54.6</v>
      </c>
      <c r="U20">
        <v>18</v>
      </c>
      <c r="W20" s="18" t="s">
        <v>390</v>
      </c>
      <c r="X20" s="30">
        <f>_xll.StatCorrelationCoeff( ST_DEROGLOAN_20,ST_BAD_1)</f>
        <v>-4.5222922882361787E-2</v>
      </c>
      <c r="Y20" s="30">
        <f>_xll.StatCorrelationCoeff( ST_DEROGLOAN_20,ST_LOAN_2)</f>
        <v>-8.1859318172080475E-2</v>
      </c>
      <c r="Z20" s="30">
        <f>_xll.StatCorrelationCoeff( ST_DEROGLOAN_20,ST_MORTDUE_3)</f>
        <v>1.6005036311246109E-2</v>
      </c>
      <c r="AA20" s="30">
        <f>_xll.StatCorrelationCoeff( ST_DEROGLOAN_20,ST_VALUE_4)</f>
        <v>4.3978337124303171E-2</v>
      </c>
      <c r="AB20" s="30">
        <f>_xll.StatCorrelationCoeff( ST_DEROGLOAN_20,ST_YOJ_5)</f>
        <v>0.10041141578172118</v>
      </c>
      <c r="AC20" s="30">
        <f>_xll.StatCorrelationCoeff( ST_DEROGLOAN_20,ST_DEROG_6)</f>
        <v>-1.1303855403669204E-2</v>
      </c>
      <c r="AD20" s="30">
        <f>_xll.StatCorrelationCoeff( ST_DEROGLOAN_20,ST_DELINQ_7)</f>
        <v>8.2643097512057756E-3</v>
      </c>
      <c r="AE20" s="30">
        <f>_xll.StatCorrelationCoeff( ST_DEROGLOAN_20,ST_CLAGE_8)</f>
        <v>0.38144070472210995</v>
      </c>
      <c r="AF20" s="30">
        <f>_xll.StatCorrelationCoeff( ST_DEROGLOAN_20,ST_NINQ_9)</f>
        <v>-0.11936462000772317</v>
      </c>
      <c r="AG20" s="30">
        <f>_xll.StatCorrelationCoeff( ST_DEROGLOAN_20,ST_CLNO_10)</f>
        <v>6.8793603385946941E-3</v>
      </c>
      <c r="AH20" s="30">
        <f>_xll.StatCorrelationCoeff( ST_DEROGLOAN_20,ST_DEBTINC_11)</f>
        <v>-6.1976858415926879E-2</v>
      </c>
      <c r="AI20" s="30">
        <f>_xll.StatCorrelationCoeff( ST_DEROGLOAN_20,ST_reasondummy_14)</f>
        <v>0.82039435684460404</v>
      </c>
      <c r="AJ20" s="30">
        <f>_xll.StatCorrelationCoeff( ST_DEROGLOAN_20,ST_mgr_15)</f>
        <v>-5.8518424936410997E-2</v>
      </c>
      <c r="AK20" s="30">
        <f>_xll.StatCorrelationCoeff( ST_DEROGLOAN_20,ST_other_16)</f>
        <v>-4.8432953978731139E-3</v>
      </c>
      <c r="AL20" s="30">
        <f>_xll.StatCorrelationCoeff( ST_DEROGLOAN_20,ST_office_17)</f>
        <v>2.7175620866010275E-2</v>
      </c>
      <c r="AM20" s="30">
        <f>_xll.StatCorrelationCoeff( ST_DEROGLOAN_20,ST_sales_18)</f>
        <v>-5.0205633955443627E-2</v>
      </c>
      <c r="AN20" s="30">
        <f>_xll.StatCorrelationCoeff( ST_DEROGLOAN_20,ST_profexe_19)</f>
        <v>5.4919904389173463E-2</v>
      </c>
      <c r="AO20" s="30">
        <v>1</v>
      </c>
      <c r="AT20" s="18" t="s">
        <v>12</v>
      </c>
      <c r="AU20" s="15">
        <v>0.10384151878889748</v>
      </c>
      <c r="AV20" s="21">
        <v>1.0412288036272014E-2</v>
      </c>
      <c r="AW20" s="21">
        <v>9.9729779302260457</v>
      </c>
      <c r="AX20" s="27">
        <v>0</v>
      </c>
      <c r="AY20" s="21">
        <v>8.3433434237804333E-2</v>
      </c>
      <c r="AZ20" s="21">
        <v>0.12424960333999063</v>
      </c>
      <c r="BA20" s="21">
        <v>1.1094246180254372</v>
      </c>
      <c r="BB20" s="21" t="s">
        <v>330</v>
      </c>
      <c r="BC20">
        <f>AVERAGE(K:K)</f>
        <v>33.779915348721225</v>
      </c>
      <c r="BD20">
        <f>_xlfn.PERCENTILE.INC($K:$K,0)</f>
        <v>0.5244992154</v>
      </c>
      <c r="BE20">
        <f>_xlfn.PERCENTILE.INC($K:$K,0.25)</f>
        <v>29.140031371999999</v>
      </c>
      <c r="BF20">
        <f>_xlfn.PERCENTILE.INC($K:$K,0.75)</f>
        <v>39.003140627999997</v>
      </c>
      <c r="BG20">
        <f>_xlfn.PERCENTILE.INC($K:$K,1)</f>
        <v>203.31214868999999</v>
      </c>
      <c r="BQ20" s="19"/>
      <c r="BR20" s="23">
        <v>1</v>
      </c>
      <c r="BS20" s="23">
        <v>0</v>
      </c>
      <c r="BT20" s="16" t="s">
        <v>162</v>
      </c>
    </row>
    <row r="21" spans="1:80" ht="15" customHeight="1" thickBot="1" x14ac:dyDescent="0.9">
      <c r="A21" s="10">
        <v>0</v>
      </c>
      <c r="B21" s="11">
        <v>2300</v>
      </c>
      <c r="C21" s="11">
        <v>102370</v>
      </c>
      <c r="D21" s="11">
        <v>120953</v>
      </c>
      <c r="E21" s="11">
        <v>2</v>
      </c>
      <c r="F21" s="11">
        <v>0</v>
      </c>
      <c r="G21" s="11">
        <v>0</v>
      </c>
      <c r="H21" s="11">
        <v>90.992533467000001</v>
      </c>
      <c r="I21" s="11">
        <v>0</v>
      </c>
      <c r="J21" s="11">
        <v>13</v>
      </c>
      <c r="K21" s="11">
        <v>31.588503178</v>
      </c>
      <c r="L21" s="11" t="s">
        <v>13</v>
      </c>
      <c r="M21" s="11" t="s">
        <v>15</v>
      </c>
      <c r="N21" s="11">
        <f t="shared" si="0"/>
        <v>1</v>
      </c>
      <c r="O21" s="11">
        <f t="shared" si="1"/>
        <v>0</v>
      </c>
      <c r="P21" s="11">
        <f t="shared" si="2"/>
        <v>0</v>
      </c>
      <c r="Q21" s="11">
        <f t="shared" si="3"/>
        <v>1</v>
      </c>
      <c r="R21" s="11">
        <f t="shared" si="4"/>
        <v>0</v>
      </c>
      <c r="S21" s="11">
        <f t="shared" si="5"/>
        <v>0</v>
      </c>
      <c r="T21" s="9">
        <f t="shared" si="6"/>
        <v>90.992533467000001</v>
      </c>
      <c r="AT21" s="18" t="s">
        <v>106</v>
      </c>
      <c r="AU21" s="15">
        <v>0.13076111474565075</v>
      </c>
      <c r="AV21" s="21">
        <v>0.38078642699876486</v>
      </c>
      <c r="AW21" s="21">
        <v>0.34339752016968528</v>
      </c>
      <c r="AX21" s="22">
        <v>0.73129942485685873</v>
      </c>
      <c r="AY21" s="21">
        <v>-0.61558028217192828</v>
      </c>
      <c r="AZ21" s="21">
        <v>0.87710251166322983</v>
      </c>
      <c r="BA21" s="21">
        <v>1.1396954923428064</v>
      </c>
      <c r="BB21" s="21" t="s">
        <v>331</v>
      </c>
      <c r="BC21">
        <f>AVERAGE(N:N)</f>
        <v>0.29865771812080538</v>
      </c>
      <c r="BD21">
        <f>_xlfn.PERCENTILE.INC($N:$N,0)</f>
        <v>0</v>
      </c>
      <c r="BE21">
        <f>_xlfn.PERCENTILE.INC($N:$N,0.25)</f>
        <v>0</v>
      </c>
      <c r="BF21">
        <f>_xlfn.PERCENTILE.INC($N:$N,0.75)</f>
        <v>1</v>
      </c>
      <c r="BG21">
        <f>_xlfn.PERCENTILE.INC($N:$N,1)</f>
        <v>1</v>
      </c>
      <c r="BQ21" s="20" t="s">
        <v>145</v>
      </c>
      <c r="BR21" s="17"/>
      <c r="BS21" s="17"/>
      <c r="BT21" s="17" t="s">
        <v>163</v>
      </c>
    </row>
    <row r="22" spans="1:80" ht="15" customHeight="1" thickTop="1" x14ac:dyDescent="0.75">
      <c r="A22" s="10">
        <v>1</v>
      </c>
      <c r="B22" s="11">
        <v>2300</v>
      </c>
      <c r="C22" s="11">
        <v>37626</v>
      </c>
      <c r="D22" s="11">
        <v>46200</v>
      </c>
      <c r="E22" s="11">
        <v>3</v>
      </c>
      <c r="F22" s="11">
        <v>0</v>
      </c>
      <c r="G22" s="11">
        <v>1</v>
      </c>
      <c r="H22" s="11">
        <v>122.26666667000001</v>
      </c>
      <c r="I22" s="11">
        <v>1</v>
      </c>
      <c r="J22" s="11">
        <v>14</v>
      </c>
      <c r="K22" s="11"/>
      <c r="L22" s="11" t="s">
        <v>13</v>
      </c>
      <c r="M22" s="11" t="s">
        <v>14</v>
      </c>
      <c r="N22" s="11">
        <f t="shared" si="0"/>
        <v>1</v>
      </c>
      <c r="O22" s="11">
        <f t="shared" si="1"/>
        <v>0</v>
      </c>
      <c r="P22" s="11">
        <f t="shared" si="2"/>
        <v>1</v>
      </c>
      <c r="Q22" s="11">
        <f t="shared" si="3"/>
        <v>0</v>
      </c>
      <c r="R22" s="11">
        <f t="shared" si="4"/>
        <v>0</v>
      </c>
      <c r="S22" s="11">
        <f t="shared" si="5"/>
        <v>0</v>
      </c>
      <c r="T22" s="9">
        <f t="shared" si="6"/>
        <v>122.26666667000001</v>
      </c>
      <c r="AT22" s="18" t="s">
        <v>107</v>
      </c>
      <c r="AU22" s="15">
        <v>-2.0701955291351923E-2</v>
      </c>
      <c r="AV22" s="21">
        <v>0.37137595575115923</v>
      </c>
      <c r="AW22" s="21">
        <v>-5.5743930027670627E-2</v>
      </c>
      <c r="AX22" s="22">
        <v>0.95554580278686374</v>
      </c>
      <c r="AY22" s="21">
        <v>-0.74859882856362392</v>
      </c>
      <c r="AZ22" s="21">
        <v>0.70719491798092016</v>
      </c>
      <c r="BA22" s="21">
        <v>0.97951085909710633</v>
      </c>
      <c r="BB22" s="21" t="s">
        <v>332</v>
      </c>
      <c r="BC22">
        <f>AVERAGE(O:O)</f>
        <v>0.12869127516778522</v>
      </c>
      <c r="BD22">
        <f>_xlfn.PERCENTILE.INC($O:$O,0)</f>
        <v>0</v>
      </c>
      <c r="BE22">
        <f>_xlfn.PERCENTILE.INC($O:$O,0.25)</f>
        <v>0</v>
      </c>
      <c r="BF22">
        <f>_xlfn.PERCENTILE.INC($O:$O,0.75)</f>
        <v>0</v>
      </c>
      <c r="BG22">
        <f>_xlfn.PERCENTILE.INC($O:$O,1)</f>
        <v>1</v>
      </c>
      <c r="BQ22" s="24">
        <v>1</v>
      </c>
      <c r="BR22" s="21">
        <v>70</v>
      </c>
      <c r="BS22" s="21">
        <v>289</v>
      </c>
      <c r="BT22" s="25">
        <v>0.19498607242339833</v>
      </c>
      <c r="BY22" s="39" t="s">
        <v>407</v>
      </c>
      <c r="BZ22" s="39"/>
      <c r="CA22" s="39"/>
      <c r="CB22" s="39"/>
    </row>
    <row r="23" spans="1:80" ht="15" customHeight="1" x14ac:dyDescent="0.75">
      <c r="A23" s="10">
        <v>1</v>
      </c>
      <c r="B23" s="11">
        <v>2400</v>
      </c>
      <c r="C23" s="11">
        <v>50000</v>
      </c>
      <c r="D23" s="11">
        <v>73395</v>
      </c>
      <c r="E23" s="11">
        <v>5</v>
      </c>
      <c r="F23" s="11">
        <v>1</v>
      </c>
      <c r="G23" s="11">
        <v>0</v>
      </c>
      <c r="H23" s="11"/>
      <c r="I23" s="11">
        <v>1</v>
      </c>
      <c r="J23" s="11">
        <v>0</v>
      </c>
      <c r="K23" s="11"/>
      <c r="L23" s="11" t="s">
        <v>13</v>
      </c>
      <c r="M23" s="11" t="s">
        <v>18</v>
      </c>
      <c r="N23" s="11">
        <f t="shared" si="0"/>
        <v>1</v>
      </c>
      <c r="O23" s="11">
        <f t="shared" si="1"/>
        <v>0</v>
      </c>
      <c r="P23" s="11">
        <f t="shared" si="2"/>
        <v>0</v>
      </c>
      <c r="Q23" s="11">
        <f t="shared" si="3"/>
        <v>0</v>
      </c>
      <c r="R23" s="11">
        <f t="shared" si="4"/>
        <v>0</v>
      </c>
      <c r="S23" s="11">
        <f t="shared" si="5"/>
        <v>1</v>
      </c>
      <c r="T23" s="9">
        <f t="shared" si="6"/>
        <v>0</v>
      </c>
      <c r="AT23" s="18" t="s">
        <v>108</v>
      </c>
      <c r="AU23" s="15">
        <v>-7.0569883048307247E-2</v>
      </c>
      <c r="AV23" s="21">
        <v>0.3460057368945445</v>
      </c>
      <c r="AW23" s="21">
        <v>-0.20395581784765468</v>
      </c>
      <c r="AX23" s="22">
        <v>0.83838802537302071</v>
      </c>
      <c r="AY23" s="21">
        <v>-0.74874112736161447</v>
      </c>
      <c r="AZ23" s="21">
        <v>0.60760136126499997</v>
      </c>
      <c r="BA23" s="21">
        <v>0.9318626158501071</v>
      </c>
      <c r="BB23" s="21" t="s">
        <v>333</v>
      </c>
      <c r="BC23">
        <f>AVERAGE(P:P)</f>
        <v>0.40067114093959733</v>
      </c>
      <c r="BD23">
        <f>_xlfn.PERCENTILE.INC($P:$P,0)</f>
        <v>0</v>
      </c>
      <c r="BE23">
        <f>_xlfn.PERCENTILE.INC($P:$P,0.25)</f>
        <v>0</v>
      </c>
      <c r="BF23">
        <f>_xlfn.PERCENTILE.INC($P:$P,0.75)</f>
        <v>1</v>
      </c>
      <c r="BG23">
        <f>_xlfn.PERCENTILE.INC($P:$P,1)</f>
        <v>1</v>
      </c>
      <c r="BQ23" s="24">
        <v>0</v>
      </c>
      <c r="BR23" s="21">
        <v>21</v>
      </c>
      <c r="BS23" s="21">
        <v>3568</v>
      </c>
      <c r="BT23" s="25">
        <v>0.99414878796322093</v>
      </c>
      <c r="BY23" s="39"/>
      <c r="BZ23" s="39"/>
      <c r="CA23" s="39"/>
      <c r="CB23" s="39"/>
    </row>
    <row r="24" spans="1:80" ht="15" customHeight="1" x14ac:dyDescent="0.75">
      <c r="A24" s="10">
        <v>1</v>
      </c>
      <c r="B24" s="11">
        <v>2400</v>
      </c>
      <c r="C24" s="11">
        <v>28000</v>
      </c>
      <c r="D24" s="11">
        <v>40800</v>
      </c>
      <c r="E24" s="11">
        <v>12</v>
      </c>
      <c r="F24" s="11">
        <v>0</v>
      </c>
      <c r="G24" s="11">
        <v>0</v>
      </c>
      <c r="H24" s="11">
        <v>67.2</v>
      </c>
      <c r="I24" s="11">
        <v>2</v>
      </c>
      <c r="J24" s="11">
        <v>22</v>
      </c>
      <c r="K24" s="11"/>
      <c r="L24" s="11" t="s">
        <v>13</v>
      </c>
      <c r="M24" s="11" t="s">
        <v>17</v>
      </c>
      <c r="N24" s="11">
        <f t="shared" si="0"/>
        <v>1</v>
      </c>
      <c r="O24" s="11">
        <f t="shared" si="1"/>
        <v>1</v>
      </c>
      <c r="P24" s="11">
        <f t="shared" si="2"/>
        <v>0</v>
      </c>
      <c r="Q24" s="11">
        <f t="shared" si="3"/>
        <v>0</v>
      </c>
      <c r="R24" s="11">
        <f t="shared" si="4"/>
        <v>0</v>
      </c>
      <c r="S24" s="11">
        <f t="shared" si="5"/>
        <v>0</v>
      </c>
      <c r="T24" s="9">
        <f t="shared" si="6"/>
        <v>67.2</v>
      </c>
      <c r="AT24" s="18" t="s">
        <v>109</v>
      </c>
      <c r="AU24" s="15">
        <v>-0.67345701307326422</v>
      </c>
      <c r="AV24" s="21">
        <v>0.38286398611990552</v>
      </c>
      <c r="AW24" s="21">
        <v>-1.7589980710861393</v>
      </c>
      <c r="AX24" s="27">
        <v>7.8577836192362138E-2</v>
      </c>
      <c r="AY24" s="21">
        <v>-1.4238704258682791</v>
      </c>
      <c r="AZ24" s="21">
        <v>7.6956399721750612E-2</v>
      </c>
      <c r="BA24" s="21">
        <v>0.50994264872207307</v>
      </c>
      <c r="BB24" s="21" t="s">
        <v>334</v>
      </c>
      <c r="BC24">
        <f>AVERAGE(Q:Q)</f>
        <v>0.15906040268456376</v>
      </c>
      <c r="BD24">
        <f>_xlfn.PERCENTILE.INC($Q:$Q,0)</f>
        <v>0</v>
      </c>
      <c r="BE24">
        <f>_xlfn.PERCENTILE.INC($Q:$Q,0.25)</f>
        <v>0</v>
      </c>
      <c r="BF24">
        <f>_xlfn.PERCENTILE.INC($Q:$Q,0.75)</f>
        <v>0</v>
      </c>
      <c r="BG24">
        <f>_xlfn.PERCENTILE.INC($Q:$Q,1)</f>
        <v>1</v>
      </c>
      <c r="BY24" s="39"/>
      <c r="BZ24" s="39"/>
      <c r="CA24" s="39"/>
      <c r="CB24" s="39"/>
    </row>
    <row r="25" spans="1:80" ht="15" customHeight="1" x14ac:dyDescent="0.75">
      <c r="A25" s="10">
        <v>1</v>
      </c>
      <c r="B25" s="11">
        <v>2400</v>
      </c>
      <c r="C25" s="11">
        <v>18000</v>
      </c>
      <c r="D25" s="11"/>
      <c r="E25" s="11">
        <v>22</v>
      </c>
      <c r="F25" s="11"/>
      <c r="G25" s="11">
        <v>2</v>
      </c>
      <c r="H25" s="11">
        <v>121.73333332999999</v>
      </c>
      <c r="I25" s="11">
        <v>0</v>
      </c>
      <c r="J25" s="11">
        <v>10</v>
      </c>
      <c r="K25" s="11"/>
      <c r="L25" s="11" t="s">
        <v>13</v>
      </c>
      <c r="M25" s="11" t="s">
        <v>17</v>
      </c>
      <c r="N25" s="11">
        <f t="shared" si="0"/>
        <v>1</v>
      </c>
      <c r="O25" s="11">
        <f t="shared" si="1"/>
        <v>1</v>
      </c>
      <c r="P25" s="11">
        <f t="shared" si="2"/>
        <v>0</v>
      </c>
      <c r="Q25" s="11">
        <f t="shared" si="3"/>
        <v>0</v>
      </c>
      <c r="R25" s="11">
        <f t="shared" si="4"/>
        <v>0</v>
      </c>
      <c r="S25" s="11">
        <f t="shared" si="5"/>
        <v>0</v>
      </c>
      <c r="T25" s="9">
        <f t="shared" si="6"/>
        <v>121.73333332999999</v>
      </c>
      <c r="W25" s="41" t="s">
        <v>405</v>
      </c>
      <c r="X25" s="41"/>
      <c r="Y25" s="41"/>
      <c r="Z25" s="41"/>
      <c r="AA25" s="41"/>
      <c r="AB25" s="41"/>
      <c r="AC25" s="41"/>
      <c r="AD25" s="41"/>
      <c r="AE25" s="41"/>
      <c r="AF25" s="41"/>
      <c r="AG25" s="41"/>
      <c r="AH25" s="41"/>
      <c r="AI25" s="41"/>
      <c r="AJ25" s="41"/>
      <c r="AK25" s="41"/>
      <c r="AL25" s="41"/>
      <c r="AM25" s="41"/>
      <c r="AN25" s="41"/>
      <c r="AO25" s="41"/>
      <c r="AP25" s="41"/>
      <c r="AQ25" s="41"/>
      <c r="AR25" s="41"/>
      <c r="AT25" s="18" t="s">
        <v>110</v>
      </c>
      <c r="AU25" s="15">
        <v>1.2295901968533538</v>
      </c>
      <c r="AV25" s="21">
        <v>0.52052959145289257</v>
      </c>
      <c r="AW25" s="21">
        <v>2.3621907707904644</v>
      </c>
      <c r="AX25" s="27">
        <v>1.8167290728883234E-2</v>
      </c>
      <c r="AY25" s="21">
        <v>0.20935219760568446</v>
      </c>
      <c r="AZ25" s="21">
        <v>2.2498281961010234</v>
      </c>
      <c r="BA25" s="21">
        <v>3.4198277928993464</v>
      </c>
      <c r="BB25" s="21" t="s">
        <v>335</v>
      </c>
      <c r="BC25" s="32">
        <f>AVERAGE(R:R)</f>
        <v>1.8288590604026846E-2</v>
      </c>
      <c r="BD25" s="32">
        <f>_xlfn.PERCENTILE.INC($R:$R,0)</f>
        <v>0</v>
      </c>
      <c r="BE25" s="32">
        <f>_xlfn.PERCENTILE.INC($R:$R,0.25)</f>
        <v>0</v>
      </c>
      <c r="BF25" s="32">
        <f>_xlfn.PERCENTILE.INC($R:$R,0.75)</f>
        <v>0</v>
      </c>
      <c r="BG25" s="32">
        <f>_xlfn.PERCENTILE.INC($R:$R,1)</f>
        <v>1</v>
      </c>
      <c r="BH25" s="32">
        <f>AU10+AU25*BD25+SUMPRODUCT(AU11:AU24,BC11:BC24)+SUMPRODUCT(AU26:AU27,BC26:BC27)</f>
        <v>-2.6933667733342839</v>
      </c>
      <c r="BI25" s="32"/>
      <c r="BJ25" s="32"/>
      <c r="BK25" s="32">
        <f>AU10+AU25*BG25+SUMPRODUCT(AU11:AU24,BC11:BC24)+SUMPRODUCT(AU26:AU27,BC26:BC27)</f>
        <v>-1.4637765764809298</v>
      </c>
      <c r="BL25" s="32">
        <f>EXP(BH25)/(1+EXP(BH25))</f>
        <v>6.3365904105873977E-2</v>
      </c>
      <c r="BM25" s="32">
        <f>EXP(BK25)/(1+EXP(BK25))</f>
        <v>0.1878903871572325</v>
      </c>
      <c r="BN25" s="32">
        <f>BM25-BL25</f>
        <v>0.12452448305135852</v>
      </c>
      <c r="BO25" t="s">
        <v>402</v>
      </c>
      <c r="BQ25" s="19"/>
      <c r="BR25" s="35" t="s">
        <v>162</v>
      </c>
      <c r="BY25" s="39"/>
      <c r="BZ25" s="39"/>
      <c r="CA25" s="39"/>
      <c r="CB25" s="39"/>
    </row>
    <row r="26" spans="1:80" ht="15" customHeight="1" thickBot="1" x14ac:dyDescent="0.9">
      <c r="A26" s="10">
        <v>1</v>
      </c>
      <c r="B26" s="11">
        <v>2400</v>
      </c>
      <c r="C26" s="11"/>
      <c r="D26" s="11">
        <v>17180</v>
      </c>
      <c r="E26" s="11"/>
      <c r="F26" s="11">
        <v>0</v>
      </c>
      <c r="G26" s="11">
        <v>0</v>
      </c>
      <c r="H26" s="11">
        <v>14.566666667</v>
      </c>
      <c r="I26" s="11">
        <v>3</v>
      </c>
      <c r="J26" s="11">
        <v>4</v>
      </c>
      <c r="K26" s="11"/>
      <c r="L26" s="11" t="s">
        <v>13</v>
      </c>
      <c r="M26" s="11" t="s">
        <v>14</v>
      </c>
      <c r="N26" s="11">
        <f t="shared" si="0"/>
        <v>1</v>
      </c>
      <c r="O26" s="11">
        <f t="shared" si="1"/>
        <v>0</v>
      </c>
      <c r="P26" s="11">
        <f t="shared" si="2"/>
        <v>1</v>
      </c>
      <c r="Q26" s="11">
        <f t="shared" si="3"/>
        <v>0</v>
      </c>
      <c r="R26" s="11">
        <f t="shared" si="4"/>
        <v>0</v>
      </c>
      <c r="S26" s="11">
        <f t="shared" si="5"/>
        <v>0</v>
      </c>
      <c r="T26" s="9">
        <f t="shared" si="6"/>
        <v>14.566666667</v>
      </c>
      <c r="W26" s="41"/>
      <c r="X26" s="41"/>
      <c r="Y26" s="41"/>
      <c r="Z26" s="41"/>
      <c r="AA26" s="41"/>
      <c r="AB26" s="41"/>
      <c r="AC26" s="41"/>
      <c r="AD26" s="41"/>
      <c r="AE26" s="41"/>
      <c r="AF26" s="41"/>
      <c r="AG26" s="41"/>
      <c r="AH26" s="41"/>
      <c r="AI26" s="41"/>
      <c r="AJ26" s="41"/>
      <c r="AK26" s="41"/>
      <c r="AL26" s="41"/>
      <c r="AM26" s="41"/>
      <c r="AN26" s="41"/>
      <c r="AO26" s="41"/>
      <c r="AP26" s="41"/>
      <c r="AQ26" s="41"/>
      <c r="AR26" s="41"/>
      <c r="AT26" s="18" t="s">
        <v>111</v>
      </c>
      <c r="AU26" s="15">
        <v>-7.6687753531514663E-2</v>
      </c>
      <c r="AV26" s="21">
        <v>0.35849005435018394</v>
      </c>
      <c r="AW26" s="21">
        <v>-0.21391877571198598</v>
      </c>
      <c r="AX26" s="22">
        <v>0.83061039823231519</v>
      </c>
      <c r="AY26" s="21">
        <v>-0.77932826005787526</v>
      </c>
      <c r="AZ26" s="21">
        <v>0.62595275299484587</v>
      </c>
      <c r="BA26" s="21">
        <v>0.926179004584327</v>
      </c>
      <c r="BB26" s="21" t="s">
        <v>336</v>
      </c>
      <c r="BC26">
        <f>AVERAGE(S:S)</f>
        <v>0.21409395973154363</v>
      </c>
      <c r="BD26">
        <f>_xlfn.PERCENTILE.INC($S:$S,0)</f>
        <v>0</v>
      </c>
      <c r="BE26">
        <f>_xlfn.PERCENTILE.INC($S:$S,0.25)</f>
        <v>0</v>
      </c>
      <c r="BF26">
        <f>_xlfn.PERCENTILE.INC($S:$S,0.75)</f>
        <v>0</v>
      </c>
      <c r="BG26">
        <f>_xlfn.PERCENTILE.INC($S:$S,1)</f>
        <v>1</v>
      </c>
      <c r="BQ26" s="20" t="s">
        <v>146</v>
      </c>
      <c r="BR26" s="36"/>
      <c r="BY26" s="39"/>
      <c r="BZ26" s="39"/>
      <c r="CA26" s="39"/>
      <c r="CB26" s="39"/>
    </row>
    <row r="27" spans="1:80" ht="15" customHeight="1" thickTop="1" x14ac:dyDescent="0.75">
      <c r="A27" s="10">
        <v>1</v>
      </c>
      <c r="B27" s="11">
        <v>2400</v>
      </c>
      <c r="C27" s="11">
        <v>34863</v>
      </c>
      <c r="D27" s="11">
        <v>47471</v>
      </c>
      <c r="E27" s="11">
        <v>12</v>
      </c>
      <c r="F27" s="11">
        <v>0</v>
      </c>
      <c r="G27" s="11">
        <v>0</v>
      </c>
      <c r="H27" s="11">
        <v>70.491080031999999</v>
      </c>
      <c r="I27" s="11">
        <v>1</v>
      </c>
      <c r="J27" s="11">
        <v>21</v>
      </c>
      <c r="K27" s="11">
        <v>38.263600730999997</v>
      </c>
      <c r="L27" s="11" t="s">
        <v>13</v>
      </c>
      <c r="M27" s="11" t="s">
        <v>17</v>
      </c>
      <c r="N27" s="11">
        <f t="shared" si="0"/>
        <v>1</v>
      </c>
      <c r="O27" s="11">
        <f t="shared" si="1"/>
        <v>1</v>
      </c>
      <c r="P27" s="11">
        <f t="shared" si="2"/>
        <v>0</v>
      </c>
      <c r="Q27" s="11">
        <f t="shared" si="3"/>
        <v>0</v>
      </c>
      <c r="R27" s="11">
        <f t="shared" si="4"/>
        <v>0</v>
      </c>
      <c r="S27" s="11">
        <f t="shared" si="5"/>
        <v>0</v>
      </c>
      <c r="T27" s="9">
        <f t="shared" si="6"/>
        <v>70.491080031999999</v>
      </c>
      <c r="W27" s="41"/>
      <c r="X27" s="41"/>
      <c r="Y27" s="41"/>
      <c r="Z27" s="41"/>
      <c r="AA27" s="41"/>
      <c r="AB27" s="41"/>
      <c r="AC27" s="41"/>
      <c r="AD27" s="41"/>
      <c r="AE27" s="41"/>
      <c r="AF27" s="41"/>
      <c r="AG27" s="41"/>
      <c r="AH27" s="41"/>
      <c r="AI27" s="41"/>
      <c r="AJ27" s="41"/>
      <c r="AK27" s="41"/>
      <c r="AL27" s="41"/>
      <c r="AM27" s="41"/>
      <c r="AN27" s="41"/>
      <c r="AO27" s="41"/>
      <c r="AP27" s="41"/>
      <c r="AQ27" s="41"/>
      <c r="AR27" s="41"/>
      <c r="AT27" s="18" t="s">
        <v>390</v>
      </c>
      <c r="AU27" s="15">
        <v>-1.3227661599318123E-3</v>
      </c>
      <c r="AV27" s="21">
        <v>2.1942971241643966E-3</v>
      </c>
      <c r="AW27" s="21">
        <v>-0.60281998520848934</v>
      </c>
      <c r="AX27" s="27">
        <v>0.54662845013354122</v>
      </c>
      <c r="AY27" s="21">
        <v>-5.6235885232940293E-3</v>
      </c>
      <c r="AZ27" s="21">
        <v>2.9780562034304051E-3</v>
      </c>
      <c r="BA27" s="21">
        <v>0.99867810830960968</v>
      </c>
      <c r="BB27" s="21" t="s">
        <v>337</v>
      </c>
      <c r="BC27" s="32">
        <f>AVERAGE(T:T)</f>
        <v>53.203081149159189</v>
      </c>
      <c r="BD27" s="32">
        <f>_xlfn.PERCENTILE.INC($T:$T,0)</f>
        <v>0</v>
      </c>
      <c r="BE27" s="32">
        <f>_xlfn.PERCENTILE.INC($T:$T,0.25)</f>
        <v>0</v>
      </c>
      <c r="BF27" s="32">
        <f>_xlfn.PERCENTILE.INC($T:$T,0.75)</f>
        <v>88.486172434500006</v>
      </c>
      <c r="BG27" s="32">
        <f>_xlfn.PERCENTILE.INC($T:$T,1)</f>
        <v>649.74710438</v>
      </c>
      <c r="BH27" s="32">
        <f>$AU$10+$AU$27*BD27+SUMPRODUCT($AU$11:$AU$26,$BC$11:$BC$26)</f>
        <v>-2.6005040662650938</v>
      </c>
      <c r="BI27" s="32"/>
      <c r="BJ27" s="32"/>
      <c r="BK27" s="32">
        <f>AU10+AU27*BG27+SUMPRODUCT(AU11:AU26,BC11:BC26)</f>
        <v>-3.4599675484526404</v>
      </c>
      <c r="BL27" s="32">
        <f>EXP(BH27)/(1+EXP(BH27))</f>
        <v>6.9105986540603917E-2</v>
      </c>
      <c r="BM27" s="32">
        <f>EXP(BK27)/(1+EXP(BK27))</f>
        <v>3.0472992011167124E-2</v>
      </c>
      <c r="BN27" s="32">
        <f>BM27-BL27</f>
        <v>-3.863299452943679E-2</v>
      </c>
      <c r="BO27" t="s">
        <v>401</v>
      </c>
      <c r="BQ27" s="18" t="s">
        <v>163</v>
      </c>
      <c r="BR27" s="33">
        <v>0.92147922998986831</v>
      </c>
    </row>
    <row r="28" spans="1:80" ht="15" customHeight="1" x14ac:dyDescent="0.75">
      <c r="A28" s="10">
        <v>0</v>
      </c>
      <c r="B28" s="11">
        <v>2400</v>
      </c>
      <c r="C28" s="11">
        <v>98449</v>
      </c>
      <c r="D28" s="11">
        <v>117195</v>
      </c>
      <c r="E28" s="11">
        <v>4</v>
      </c>
      <c r="F28" s="11">
        <v>0</v>
      </c>
      <c r="G28" s="11">
        <v>0</v>
      </c>
      <c r="H28" s="11">
        <v>93.811774854999996</v>
      </c>
      <c r="I28" s="11">
        <v>0</v>
      </c>
      <c r="J28" s="11">
        <v>13</v>
      </c>
      <c r="K28" s="11">
        <v>29.681827044999999</v>
      </c>
      <c r="L28" s="11" t="s">
        <v>13</v>
      </c>
      <c r="M28" s="11" t="s">
        <v>15</v>
      </c>
      <c r="N28" s="11">
        <f t="shared" si="0"/>
        <v>1</v>
      </c>
      <c r="O28" s="11">
        <f t="shared" si="1"/>
        <v>0</v>
      </c>
      <c r="P28" s="11">
        <f t="shared" si="2"/>
        <v>0</v>
      </c>
      <c r="Q28" s="11">
        <f t="shared" si="3"/>
        <v>1</v>
      </c>
      <c r="R28" s="11">
        <f t="shared" si="4"/>
        <v>0</v>
      </c>
      <c r="S28" s="11">
        <f t="shared" si="5"/>
        <v>0</v>
      </c>
      <c r="T28" s="9">
        <f t="shared" si="6"/>
        <v>93.811774854999996</v>
      </c>
      <c r="W28" s="41"/>
      <c r="X28" s="41"/>
      <c r="Y28" s="41"/>
      <c r="Z28" s="41"/>
      <c r="AA28" s="41"/>
      <c r="AB28" s="41"/>
      <c r="AC28" s="41"/>
      <c r="AD28" s="41"/>
      <c r="AE28" s="41"/>
      <c r="AF28" s="41"/>
      <c r="AG28" s="41"/>
      <c r="AH28" s="41"/>
      <c r="AI28" s="41"/>
      <c r="AJ28" s="41"/>
      <c r="AK28" s="41"/>
      <c r="AL28" s="41"/>
      <c r="AM28" s="41"/>
      <c r="AN28" s="41"/>
      <c r="AO28" s="41"/>
      <c r="AP28" s="41"/>
      <c r="AQ28" s="41"/>
      <c r="AR28" s="41"/>
      <c r="BQ28" s="18" t="s">
        <v>164</v>
      </c>
      <c r="BR28" s="25">
        <v>0.90906788247213777</v>
      </c>
      <c r="BZ28" s="15"/>
    </row>
    <row r="29" spans="1:80" ht="15" customHeight="1" x14ac:dyDescent="0.75">
      <c r="A29" s="10">
        <v>1</v>
      </c>
      <c r="B29" s="11">
        <v>2500</v>
      </c>
      <c r="C29" s="11">
        <v>15000</v>
      </c>
      <c r="D29" s="11">
        <v>20200</v>
      </c>
      <c r="E29" s="11">
        <v>18</v>
      </c>
      <c r="F29" s="11">
        <v>0</v>
      </c>
      <c r="G29" s="11">
        <v>0</v>
      </c>
      <c r="H29" s="11">
        <v>136.06666666999999</v>
      </c>
      <c r="I29" s="11">
        <v>1</v>
      </c>
      <c r="J29" s="11">
        <v>19</v>
      </c>
      <c r="K29" s="11"/>
      <c r="L29" s="11" t="s">
        <v>13</v>
      </c>
      <c r="M29" s="11"/>
      <c r="N29" s="11">
        <f t="shared" si="0"/>
        <v>1</v>
      </c>
      <c r="O29" s="11">
        <f t="shared" si="1"/>
        <v>0</v>
      </c>
      <c r="P29" s="11">
        <f t="shared" si="2"/>
        <v>0</v>
      </c>
      <c r="Q29" s="11">
        <f t="shared" si="3"/>
        <v>0</v>
      </c>
      <c r="R29" s="11">
        <f t="shared" si="4"/>
        <v>0</v>
      </c>
      <c r="S29" s="11">
        <f t="shared" si="5"/>
        <v>0</v>
      </c>
      <c r="T29" s="9">
        <f t="shared" si="6"/>
        <v>136.06666666999999</v>
      </c>
      <c r="AT29" s="19"/>
      <c r="AU29" s="23">
        <v>1</v>
      </c>
      <c r="AV29" s="23">
        <v>0</v>
      </c>
      <c r="AW29" s="16" t="s">
        <v>162</v>
      </c>
      <c r="BH29" t="s">
        <v>408</v>
      </c>
      <c r="BQ29" s="18" t="s">
        <v>150</v>
      </c>
      <c r="BR29" s="25">
        <v>0.13649025069637929</v>
      </c>
      <c r="BZ29" s="15"/>
    </row>
    <row r="30" spans="1:80" ht="15" customHeight="1" thickBot="1" x14ac:dyDescent="0.9">
      <c r="A30" s="10">
        <v>1</v>
      </c>
      <c r="B30" s="11">
        <v>2500</v>
      </c>
      <c r="C30" s="11">
        <v>25116</v>
      </c>
      <c r="D30" s="11">
        <v>36350</v>
      </c>
      <c r="E30" s="11">
        <v>10</v>
      </c>
      <c r="F30" s="11">
        <v>1</v>
      </c>
      <c r="G30" s="11">
        <v>2</v>
      </c>
      <c r="H30" s="11">
        <v>276.96666667</v>
      </c>
      <c r="I30" s="11">
        <v>0</v>
      </c>
      <c r="J30" s="11">
        <v>9</v>
      </c>
      <c r="K30" s="11"/>
      <c r="L30" s="11" t="s">
        <v>13</v>
      </c>
      <c r="M30" s="11" t="s">
        <v>14</v>
      </c>
      <c r="N30" s="11">
        <f t="shared" si="0"/>
        <v>1</v>
      </c>
      <c r="O30" s="11">
        <f t="shared" si="1"/>
        <v>0</v>
      </c>
      <c r="P30" s="11">
        <f t="shared" si="2"/>
        <v>1</v>
      </c>
      <c r="Q30" s="11">
        <f t="shared" si="3"/>
        <v>0</v>
      </c>
      <c r="R30" s="11">
        <f t="shared" si="4"/>
        <v>0</v>
      </c>
      <c r="S30" s="11">
        <f t="shared" si="5"/>
        <v>0</v>
      </c>
      <c r="T30" s="9">
        <f t="shared" si="6"/>
        <v>276.96666667</v>
      </c>
      <c r="AT30" s="20" t="s">
        <v>145</v>
      </c>
      <c r="AU30" s="17"/>
      <c r="AV30" s="17"/>
      <c r="AW30" s="17" t="s">
        <v>163</v>
      </c>
      <c r="BZ30" s="15"/>
    </row>
    <row r="31" spans="1:80" ht="15" customHeight="1" thickTop="1" x14ac:dyDescent="0.75">
      <c r="A31" s="10">
        <v>0</v>
      </c>
      <c r="B31" s="11">
        <v>2500</v>
      </c>
      <c r="C31" s="11">
        <v>7229</v>
      </c>
      <c r="D31" s="11">
        <v>44516</v>
      </c>
      <c r="E31" s="11"/>
      <c r="F31" s="11">
        <v>0</v>
      </c>
      <c r="G31" s="11">
        <v>0</v>
      </c>
      <c r="H31" s="11">
        <v>208</v>
      </c>
      <c r="I31" s="11">
        <v>0</v>
      </c>
      <c r="J31" s="11">
        <v>12</v>
      </c>
      <c r="K31" s="11"/>
      <c r="L31" s="11" t="s">
        <v>13</v>
      </c>
      <c r="M31" s="11" t="s">
        <v>19</v>
      </c>
      <c r="N31" s="11">
        <f t="shared" si="0"/>
        <v>1</v>
      </c>
      <c r="O31" s="11">
        <f t="shared" si="1"/>
        <v>0</v>
      </c>
      <c r="P31" s="11">
        <f t="shared" si="2"/>
        <v>0</v>
      </c>
      <c r="Q31" s="11">
        <f t="shared" si="3"/>
        <v>0</v>
      </c>
      <c r="R31" s="11">
        <f t="shared" si="4"/>
        <v>0</v>
      </c>
      <c r="S31" s="11">
        <f t="shared" si="5"/>
        <v>0</v>
      </c>
      <c r="T31" s="9">
        <f t="shared" si="6"/>
        <v>208</v>
      </c>
      <c r="AT31" s="24">
        <v>1</v>
      </c>
      <c r="AU31" s="21">
        <v>74</v>
      </c>
      <c r="AV31" s="21">
        <v>235</v>
      </c>
      <c r="AW31" s="25">
        <v>0.23948220064724918</v>
      </c>
      <c r="BQ31" s="18"/>
      <c r="BR31" s="15"/>
      <c r="BS31" s="15"/>
      <c r="BX31" s="15"/>
      <c r="BY31" s="15"/>
      <c r="BZ31" s="15"/>
    </row>
    <row r="32" spans="1:80" ht="15" customHeight="1" x14ac:dyDescent="0.75">
      <c r="A32" s="10">
        <v>0</v>
      </c>
      <c r="B32" s="11">
        <v>2500</v>
      </c>
      <c r="C32" s="11">
        <v>71408</v>
      </c>
      <c r="D32" s="11">
        <v>78600</v>
      </c>
      <c r="E32" s="11">
        <v>8</v>
      </c>
      <c r="F32" s="11">
        <v>0</v>
      </c>
      <c r="G32" s="11">
        <v>0</v>
      </c>
      <c r="H32" s="11">
        <v>255.73333332999999</v>
      </c>
      <c r="I32" s="11">
        <v>0</v>
      </c>
      <c r="J32" s="11">
        <v>12</v>
      </c>
      <c r="K32" s="11"/>
      <c r="L32" s="11" t="s">
        <v>13</v>
      </c>
      <c r="M32" s="11" t="s">
        <v>18</v>
      </c>
      <c r="N32" s="11">
        <f t="shared" si="0"/>
        <v>1</v>
      </c>
      <c r="O32" s="11">
        <f t="shared" si="1"/>
        <v>0</v>
      </c>
      <c r="P32" s="11">
        <f t="shared" si="2"/>
        <v>0</v>
      </c>
      <c r="Q32" s="11">
        <f t="shared" si="3"/>
        <v>0</v>
      </c>
      <c r="R32" s="11">
        <f t="shared" si="4"/>
        <v>0</v>
      </c>
      <c r="S32" s="11">
        <f t="shared" si="5"/>
        <v>1</v>
      </c>
      <c r="T32" s="9">
        <f t="shared" si="6"/>
        <v>255.73333332999999</v>
      </c>
      <c r="AT32" s="24">
        <v>0</v>
      </c>
      <c r="AU32" s="21">
        <v>20</v>
      </c>
      <c r="AV32" s="21">
        <v>3186</v>
      </c>
      <c r="AW32" s="25">
        <v>0.99376169681846538</v>
      </c>
      <c r="BQ32" s="18"/>
      <c r="BR32" s="15"/>
      <c r="BS32" s="15"/>
      <c r="BT32" s="15"/>
      <c r="BU32" s="15"/>
      <c r="BV32" s="15"/>
      <c r="BW32" s="15"/>
      <c r="BX32" s="15"/>
      <c r="BY32" s="15"/>
      <c r="BZ32" s="15"/>
    </row>
    <row r="33" spans="1:78" ht="15" customHeight="1" x14ac:dyDescent="0.75">
      <c r="A33" s="10">
        <v>1</v>
      </c>
      <c r="B33" s="11">
        <v>2800</v>
      </c>
      <c r="C33" s="11">
        <v>50795</v>
      </c>
      <c r="D33" s="11">
        <v>63100</v>
      </c>
      <c r="E33" s="11">
        <v>26</v>
      </c>
      <c r="F33" s="11">
        <v>2</v>
      </c>
      <c r="G33" s="11">
        <v>15</v>
      </c>
      <c r="H33" s="11">
        <v>145.63333333</v>
      </c>
      <c r="I33" s="11">
        <v>3</v>
      </c>
      <c r="J33" s="11">
        <v>45</v>
      </c>
      <c r="K33" s="11"/>
      <c r="L33" s="11" t="s">
        <v>13</v>
      </c>
      <c r="M33" s="11" t="s">
        <v>19</v>
      </c>
      <c r="N33" s="11">
        <f t="shared" si="0"/>
        <v>1</v>
      </c>
      <c r="O33" s="11">
        <f t="shared" si="1"/>
        <v>0</v>
      </c>
      <c r="P33" s="11">
        <f t="shared" si="2"/>
        <v>0</v>
      </c>
      <c r="Q33" s="11">
        <f t="shared" si="3"/>
        <v>0</v>
      </c>
      <c r="R33" s="11">
        <f t="shared" si="4"/>
        <v>0</v>
      </c>
      <c r="S33" s="11">
        <f t="shared" si="5"/>
        <v>0</v>
      </c>
      <c r="T33" s="9">
        <f t="shared" si="6"/>
        <v>145.63333333</v>
      </c>
      <c r="BQ33" s="18"/>
      <c r="BR33" s="15"/>
      <c r="BS33" s="15"/>
      <c r="BT33" s="15"/>
      <c r="BU33" s="15"/>
      <c r="BV33" s="15"/>
      <c r="BW33" s="15"/>
      <c r="BX33" s="15"/>
      <c r="BY33" s="15"/>
      <c r="BZ33" s="15"/>
    </row>
    <row r="34" spans="1:78" ht="15" customHeight="1" x14ac:dyDescent="0.75">
      <c r="A34" s="10">
        <v>1</v>
      </c>
      <c r="B34" s="11">
        <v>2800</v>
      </c>
      <c r="C34" s="11">
        <v>4000</v>
      </c>
      <c r="D34" s="11">
        <v>60850</v>
      </c>
      <c r="E34" s="11">
        <v>16</v>
      </c>
      <c r="F34" s="11">
        <v>4</v>
      </c>
      <c r="G34" s="11">
        <v>0</v>
      </c>
      <c r="H34" s="11">
        <v>112.63333333</v>
      </c>
      <c r="I34" s="11">
        <v>2</v>
      </c>
      <c r="J34" s="11">
        <v>9</v>
      </c>
      <c r="K34" s="11"/>
      <c r="L34" s="11" t="s">
        <v>13</v>
      </c>
      <c r="M34" s="11" t="s">
        <v>14</v>
      </c>
      <c r="N34" s="11">
        <f t="shared" si="0"/>
        <v>1</v>
      </c>
      <c r="O34" s="11">
        <f t="shared" si="1"/>
        <v>0</v>
      </c>
      <c r="P34" s="11">
        <f t="shared" si="2"/>
        <v>1</v>
      </c>
      <c r="Q34" s="11">
        <f t="shared" si="3"/>
        <v>0</v>
      </c>
      <c r="R34" s="11">
        <f t="shared" si="4"/>
        <v>0</v>
      </c>
      <c r="S34" s="11">
        <f t="shared" si="5"/>
        <v>0</v>
      </c>
      <c r="T34" s="9">
        <f t="shared" si="6"/>
        <v>112.63333333</v>
      </c>
      <c r="AT34" s="19"/>
      <c r="AU34" s="35" t="s">
        <v>162</v>
      </c>
      <c r="BQ34" s="18"/>
      <c r="BR34" s="15"/>
      <c r="BS34" s="15"/>
      <c r="BT34" s="15"/>
      <c r="BU34" s="15"/>
      <c r="BV34" s="15"/>
      <c r="BW34" s="15"/>
      <c r="BX34" s="15"/>
      <c r="BY34" s="15"/>
      <c r="BZ34" s="15"/>
    </row>
    <row r="35" spans="1:78" ht="15" customHeight="1" thickBot="1" x14ac:dyDescent="0.9">
      <c r="A35" s="10">
        <v>1</v>
      </c>
      <c r="B35" s="11">
        <v>2900</v>
      </c>
      <c r="C35" s="11">
        <v>78600</v>
      </c>
      <c r="D35" s="11">
        <v>113000</v>
      </c>
      <c r="E35" s="11">
        <v>6</v>
      </c>
      <c r="F35" s="11">
        <v>1</v>
      </c>
      <c r="G35" s="11">
        <v>0</v>
      </c>
      <c r="H35" s="11">
        <v>165.33333332999999</v>
      </c>
      <c r="I35" s="11">
        <v>2</v>
      </c>
      <c r="J35" s="11">
        <v>26</v>
      </c>
      <c r="K35" s="11"/>
      <c r="L35" s="11" t="s">
        <v>20</v>
      </c>
      <c r="M35" s="11" t="s">
        <v>18</v>
      </c>
      <c r="N35" s="11">
        <f t="shared" si="0"/>
        <v>0</v>
      </c>
      <c r="O35" s="11">
        <f t="shared" si="1"/>
        <v>0</v>
      </c>
      <c r="P35" s="11">
        <f t="shared" si="2"/>
        <v>0</v>
      </c>
      <c r="Q35" s="11">
        <f t="shared" si="3"/>
        <v>0</v>
      </c>
      <c r="R35" s="11">
        <f t="shared" si="4"/>
        <v>0</v>
      </c>
      <c r="S35" s="11">
        <f t="shared" si="5"/>
        <v>1</v>
      </c>
      <c r="T35" s="9">
        <f t="shared" si="6"/>
        <v>0</v>
      </c>
      <c r="AT35" s="20" t="s">
        <v>146</v>
      </c>
      <c r="AU35" s="36"/>
      <c r="BQ35" s="18"/>
      <c r="BR35" s="15"/>
      <c r="BS35" s="15"/>
      <c r="BT35" s="15"/>
      <c r="BU35" s="15"/>
      <c r="BV35" s="15"/>
      <c r="BW35" s="15"/>
      <c r="BX35" s="15"/>
      <c r="BY35" s="15"/>
      <c r="BZ35" s="15"/>
    </row>
    <row r="36" spans="1:78" ht="15" customHeight="1" thickTop="1" x14ac:dyDescent="0.75">
      <c r="A36" s="10">
        <v>0</v>
      </c>
      <c r="B36" s="11">
        <v>2900</v>
      </c>
      <c r="C36" s="11">
        <v>103949</v>
      </c>
      <c r="D36" s="11">
        <v>112505</v>
      </c>
      <c r="E36" s="11">
        <v>1</v>
      </c>
      <c r="F36" s="11">
        <v>0</v>
      </c>
      <c r="G36" s="11">
        <v>0</v>
      </c>
      <c r="H36" s="11">
        <v>96.102329670000003</v>
      </c>
      <c r="I36" s="11">
        <v>0</v>
      </c>
      <c r="J36" s="11">
        <v>13</v>
      </c>
      <c r="K36" s="11">
        <v>30.051136285999998</v>
      </c>
      <c r="L36" s="11" t="s">
        <v>13</v>
      </c>
      <c r="M36" s="11" t="s">
        <v>15</v>
      </c>
      <c r="N36" s="11">
        <f t="shared" si="0"/>
        <v>1</v>
      </c>
      <c r="O36" s="11">
        <f t="shared" si="1"/>
        <v>0</v>
      </c>
      <c r="P36" s="11">
        <f t="shared" si="2"/>
        <v>0</v>
      </c>
      <c r="Q36" s="11">
        <f t="shared" si="3"/>
        <v>1</v>
      </c>
      <c r="R36" s="11">
        <f t="shared" si="4"/>
        <v>0</v>
      </c>
      <c r="S36" s="11">
        <f t="shared" si="5"/>
        <v>0</v>
      </c>
      <c r="T36" s="9">
        <f t="shared" si="6"/>
        <v>96.102329670000003</v>
      </c>
      <c r="AT36" s="18" t="s">
        <v>163</v>
      </c>
      <c r="AU36" s="34">
        <v>0.92745376955903269</v>
      </c>
      <c r="BQ36" s="18"/>
      <c r="BR36" s="15"/>
      <c r="BS36" s="15"/>
      <c r="BT36" s="15"/>
      <c r="BU36" s="15"/>
      <c r="BV36" s="15"/>
      <c r="BW36" s="15"/>
      <c r="BX36" s="15"/>
      <c r="BY36" s="15"/>
      <c r="BZ36" s="15"/>
    </row>
    <row r="37" spans="1:78" ht="15" customHeight="1" x14ac:dyDescent="0.75">
      <c r="A37" s="10">
        <v>0</v>
      </c>
      <c r="B37" s="11">
        <v>2900</v>
      </c>
      <c r="C37" s="11">
        <v>104373</v>
      </c>
      <c r="D37" s="11">
        <v>120702</v>
      </c>
      <c r="E37" s="11">
        <v>2</v>
      </c>
      <c r="F37" s="11">
        <v>0</v>
      </c>
      <c r="G37" s="11">
        <v>0</v>
      </c>
      <c r="H37" s="11">
        <v>101.54029753</v>
      </c>
      <c r="I37" s="11">
        <v>0</v>
      </c>
      <c r="J37" s="11">
        <v>13</v>
      </c>
      <c r="K37" s="11">
        <v>29.915859028</v>
      </c>
      <c r="L37" s="11" t="s">
        <v>13</v>
      </c>
      <c r="M37" s="11" t="s">
        <v>15</v>
      </c>
      <c r="N37" s="11">
        <f t="shared" si="0"/>
        <v>1</v>
      </c>
      <c r="O37" s="11">
        <f t="shared" si="1"/>
        <v>0</v>
      </c>
      <c r="P37" s="11">
        <f t="shared" si="2"/>
        <v>0</v>
      </c>
      <c r="Q37" s="11">
        <f t="shared" si="3"/>
        <v>1</v>
      </c>
      <c r="R37" s="11">
        <f t="shared" si="4"/>
        <v>0</v>
      </c>
      <c r="S37" s="11">
        <f t="shared" si="5"/>
        <v>0</v>
      </c>
      <c r="T37" s="9">
        <f t="shared" si="6"/>
        <v>101.54029753</v>
      </c>
      <c r="AT37" s="18" t="s">
        <v>164</v>
      </c>
      <c r="AU37" s="25">
        <v>0.91209103840682793</v>
      </c>
      <c r="BQ37" s="18"/>
      <c r="BR37" s="15"/>
      <c r="BS37" s="15"/>
      <c r="BT37" s="15"/>
      <c r="BU37" s="15"/>
      <c r="BV37" s="15"/>
      <c r="BW37" s="15"/>
      <c r="BX37" s="15"/>
      <c r="BY37" s="15"/>
      <c r="BZ37" s="15"/>
    </row>
    <row r="38" spans="1:78" ht="15" customHeight="1" x14ac:dyDescent="0.75">
      <c r="A38" s="10">
        <v>1</v>
      </c>
      <c r="B38" s="11">
        <v>2900</v>
      </c>
      <c r="C38" s="11">
        <v>7750</v>
      </c>
      <c r="D38" s="11">
        <v>67996</v>
      </c>
      <c r="E38" s="11">
        <v>16</v>
      </c>
      <c r="F38" s="11">
        <v>3</v>
      </c>
      <c r="G38" s="11">
        <v>0</v>
      </c>
      <c r="H38" s="11">
        <v>122.20466276000001</v>
      </c>
      <c r="I38" s="11">
        <v>2</v>
      </c>
      <c r="J38" s="11">
        <v>8</v>
      </c>
      <c r="K38" s="11">
        <v>36.211347998000001</v>
      </c>
      <c r="L38" s="11" t="s">
        <v>13</v>
      </c>
      <c r="M38" s="11" t="s">
        <v>14</v>
      </c>
      <c r="N38" s="11">
        <f t="shared" si="0"/>
        <v>1</v>
      </c>
      <c r="O38" s="11">
        <f t="shared" si="1"/>
        <v>0</v>
      </c>
      <c r="P38" s="11">
        <f t="shared" si="2"/>
        <v>1</v>
      </c>
      <c r="Q38" s="11">
        <f t="shared" si="3"/>
        <v>0</v>
      </c>
      <c r="R38" s="11">
        <f t="shared" si="4"/>
        <v>0</v>
      </c>
      <c r="S38" s="11">
        <f t="shared" si="5"/>
        <v>0</v>
      </c>
      <c r="T38" s="9">
        <f t="shared" si="6"/>
        <v>122.20466276000001</v>
      </c>
      <c r="AT38" s="18" t="s">
        <v>150</v>
      </c>
      <c r="AU38" s="25">
        <v>0.17475728155339737</v>
      </c>
      <c r="BQ38" s="18"/>
      <c r="BR38" s="15"/>
      <c r="BS38" s="15"/>
      <c r="BT38" s="15"/>
      <c r="BU38" s="15"/>
      <c r="BV38" s="15"/>
      <c r="BW38" s="15"/>
      <c r="BX38" s="15"/>
      <c r="BY38" s="15"/>
      <c r="BZ38" s="15"/>
    </row>
    <row r="39" spans="1:78" ht="15" customHeight="1" x14ac:dyDescent="0.75">
      <c r="A39" s="10">
        <v>1</v>
      </c>
      <c r="B39" s="11">
        <v>2900</v>
      </c>
      <c r="C39" s="11">
        <v>61962</v>
      </c>
      <c r="D39" s="11">
        <v>70915</v>
      </c>
      <c r="E39" s="11">
        <v>2</v>
      </c>
      <c r="F39" s="11">
        <v>0</v>
      </c>
      <c r="G39" s="11">
        <v>0</v>
      </c>
      <c r="H39" s="11">
        <v>282.80165923999999</v>
      </c>
      <c r="I39" s="11">
        <v>3</v>
      </c>
      <c r="J39" s="11">
        <v>37</v>
      </c>
      <c r="K39" s="11">
        <v>49.206395790000002</v>
      </c>
      <c r="L39" s="11" t="s">
        <v>20</v>
      </c>
      <c r="M39" s="11" t="s">
        <v>17</v>
      </c>
      <c r="N39" s="11">
        <f t="shared" si="0"/>
        <v>0</v>
      </c>
      <c r="O39" s="11">
        <f t="shared" si="1"/>
        <v>1</v>
      </c>
      <c r="P39" s="11">
        <f t="shared" si="2"/>
        <v>0</v>
      </c>
      <c r="Q39" s="11">
        <f t="shared" si="3"/>
        <v>0</v>
      </c>
      <c r="R39" s="11">
        <f t="shared" si="4"/>
        <v>0</v>
      </c>
      <c r="S39" s="11">
        <f t="shared" si="5"/>
        <v>0</v>
      </c>
      <c r="T39" s="9">
        <f t="shared" si="6"/>
        <v>0</v>
      </c>
      <c r="BQ39" s="18"/>
      <c r="BR39" s="15"/>
      <c r="BS39" s="15"/>
      <c r="BT39" s="15"/>
      <c r="BU39" s="15"/>
      <c r="BV39" s="15"/>
      <c r="BW39" s="15"/>
      <c r="BX39" s="15"/>
      <c r="BY39" s="15"/>
      <c r="BZ39" s="15"/>
    </row>
    <row r="40" spans="1:78" ht="15" customHeight="1" x14ac:dyDescent="0.75">
      <c r="A40" s="10">
        <v>0</v>
      </c>
      <c r="B40" s="11">
        <v>3000</v>
      </c>
      <c r="C40" s="11">
        <v>104570</v>
      </c>
      <c r="D40" s="11">
        <v>121729</v>
      </c>
      <c r="E40" s="11">
        <v>2</v>
      </c>
      <c r="F40" s="11">
        <v>0</v>
      </c>
      <c r="G40" s="11">
        <v>0</v>
      </c>
      <c r="H40" s="11">
        <v>85.884371895000001</v>
      </c>
      <c r="I40" s="11">
        <v>0</v>
      </c>
      <c r="J40" s="11">
        <v>14</v>
      </c>
      <c r="K40" s="11">
        <v>32.059783267</v>
      </c>
      <c r="L40" s="11" t="s">
        <v>13</v>
      </c>
      <c r="M40" s="11" t="s">
        <v>15</v>
      </c>
      <c r="N40" s="11">
        <f t="shared" si="0"/>
        <v>1</v>
      </c>
      <c r="O40" s="11">
        <f t="shared" si="1"/>
        <v>0</v>
      </c>
      <c r="P40" s="11">
        <f t="shared" si="2"/>
        <v>0</v>
      </c>
      <c r="Q40" s="11">
        <f t="shared" si="3"/>
        <v>1</v>
      </c>
      <c r="R40" s="11">
        <f t="shared" si="4"/>
        <v>0</v>
      </c>
      <c r="S40" s="11">
        <f t="shared" si="5"/>
        <v>0</v>
      </c>
      <c r="T40" s="9">
        <f t="shared" si="6"/>
        <v>85.884371895000001</v>
      </c>
      <c r="AT40" s="18"/>
      <c r="AU40" s="15"/>
      <c r="AV40" s="15"/>
      <c r="AW40" s="15"/>
      <c r="AX40" s="15"/>
      <c r="AY40" s="15"/>
      <c r="AZ40" s="15"/>
      <c r="BA40" s="15"/>
      <c r="BB40" s="15"/>
      <c r="BC40" s="15"/>
      <c r="BD40" s="15"/>
      <c r="BE40" s="15"/>
      <c r="BF40" s="15"/>
      <c r="BG40" s="15"/>
      <c r="BH40" s="15"/>
      <c r="BI40" s="15"/>
      <c r="BJ40" s="15"/>
      <c r="BK40" s="15"/>
      <c r="BL40" s="15"/>
      <c r="BM40" s="15"/>
      <c r="BN40" s="15"/>
      <c r="BO40" s="15"/>
      <c r="BQ40" s="18"/>
      <c r="BR40" s="15"/>
      <c r="BS40" s="15"/>
      <c r="BT40" s="15"/>
      <c r="BU40" s="15"/>
      <c r="BV40" s="15"/>
      <c r="BW40" s="15"/>
      <c r="BX40" s="15"/>
      <c r="BY40" s="15"/>
      <c r="BZ40" s="15"/>
    </row>
    <row r="41" spans="1:78" ht="15" customHeight="1" x14ac:dyDescent="0.75">
      <c r="A41" s="10">
        <v>1</v>
      </c>
      <c r="B41" s="11">
        <v>3000</v>
      </c>
      <c r="C41" s="11">
        <v>7000</v>
      </c>
      <c r="D41" s="11">
        <v>20300</v>
      </c>
      <c r="E41" s="11">
        <v>3</v>
      </c>
      <c r="F41" s="11">
        <v>0</v>
      </c>
      <c r="G41" s="11">
        <v>0</v>
      </c>
      <c r="H41" s="11">
        <v>50.8</v>
      </c>
      <c r="I41" s="11">
        <v>5</v>
      </c>
      <c r="J41" s="11">
        <v>9</v>
      </c>
      <c r="K41" s="11"/>
      <c r="L41" s="11" t="s">
        <v>13</v>
      </c>
      <c r="M41" s="11" t="s">
        <v>14</v>
      </c>
      <c r="N41" s="11">
        <f t="shared" si="0"/>
        <v>1</v>
      </c>
      <c r="O41" s="11">
        <f t="shared" si="1"/>
        <v>0</v>
      </c>
      <c r="P41" s="11">
        <f t="shared" si="2"/>
        <v>1</v>
      </c>
      <c r="Q41" s="11">
        <f t="shared" si="3"/>
        <v>0</v>
      </c>
      <c r="R41" s="11">
        <f t="shared" si="4"/>
        <v>0</v>
      </c>
      <c r="S41" s="11">
        <f t="shared" si="5"/>
        <v>0</v>
      </c>
      <c r="T41" s="9">
        <f t="shared" si="6"/>
        <v>50.8</v>
      </c>
      <c r="AT41" s="18"/>
      <c r="AU41" s="15"/>
      <c r="AV41" s="15"/>
      <c r="AW41" s="15"/>
      <c r="AX41" s="15"/>
      <c r="AY41" s="15"/>
      <c r="AZ41" s="15"/>
      <c r="BA41" s="15"/>
      <c r="BB41" s="15"/>
      <c r="BC41" s="15"/>
      <c r="BD41" s="15"/>
      <c r="BE41" s="15"/>
      <c r="BF41" s="15"/>
      <c r="BG41" s="15"/>
      <c r="BH41" s="15"/>
      <c r="BI41" s="15"/>
      <c r="BJ41" s="15"/>
      <c r="BK41" s="15"/>
      <c r="BL41" s="15"/>
      <c r="BM41" s="15"/>
      <c r="BN41" s="15"/>
      <c r="BO41" s="15"/>
      <c r="BQ41" s="18"/>
      <c r="BR41" s="15"/>
      <c r="BS41" s="15"/>
      <c r="BT41" s="15"/>
      <c r="BU41" s="15"/>
      <c r="BV41" s="15"/>
      <c r="BW41" s="15"/>
      <c r="BX41" s="15"/>
      <c r="BY41" s="15"/>
      <c r="BZ41" s="15"/>
    </row>
    <row r="42" spans="1:78" ht="15" customHeight="1" x14ac:dyDescent="0.75">
      <c r="A42" s="10">
        <v>1</v>
      </c>
      <c r="B42" s="11">
        <v>3000</v>
      </c>
      <c r="C42" s="11"/>
      <c r="D42" s="11">
        <v>8800</v>
      </c>
      <c r="E42" s="11">
        <v>2</v>
      </c>
      <c r="F42" s="11">
        <v>0</v>
      </c>
      <c r="G42" s="11">
        <v>1</v>
      </c>
      <c r="H42" s="11">
        <v>77.766666666999996</v>
      </c>
      <c r="I42" s="11">
        <v>0</v>
      </c>
      <c r="J42" s="11">
        <v>3</v>
      </c>
      <c r="K42" s="11"/>
      <c r="L42" s="11" t="s">
        <v>13</v>
      </c>
      <c r="M42" s="11" t="s">
        <v>14</v>
      </c>
      <c r="N42" s="11">
        <f t="shared" si="0"/>
        <v>1</v>
      </c>
      <c r="O42" s="11">
        <f t="shared" si="1"/>
        <v>0</v>
      </c>
      <c r="P42" s="11">
        <f t="shared" si="2"/>
        <v>1</v>
      </c>
      <c r="Q42" s="11">
        <f t="shared" si="3"/>
        <v>0</v>
      </c>
      <c r="R42" s="11">
        <f t="shared" si="4"/>
        <v>0</v>
      </c>
      <c r="S42" s="11">
        <f t="shared" si="5"/>
        <v>0</v>
      </c>
      <c r="T42" s="9">
        <f t="shared" si="6"/>
        <v>77.766666666999996</v>
      </c>
      <c r="AT42" s="18"/>
      <c r="AU42" s="15"/>
      <c r="AV42" s="15"/>
      <c r="AW42" s="15"/>
      <c r="AX42" s="15"/>
      <c r="AY42" s="15"/>
      <c r="AZ42" s="15"/>
      <c r="BA42" s="15"/>
      <c r="BB42" s="15"/>
      <c r="BC42" s="15"/>
      <c r="BD42" s="15"/>
      <c r="BE42" s="15"/>
      <c r="BF42" s="15"/>
      <c r="BG42" s="15"/>
      <c r="BH42" s="15"/>
      <c r="BI42" s="15"/>
      <c r="BJ42" s="15"/>
      <c r="BK42" s="15"/>
      <c r="BL42" s="15"/>
      <c r="BM42" s="15"/>
      <c r="BN42" s="15"/>
      <c r="BO42" s="15"/>
      <c r="BQ42" s="18"/>
      <c r="BR42" s="15"/>
      <c r="BS42" s="15"/>
      <c r="BT42" s="15"/>
      <c r="BU42" s="15"/>
      <c r="BV42" s="15"/>
      <c r="BW42" s="15"/>
      <c r="BX42" s="15"/>
      <c r="BY42" s="15"/>
      <c r="BZ42" s="15"/>
    </row>
    <row r="43" spans="1:78" ht="15" customHeight="1" x14ac:dyDescent="0.75">
      <c r="A43" s="10">
        <v>1</v>
      </c>
      <c r="B43" s="11">
        <v>3000</v>
      </c>
      <c r="C43" s="11"/>
      <c r="D43" s="11">
        <v>33000</v>
      </c>
      <c r="E43" s="11">
        <v>1</v>
      </c>
      <c r="F43" s="11">
        <v>0</v>
      </c>
      <c r="G43" s="11">
        <v>1</v>
      </c>
      <c r="H43" s="11">
        <v>23.3</v>
      </c>
      <c r="I43" s="11">
        <v>1</v>
      </c>
      <c r="J43" s="11">
        <v>2</v>
      </c>
      <c r="K43" s="11"/>
      <c r="L43" s="11" t="s">
        <v>13</v>
      </c>
      <c r="M43" s="11" t="s">
        <v>14</v>
      </c>
      <c r="N43" s="11">
        <f t="shared" si="0"/>
        <v>1</v>
      </c>
      <c r="O43" s="11">
        <f t="shared" si="1"/>
        <v>0</v>
      </c>
      <c r="P43" s="11">
        <f t="shared" si="2"/>
        <v>1</v>
      </c>
      <c r="Q43" s="11">
        <f t="shared" si="3"/>
        <v>0</v>
      </c>
      <c r="R43" s="11">
        <f t="shared" si="4"/>
        <v>0</v>
      </c>
      <c r="S43" s="11">
        <f t="shared" si="5"/>
        <v>0</v>
      </c>
      <c r="T43" s="9">
        <f t="shared" si="6"/>
        <v>23.3</v>
      </c>
      <c r="AT43" s="18"/>
      <c r="AU43" s="15"/>
      <c r="AV43" s="15"/>
      <c r="AW43" s="15"/>
      <c r="AX43" s="15"/>
      <c r="AY43" s="15"/>
      <c r="AZ43" s="15"/>
      <c r="BA43" s="15"/>
      <c r="BB43" s="15"/>
      <c r="BC43" s="15"/>
      <c r="BD43" s="15"/>
      <c r="BE43" s="15"/>
      <c r="BF43" s="15"/>
      <c r="BG43" s="15"/>
      <c r="BH43" s="15"/>
      <c r="BI43" s="15"/>
      <c r="BJ43" s="15"/>
      <c r="BK43" s="15"/>
      <c r="BL43" s="15"/>
      <c r="BM43" s="15"/>
      <c r="BN43" s="15"/>
      <c r="BO43" s="15"/>
      <c r="BQ43" s="18"/>
      <c r="BR43" s="15"/>
      <c r="BS43" s="15"/>
      <c r="BT43" s="15"/>
      <c r="BU43" s="15"/>
      <c r="BV43" s="15"/>
      <c r="BW43" s="15"/>
      <c r="BX43" s="15"/>
      <c r="BY43" s="15"/>
      <c r="BZ43" s="15"/>
    </row>
    <row r="44" spans="1:78" ht="15" customHeight="1" x14ac:dyDescent="0.75">
      <c r="A44" s="10">
        <v>1</v>
      </c>
      <c r="B44" s="11">
        <v>3000</v>
      </c>
      <c r="C44" s="11">
        <v>119826</v>
      </c>
      <c r="D44" s="11">
        <v>193500</v>
      </c>
      <c r="E44" s="11">
        <v>8</v>
      </c>
      <c r="F44" s="11">
        <v>0</v>
      </c>
      <c r="G44" s="11">
        <v>0</v>
      </c>
      <c r="H44" s="11">
        <v>130.03335845999999</v>
      </c>
      <c r="I44" s="11">
        <v>0</v>
      </c>
      <c r="J44" s="11">
        <v>27</v>
      </c>
      <c r="K44" s="11"/>
      <c r="L44" s="11" t="s">
        <v>13</v>
      </c>
      <c r="M44" s="11" t="s">
        <v>14</v>
      </c>
      <c r="N44" s="11">
        <f t="shared" si="0"/>
        <v>1</v>
      </c>
      <c r="O44" s="11">
        <f t="shared" si="1"/>
        <v>0</v>
      </c>
      <c r="P44" s="11">
        <f t="shared" si="2"/>
        <v>1</v>
      </c>
      <c r="Q44" s="11">
        <f t="shared" si="3"/>
        <v>0</v>
      </c>
      <c r="R44" s="11">
        <f t="shared" si="4"/>
        <v>0</v>
      </c>
      <c r="S44" s="11">
        <f t="shared" si="5"/>
        <v>0</v>
      </c>
      <c r="T44" s="9">
        <f t="shared" si="6"/>
        <v>130.03335845999999</v>
      </c>
      <c r="AT44" s="18"/>
      <c r="AU44" s="15"/>
      <c r="AV44" s="15"/>
      <c r="AW44" s="15"/>
      <c r="AX44" s="15"/>
      <c r="AY44" s="15"/>
      <c r="AZ44" s="15"/>
      <c r="BA44" s="15"/>
      <c r="BB44" s="15"/>
      <c r="BC44" s="15"/>
      <c r="BD44" s="15"/>
      <c r="BE44" s="15"/>
      <c r="BF44" s="15"/>
      <c r="BG44" s="15"/>
      <c r="BH44" s="15"/>
      <c r="BI44" s="15"/>
      <c r="BJ44" s="15"/>
      <c r="BK44" s="15"/>
      <c r="BL44" s="15"/>
      <c r="BM44" s="15"/>
      <c r="BN44" s="15"/>
      <c r="BO44" s="15"/>
      <c r="BQ44" s="18"/>
      <c r="BR44" s="15"/>
      <c r="BS44" s="15"/>
      <c r="BT44" s="15"/>
      <c r="BU44" s="15"/>
      <c r="BV44" s="15"/>
      <c r="BW44" s="15"/>
      <c r="BX44" s="15"/>
      <c r="BY44" s="15"/>
      <c r="BZ44" s="15"/>
    </row>
    <row r="45" spans="1:78" ht="15" customHeight="1" x14ac:dyDescent="0.75">
      <c r="A45" s="10">
        <v>1</v>
      </c>
      <c r="B45" s="11">
        <v>3000</v>
      </c>
      <c r="C45" s="11">
        <v>20000</v>
      </c>
      <c r="D45" s="11">
        <v>29750</v>
      </c>
      <c r="E45" s="11">
        <v>2</v>
      </c>
      <c r="F45" s="11">
        <v>0</v>
      </c>
      <c r="G45" s="11">
        <v>0</v>
      </c>
      <c r="H45" s="11">
        <v>187.06666666999999</v>
      </c>
      <c r="I45" s="11">
        <v>0</v>
      </c>
      <c r="J45" s="11">
        <v>12</v>
      </c>
      <c r="K45" s="11"/>
      <c r="L45" s="11" t="s">
        <v>20</v>
      </c>
      <c r="M45" s="11" t="s">
        <v>14</v>
      </c>
      <c r="N45" s="11">
        <f t="shared" si="0"/>
        <v>0</v>
      </c>
      <c r="O45" s="11">
        <f t="shared" si="1"/>
        <v>0</v>
      </c>
      <c r="P45" s="11">
        <f t="shared" si="2"/>
        <v>1</v>
      </c>
      <c r="Q45" s="11">
        <f t="shared" si="3"/>
        <v>0</v>
      </c>
      <c r="R45" s="11">
        <f t="shared" si="4"/>
        <v>0</v>
      </c>
      <c r="S45" s="11">
        <f t="shared" si="5"/>
        <v>0</v>
      </c>
      <c r="T45" s="9">
        <f t="shared" si="6"/>
        <v>0</v>
      </c>
      <c r="AT45" s="18"/>
      <c r="AU45" s="15"/>
      <c r="AV45" s="15"/>
      <c r="AW45" s="15"/>
      <c r="AX45" s="15"/>
      <c r="AY45" s="15"/>
      <c r="AZ45" s="15"/>
      <c r="BA45" s="15"/>
      <c r="BB45" s="15"/>
      <c r="BC45" s="15"/>
      <c r="BD45" s="15"/>
      <c r="BE45" s="15"/>
      <c r="BF45" s="15"/>
      <c r="BG45" s="15"/>
      <c r="BH45" s="15"/>
      <c r="BI45" s="15"/>
      <c r="BJ45" s="15"/>
      <c r="BK45" s="15"/>
      <c r="BL45" s="15"/>
      <c r="BM45" s="15"/>
      <c r="BN45" s="15"/>
      <c r="BO45" s="15"/>
      <c r="BQ45" s="18"/>
      <c r="BR45" s="15"/>
      <c r="BS45" s="15"/>
      <c r="BT45" s="15"/>
      <c r="BU45" s="15"/>
      <c r="BV45" s="15"/>
      <c r="BW45" s="15"/>
      <c r="BX45" s="15"/>
      <c r="BY45" s="15"/>
      <c r="BZ45" s="15"/>
    </row>
    <row r="46" spans="1:78" ht="15" customHeight="1" x14ac:dyDescent="0.75">
      <c r="A46" s="10">
        <v>1</v>
      </c>
      <c r="B46" s="11">
        <v>3000</v>
      </c>
      <c r="C46" s="11"/>
      <c r="D46" s="11">
        <v>14500</v>
      </c>
      <c r="E46" s="11">
        <v>3</v>
      </c>
      <c r="F46" s="11">
        <v>0</v>
      </c>
      <c r="G46" s="11">
        <v>0</v>
      </c>
      <c r="H46" s="11">
        <v>9.3000000000000007</v>
      </c>
      <c r="I46" s="11">
        <v>14</v>
      </c>
      <c r="J46" s="11">
        <v>2</v>
      </c>
      <c r="K46" s="11"/>
      <c r="L46" s="11" t="s">
        <v>13</v>
      </c>
      <c r="M46" s="11" t="s">
        <v>14</v>
      </c>
      <c r="N46" s="11">
        <f t="shared" si="0"/>
        <v>1</v>
      </c>
      <c r="O46" s="11">
        <f t="shared" si="1"/>
        <v>0</v>
      </c>
      <c r="P46" s="11">
        <f t="shared" si="2"/>
        <v>1</v>
      </c>
      <c r="Q46" s="11">
        <f t="shared" si="3"/>
        <v>0</v>
      </c>
      <c r="R46" s="11">
        <f t="shared" si="4"/>
        <v>0</v>
      </c>
      <c r="S46" s="11">
        <f t="shared" si="5"/>
        <v>0</v>
      </c>
      <c r="T46" s="9">
        <f t="shared" si="6"/>
        <v>9.3000000000000007</v>
      </c>
      <c r="AT46" s="18"/>
      <c r="AU46" s="15"/>
      <c r="AV46" s="15"/>
      <c r="AW46" s="15"/>
      <c r="AX46" s="15"/>
      <c r="AY46" s="15"/>
      <c r="AZ46" s="15"/>
      <c r="BA46" s="15"/>
      <c r="BB46" s="15"/>
      <c r="BC46" s="15"/>
      <c r="BD46" s="15"/>
      <c r="BE46" s="15"/>
      <c r="BF46" s="15"/>
      <c r="BG46" s="15"/>
      <c r="BH46" s="15"/>
      <c r="BI46" s="15"/>
      <c r="BJ46" s="15"/>
      <c r="BK46" s="15"/>
      <c r="BL46" s="15"/>
      <c r="BM46" s="15"/>
      <c r="BN46" s="15"/>
      <c r="BO46" s="15"/>
      <c r="BQ46" s="18"/>
      <c r="BR46" s="15"/>
      <c r="BS46" s="15"/>
      <c r="BT46" s="15"/>
      <c r="BU46" s="15"/>
      <c r="BV46" s="15"/>
      <c r="BW46" s="15"/>
      <c r="BX46" s="15"/>
      <c r="BY46" s="15"/>
      <c r="BZ46" s="15"/>
    </row>
    <row r="47" spans="1:78" ht="15" customHeight="1" x14ac:dyDescent="0.75">
      <c r="A47" s="10">
        <v>1</v>
      </c>
      <c r="B47" s="11">
        <v>3000</v>
      </c>
      <c r="C47" s="11"/>
      <c r="D47" s="11">
        <v>14100</v>
      </c>
      <c r="E47" s="11">
        <v>1</v>
      </c>
      <c r="F47" s="11">
        <v>0</v>
      </c>
      <c r="G47" s="11">
        <v>0</v>
      </c>
      <c r="H47" s="11">
        <v>104.2</v>
      </c>
      <c r="I47" s="11">
        <v>0</v>
      </c>
      <c r="J47" s="11">
        <v>19</v>
      </c>
      <c r="K47" s="11"/>
      <c r="L47" s="11" t="s">
        <v>13</v>
      </c>
      <c r="M47" s="11" t="s">
        <v>14</v>
      </c>
      <c r="N47" s="11">
        <f t="shared" si="0"/>
        <v>1</v>
      </c>
      <c r="O47" s="11">
        <f t="shared" si="1"/>
        <v>0</v>
      </c>
      <c r="P47" s="11">
        <f t="shared" si="2"/>
        <v>1</v>
      </c>
      <c r="Q47" s="11">
        <f t="shared" si="3"/>
        <v>0</v>
      </c>
      <c r="R47" s="11">
        <f t="shared" si="4"/>
        <v>0</v>
      </c>
      <c r="S47" s="11">
        <f t="shared" si="5"/>
        <v>0</v>
      </c>
      <c r="T47" s="9">
        <f t="shared" si="6"/>
        <v>104.2</v>
      </c>
      <c r="AT47" s="18"/>
      <c r="AU47" s="15"/>
      <c r="AV47" s="15"/>
      <c r="AW47" s="15"/>
      <c r="AX47" s="15"/>
      <c r="AY47" s="15"/>
      <c r="AZ47" s="15"/>
      <c r="BA47" s="15"/>
      <c r="BB47" s="15"/>
      <c r="BC47" s="15"/>
      <c r="BD47" s="15"/>
      <c r="BE47" s="15"/>
      <c r="BF47" s="15"/>
      <c r="BG47" s="15"/>
      <c r="BH47" s="15"/>
      <c r="BI47" s="15"/>
      <c r="BJ47" s="15"/>
      <c r="BK47" s="15"/>
      <c r="BL47" s="15"/>
      <c r="BM47" s="15"/>
      <c r="BN47" s="15"/>
      <c r="BO47" s="15"/>
      <c r="BQ47" s="18"/>
      <c r="BR47" s="15"/>
      <c r="BS47" s="15"/>
      <c r="BT47" s="15"/>
      <c r="BU47" s="15"/>
      <c r="BV47" s="15"/>
      <c r="BW47" s="15"/>
      <c r="BX47" s="15"/>
      <c r="BY47" s="15"/>
      <c r="BZ47" s="15"/>
    </row>
    <row r="48" spans="1:78" ht="15" customHeight="1" x14ac:dyDescent="0.75">
      <c r="A48" s="10">
        <v>1</v>
      </c>
      <c r="B48" s="11">
        <v>3000</v>
      </c>
      <c r="C48" s="11">
        <v>47000</v>
      </c>
      <c r="D48" s="11">
        <v>82700</v>
      </c>
      <c r="E48" s="11">
        <v>10</v>
      </c>
      <c r="F48" s="11">
        <v>0</v>
      </c>
      <c r="G48" s="11">
        <v>1</v>
      </c>
      <c r="H48" s="11">
        <v>262.16666666999998</v>
      </c>
      <c r="I48" s="11">
        <v>5</v>
      </c>
      <c r="J48" s="11">
        <v>26</v>
      </c>
      <c r="K48" s="11"/>
      <c r="L48" s="11" t="s">
        <v>13</v>
      </c>
      <c r="M48" s="11" t="s">
        <v>18</v>
      </c>
      <c r="N48" s="11">
        <f t="shared" si="0"/>
        <v>1</v>
      </c>
      <c r="O48" s="11">
        <f t="shared" si="1"/>
        <v>0</v>
      </c>
      <c r="P48" s="11">
        <f t="shared" si="2"/>
        <v>0</v>
      </c>
      <c r="Q48" s="11">
        <f t="shared" si="3"/>
        <v>0</v>
      </c>
      <c r="R48" s="11">
        <f t="shared" si="4"/>
        <v>0</v>
      </c>
      <c r="S48" s="11">
        <f t="shared" si="5"/>
        <v>1</v>
      </c>
      <c r="T48" s="9">
        <f t="shared" si="6"/>
        <v>262.16666666999998</v>
      </c>
      <c r="AT48" s="18"/>
      <c r="AU48" s="15"/>
      <c r="AV48" s="15"/>
      <c r="AW48" s="15"/>
      <c r="AX48" s="15"/>
      <c r="AY48" s="15"/>
      <c r="AZ48" s="15"/>
      <c r="BA48" s="15"/>
      <c r="BB48" s="15"/>
      <c r="BC48" s="15"/>
      <c r="BD48" s="15"/>
      <c r="BE48" s="15"/>
      <c r="BF48" s="15"/>
      <c r="BG48" s="15"/>
      <c r="BH48" s="15"/>
      <c r="BI48" s="15"/>
      <c r="BJ48" s="15"/>
      <c r="BK48" s="15"/>
      <c r="BL48" s="15"/>
      <c r="BM48" s="15"/>
      <c r="BN48" s="15"/>
      <c r="BO48" s="15"/>
      <c r="BQ48" s="18"/>
      <c r="BR48" s="15"/>
      <c r="BS48" s="15"/>
      <c r="BT48" s="15"/>
      <c r="BU48" s="15"/>
      <c r="BV48" s="15"/>
      <c r="BW48" s="15"/>
      <c r="BX48" s="15"/>
      <c r="BY48" s="15"/>
      <c r="BZ48" s="15"/>
    </row>
    <row r="49" spans="1:78" ht="15" customHeight="1" x14ac:dyDescent="0.75">
      <c r="A49" s="10">
        <v>1</v>
      </c>
      <c r="B49" s="11">
        <v>3000</v>
      </c>
      <c r="C49" s="11">
        <v>34542</v>
      </c>
      <c r="D49" s="11">
        <v>45900</v>
      </c>
      <c r="E49" s="11">
        <v>8.5</v>
      </c>
      <c r="F49" s="11">
        <v>0</v>
      </c>
      <c r="G49" s="11">
        <v>2</v>
      </c>
      <c r="H49" s="11">
        <v>62.366666666999997</v>
      </c>
      <c r="I49" s="11">
        <v>0</v>
      </c>
      <c r="J49" s="11">
        <v>10</v>
      </c>
      <c r="K49" s="11"/>
      <c r="L49" s="11" t="s">
        <v>13</v>
      </c>
      <c r="M49" s="11" t="s">
        <v>17</v>
      </c>
      <c r="N49" s="11">
        <f t="shared" si="0"/>
        <v>1</v>
      </c>
      <c r="O49" s="11">
        <f t="shared" si="1"/>
        <v>1</v>
      </c>
      <c r="P49" s="11">
        <f t="shared" si="2"/>
        <v>0</v>
      </c>
      <c r="Q49" s="11">
        <f t="shared" si="3"/>
        <v>0</v>
      </c>
      <c r="R49" s="11">
        <f t="shared" si="4"/>
        <v>0</v>
      </c>
      <c r="S49" s="11">
        <f t="shared" si="5"/>
        <v>0</v>
      </c>
      <c r="T49" s="9">
        <f t="shared" si="6"/>
        <v>62.366666666999997</v>
      </c>
      <c r="AT49" s="18"/>
      <c r="AU49" s="15"/>
      <c r="AV49" s="15"/>
      <c r="AW49" s="15"/>
      <c r="AX49" s="15"/>
      <c r="AY49" s="15"/>
      <c r="AZ49" s="15"/>
      <c r="BA49" s="15"/>
      <c r="BB49" s="15"/>
      <c r="BC49" s="15"/>
      <c r="BD49" s="15"/>
      <c r="BE49" s="15"/>
      <c r="BF49" s="15"/>
      <c r="BG49" s="15"/>
      <c r="BH49" s="15"/>
      <c r="BI49" s="15"/>
      <c r="BJ49" s="15"/>
      <c r="BK49" s="15"/>
      <c r="BL49" s="15"/>
      <c r="BM49" s="15"/>
      <c r="BN49" s="15"/>
      <c r="BO49" s="15"/>
      <c r="BQ49" s="18"/>
      <c r="BR49" s="15"/>
      <c r="BS49" s="15"/>
      <c r="BT49" s="15"/>
      <c r="BU49" s="15"/>
      <c r="BV49" s="15"/>
      <c r="BW49" s="15"/>
      <c r="BX49" s="15"/>
      <c r="BY49" s="15"/>
      <c r="BZ49" s="15"/>
    </row>
    <row r="50" spans="1:78" ht="15" customHeight="1" x14ac:dyDescent="0.75">
      <c r="A50" s="10">
        <v>0</v>
      </c>
      <c r="B50" s="11">
        <v>3000</v>
      </c>
      <c r="C50" s="11">
        <v>58000</v>
      </c>
      <c r="D50" s="11">
        <v>71500</v>
      </c>
      <c r="E50" s="11">
        <v>10</v>
      </c>
      <c r="F50" s="11"/>
      <c r="G50" s="11">
        <v>2</v>
      </c>
      <c r="H50" s="11">
        <v>211.93333333000001</v>
      </c>
      <c r="I50" s="11">
        <v>0</v>
      </c>
      <c r="J50" s="11">
        <v>25</v>
      </c>
      <c r="K50" s="11"/>
      <c r="L50" s="11" t="s">
        <v>13</v>
      </c>
      <c r="M50" s="11" t="s">
        <v>17</v>
      </c>
      <c r="N50" s="11">
        <f t="shared" si="0"/>
        <v>1</v>
      </c>
      <c r="O50" s="11">
        <f t="shared" si="1"/>
        <v>1</v>
      </c>
      <c r="P50" s="11">
        <f t="shared" si="2"/>
        <v>0</v>
      </c>
      <c r="Q50" s="11">
        <f t="shared" si="3"/>
        <v>0</v>
      </c>
      <c r="R50" s="11">
        <f t="shared" si="4"/>
        <v>0</v>
      </c>
      <c r="S50" s="11">
        <f t="shared" si="5"/>
        <v>0</v>
      </c>
      <c r="T50" s="9">
        <f t="shared" si="6"/>
        <v>211.93333333000001</v>
      </c>
      <c r="AT50" s="18"/>
      <c r="AU50" s="15"/>
      <c r="AV50" s="15"/>
      <c r="AW50" s="15"/>
      <c r="AX50" s="15"/>
      <c r="AY50" s="15"/>
      <c r="AZ50" s="15"/>
      <c r="BA50" s="15"/>
      <c r="BB50" s="15"/>
      <c r="BC50" s="15"/>
      <c r="BD50" s="15"/>
      <c r="BE50" s="15"/>
      <c r="BF50" s="15"/>
      <c r="BG50" s="15"/>
      <c r="BH50" s="15"/>
      <c r="BI50" s="15"/>
      <c r="BJ50" s="15"/>
      <c r="BK50" s="15"/>
      <c r="BL50" s="15"/>
      <c r="BM50" s="15"/>
      <c r="BN50" s="15"/>
      <c r="BO50" s="15"/>
      <c r="BQ50" s="18"/>
      <c r="BR50" s="15"/>
      <c r="BS50" s="15"/>
      <c r="BT50" s="15"/>
      <c r="BU50" s="15"/>
      <c r="BV50" s="15"/>
      <c r="BW50" s="15"/>
      <c r="BX50" s="15"/>
      <c r="BY50" s="15"/>
      <c r="BZ50" s="15"/>
    </row>
    <row r="51" spans="1:78" ht="15" customHeight="1" x14ac:dyDescent="0.75">
      <c r="A51" s="10">
        <v>0</v>
      </c>
      <c r="B51" s="11">
        <v>3000</v>
      </c>
      <c r="C51" s="11">
        <v>47000</v>
      </c>
      <c r="D51" s="11">
        <v>56400</v>
      </c>
      <c r="E51" s="11">
        <v>21</v>
      </c>
      <c r="F51" s="11">
        <v>0</v>
      </c>
      <c r="G51" s="11">
        <v>0</v>
      </c>
      <c r="H51" s="11">
        <v>201.86666667</v>
      </c>
      <c r="I51" s="11">
        <v>0</v>
      </c>
      <c r="J51" s="11">
        <v>20</v>
      </c>
      <c r="K51" s="11"/>
      <c r="L51" s="11" t="s">
        <v>13</v>
      </c>
      <c r="M51" s="11" t="s">
        <v>15</v>
      </c>
      <c r="N51" s="11">
        <f t="shared" si="0"/>
        <v>1</v>
      </c>
      <c r="O51" s="11">
        <f t="shared" si="1"/>
        <v>0</v>
      </c>
      <c r="P51" s="11">
        <f t="shared" si="2"/>
        <v>0</v>
      </c>
      <c r="Q51" s="11">
        <f t="shared" si="3"/>
        <v>1</v>
      </c>
      <c r="R51" s="11">
        <f t="shared" si="4"/>
        <v>0</v>
      </c>
      <c r="S51" s="11">
        <f t="shared" si="5"/>
        <v>0</v>
      </c>
      <c r="T51" s="9">
        <f t="shared" si="6"/>
        <v>201.86666667</v>
      </c>
      <c r="AT51" s="18"/>
      <c r="AU51" s="15"/>
      <c r="AV51" s="15"/>
      <c r="AW51" s="15"/>
      <c r="AX51" s="15"/>
      <c r="AY51" s="15"/>
      <c r="AZ51" s="15"/>
      <c r="BA51" s="15"/>
      <c r="BB51" s="15"/>
      <c r="BC51" s="15"/>
      <c r="BD51" s="15"/>
      <c r="BE51" s="15"/>
      <c r="BF51" s="15"/>
      <c r="BG51" s="15"/>
      <c r="BH51" s="15"/>
      <c r="BI51" s="15"/>
      <c r="BJ51" s="15"/>
      <c r="BK51" s="15"/>
      <c r="BL51" s="15"/>
      <c r="BM51" s="15"/>
      <c r="BN51" s="15"/>
      <c r="BO51" s="15"/>
      <c r="BQ51" s="18"/>
      <c r="BR51" s="15"/>
      <c r="BS51" s="15"/>
      <c r="BT51" s="15"/>
      <c r="BU51" s="15"/>
      <c r="BV51" s="15"/>
      <c r="BW51" s="15"/>
      <c r="BX51" s="15"/>
      <c r="BY51" s="15"/>
      <c r="BZ51" s="15"/>
    </row>
    <row r="52" spans="1:78" ht="15" customHeight="1" x14ac:dyDescent="0.75">
      <c r="A52" s="10">
        <v>1</v>
      </c>
      <c r="B52" s="11">
        <v>3100</v>
      </c>
      <c r="C52" s="11">
        <v>39589</v>
      </c>
      <c r="D52" s="11">
        <v>36100</v>
      </c>
      <c r="E52" s="11">
        <v>1.5</v>
      </c>
      <c r="F52" s="11">
        <v>0</v>
      </c>
      <c r="G52" s="11">
        <v>0</v>
      </c>
      <c r="H52" s="11">
        <v>153.16666667000001</v>
      </c>
      <c r="I52" s="11">
        <v>1</v>
      </c>
      <c r="J52" s="11">
        <v>14</v>
      </c>
      <c r="K52" s="11"/>
      <c r="L52" s="11" t="s">
        <v>13</v>
      </c>
      <c r="M52" s="11" t="s">
        <v>14</v>
      </c>
      <c r="N52" s="11">
        <f t="shared" si="0"/>
        <v>1</v>
      </c>
      <c r="O52" s="11">
        <f t="shared" si="1"/>
        <v>0</v>
      </c>
      <c r="P52" s="11">
        <f t="shared" si="2"/>
        <v>1</v>
      </c>
      <c r="Q52" s="11">
        <f t="shared" si="3"/>
        <v>0</v>
      </c>
      <c r="R52" s="11">
        <f t="shared" si="4"/>
        <v>0</v>
      </c>
      <c r="S52" s="11">
        <f t="shared" si="5"/>
        <v>0</v>
      </c>
      <c r="T52" s="9">
        <f t="shared" si="6"/>
        <v>153.16666667000001</v>
      </c>
      <c r="AT52" s="18"/>
      <c r="AU52" s="15"/>
      <c r="AV52" s="15"/>
      <c r="AW52" s="15"/>
      <c r="AX52" s="15"/>
      <c r="AY52" s="15"/>
      <c r="AZ52" s="15"/>
      <c r="BA52" s="15"/>
      <c r="BB52" s="15"/>
      <c r="BC52" s="15"/>
      <c r="BD52" s="15"/>
      <c r="BE52" s="15"/>
      <c r="BF52" s="15"/>
      <c r="BG52" s="15"/>
      <c r="BH52" s="15"/>
      <c r="BI52" s="15"/>
      <c r="BJ52" s="15"/>
      <c r="BK52" s="15"/>
      <c r="BL52" s="15"/>
      <c r="BM52" s="15"/>
      <c r="BN52" s="15"/>
      <c r="BO52" s="15"/>
      <c r="BQ52" s="18"/>
      <c r="BR52" s="15"/>
      <c r="BS52" s="15"/>
      <c r="BT52" s="15"/>
      <c r="BU52" s="15"/>
      <c r="BV52" s="15"/>
      <c r="BW52" s="15"/>
      <c r="BX52" s="15"/>
      <c r="BY52" s="15"/>
      <c r="BZ52" s="15"/>
    </row>
    <row r="53" spans="1:78" ht="15" customHeight="1" x14ac:dyDescent="0.75">
      <c r="A53" s="10">
        <v>0</v>
      </c>
      <c r="B53" s="11">
        <v>3100</v>
      </c>
      <c r="C53" s="11"/>
      <c r="D53" s="11">
        <v>70400</v>
      </c>
      <c r="E53" s="11"/>
      <c r="F53" s="11"/>
      <c r="G53" s="11"/>
      <c r="H53" s="11"/>
      <c r="I53" s="11"/>
      <c r="J53" s="11"/>
      <c r="K53" s="11"/>
      <c r="L53" s="11"/>
      <c r="M53" s="11"/>
      <c r="N53" s="11">
        <f t="shared" si="0"/>
        <v>0</v>
      </c>
      <c r="O53" s="11">
        <f t="shared" si="1"/>
        <v>0</v>
      </c>
      <c r="P53" s="11">
        <f t="shared" si="2"/>
        <v>0</v>
      </c>
      <c r="Q53" s="11">
        <f t="shared" si="3"/>
        <v>0</v>
      </c>
      <c r="R53" s="11">
        <f t="shared" si="4"/>
        <v>0</v>
      </c>
      <c r="S53" s="11">
        <f t="shared" si="5"/>
        <v>0</v>
      </c>
      <c r="T53" s="9">
        <f t="shared" si="6"/>
        <v>0</v>
      </c>
      <c r="AT53" s="18"/>
      <c r="AU53" s="15"/>
      <c r="AV53" s="15"/>
      <c r="AW53" s="15"/>
      <c r="AX53" s="15"/>
      <c r="AY53" s="15"/>
      <c r="AZ53" s="15"/>
      <c r="BA53" s="15"/>
      <c r="BB53" s="15"/>
      <c r="BC53" s="15"/>
      <c r="BD53" s="15"/>
      <c r="BE53" s="15"/>
      <c r="BF53" s="15"/>
      <c r="BG53" s="15"/>
      <c r="BH53" s="15"/>
      <c r="BI53" s="15"/>
      <c r="BJ53" s="15"/>
      <c r="BK53" s="15"/>
      <c r="BL53" s="15"/>
      <c r="BM53" s="15"/>
      <c r="BN53" s="15"/>
      <c r="BO53" s="15"/>
      <c r="BQ53" s="18"/>
      <c r="BR53" s="15"/>
      <c r="BS53" s="15"/>
      <c r="BT53" s="15"/>
      <c r="BU53" s="15"/>
      <c r="BV53" s="15"/>
      <c r="BW53" s="15"/>
      <c r="BX53" s="15"/>
      <c r="BY53" s="15"/>
      <c r="BZ53" s="15"/>
    </row>
    <row r="54" spans="1:78" ht="15" customHeight="1" x14ac:dyDescent="0.75">
      <c r="A54" s="10">
        <v>0</v>
      </c>
      <c r="B54" s="11">
        <v>3200</v>
      </c>
      <c r="C54" s="11">
        <v>67848</v>
      </c>
      <c r="D54" s="11">
        <v>74566</v>
      </c>
      <c r="E54" s="11">
        <v>10</v>
      </c>
      <c r="F54" s="11"/>
      <c r="G54" s="11">
        <v>1</v>
      </c>
      <c r="H54" s="11">
        <v>206.42660205999999</v>
      </c>
      <c r="I54" s="11">
        <v>0</v>
      </c>
      <c r="J54" s="11">
        <v>25</v>
      </c>
      <c r="K54" s="11">
        <v>40.115677278</v>
      </c>
      <c r="L54" s="11" t="s">
        <v>13</v>
      </c>
      <c r="M54" s="11" t="s">
        <v>17</v>
      </c>
      <c r="N54" s="11">
        <f t="shared" si="0"/>
        <v>1</v>
      </c>
      <c r="O54" s="11">
        <f t="shared" si="1"/>
        <v>1</v>
      </c>
      <c r="P54" s="11">
        <f t="shared" si="2"/>
        <v>0</v>
      </c>
      <c r="Q54" s="11">
        <f t="shared" si="3"/>
        <v>0</v>
      </c>
      <c r="R54" s="11">
        <f t="shared" si="4"/>
        <v>0</v>
      </c>
      <c r="S54" s="11">
        <f t="shared" si="5"/>
        <v>0</v>
      </c>
      <c r="T54" s="9">
        <f t="shared" si="6"/>
        <v>206.42660205999999</v>
      </c>
      <c r="AT54" s="18"/>
      <c r="AU54" s="15"/>
      <c r="AV54" s="15"/>
      <c r="AW54" s="15"/>
      <c r="AX54" s="15"/>
      <c r="AY54" s="15"/>
      <c r="AZ54" s="15"/>
      <c r="BA54" s="15"/>
      <c r="BB54" s="15"/>
      <c r="BC54" s="15"/>
      <c r="BD54" s="15"/>
      <c r="BE54" s="15"/>
      <c r="BF54" s="15"/>
      <c r="BG54" s="15"/>
      <c r="BH54" s="15"/>
      <c r="BI54" s="15"/>
      <c r="BJ54" s="15"/>
      <c r="BK54" s="15"/>
      <c r="BL54" s="15"/>
      <c r="BM54" s="15"/>
      <c r="BN54" s="15"/>
      <c r="BO54" s="15"/>
      <c r="BQ54" s="18"/>
      <c r="BR54" s="15"/>
      <c r="BS54" s="15"/>
      <c r="BT54" s="15"/>
      <c r="BU54" s="15"/>
      <c r="BV54" s="15"/>
      <c r="BW54" s="15"/>
      <c r="BX54" s="15"/>
      <c r="BY54" s="15"/>
      <c r="BZ54" s="15"/>
    </row>
    <row r="55" spans="1:78" ht="15" customHeight="1" x14ac:dyDescent="0.75">
      <c r="A55" s="10">
        <v>1</v>
      </c>
      <c r="B55" s="11">
        <v>3200</v>
      </c>
      <c r="C55" s="11">
        <v>48603</v>
      </c>
      <c r="D55" s="11">
        <v>61000</v>
      </c>
      <c r="E55" s="11">
        <v>28</v>
      </c>
      <c r="F55" s="11">
        <v>0</v>
      </c>
      <c r="G55" s="11">
        <v>4</v>
      </c>
      <c r="H55" s="11">
        <v>122.03333333</v>
      </c>
      <c r="I55" s="11">
        <v>1</v>
      </c>
      <c r="J55" s="11">
        <v>25</v>
      </c>
      <c r="K55" s="11"/>
      <c r="L55" s="11" t="s">
        <v>13</v>
      </c>
      <c r="M55" s="11" t="s">
        <v>18</v>
      </c>
      <c r="N55" s="11">
        <f t="shared" si="0"/>
        <v>1</v>
      </c>
      <c r="O55" s="11">
        <f t="shared" si="1"/>
        <v>0</v>
      </c>
      <c r="P55" s="11">
        <f t="shared" si="2"/>
        <v>0</v>
      </c>
      <c r="Q55" s="11">
        <f t="shared" si="3"/>
        <v>0</v>
      </c>
      <c r="R55" s="11">
        <f t="shared" si="4"/>
        <v>0</v>
      </c>
      <c r="S55" s="11">
        <f t="shared" si="5"/>
        <v>1</v>
      </c>
      <c r="T55" s="9">
        <f t="shared" si="6"/>
        <v>122.03333333</v>
      </c>
      <c r="AT55" s="18"/>
      <c r="AU55" s="15"/>
      <c r="AV55" s="15"/>
      <c r="AW55" s="15"/>
      <c r="AX55" s="15"/>
      <c r="AY55" s="15"/>
      <c r="AZ55" s="15"/>
      <c r="BA55" s="15"/>
      <c r="BB55" s="15"/>
      <c r="BC55" s="15"/>
      <c r="BD55" s="15"/>
      <c r="BE55" s="15"/>
      <c r="BF55" s="15"/>
      <c r="BG55" s="15"/>
      <c r="BH55" s="15"/>
      <c r="BI55" s="15"/>
      <c r="BJ55" s="15"/>
      <c r="BK55" s="15"/>
      <c r="BL55" s="15"/>
      <c r="BM55" s="15"/>
      <c r="BN55" s="15"/>
      <c r="BO55" s="15"/>
      <c r="BQ55" s="18"/>
      <c r="BR55" s="15"/>
      <c r="BS55" s="15"/>
      <c r="BT55" s="15"/>
      <c r="BU55" s="15"/>
      <c r="BV55" s="15"/>
      <c r="BW55" s="15"/>
      <c r="BX55" s="15"/>
      <c r="BY55" s="15"/>
      <c r="BZ55" s="15"/>
    </row>
    <row r="56" spans="1:78" ht="15" customHeight="1" x14ac:dyDescent="0.75">
      <c r="A56" s="10">
        <v>1</v>
      </c>
      <c r="B56" s="11">
        <v>3200</v>
      </c>
      <c r="C56" s="11">
        <v>27200</v>
      </c>
      <c r="D56" s="11">
        <v>40834</v>
      </c>
      <c r="E56" s="11"/>
      <c r="F56" s="11">
        <v>0</v>
      </c>
      <c r="G56" s="11">
        <v>0</v>
      </c>
      <c r="H56" s="11">
        <v>298.13156402999999</v>
      </c>
      <c r="I56" s="11">
        <v>0</v>
      </c>
      <c r="J56" s="11">
        <v>7</v>
      </c>
      <c r="K56" s="11">
        <v>35.553538789000001</v>
      </c>
      <c r="L56" s="11" t="s">
        <v>13</v>
      </c>
      <c r="M56" s="11" t="s">
        <v>14</v>
      </c>
      <c r="N56" s="11">
        <f t="shared" si="0"/>
        <v>1</v>
      </c>
      <c r="O56" s="11">
        <f t="shared" si="1"/>
        <v>0</v>
      </c>
      <c r="P56" s="11">
        <f t="shared" si="2"/>
        <v>1</v>
      </c>
      <c r="Q56" s="11">
        <f t="shared" si="3"/>
        <v>0</v>
      </c>
      <c r="R56" s="11">
        <f t="shared" si="4"/>
        <v>0</v>
      </c>
      <c r="S56" s="11">
        <f t="shared" si="5"/>
        <v>0</v>
      </c>
      <c r="T56" s="9">
        <f t="shared" si="6"/>
        <v>298.13156402999999</v>
      </c>
      <c r="AT56" s="18"/>
      <c r="AU56" s="15"/>
      <c r="AV56" s="15"/>
      <c r="AW56" s="15"/>
      <c r="AX56" s="15"/>
      <c r="AY56" s="15"/>
      <c r="AZ56" s="15"/>
      <c r="BA56" s="15"/>
      <c r="BB56" s="15"/>
      <c r="BC56" s="15"/>
      <c r="BD56" s="15"/>
      <c r="BE56" s="15"/>
      <c r="BF56" s="15"/>
      <c r="BG56" s="15"/>
      <c r="BH56" s="15"/>
      <c r="BI56" s="15"/>
      <c r="BJ56" s="15"/>
      <c r="BK56" s="15"/>
      <c r="BL56" s="15"/>
      <c r="BM56" s="15"/>
      <c r="BN56" s="15"/>
      <c r="BO56" s="15"/>
      <c r="BQ56" s="18"/>
      <c r="BR56" s="15"/>
      <c r="BS56" s="15"/>
      <c r="BT56" s="15"/>
      <c r="BU56" s="15"/>
      <c r="BV56" s="15"/>
      <c r="BW56" s="15"/>
      <c r="BX56" s="15"/>
      <c r="BY56" s="15"/>
      <c r="BZ56" s="15"/>
    </row>
    <row r="57" spans="1:78" ht="15" customHeight="1" x14ac:dyDescent="0.75">
      <c r="A57" s="10">
        <v>1</v>
      </c>
      <c r="B57" s="11">
        <v>3200</v>
      </c>
      <c r="C57" s="11">
        <v>54000</v>
      </c>
      <c r="D57" s="11">
        <v>64850</v>
      </c>
      <c r="E57" s="11">
        <v>1</v>
      </c>
      <c r="F57" s="11">
        <v>0</v>
      </c>
      <c r="G57" s="11">
        <v>0</v>
      </c>
      <c r="H57" s="11">
        <v>121.86666667</v>
      </c>
      <c r="I57" s="11">
        <v>3</v>
      </c>
      <c r="J57" s="11">
        <v>21</v>
      </c>
      <c r="K57" s="11"/>
      <c r="L57" s="11" t="s">
        <v>13</v>
      </c>
      <c r="M57" s="11" t="s">
        <v>14</v>
      </c>
      <c r="N57" s="11">
        <f t="shared" si="0"/>
        <v>1</v>
      </c>
      <c r="O57" s="11">
        <f t="shared" si="1"/>
        <v>0</v>
      </c>
      <c r="P57" s="11">
        <f t="shared" si="2"/>
        <v>1</v>
      </c>
      <c r="Q57" s="11">
        <f t="shared" si="3"/>
        <v>0</v>
      </c>
      <c r="R57" s="11">
        <f t="shared" si="4"/>
        <v>0</v>
      </c>
      <c r="S57" s="11">
        <f t="shared" si="5"/>
        <v>0</v>
      </c>
      <c r="T57" s="9">
        <f t="shared" si="6"/>
        <v>121.86666667</v>
      </c>
      <c r="AT57" s="18"/>
      <c r="AU57" s="15"/>
      <c r="AV57" s="15"/>
      <c r="AW57" s="15"/>
      <c r="AX57" s="15"/>
      <c r="AY57" s="15"/>
      <c r="AZ57" s="15"/>
      <c r="BA57" s="15"/>
      <c r="BB57" s="15"/>
      <c r="BC57" s="15"/>
      <c r="BD57" s="15"/>
      <c r="BE57" s="15"/>
      <c r="BF57" s="15"/>
      <c r="BG57" s="15"/>
      <c r="BH57" s="15"/>
      <c r="BI57" s="15"/>
      <c r="BJ57" s="15"/>
      <c r="BK57" s="15"/>
      <c r="BL57" s="15"/>
      <c r="BM57" s="15"/>
      <c r="BN57" s="15"/>
      <c r="BO57" s="15"/>
      <c r="BQ57" s="18"/>
      <c r="BR57" s="15"/>
      <c r="BS57" s="15"/>
      <c r="BT57" s="15"/>
      <c r="BU57" s="15"/>
      <c r="BV57" s="15"/>
      <c r="BW57" s="15"/>
      <c r="BX57" s="15"/>
      <c r="BY57" s="15"/>
      <c r="BZ57" s="15"/>
    </row>
    <row r="58" spans="1:78" ht="15" customHeight="1" x14ac:dyDescent="0.75">
      <c r="A58" s="10">
        <v>0</v>
      </c>
      <c r="B58" s="11">
        <v>3200</v>
      </c>
      <c r="C58" s="11">
        <v>74864</v>
      </c>
      <c r="D58" s="11">
        <v>87266</v>
      </c>
      <c r="E58" s="11">
        <v>7</v>
      </c>
      <c r="F58" s="11">
        <v>0</v>
      </c>
      <c r="G58" s="11">
        <v>0</v>
      </c>
      <c r="H58" s="11">
        <v>250.63126922000001</v>
      </c>
      <c r="I58" s="11">
        <v>0</v>
      </c>
      <c r="J58" s="11">
        <v>12</v>
      </c>
      <c r="K58" s="11">
        <v>42.909997351000001</v>
      </c>
      <c r="L58" s="11" t="s">
        <v>13</v>
      </c>
      <c r="M58" s="11" t="s">
        <v>18</v>
      </c>
      <c r="N58" s="11">
        <f t="shared" si="0"/>
        <v>1</v>
      </c>
      <c r="O58" s="11">
        <f t="shared" si="1"/>
        <v>0</v>
      </c>
      <c r="P58" s="11">
        <f t="shared" si="2"/>
        <v>0</v>
      </c>
      <c r="Q58" s="11">
        <f t="shared" si="3"/>
        <v>0</v>
      </c>
      <c r="R58" s="11">
        <f t="shared" si="4"/>
        <v>0</v>
      </c>
      <c r="S58" s="11">
        <f t="shared" si="5"/>
        <v>1</v>
      </c>
      <c r="T58" s="9">
        <f t="shared" si="6"/>
        <v>250.63126922000001</v>
      </c>
      <c r="AT58" s="18"/>
      <c r="AU58" s="15"/>
      <c r="AV58" s="15"/>
      <c r="AW58" s="15"/>
      <c r="AX58" s="15"/>
      <c r="AY58" s="15"/>
      <c r="AZ58" s="15"/>
      <c r="BA58" s="15"/>
      <c r="BB58" s="15"/>
      <c r="BC58" s="15"/>
      <c r="BD58" s="15"/>
      <c r="BE58" s="15"/>
      <c r="BF58" s="15"/>
      <c r="BG58" s="15"/>
      <c r="BH58" s="15"/>
      <c r="BI58" s="15"/>
      <c r="BJ58" s="15"/>
      <c r="BK58" s="15"/>
      <c r="BL58" s="15"/>
      <c r="BM58" s="15"/>
      <c r="BN58" s="15"/>
      <c r="BO58" s="15"/>
      <c r="BQ58" s="18"/>
      <c r="BR58" s="15"/>
      <c r="BS58" s="15"/>
      <c r="BT58" s="15"/>
      <c r="BU58" s="15"/>
      <c r="BV58" s="15"/>
      <c r="BW58" s="15"/>
      <c r="BX58" s="15"/>
      <c r="BY58" s="15"/>
      <c r="BZ58" s="15"/>
    </row>
    <row r="59" spans="1:78" ht="15" customHeight="1" x14ac:dyDescent="0.75">
      <c r="A59" s="10">
        <v>1</v>
      </c>
      <c r="B59" s="11">
        <v>3200</v>
      </c>
      <c r="C59" s="11">
        <v>23159</v>
      </c>
      <c r="D59" s="11"/>
      <c r="E59" s="11">
        <v>20</v>
      </c>
      <c r="F59" s="11"/>
      <c r="G59" s="11">
        <v>2</v>
      </c>
      <c r="H59" s="11">
        <v>117.80574784</v>
      </c>
      <c r="I59" s="11">
        <v>0</v>
      </c>
      <c r="J59" s="11">
        <v>9</v>
      </c>
      <c r="K59" s="11">
        <v>0.5244992154</v>
      </c>
      <c r="L59" s="11" t="s">
        <v>13</v>
      </c>
      <c r="M59" s="11" t="s">
        <v>17</v>
      </c>
      <c r="N59" s="11">
        <f t="shared" si="0"/>
        <v>1</v>
      </c>
      <c r="O59" s="11">
        <f t="shared" si="1"/>
        <v>1</v>
      </c>
      <c r="P59" s="11">
        <f t="shared" si="2"/>
        <v>0</v>
      </c>
      <c r="Q59" s="11">
        <f t="shared" si="3"/>
        <v>0</v>
      </c>
      <c r="R59" s="11">
        <f t="shared" si="4"/>
        <v>0</v>
      </c>
      <c r="S59" s="11">
        <f t="shared" si="5"/>
        <v>0</v>
      </c>
      <c r="T59" s="9">
        <f t="shared" si="6"/>
        <v>117.80574784</v>
      </c>
      <c r="AT59" s="18"/>
      <c r="AU59" s="15"/>
      <c r="AV59" s="15"/>
      <c r="AW59" s="15"/>
      <c r="AX59" s="15"/>
      <c r="AY59" s="15"/>
      <c r="AZ59" s="15"/>
      <c r="BA59" s="15"/>
      <c r="BB59" s="15"/>
      <c r="BC59" s="15"/>
      <c r="BD59" s="15"/>
      <c r="BE59" s="15"/>
      <c r="BF59" s="15"/>
      <c r="BG59" s="15"/>
      <c r="BH59" s="15"/>
      <c r="BI59" s="15"/>
      <c r="BJ59" s="15"/>
      <c r="BK59" s="15"/>
      <c r="BL59" s="15"/>
      <c r="BM59" s="15"/>
      <c r="BN59" s="15"/>
      <c r="BO59" s="15"/>
      <c r="BQ59" s="18"/>
      <c r="BR59" s="15"/>
      <c r="BS59" s="15"/>
      <c r="BT59" s="15"/>
      <c r="BU59" s="15"/>
      <c r="BV59" s="15"/>
      <c r="BW59" s="15"/>
      <c r="BX59" s="15"/>
      <c r="BY59" s="15"/>
      <c r="BZ59" s="15"/>
    </row>
    <row r="60" spans="1:78" ht="15" customHeight="1" x14ac:dyDescent="0.75">
      <c r="A60" s="10">
        <v>1</v>
      </c>
      <c r="B60" s="11">
        <v>3300</v>
      </c>
      <c r="C60" s="11">
        <v>126541</v>
      </c>
      <c r="D60" s="11">
        <v>134527</v>
      </c>
      <c r="E60" s="11">
        <v>9</v>
      </c>
      <c r="F60" s="11">
        <v>1</v>
      </c>
      <c r="G60" s="11">
        <v>0</v>
      </c>
      <c r="H60" s="11">
        <v>139</v>
      </c>
      <c r="I60" s="11">
        <v>0</v>
      </c>
      <c r="J60" s="11">
        <v>36</v>
      </c>
      <c r="K60" s="11"/>
      <c r="L60" s="11" t="s">
        <v>13</v>
      </c>
      <c r="M60" s="11" t="s">
        <v>16</v>
      </c>
      <c r="N60" s="11">
        <f t="shared" si="0"/>
        <v>1</v>
      </c>
      <c r="O60" s="11">
        <f t="shared" si="1"/>
        <v>0</v>
      </c>
      <c r="P60" s="11">
        <f t="shared" si="2"/>
        <v>0</v>
      </c>
      <c r="Q60" s="11">
        <f t="shared" si="3"/>
        <v>0</v>
      </c>
      <c r="R60" s="11">
        <f t="shared" si="4"/>
        <v>1</v>
      </c>
      <c r="S60" s="11">
        <f t="shared" si="5"/>
        <v>0</v>
      </c>
      <c r="T60" s="9">
        <f t="shared" si="6"/>
        <v>139</v>
      </c>
      <c r="AT60" s="18"/>
      <c r="AU60" s="15"/>
      <c r="AV60" s="15"/>
      <c r="AW60" s="15"/>
      <c r="AX60" s="15"/>
      <c r="AY60" s="15"/>
      <c r="AZ60" s="15"/>
      <c r="BA60" s="15"/>
      <c r="BB60" s="15"/>
      <c r="BC60" s="15"/>
      <c r="BD60" s="15"/>
      <c r="BE60" s="15"/>
      <c r="BF60" s="15"/>
      <c r="BG60" s="15"/>
      <c r="BH60" s="15"/>
      <c r="BI60" s="15"/>
      <c r="BJ60" s="15"/>
      <c r="BK60" s="15"/>
      <c r="BL60" s="15"/>
      <c r="BM60" s="15"/>
      <c r="BN60" s="15"/>
      <c r="BO60" s="15"/>
      <c r="BQ60" s="18"/>
      <c r="BR60" s="15"/>
      <c r="BS60" s="15"/>
      <c r="BT60" s="15"/>
      <c r="BU60" s="15"/>
      <c r="BV60" s="15"/>
      <c r="BW60" s="15"/>
      <c r="BX60" s="15"/>
      <c r="BY60" s="15"/>
      <c r="BZ60" s="15"/>
    </row>
    <row r="61" spans="1:78" ht="15" customHeight="1" x14ac:dyDescent="0.75">
      <c r="A61" s="10">
        <v>1</v>
      </c>
      <c r="B61" s="11">
        <v>3300</v>
      </c>
      <c r="C61" s="11">
        <v>130518</v>
      </c>
      <c r="D61" s="11">
        <v>164317</v>
      </c>
      <c r="E61" s="11">
        <v>9</v>
      </c>
      <c r="F61" s="11">
        <v>0</v>
      </c>
      <c r="G61" s="11">
        <v>6</v>
      </c>
      <c r="H61" s="11">
        <v>192.28914897000001</v>
      </c>
      <c r="I61" s="11">
        <v>0</v>
      </c>
      <c r="J61" s="11">
        <v>33</v>
      </c>
      <c r="K61" s="11">
        <v>35.730559190000001</v>
      </c>
      <c r="L61" s="11" t="s">
        <v>20</v>
      </c>
      <c r="M61" s="11" t="s">
        <v>14</v>
      </c>
      <c r="N61" s="11">
        <f t="shared" si="0"/>
        <v>0</v>
      </c>
      <c r="O61" s="11">
        <f t="shared" si="1"/>
        <v>0</v>
      </c>
      <c r="P61" s="11">
        <f t="shared" si="2"/>
        <v>1</v>
      </c>
      <c r="Q61" s="11">
        <f t="shared" si="3"/>
        <v>0</v>
      </c>
      <c r="R61" s="11">
        <f t="shared" si="4"/>
        <v>0</v>
      </c>
      <c r="S61" s="11">
        <f t="shared" si="5"/>
        <v>0</v>
      </c>
      <c r="T61" s="9">
        <f t="shared" si="6"/>
        <v>0</v>
      </c>
      <c r="AT61" s="18"/>
      <c r="AU61" s="15"/>
      <c r="AV61" s="15"/>
      <c r="AW61" s="15"/>
      <c r="AX61" s="15"/>
      <c r="AY61" s="15"/>
      <c r="AZ61" s="15"/>
      <c r="BA61" s="15"/>
      <c r="BB61" s="15"/>
      <c r="BC61" s="15"/>
      <c r="BD61" s="15"/>
      <c r="BE61" s="15"/>
      <c r="BF61" s="15"/>
      <c r="BG61" s="15"/>
      <c r="BH61" s="15"/>
      <c r="BI61" s="15"/>
      <c r="BJ61" s="15"/>
      <c r="BK61" s="15"/>
      <c r="BL61" s="15"/>
      <c r="BM61" s="15"/>
      <c r="BN61" s="15"/>
      <c r="BO61" s="15"/>
      <c r="BQ61" s="18"/>
      <c r="BR61" s="15"/>
      <c r="BS61" s="15"/>
      <c r="BT61" s="15"/>
      <c r="BU61" s="15"/>
      <c r="BV61" s="15"/>
      <c r="BW61" s="15"/>
      <c r="BX61" s="15"/>
      <c r="BY61" s="15"/>
      <c r="BZ61" s="15"/>
    </row>
    <row r="62" spans="1:78" ht="15" customHeight="1" x14ac:dyDescent="0.75">
      <c r="A62" s="10">
        <v>1</v>
      </c>
      <c r="B62" s="11">
        <v>3400</v>
      </c>
      <c r="C62" s="11">
        <v>37000</v>
      </c>
      <c r="D62" s="11">
        <v>52000</v>
      </c>
      <c r="E62" s="11">
        <v>2</v>
      </c>
      <c r="F62" s="11">
        <v>0</v>
      </c>
      <c r="G62" s="11">
        <v>1</v>
      </c>
      <c r="H62" s="11">
        <v>183.29991561</v>
      </c>
      <c r="I62" s="11">
        <v>0</v>
      </c>
      <c r="J62" s="11">
        <v>6</v>
      </c>
      <c r="K62" s="11"/>
      <c r="L62" s="11" t="s">
        <v>13</v>
      </c>
      <c r="M62" s="11" t="s">
        <v>15</v>
      </c>
      <c r="N62" s="11">
        <f t="shared" si="0"/>
        <v>1</v>
      </c>
      <c r="O62" s="11">
        <f t="shared" si="1"/>
        <v>0</v>
      </c>
      <c r="P62" s="11">
        <f t="shared" si="2"/>
        <v>0</v>
      </c>
      <c r="Q62" s="11">
        <f t="shared" si="3"/>
        <v>1</v>
      </c>
      <c r="R62" s="11">
        <f t="shared" si="4"/>
        <v>0</v>
      </c>
      <c r="S62" s="11">
        <f t="shared" si="5"/>
        <v>0</v>
      </c>
      <c r="T62" s="9">
        <f t="shared" si="6"/>
        <v>183.29991561</v>
      </c>
      <c r="AT62" s="18"/>
      <c r="AU62" s="15"/>
      <c r="AV62" s="15"/>
      <c r="AW62" s="15"/>
      <c r="AX62" s="15"/>
      <c r="AY62" s="15"/>
      <c r="AZ62" s="15"/>
      <c r="BA62" s="15"/>
      <c r="BB62" s="15"/>
      <c r="BC62" s="15"/>
      <c r="BD62" s="15"/>
      <c r="BE62" s="15"/>
      <c r="BF62" s="15"/>
      <c r="BG62" s="15"/>
      <c r="BH62" s="15"/>
      <c r="BI62" s="15"/>
      <c r="BJ62" s="15"/>
      <c r="BK62" s="15"/>
      <c r="BL62" s="15"/>
      <c r="BM62" s="15"/>
      <c r="BN62" s="15"/>
      <c r="BO62" s="15"/>
      <c r="BQ62" s="18"/>
      <c r="BR62" s="15"/>
      <c r="BS62" s="15"/>
      <c r="BT62" s="15"/>
      <c r="BU62" s="15"/>
      <c r="BV62" s="15"/>
      <c r="BW62" s="15"/>
      <c r="BX62" s="15"/>
      <c r="BY62" s="15"/>
      <c r="BZ62" s="15"/>
    </row>
    <row r="63" spans="1:78" ht="15" customHeight="1" x14ac:dyDescent="0.75">
      <c r="A63" s="10">
        <v>1</v>
      </c>
      <c r="B63" s="11">
        <v>3500</v>
      </c>
      <c r="C63" s="11">
        <v>23200</v>
      </c>
      <c r="D63" s="11">
        <v>38666</v>
      </c>
      <c r="E63" s="11">
        <v>11</v>
      </c>
      <c r="F63" s="11">
        <v>0</v>
      </c>
      <c r="G63" s="11">
        <v>0</v>
      </c>
      <c r="H63" s="11">
        <v>162.36666667</v>
      </c>
      <c r="I63" s="11">
        <v>0</v>
      </c>
      <c r="J63" s="11">
        <v>14</v>
      </c>
      <c r="K63" s="11"/>
      <c r="L63" s="11" t="s">
        <v>13</v>
      </c>
      <c r="M63" s="11" t="s">
        <v>14</v>
      </c>
      <c r="N63" s="11">
        <f t="shared" si="0"/>
        <v>1</v>
      </c>
      <c r="O63" s="11">
        <f t="shared" si="1"/>
        <v>0</v>
      </c>
      <c r="P63" s="11">
        <f t="shared" si="2"/>
        <v>1</v>
      </c>
      <c r="Q63" s="11">
        <f t="shared" si="3"/>
        <v>0</v>
      </c>
      <c r="R63" s="11">
        <f t="shared" si="4"/>
        <v>0</v>
      </c>
      <c r="S63" s="11">
        <f t="shared" si="5"/>
        <v>0</v>
      </c>
      <c r="T63" s="9">
        <f t="shared" si="6"/>
        <v>162.36666667</v>
      </c>
      <c r="AT63" s="18"/>
      <c r="AU63" s="15"/>
      <c r="AV63" s="15"/>
      <c r="AW63" s="15"/>
      <c r="AX63" s="15"/>
      <c r="AY63" s="15"/>
      <c r="AZ63" s="15"/>
      <c r="BA63" s="15"/>
      <c r="BB63" s="15"/>
      <c r="BC63" s="15"/>
      <c r="BD63" s="15"/>
      <c r="BE63" s="15"/>
      <c r="BF63" s="15"/>
      <c r="BG63" s="15"/>
      <c r="BH63" s="15"/>
      <c r="BI63" s="15"/>
      <c r="BJ63" s="15"/>
      <c r="BK63" s="15"/>
      <c r="BL63" s="15"/>
      <c r="BM63" s="15"/>
      <c r="BN63" s="15"/>
      <c r="BO63" s="15"/>
      <c r="BQ63" s="18"/>
      <c r="BR63" s="15"/>
      <c r="BS63" s="15"/>
      <c r="BT63" s="15"/>
      <c r="BU63" s="15"/>
      <c r="BV63" s="15"/>
      <c r="BW63" s="15"/>
      <c r="BX63" s="15"/>
      <c r="BY63" s="15"/>
      <c r="BZ63" s="15"/>
    </row>
    <row r="64" spans="1:78" ht="15" customHeight="1" x14ac:dyDescent="0.75">
      <c r="A64" s="10">
        <v>1</v>
      </c>
      <c r="B64" s="11">
        <v>3500</v>
      </c>
      <c r="C64" s="11">
        <v>19400</v>
      </c>
      <c r="D64" s="11">
        <v>20494</v>
      </c>
      <c r="E64" s="11">
        <v>5</v>
      </c>
      <c r="F64" s="11">
        <v>0</v>
      </c>
      <c r="G64" s="11">
        <v>0</v>
      </c>
      <c r="H64" s="11">
        <v>95.933333332999993</v>
      </c>
      <c r="I64" s="11">
        <v>0</v>
      </c>
      <c r="J64" s="11">
        <v>9</v>
      </c>
      <c r="K64" s="11"/>
      <c r="L64" s="11" t="s">
        <v>13</v>
      </c>
      <c r="M64" s="11" t="s">
        <v>14</v>
      </c>
      <c r="N64" s="11">
        <f t="shared" si="0"/>
        <v>1</v>
      </c>
      <c r="O64" s="11">
        <f t="shared" si="1"/>
        <v>0</v>
      </c>
      <c r="P64" s="11">
        <f t="shared" si="2"/>
        <v>1</v>
      </c>
      <c r="Q64" s="11">
        <f t="shared" si="3"/>
        <v>0</v>
      </c>
      <c r="R64" s="11">
        <f t="shared" si="4"/>
        <v>0</v>
      </c>
      <c r="S64" s="11">
        <f t="shared" si="5"/>
        <v>0</v>
      </c>
      <c r="T64" s="9">
        <f t="shared" si="6"/>
        <v>95.933333332999993</v>
      </c>
      <c r="AT64" s="18"/>
      <c r="AU64" s="15"/>
      <c r="AV64" s="15"/>
      <c r="AW64" s="15"/>
      <c r="AX64" s="15"/>
      <c r="AY64" s="15"/>
      <c r="AZ64" s="15"/>
      <c r="BA64" s="15"/>
      <c r="BB64" s="15"/>
      <c r="BC64" s="15"/>
      <c r="BD64" s="15"/>
      <c r="BE64" s="15"/>
      <c r="BF64" s="15"/>
      <c r="BG64" s="15"/>
      <c r="BH64" s="15"/>
      <c r="BI64" s="15"/>
      <c r="BJ64" s="15"/>
      <c r="BK64" s="15"/>
      <c r="BL64" s="15"/>
      <c r="BM64" s="15"/>
      <c r="BN64" s="15"/>
      <c r="BO64" s="15"/>
      <c r="BQ64" s="18"/>
      <c r="BR64" s="15"/>
      <c r="BS64" s="15"/>
      <c r="BT64" s="15"/>
      <c r="BU64" s="15"/>
      <c r="BV64" s="15"/>
      <c r="BW64" s="15"/>
      <c r="BX64" s="15"/>
      <c r="BY64" s="15"/>
      <c r="BZ64" s="15"/>
    </row>
    <row r="65" spans="1:78" ht="15" customHeight="1" x14ac:dyDescent="0.75">
      <c r="A65" s="10">
        <v>1</v>
      </c>
      <c r="B65" s="11">
        <v>3600</v>
      </c>
      <c r="C65" s="11">
        <v>61584</v>
      </c>
      <c r="D65" s="11">
        <v>61800</v>
      </c>
      <c r="E65" s="11">
        <v>10</v>
      </c>
      <c r="F65" s="11"/>
      <c r="G65" s="11"/>
      <c r="H65" s="11"/>
      <c r="I65" s="11"/>
      <c r="J65" s="11"/>
      <c r="K65" s="11"/>
      <c r="L65" s="11" t="s">
        <v>13</v>
      </c>
      <c r="M65" s="11" t="s">
        <v>18</v>
      </c>
      <c r="N65" s="11">
        <f t="shared" si="0"/>
        <v>1</v>
      </c>
      <c r="O65" s="11">
        <f t="shared" si="1"/>
        <v>0</v>
      </c>
      <c r="P65" s="11">
        <f t="shared" si="2"/>
        <v>0</v>
      </c>
      <c r="Q65" s="11">
        <f t="shared" si="3"/>
        <v>0</v>
      </c>
      <c r="R65" s="11">
        <f t="shared" si="4"/>
        <v>0</v>
      </c>
      <c r="S65" s="11">
        <f t="shared" si="5"/>
        <v>1</v>
      </c>
      <c r="T65" s="9">
        <f t="shared" si="6"/>
        <v>0</v>
      </c>
      <c r="AT65" s="18"/>
      <c r="AU65" s="15"/>
      <c r="AV65" s="15"/>
      <c r="AW65" s="15"/>
      <c r="AX65" s="15"/>
      <c r="AY65" s="15"/>
      <c r="AZ65" s="15"/>
      <c r="BA65" s="15"/>
      <c r="BB65" s="15"/>
      <c r="BC65" s="15"/>
      <c r="BD65" s="15"/>
      <c r="BE65" s="15"/>
      <c r="BF65" s="15"/>
      <c r="BG65" s="15"/>
      <c r="BH65" s="15"/>
      <c r="BI65" s="15"/>
      <c r="BJ65" s="15"/>
      <c r="BK65" s="15"/>
      <c r="BL65" s="15"/>
      <c r="BM65" s="15"/>
      <c r="BN65" s="15"/>
      <c r="BO65" s="15"/>
      <c r="BQ65" s="18"/>
      <c r="BR65" s="15"/>
      <c r="BS65" s="15"/>
      <c r="BT65" s="15"/>
      <c r="BU65" s="15"/>
      <c r="BV65" s="15"/>
      <c r="BW65" s="15"/>
      <c r="BX65" s="15"/>
      <c r="BY65" s="15"/>
      <c r="BZ65" s="15"/>
    </row>
    <row r="66" spans="1:78" ht="15" customHeight="1" x14ac:dyDescent="0.75">
      <c r="A66" s="10">
        <v>1</v>
      </c>
      <c r="B66" s="11">
        <v>3600</v>
      </c>
      <c r="C66" s="11">
        <v>41900</v>
      </c>
      <c r="D66" s="11">
        <v>52490</v>
      </c>
      <c r="E66" s="11">
        <v>3</v>
      </c>
      <c r="F66" s="11">
        <v>0</v>
      </c>
      <c r="G66" s="11">
        <v>0</v>
      </c>
      <c r="H66" s="11">
        <v>72.033333333000002</v>
      </c>
      <c r="I66" s="11">
        <v>2</v>
      </c>
      <c r="J66" s="11">
        <v>4</v>
      </c>
      <c r="K66" s="11"/>
      <c r="L66" s="11" t="s">
        <v>13</v>
      </c>
      <c r="M66" s="11" t="s">
        <v>17</v>
      </c>
      <c r="N66" s="11">
        <f t="shared" si="0"/>
        <v>1</v>
      </c>
      <c r="O66" s="11">
        <f t="shared" si="1"/>
        <v>1</v>
      </c>
      <c r="P66" s="11">
        <f t="shared" si="2"/>
        <v>0</v>
      </c>
      <c r="Q66" s="11">
        <f t="shared" si="3"/>
        <v>0</v>
      </c>
      <c r="R66" s="11">
        <f t="shared" si="4"/>
        <v>0</v>
      </c>
      <c r="S66" s="11">
        <f t="shared" si="5"/>
        <v>0</v>
      </c>
      <c r="T66" s="9">
        <f t="shared" si="6"/>
        <v>72.033333333000002</v>
      </c>
      <c r="AT66" s="18"/>
      <c r="AU66" s="15"/>
      <c r="AV66" s="15"/>
      <c r="AW66" s="15"/>
      <c r="AX66" s="15"/>
      <c r="AY66" s="15"/>
      <c r="AZ66" s="15"/>
      <c r="BA66" s="15"/>
      <c r="BB66" s="15"/>
      <c r="BC66" s="15"/>
      <c r="BD66" s="15"/>
      <c r="BE66" s="15"/>
      <c r="BF66" s="15"/>
      <c r="BG66" s="15"/>
      <c r="BH66" s="15"/>
      <c r="BI66" s="15"/>
      <c r="BJ66" s="15"/>
      <c r="BK66" s="15"/>
      <c r="BL66" s="15"/>
      <c r="BM66" s="15"/>
      <c r="BN66" s="15"/>
      <c r="BO66" s="15"/>
      <c r="BQ66" s="18"/>
      <c r="BR66" s="15"/>
      <c r="BS66" s="15"/>
      <c r="BT66" s="15"/>
      <c r="BU66" s="15"/>
      <c r="BV66" s="15"/>
      <c r="BW66" s="15"/>
      <c r="BX66" s="15"/>
      <c r="BY66" s="15"/>
      <c r="BZ66" s="15"/>
    </row>
    <row r="67" spans="1:78" ht="15" customHeight="1" x14ac:dyDescent="0.75">
      <c r="A67" s="10">
        <v>0</v>
      </c>
      <c r="B67" s="11">
        <v>3600</v>
      </c>
      <c r="C67" s="11">
        <v>83700</v>
      </c>
      <c r="D67" s="11">
        <v>111800</v>
      </c>
      <c r="E67" s="11">
        <v>6</v>
      </c>
      <c r="F67" s="11">
        <v>0</v>
      </c>
      <c r="G67" s="11">
        <v>0</v>
      </c>
      <c r="H67" s="11">
        <v>192.73333332999999</v>
      </c>
      <c r="I67" s="11">
        <v>1</v>
      </c>
      <c r="J67" s="11">
        <v>28</v>
      </c>
      <c r="K67" s="11"/>
      <c r="L67" s="11" t="s">
        <v>13</v>
      </c>
      <c r="M67" s="11" t="s">
        <v>18</v>
      </c>
      <c r="N67" s="11">
        <f t="shared" ref="N67:N130" si="7">IF(L67="HomeImp",1,0)</f>
        <v>1</v>
      </c>
      <c r="O67" s="11">
        <f t="shared" ref="O67:O130" si="8">IF(M67="Mgr",1,0)</f>
        <v>0</v>
      </c>
      <c r="P67" s="11">
        <f t="shared" ref="P67:P130" si="9">IF(M67="Other",1,0)</f>
        <v>0</v>
      </c>
      <c r="Q67" s="11">
        <f t="shared" ref="Q67:Q130" si="10">IF(M67="Office",1,0)</f>
        <v>0</v>
      </c>
      <c r="R67" s="11">
        <f t="shared" ref="R67:R130" si="11">IF(M67="Sales",1,0)</f>
        <v>0</v>
      </c>
      <c r="S67" s="11">
        <f t="shared" ref="S67:S130" si="12">IF(M67="ProfExe",1,0)</f>
        <v>1</v>
      </c>
      <c r="T67" s="9">
        <f t="shared" ref="T67:T130" si="13">H67*N67</f>
        <v>192.73333332999999</v>
      </c>
      <c r="AT67" s="18"/>
      <c r="AU67" s="15"/>
      <c r="AV67" s="15"/>
      <c r="AW67" s="15"/>
      <c r="AX67" s="15"/>
      <c r="AY67" s="15"/>
      <c r="AZ67" s="15"/>
      <c r="BA67" s="15"/>
      <c r="BB67" s="15"/>
      <c r="BC67" s="15"/>
      <c r="BD67" s="15"/>
      <c r="BE67" s="15"/>
      <c r="BF67" s="15"/>
      <c r="BG67" s="15"/>
      <c r="BH67" s="15"/>
      <c r="BI67" s="15"/>
      <c r="BJ67" s="15"/>
      <c r="BK67" s="15"/>
      <c r="BL67" s="15"/>
      <c r="BM67" s="15"/>
      <c r="BN67" s="15"/>
      <c r="BO67" s="15"/>
      <c r="BQ67" s="18"/>
      <c r="BR67" s="15"/>
      <c r="BS67" s="15"/>
      <c r="BT67" s="15"/>
      <c r="BU67" s="15"/>
      <c r="BV67" s="15"/>
      <c r="BW67" s="15"/>
      <c r="BX67" s="15"/>
      <c r="BY67" s="15"/>
      <c r="BZ67" s="15"/>
    </row>
    <row r="68" spans="1:78" ht="15" customHeight="1" x14ac:dyDescent="0.75">
      <c r="A68" s="10">
        <v>0</v>
      </c>
      <c r="B68" s="11">
        <v>3600</v>
      </c>
      <c r="C68" s="11">
        <v>61327</v>
      </c>
      <c r="D68" s="11">
        <v>76484</v>
      </c>
      <c r="E68" s="11">
        <v>9</v>
      </c>
      <c r="F68" s="11"/>
      <c r="G68" s="11">
        <v>2</v>
      </c>
      <c r="H68" s="11">
        <v>202.51077515</v>
      </c>
      <c r="I68" s="11">
        <v>0</v>
      </c>
      <c r="J68" s="11">
        <v>25</v>
      </c>
      <c r="K68" s="11">
        <v>41.516389699000001</v>
      </c>
      <c r="L68" s="11" t="s">
        <v>13</v>
      </c>
      <c r="M68" s="11" t="s">
        <v>17</v>
      </c>
      <c r="N68" s="11">
        <f t="shared" si="7"/>
        <v>1</v>
      </c>
      <c r="O68" s="11">
        <f t="shared" si="8"/>
        <v>1</v>
      </c>
      <c r="P68" s="11">
        <f t="shared" si="9"/>
        <v>0</v>
      </c>
      <c r="Q68" s="11">
        <f t="shared" si="10"/>
        <v>0</v>
      </c>
      <c r="R68" s="11">
        <f t="shared" si="11"/>
        <v>0</v>
      </c>
      <c r="S68" s="11">
        <f t="shared" si="12"/>
        <v>0</v>
      </c>
      <c r="T68" s="9">
        <f t="shared" si="13"/>
        <v>202.51077515</v>
      </c>
      <c r="AT68" s="18"/>
      <c r="AU68" s="15"/>
      <c r="AV68" s="15"/>
      <c r="AW68" s="15"/>
      <c r="AX68" s="15"/>
      <c r="AY68" s="15"/>
      <c r="AZ68" s="15"/>
      <c r="BA68" s="15"/>
      <c r="BB68" s="15"/>
      <c r="BC68" s="15"/>
      <c r="BD68" s="15"/>
      <c r="BE68" s="15"/>
      <c r="BF68" s="15"/>
      <c r="BG68" s="15"/>
      <c r="BH68" s="15"/>
      <c r="BI68" s="15"/>
      <c r="BJ68" s="15"/>
      <c r="BK68" s="15"/>
      <c r="BL68" s="15"/>
      <c r="BM68" s="15"/>
      <c r="BN68" s="15"/>
      <c r="BO68" s="15"/>
      <c r="BQ68" s="18"/>
      <c r="BR68" s="15"/>
      <c r="BS68" s="15"/>
      <c r="BT68" s="15"/>
      <c r="BU68" s="15"/>
      <c r="BV68" s="15"/>
      <c r="BW68" s="15"/>
      <c r="BX68" s="15"/>
      <c r="BY68" s="15"/>
      <c r="BZ68" s="15"/>
    </row>
    <row r="69" spans="1:78" ht="15" customHeight="1" x14ac:dyDescent="0.75">
      <c r="A69" s="10">
        <v>0</v>
      </c>
      <c r="B69" s="11">
        <v>3600</v>
      </c>
      <c r="C69" s="11">
        <v>100693</v>
      </c>
      <c r="D69" s="11">
        <v>114743</v>
      </c>
      <c r="E69" s="11">
        <v>6</v>
      </c>
      <c r="F69" s="11">
        <v>0</v>
      </c>
      <c r="G69" s="11">
        <v>0</v>
      </c>
      <c r="H69" s="11">
        <v>88.470452135000002</v>
      </c>
      <c r="I69" s="11">
        <v>0</v>
      </c>
      <c r="J69" s="11">
        <v>14</v>
      </c>
      <c r="K69" s="11">
        <v>29.393543382000001</v>
      </c>
      <c r="L69" s="11" t="s">
        <v>13</v>
      </c>
      <c r="M69" s="11" t="s">
        <v>15</v>
      </c>
      <c r="N69" s="11">
        <f t="shared" si="7"/>
        <v>1</v>
      </c>
      <c r="O69" s="11">
        <f t="shared" si="8"/>
        <v>0</v>
      </c>
      <c r="P69" s="11">
        <f t="shared" si="9"/>
        <v>0</v>
      </c>
      <c r="Q69" s="11">
        <f t="shared" si="10"/>
        <v>1</v>
      </c>
      <c r="R69" s="11">
        <f t="shared" si="11"/>
        <v>0</v>
      </c>
      <c r="S69" s="11">
        <f t="shared" si="12"/>
        <v>0</v>
      </c>
      <c r="T69" s="9">
        <f t="shared" si="13"/>
        <v>88.470452135000002</v>
      </c>
      <c r="AT69" s="18"/>
      <c r="AU69" s="15"/>
      <c r="AV69" s="15"/>
      <c r="AW69" s="15"/>
      <c r="AX69" s="15"/>
      <c r="AY69" s="15"/>
      <c r="AZ69" s="15"/>
      <c r="BA69" s="15"/>
      <c r="BB69" s="15"/>
      <c r="BC69" s="15"/>
      <c r="BD69" s="15"/>
      <c r="BE69" s="15"/>
      <c r="BF69" s="15"/>
      <c r="BG69" s="15"/>
      <c r="BH69" s="15"/>
      <c r="BI69" s="15"/>
      <c r="BJ69" s="15"/>
      <c r="BK69" s="15"/>
      <c r="BL69" s="15"/>
      <c r="BM69" s="15"/>
      <c r="BN69" s="15"/>
      <c r="BO69" s="15"/>
      <c r="BQ69" s="18"/>
      <c r="BR69" s="15"/>
      <c r="BS69" s="15"/>
      <c r="BT69" s="15"/>
      <c r="BU69" s="15"/>
      <c r="BV69" s="15"/>
      <c r="BW69" s="15"/>
      <c r="BX69" s="15"/>
      <c r="BY69" s="15"/>
      <c r="BZ69" s="15"/>
    </row>
    <row r="70" spans="1:78" ht="15" customHeight="1" x14ac:dyDescent="0.75">
      <c r="A70" s="10">
        <v>1</v>
      </c>
      <c r="B70" s="11">
        <v>3600</v>
      </c>
      <c r="C70" s="11">
        <v>48507</v>
      </c>
      <c r="D70" s="11">
        <v>61000</v>
      </c>
      <c r="E70" s="11">
        <v>13</v>
      </c>
      <c r="F70" s="11">
        <v>1</v>
      </c>
      <c r="G70" s="11">
        <v>4</v>
      </c>
      <c r="H70" s="11">
        <v>97.4</v>
      </c>
      <c r="I70" s="11">
        <v>0</v>
      </c>
      <c r="J70" s="11">
        <v>17</v>
      </c>
      <c r="K70" s="11"/>
      <c r="L70" s="11" t="s">
        <v>20</v>
      </c>
      <c r="M70" s="11" t="s">
        <v>15</v>
      </c>
      <c r="N70" s="11">
        <f t="shared" si="7"/>
        <v>0</v>
      </c>
      <c r="O70" s="11">
        <f t="shared" si="8"/>
        <v>0</v>
      </c>
      <c r="P70" s="11">
        <f t="shared" si="9"/>
        <v>0</v>
      </c>
      <c r="Q70" s="11">
        <f t="shared" si="10"/>
        <v>1</v>
      </c>
      <c r="R70" s="11">
        <f t="shared" si="11"/>
        <v>0</v>
      </c>
      <c r="S70" s="11">
        <f t="shared" si="12"/>
        <v>0</v>
      </c>
      <c r="T70" s="9">
        <f t="shared" si="13"/>
        <v>0</v>
      </c>
      <c r="AT70" s="18"/>
      <c r="AU70" s="15"/>
      <c r="AV70" s="15"/>
      <c r="AW70" s="15"/>
      <c r="AX70" s="15"/>
      <c r="AY70" s="15"/>
      <c r="AZ70" s="15"/>
      <c r="BA70" s="15"/>
      <c r="BB70" s="15"/>
      <c r="BC70" s="15"/>
      <c r="BD70" s="15"/>
      <c r="BE70" s="15"/>
      <c r="BF70" s="15"/>
      <c r="BG70" s="15"/>
      <c r="BH70" s="15"/>
      <c r="BI70" s="15"/>
      <c r="BJ70" s="15"/>
      <c r="BK70" s="15"/>
      <c r="BL70" s="15"/>
      <c r="BM70" s="15"/>
      <c r="BN70" s="15"/>
      <c r="BO70" s="15"/>
      <c r="BQ70" s="18"/>
      <c r="BR70" s="15"/>
      <c r="BS70" s="15"/>
      <c r="BT70" s="15"/>
      <c r="BU70" s="15"/>
      <c r="BV70" s="15"/>
      <c r="BW70" s="15"/>
      <c r="BX70" s="15"/>
      <c r="BY70" s="15"/>
      <c r="BZ70" s="15"/>
    </row>
    <row r="71" spans="1:78" ht="15" customHeight="1" x14ac:dyDescent="0.75">
      <c r="A71" s="10">
        <v>0</v>
      </c>
      <c r="B71" s="11">
        <v>3600</v>
      </c>
      <c r="C71" s="11">
        <v>52337</v>
      </c>
      <c r="D71" s="11">
        <v>63989</v>
      </c>
      <c r="E71" s="11">
        <v>20</v>
      </c>
      <c r="F71" s="11">
        <v>0</v>
      </c>
      <c r="G71" s="11">
        <v>0</v>
      </c>
      <c r="H71" s="11">
        <v>204.27249884</v>
      </c>
      <c r="I71" s="11">
        <v>0</v>
      </c>
      <c r="J71" s="11">
        <v>20</v>
      </c>
      <c r="K71" s="11">
        <v>20.470915508000001</v>
      </c>
      <c r="L71" s="11" t="s">
        <v>13</v>
      </c>
      <c r="M71" s="11" t="s">
        <v>15</v>
      </c>
      <c r="N71" s="11">
        <f t="shared" si="7"/>
        <v>1</v>
      </c>
      <c r="O71" s="11">
        <f t="shared" si="8"/>
        <v>0</v>
      </c>
      <c r="P71" s="11">
        <f t="shared" si="9"/>
        <v>0</v>
      </c>
      <c r="Q71" s="11">
        <f t="shared" si="10"/>
        <v>1</v>
      </c>
      <c r="R71" s="11">
        <f t="shared" si="11"/>
        <v>0</v>
      </c>
      <c r="S71" s="11">
        <f t="shared" si="12"/>
        <v>0</v>
      </c>
      <c r="T71" s="9">
        <f t="shared" si="13"/>
        <v>204.27249884</v>
      </c>
      <c r="AT71" s="18"/>
      <c r="AU71" s="15"/>
      <c r="AV71" s="15"/>
      <c r="AW71" s="15"/>
      <c r="AX71" s="15"/>
      <c r="AY71" s="15"/>
      <c r="AZ71" s="15"/>
      <c r="BA71" s="15"/>
      <c r="BB71" s="15"/>
      <c r="BC71" s="15"/>
      <c r="BD71" s="15"/>
      <c r="BE71" s="15"/>
      <c r="BF71" s="15"/>
      <c r="BG71" s="15"/>
      <c r="BH71" s="15"/>
      <c r="BI71" s="15"/>
      <c r="BJ71" s="15"/>
      <c r="BK71" s="15"/>
      <c r="BL71" s="15"/>
      <c r="BM71" s="15"/>
      <c r="BN71" s="15"/>
      <c r="BO71" s="15"/>
      <c r="BQ71" s="18"/>
      <c r="BR71" s="15"/>
      <c r="BS71" s="15"/>
      <c r="BT71" s="15"/>
      <c r="BU71" s="15"/>
      <c r="BV71" s="15"/>
      <c r="BW71" s="15"/>
      <c r="BX71" s="15"/>
      <c r="BY71" s="15"/>
      <c r="BZ71" s="15"/>
    </row>
    <row r="72" spans="1:78" ht="15" customHeight="1" x14ac:dyDescent="0.75">
      <c r="A72" s="10">
        <v>1</v>
      </c>
      <c r="B72" s="11">
        <v>3700</v>
      </c>
      <c r="C72" s="11">
        <v>17857</v>
      </c>
      <c r="D72" s="11">
        <v>21144</v>
      </c>
      <c r="E72" s="11">
        <v>5</v>
      </c>
      <c r="F72" s="11">
        <v>0</v>
      </c>
      <c r="G72" s="11">
        <v>0</v>
      </c>
      <c r="H72" s="11">
        <v>129.71732313000001</v>
      </c>
      <c r="I72" s="11">
        <v>1</v>
      </c>
      <c r="J72" s="11">
        <v>9</v>
      </c>
      <c r="K72" s="11">
        <v>26.634347517999998</v>
      </c>
      <c r="L72" s="11" t="s">
        <v>13</v>
      </c>
      <c r="M72" s="11" t="s">
        <v>14</v>
      </c>
      <c r="N72" s="11">
        <f t="shared" si="7"/>
        <v>1</v>
      </c>
      <c r="O72" s="11">
        <f t="shared" si="8"/>
        <v>0</v>
      </c>
      <c r="P72" s="11">
        <f t="shared" si="9"/>
        <v>1</v>
      </c>
      <c r="Q72" s="11">
        <f t="shared" si="10"/>
        <v>0</v>
      </c>
      <c r="R72" s="11">
        <f t="shared" si="11"/>
        <v>0</v>
      </c>
      <c r="S72" s="11">
        <f t="shared" si="12"/>
        <v>0</v>
      </c>
      <c r="T72" s="9">
        <f t="shared" si="13"/>
        <v>129.71732313000001</v>
      </c>
      <c r="AT72" s="18"/>
      <c r="AU72" s="15"/>
      <c r="AV72" s="15"/>
      <c r="AW72" s="15"/>
      <c r="AX72" s="15"/>
      <c r="AY72" s="15"/>
      <c r="AZ72" s="15"/>
      <c r="BA72" s="15"/>
      <c r="BB72" s="15"/>
      <c r="BC72" s="15"/>
      <c r="BD72" s="15"/>
      <c r="BE72" s="15"/>
      <c r="BF72" s="15"/>
      <c r="BG72" s="15"/>
      <c r="BH72" s="15"/>
      <c r="BI72" s="15"/>
      <c r="BJ72" s="15"/>
      <c r="BK72" s="15"/>
      <c r="BL72" s="15"/>
      <c r="BM72" s="15"/>
      <c r="BN72" s="15"/>
      <c r="BO72" s="15"/>
      <c r="BQ72" s="18"/>
      <c r="BR72" s="15"/>
      <c r="BS72" s="15"/>
      <c r="BT72" s="15"/>
      <c r="BU72" s="15"/>
      <c r="BV72" s="15"/>
      <c r="BW72" s="15"/>
      <c r="BX72" s="15"/>
      <c r="BY72" s="15"/>
      <c r="BZ72" s="15"/>
    </row>
    <row r="73" spans="1:78" ht="15" customHeight="1" x14ac:dyDescent="0.75">
      <c r="A73" s="10">
        <v>1</v>
      </c>
      <c r="B73" s="11">
        <v>3800</v>
      </c>
      <c r="C73" s="11">
        <v>19135</v>
      </c>
      <c r="D73" s="11">
        <v>97692</v>
      </c>
      <c r="E73" s="11">
        <v>1.6</v>
      </c>
      <c r="F73" s="11">
        <v>1</v>
      </c>
      <c r="G73" s="11">
        <v>6</v>
      </c>
      <c r="H73" s="11">
        <v>252.63333333</v>
      </c>
      <c r="I73" s="11">
        <v>1</v>
      </c>
      <c r="J73" s="11">
        <v>25</v>
      </c>
      <c r="K73" s="11"/>
      <c r="L73" s="11" t="s">
        <v>13</v>
      </c>
      <c r="M73" s="11" t="s">
        <v>17</v>
      </c>
      <c r="N73" s="11">
        <f t="shared" si="7"/>
        <v>1</v>
      </c>
      <c r="O73" s="11">
        <f t="shared" si="8"/>
        <v>1</v>
      </c>
      <c r="P73" s="11">
        <f t="shared" si="9"/>
        <v>0</v>
      </c>
      <c r="Q73" s="11">
        <f t="shared" si="10"/>
        <v>0</v>
      </c>
      <c r="R73" s="11">
        <f t="shared" si="11"/>
        <v>0</v>
      </c>
      <c r="S73" s="11">
        <f t="shared" si="12"/>
        <v>0</v>
      </c>
      <c r="T73" s="9">
        <f t="shared" si="13"/>
        <v>252.63333333</v>
      </c>
      <c r="AT73" s="18"/>
      <c r="AU73" s="15"/>
      <c r="AV73" s="15"/>
      <c r="AW73" s="15"/>
      <c r="AX73" s="15"/>
      <c r="AY73" s="15"/>
      <c r="AZ73" s="15"/>
      <c r="BA73" s="15"/>
      <c r="BB73" s="15"/>
      <c r="BC73" s="15"/>
      <c r="BD73" s="15"/>
      <c r="BE73" s="15"/>
      <c r="BF73" s="15"/>
      <c r="BG73" s="15"/>
      <c r="BH73" s="15"/>
      <c r="BI73" s="15"/>
      <c r="BJ73" s="15"/>
      <c r="BK73" s="15"/>
      <c r="BL73" s="15"/>
      <c r="BM73" s="15"/>
      <c r="BN73" s="15"/>
      <c r="BO73" s="15"/>
      <c r="BQ73" s="18"/>
      <c r="BR73" s="15"/>
      <c r="BS73" s="15"/>
      <c r="BT73" s="15"/>
      <c r="BU73" s="15"/>
      <c r="BV73" s="15"/>
      <c r="BW73" s="15"/>
      <c r="BX73" s="15"/>
      <c r="BY73" s="15"/>
      <c r="BZ73" s="15"/>
    </row>
    <row r="74" spans="1:78" ht="15" customHeight="1" x14ac:dyDescent="0.75">
      <c r="A74" s="10">
        <v>0</v>
      </c>
      <c r="B74" s="11">
        <v>3800</v>
      </c>
      <c r="C74" s="11">
        <v>51180</v>
      </c>
      <c r="D74" s="11">
        <v>63459</v>
      </c>
      <c r="E74" s="11">
        <v>20</v>
      </c>
      <c r="F74" s="11">
        <v>0</v>
      </c>
      <c r="G74" s="11">
        <v>0</v>
      </c>
      <c r="H74" s="11">
        <v>203.75153358</v>
      </c>
      <c r="I74" s="11">
        <v>0</v>
      </c>
      <c r="J74" s="11">
        <v>20</v>
      </c>
      <c r="K74" s="11">
        <v>20.067042051000001</v>
      </c>
      <c r="L74" s="11" t="s">
        <v>13</v>
      </c>
      <c r="M74" s="11" t="s">
        <v>15</v>
      </c>
      <c r="N74" s="11">
        <f t="shared" si="7"/>
        <v>1</v>
      </c>
      <c r="O74" s="11">
        <f t="shared" si="8"/>
        <v>0</v>
      </c>
      <c r="P74" s="11">
        <f t="shared" si="9"/>
        <v>0</v>
      </c>
      <c r="Q74" s="11">
        <f t="shared" si="10"/>
        <v>1</v>
      </c>
      <c r="R74" s="11">
        <f t="shared" si="11"/>
        <v>0</v>
      </c>
      <c r="S74" s="11">
        <f t="shared" si="12"/>
        <v>0</v>
      </c>
      <c r="T74" s="9">
        <f t="shared" si="13"/>
        <v>203.75153358</v>
      </c>
      <c r="AT74" s="18"/>
      <c r="AU74" s="15"/>
      <c r="AV74" s="15"/>
      <c r="AW74" s="15"/>
      <c r="AX74" s="15"/>
      <c r="AY74" s="15"/>
      <c r="AZ74" s="15"/>
      <c r="BA74" s="15"/>
      <c r="BB74" s="15"/>
      <c r="BC74" s="15"/>
      <c r="BD74" s="15"/>
      <c r="BE74" s="15"/>
      <c r="BF74" s="15"/>
      <c r="BG74" s="15"/>
      <c r="BH74" s="15"/>
      <c r="BI74" s="15"/>
      <c r="BJ74" s="15"/>
      <c r="BK74" s="15"/>
      <c r="BL74" s="15"/>
      <c r="BM74" s="15"/>
      <c r="BN74" s="15"/>
      <c r="BO74" s="15"/>
      <c r="BQ74" s="18"/>
      <c r="BR74" s="15"/>
      <c r="BS74" s="15"/>
      <c r="BT74" s="15"/>
      <c r="BU74" s="15"/>
      <c r="BV74" s="15"/>
      <c r="BW74" s="15"/>
      <c r="BX74" s="15"/>
      <c r="BY74" s="15"/>
      <c r="BZ74" s="15"/>
    </row>
    <row r="75" spans="1:78" ht="15" customHeight="1" x14ac:dyDescent="0.75">
      <c r="A75" s="10">
        <v>0</v>
      </c>
      <c r="B75" s="11">
        <v>3800</v>
      </c>
      <c r="C75" s="11"/>
      <c r="D75" s="11">
        <v>73189</v>
      </c>
      <c r="E75" s="11"/>
      <c r="F75" s="11"/>
      <c r="G75" s="11"/>
      <c r="H75" s="11"/>
      <c r="I75" s="11"/>
      <c r="J75" s="11"/>
      <c r="K75" s="11">
        <v>22.253949156000001</v>
      </c>
      <c r="L75" s="11"/>
      <c r="M75" s="11"/>
      <c r="N75" s="11">
        <f t="shared" si="7"/>
        <v>0</v>
      </c>
      <c r="O75" s="11">
        <f t="shared" si="8"/>
        <v>0</v>
      </c>
      <c r="P75" s="11">
        <f t="shared" si="9"/>
        <v>0</v>
      </c>
      <c r="Q75" s="11">
        <f t="shared" si="10"/>
        <v>0</v>
      </c>
      <c r="R75" s="11">
        <f t="shared" si="11"/>
        <v>0</v>
      </c>
      <c r="S75" s="11">
        <f t="shared" si="12"/>
        <v>0</v>
      </c>
      <c r="T75" s="9">
        <f t="shared" si="13"/>
        <v>0</v>
      </c>
      <c r="AT75" s="18"/>
      <c r="AU75" s="15"/>
      <c r="AV75" s="15"/>
      <c r="AW75" s="15"/>
      <c r="AX75" s="15"/>
      <c r="AY75" s="15"/>
      <c r="AZ75" s="15"/>
      <c r="BA75" s="15"/>
      <c r="BB75" s="15"/>
      <c r="BC75" s="15"/>
      <c r="BD75" s="15"/>
      <c r="BE75" s="15"/>
      <c r="BF75" s="15"/>
      <c r="BG75" s="15"/>
      <c r="BH75" s="15"/>
      <c r="BI75" s="15"/>
      <c r="BJ75" s="15"/>
      <c r="BK75" s="15"/>
      <c r="BL75" s="15"/>
      <c r="BM75" s="15"/>
      <c r="BN75" s="15"/>
      <c r="BO75" s="15"/>
      <c r="BQ75" s="18"/>
      <c r="BR75" s="15"/>
      <c r="BS75" s="15"/>
      <c r="BT75" s="15"/>
      <c r="BU75" s="15"/>
      <c r="BV75" s="15"/>
      <c r="BW75" s="15"/>
      <c r="BX75" s="15"/>
      <c r="BY75" s="15"/>
      <c r="BZ75" s="15"/>
    </row>
    <row r="76" spans="1:78" ht="15" customHeight="1" x14ac:dyDescent="0.75">
      <c r="A76" s="10">
        <v>0</v>
      </c>
      <c r="B76" s="11">
        <v>3800</v>
      </c>
      <c r="C76" s="11">
        <v>11543</v>
      </c>
      <c r="D76" s="11">
        <v>46045</v>
      </c>
      <c r="E76" s="11"/>
      <c r="F76" s="11">
        <v>0</v>
      </c>
      <c r="G76" s="11">
        <v>0</v>
      </c>
      <c r="H76" s="11">
        <v>204.64799167000001</v>
      </c>
      <c r="I76" s="11">
        <v>0</v>
      </c>
      <c r="J76" s="11">
        <v>11</v>
      </c>
      <c r="K76" s="11">
        <v>42.173165881999999</v>
      </c>
      <c r="L76" s="11" t="s">
        <v>13</v>
      </c>
      <c r="M76" s="11" t="s">
        <v>19</v>
      </c>
      <c r="N76" s="11">
        <f t="shared" si="7"/>
        <v>1</v>
      </c>
      <c r="O76" s="11">
        <f t="shared" si="8"/>
        <v>0</v>
      </c>
      <c r="P76" s="11">
        <f t="shared" si="9"/>
        <v>0</v>
      </c>
      <c r="Q76" s="11">
        <f t="shared" si="10"/>
        <v>0</v>
      </c>
      <c r="R76" s="11">
        <f t="shared" si="11"/>
        <v>0</v>
      </c>
      <c r="S76" s="11">
        <f t="shared" si="12"/>
        <v>0</v>
      </c>
      <c r="T76" s="9">
        <f t="shared" si="13"/>
        <v>204.64799167000001</v>
      </c>
      <c r="AT76" s="18"/>
      <c r="AU76" s="15"/>
      <c r="AV76" s="15"/>
      <c r="AW76" s="15"/>
      <c r="AX76" s="15"/>
      <c r="AY76" s="15"/>
      <c r="AZ76" s="15"/>
      <c r="BA76" s="15"/>
      <c r="BB76" s="15"/>
      <c r="BC76" s="15"/>
      <c r="BD76" s="15"/>
      <c r="BE76" s="15"/>
      <c r="BF76" s="15"/>
      <c r="BG76" s="15"/>
      <c r="BH76" s="15"/>
      <c r="BI76" s="15"/>
      <c r="BJ76" s="15"/>
      <c r="BK76" s="15"/>
      <c r="BL76" s="15"/>
      <c r="BM76" s="15"/>
      <c r="BN76" s="15"/>
      <c r="BO76" s="15"/>
      <c r="BQ76" s="18"/>
      <c r="BR76" s="15"/>
      <c r="BS76" s="15"/>
      <c r="BT76" s="15"/>
      <c r="BU76" s="15"/>
      <c r="BV76" s="15"/>
      <c r="BW76" s="15"/>
      <c r="BX76" s="15"/>
      <c r="BY76" s="15"/>
      <c r="BZ76" s="15"/>
    </row>
    <row r="77" spans="1:78" ht="15" customHeight="1" x14ac:dyDescent="0.75">
      <c r="A77" s="10">
        <v>1</v>
      </c>
      <c r="B77" s="11">
        <v>3900</v>
      </c>
      <c r="C77" s="11">
        <v>29896</v>
      </c>
      <c r="D77" s="11">
        <v>45960</v>
      </c>
      <c r="E77" s="11">
        <v>11</v>
      </c>
      <c r="F77" s="11">
        <v>0</v>
      </c>
      <c r="G77" s="11">
        <v>0</v>
      </c>
      <c r="H77" s="11">
        <v>146.12324219000001</v>
      </c>
      <c r="I77" s="11">
        <v>0</v>
      </c>
      <c r="J77" s="11">
        <v>14</v>
      </c>
      <c r="K77" s="11">
        <v>24.478881190999999</v>
      </c>
      <c r="L77" s="11" t="s">
        <v>13</v>
      </c>
      <c r="M77" s="11" t="s">
        <v>14</v>
      </c>
      <c r="N77" s="11">
        <f t="shared" si="7"/>
        <v>1</v>
      </c>
      <c r="O77" s="11">
        <f t="shared" si="8"/>
        <v>0</v>
      </c>
      <c r="P77" s="11">
        <f t="shared" si="9"/>
        <v>1</v>
      </c>
      <c r="Q77" s="11">
        <f t="shared" si="10"/>
        <v>0</v>
      </c>
      <c r="R77" s="11">
        <f t="shared" si="11"/>
        <v>0</v>
      </c>
      <c r="S77" s="11">
        <f t="shared" si="12"/>
        <v>0</v>
      </c>
      <c r="T77" s="9">
        <f t="shared" si="13"/>
        <v>146.12324219000001</v>
      </c>
      <c r="AT77" s="18"/>
      <c r="AU77" s="15"/>
      <c r="AV77" s="15"/>
      <c r="AW77" s="15"/>
      <c r="AX77" s="15"/>
      <c r="AY77" s="15"/>
      <c r="AZ77" s="15"/>
      <c r="BA77" s="15"/>
      <c r="BB77" s="15"/>
      <c r="BC77" s="15"/>
      <c r="BD77" s="15"/>
      <c r="BE77" s="15"/>
      <c r="BF77" s="15"/>
      <c r="BG77" s="15"/>
      <c r="BH77" s="15"/>
      <c r="BI77" s="15"/>
      <c r="BJ77" s="15"/>
      <c r="BK77" s="15"/>
      <c r="BL77" s="15"/>
      <c r="BM77" s="15"/>
      <c r="BN77" s="15"/>
      <c r="BO77" s="15"/>
      <c r="BQ77" s="18"/>
      <c r="BR77" s="15"/>
      <c r="BS77" s="15"/>
      <c r="BT77" s="15"/>
      <c r="BU77" s="15"/>
      <c r="BV77" s="15"/>
      <c r="BW77" s="15"/>
      <c r="BX77" s="15"/>
      <c r="BY77" s="15"/>
      <c r="BZ77" s="15"/>
    </row>
    <row r="78" spans="1:78" ht="15" customHeight="1" x14ac:dyDescent="0.75">
      <c r="A78" s="10">
        <v>1</v>
      </c>
      <c r="B78" s="11">
        <v>3900</v>
      </c>
      <c r="C78" s="11">
        <v>14500</v>
      </c>
      <c r="D78" s="11">
        <v>22092</v>
      </c>
      <c r="E78" s="11">
        <v>3.5</v>
      </c>
      <c r="F78" s="11">
        <v>0</v>
      </c>
      <c r="G78" s="11">
        <v>1</v>
      </c>
      <c r="H78" s="11">
        <v>150.30000000000001</v>
      </c>
      <c r="I78" s="11">
        <v>5</v>
      </c>
      <c r="J78" s="11">
        <v>8</v>
      </c>
      <c r="K78" s="11"/>
      <c r="L78" s="11" t="s">
        <v>13</v>
      </c>
      <c r="M78" s="11" t="s">
        <v>14</v>
      </c>
      <c r="N78" s="11">
        <f t="shared" si="7"/>
        <v>1</v>
      </c>
      <c r="O78" s="11">
        <f t="shared" si="8"/>
        <v>0</v>
      </c>
      <c r="P78" s="11">
        <f t="shared" si="9"/>
        <v>1</v>
      </c>
      <c r="Q78" s="11">
        <f t="shared" si="10"/>
        <v>0</v>
      </c>
      <c r="R78" s="11">
        <f t="shared" si="11"/>
        <v>0</v>
      </c>
      <c r="S78" s="11">
        <f t="shared" si="12"/>
        <v>0</v>
      </c>
      <c r="T78" s="9">
        <f t="shared" si="13"/>
        <v>150.30000000000001</v>
      </c>
      <c r="AT78" s="18"/>
      <c r="AU78" s="15"/>
      <c r="AV78" s="15"/>
      <c r="AW78" s="15"/>
      <c r="AX78" s="15"/>
      <c r="AY78" s="15"/>
      <c r="AZ78" s="15"/>
      <c r="BA78" s="15"/>
      <c r="BB78" s="15"/>
      <c r="BC78" s="15"/>
      <c r="BD78" s="15"/>
      <c r="BE78" s="15"/>
      <c r="BF78" s="15"/>
      <c r="BG78" s="15"/>
      <c r="BH78" s="15"/>
      <c r="BI78" s="15"/>
      <c r="BJ78" s="15"/>
      <c r="BK78" s="15"/>
      <c r="BL78" s="15"/>
      <c r="BM78" s="15"/>
      <c r="BN78" s="15"/>
      <c r="BO78" s="15"/>
      <c r="BQ78" s="18"/>
      <c r="BR78" s="15"/>
      <c r="BS78" s="15"/>
      <c r="BT78" s="15"/>
      <c r="BU78" s="15"/>
      <c r="BV78" s="15"/>
      <c r="BW78" s="15"/>
      <c r="BX78" s="15"/>
      <c r="BY78" s="15"/>
      <c r="BZ78" s="15"/>
    </row>
    <row r="79" spans="1:78" ht="15" customHeight="1" x14ac:dyDescent="0.75">
      <c r="A79" s="10">
        <v>0</v>
      </c>
      <c r="B79" s="11">
        <v>3900</v>
      </c>
      <c r="C79" s="11">
        <v>52825</v>
      </c>
      <c r="D79" s="11">
        <v>63000</v>
      </c>
      <c r="E79" s="11">
        <v>8</v>
      </c>
      <c r="F79" s="11">
        <v>0</v>
      </c>
      <c r="G79" s="11">
        <v>4</v>
      </c>
      <c r="H79" s="11">
        <v>171.66666667000001</v>
      </c>
      <c r="I79" s="11">
        <v>1</v>
      </c>
      <c r="J79" s="11">
        <v>31</v>
      </c>
      <c r="K79" s="11"/>
      <c r="L79" s="11" t="s">
        <v>20</v>
      </c>
      <c r="M79" s="11" t="s">
        <v>18</v>
      </c>
      <c r="N79" s="11">
        <f t="shared" si="7"/>
        <v>0</v>
      </c>
      <c r="O79" s="11">
        <f t="shared" si="8"/>
        <v>0</v>
      </c>
      <c r="P79" s="11">
        <f t="shared" si="9"/>
        <v>0</v>
      </c>
      <c r="Q79" s="11">
        <f t="shared" si="10"/>
        <v>0</v>
      </c>
      <c r="R79" s="11">
        <f t="shared" si="11"/>
        <v>0</v>
      </c>
      <c r="S79" s="11">
        <f t="shared" si="12"/>
        <v>1</v>
      </c>
      <c r="T79" s="9">
        <f t="shared" si="13"/>
        <v>0</v>
      </c>
      <c r="AT79" s="18"/>
      <c r="AU79" s="15"/>
      <c r="AV79" s="15"/>
      <c r="AW79" s="15"/>
      <c r="AX79" s="15"/>
      <c r="AY79" s="15"/>
      <c r="AZ79" s="15"/>
      <c r="BA79" s="15"/>
      <c r="BB79" s="15"/>
      <c r="BC79" s="15"/>
      <c r="BD79" s="15"/>
      <c r="BE79" s="15"/>
      <c r="BF79" s="15"/>
      <c r="BG79" s="15"/>
      <c r="BH79" s="15"/>
      <c r="BI79" s="15"/>
      <c r="BJ79" s="15"/>
      <c r="BK79" s="15"/>
      <c r="BL79" s="15"/>
      <c r="BM79" s="15"/>
      <c r="BN79" s="15"/>
      <c r="BO79" s="15"/>
      <c r="BQ79" s="18"/>
      <c r="BR79" s="15"/>
      <c r="BS79" s="15"/>
      <c r="BT79" s="15"/>
      <c r="BU79" s="15"/>
      <c r="BV79" s="15"/>
      <c r="BW79" s="15"/>
      <c r="BX79" s="15"/>
      <c r="BY79" s="15"/>
      <c r="BZ79" s="15"/>
    </row>
    <row r="80" spans="1:78" ht="15" customHeight="1" x14ac:dyDescent="0.75">
      <c r="A80" s="10">
        <v>0</v>
      </c>
      <c r="B80" s="11">
        <v>3900</v>
      </c>
      <c r="C80" s="11">
        <v>102143</v>
      </c>
      <c r="D80" s="11">
        <v>118742</v>
      </c>
      <c r="E80" s="11">
        <v>2</v>
      </c>
      <c r="F80" s="11">
        <v>0</v>
      </c>
      <c r="G80" s="11">
        <v>0</v>
      </c>
      <c r="H80" s="11">
        <v>85.277365579000005</v>
      </c>
      <c r="I80" s="11">
        <v>0</v>
      </c>
      <c r="J80" s="11">
        <v>13</v>
      </c>
      <c r="K80" s="11">
        <v>29.343921088999998</v>
      </c>
      <c r="L80" s="11" t="s">
        <v>13</v>
      </c>
      <c r="M80" s="11" t="s">
        <v>15</v>
      </c>
      <c r="N80" s="11">
        <f t="shared" si="7"/>
        <v>1</v>
      </c>
      <c r="O80" s="11">
        <f t="shared" si="8"/>
        <v>0</v>
      </c>
      <c r="P80" s="11">
        <f t="shared" si="9"/>
        <v>0</v>
      </c>
      <c r="Q80" s="11">
        <f t="shared" si="10"/>
        <v>1</v>
      </c>
      <c r="R80" s="11">
        <f t="shared" si="11"/>
        <v>0</v>
      </c>
      <c r="S80" s="11">
        <f t="shared" si="12"/>
        <v>0</v>
      </c>
      <c r="T80" s="9">
        <f t="shared" si="13"/>
        <v>85.277365579000005</v>
      </c>
      <c r="AT80" s="18"/>
      <c r="AU80" s="15"/>
      <c r="AV80" s="15"/>
      <c r="AW80" s="15"/>
      <c r="AX80" s="15"/>
      <c r="AY80" s="15"/>
      <c r="AZ80" s="15"/>
      <c r="BA80" s="15"/>
      <c r="BB80" s="15"/>
      <c r="BC80" s="15"/>
      <c r="BD80" s="15"/>
      <c r="BE80" s="15"/>
      <c r="BF80" s="15"/>
      <c r="BG80" s="15"/>
      <c r="BH80" s="15"/>
      <c r="BI80" s="15"/>
      <c r="BJ80" s="15"/>
      <c r="BK80" s="15"/>
      <c r="BL80" s="15"/>
      <c r="BM80" s="15"/>
      <c r="BN80" s="15"/>
      <c r="BO80" s="15"/>
      <c r="BQ80" s="18"/>
      <c r="BR80" s="15"/>
      <c r="BS80" s="15"/>
      <c r="BT80" s="15"/>
      <c r="BU80" s="15"/>
      <c r="BV80" s="15"/>
      <c r="BW80" s="15"/>
      <c r="BX80" s="15"/>
      <c r="BY80" s="15"/>
      <c r="BZ80" s="15"/>
    </row>
    <row r="81" spans="1:78" ht="15" customHeight="1" x14ac:dyDescent="0.75">
      <c r="A81" s="10">
        <v>1</v>
      </c>
      <c r="B81" s="11">
        <v>3900</v>
      </c>
      <c r="C81" s="11">
        <v>21200</v>
      </c>
      <c r="D81" s="11">
        <v>39000</v>
      </c>
      <c r="E81" s="11">
        <v>4</v>
      </c>
      <c r="F81" s="11">
        <v>0</v>
      </c>
      <c r="G81" s="11">
        <v>1</v>
      </c>
      <c r="H81" s="11">
        <v>86.566666667000007</v>
      </c>
      <c r="I81" s="11">
        <v>2</v>
      </c>
      <c r="J81" s="11">
        <v>14</v>
      </c>
      <c r="K81" s="11"/>
      <c r="L81" s="11" t="s">
        <v>20</v>
      </c>
      <c r="M81" s="11" t="s">
        <v>17</v>
      </c>
      <c r="N81" s="11">
        <f t="shared" si="7"/>
        <v>0</v>
      </c>
      <c r="O81" s="11">
        <f t="shared" si="8"/>
        <v>1</v>
      </c>
      <c r="P81" s="11">
        <f t="shared" si="9"/>
        <v>0</v>
      </c>
      <c r="Q81" s="11">
        <f t="shared" si="10"/>
        <v>0</v>
      </c>
      <c r="R81" s="11">
        <f t="shared" si="11"/>
        <v>0</v>
      </c>
      <c r="S81" s="11">
        <f t="shared" si="12"/>
        <v>0</v>
      </c>
      <c r="T81" s="9">
        <f t="shared" si="13"/>
        <v>0</v>
      </c>
      <c r="AT81" s="18"/>
      <c r="AU81" s="15"/>
      <c r="AV81" s="15"/>
      <c r="AW81" s="15"/>
      <c r="AX81" s="15"/>
      <c r="AY81" s="15"/>
      <c r="AZ81" s="15"/>
      <c r="BA81" s="15"/>
      <c r="BB81" s="15"/>
      <c r="BC81" s="15"/>
      <c r="BD81" s="15"/>
      <c r="BE81" s="15"/>
      <c r="BF81" s="15"/>
      <c r="BG81" s="15"/>
      <c r="BH81" s="15"/>
      <c r="BI81" s="15"/>
      <c r="BJ81" s="15"/>
      <c r="BK81" s="15"/>
      <c r="BL81" s="15"/>
      <c r="BM81" s="15"/>
      <c r="BN81" s="15"/>
      <c r="BO81" s="15"/>
      <c r="BQ81" s="18"/>
      <c r="BR81" s="15"/>
      <c r="BS81" s="15"/>
      <c r="BT81" s="15"/>
      <c r="BU81" s="15"/>
      <c r="BV81" s="15"/>
      <c r="BW81" s="15"/>
      <c r="BX81" s="15"/>
      <c r="BY81" s="15"/>
      <c r="BZ81" s="15"/>
    </row>
    <row r="82" spans="1:78" ht="15" customHeight="1" x14ac:dyDescent="0.75">
      <c r="A82" s="10">
        <v>0</v>
      </c>
      <c r="B82" s="11">
        <v>4000</v>
      </c>
      <c r="C82" s="11">
        <v>105164</v>
      </c>
      <c r="D82" s="11">
        <v>112774</v>
      </c>
      <c r="E82" s="11">
        <v>1</v>
      </c>
      <c r="F82" s="11">
        <v>0</v>
      </c>
      <c r="G82" s="11">
        <v>0</v>
      </c>
      <c r="H82" s="11">
        <v>94.724874166999996</v>
      </c>
      <c r="I82" s="11">
        <v>0</v>
      </c>
      <c r="J82" s="11">
        <v>13</v>
      </c>
      <c r="K82" s="11">
        <v>29.390928055</v>
      </c>
      <c r="L82" s="11" t="s">
        <v>13</v>
      </c>
      <c r="M82" s="11" t="s">
        <v>15</v>
      </c>
      <c r="N82" s="11">
        <f t="shared" si="7"/>
        <v>1</v>
      </c>
      <c r="O82" s="11">
        <f t="shared" si="8"/>
        <v>0</v>
      </c>
      <c r="P82" s="11">
        <f t="shared" si="9"/>
        <v>0</v>
      </c>
      <c r="Q82" s="11">
        <f t="shared" si="10"/>
        <v>1</v>
      </c>
      <c r="R82" s="11">
        <f t="shared" si="11"/>
        <v>0</v>
      </c>
      <c r="S82" s="11">
        <f t="shared" si="12"/>
        <v>0</v>
      </c>
      <c r="T82" s="9">
        <f t="shared" si="13"/>
        <v>94.724874166999996</v>
      </c>
      <c r="AT82" s="18"/>
      <c r="AU82" s="15"/>
      <c r="AV82" s="15"/>
      <c r="AW82" s="15"/>
      <c r="AX82" s="15"/>
      <c r="AY82" s="15"/>
      <c r="AZ82" s="15"/>
      <c r="BA82" s="15"/>
      <c r="BB82" s="15"/>
      <c r="BC82" s="15"/>
      <c r="BD82" s="15"/>
      <c r="BE82" s="15"/>
      <c r="BF82" s="15"/>
      <c r="BG82" s="15"/>
      <c r="BH82" s="15"/>
      <c r="BI82" s="15"/>
      <c r="BJ82" s="15"/>
      <c r="BK82" s="15"/>
      <c r="BL82" s="15"/>
      <c r="BM82" s="15"/>
      <c r="BN82" s="15"/>
      <c r="BO82" s="15"/>
      <c r="BQ82" s="18"/>
      <c r="BR82" s="15"/>
      <c r="BS82" s="15"/>
      <c r="BT82" s="15"/>
      <c r="BU82" s="15"/>
      <c r="BV82" s="15"/>
      <c r="BW82" s="15"/>
      <c r="BX82" s="15"/>
      <c r="BY82" s="15"/>
      <c r="BZ82" s="15"/>
    </row>
    <row r="83" spans="1:78" ht="15" customHeight="1" x14ac:dyDescent="0.75">
      <c r="A83" s="10">
        <v>0</v>
      </c>
      <c r="B83" s="11">
        <v>4000</v>
      </c>
      <c r="C83" s="11">
        <v>54543</v>
      </c>
      <c r="D83" s="11">
        <v>61777</v>
      </c>
      <c r="E83" s="11">
        <v>21</v>
      </c>
      <c r="F83" s="11">
        <v>0</v>
      </c>
      <c r="G83" s="11">
        <v>0</v>
      </c>
      <c r="H83" s="11">
        <v>205.58668003</v>
      </c>
      <c r="I83" s="11">
        <v>0</v>
      </c>
      <c r="J83" s="11">
        <v>19</v>
      </c>
      <c r="K83" s="11">
        <v>21.806563464</v>
      </c>
      <c r="L83" s="11" t="s">
        <v>13</v>
      </c>
      <c r="M83" s="11" t="s">
        <v>15</v>
      </c>
      <c r="N83" s="11">
        <f t="shared" si="7"/>
        <v>1</v>
      </c>
      <c r="O83" s="11">
        <f t="shared" si="8"/>
        <v>0</v>
      </c>
      <c r="P83" s="11">
        <f t="shared" si="9"/>
        <v>0</v>
      </c>
      <c r="Q83" s="11">
        <f t="shared" si="10"/>
        <v>1</v>
      </c>
      <c r="R83" s="11">
        <f t="shared" si="11"/>
        <v>0</v>
      </c>
      <c r="S83" s="11">
        <f t="shared" si="12"/>
        <v>0</v>
      </c>
      <c r="T83" s="9">
        <f t="shared" si="13"/>
        <v>205.58668003</v>
      </c>
      <c r="AT83" s="18"/>
      <c r="AU83" s="15"/>
      <c r="AV83" s="15"/>
      <c r="AW83" s="15"/>
      <c r="AX83" s="15"/>
      <c r="AY83" s="15"/>
      <c r="AZ83" s="15"/>
      <c r="BA83" s="15"/>
      <c r="BB83" s="15"/>
      <c r="BC83" s="15"/>
      <c r="BD83" s="15"/>
      <c r="BE83" s="15"/>
      <c r="BF83" s="15"/>
      <c r="BG83" s="15"/>
      <c r="BH83" s="15"/>
      <c r="BI83" s="15"/>
      <c r="BJ83" s="15"/>
      <c r="BK83" s="15"/>
      <c r="BL83" s="15"/>
      <c r="BM83" s="15"/>
      <c r="BN83" s="15"/>
      <c r="BO83" s="15"/>
      <c r="BQ83" s="18"/>
      <c r="BR83" s="15"/>
      <c r="BS83" s="15"/>
      <c r="BT83" s="15"/>
      <c r="BU83" s="15"/>
      <c r="BV83" s="15"/>
      <c r="BW83" s="15"/>
      <c r="BX83" s="15"/>
      <c r="BY83" s="15"/>
      <c r="BZ83" s="15"/>
    </row>
    <row r="84" spans="1:78" ht="15" customHeight="1" x14ac:dyDescent="0.75">
      <c r="A84" s="10">
        <v>1</v>
      </c>
      <c r="B84" s="11">
        <v>4000</v>
      </c>
      <c r="C84" s="11"/>
      <c r="D84" s="11">
        <v>80609</v>
      </c>
      <c r="E84" s="11">
        <v>1.5</v>
      </c>
      <c r="F84" s="11">
        <v>0</v>
      </c>
      <c r="G84" s="11">
        <v>2</v>
      </c>
      <c r="H84" s="11">
        <v>126.53333333</v>
      </c>
      <c r="I84" s="11">
        <v>3</v>
      </c>
      <c r="J84" s="11">
        <v>12</v>
      </c>
      <c r="K84" s="11"/>
      <c r="L84" s="11" t="s">
        <v>13</v>
      </c>
      <c r="M84" s="11" t="s">
        <v>14</v>
      </c>
      <c r="N84" s="11">
        <f t="shared" si="7"/>
        <v>1</v>
      </c>
      <c r="O84" s="11">
        <f t="shared" si="8"/>
        <v>0</v>
      </c>
      <c r="P84" s="11">
        <f t="shared" si="9"/>
        <v>1</v>
      </c>
      <c r="Q84" s="11">
        <f t="shared" si="10"/>
        <v>0</v>
      </c>
      <c r="R84" s="11">
        <f t="shared" si="11"/>
        <v>0</v>
      </c>
      <c r="S84" s="11">
        <f t="shared" si="12"/>
        <v>0</v>
      </c>
      <c r="T84" s="9">
        <f t="shared" si="13"/>
        <v>126.53333333</v>
      </c>
      <c r="AT84" s="18"/>
      <c r="AU84" s="15"/>
      <c r="AV84" s="15"/>
      <c r="AW84" s="15"/>
      <c r="AX84" s="15"/>
      <c r="AY84" s="15"/>
      <c r="AZ84" s="15"/>
      <c r="BA84" s="15"/>
      <c r="BB84" s="15"/>
      <c r="BC84" s="15"/>
      <c r="BD84" s="15"/>
      <c r="BE84" s="15"/>
      <c r="BF84" s="15"/>
      <c r="BG84" s="15"/>
      <c r="BH84" s="15"/>
      <c r="BI84" s="15"/>
      <c r="BJ84" s="15"/>
      <c r="BK84" s="15"/>
      <c r="BL84" s="15"/>
      <c r="BM84" s="15"/>
      <c r="BN84" s="15"/>
      <c r="BO84" s="15"/>
      <c r="BQ84" s="18"/>
      <c r="BR84" s="15"/>
      <c r="BS84" s="15"/>
      <c r="BT84" s="15"/>
      <c r="BU84" s="15"/>
      <c r="BV84" s="15"/>
      <c r="BW84" s="15"/>
      <c r="BX84" s="15"/>
      <c r="BY84" s="15"/>
      <c r="BZ84" s="15"/>
    </row>
    <row r="85" spans="1:78" ht="15" customHeight="1" x14ac:dyDescent="0.75">
      <c r="A85" s="10">
        <v>1</v>
      </c>
      <c r="B85" s="11">
        <v>4000</v>
      </c>
      <c r="C85" s="11">
        <v>26572</v>
      </c>
      <c r="D85" s="11">
        <v>31960</v>
      </c>
      <c r="E85" s="11">
        <v>11</v>
      </c>
      <c r="F85" s="11">
        <v>0</v>
      </c>
      <c r="G85" s="11">
        <v>0</v>
      </c>
      <c r="H85" s="11">
        <v>117.79510387000001</v>
      </c>
      <c r="I85" s="11">
        <v>0</v>
      </c>
      <c r="J85" s="11">
        <v>8</v>
      </c>
      <c r="K85" s="11">
        <v>41.286491947999998</v>
      </c>
      <c r="L85" s="11" t="s">
        <v>13</v>
      </c>
      <c r="M85" s="11" t="s">
        <v>15</v>
      </c>
      <c r="N85" s="11">
        <f t="shared" si="7"/>
        <v>1</v>
      </c>
      <c r="O85" s="11">
        <f t="shared" si="8"/>
        <v>0</v>
      </c>
      <c r="P85" s="11">
        <f t="shared" si="9"/>
        <v>0</v>
      </c>
      <c r="Q85" s="11">
        <f t="shared" si="10"/>
        <v>1</v>
      </c>
      <c r="R85" s="11">
        <f t="shared" si="11"/>
        <v>0</v>
      </c>
      <c r="S85" s="11">
        <f t="shared" si="12"/>
        <v>0</v>
      </c>
      <c r="T85" s="9">
        <f t="shared" si="13"/>
        <v>117.79510387000001</v>
      </c>
      <c r="AT85" s="18"/>
      <c r="AU85" s="15"/>
      <c r="AV85" s="15"/>
      <c r="AW85" s="15"/>
      <c r="AX85" s="15"/>
      <c r="AY85" s="15"/>
      <c r="AZ85" s="15"/>
      <c r="BA85" s="15"/>
      <c r="BB85" s="15"/>
      <c r="BC85" s="15"/>
      <c r="BD85" s="15"/>
      <c r="BE85" s="15"/>
      <c r="BF85" s="15"/>
      <c r="BG85" s="15"/>
      <c r="BH85" s="15"/>
      <c r="BI85" s="15"/>
      <c r="BJ85" s="15"/>
      <c r="BK85" s="15"/>
      <c r="BL85" s="15"/>
      <c r="BM85" s="15"/>
      <c r="BN85" s="15"/>
      <c r="BO85" s="15"/>
      <c r="BQ85" s="18"/>
      <c r="BR85" s="15"/>
      <c r="BS85" s="15"/>
      <c r="BT85" s="15"/>
      <c r="BU85" s="15"/>
      <c r="BV85" s="15"/>
      <c r="BW85" s="15"/>
      <c r="BX85" s="15"/>
      <c r="BY85" s="15"/>
      <c r="BZ85" s="15"/>
    </row>
    <row r="86" spans="1:78" ht="15" customHeight="1" x14ac:dyDescent="0.75">
      <c r="A86" s="10">
        <v>1</v>
      </c>
      <c r="B86" s="11">
        <v>4000</v>
      </c>
      <c r="C86" s="11">
        <v>17000</v>
      </c>
      <c r="D86" s="11">
        <v>52012</v>
      </c>
      <c r="E86" s="11">
        <v>22</v>
      </c>
      <c r="F86" s="11">
        <v>3</v>
      </c>
      <c r="G86" s="11">
        <v>1</v>
      </c>
      <c r="H86" s="11">
        <v>85.333333332999999</v>
      </c>
      <c r="I86" s="11">
        <v>1</v>
      </c>
      <c r="J86" s="11">
        <v>9</v>
      </c>
      <c r="K86" s="11"/>
      <c r="L86" s="11" t="s">
        <v>13</v>
      </c>
      <c r="M86" s="11" t="s">
        <v>18</v>
      </c>
      <c r="N86" s="11">
        <f t="shared" si="7"/>
        <v>1</v>
      </c>
      <c r="O86" s="11">
        <f t="shared" si="8"/>
        <v>0</v>
      </c>
      <c r="P86" s="11">
        <f t="shared" si="9"/>
        <v>0</v>
      </c>
      <c r="Q86" s="11">
        <f t="shared" si="10"/>
        <v>0</v>
      </c>
      <c r="R86" s="11">
        <f t="shared" si="11"/>
        <v>0</v>
      </c>
      <c r="S86" s="11">
        <f t="shared" si="12"/>
        <v>1</v>
      </c>
      <c r="T86" s="9">
        <f t="shared" si="13"/>
        <v>85.333333332999999</v>
      </c>
      <c r="AT86" s="18"/>
      <c r="AU86" s="15"/>
      <c r="AV86" s="15"/>
      <c r="AW86" s="15"/>
      <c r="AX86" s="15"/>
      <c r="AY86" s="15"/>
      <c r="AZ86" s="15"/>
      <c r="BA86" s="15"/>
      <c r="BB86" s="15"/>
      <c r="BC86" s="15"/>
      <c r="BD86" s="15"/>
      <c r="BE86" s="15"/>
      <c r="BF86" s="15"/>
      <c r="BG86" s="15"/>
      <c r="BH86" s="15"/>
      <c r="BI86" s="15"/>
      <c r="BJ86" s="15"/>
      <c r="BK86" s="15"/>
      <c r="BL86" s="15"/>
      <c r="BM86" s="15"/>
      <c r="BN86" s="15"/>
      <c r="BO86" s="15"/>
      <c r="BQ86" s="18"/>
      <c r="BR86" s="15"/>
      <c r="BS86" s="15"/>
      <c r="BT86" s="15"/>
      <c r="BU86" s="15"/>
      <c r="BV86" s="15"/>
      <c r="BW86" s="15"/>
      <c r="BX86" s="15"/>
      <c r="BY86" s="15"/>
      <c r="BZ86" s="15"/>
    </row>
    <row r="87" spans="1:78" ht="15" customHeight="1" x14ac:dyDescent="0.75">
      <c r="A87" s="10">
        <v>1</v>
      </c>
      <c r="B87" s="11">
        <v>4000</v>
      </c>
      <c r="C87" s="11">
        <v>29562</v>
      </c>
      <c r="D87" s="11">
        <v>37200</v>
      </c>
      <c r="E87" s="11">
        <v>6</v>
      </c>
      <c r="F87" s="11">
        <v>0</v>
      </c>
      <c r="G87" s="11">
        <v>0</v>
      </c>
      <c r="H87" s="11">
        <v>92.133333332999996</v>
      </c>
      <c r="I87" s="11">
        <v>1</v>
      </c>
      <c r="J87" s="11">
        <v>26</v>
      </c>
      <c r="K87" s="11"/>
      <c r="L87" s="11" t="s">
        <v>20</v>
      </c>
      <c r="M87" s="11" t="s">
        <v>14</v>
      </c>
      <c r="N87" s="11">
        <f t="shared" si="7"/>
        <v>0</v>
      </c>
      <c r="O87" s="11">
        <f t="shared" si="8"/>
        <v>0</v>
      </c>
      <c r="P87" s="11">
        <f t="shared" si="9"/>
        <v>1</v>
      </c>
      <c r="Q87" s="11">
        <f t="shared" si="10"/>
        <v>0</v>
      </c>
      <c r="R87" s="11">
        <f t="shared" si="11"/>
        <v>0</v>
      </c>
      <c r="S87" s="11">
        <f t="shared" si="12"/>
        <v>0</v>
      </c>
      <c r="T87" s="9">
        <f t="shared" si="13"/>
        <v>0</v>
      </c>
      <c r="AT87" s="18"/>
      <c r="AU87" s="15"/>
      <c r="AV87" s="15"/>
      <c r="AW87" s="15"/>
      <c r="AX87" s="15"/>
      <c r="AY87" s="15"/>
      <c r="AZ87" s="15"/>
      <c r="BA87" s="15"/>
      <c r="BB87" s="15"/>
      <c r="BC87" s="15"/>
      <c r="BD87" s="15"/>
      <c r="BE87" s="15"/>
      <c r="BF87" s="15"/>
      <c r="BG87" s="15"/>
      <c r="BH87" s="15"/>
      <c r="BI87" s="15"/>
      <c r="BJ87" s="15"/>
      <c r="BK87" s="15"/>
      <c r="BL87" s="15"/>
      <c r="BM87" s="15"/>
      <c r="BN87" s="15"/>
      <c r="BO87" s="15"/>
      <c r="BQ87" s="18"/>
      <c r="BR87" s="15"/>
      <c r="BS87" s="15"/>
      <c r="BT87" s="15"/>
      <c r="BU87" s="15"/>
      <c r="BV87" s="15"/>
      <c r="BW87" s="15"/>
      <c r="BX87" s="15"/>
      <c r="BY87" s="15"/>
      <c r="BZ87" s="15"/>
    </row>
    <row r="88" spans="1:78" ht="15" customHeight="1" x14ac:dyDescent="0.75">
      <c r="A88" s="10">
        <v>1</v>
      </c>
      <c r="B88" s="11">
        <v>4000</v>
      </c>
      <c r="C88" s="11">
        <v>41700</v>
      </c>
      <c r="D88" s="11">
        <v>76725</v>
      </c>
      <c r="E88" s="11">
        <v>0.5</v>
      </c>
      <c r="F88" s="11">
        <v>0</v>
      </c>
      <c r="G88" s="11">
        <v>3</v>
      </c>
      <c r="H88" s="11">
        <v>136.13333333</v>
      </c>
      <c r="I88" s="11">
        <v>0</v>
      </c>
      <c r="J88" s="11">
        <v>15</v>
      </c>
      <c r="K88" s="11"/>
      <c r="L88" s="11" t="s">
        <v>13</v>
      </c>
      <c r="M88" s="11" t="s">
        <v>14</v>
      </c>
      <c r="N88" s="11">
        <f t="shared" si="7"/>
        <v>1</v>
      </c>
      <c r="O88" s="11">
        <f t="shared" si="8"/>
        <v>0</v>
      </c>
      <c r="P88" s="11">
        <f t="shared" si="9"/>
        <v>1</v>
      </c>
      <c r="Q88" s="11">
        <f t="shared" si="10"/>
        <v>0</v>
      </c>
      <c r="R88" s="11">
        <f t="shared" si="11"/>
        <v>0</v>
      </c>
      <c r="S88" s="11">
        <f t="shared" si="12"/>
        <v>0</v>
      </c>
      <c r="T88" s="9">
        <f t="shared" si="13"/>
        <v>136.13333333</v>
      </c>
      <c r="AT88" s="18"/>
      <c r="AU88" s="15"/>
      <c r="AV88" s="15"/>
      <c r="AW88" s="15"/>
      <c r="AX88" s="15"/>
      <c r="AY88" s="15"/>
      <c r="AZ88" s="15"/>
      <c r="BA88" s="15"/>
      <c r="BB88" s="15"/>
      <c r="BC88" s="15"/>
      <c r="BD88" s="15"/>
      <c r="BE88" s="15"/>
      <c r="BF88" s="15"/>
      <c r="BG88" s="15"/>
      <c r="BH88" s="15"/>
      <c r="BI88" s="15"/>
      <c r="BJ88" s="15"/>
      <c r="BK88" s="15"/>
      <c r="BL88" s="15"/>
      <c r="BM88" s="15"/>
      <c r="BN88" s="15"/>
      <c r="BO88" s="15"/>
      <c r="BQ88" s="18"/>
      <c r="BR88" s="15"/>
      <c r="BS88" s="15"/>
      <c r="BT88" s="15"/>
      <c r="BU88" s="15"/>
      <c r="BV88" s="15"/>
      <c r="BW88" s="15"/>
      <c r="BX88" s="15"/>
      <c r="BY88" s="15"/>
      <c r="BZ88" s="15"/>
    </row>
    <row r="89" spans="1:78" ht="15" customHeight="1" x14ac:dyDescent="0.75">
      <c r="A89" s="10">
        <v>1</v>
      </c>
      <c r="B89" s="11">
        <v>4000</v>
      </c>
      <c r="C89" s="11">
        <v>58000</v>
      </c>
      <c r="D89" s="11">
        <v>69440</v>
      </c>
      <c r="E89" s="11">
        <v>3.5</v>
      </c>
      <c r="F89" s="11">
        <v>0</v>
      </c>
      <c r="G89" s="11">
        <v>1</v>
      </c>
      <c r="H89" s="11">
        <v>168.66666667000001</v>
      </c>
      <c r="I89" s="11">
        <v>0</v>
      </c>
      <c r="J89" s="11">
        <v>18</v>
      </c>
      <c r="K89" s="11"/>
      <c r="L89" s="11" t="s">
        <v>13</v>
      </c>
      <c r="M89" s="11" t="s">
        <v>14</v>
      </c>
      <c r="N89" s="11">
        <f t="shared" si="7"/>
        <v>1</v>
      </c>
      <c r="O89" s="11">
        <f t="shared" si="8"/>
        <v>0</v>
      </c>
      <c r="P89" s="11">
        <f t="shared" si="9"/>
        <v>1</v>
      </c>
      <c r="Q89" s="11">
        <f t="shared" si="10"/>
        <v>0</v>
      </c>
      <c r="R89" s="11">
        <f t="shared" si="11"/>
        <v>0</v>
      </c>
      <c r="S89" s="11">
        <f t="shared" si="12"/>
        <v>0</v>
      </c>
      <c r="T89" s="9">
        <f t="shared" si="13"/>
        <v>168.66666667000001</v>
      </c>
      <c r="AT89" s="18"/>
      <c r="AU89" s="15"/>
      <c r="AV89" s="15"/>
      <c r="AW89" s="15"/>
      <c r="AX89" s="15"/>
      <c r="AY89" s="15"/>
      <c r="AZ89" s="15"/>
      <c r="BA89" s="15"/>
      <c r="BB89" s="15"/>
      <c r="BC89" s="15"/>
      <c r="BD89" s="15"/>
      <c r="BE89" s="15"/>
      <c r="BF89" s="15"/>
      <c r="BG89" s="15"/>
      <c r="BH89" s="15"/>
      <c r="BI89" s="15"/>
      <c r="BJ89" s="15"/>
      <c r="BK89" s="15"/>
      <c r="BL89" s="15"/>
      <c r="BM89" s="15"/>
      <c r="BN89" s="15"/>
      <c r="BO89" s="15"/>
      <c r="BQ89" s="18"/>
      <c r="BR89" s="15"/>
      <c r="BS89" s="15"/>
      <c r="BT89" s="15"/>
      <c r="BU89" s="15"/>
      <c r="BV89" s="15"/>
      <c r="BW89" s="15"/>
      <c r="BX89" s="15"/>
      <c r="BY89" s="15"/>
      <c r="BZ89" s="15"/>
    </row>
    <row r="90" spans="1:78" ht="15" customHeight="1" x14ac:dyDescent="0.75">
      <c r="A90" s="10">
        <v>1</v>
      </c>
      <c r="B90" s="11">
        <v>4000</v>
      </c>
      <c r="C90" s="11">
        <v>5700</v>
      </c>
      <c r="D90" s="11">
        <v>18000</v>
      </c>
      <c r="E90" s="11"/>
      <c r="F90" s="11">
        <v>0</v>
      </c>
      <c r="G90" s="11">
        <v>0</v>
      </c>
      <c r="H90" s="11">
        <v>12.2</v>
      </c>
      <c r="I90" s="11">
        <v>0</v>
      </c>
      <c r="J90" s="11">
        <v>17</v>
      </c>
      <c r="K90" s="11"/>
      <c r="L90" s="11" t="s">
        <v>20</v>
      </c>
      <c r="M90" s="11" t="s">
        <v>14</v>
      </c>
      <c r="N90" s="11">
        <f t="shared" si="7"/>
        <v>0</v>
      </c>
      <c r="O90" s="11">
        <f t="shared" si="8"/>
        <v>0</v>
      </c>
      <c r="P90" s="11">
        <f t="shared" si="9"/>
        <v>1</v>
      </c>
      <c r="Q90" s="11">
        <f t="shared" si="10"/>
        <v>0</v>
      </c>
      <c r="R90" s="11">
        <f t="shared" si="11"/>
        <v>0</v>
      </c>
      <c r="S90" s="11">
        <f t="shared" si="12"/>
        <v>0</v>
      </c>
      <c r="T90" s="9">
        <f t="shared" si="13"/>
        <v>0</v>
      </c>
      <c r="AT90" s="18"/>
      <c r="AU90" s="15"/>
      <c r="AV90" s="15"/>
      <c r="AW90" s="15"/>
      <c r="AX90" s="15"/>
      <c r="AY90" s="15"/>
      <c r="AZ90" s="15"/>
      <c r="BA90" s="15"/>
      <c r="BB90" s="15"/>
      <c r="BC90" s="15"/>
      <c r="BD90" s="15"/>
      <c r="BE90" s="15"/>
      <c r="BF90" s="15"/>
      <c r="BG90" s="15"/>
      <c r="BH90" s="15"/>
      <c r="BI90" s="15"/>
      <c r="BJ90" s="15"/>
      <c r="BK90" s="15"/>
      <c r="BL90" s="15"/>
      <c r="BM90" s="15"/>
      <c r="BN90" s="15"/>
      <c r="BO90" s="15"/>
      <c r="BQ90" s="18"/>
      <c r="BR90" s="15"/>
      <c r="BS90" s="15"/>
      <c r="BT90" s="15"/>
      <c r="BU90" s="15"/>
      <c r="BV90" s="15"/>
      <c r="BW90" s="15"/>
      <c r="BX90" s="15"/>
      <c r="BY90" s="15"/>
      <c r="BZ90" s="15"/>
    </row>
    <row r="91" spans="1:78" ht="15" customHeight="1" x14ac:dyDescent="0.75">
      <c r="A91" s="10">
        <v>1</v>
      </c>
      <c r="B91" s="11">
        <v>4000</v>
      </c>
      <c r="C91" s="11">
        <v>45000</v>
      </c>
      <c r="D91" s="11">
        <v>58350</v>
      </c>
      <c r="E91" s="11">
        <v>3.5</v>
      </c>
      <c r="F91" s="11">
        <v>0</v>
      </c>
      <c r="G91" s="11">
        <v>0</v>
      </c>
      <c r="H91" s="11">
        <v>162</v>
      </c>
      <c r="I91" s="11">
        <v>3</v>
      </c>
      <c r="J91" s="11">
        <v>16</v>
      </c>
      <c r="K91" s="11"/>
      <c r="L91" s="11" t="s">
        <v>13</v>
      </c>
      <c r="M91" s="11" t="s">
        <v>17</v>
      </c>
      <c r="N91" s="11">
        <f t="shared" si="7"/>
        <v>1</v>
      </c>
      <c r="O91" s="11">
        <f t="shared" si="8"/>
        <v>1</v>
      </c>
      <c r="P91" s="11">
        <f t="shared" si="9"/>
        <v>0</v>
      </c>
      <c r="Q91" s="11">
        <f t="shared" si="10"/>
        <v>0</v>
      </c>
      <c r="R91" s="11">
        <f t="shared" si="11"/>
        <v>0</v>
      </c>
      <c r="S91" s="11">
        <f t="shared" si="12"/>
        <v>0</v>
      </c>
      <c r="T91" s="9">
        <f t="shared" si="13"/>
        <v>162</v>
      </c>
      <c r="AT91" s="18"/>
      <c r="AU91" s="15"/>
      <c r="AV91" s="15"/>
      <c r="AW91" s="15"/>
      <c r="AX91" s="15"/>
      <c r="AY91" s="15"/>
      <c r="AZ91" s="15"/>
      <c r="BA91" s="15"/>
      <c r="BB91" s="15"/>
      <c r="BC91" s="15"/>
      <c r="BD91" s="15"/>
      <c r="BE91" s="15"/>
      <c r="BF91" s="15"/>
      <c r="BG91" s="15"/>
      <c r="BH91" s="15"/>
      <c r="BI91" s="15"/>
      <c r="BJ91" s="15"/>
      <c r="BK91" s="15"/>
      <c r="BL91" s="15"/>
      <c r="BM91" s="15"/>
      <c r="BN91" s="15"/>
      <c r="BO91" s="15"/>
      <c r="BQ91" s="18"/>
      <c r="BR91" s="15"/>
      <c r="BS91" s="15"/>
      <c r="BT91" s="15"/>
      <c r="BU91" s="15"/>
      <c r="BV91" s="15"/>
      <c r="BW91" s="15"/>
      <c r="BX91" s="15"/>
      <c r="BY91" s="15"/>
      <c r="BZ91" s="15"/>
    </row>
    <row r="92" spans="1:78" ht="15" customHeight="1" x14ac:dyDescent="0.75">
      <c r="A92" s="10">
        <v>1</v>
      </c>
      <c r="B92" s="11">
        <v>4000</v>
      </c>
      <c r="C92" s="11">
        <v>7000</v>
      </c>
      <c r="D92" s="11">
        <v>16020</v>
      </c>
      <c r="E92" s="11">
        <v>18</v>
      </c>
      <c r="F92" s="11">
        <v>0</v>
      </c>
      <c r="G92" s="11">
        <v>1</v>
      </c>
      <c r="H92" s="11">
        <v>85.8</v>
      </c>
      <c r="I92" s="11">
        <v>2</v>
      </c>
      <c r="J92" s="11">
        <v>23</v>
      </c>
      <c r="K92" s="11"/>
      <c r="L92" s="11" t="s">
        <v>13</v>
      </c>
      <c r="M92" s="11" t="s">
        <v>14</v>
      </c>
      <c r="N92" s="11">
        <f t="shared" si="7"/>
        <v>1</v>
      </c>
      <c r="O92" s="11">
        <f t="shared" si="8"/>
        <v>0</v>
      </c>
      <c r="P92" s="11">
        <f t="shared" si="9"/>
        <v>1</v>
      </c>
      <c r="Q92" s="11">
        <f t="shared" si="10"/>
        <v>0</v>
      </c>
      <c r="R92" s="11">
        <f t="shared" si="11"/>
        <v>0</v>
      </c>
      <c r="S92" s="11">
        <f t="shared" si="12"/>
        <v>0</v>
      </c>
      <c r="T92" s="9">
        <f t="shared" si="13"/>
        <v>85.8</v>
      </c>
      <c r="AT92" s="18"/>
      <c r="AU92" s="15"/>
      <c r="AV92" s="15"/>
      <c r="AW92" s="15"/>
      <c r="AX92" s="15"/>
      <c r="AY92" s="15"/>
      <c r="AZ92" s="15"/>
      <c r="BA92" s="15"/>
      <c r="BB92" s="15"/>
      <c r="BC92" s="15"/>
      <c r="BD92" s="15"/>
      <c r="BE92" s="15"/>
      <c r="BF92" s="15"/>
      <c r="BG92" s="15"/>
      <c r="BH92" s="15"/>
      <c r="BI92" s="15"/>
      <c r="BJ92" s="15"/>
      <c r="BK92" s="15"/>
      <c r="BL92" s="15"/>
      <c r="BM92" s="15"/>
      <c r="BN92" s="15"/>
      <c r="BO92" s="15"/>
      <c r="BQ92" s="18"/>
      <c r="BR92" s="15"/>
      <c r="BS92" s="15"/>
      <c r="BT92" s="15"/>
      <c r="BU92" s="15"/>
      <c r="BV92" s="15"/>
      <c r="BW92" s="15"/>
      <c r="BX92" s="15"/>
      <c r="BY92" s="15"/>
      <c r="BZ92" s="15"/>
    </row>
    <row r="93" spans="1:78" ht="15" customHeight="1" x14ac:dyDescent="0.75">
      <c r="A93" s="10">
        <v>0</v>
      </c>
      <c r="B93" s="11">
        <v>4000</v>
      </c>
      <c r="C93" s="11">
        <v>66000</v>
      </c>
      <c r="D93" s="11">
        <v>79050</v>
      </c>
      <c r="E93" s="11">
        <v>1.8</v>
      </c>
      <c r="F93" s="11">
        <v>2</v>
      </c>
      <c r="G93" s="11">
        <v>0</v>
      </c>
      <c r="H93" s="11">
        <v>279</v>
      </c>
      <c r="I93" s="11">
        <v>1</v>
      </c>
      <c r="J93" s="11">
        <v>6</v>
      </c>
      <c r="K93" s="11"/>
      <c r="L93" s="11" t="s">
        <v>13</v>
      </c>
      <c r="M93" s="11" t="s">
        <v>14</v>
      </c>
      <c r="N93" s="11">
        <f t="shared" si="7"/>
        <v>1</v>
      </c>
      <c r="O93" s="11">
        <f t="shared" si="8"/>
        <v>0</v>
      </c>
      <c r="P93" s="11">
        <f t="shared" si="9"/>
        <v>1</v>
      </c>
      <c r="Q93" s="11">
        <f t="shared" si="10"/>
        <v>0</v>
      </c>
      <c r="R93" s="11">
        <f t="shared" si="11"/>
        <v>0</v>
      </c>
      <c r="S93" s="11">
        <f t="shared" si="12"/>
        <v>0</v>
      </c>
      <c r="T93" s="9">
        <f t="shared" si="13"/>
        <v>279</v>
      </c>
      <c r="AT93" s="18"/>
      <c r="AU93" s="15"/>
      <c r="AV93" s="15"/>
      <c r="AW93" s="15"/>
      <c r="AX93" s="15"/>
      <c r="AY93" s="15"/>
      <c r="AZ93" s="15"/>
      <c r="BA93" s="15"/>
      <c r="BB93" s="15"/>
      <c r="BC93" s="15"/>
      <c r="BD93" s="15"/>
      <c r="BE93" s="15"/>
      <c r="BF93" s="15"/>
      <c r="BG93" s="15"/>
      <c r="BH93" s="15"/>
      <c r="BI93" s="15"/>
      <c r="BJ93" s="15"/>
      <c r="BK93" s="15"/>
      <c r="BL93" s="15"/>
      <c r="BM93" s="15"/>
      <c r="BN93" s="15"/>
      <c r="BO93" s="15"/>
      <c r="BQ93" s="18"/>
      <c r="BR93" s="15"/>
      <c r="BS93" s="15"/>
      <c r="BT93" s="15"/>
      <c r="BU93" s="15"/>
      <c r="BV93" s="15"/>
      <c r="BW93" s="15"/>
      <c r="BX93" s="15"/>
      <c r="BY93" s="15"/>
      <c r="BZ93" s="15"/>
    </row>
    <row r="94" spans="1:78" ht="15" customHeight="1" x14ac:dyDescent="0.75">
      <c r="A94" s="10">
        <v>0</v>
      </c>
      <c r="B94" s="11">
        <v>4000</v>
      </c>
      <c r="C94" s="11"/>
      <c r="D94" s="11">
        <v>45760</v>
      </c>
      <c r="E94" s="11">
        <v>0</v>
      </c>
      <c r="F94" s="11">
        <v>0</v>
      </c>
      <c r="G94" s="11">
        <v>0</v>
      </c>
      <c r="H94" s="11"/>
      <c r="I94" s="11">
        <v>0</v>
      </c>
      <c r="J94" s="11">
        <v>0</v>
      </c>
      <c r="K94" s="11"/>
      <c r="L94" s="11" t="s">
        <v>13</v>
      </c>
      <c r="M94" s="11"/>
      <c r="N94" s="11">
        <f t="shared" si="7"/>
        <v>1</v>
      </c>
      <c r="O94" s="11">
        <f t="shared" si="8"/>
        <v>0</v>
      </c>
      <c r="P94" s="11">
        <f t="shared" si="9"/>
        <v>0</v>
      </c>
      <c r="Q94" s="11">
        <f t="shared" si="10"/>
        <v>0</v>
      </c>
      <c r="R94" s="11">
        <f t="shared" si="11"/>
        <v>0</v>
      </c>
      <c r="S94" s="11">
        <f t="shared" si="12"/>
        <v>0</v>
      </c>
      <c r="T94" s="9">
        <f t="shared" si="13"/>
        <v>0</v>
      </c>
      <c r="AT94" s="18"/>
      <c r="AU94" s="15"/>
      <c r="AV94" s="15"/>
      <c r="AW94" s="15"/>
      <c r="AX94" s="15"/>
      <c r="AY94" s="15"/>
      <c r="AZ94" s="15"/>
      <c r="BA94" s="15"/>
      <c r="BB94" s="15"/>
      <c r="BC94" s="15"/>
      <c r="BD94" s="15"/>
      <c r="BE94" s="15"/>
      <c r="BF94" s="15"/>
      <c r="BG94" s="15"/>
      <c r="BH94" s="15"/>
      <c r="BI94" s="15"/>
      <c r="BJ94" s="15"/>
      <c r="BK94" s="15"/>
      <c r="BL94" s="15"/>
      <c r="BM94" s="15"/>
      <c r="BN94" s="15"/>
      <c r="BO94" s="15"/>
      <c r="BQ94" s="18"/>
      <c r="BR94" s="15"/>
      <c r="BS94" s="15"/>
      <c r="BT94" s="15"/>
      <c r="BU94" s="15"/>
      <c r="BV94" s="15"/>
      <c r="BW94" s="15"/>
      <c r="BX94" s="15"/>
      <c r="BY94" s="15"/>
      <c r="BZ94" s="15"/>
    </row>
    <row r="95" spans="1:78" ht="15" customHeight="1" x14ac:dyDescent="0.75">
      <c r="A95" s="10">
        <v>0</v>
      </c>
      <c r="B95" s="11">
        <v>4000</v>
      </c>
      <c r="C95" s="11">
        <v>62000</v>
      </c>
      <c r="D95" s="11">
        <v>78000</v>
      </c>
      <c r="E95" s="11">
        <v>4</v>
      </c>
      <c r="F95" s="11">
        <v>0</v>
      </c>
      <c r="G95" s="11">
        <v>0</v>
      </c>
      <c r="H95" s="11">
        <v>109.56666667</v>
      </c>
      <c r="I95" s="11">
        <v>0</v>
      </c>
      <c r="J95" s="11">
        <v>15</v>
      </c>
      <c r="K95" s="11"/>
      <c r="L95" s="11" t="s">
        <v>13</v>
      </c>
      <c r="M95" s="11" t="s">
        <v>14</v>
      </c>
      <c r="N95" s="11">
        <f t="shared" si="7"/>
        <v>1</v>
      </c>
      <c r="O95" s="11">
        <f t="shared" si="8"/>
        <v>0</v>
      </c>
      <c r="P95" s="11">
        <f t="shared" si="9"/>
        <v>1</v>
      </c>
      <c r="Q95" s="11">
        <f t="shared" si="10"/>
        <v>0</v>
      </c>
      <c r="R95" s="11">
        <f t="shared" si="11"/>
        <v>0</v>
      </c>
      <c r="S95" s="11">
        <f t="shared" si="12"/>
        <v>0</v>
      </c>
      <c r="T95" s="9">
        <f t="shared" si="13"/>
        <v>109.56666667</v>
      </c>
      <c r="AT95" s="18"/>
      <c r="AU95" s="15"/>
      <c r="AV95" s="15"/>
      <c r="AW95" s="15"/>
      <c r="AX95" s="15"/>
      <c r="AY95" s="15"/>
      <c r="AZ95" s="15"/>
      <c r="BA95" s="15"/>
      <c r="BB95" s="15"/>
      <c r="BC95" s="15"/>
      <c r="BD95" s="15"/>
      <c r="BE95" s="15"/>
      <c r="BF95" s="15"/>
      <c r="BG95" s="15"/>
      <c r="BH95" s="15"/>
      <c r="BI95" s="15"/>
      <c r="BJ95" s="15"/>
      <c r="BK95" s="15"/>
      <c r="BL95" s="15"/>
      <c r="BM95" s="15"/>
      <c r="BN95" s="15"/>
      <c r="BO95" s="15"/>
      <c r="BQ95" s="18"/>
      <c r="BR95" s="15"/>
      <c r="BS95" s="15"/>
      <c r="BT95" s="15"/>
      <c r="BU95" s="15"/>
      <c r="BV95" s="15"/>
      <c r="BW95" s="15"/>
      <c r="BX95" s="15"/>
      <c r="BY95" s="15"/>
      <c r="BZ95" s="15"/>
    </row>
    <row r="96" spans="1:78" ht="15" customHeight="1" x14ac:dyDescent="0.75">
      <c r="A96" s="10">
        <v>0</v>
      </c>
      <c r="B96" s="11">
        <v>4000</v>
      </c>
      <c r="C96" s="11">
        <v>64240</v>
      </c>
      <c r="D96" s="11">
        <v>63990</v>
      </c>
      <c r="E96" s="11">
        <v>5</v>
      </c>
      <c r="F96" s="11">
        <v>2</v>
      </c>
      <c r="G96" s="11">
        <v>0</v>
      </c>
      <c r="H96" s="11">
        <v>160.30000000000001</v>
      </c>
      <c r="I96" s="11">
        <v>1</v>
      </c>
      <c r="J96" s="11">
        <v>23</v>
      </c>
      <c r="K96" s="11"/>
      <c r="L96" s="11" t="s">
        <v>13</v>
      </c>
      <c r="M96" s="11" t="s">
        <v>16</v>
      </c>
      <c r="N96" s="11">
        <f t="shared" si="7"/>
        <v>1</v>
      </c>
      <c r="O96" s="11">
        <f t="shared" si="8"/>
        <v>0</v>
      </c>
      <c r="P96" s="11">
        <f t="shared" si="9"/>
        <v>0</v>
      </c>
      <c r="Q96" s="11">
        <f t="shared" si="10"/>
        <v>0</v>
      </c>
      <c r="R96" s="11">
        <f t="shared" si="11"/>
        <v>1</v>
      </c>
      <c r="S96" s="11">
        <f t="shared" si="12"/>
        <v>0</v>
      </c>
      <c r="T96" s="9">
        <f t="shared" si="13"/>
        <v>160.30000000000001</v>
      </c>
      <c r="AT96" s="18"/>
      <c r="AU96" s="15"/>
      <c r="AV96" s="15"/>
      <c r="AW96" s="15"/>
      <c r="AX96" s="15"/>
      <c r="AY96" s="15"/>
      <c r="AZ96" s="15"/>
      <c r="BA96" s="15"/>
      <c r="BB96" s="15"/>
      <c r="BC96" s="15"/>
      <c r="BD96" s="15"/>
      <c r="BE96" s="15"/>
      <c r="BF96" s="15"/>
      <c r="BG96" s="15"/>
      <c r="BH96" s="15"/>
      <c r="BI96" s="15"/>
      <c r="BJ96" s="15"/>
      <c r="BK96" s="15"/>
      <c r="BL96" s="15"/>
      <c r="BM96" s="15"/>
      <c r="BN96" s="15"/>
      <c r="BO96" s="15"/>
      <c r="BQ96" s="18"/>
      <c r="BR96" s="15"/>
      <c r="BS96" s="15"/>
      <c r="BT96" s="15"/>
      <c r="BU96" s="15"/>
      <c r="BV96" s="15"/>
      <c r="BW96" s="15"/>
      <c r="BX96" s="15"/>
      <c r="BY96" s="15"/>
      <c r="BZ96" s="15"/>
    </row>
    <row r="97" spans="1:78" ht="15" customHeight="1" x14ac:dyDescent="0.75">
      <c r="A97" s="10">
        <v>1</v>
      </c>
      <c r="B97" s="11">
        <v>4000</v>
      </c>
      <c r="C97" s="11">
        <v>74000</v>
      </c>
      <c r="D97" s="11">
        <v>93000</v>
      </c>
      <c r="E97" s="11">
        <v>2.6</v>
      </c>
      <c r="F97" s="11">
        <v>1</v>
      </c>
      <c r="G97" s="11">
        <v>3</v>
      </c>
      <c r="H97" s="11">
        <v>186.63333333</v>
      </c>
      <c r="I97" s="11"/>
      <c r="J97" s="11">
        <v>9</v>
      </c>
      <c r="K97" s="11"/>
      <c r="L97" s="11" t="s">
        <v>13</v>
      </c>
      <c r="M97" s="11" t="s">
        <v>18</v>
      </c>
      <c r="N97" s="11">
        <f t="shared" si="7"/>
        <v>1</v>
      </c>
      <c r="O97" s="11">
        <f t="shared" si="8"/>
        <v>0</v>
      </c>
      <c r="P97" s="11">
        <f t="shared" si="9"/>
        <v>0</v>
      </c>
      <c r="Q97" s="11">
        <f t="shared" si="10"/>
        <v>0</v>
      </c>
      <c r="R97" s="11">
        <f t="shared" si="11"/>
        <v>0</v>
      </c>
      <c r="S97" s="11">
        <f t="shared" si="12"/>
        <v>1</v>
      </c>
      <c r="T97" s="9">
        <f t="shared" si="13"/>
        <v>186.63333333</v>
      </c>
      <c r="AT97" s="18"/>
      <c r="AU97" s="15"/>
      <c r="AV97" s="15"/>
      <c r="AW97" s="15"/>
      <c r="AX97" s="15"/>
      <c r="AY97" s="15"/>
      <c r="AZ97" s="15"/>
      <c r="BA97" s="15"/>
      <c r="BB97" s="15"/>
      <c r="BC97" s="15"/>
      <c r="BD97" s="15"/>
      <c r="BE97" s="15"/>
      <c r="BF97" s="15"/>
      <c r="BG97" s="15"/>
      <c r="BH97" s="15"/>
      <c r="BI97" s="15"/>
      <c r="BJ97" s="15"/>
      <c r="BK97" s="15"/>
      <c r="BL97" s="15"/>
      <c r="BM97" s="15"/>
      <c r="BN97" s="15"/>
      <c r="BO97" s="15"/>
      <c r="BQ97" s="18"/>
      <c r="BR97" s="15"/>
      <c r="BS97" s="15"/>
      <c r="BT97" s="15"/>
      <c r="BU97" s="15"/>
      <c r="BV97" s="15"/>
      <c r="BW97" s="15"/>
      <c r="BX97" s="15"/>
      <c r="BY97" s="15"/>
      <c r="BZ97" s="15"/>
    </row>
    <row r="98" spans="1:78" ht="15" customHeight="1" x14ac:dyDescent="0.75">
      <c r="A98" s="10">
        <v>1</v>
      </c>
      <c r="B98" s="11">
        <v>4000</v>
      </c>
      <c r="C98" s="11">
        <v>55000</v>
      </c>
      <c r="D98" s="11">
        <v>59000</v>
      </c>
      <c r="E98" s="11">
        <v>12</v>
      </c>
      <c r="F98" s="11">
        <v>2</v>
      </c>
      <c r="G98" s="11">
        <v>0</v>
      </c>
      <c r="H98" s="11">
        <v>146.1</v>
      </c>
      <c r="I98" s="11">
        <v>0</v>
      </c>
      <c r="J98" s="11">
        <v>22</v>
      </c>
      <c r="K98" s="11"/>
      <c r="L98" s="11" t="s">
        <v>20</v>
      </c>
      <c r="M98" s="11" t="s">
        <v>14</v>
      </c>
      <c r="N98" s="11">
        <f t="shared" si="7"/>
        <v>0</v>
      </c>
      <c r="O98" s="11">
        <f t="shared" si="8"/>
        <v>0</v>
      </c>
      <c r="P98" s="11">
        <f t="shared" si="9"/>
        <v>1</v>
      </c>
      <c r="Q98" s="11">
        <f t="shared" si="10"/>
        <v>0</v>
      </c>
      <c r="R98" s="11">
        <f t="shared" si="11"/>
        <v>0</v>
      </c>
      <c r="S98" s="11">
        <f t="shared" si="12"/>
        <v>0</v>
      </c>
      <c r="T98" s="9">
        <f t="shared" si="13"/>
        <v>0</v>
      </c>
      <c r="AT98" s="18"/>
      <c r="AU98" s="15"/>
      <c r="AV98" s="15"/>
      <c r="AW98" s="15"/>
      <c r="AX98" s="15"/>
      <c r="AY98" s="15"/>
      <c r="AZ98" s="15"/>
      <c r="BA98" s="15"/>
      <c r="BB98" s="15"/>
      <c r="BC98" s="15"/>
      <c r="BD98" s="15"/>
      <c r="BE98" s="15"/>
      <c r="BF98" s="15"/>
      <c r="BG98" s="15"/>
      <c r="BH98" s="15"/>
      <c r="BI98" s="15"/>
      <c r="BJ98" s="15"/>
      <c r="BK98" s="15"/>
      <c r="BL98" s="15"/>
      <c r="BM98" s="15"/>
      <c r="BN98" s="15"/>
      <c r="BO98" s="15"/>
      <c r="BQ98" s="18"/>
      <c r="BR98" s="15"/>
      <c r="BS98" s="15"/>
      <c r="BT98" s="15"/>
      <c r="BU98" s="15"/>
      <c r="BV98" s="15"/>
      <c r="BW98" s="15"/>
      <c r="BX98" s="15"/>
      <c r="BY98" s="15"/>
      <c r="BZ98" s="15"/>
    </row>
    <row r="99" spans="1:78" ht="15" customHeight="1" x14ac:dyDescent="0.75">
      <c r="A99" s="10">
        <v>0</v>
      </c>
      <c r="B99" s="11">
        <v>4000</v>
      </c>
      <c r="C99" s="11">
        <v>67625</v>
      </c>
      <c r="D99" s="11">
        <v>80698</v>
      </c>
      <c r="E99" s="11">
        <v>11</v>
      </c>
      <c r="F99" s="11"/>
      <c r="G99" s="11">
        <v>1</v>
      </c>
      <c r="H99" s="11">
        <v>212.34930388000001</v>
      </c>
      <c r="I99" s="11">
        <v>0</v>
      </c>
      <c r="J99" s="11">
        <v>25</v>
      </c>
      <c r="K99" s="11">
        <v>39.128717627999997</v>
      </c>
      <c r="L99" s="11" t="s">
        <v>13</v>
      </c>
      <c r="M99" s="11" t="s">
        <v>17</v>
      </c>
      <c r="N99" s="11">
        <f t="shared" si="7"/>
        <v>1</v>
      </c>
      <c r="O99" s="11">
        <f t="shared" si="8"/>
        <v>1</v>
      </c>
      <c r="P99" s="11">
        <f t="shared" si="9"/>
        <v>0</v>
      </c>
      <c r="Q99" s="11">
        <f t="shared" si="10"/>
        <v>0</v>
      </c>
      <c r="R99" s="11">
        <f t="shared" si="11"/>
        <v>0</v>
      </c>
      <c r="S99" s="11">
        <f t="shared" si="12"/>
        <v>0</v>
      </c>
      <c r="T99" s="9">
        <f t="shared" si="13"/>
        <v>212.34930388000001</v>
      </c>
      <c r="AT99" s="18"/>
      <c r="AU99" s="15"/>
      <c r="AV99" s="15"/>
      <c r="AW99" s="15"/>
      <c r="AX99" s="15"/>
      <c r="AY99" s="15"/>
      <c r="AZ99" s="15"/>
      <c r="BA99" s="15"/>
      <c r="BB99" s="15"/>
      <c r="BC99" s="15"/>
      <c r="BD99" s="15"/>
      <c r="BE99" s="15"/>
      <c r="BF99" s="15"/>
      <c r="BG99" s="15"/>
      <c r="BH99" s="15"/>
      <c r="BI99" s="15"/>
      <c r="BJ99" s="15"/>
      <c r="BK99" s="15"/>
      <c r="BL99" s="15"/>
      <c r="BM99" s="15"/>
      <c r="BN99" s="15"/>
      <c r="BO99" s="15"/>
      <c r="BQ99" s="18"/>
      <c r="BR99" s="15"/>
      <c r="BS99" s="15"/>
      <c r="BT99" s="15"/>
      <c r="BU99" s="15"/>
      <c r="BV99" s="15"/>
      <c r="BW99" s="15"/>
      <c r="BX99" s="15"/>
      <c r="BY99" s="15"/>
      <c r="BZ99" s="15"/>
    </row>
    <row r="100" spans="1:78" ht="15" customHeight="1" x14ac:dyDescent="0.75">
      <c r="A100" s="10">
        <v>0</v>
      </c>
      <c r="B100" s="11">
        <v>4000</v>
      </c>
      <c r="C100" s="11">
        <v>67533</v>
      </c>
      <c r="D100" s="11">
        <v>71865</v>
      </c>
      <c r="E100" s="11">
        <v>10</v>
      </c>
      <c r="F100" s="11"/>
      <c r="G100" s="11">
        <v>2</v>
      </c>
      <c r="H100" s="11">
        <v>227.79298840999999</v>
      </c>
      <c r="I100" s="11">
        <v>0</v>
      </c>
      <c r="J100" s="11">
        <v>25</v>
      </c>
      <c r="K100" s="11">
        <v>39.166328702999998</v>
      </c>
      <c r="L100" s="11" t="s">
        <v>13</v>
      </c>
      <c r="M100" s="11" t="s">
        <v>17</v>
      </c>
      <c r="N100" s="11">
        <f t="shared" si="7"/>
        <v>1</v>
      </c>
      <c r="O100" s="11">
        <f t="shared" si="8"/>
        <v>1</v>
      </c>
      <c r="P100" s="11">
        <f t="shared" si="9"/>
        <v>0</v>
      </c>
      <c r="Q100" s="11">
        <f t="shared" si="10"/>
        <v>0</v>
      </c>
      <c r="R100" s="11">
        <f t="shared" si="11"/>
        <v>0</v>
      </c>
      <c r="S100" s="11">
        <f t="shared" si="12"/>
        <v>0</v>
      </c>
      <c r="T100" s="9">
        <f t="shared" si="13"/>
        <v>227.79298840999999</v>
      </c>
      <c r="AT100" s="18"/>
      <c r="AU100" s="15"/>
      <c r="AV100" s="15"/>
      <c r="AW100" s="15"/>
      <c r="AX100" s="15"/>
      <c r="AY100" s="15"/>
      <c r="AZ100" s="15"/>
      <c r="BA100" s="15"/>
      <c r="BB100" s="15"/>
      <c r="BC100" s="15"/>
      <c r="BD100" s="15"/>
      <c r="BE100" s="15"/>
      <c r="BF100" s="15"/>
      <c r="BG100" s="15"/>
      <c r="BH100" s="15"/>
      <c r="BI100" s="15"/>
      <c r="BJ100" s="15"/>
      <c r="BK100" s="15"/>
      <c r="BL100" s="15"/>
      <c r="BM100" s="15"/>
      <c r="BN100" s="15"/>
      <c r="BO100" s="15"/>
      <c r="BQ100" s="18"/>
      <c r="BR100" s="15"/>
      <c r="BS100" s="15"/>
      <c r="BT100" s="15"/>
      <c r="BU100" s="15"/>
      <c r="BV100" s="15"/>
      <c r="BW100" s="15"/>
      <c r="BX100" s="15"/>
      <c r="BY100" s="15"/>
      <c r="BZ100" s="15"/>
    </row>
    <row r="101" spans="1:78" ht="15" customHeight="1" x14ac:dyDescent="0.75">
      <c r="A101" s="10">
        <v>1</v>
      </c>
      <c r="B101" s="11">
        <v>4100</v>
      </c>
      <c r="C101" s="11"/>
      <c r="D101" s="11">
        <v>19132</v>
      </c>
      <c r="E101" s="11">
        <v>0</v>
      </c>
      <c r="F101" s="11">
        <v>0</v>
      </c>
      <c r="G101" s="11">
        <v>0</v>
      </c>
      <c r="H101" s="11">
        <v>100.77465221</v>
      </c>
      <c r="I101" s="11">
        <v>0</v>
      </c>
      <c r="J101" s="11">
        <v>19</v>
      </c>
      <c r="K101" s="11">
        <v>33.840919904000003</v>
      </c>
      <c r="L101" s="11" t="s">
        <v>13</v>
      </c>
      <c r="M101" s="11" t="s">
        <v>14</v>
      </c>
      <c r="N101" s="11">
        <f t="shared" si="7"/>
        <v>1</v>
      </c>
      <c r="O101" s="11">
        <f t="shared" si="8"/>
        <v>0</v>
      </c>
      <c r="P101" s="11">
        <f t="shared" si="9"/>
        <v>1</v>
      </c>
      <c r="Q101" s="11">
        <f t="shared" si="10"/>
        <v>0</v>
      </c>
      <c r="R101" s="11">
        <f t="shared" si="11"/>
        <v>0</v>
      </c>
      <c r="S101" s="11">
        <f t="shared" si="12"/>
        <v>0</v>
      </c>
      <c r="T101" s="9">
        <f t="shared" si="13"/>
        <v>100.77465221</v>
      </c>
      <c r="AT101" s="18"/>
      <c r="AU101" s="15"/>
      <c r="AV101" s="15"/>
      <c r="AW101" s="15"/>
      <c r="AX101" s="15"/>
      <c r="AY101" s="15"/>
      <c r="AZ101" s="15"/>
      <c r="BA101" s="15"/>
      <c r="BB101" s="15"/>
      <c r="BC101" s="15"/>
      <c r="BD101" s="15"/>
      <c r="BE101" s="15"/>
      <c r="BF101" s="15"/>
      <c r="BG101" s="15"/>
      <c r="BH101" s="15"/>
      <c r="BI101" s="15"/>
      <c r="BJ101" s="15"/>
      <c r="BK101" s="15"/>
      <c r="BL101" s="15"/>
      <c r="BM101" s="15"/>
      <c r="BN101" s="15"/>
      <c r="BO101" s="15"/>
      <c r="BQ101" s="18"/>
      <c r="BR101" s="15"/>
      <c r="BS101" s="15"/>
      <c r="BT101" s="15"/>
      <c r="BU101" s="15"/>
      <c r="BV101" s="15"/>
      <c r="BW101" s="15"/>
      <c r="BX101" s="15"/>
      <c r="BY101" s="15"/>
      <c r="BZ101" s="15"/>
    </row>
    <row r="102" spans="1:78" ht="15" customHeight="1" x14ac:dyDescent="0.75">
      <c r="A102" s="10">
        <v>1</v>
      </c>
      <c r="B102" s="11">
        <v>4100</v>
      </c>
      <c r="C102" s="11">
        <v>58500</v>
      </c>
      <c r="D102" s="11">
        <v>65000</v>
      </c>
      <c r="E102" s="11">
        <v>8</v>
      </c>
      <c r="F102" s="11">
        <v>1</v>
      </c>
      <c r="G102" s="11">
        <v>2</v>
      </c>
      <c r="H102" s="11">
        <v>63.933333333</v>
      </c>
      <c r="I102" s="11">
        <v>2</v>
      </c>
      <c r="J102" s="11">
        <v>15</v>
      </c>
      <c r="K102" s="11"/>
      <c r="L102" s="11" t="s">
        <v>13</v>
      </c>
      <c r="M102" s="11" t="s">
        <v>14</v>
      </c>
      <c r="N102" s="11">
        <f t="shared" si="7"/>
        <v>1</v>
      </c>
      <c r="O102" s="11">
        <f t="shared" si="8"/>
        <v>0</v>
      </c>
      <c r="P102" s="11">
        <f t="shared" si="9"/>
        <v>1</v>
      </c>
      <c r="Q102" s="11">
        <f t="shared" si="10"/>
        <v>0</v>
      </c>
      <c r="R102" s="11">
        <f t="shared" si="11"/>
        <v>0</v>
      </c>
      <c r="S102" s="11">
        <f t="shared" si="12"/>
        <v>0</v>
      </c>
      <c r="T102" s="9">
        <f t="shared" si="13"/>
        <v>63.933333333</v>
      </c>
      <c r="AT102" s="18"/>
      <c r="AU102" s="15"/>
      <c r="AV102" s="15"/>
      <c r="AW102" s="15"/>
      <c r="AX102" s="15"/>
      <c r="AY102" s="15"/>
      <c r="AZ102" s="15"/>
      <c r="BA102" s="15"/>
      <c r="BB102" s="15"/>
      <c r="BC102" s="15"/>
      <c r="BD102" s="15"/>
      <c r="BE102" s="15"/>
      <c r="BF102" s="15"/>
      <c r="BG102" s="15"/>
      <c r="BH102" s="15"/>
      <c r="BI102" s="15"/>
      <c r="BJ102" s="15"/>
      <c r="BK102" s="15"/>
      <c r="BL102" s="15"/>
      <c r="BM102" s="15"/>
      <c r="BN102" s="15"/>
      <c r="BO102" s="15"/>
      <c r="BQ102" s="18"/>
      <c r="BR102" s="15"/>
      <c r="BS102" s="15"/>
      <c r="BT102" s="15"/>
      <c r="BU102" s="15"/>
      <c r="BV102" s="15"/>
      <c r="BW102" s="15"/>
      <c r="BX102" s="15"/>
      <c r="BY102" s="15"/>
      <c r="BZ102" s="15"/>
    </row>
    <row r="103" spans="1:78" ht="15" customHeight="1" x14ac:dyDescent="0.75">
      <c r="A103" s="10">
        <v>0</v>
      </c>
      <c r="B103" s="11">
        <v>4100</v>
      </c>
      <c r="C103" s="11">
        <v>57992</v>
      </c>
      <c r="D103" s="11">
        <v>63797</v>
      </c>
      <c r="E103" s="11">
        <v>7</v>
      </c>
      <c r="F103" s="11">
        <v>0</v>
      </c>
      <c r="G103" s="11">
        <v>4</v>
      </c>
      <c r="H103" s="11">
        <v>165.50503695</v>
      </c>
      <c r="I103" s="11">
        <v>1</v>
      </c>
      <c r="J103" s="11">
        <v>31</v>
      </c>
      <c r="K103" s="11">
        <v>22.278174369999999</v>
      </c>
      <c r="L103" s="11" t="s">
        <v>20</v>
      </c>
      <c r="M103" s="11" t="s">
        <v>18</v>
      </c>
      <c r="N103" s="11">
        <f t="shared" si="7"/>
        <v>0</v>
      </c>
      <c r="O103" s="11">
        <f t="shared" si="8"/>
        <v>0</v>
      </c>
      <c r="P103" s="11">
        <f t="shared" si="9"/>
        <v>0</v>
      </c>
      <c r="Q103" s="11">
        <f t="shared" si="10"/>
        <v>0</v>
      </c>
      <c r="R103" s="11">
        <f t="shared" si="11"/>
        <v>0</v>
      </c>
      <c r="S103" s="11">
        <f t="shared" si="12"/>
        <v>1</v>
      </c>
      <c r="T103" s="9">
        <f t="shared" si="13"/>
        <v>0</v>
      </c>
      <c r="AT103" s="18"/>
      <c r="AU103" s="15"/>
      <c r="AV103" s="15"/>
      <c r="AW103" s="15"/>
      <c r="AX103" s="15"/>
      <c r="AY103" s="15"/>
      <c r="AZ103" s="15"/>
      <c r="BA103" s="15"/>
      <c r="BB103" s="15"/>
      <c r="BC103" s="15"/>
      <c r="BD103" s="15"/>
      <c r="BE103" s="15"/>
      <c r="BF103" s="15"/>
      <c r="BG103" s="15"/>
      <c r="BH103" s="15"/>
      <c r="BI103" s="15"/>
      <c r="BJ103" s="15"/>
      <c r="BK103" s="15"/>
      <c r="BL103" s="15"/>
      <c r="BM103" s="15"/>
      <c r="BN103" s="15"/>
      <c r="BO103" s="15"/>
      <c r="BQ103" s="18"/>
      <c r="BR103" s="15"/>
      <c r="BS103" s="15"/>
      <c r="BT103" s="15"/>
      <c r="BU103" s="15"/>
      <c r="BV103" s="15"/>
      <c r="BW103" s="15"/>
      <c r="BX103" s="15"/>
      <c r="BY103" s="15"/>
      <c r="BZ103" s="15"/>
    </row>
    <row r="104" spans="1:78" ht="15" customHeight="1" x14ac:dyDescent="0.75">
      <c r="A104" s="10">
        <v>0</v>
      </c>
      <c r="B104" s="11">
        <v>4200</v>
      </c>
      <c r="C104" s="11">
        <v>56544</v>
      </c>
      <c r="D104" s="11">
        <v>59218</v>
      </c>
      <c r="E104" s="11">
        <v>19</v>
      </c>
      <c r="F104" s="11">
        <v>0</v>
      </c>
      <c r="G104" s="11">
        <v>0</v>
      </c>
      <c r="H104" s="11">
        <v>211.00259912000001</v>
      </c>
      <c r="I104" s="11">
        <v>1</v>
      </c>
      <c r="J104" s="11">
        <v>20</v>
      </c>
      <c r="K104" s="11">
        <v>19.027704425</v>
      </c>
      <c r="L104" s="11" t="s">
        <v>13</v>
      </c>
      <c r="M104" s="11" t="s">
        <v>15</v>
      </c>
      <c r="N104" s="11">
        <f t="shared" si="7"/>
        <v>1</v>
      </c>
      <c r="O104" s="11">
        <f t="shared" si="8"/>
        <v>0</v>
      </c>
      <c r="P104" s="11">
        <f t="shared" si="9"/>
        <v>0</v>
      </c>
      <c r="Q104" s="11">
        <f t="shared" si="10"/>
        <v>1</v>
      </c>
      <c r="R104" s="11">
        <f t="shared" si="11"/>
        <v>0</v>
      </c>
      <c r="S104" s="11">
        <f t="shared" si="12"/>
        <v>0</v>
      </c>
      <c r="T104" s="9">
        <f t="shared" si="13"/>
        <v>211.00259912000001</v>
      </c>
      <c r="AT104" s="18"/>
      <c r="AU104" s="15"/>
      <c r="AV104" s="15"/>
      <c r="AW104" s="15"/>
      <c r="AX104" s="15"/>
      <c r="AY104" s="15"/>
      <c r="AZ104" s="15"/>
      <c r="BA104" s="15"/>
      <c r="BB104" s="15"/>
      <c r="BC104" s="15"/>
      <c r="BD104" s="15"/>
      <c r="BE104" s="15"/>
      <c r="BF104" s="15"/>
      <c r="BG104" s="15"/>
      <c r="BH104" s="15"/>
      <c r="BI104" s="15"/>
      <c r="BJ104" s="15"/>
      <c r="BK104" s="15"/>
      <c r="BL104" s="15"/>
      <c r="BM104" s="15"/>
      <c r="BN104" s="15"/>
      <c r="BO104" s="15"/>
      <c r="BQ104" s="18"/>
      <c r="BR104" s="15"/>
      <c r="BS104" s="15"/>
      <c r="BT104" s="15"/>
      <c r="BU104" s="15"/>
      <c r="BV104" s="15"/>
      <c r="BW104" s="15"/>
      <c r="BX104" s="15"/>
      <c r="BY104" s="15"/>
      <c r="BZ104" s="15"/>
    </row>
    <row r="105" spans="1:78" ht="15" customHeight="1" x14ac:dyDescent="0.75">
      <c r="A105" s="10">
        <v>1</v>
      </c>
      <c r="B105" s="11">
        <v>4200</v>
      </c>
      <c r="C105" s="11">
        <v>34800</v>
      </c>
      <c r="D105" s="11">
        <v>50225</v>
      </c>
      <c r="E105" s="11">
        <v>2</v>
      </c>
      <c r="F105" s="11">
        <v>1</v>
      </c>
      <c r="G105" s="11">
        <v>0</v>
      </c>
      <c r="H105" s="11">
        <v>93.5</v>
      </c>
      <c r="I105" s="11">
        <v>1</v>
      </c>
      <c r="J105" s="11">
        <v>5</v>
      </c>
      <c r="K105" s="11"/>
      <c r="L105" s="11" t="s">
        <v>13</v>
      </c>
      <c r="M105" s="11" t="s">
        <v>14</v>
      </c>
      <c r="N105" s="11">
        <f t="shared" si="7"/>
        <v>1</v>
      </c>
      <c r="O105" s="11">
        <f t="shared" si="8"/>
        <v>0</v>
      </c>
      <c r="P105" s="11">
        <f t="shared" si="9"/>
        <v>1</v>
      </c>
      <c r="Q105" s="11">
        <f t="shared" si="10"/>
        <v>0</v>
      </c>
      <c r="R105" s="11">
        <f t="shared" si="11"/>
        <v>0</v>
      </c>
      <c r="S105" s="11">
        <f t="shared" si="12"/>
        <v>0</v>
      </c>
      <c r="T105" s="9">
        <f t="shared" si="13"/>
        <v>93.5</v>
      </c>
      <c r="AT105" s="18"/>
      <c r="AU105" s="15"/>
      <c r="AV105" s="15"/>
      <c r="AW105" s="15"/>
      <c r="AX105" s="15"/>
      <c r="AY105" s="15"/>
      <c r="AZ105" s="15"/>
      <c r="BA105" s="15"/>
      <c r="BB105" s="15"/>
      <c r="BC105" s="15"/>
      <c r="BD105" s="15"/>
      <c r="BE105" s="15"/>
      <c r="BF105" s="15"/>
      <c r="BG105" s="15"/>
      <c r="BH105" s="15"/>
      <c r="BI105" s="15"/>
      <c r="BJ105" s="15"/>
      <c r="BK105" s="15"/>
      <c r="BL105" s="15"/>
      <c r="BM105" s="15"/>
      <c r="BN105" s="15"/>
      <c r="BO105" s="15"/>
      <c r="BQ105" s="18"/>
      <c r="BR105" s="15"/>
      <c r="BS105" s="15"/>
      <c r="BT105" s="15"/>
      <c r="BU105" s="15"/>
      <c r="BV105" s="15"/>
      <c r="BW105" s="15"/>
      <c r="BX105" s="15"/>
      <c r="BY105" s="15"/>
      <c r="BZ105" s="15"/>
    </row>
    <row r="106" spans="1:78" ht="15" customHeight="1" x14ac:dyDescent="0.75">
      <c r="A106" s="10">
        <v>0</v>
      </c>
      <c r="B106" s="11">
        <v>4200</v>
      </c>
      <c r="C106" s="11">
        <v>67700</v>
      </c>
      <c r="D106" s="11">
        <v>77000</v>
      </c>
      <c r="E106" s="11">
        <v>4</v>
      </c>
      <c r="F106" s="11">
        <v>0</v>
      </c>
      <c r="G106" s="11">
        <v>0</v>
      </c>
      <c r="H106" s="11">
        <v>128.83333332999999</v>
      </c>
      <c r="I106" s="11">
        <v>0</v>
      </c>
      <c r="J106" s="11">
        <v>31</v>
      </c>
      <c r="K106" s="11"/>
      <c r="L106" s="11" t="s">
        <v>20</v>
      </c>
      <c r="M106" s="11" t="s">
        <v>16</v>
      </c>
      <c r="N106" s="11">
        <f t="shared" si="7"/>
        <v>0</v>
      </c>
      <c r="O106" s="11">
        <f t="shared" si="8"/>
        <v>0</v>
      </c>
      <c r="P106" s="11">
        <f t="shared" si="9"/>
        <v>0</v>
      </c>
      <c r="Q106" s="11">
        <f t="shared" si="10"/>
        <v>0</v>
      </c>
      <c r="R106" s="11">
        <f t="shared" si="11"/>
        <v>1</v>
      </c>
      <c r="S106" s="11">
        <f t="shared" si="12"/>
        <v>0</v>
      </c>
      <c r="T106" s="9">
        <f t="shared" si="13"/>
        <v>0</v>
      </c>
      <c r="AT106" s="18"/>
      <c r="AU106" s="15"/>
      <c r="AV106" s="15"/>
      <c r="AW106" s="15"/>
      <c r="AX106" s="15"/>
      <c r="AY106" s="15"/>
      <c r="AZ106" s="15"/>
      <c r="BA106" s="15"/>
      <c r="BB106" s="15"/>
      <c r="BC106" s="15"/>
      <c r="BD106" s="15"/>
      <c r="BE106" s="15"/>
      <c r="BF106" s="15"/>
      <c r="BG106" s="15"/>
      <c r="BH106" s="15"/>
      <c r="BI106" s="15"/>
      <c r="BJ106" s="15"/>
      <c r="BK106" s="15"/>
      <c r="BL106" s="15"/>
      <c r="BM106" s="15"/>
      <c r="BN106" s="15"/>
      <c r="BO106" s="15"/>
      <c r="BQ106" s="18"/>
      <c r="BR106" s="15"/>
      <c r="BS106" s="15"/>
      <c r="BT106" s="15"/>
      <c r="BU106" s="15"/>
      <c r="BV106" s="15"/>
      <c r="BW106" s="15"/>
      <c r="BX106" s="15"/>
      <c r="BY106" s="15"/>
      <c r="BZ106" s="15"/>
    </row>
    <row r="107" spans="1:78" ht="15" customHeight="1" x14ac:dyDescent="0.75">
      <c r="A107" s="10">
        <v>0</v>
      </c>
      <c r="B107" s="11">
        <v>4200</v>
      </c>
      <c r="C107" s="11">
        <v>44000</v>
      </c>
      <c r="D107" s="11">
        <v>55085</v>
      </c>
      <c r="E107" s="11">
        <v>6</v>
      </c>
      <c r="F107" s="11"/>
      <c r="G107" s="11">
        <v>1</v>
      </c>
      <c r="H107" s="11">
        <v>75.433333332999993</v>
      </c>
      <c r="I107" s="11"/>
      <c r="J107" s="11">
        <v>16</v>
      </c>
      <c r="K107" s="11"/>
      <c r="L107" s="11" t="s">
        <v>20</v>
      </c>
      <c r="M107" s="11"/>
      <c r="N107" s="11">
        <f t="shared" si="7"/>
        <v>0</v>
      </c>
      <c r="O107" s="11">
        <f t="shared" si="8"/>
        <v>0</v>
      </c>
      <c r="P107" s="11">
        <f t="shared" si="9"/>
        <v>0</v>
      </c>
      <c r="Q107" s="11">
        <f t="shared" si="10"/>
        <v>0</v>
      </c>
      <c r="R107" s="11">
        <f t="shared" si="11"/>
        <v>0</v>
      </c>
      <c r="S107" s="11">
        <f t="shared" si="12"/>
        <v>0</v>
      </c>
      <c r="T107" s="9">
        <f t="shared" si="13"/>
        <v>0</v>
      </c>
      <c r="AT107" s="18"/>
      <c r="AU107" s="15"/>
      <c r="AV107" s="15"/>
      <c r="AW107" s="15"/>
      <c r="AX107" s="15"/>
      <c r="AY107" s="15"/>
      <c r="AZ107" s="15"/>
      <c r="BA107" s="15"/>
      <c r="BB107" s="15"/>
      <c r="BC107" s="15"/>
      <c r="BD107" s="15"/>
      <c r="BE107" s="15"/>
      <c r="BF107" s="15"/>
      <c r="BG107" s="15"/>
      <c r="BH107" s="15"/>
      <c r="BI107" s="15"/>
      <c r="BJ107" s="15"/>
      <c r="BK107" s="15"/>
      <c r="BL107" s="15"/>
      <c r="BM107" s="15"/>
      <c r="BN107" s="15"/>
      <c r="BO107" s="15"/>
      <c r="BQ107" s="18"/>
      <c r="BR107" s="15"/>
      <c r="BS107" s="15"/>
      <c r="BT107" s="15"/>
      <c r="BU107" s="15"/>
      <c r="BV107" s="15"/>
      <c r="BW107" s="15"/>
      <c r="BX107" s="15"/>
      <c r="BY107" s="15"/>
      <c r="BZ107" s="15"/>
    </row>
    <row r="108" spans="1:78" ht="15" customHeight="1" x14ac:dyDescent="0.75">
      <c r="A108" s="10">
        <v>0</v>
      </c>
      <c r="B108" s="11">
        <v>4200</v>
      </c>
      <c r="C108" s="11">
        <v>66272</v>
      </c>
      <c r="D108" s="11">
        <v>82953</v>
      </c>
      <c r="E108" s="11">
        <v>3</v>
      </c>
      <c r="F108" s="11">
        <v>0</v>
      </c>
      <c r="G108" s="11">
        <v>0</v>
      </c>
      <c r="H108" s="11">
        <v>110.27866259</v>
      </c>
      <c r="I108" s="11">
        <v>0</v>
      </c>
      <c r="J108" s="11">
        <v>15</v>
      </c>
      <c r="K108" s="11">
        <v>43.450587911</v>
      </c>
      <c r="L108" s="11" t="s">
        <v>13</v>
      </c>
      <c r="M108" s="11" t="s">
        <v>14</v>
      </c>
      <c r="N108" s="11">
        <f t="shared" si="7"/>
        <v>1</v>
      </c>
      <c r="O108" s="11">
        <f t="shared" si="8"/>
        <v>0</v>
      </c>
      <c r="P108" s="11">
        <f t="shared" si="9"/>
        <v>1</v>
      </c>
      <c r="Q108" s="11">
        <f t="shared" si="10"/>
        <v>0</v>
      </c>
      <c r="R108" s="11">
        <f t="shared" si="11"/>
        <v>0</v>
      </c>
      <c r="S108" s="11">
        <f t="shared" si="12"/>
        <v>0</v>
      </c>
      <c r="T108" s="9">
        <f t="shared" si="13"/>
        <v>110.27866259</v>
      </c>
      <c r="AT108" s="18"/>
      <c r="AU108" s="15"/>
      <c r="AV108" s="15"/>
      <c r="AW108" s="15"/>
      <c r="AX108" s="15"/>
      <c r="AY108" s="15"/>
      <c r="AZ108" s="15"/>
      <c r="BA108" s="15"/>
      <c r="BB108" s="15"/>
      <c r="BC108" s="15"/>
      <c r="BD108" s="15"/>
      <c r="BE108" s="15"/>
      <c r="BF108" s="15"/>
      <c r="BG108" s="15"/>
      <c r="BH108" s="15"/>
      <c r="BI108" s="15"/>
      <c r="BJ108" s="15"/>
      <c r="BK108" s="15"/>
      <c r="BL108" s="15"/>
      <c r="BM108" s="15"/>
      <c r="BN108" s="15"/>
      <c r="BO108" s="15"/>
      <c r="BQ108" s="18"/>
      <c r="BR108" s="15"/>
      <c r="BS108" s="15"/>
      <c r="BT108" s="15"/>
      <c r="BU108" s="15"/>
      <c r="BV108" s="15"/>
      <c r="BW108" s="15"/>
      <c r="BX108" s="15"/>
      <c r="BY108" s="15"/>
      <c r="BZ108" s="15"/>
    </row>
    <row r="109" spans="1:78" ht="15" customHeight="1" x14ac:dyDescent="0.75">
      <c r="A109" s="10">
        <v>0</v>
      </c>
      <c r="B109" s="11">
        <v>4200</v>
      </c>
      <c r="C109" s="11">
        <v>50216</v>
      </c>
      <c r="D109" s="11">
        <v>58541</v>
      </c>
      <c r="E109" s="11">
        <v>19</v>
      </c>
      <c r="F109" s="11">
        <v>0</v>
      </c>
      <c r="G109" s="11">
        <v>0</v>
      </c>
      <c r="H109" s="11">
        <v>209.87130224000001</v>
      </c>
      <c r="I109" s="11">
        <v>0</v>
      </c>
      <c r="J109" s="11">
        <v>19</v>
      </c>
      <c r="K109" s="11">
        <v>20.208032670000001</v>
      </c>
      <c r="L109" s="11" t="s">
        <v>13</v>
      </c>
      <c r="M109" s="11" t="s">
        <v>15</v>
      </c>
      <c r="N109" s="11">
        <f t="shared" si="7"/>
        <v>1</v>
      </c>
      <c r="O109" s="11">
        <f t="shared" si="8"/>
        <v>0</v>
      </c>
      <c r="P109" s="11">
        <f t="shared" si="9"/>
        <v>0</v>
      </c>
      <c r="Q109" s="11">
        <f t="shared" si="10"/>
        <v>1</v>
      </c>
      <c r="R109" s="11">
        <f t="shared" si="11"/>
        <v>0</v>
      </c>
      <c r="S109" s="11">
        <f t="shared" si="12"/>
        <v>0</v>
      </c>
      <c r="T109" s="9">
        <f t="shared" si="13"/>
        <v>209.87130224000001</v>
      </c>
      <c r="AT109" s="18"/>
      <c r="AU109" s="15"/>
      <c r="AV109" s="15"/>
      <c r="AW109" s="15"/>
      <c r="AX109" s="15"/>
      <c r="AY109" s="15"/>
      <c r="AZ109" s="15"/>
      <c r="BA109" s="15"/>
      <c r="BB109" s="15"/>
      <c r="BC109" s="15"/>
      <c r="BD109" s="15"/>
      <c r="BE109" s="15"/>
      <c r="BF109" s="15"/>
      <c r="BG109" s="15"/>
      <c r="BH109" s="15"/>
      <c r="BI109" s="15"/>
      <c r="BJ109" s="15"/>
      <c r="BK109" s="15"/>
      <c r="BL109" s="15"/>
      <c r="BM109" s="15"/>
      <c r="BN109" s="15"/>
      <c r="BO109" s="15"/>
      <c r="BQ109" s="18"/>
      <c r="BR109" s="15"/>
      <c r="BS109" s="15"/>
      <c r="BT109" s="15"/>
      <c r="BU109" s="15"/>
      <c r="BV109" s="15"/>
      <c r="BW109" s="15"/>
      <c r="BX109" s="15"/>
      <c r="BY109" s="15"/>
      <c r="BZ109" s="15"/>
    </row>
    <row r="110" spans="1:78" ht="15" customHeight="1" x14ac:dyDescent="0.75">
      <c r="A110" s="10">
        <v>0</v>
      </c>
      <c r="B110" s="11">
        <v>4300</v>
      </c>
      <c r="C110" s="11">
        <v>71206</v>
      </c>
      <c r="D110" s="11">
        <v>78698</v>
      </c>
      <c r="E110" s="11">
        <v>3</v>
      </c>
      <c r="F110" s="11">
        <v>0</v>
      </c>
      <c r="G110" s="11">
        <v>0</v>
      </c>
      <c r="H110" s="11">
        <v>129.93286902</v>
      </c>
      <c r="I110" s="11">
        <v>0</v>
      </c>
      <c r="J110" s="11">
        <v>31</v>
      </c>
      <c r="K110" s="11">
        <v>34.181376516</v>
      </c>
      <c r="L110" s="11" t="s">
        <v>20</v>
      </c>
      <c r="M110" s="11" t="s">
        <v>16</v>
      </c>
      <c r="N110" s="11">
        <f t="shared" si="7"/>
        <v>0</v>
      </c>
      <c r="O110" s="11">
        <f t="shared" si="8"/>
        <v>0</v>
      </c>
      <c r="P110" s="11">
        <f t="shared" si="9"/>
        <v>0</v>
      </c>
      <c r="Q110" s="11">
        <f t="shared" si="10"/>
        <v>0</v>
      </c>
      <c r="R110" s="11">
        <f t="shared" si="11"/>
        <v>1</v>
      </c>
      <c r="S110" s="11">
        <f t="shared" si="12"/>
        <v>0</v>
      </c>
      <c r="T110" s="9">
        <f t="shared" si="13"/>
        <v>0</v>
      </c>
      <c r="AT110" s="18"/>
      <c r="AU110" s="15"/>
      <c r="AV110" s="15"/>
      <c r="AW110" s="15"/>
      <c r="AX110" s="15"/>
      <c r="AY110" s="15"/>
      <c r="AZ110" s="15"/>
      <c r="BA110" s="15"/>
      <c r="BB110" s="15"/>
      <c r="BC110" s="15"/>
      <c r="BD110" s="15"/>
      <c r="BE110" s="15"/>
      <c r="BF110" s="15"/>
      <c r="BG110" s="15"/>
      <c r="BH110" s="15"/>
      <c r="BI110" s="15"/>
      <c r="BJ110" s="15"/>
      <c r="BK110" s="15"/>
      <c r="BL110" s="15"/>
      <c r="BM110" s="15"/>
      <c r="BN110" s="15"/>
      <c r="BO110" s="15"/>
      <c r="BQ110" s="18"/>
      <c r="BR110" s="15"/>
      <c r="BS110" s="15"/>
      <c r="BT110" s="15"/>
      <c r="BU110" s="15"/>
      <c r="BV110" s="15"/>
      <c r="BW110" s="15"/>
      <c r="BX110" s="15"/>
      <c r="BY110" s="15"/>
      <c r="BZ110" s="15"/>
    </row>
    <row r="111" spans="1:78" ht="15" customHeight="1" x14ac:dyDescent="0.75">
      <c r="A111" s="10">
        <v>0</v>
      </c>
      <c r="B111" s="11">
        <v>4300</v>
      </c>
      <c r="C111" s="11">
        <v>68815</v>
      </c>
      <c r="D111" s="11">
        <v>79852</v>
      </c>
      <c r="E111" s="11">
        <v>6</v>
      </c>
      <c r="F111" s="11">
        <v>0</v>
      </c>
      <c r="G111" s="11">
        <v>0</v>
      </c>
      <c r="H111" s="11">
        <v>105.12070881</v>
      </c>
      <c r="I111" s="11">
        <v>0</v>
      </c>
      <c r="J111" s="11">
        <v>14</v>
      </c>
      <c r="K111" s="11">
        <v>41.806376151999999</v>
      </c>
      <c r="L111" s="11" t="s">
        <v>13</v>
      </c>
      <c r="M111" s="11" t="s">
        <v>14</v>
      </c>
      <c r="N111" s="11">
        <f t="shared" si="7"/>
        <v>1</v>
      </c>
      <c r="O111" s="11">
        <f t="shared" si="8"/>
        <v>0</v>
      </c>
      <c r="P111" s="11">
        <f t="shared" si="9"/>
        <v>1</v>
      </c>
      <c r="Q111" s="11">
        <f t="shared" si="10"/>
        <v>0</v>
      </c>
      <c r="R111" s="11">
        <f t="shared" si="11"/>
        <v>0</v>
      </c>
      <c r="S111" s="11">
        <f t="shared" si="12"/>
        <v>0</v>
      </c>
      <c r="T111" s="9">
        <f t="shared" si="13"/>
        <v>105.12070881</v>
      </c>
      <c r="AT111" s="18"/>
      <c r="AU111" s="15"/>
      <c r="AV111" s="15"/>
      <c r="AW111" s="15"/>
      <c r="AX111" s="15"/>
      <c r="AY111" s="15"/>
      <c r="AZ111" s="15"/>
      <c r="BA111" s="15"/>
      <c r="BB111" s="15"/>
      <c r="BC111" s="15"/>
      <c r="BD111" s="15"/>
      <c r="BE111" s="15"/>
      <c r="BF111" s="15"/>
      <c r="BG111" s="15"/>
      <c r="BH111" s="15"/>
      <c r="BI111" s="15"/>
      <c r="BJ111" s="15"/>
      <c r="BK111" s="15"/>
      <c r="BL111" s="15"/>
      <c r="BM111" s="15"/>
      <c r="BN111" s="15"/>
      <c r="BO111" s="15"/>
      <c r="BQ111" s="18"/>
      <c r="BR111" s="15"/>
      <c r="BS111" s="15"/>
      <c r="BT111" s="15"/>
      <c r="BU111" s="15"/>
      <c r="BV111" s="15"/>
      <c r="BW111" s="15"/>
      <c r="BX111" s="15"/>
      <c r="BY111" s="15"/>
      <c r="BZ111" s="15"/>
    </row>
    <row r="112" spans="1:78" ht="15" customHeight="1" x14ac:dyDescent="0.75">
      <c r="A112" s="10">
        <v>0</v>
      </c>
      <c r="B112" s="11">
        <v>4300</v>
      </c>
      <c r="C112" s="11">
        <v>72021</v>
      </c>
      <c r="D112" s="11">
        <v>80027</v>
      </c>
      <c r="E112" s="11">
        <v>2</v>
      </c>
      <c r="F112" s="11">
        <v>2</v>
      </c>
      <c r="G112" s="11">
        <v>0</v>
      </c>
      <c r="H112" s="11">
        <v>263.97030029000001</v>
      </c>
      <c r="I112" s="11">
        <v>0</v>
      </c>
      <c r="J112" s="11">
        <v>5</v>
      </c>
      <c r="K112" s="11">
        <v>36.432093936999998</v>
      </c>
      <c r="L112" s="11" t="s">
        <v>13</v>
      </c>
      <c r="M112" s="11" t="s">
        <v>14</v>
      </c>
      <c r="N112" s="11">
        <f t="shared" si="7"/>
        <v>1</v>
      </c>
      <c r="O112" s="11">
        <f t="shared" si="8"/>
        <v>0</v>
      </c>
      <c r="P112" s="11">
        <f t="shared" si="9"/>
        <v>1</v>
      </c>
      <c r="Q112" s="11">
        <f t="shared" si="10"/>
        <v>0</v>
      </c>
      <c r="R112" s="11">
        <f t="shared" si="11"/>
        <v>0</v>
      </c>
      <c r="S112" s="11">
        <f t="shared" si="12"/>
        <v>0</v>
      </c>
      <c r="T112" s="9">
        <f t="shared" si="13"/>
        <v>263.97030029000001</v>
      </c>
      <c r="AT112" s="18"/>
      <c r="AU112" s="15"/>
      <c r="AV112" s="15"/>
      <c r="AW112" s="15"/>
      <c r="AX112" s="15"/>
      <c r="AY112" s="15"/>
      <c r="AZ112" s="15"/>
      <c r="BA112" s="15"/>
      <c r="BB112" s="15"/>
      <c r="BC112" s="15"/>
      <c r="BD112" s="15"/>
      <c r="BE112" s="15"/>
      <c r="BF112" s="15"/>
      <c r="BG112" s="15"/>
      <c r="BH112" s="15"/>
      <c r="BI112" s="15"/>
      <c r="BJ112" s="15"/>
      <c r="BK112" s="15"/>
      <c r="BL112" s="15"/>
      <c r="BM112" s="15"/>
      <c r="BN112" s="15"/>
      <c r="BO112" s="15"/>
      <c r="BQ112" s="18"/>
      <c r="BR112" s="15"/>
      <c r="BS112" s="15"/>
      <c r="BT112" s="15"/>
      <c r="BU112" s="15"/>
      <c r="BV112" s="15"/>
      <c r="BW112" s="15"/>
      <c r="BX112" s="15"/>
      <c r="BY112" s="15"/>
      <c r="BZ112" s="15"/>
    </row>
    <row r="113" spans="1:78" ht="15" customHeight="1" x14ac:dyDescent="0.75">
      <c r="A113" s="10">
        <v>0</v>
      </c>
      <c r="B113" s="11">
        <v>4400</v>
      </c>
      <c r="C113" s="11">
        <v>53969</v>
      </c>
      <c r="D113" s="11">
        <v>63869</v>
      </c>
      <c r="E113" s="11">
        <v>7</v>
      </c>
      <c r="F113" s="11">
        <v>0</v>
      </c>
      <c r="G113" s="11">
        <v>3</v>
      </c>
      <c r="H113" s="11">
        <v>162.39001067000001</v>
      </c>
      <c r="I113" s="11">
        <v>0</v>
      </c>
      <c r="J113" s="11">
        <v>30</v>
      </c>
      <c r="K113" s="11">
        <v>23.581079239000001</v>
      </c>
      <c r="L113" s="11" t="s">
        <v>20</v>
      </c>
      <c r="M113" s="11" t="s">
        <v>18</v>
      </c>
      <c r="N113" s="11">
        <f t="shared" si="7"/>
        <v>0</v>
      </c>
      <c r="O113" s="11">
        <f t="shared" si="8"/>
        <v>0</v>
      </c>
      <c r="P113" s="11">
        <f t="shared" si="9"/>
        <v>0</v>
      </c>
      <c r="Q113" s="11">
        <f t="shared" si="10"/>
        <v>0</v>
      </c>
      <c r="R113" s="11">
        <f t="shared" si="11"/>
        <v>0</v>
      </c>
      <c r="S113" s="11">
        <f t="shared" si="12"/>
        <v>1</v>
      </c>
      <c r="T113" s="9">
        <f t="shared" si="13"/>
        <v>0</v>
      </c>
      <c r="AT113" s="18"/>
      <c r="AU113" s="15"/>
      <c r="AV113" s="15"/>
      <c r="AW113" s="15"/>
      <c r="AX113" s="15"/>
      <c r="AY113" s="15"/>
      <c r="AZ113" s="15"/>
      <c r="BA113" s="15"/>
      <c r="BB113" s="15"/>
      <c r="BC113" s="15"/>
      <c r="BD113" s="15"/>
      <c r="BE113" s="15"/>
      <c r="BF113" s="15"/>
      <c r="BG113" s="15"/>
      <c r="BH113" s="15"/>
      <c r="BI113" s="15"/>
      <c r="BJ113" s="15"/>
      <c r="BK113" s="15"/>
      <c r="BL113" s="15"/>
      <c r="BM113" s="15"/>
      <c r="BN113" s="15"/>
      <c r="BO113" s="15"/>
      <c r="BQ113" s="18"/>
      <c r="BR113" s="15"/>
      <c r="BS113" s="15"/>
      <c r="BT113" s="15"/>
      <c r="BU113" s="15"/>
      <c r="BV113" s="15"/>
      <c r="BW113" s="15"/>
      <c r="BX113" s="15"/>
      <c r="BY113" s="15"/>
      <c r="BZ113" s="15"/>
    </row>
    <row r="114" spans="1:78" ht="15" customHeight="1" x14ac:dyDescent="0.75">
      <c r="A114" s="10">
        <v>0</v>
      </c>
      <c r="B114" s="11">
        <v>4400</v>
      </c>
      <c r="C114" s="11"/>
      <c r="D114" s="11">
        <v>60250</v>
      </c>
      <c r="E114" s="11"/>
      <c r="F114" s="11"/>
      <c r="G114" s="11"/>
      <c r="H114" s="11"/>
      <c r="I114" s="11"/>
      <c r="J114" s="11"/>
      <c r="K114" s="11"/>
      <c r="L114" s="11"/>
      <c r="M114" s="11"/>
      <c r="N114" s="11">
        <f t="shared" si="7"/>
        <v>0</v>
      </c>
      <c r="O114" s="11">
        <f t="shared" si="8"/>
        <v>0</v>
      </c>
      <c r="P114" s="11">
        <f t="shared" si="9"/>
        <v>0</v>
      </c>
      <c r="Q114" s="11">
        <f t="shared" si="10"/>
        <v>0</v>
      </c>
      <c r="R114" s="11">
        <f t="shared" si="11"/>
        <v>0</v>
      </c>
      <c r="S114" s="11">
        <f t="shared" si="12"/>
        <v>0</v>
      </c>
      <c r="T114" s="9">
        <f t="shared" si="13"/>
        <v>0</v>
      </c>
      <c r="AT114" s="18"/>
      <c r="AU114" s="15"/>
      <c r="AV114" s="15"/>
      <c r="AW114" s="15"/>
      <c r="AX114" s="15"/>
      <c r="AY114" s="15"/>
      <c r="AZ114" s="15"/>
      <c r="BA114" s="15"/>
      <c r="BB114" s="15"/>
      <c r="BC114" s="15"/>
      <c r="BD114" s="15"/>
      <c r="BE114" s="15"/>
      <c r="BF114" s="15"/>
      <c r="BG114" s="15"/>
      <c r="BH114" s="15"/>
      <c r="BI114" s="15"/>
      <c r="BJ114" s="15"/>
      <c r="BK114" s="15"/>
      <c r="BL114" s="15"/>
      <c r="BM114" s="15"/>
      <c r="BN114" s="15"/>
      <c r="BO114" s="15"/>
      <c r="BQ114" s="18"/>
      <c r="BR114" s="15"/>
      <c r="BS114" s="15"/>
      <c r="BT114" s="15"/>
      <c r="BU114" s="15"/>
      <c r="BV114" s="15"/>
      <c r="BW114" s="15"/>
      <c r="BX114" s="15"/>
      <c r="BY114" s="15"/>
      <c r="BZ114" s="15"/>
    </row>
    <row r="115" spans="1:78" ht="15" customHeight="1" x14ac:dyDescent="0.75">
      <c r="A115" s="10">
        <v>1</v>
      </c>
      <c r="B115" s="11">
        <v>4400</v>
      </c>
      <c r="C115" s="11">
        <v>53091</v>
      </c>
      <c r="D115" s="11">
        <v>64074</v>
      </c>
      <c r="E115" s="11">
        <v>14</v>
      </c>
      <c r="F115" s="11">
        <v>1</v>
      </c>
      <c r="G115" s="11">
        <v>3</v>
      </c>
      <c r="H115" s="11">
        <v>89.861058249999999</v>
      </c>
      <c r="I115" s="11">
        <v>0</v>
      </c>
      <c r="J115" s="11">
        <v>17</v>
      </c>
      <c r="K115" s="11">
        <v>39.158084834</v>
      </c>
      <c r="L115" s="11" t="s">
        <v>20</v>
      </c>
      <c r="M115" s="11" t="s">
        <v>15</v>
      </c>
      <c r="N115" s="11">
        <f t="shared" si="7"/>
        <v>0</v>
      </c>
      <c r="O115" s="11">
        <f t="shared" si="8"/>
        <v>0</v>
      </c>
      <c r="P115" s="11">
        <f t="shared" si="9"/>
        <v>0</v>
      </c>
      <c r="Q115" s="11">
        <f t="shared" si="10"/>
        <v>1</v>
      </c>
      <c r="R115" s="11">
        <f t="shared" si="11"/>
        <v>0</v>
      </c>
      <c r="S115" s="11">
        <f t="shared" si="12"/>
        <v>0</v>
      </c>
      <c r="T115" s="9">
        <f t="shared" si="13"/>
        <v>0</v>
      </c>
      <c r="AT115" s="18"/>
      <c r="AU115" s="15"/>
      <c r="AV115" s="15"/>
      <c r="AW115" s="15"/>
      <c r="AX115" s="15"/>
      <c r="AY115" s="15"/>
      <c r="AZ115" s="15"/>
      <c r="BA115" s="15"/>
      <c r="BB115" s="15"/>
      <c r="BC115" s="15"/>
      <c r="BD115" s="15"/>
      <c r="BE115" s="15"/>
      <c r="BF115" s="15"/>
      <c r="BG115" s="15"/>
      <c r="BH115" s="15"/>
      <c r="BI115" s="15"/>
      <c r="BJ115" s="15"/>
      <c r="BK115" s="15"/>
      <c r="BL115" s="15"/>
      <c r="BM115" s="15"/>
      <c r="BN115" s="15"/>
      <c r="BO115" s="15"/>
      <c r="BQ115" s="18"/>
      <c r="BR115" s="15"/>
      <c r="BS115" s="15"/>
      <c r="BT115" s="15"/>
      <c r="BU115" s="15"/>
      <c r="BV115" s="15"/>
      <c r="BW115" s="15"/>
      <c r="BX115" s="15"/>
      <c r="BY115" s="15"/>
      <c r="BZ115" s="15"/>
    </row>
    <row r="116" spans="1:78" ht="15" customHeight="1" x14ac:dyDescent="0.75">
      <c r="A116" s="10">
        <v>0</v>
      </c>
      <c r="B116" s="11">
        <v>4500</v>
      </c>
      <c r="C116" s="11">
        <v>66127</v>
      </c>
      <c r="D116" s="11">
        <v>79087</v>
      </c>
      <c r="E116" s="11">
        <v>4</v>
      </c>
      <c r="F116" s="11">
        <v>1</v>
      </c>
      <c r="G116" s="11">
        <v>0</v>
      </c>
      <c r="H116" s="11">
        <v>81.349065097999997</v>
      </c>
      <c r="I116" s="11">
        <v>0</v>
      </c>
      <c r="J116" s="11">
        <v>15</v>
      </c>
      <c r="K116" s="11">
        <v>40.705308760000001</v>
      </c>
      <c r="L116" s="11" t="s">
        <v>13</v>
      </c>
      <c r="M116" s="11" t="s">
        <v>14</v>
      </c>
      <c r="N116" s="11">
        <f t="shared" si="7"/>
        <v>1</v>
      </c>
      <c r="O116" s="11">
        <f t="shared" si="8"/>
        <v>0</v>
      </c>
      <c r="P116" s="11">
        <f t="shared" si="9"/>
        <v>1</v>
      </c>
      <c r="Q116" s="11">
        <f t="shared" si="10"/>
        <v>0</v>
      </c>
      <c r="R116" s="11">
        <f t="shared" si="11"/>
        <v>0</v>
      </c>
      <c r="S116" s="11">
        <f t="shared" si="12"/>
        <v>0</v>
      </c>
      <c r="T116" s="9">
        <f t="shared" si="13"/>
        <v>81.349065097999997</v>
      </c>
      <c r="AT116" s="18"/>
      <c r="AU116" s="15"/>
      <c r="AV116" s="15"/>
      <c r="AW116" s="15"/>
      <c r="AX116" s="15"/>
      <c r="AY116" s="15"/>
      <c r="AZ116" s="15"/>
      <c r="BA116" s="15"/>
      <c r="BB116" s="15"/>
      <c r="BC116" s="15"/>
      <c r="BD116" s="15"/>
      <c r="BE116" s="15"/>
      <c r="BF116" s="15"/>
      <c r="BG116" s="15"/>
      <c r="BH116" s="15"/>
      <c r="BI116" s="15"/>
      <c r="BJ116" s="15"/>
      <c r="BK116" s="15"/>
      <c r="BL116" s="15"/>
      <c r="BM116" s="15"/>
      <c r="BN116" s="15"/>
      <c r="BO116" s="15"/>
      <c r="BQ116" s="18"/>
      <c r="BR116" s="15"/>
      <c r="BS116" s="15"/>
      <c r="BT116" s="15"/>
      <c r="BU116" s="15"/>
      <c r="BV116" s="15"/>
      <c r="BW116" s="15"/>
      <c r="BX116" s="15"/>
      <c r="BY116" s="15"/>
      <c r="BZ116" s="15"/>
    </row>
    <row r="117" spans="1:78" ht="15" customHeight="1" x14ac:dyDescent="0.75">
      <c r="A117" s="10">
        <v>0</v>
      </c>
      <c r="B117" s="11">
        <v>4500</v>
      </c>
      <c r="C117" s="11"/>
      <c r="D117" s="11">
        <v>77182</v>
      </c>
      <c r="E117" s="11"/>
      <c r="F117" s="11"/>
      <c r="G117" s="11"/>
      <c r="H117" s="11"/>
      <c r="I117" s="11"/>
      <c r="J117" s="11"/>
      <c r="K117" s="11">
        <v>25.227252904</v>
      </c>
      <c r="L117" s="11"/>
      <c r="M117" s="11"/>
      <c r="N117" s="11">
        <f t="shared" si="7"/>
        <v>0</v>
      </c>
      <c r="O117" s="11">
        <f t="shared" si="8"/>
        <v>0</v>
      </c>
      <c r="P117" s="11">
        <f t="shared" si="9"/>
        <v>0</v>
      </c>
      <c r="Q117" s="11">
        <f t="shared" si="10"/>
        <v>0</v>
      </c>
      <c r="R117" s="11">
        <f t="shared" si="11"/>
        <v>0</v>
      </c>
      <c r="S117" s="11">
        <f t="shared" si="12"/>
        <v>0</v>
      </c>
      <c r="T117" s="9">
        <f t="shared" si="13"/>
        <v>0</v>
      </c>
      <c r="AT117" s="18"/>
      <c r="AU117" s="15"/>
      <c r="AV117" s="15"/>
      <c r="AW117" s="15"/>
      <c r="AX117" s="15"/>
      <c r="AY117" s="15"/>
      <c r="AZ117" s="15"/>
      <c r="BA117" s="15"/>
      <c r="BB117" s="15"/>
      <c r="BC117" s="15"/>
      <c r="BD117" s="15"/>
      <c r="BE117" s="15"/>
      <c r="BF117" s="15"/>
      <c r="BG117" s="15"/>
      <c r="BH117" s="15"/>
      <c r="BI117" s="15"/>
      <c r="BJ117" s="15"/>
      <c r="BK117" s="15"/>
      <c r="BL117" s="15"/>
      <c r="BM117" s="15"/>
      <c r="BN117" s="15"/>
      <c r="BO117" s="15"/>
      <c r="BQ117" s="18"/>
      <c r="BR117" s="15"/>
      <c r="BS117" s="15"/>
      <c r="BT117" s="15"/>
      <c r="BU117" s="15"/>
      <c r="BV117" s="15"/>
      <c r="BW117" s="15"/>
      <c r="BX117" s="15"/>
      <c r="BY117" s="15"/>
      <c r="BZ117" s="15"/>
    </row>
    <row r="118" spans="1:78" ht="15" customHeight="1" x14ac:dyDescent="0.75">
      <c r="A118" s="10">
        <v>1</v>
      </c>
      <c r="B118" s="11">
        <v>4500</v>
      </c>
      <c r="C118" s="11">
        <v>39000</v>
      </c>
      <c r="D118" s="11">
        <v>66000</v>
      </c>
      <c r="E118" s="11">
        <v>1</v>
      </c>
      <c r="F118" s="11">
        <v>0</v>
      </c>
      <c r="G118" s="11">
        <v>0</v>
      </c>
      <c r="H118" s="11">
        <v>170.36666667</v>
      </c>
      <c r="I118" s="11">
        <v>1</v>
      </c>
      <c r="J118" s="11">
        <v>19</v>
      </c>
      <c r="K118" s="11"/>
      <c r="L118" s="11" t="s">
        <v>13</v>
      </c>
      <c r="M118" s="11" t="s">
        <v>14</v>
      </c>
      <c r="N118" s="11">
        <f t="shared" si="7"/>
        <v>1</v>
      </c>
      <c r="O118" s="11">
        <f t="shared" si="8"/>
        <v>0</v>
      </c>
      <c r="P118" s="11">
        <f t="shared" si="9"/>
        <v>1</v>
      </c>
      <c r="Q118" s="11">
        <f t="shared" si="10"/>
        <v>0</v>
      </c>
      <c r="R118" s="11">
        <f t="shared" si="11"/>
        <v>0</v>
      </c>
      <c r="S118" s="11">
        <f t="shared" si="12"/>
        <v>0</v>
      </c>
      <c r="T118" s="9">
        <f t="shared" si="13"/>
        <v>170.36666667</v>
      </c>
      <c r="AT118" s="18"/>
      <c r="AU118" s="15"/>
      <c r="AV118" s="15"/>
      <c r="AW118" s="15"/>
      <c r="AX118" s="15"/>
      <c r="AY118" s="15"/>
      <c r="AZ118" s="15"/>
      <c r="BA118" s="15"/>
      <c r="BB118" s="15"/>
      <c r="BC118" s="15"/>
      <c r="BD118" s="15"/>
      <c r="BE118" s="15"/>
      <c r="BF118" s="15"/>
      <c r="BG118" s="15"/>
      <c r="BH118" s="15"/>
      <c r="BI118" s="15"/>
      <c r="BJ118" s="15"/>
      <c r="BK118" s="15"/>
      <c r="BL118" s="15"/>
      <c r="BM118" s="15"/>
      <c r="BN118" s="15"/>
      <c r="BO118" s="15"/>
      <c r="BQ118" s="18"/>
      <c r="BR118" s="15"/>
      <c r="BS118" s="15"/>
      <c r="BT118" s="15"/>
      <c r="BU118" s="15"/>
      <c r="BV118" s="15"/>
      <c r="BW118" s="15"/>
      <c r="BX118" s="15"/>
      <c r="BY118" s="15"/>
      <c r="BZ118" s="15"/>
    </row>
    <row r="119" spans="1:78" ht="15" customHeight="1" x14ac:dyDescent="0.75">
      <c r="A119" s="10">
        <v>0</v>
      </c>
      <c r="B119" s="11">
        <v>4500</v>
      </c>
      <c r="C119" s="11">
        <v>71082</v>
      </c>
      <c r="D119" s="11">
        <v>79247</v>
      </c>
      <c r="E119" s="11">
        <v>4</v>
      </c>
      <c r="F119" s="11">
        <v>0</v>
      </c>
      <c r="G119" s="11">
        <v>0</v>
      </c>
      <c r="H119" s="11">
        <v>118.76041007000001</v>
      </c>
      <c r="I119" s="11">
        <v>0</v>
      </c>
      <c r="J119" s="11">
        <v>14</v>
      </c>
      <c r="K119" s="11">
        <v>41.421110521000003</v>
      </c>
      <c r="L119" s="11" t="s">
        <v>13</v>
      </c>
      <c r="M119" s="11" t="s">
        <v>14</v>
      </c>
      <c r="N119" s="11">
        <f t="shared" si="7"/>
        <v>1</v>
      </c>
      <c r="O119" s="11">
        <f t="shared" si="8"/>
        <v>0</v>
      </c>
      <c r="P119" s="11">
        <f t="shared" si="9"/>
        <v>1</v>
      </c>
      <c r="Q119" s="11">
        <f t="shared" si="10"/>
        <v>0</v>
      </c>
      <c r="R119" s="11">
        <f t="shared" si="11"/>
        <v>0</v>
      </c>
      <c r="S119" s="11">
        <f t="shared" si="12"/>
        <v>0</v>
      </c>
      <c r="T119" s="9">
        <f t="shared" si="13"/>
        <v>118.76041007000001</v>
      </c>
      <c r="AT119" s="18"/>
      <c r="AU119" s="15"/>
      <c r="AV119" s="15"/>
      <c r="AW119" s="15"/>
      <c r="AX119" s="15"/>
      <c r="AY119" s="15"/>
      <c r="AZ119" s="15"/>
      <c r="BA119" s="15"/>
      <c r="BB119" s="15"/>
      <c r="BC119" s="15"/>
      <c r="BD119" s="15"/>
      <c r="BE119" s="15"/>
      <c r="BF119" s="15"/>
      <c r="BG119" s="15"/>
      <c r="BH119" s="15"/>
      <c r="BI119" s="15"/>
      <c r="BJ119" s="15"/>
      <c r="BK119" s="15"/>
      <c r="BL119" s="15"/>
      <c r="BM119" s="15"/>
      <c r="BN119" s="15"/>
      <c r="BO119" s="15"/>
      <c r="BQ119" s="18"/>
      <c r="BR119" s="15"/>
      <c r="BS119" s="15"/>
      <c r="BT119" s="15"/>
      <c r="BU119" s="15"/>
      <c r="BV119" s="15"/>
      <c r="BW119" s="15"/>
      <c r="BX119" s="15"/>
      <c r="BY119" s="15"/>
      <c r="BZ119" s="15"/>
    </row>
    <row r="120" spans="1:78" ht="15" customHeight="1" x14ac:dyDescent="0.75">
      <c r="A120" s="10">
        <v>0</v>
      </c>
      <c r="B120" s="11">
        <v>4500</v>
      </c>
      <c r="C120" s="11"/>
      <c r="D120" s="11">
        <v>49044</v>
      </c>
      <c r="E120" s="11">
        <v>0</v>
      </c>
      <c r="F120" s="11">
        <v>0</v>
      </c>
      <c r="G120" s="11">
        <v>0</v>
      </c>
      <c r="H120" s="11"/>
      <c r="I120" s="11">
        <v>0</v>
      </c>
      <c r="J120" s="11">
        <v>0</v>
      </c>
      <c r="K120" s="11">
        <v>11.652738796</v>
      </c>
      <c r="L120" s="11" t="s">
        <v>13</v>
      </c>
      <c r="M120" s="11"/>
      <c r="N120" s="11">
        <f t="shared" si="7"/>
        <v>1</v>
      </c>
      <c r="O120" s="11">
        <f t="shared" si="8"/>
        <v>0</v>
      </c>
      <c r="P120" s="11">
        <f t="shared" si="9"/>
        <v>0</v>
      </c>
      <c r="Q120" s="11">
        <f t="shared" si="10"/>
        <v>0</v>
      </c>
      <c r="R120" s="11">
        <f t="shared" si="11"/>
        <v>0</v>
      </c>
      <c r="S120" s="11">
        <f t="shared" si="12"/>
        <v>0</v>
      </c>
      <c r="T120" s="9">
        <f t="shared" si="13"/>
        <v>0</v>
      </c>
      <c r="AT120" s="18"/>
      <c r="AU120" s="15"/>
      <c r="AV120" s="15"/>
      <c r="AW120" s="15"/>
      <c r="AX120" s="15"/>
      <c r="AY120" s="15"/>
      <c r="AZ120" s="15"/>
      <c r="BA120" s="15"/>
      <c r="BB120" s="15"/>
      <c r="BC120" s="15"/>
      <c r="BD120" s="15"/>
      <c r="BE120" s="15"/>
      <c r="BF120" s="15"/>
      <c r="BG120" s="15"/>
      <c r="BH120" s="15"/>
      <c r="BI120" s="15"/>
      <c r="BJ120" s="15"/>
      <c r="BK120" s="15"/>
      <c r="BL120" s="15"/>
      <c r="BM120" s="15"/>
      <c r="BN120" s="15"/>
      <c r="BO120" s="15"/>
      <c r="BQ120" s="18"/>
      <c r="BR120" s="15"/>
      <c r="BS120" s="15"/>
      <c r="BT120" s="15"/>
      <c r="BU120" s="15"/>
      <c r="BV120" s="15"/>
      <c r="BW120" s="15"/>
      <c r="BX120" s="15"/>
      <c r="BY120" s="15"/>
      <c r="BZ120" s="15"/>
    </row>
    <row r="121" spans="1:78" ht="15" customHeight="1" x14ac:dyDescent="0.75">
      <c r="A121" s="10">
        <v>1</v>
      </c>
      <c r="B121" s="11">
        <v>4500</v>
      </c>
      <c r="C121" s="11">
        <v>57000</v>
      </c>
      <c r="D121" s="11"/>
      <c r="E121" s="11">
        <v>5</v>
      </c>
      <c r="F121" s="11"/>
      <c r="G121" s="11"/>
      <c r="H121" s="11">
        <v>222.6</v>
      </c>
      <c r="I121" s="11">
        <v>1</v>
      </c>
      <c r="J121" s="11">
        <v>13</v>
      </c>
      <c r="K121" s="11"/>
      <c r="L121" s="11" t="s">
        <v>13</v>
      </c>
      <c r="M121" s="11" t="s">
        <v>14</v>
      </c>
      <c r="N121" s="11">
        <f t="shared" si="7"/>
        <v>1</v>
      </c>
      <c r="O121" s="11">
        <f t="shared" si="8"/>
        <v>0</v>
      </c>
      <c r="P121" s="11">
        <f t="shared" si="9"/>
        <v>1</v>
      </c>
      <c r="Q121" s="11">
        <f t="shared" si="10"/>
        <v>0</v>
      </c>
      <c r="R121" s="11">
        <f t="shared" si="11"/>
        <v>0</v>
      </c>
      <c r="S121" s="11">
        <f t="shared" si="12"/>
        <v>0</v>
      </c>
      <c r="T121" s="9">
        <f t="shared" si="13"/>
        <v>222.6</v>
      </c>
      <c r="AT121" s="18"/>
      <c r="AU121" s="15"/>
      <c r="AV121" s="15"/>
      <c r="AW121" s="15"/>
      <c r="AX121" s="15"/>
      <c r="AY121" s="15"/>
      <c r="AZ121" s="15"/>
      <c r="BA121" s="15"/>
      <c r="BB121" s="15"/>
      <c r="BC121" s="15"/>
      <c r="BD121" s="15"/>
      <c r="BE121" s="15"/>
      <c r="BF121" s="15"/>
      <c r="BG121" s="15"/>
      <c r="BH121" s="15"/>
      <c r="BI121" s="15"/>
      <c r="BJ121" s="15"/>
      <c r="BK121" s="15"/>
      <c r="BL121" s="15"/>
      <c r="BM121" s="15"/>
      <c r="BN121" s="15"/>
      <c r="BO121" s="15"/>
      <c r="BQ121" s="18"/>
      <c r="BR121" s="15"/>
      <c r="BS121" s="15"/>
      <c r="BT121" s="15"/>
      <c r="BU121" s="15"/>
      <c r="BV121" s="15"/>
      <c r="BW121" s="15"/>
      <c r="BX121" s="15"/>
      <c r="BY121" s="15"/>
      <c r="BZ121" s="15"/>
    </row>
    <row r="122" spans="1:78" ht="15" customHeight="1" x14ac:dyDescent="0.75">
      <c r="A122" s="10">
        <v>1</v>
      </c>
      <c r="B122" s="11">
        <v>4500</v>
      </c>
      <c r="C122" s="11">
        <v>34184</v>
      </c>
      <c r="D122" s="11">
        <v>46000</v>
      </c>
      <c r="E122" s="11">
        <v>3.5</v>
      </c>
      <c r="F122" s="11">
        <v>0</v>
      </c>
      <c r="G122" s="11">
        <v>1</v>
      </c>
      <c r="H122" s="11">
        <v>122.6</v>
      </c>
      <c r="I122" s="11">
        <v>2</v>
      </c>
      <c r="J122" s="11">
        <v>22</v>
      </c>
      <c r="K122" s="11"/>
      <c r="L122" s="11" t="s">
        <v>13</v>
      </c>
      <c r="M122" s="11" t="s">
        <v>17</v>
      </c>
      <c r="N122" s="11">
        <f t="shared" si="7"/>
        <v>1</v>
      </c>
      <c r="O122" s="11">
        <f t="shared" si="8"/>
        <v>1</v>
      </c>
      <c r="P122" s="11">
        <f t="shared" si="9"/>
        <v>0</v>
      </c>
      <c r="Q122" s="11">
        <f t="shared" si="10"/>
        <v>0</v>
      </c>
      <c r="R122" s="11">
        <f t="shared" si="11"/>
        <v>0</v>
      </c>
      <c r="S122" s="11">
        <f t="shared" si="12"/>
        <v>0</v>
      </c>
      <c r="T122" s="9">
        <f t="shared" si="13"/>
        <v>122.6</v>
      </c>
      <c r="AT122" s="18"/>
      <c r="AU122" s="15"/>
      <c r="AV122" s="15"/>
      <c r="AW122" s="15"/>
      <c r="AX122" s="15"/>
      <c r="AY122" s="15"/>
      <c r="AZ122" s="15"/>
      <c r="BA122" s="15"/>
      <c r="BB122" s="15"/>
      <c r="BC122" s="15"/>
      <c r="BD122" s="15"/>
      <c r="BE122" s="15"/>
      <c r="BF122" s="15"/>
      <c r="BG122" s="15"/>
      <c r="BH122" s="15"/>
      <c r="BI122" s="15"/>
      <c r="BJ122" s="15"/>
      <c r="BK122" s="15"/>
      <c r="BL122" s="15"/>
      <c r="BM122" s="15"/>
      <c r="BN122" s="15"/>
      <c r="BO122" s="15"/>
      <c r="BQ122" s="18"/>
      <c r="BR122" s="15"/>
      <c r="BS122" s="15"/>
      <c r="BT122" s="15"/>
      <c r="BU122" s="15"/>
      <c r="BV122" s="15"/>
      <c r="BW122" s="15"/>
      <c r="BX122" s="15"/>
      <c r="BY122" s="15"/>
      <c r="BZ122" s="15"/>
    </row>
    <row r="123" spans="1:78" ht="15" customHeight="1" x14ac:dyDescent="0.75">
      <c r="A123" s="10">
        <v>1</v>
      </c>
      <c r="B123" s="11">
        <v>4500</v>
      </c>
      <c r="C123" s="11">
        <v>66517</v>
      </c>
      <c r="D123" s="11">
        <v>87000</v>
      </c>
      <c r="E123" s="11">
        <v>10</v>
      </c>
      <c r="F123" s="11">
        <v>0</v>
      </c>
      <c r="G123" s="11">
        <v>4</v>
      </c>
      <c r="H123" s="11">
        <v>125.8</v>
      </c>
      <c r="I123" s="11">
        <v>0</v>
      </c>
      <c r="J123" s="11">
        <v>34</v>
      </c>
      <c r="K123" s="11"/>
      <c r="L123" s="11" t="s">
        <v>20</v>
      </c>
      <c r="M123" s="11" t="s">
        <v>18</v>
      </c>
      <c r="N123" s="11">
        <f t="shared" si="7"/>
        <v>0</v>
      </c>
      <c r="O123" s="11">
        <f t="shared" si="8"/>
        <v>0</v>
      </c>
      <c r="P123" s="11">
        <f t="shared" si="9"/>
        <v>0</v>
      </c>
      <c r="Q123" s="11">
        <f t="shared" si="10"/>
        <v>0</v>
      </c>
      <c r="R123" s="11">
        <f t="shared" si="11"/>
        <v>0</v>
      </c>
      <c r="S123" s="11">
        <f t="shared" si="12"/>
        <v>1</v>
      </c>
      <c r="T123" s="9">
        <f t="shared" si="13"/>
        <v>0</v>
      </c>
      <c r="AT123" s="18"/>
      <c r="AU123" s="15"/>
      <c r="AV123" s="15"/>
      <c r="AW123" s="15"/>
      <c r="AX123" s="15"/>
      <c r="AY123" s="15"/>
      <c r="AZ123" s="15"/>
      <c r="BA123" s="15"/>
      <c r="BB123" s="15"/>
      <c r="BC123" s="15"/>
      <c r="BD123" s="15"/>
      <c r="BE123" s="15"/>
      <c r="BF123" s="15"/>
      <c r="BG123" s="15"/>
      <c r="BH123" s="15"/>
      <c r="BI123" s="15"/>
      <c r="BJ123" s="15"/>
      <c r="BK123" s="15"/>
      <c r="BL123" s="15"/>
      <c r="BM123" s="15"/>
      <c r="BN123" s="15"/>
      <c r="BO123" s="15"/>
      <c r="BQ123" s="18"/>
      <c r="BR123" s="15"/>
      <c r="BS123" s="15"/>
      <c r="BT123" s="15"/>
      <c r="BU123" s="15"/>
      <c r="BV123" s="15"/>
      <c r="BW123" s="15"/>
      <c r="BX123" s="15"/>
      <c r="BY123" s="15"/>
      <c r="BZ123" s="15"/>
    </row>
    <row r="124" spans="1:78" ht="15" customHeight="1" x14ac:dyDescent="0.75">
      <c r="A124" s="10">
        <v>0</v>
      </c>
      <c r="B124" s="11">
        <v>4500</v>
      </c>
      <c r="C124" s="11">
        <v>45500</v>
      </c>
      <c r="D124" s="11">
        <v>50000</v>
      </c>
      <c r="E124" s="11">
        <v>6</v>
      </c>
      <c r="F124" s="11">
        <v>0</v>
      </c>
      <c r="G124" s="11">
        <v>0</v>
      </c>
      <c r="H124" s="11">
        <v>86.166666667000001</v>
      </c>
      <c r="I124" s="11">
        <v>0</v>
      </c>
      <c r="J124" s="11">
        <v>18</v>
      </c>
      <c r="K124" s="11"/>
      <c r="L124" s="11" t="s">
        <v>13</v>
      </c>
      <c r="M124" s="11" t="s">
        <v>14</v>
      </c>
      <c r="N124" s="11">
        <f t="shared" si="7"/>
        <v>1</v>
      </c>
      <c r="O124" s="11">
        <f t="shared" si="8"/>
        <v>0</v>
      </c>
      <c r="P124" s="11">
        <f t="shared" si="9"/>
        <v>1</v>
      </c>
      <c r="Q124" s="11">
        <f t="shared" si="10"/>
        <v>0</v>
      </c>
      <c r="R124" s="11">
        <f t="shared" si="11"/>
        <v>0</v>
      </c>
      <c r="S124" s="11">
        <f t="shared" si="12"/>
        <v>0</v>
      </c>
      <c r="T124" s="9">
        <f t="shared" si="13"/>
        <v>86.166666667000001</v>
      </c>
      <c r="AT124" s="18"/>
      <c r="AU124" s="15"/>
      <c r="AV124" s="15"/>
      <c r="AW124" s="15"/>
      <c r="AX124" s="15"/>
      <c r="AY124" s="15"/>
      <c r="AZ124" s="15"/>
      <c r="BA124" s="15"/>
      <c r="BB124" s="15"/>
      <c r="BC124" s="15"/>
      <c r="BD124" s="15"/>
      <c r="BE124" s="15"/>
      <c r="BF124" s="15"/>
      <c r="BG124" s="15"/>
      <c r="BH124" s="15"/>
      <c r="BI124" s="15"/>
      <c r="BJ124" s="15"/>
      <c r="BK124" s="15"/>
      <c r="BL124" s="15"/>
      <c r="BM124" s="15"/>
      <c r="BN124" s="15"/>
      <c r="BO124" s="15"/>
      <c r="BQ124" s="18"/>
      <c r="BR124" s="15"/>
      <c r="BS124" s="15"/>
      <c r="BT124" s="15"/>
      <c r="BU124" s="15"/>
      <c r="BV124" s="15"/>
      <c r="BW124" s="15"/>
      <c r="BX124" s="15"/>
      <c r="BY124" s="15"/>
      <c r="BZ124" s="15"/>
    </row>
    <row r="125" spans="1:78" ht="15" customHeight="1" x14ac:dyDescent="0.75">
      <c r="A125" s="10">
        <v>1</v>
      </c>
      <c r="B125" s="11">
        <v>4500</v>
      </c>
      <c r="C125" s="11">
        <v>118000</v>
      </c>
      <c r="D125" s="11">
        <v>146870</v>
      </c>
      <c r="E125" s="11">
        <v>4.5</v>
      </c>
      <c r="F125" s="11">
        <v>2</v>
      </c>
      <c r="G125" s="11">
        <v>0</v>
      </c>
      <c r="H125" s="11">
        <v>203.86666667</v>
      </c>
      <c r="I125" s="11">
        <v>1</v>
      </c>
      <c r="J125" s="11">
        <v>20</v>
      </c>
      <c r="K125" s="11"/>
      <c r="L125" s="11" t="s">
        <v>13</v>
      </c>
      <c r="M125" s="11" t="s">
        <v>18</v>
      </c>
      <c r="N125" s="11">
        <f t="shared" si="7"/>
        <v>1</v>
      </c>
      <c r="O125" s="11">
        <f t="shared" si="8"/>
        <v>0</v>
      </c>
      <c r="P125" s="11">
        <f t="shared" si="9"/>
        <v>0</v>
      </c>
      <c r="Q125" s="11">
        <f t="shared" si="10"/>
        <v>0</v>
      </c>
      <c r="R125" s="11">
        <f t="shared" si="11"/>
        <v>0</v>
      </c>
      <c r="S125" s="11">
        <f t="shared" si="12"/>
        <v>1</v>
      </c>
      <c r="T125" s="9">
        <f t="shared" si="13"/>
        <v>203.86666667</v>
      </c>
      <c r="AT125" s="18"/>
      <c r="AU125" s="15"/>
      <c r="AV125" s="15"/>
      <c r="AW125" s="15"/>
      <c r="AX125" s="15"/>
      <c r="AY125" s="15"/>
      <c r="AZ125" s="15"/>
      <c r="BA125" s="15"/>
      <c r="BB125" s="15"/>
      <c r="BC125" s="15"/>
      <c r="BD125" s="15"/>
      <c r="BE125" s="15"/>
      <c r="BF125" s="15"/>
      <c r="BG125" s="15"/>
      <c r="BH125" s="15"/>
      <c r="BI125" s="15"/>
      <c r="BJ125" s="15"/>
      <c r="BK125" s="15"/>
      <c r="BL125" s="15"/>
      <c r="BM125" s="15"/>
      <c r="BN125" s="15"/>
      <c r="BO125" s="15"/>
      <c r="BQ125" s="18"/>
      <c r="BR125" s="15"/>
      <c r="BS125" s="15"/>
      <c r="BT125" s="15"/>
      <c r="BU125" s="15"/>
      <c r="BV125" s="15"/>
      <c r="BW125" s="15"/>
      <c r="BX125" s="15"/>
      <c r="BY125" s="15"/>
      <c r="BZ125" s="15"/>
    </row>
    <row r="126" spans="1:78" ht="15" customHeight="1" x14ac:dyDescent="0.75">
      <c r="A126" s="10">
        <v>1</v>
      </c>
      <c r="B126" s="11">
        <v>4500</v>
      </c>
      <c r="C126" s="11">
        <v>90000</v>
      </c>
      <c r="D126" s="11">
        <v>105800</v>
      </c>
      <c r="E126" s="11">
        <v>6</v>
      </c>
      <c r="F126" s="11">
        <v>2</v>
      </c>
      <c r="G126" s="11">
        <v>3</v>
      </c>
      <c r="H126" s="11">
        <v>80.099999999999994</v>
      </c>
      <c r="I126" s="11">
        <v>3</v>
      </c>
      <c r="J126" s="11">
        <v>10</v>
      </c>
      <c r="K126" s="11"/>
      <c r="L126" s="11" t="s">
        <v>13</v>
      </c>
      <c r="M126" s="11" t="s">
        <v>14</v>
      </c>
      <c r="N126" s="11">
        <f t="shared" si="7"/>
        <v>1</v>
      </c>
      <c r="O126" s="11">
        <f t="shared" si="8"/>
        <v>0</v>
      </c>
      <c r="P126" s="11">
        <f t="shared" si="9"/>
        <v>1</v>
      </c>
      <c r="Q126" s="11">
        <f t="shared" si="10"/>
        <v>0</v>
      </c>
      <c r="R126" s="11">
        <f t="shared" si="11"/>
        <v>0</v>
      </c>
      <c r="S126" s="11">
        <f t="shared" si="12"/>
        <v>0</v>
      </c>
      <c r="T126" s="9">
        <f t="shared" si="13"/>
        <v>80.099999999999994</v>
      </c>
      <c r="AT126" s="18"/>
      <c r="AU126" s="15"/>
      <c r="AV126" s="15"/>
      <c r="AW126" s="15"/>
      <c r="AX126" s="15"/>
      <c r="AY126" s="15"/>
      <c r="AZ126" s="15"/>
      <c r="BA126" s="15"/>
      <c r="BB126" s="15"/>
      <c r="BC126" s="15"/>
      <c r="BD126" s="15"/>
      <c r="BE126" s="15"/>
      <c r="BF126" s="15"/>
      <c r="BG126" s="15"/>
      <c r="BH126" s="15"/>
      <c r="BI126" s="15"/>
      <c r="BJ126" s="15"/>
      <c r="BK126" s="15"/>
      <c r="BL126" s="15"/>
      <c r="BM126" s="15"/>
      <c r="BN126" s="15"/>
      <c r="BO126" s="15"/>
      <c r="BQ126" s="18"/>
      <c r="BR126" s="15"/>
      <c r="BS126" s="15"/>
      <c r="BT126" s="15"/>
      <c r="BU126" s="15"/>
      <c r="BV126" s="15"/>
      <c r="BW126" s="15"/>
      <c r="BX126" s="15"/>
      <c r="BY126" s="15"/>
      <c r="BZ126" s="15"/>
    </row>
    <row r="127" spans="1:78" ht="15" customHeight="1" x14ac:dyDescent="0.75">
      <c r="A127" s="10">
        <v>0</v>
      </c>
      <c r="B127" s="11">
        <v>4700</v>
      </c>
      <c r="C127" s="11">
        <v>67913</v>
      </c>
      <c r="D127" s="11">
        <v>97205</v>
      </c>
      <c r="E127" s="11">
        <v>2</v>
      </c>
      <c r="F127" s="11">
        <v>0</v>
      </c>
      <c r="G127" s="11">
        <v>0</v>
      </c>
      <c r="H127" s="11">
        <v>142.82439151</v>
      </c>
      <c r="I127" s="11">
        <v>0</v>
      </c>
      <c r="J127" s="11">
        <v>24</v>
      </c>
      <c r="K127" s="11">
        <v>35.226997191999999</v>
      </c>
      <c r="L127" s="11"/>
      <c r="M127" s="11" t="s">
        <v>17</v>
      </c>
      <c r="N127" s="11">
        <f t="shared" si="7"/>
        <v>0</v>
      </c>
      <c r="O127" s="11">
        <f t="shared" si="8"/>
        <v>1</v>
      </c>
      <c r="P127" s="11">
        <f t="shared" si="9"/>
        <v>0</v>
      </c>
      <c r="Q127" s="11">
        <f t="shared" si="10"/>
        <v>0</v>
      </c>
      <c r="R127" s="11">
        <f t="shared" si="11"/>
        <v>0</v>
      </c>
      <c r="S127" s="11">
        <f t="shared" si="12"/>
        <v>0</v>
      </c>
      <c r="T127" s="9">
        <f t="shared" si="13"/>
        <v>0</v>
      </c>
      <c r="AT127" s="18"/>
      <c r="AU127" s="15"/>
      <c r="AV127" s="15"/>
      <c r="AW127" s="15"/>
      <c r="AX127" s="15"/>
      <c r="AY127" s="15"/>
      <c r="AZ127" s="15"/>
      <c r="BA127" s="15"/>
      <c r="BB127" s="15"/>
      <c r="BC127" s="15"/>
      <c r="BD127" s="15"/>
      <c r="BE127" s="15"/>
      <c r="BF127" s="15"/>
      <c r="BG127" s="15"/>
      <c r="BH127" s="15"/>
      <c r="BI127" s="15"/>
      <c r="BJ127" s="15"/>
      <c r="BK127" s="15"/>
      <c r="BL127" s="15"/>
      <c r="BM127" s="15"/>
      <c r="BN127" s="15"/>
      <c r="BO127" s="15"/>
      <c r="BQ127" s="18"/>
      <c r="BR127" s="15"/>
      <c r="BS127" s="15"/>
      <c r="BT127" s="15"/>
      <c r="BU127" s="15"/>
      <c r="BV127" s="15"/>
      <c r="BW127" s="15"/>
      <c r="BX127" s="15"/>
      <c r="BY127" s="15"/>
      <c r="BZ127" s="15"/>
    </row>
    <row r="128" spans="1:78" ht="15" customHeight="1" x14ac:dyDescent="0.75">
      <c r="A128" s="10">
        <v>0</v>
      </c>
      <c r="B128" s="11">
        <v>4700</v>
      </c>
      <c r="C128" s="11">
        <v>71855</v>
      </c>
      <c r="D128" s="11">
        <v>88566</v>
      </c>
      <c r="E128" s="11">
        <v>2</v>
      </c>
      <c r="F128" s="11">
        <v>2</v>
      </c>
      <c r="G128" s="11">
        <v>0</v>
      </c>
      <c r="H128" s="11">
        <v>283.95953809000002</v>
      </c>
      <c r="I128" s="11">
        <v>0</v>
      </c>
      <c r="J128" s="11">
        <v>5</v>
      </c>
      <c r="K128" s="11">
        <v>36.475473282999999</v>
      </c>
      <c r="L128" s="11" t="s">
        <v>13</v>
      </c>
      <c r="M128" s="11" t="s">
        <v>14</v>
      </c>
      <c r="N128" s="11">
        <f t="shared" si="7"/>
        <v>1</v>
      </c>
      <c r="O128" s="11">
        <f t="shared" si="8"/>
        <v>0</v>
      </c>
      <c r="P128" s="11">
        <f t="shared" si="9"/>
        <v>1</v>
      </c>
      <c r="Q128" s="11">
        <f t="shared" si="10"/>
        <v>0</v>
      </c>
      <c r="R128" s="11">
        <f t="shared" si="11"/>
        <v>0</v>
      </c>
      <c r="S128" s="11">
        <f t="shared" si="12"/>
        <v>0</v>
      </c>
      <c r="T128" s="9">
        <f t="shared" si="13"/>
        <v>283.95953809000002</v>
      </c>
      <c r="AT128" s="18"/>
      <c r="AU128" s="15"/>
      <c r="AV128" s="15"/>
      <c r="AW128" s="15"/>
      <c r="AX128" s="15"/>
      <c r="AY128" s="15"/>
      <c r="AZ128" s="15"/>
      <c r="BA128" s="15"/>
      <c r="BB128" s="15"/>
      <c r="BC128" s="15"/>
      <c r="BD128" s="15"/>
      <c r="BE128" s="15"/>
      <c r="BF128" s="15"/>
      <c r="BG128" s="15"/>
      <c r="BH128" s="15"/>
      <c r="BI128" s="15"/>
      <c r="BJ128" s="15"/>
      <c r="BK128" s="15"/>
      <c r="BL128" s="15"/>
      <c r="BM128" s="15"/>
      <c r="BN128" s="15"/>
      <c r="BO128" s="15"/>
      <c r="BQ128" s="18"/>
      <c r="BR128" s="15"/>
      <c r="BS128" s="15"/>
      <c r="BT128" s="15"/>
      <c r="BU128" s="15"/>
      <c r="BV128" s="15"/>
      <c r="BW128" s="15"/>
      <c r="BX128" s="15"/>
      <c r="BY128" s="15"/>
      <c r="BZ128" s="15"/>
    </row>
    <row r="129" spans="1:78" ht="15" customHeight="1" x14ac:dyDescent="0.75">
      <c r="A129" s="10">
        <v>0</v>
      </c>
      <c r="B129" s="11">
        <v>4700</v>
      </c>
      <c r="C129" s="11">
        <v>53918</v>
      </c>
      <c r="D129" s="11">
        <v>59511</v>
      </c>
      <c r="E129" s="11">
        <v>6</v>
      </c>
      <c r="F129" s="11"/>
      <c r="G129" s="11">
        <v>0</v>
      </c>
      <c r="H129" s="11">
        <v>54.136477429999999</v>
      </c>
      <c r="I129" s="11"/>
      <c r="J129" s="11">
        <v>15</v>
      </c>
      <c r="K129" s="11">
        <v>34.416507811000002</v>
      </c>
      <c r="L129" s="11" t="s">
        <v>20</v>
      </c>
      <c r="M129" s="11"/>
      <c r="N129" s="11">
        <f t="shared" si="7"/>
        <v>0</v>
      </c>
      <c r="O129" s="11">
        <f t="shared" si="8"/>
        <v>0</v>
      </c>
      <c r="P129" s="11">
        <f t="shared" si="9"/>
        <v>0</v>
      </c>
      <c r="Q129" s="11">
        <f t="shared" si="10"/>
        <v>0</v>
      </c>
      <c r="R129" s="11">
        <f t="shared" si="11"/>
        <v>0</v>
      </c>
      <c r="S129" s="11">
        <f t="shared" si="12"/>
        <v>0</v>
      </c>
      <c r="T129" s="9">
        <f t="shared" si="13"/>
        <v>0</v>
      </c>
      <c r="AT129" s="18"/>
      <c r="AU129" s="15"/>
      <c r="AV129" s="15"/>
      <c r="AW129" s="15"/>
      <c r="AX129" s="15"/>
      <c r="AY129" s="15"/>
      <c r="AZ129" s="15"/>
      <c r="BA129" s="15"/>
      <c r="BB129" s="15"/>
      <c r="BC129" s="15"/>
      <c r="BD129" s="15"/>
      <c r="BE129" s="15"/>
      <c r="BF129" s="15"/>
      <c r="BG129" s="15"/>
      <c r="BH129" s="15"/>
      <c r="BI129" s="15"/>
      <c r="BJ129" s="15"/>
      <c r="BK129" s="15"/>
      <c r="BL129" s="15"/>
      <c r="BM129" s="15"/>
      <c r="BN129" s="15"/>
      <c r="BO129" s="15"/>
      <c r="BQ129" s="18"/>
      <c r="BR129" s="15"/>
      <c r="BS129" s="15"/>
      <c r="BT129" s="15"/>
      <c r="BU129" s="15"/>
      <c r="BV129" s="15"/>
      <c r="BW129" s="15"/>
      <c r="BX129" s="15"/>
      <c r="BY129" s="15"/>
      <c r="BZ129" s="15"/>
    </row>
    <row r="130" spans="1:78" ht="15" customHeight="1" x14ac:dyDescent="0.75">
      <c r="A130" s="10">
        <v>1</v>
      </c>
      <c r="B130" s="11">
        <v>4700</v>
      </c>
      <c r="C130" s="11">
        <v>49100</v>
      </c>
      <c r="D130" s="11">
        <v>58238</v>
      </c>
      <c r="E130" s="11">
        <v>0.1</v>
      </c>
      <c r="F130" s="11">
        <v>0</v>
      </c>
      <c r="G130" s="11">
        <v>0</v>
      </c>
      <c r="H130" s="11">
        <v>61.8</v>
      </c>
      <c r="I130" s="11">
        <v>2</v>
      </c>
      <c r="J130" s="11">
        <v>17</v>
      </c>
      <c r="K130" s="11"/>
      <c r="L130" s="11" t="s">
        <v>13</v>
      </c>
      <c r="M130" s="11" t="s">
        <v>18</v>
      </c>
      <c r="N130" s="11">
        <f t="shared" si="7"/>
        <v>1</v>
      </c>
      <c r="O130" s="11">
        <f t="shared" si="8"/>
        <v>0</v>
      </c>
      <c r="P130" s="11">
        <f t="shared" si="9"/>
        <v>0</v>
      </c>
      <c r="Q130" s="11">
        <f t="shared" si="10"/>
        <v>0</v>
      </c>
      <c r="R130" s="11">
        <f t="shared" si="11"/>
        <v>0</v>
      </c>
      <c r="S130" s="11">
        <f t="shared" si="12"/>
        <v>1</v>
      </c>
      <c r="T130" s="9">
        <f t="shared" si="13"/>
        <v>61.8</v>
      </c>
      <c r="AT130" s="18"/>
      <c r="AU130" s="15"/>
      <c r="AV130" s="15"/>
      <c r="AW130" s="15"/>
      <c r="AX130" s="15"/>
      <c r="AY130" s="15"/>
      <c r="AZ130" s="15"/>
      <c r="BA130" s="15"/>
      <c r="BB130" s="15"/>
      <c r="BC130" s="15"/>
      <c r="BD130" s="15"/>
      <c r="BE130" s="15"/>
      <c r="BF130" s="15"/>
      <c r="BG130" s="15"/>
      <c r="BH130" s="15"/>
      <c r="BI130" s="15"/>
      <c r="BJ130" s="15"/>
      <c r="BK130" s="15"/>
      <c r="BL130" s="15"/>
      <c r="BM130" s="15"/>
      <c r="BN130" s="15"/>
      <c r="BO130" s="15"/>
      <c r="BQ130" s="18"/>
      <c r="BR130" s="15"/>
      <c r="BS130" s="15"/>
      <c r="BT130" s="15"/>
      <c r="BU130" s="15"/>
      <c r="BV130" s="15"/>
      <c r="BW130" s="15"/>
      <c r="BX130" s="15"/>
      <c r="BY130" s="15"/>
      <c r="BZ130" s="15"/>
    </row>
    <row r="131" spans="1:78" ht="15" customHeight="1" x14ac:dyDescent="0.75">
      <c r="A131" s="10">
        <v>0</v>
      </c>
      <c r="B131" s="11">
        <v>4700</v>
      </c>
      <c r="C131" s="11">
        <v>88026</v>
      </c>
      <c r="D131" s="11">
        <v>115506</v>
      </c>
      <c r="E131" s="11">
        <v>6</v>
      </c>
      <c r="F131" s="11">
        <v>0</v>
      </c>
      <c r="G131" s="11">
        <v>0</v>
      </c>
      <c r="H131" s="11">
        <v>182.24833156</v>
      </c>
      <c r="I131" s="11">
        <v>0</v>
      </c>
      <c r="J131" s="11">
        <v>27</v>
      </c>
      <c r="K131" s="11">
        <v>29.209022579999999</v>
      </c>
      <c r="L131" s="11" t="s">
        <v>13</v>
      </c>
      <c r="M131" s="11" t="s">
        <v>18</v>
      </c>
      <c r="N131" s="11">
        <f t="shared" ref="N131:N194" si="14">IF(L131="HomeImp",1,0)</f>
        <v>1</v>
      </c>
      <c r="O131" s="11">
        <f t="shared" ref="O131:O194" si="15">IF(M131="Mgr",1,0)</f>
        <v>0</v>
      </c>
      <c r="P131" s="11">
        <f t="shared" ref="P131:P194" si="16">IF(M131="Other",1,0)</f>
        <v>0</v>
      </c>
      <c r="Q131" s="11">
        <f t="shared" ref="Q131:Q194" si="17">IF(M131="Office",1,0)</f>
        <v>0</v>
      </c>
      <c r="R131" s="11">
        <f t="shared" ref="R131:R194" si="18">IF(M131="Sales",1,0)</f>
        <v>0</v>
      </c>
      <c r="S131" s="11">
        <f t="shared" ref="S131:S194" si="19">IF(M131="ProfExe",1,0)</f>
        <v>1</v>
      </c>
      <c r="T131" s="9">
        <f t="shared" ref="T131:T194" si="20">H131*N131</f>
        <v>182.24833156</v>
      </c>
      <c r="AT131" s="18"/>
      <c r="AU131" s="15"/>
      <c r="AV131" s="15"/>
      <c r="AW131" s="15"/>
      <c r="AX131" s="15"/>
      <c r="AY131" s="15"/>
      <c r="AZ131" s="15"/>
      <c r="BA131" s="15"/>
      <c r="BB131" s="15"/>
      <c r="BC131" s="15"/>
      <c r="BD131" s="15"/>
      <c r="BE131" s="15"/>
      <c r="BF131" s="15"/>
      <c r="BG131" s="15"/>
      <c r="BH131" s="15"/>
      <c r="BI131" s="15"/>
      <c r="BJ131" s="15"/>
      <c r="BK131" s="15"/>
      <c r="BL131" s="15"/>
      <c r="BM131" s="15"/>
      <c r="BN131" s="15"/>
      <c r="BO131" s="15"/>
      <c r="BQ131" s="18"/>
      <c r="BR131" s="15"/>
      <c r="BS131" s="15"/>
      <c r="BT131" s="15"/>
      <c r="BU131" s="15"/>
      <c r="BV131" s="15"/>
      <c r="BW131" s="15"/>
      <c r="BX131" s="15"/>
      <c r="BY131" s="15"/>
      <c r="BZ131" s="15"/>
    </row>
    <row r="132" spans="1:78" ht="15" customHeight="1" x14ac:dyDescent="0.75">
      <c r="A132" s="10">
        <v>1</v>
      </c>
      <c r="B132" s="11">
        <v>4700</v>
      </c>
      <c r="C132" s="11">
        <v>26900</v>
      </c>
      <c r="D132" s="11">
        <v>45000</v>
      </c>
      <c r="E132" s="11">
        <v>9</v>
      </c>
      <c r="F132" s="11">
        <v>1</v>
      </c>
      <c r="G132" s="11">
        <v>2</v>
      </c>
      <c r="H132" s="11">
        <v>90.466666666999998</v>
      </c>
      <c r="I132" s="11">
        <v>1</v>
      </c>
      <c r="J132" s="11">
        <v>16</v>
      </c>
      <c r="K132" s="11"/>
      <c r="L132" s="11" t="s">
        <v>13</v>
      </c>
      <c r="M132" s="11" t="s">
        <v>18</v>
      </c>
      <c r="N132" s="11">
        <f t="shared" si="14"/>
        <v>1</v>
      </c>
      <c r="O132" s="11">
        <f t="shared" si="15"/>
        <v>0</v>
      </c>
      <c r="P132" s="11">
        <f t="shared" si="16"/>
        <v>0</v>
      </c>
      <c r="Q132" s="11">
        <f t="shared" si="17"/>
        <v>0</v>
      </c>
      <c r="R132" s="11">
        <f t="shared" si="18"/>
        <v>0</v>
      </c>
      <c r="S132" s="11">
        <f t="shared" si="19"/>
        <v>1</v>
      </c>
      <c r="T132" s="9">
        <f t="shared" si="20"/>
        <v>90.466666666999998</v>
      </c>
      <c r="AT132" s="18"/>
      <c r="AU132" s="15"/>
      <c r="AV132" s="15"/>
      <c r="AW132" s="15"/>
      <c r="AX132" s="15"/>
      <c r="AY132" s="15"/>
      <c r="AZ132" s="15"/>
      <c r="BA132" s="15"/>
      <c r="BB132" s="15"/>
      <c r="BC132" s="15"/>
      <c r="BD132" s="15"/>
      <c r="BE132" s="15"/>
      <c r="BF132" s="15"/>
      <c r="BG132" s="15"/>
      <c r="BH132" s="15"/>
      <c r="BI132" s="15"/>
      <c r="BJ132" s="15"/>
      <c r="BK132" s="15"/>
      <c r="BL132" s="15"/>
      <c r="BM132" s="15"/>
      <c r="BN132" s="15"/>
      <c r="BO132" s="15"/>
      <c r="BQ132" s="18"/>
      <c r="BR132" s="15"/>
      <c r="BS132" s="15"/>
      <c r="BT132" s="15"/>
      <c r="BU132" s="15"/>
      <c r="BV132" s="15"/>
      <c r="BW132" s="15"/>
      <c r="BX132" s="15"/>
      <c r="BY132" s="15"/>
      <c r="BZ132" s="15"/>
    </row>
    <row r="133" spans="1:78" ht="15" customHeight="1" x14ac:dyDescent="0.75">
      <c r="A133" s="10">
        <v>0</v>
      </c>
      <c r="B133" s="11">
        <v>4800</v>
      </c>
      <c r="C133" s="11">
        <v>67317</v>
      </c>
      <c r="D133" s="11">
        <v>97191</v>
      </c>
      <c r="E133" s="11">
        <v>3</v>
      </c>
      <c r="F133" s="11">
        <v>0</v>
      </c>
      <c r="G133" s="11">
        <v>0</v>
      </c>
      <c r="H133" s="11">
        <v>137.31972481</v>
      </c>
      <c r="I133" s="11">
        <v>0</v>
      </c>
      <c r="J133" s="11">
        <v>23</v>
      </c>
      <c r="K133" s="11">
        <v>34.275293777000002</v>
      </c>
      <c r="L133" s="11"/>
      <c r="M133" s="11" t="s">
        <v>17</v>
      </c>
      <c r="N133" s="11">
        <f t="shared" si="14"/>
        <v>0</v>
      </c>
      <c r="O133" s="11">
        <f t="shared" si="15"/>
        <v>1</v>
      </c>
      <c r="P133" s="11">
        <f t="shared" si="16"/>
        <v>0</v>
      </c>
      <c r="Q133" s="11">
        <f t="shared" si="17"/>
        <v>0</v>
      </c>
      <c r="R133" s="11">
        <f t="shared" si="18"/>
        <v>0</v>
      </c>
      <c r="S133" s="11">
        <f t="shared" si="19"/>
        <v>0</v>
      </c>
      <c r="T133" s="9">
        <f t="shared" si="20"/>
        <v>0</v>
      </c>
      <c r="AT133" s="18"/>
      <c r="AU133" s="15"/>
      <c r="AV133" s="15"/>
      <c r="AW133" s="15"/>
      <c r="AX133" s="15"/>
      <c r="AY133" s="15"/>
      <c r="AZ133" s="15"/>
      <c r="BA133" s="15"/>
      <c r="BB133" s="15"/>
      <c r="BC133" s="15"/>
      <c r="BD133" s="15"/>
      <c r="BE133" s="15"/>
      <c r="BF133" s="15"/>
      <c r="BG133" s="15"/>
      <c r="BH133" s="15"/>
      <c r="BI133" s="15"/>
      <c r="BJ133" s="15"/>
      <c r="BK133" s="15"/>
      <c r="BL133" s="15"/>
      <c r="BM133" s="15"/>
      <c r="BN133" s="15"/>
      <c r="BO133" s="15"/>
      <c r="BQ133" s="18"/>
      <c r="BR133" s="15"/>
      <c r="BS133" s="15"/>
      <c r="BT133" s="15"/>
      <c r="BU133" s="15"/>
      <c r="BV133" s="15"/>
      <c r="BW133" s="15"/>
      <c r="BX133" s="15"/>
      <c r="BY133" s="15"/>
      <c r="BZ133" s="15"/>
    </row>
    <row r="134" spans="1:78" ht="15" customHeight="1" x14ac:dyDescent="0.75">
      <c r="A134" s="10">
        <v>0</v>
      </c>
      <c r="B134" s="11">
        <v>4800</v>
      </c>
      <c r="C134" s="11">
        <v>56067</v>
      </c>
      <c r="D134" s="11">
        <v>63102</v>
      </c>
      <c r="E134" s="11">
        <v>9</v>
      </c>
      <c r="F134" s="11">
        <v>0</v>
      </c>
      <c r="G134" s="11">
        <v>3</v>
      </c>
      <c r="H134" s="11">
        <v>160.14631127999999</v>
      </c>
      <c r="I134" s="11">
        <v>1</v>
      </c>
      <c r="J134" s="11">
        <v>30</v>
      </c>
      <c r="K134" s="11">
        <v>21.583760121000001</v>
      </c>
      <c r="L134" s="11" t="s">
        <v>20</v>
      </c>
      <c r="M134" s="11" t="s">
        <v>18</v>
      </c>
      <c r="N134" s="11">
        <f t="shared" si="14"/>
        <v>0</v>
      </c>
      <c r="O134" s="11">
        <f t="shared" si="15"/>
        <v>0</v>
      </c>
      <c r="P134" s="11">
        <f t="shared" si="16"/>
        <v>0</v>
      </c>
      <c r="Q134" s="11">
        <f t="shared" si="17"/>
        <v>0</v>
      </c>
      <c r="R134" s="11">
        <f t="shared" si="18"/>
        <v>0</v>
      </c>
      <c r="S134" s="11">
        <f t="shared" si="19"/>
        <v>1</v>
      </c>
      <c r="T134" s="9">
        <f t="shared" si="20"/>
        <v>0</v>
      </c>
      <c r="AT134" s="18"/>
      <c r="AU134" s="15"/>
      <c r="AV134" s="15"/>
      <c r="AW134" s="15"/>
      <c r="AX134" s="15"/>
      <c r="AY134" s="15"/>
      <c r="AZ134" s="15"/>
      <c r="BA134" s="15"/>
      <c r="BB134" s="15"/>
      <c r="BC134" s="15"/>
      <c r="BD134" s="15"/>
      <c r="BE134" s="15"/>
      <c r="BF134" s="15"/>
      <c r="BG134" s="15"/>
      <c r="BH134" s="15"/>
      <c r="BI134" s="15"/>
      <c r="BJ134" s="15"/>
      <c r="BK134" s="15"/>
      <c r="BL134" s="15"/>
      <c r="BM134" s="15"/>
      <c r="BN134" s="15"/>
      <c r="BO134" s="15"/>
      <c r="BQ134" s="18"/>
      <c r="BR134" s="15"/>
      <c r="BS134" s="15"/>
      <c r="BT134" s="15"/>
      <c r="BU134" s="15"/>
      <c r="BV134" s="15"/>
      <c r="BW134" s="15"/>
      <c r="BX134" s="15"/>
      <c r="BY134" s="15"/>
      <c r="BZ134" s="15"/>
    </row>
    <row r="135" spans="1:78" ht="15" customHeight="1" x14ac:dyDescent="0.75">
      <c r="A135" s="10">
        <v>0</v>
      </c>
      <c r="B135" s="11">
        <v>4800</v>
      </c>
      <c r="C135" s="11">
        <v>80482</v>
      </c>
      <c r="D135" s="11">
        <v>88342</v>
      </c>
      <c r="E135" s="11">
        <v>7</v>
      </c>
      <c r="F135" s="11">
        <v>0</v>
      </c>
      <c r="G135" s="11">
        <v>0</v>
      </c>
      <c r="H135" s="11">
        <v>275.03239482999999</v>
      </c>
      <c r="I135" s="11">
        <v>0</v>
      </c>
      <c r="J135" s="11">
        <v>11</v>
      </c>
      <c r="K135" s="11">
        <v>43.717635112000004</v>
      </c>
      <c r="L135" s="11" t="s">
        <v>13</v>
      </c>
      <c r="M135" s="11" t="s">
        <v>18</v>
      </c>
      <c r="N135" s="11">
        <f t="shared" si="14"/>
        <v>1</v>
      </c>
      <c r="O135" s="11">
        <f t="shared" si="15"/>
        <v>0</v>
      </c>
      <c r="P135" s="11">
        <f t="shared" si="16"/>
        <v>0</v>
      </c>
      <c r="Q135" s="11">
        <f t="shared" si="17"/>
        <v>0</v>
      </c>
      <c r="R135" s="11">
        <f t="shared" si="18"/>
        <v>0</v>
      </c>
      <c r="S135" s="11">
        <f t="shared" si="19"/>
        <v>1</v>
      </c>
      <c r="T135" s="9">
        <f t="shared" si="20"/>
        <v>275.03239482999999</v>
      </c>
      <c r="AT135" s="18"/>
      <c r="AU135" s="15"/>
      <c r="AV135" s="15"/>
      <c r="AW135" s="15"/>
      <c r="AX135" s="15"/>
      <c r="AY135" s="15"/>
      <c r="AZ135" s="15"/>
      <c r="BA135" s="15"/>
      <c r="BB135" s="15"/>
      <c r="BC135" s="15"/>
      <c r="BD135" s="15"/>
      <c r="BE135" s="15"/>
      <c r="BF135" s="15"/>
      <c r="BG135" s="15"/>
      <c r="BH135" s="15"/>
      <c r="BI135" s="15"/>
      <c r="BJ135" s="15"/>
      <c r="BK135" s="15"/>
      <c r="BL135" s="15"/>
      <c r="BM135" s="15"/>
      <c r="BN135" s="15"/>
      <c r="BO135" s="15"/>
      <c r="BQ135" s="18"/>
      <c r="BR135" s="15"/>
      <c r="BS135" s="15"/>
      <c r="BT135" s="15"/>
      <c r="BU135" s="15"/>
      <c r="BV135" s="15"/>
      <c r="BW135" s="15"/>
      <c r="BX135" s="15"/>
      <c r="BY135" s="15"/>
      <c r="BZ135" s="15"/>
    </row>
    <row r="136" spans="1:78" ht="15" customHeight="1" x14ac:dyDescent="0.75">
      <c r="A136" s="10">
        <v>0</v>
      </c>
      <c r="B136" s="11">
        <v>4900</v>
      </c>
      <c r="C136" s="11">
        <v>58688</v>
      </c>
      <c r="D136" s="11">
        <v>63348</v>
      </c>
      <c r="E136" s="11">
        <v>9</v>
      </c>
      <c r="F136" s="11">
        <v>0</v>
      </c>
      <c r="G136" s="11">
        <v>3</v>
      </c>
      <c r="H136" s="11">
        <v>179.16257471</v>
      </c>
      <c r="I136" s="11">
        <v>2</v>
      </c>
      <c r="J136" s="11">
        <v>31</v>
      </c>
      <c r="K136" s="11">
        <v>22.544392837</v>
      </c>
      <c r="L136" s="11" t="s">
        <v>20</v>
      </c>
      <c r="M136" s="11" t="s">
        <v>18</v>
      </c>
      <c r="N136" s="11">
        <f t="shared" si="14"/>
        <v>0</v>
      </c>
      <c r="O136" s="11">
        <f t="shared" si="15"/>
        <v>0</v>
      </c>
      <c r="P136" s="11">
        <f t="shared" si="16"/>
        <v>0</v>
      </c>
      <c r="Q136" s="11">
        <f t="shared" si="17"/>
        <v>0</v>
      </c>
      <c r="R136" s="11">
        <f t="shared" si="18"/>
        <v>0</v>
      </c>
      <c r="S136" s="11">
        <f t="shared" si="19"/>
        <v>1</v>
      </c>
      <c r="T136" s="9">
        <f t="shared" si="20"/>
        <v>0</v>
      </c>
      <c r="AT136" s="18"/>
      <c r="AU136" s="15"/>
      <c r="AV136" s="15"/>
      <c r="AW136" s="15"/>
      <c r="AX136" s="15"/>
      <c r="AY136" s="15"/>
      <c r="AZ136" s="15"/>
      <c r="BA136" s="15"/>
      <c r="BB136" s="15"/>
      <c r="BC136" s="15"/>
      <c r="BD136" s="15"/>
      <c r="BE136" s="15"/>
      <c r="BF136" s="15"/>
      <c r="BG136" s="15"/>
      <c r="BH136" s="15"/>
      <c r="BI136" s="15"/>
      <c r="BJ136" s="15"/>
      <c r="BK136" s="15"/>
      <c r="BL136" s="15"/>
      <c r="BM136" s="15"/>
      <c r="BN136" s="15"/>
      <c r="BO136" s="15"/>
      <c r="BQ136" s="18"/>
      <c r="BR136" s="15"/>
      <c r="BS136" s="15"/>
      <c r="BT136" s="15"/>
      <c r="BU136" s="15"/>
      <c r="BV136" s="15"/>
      <c r="BW136" s="15"/>
      <c r="BX136" s="15"/>
      <c r="BY136" s="15"/>
      <c r="BZ136" s="15"/>
    </row>
    <row r="137" spans="1:78" ht="15" customHeight="1" x14ac:dyDescent="0.75">
      <c r="A137" s="10">
        <v>0</v>
      </c>
      <c r="B137" s="11">
        <v>4900</v>
      </c>
      <c r="C137" s="11">
        <v>65873</v>
      </c>
      <c r="D137" s="11">
        <v>90408</v>
      </c>
      <c r="E137" s="11">
        <v>2</v>
      </c>
      <c r="F137" s="11">
        <v>0</v>
      </c>
      <c r="G137" s="11">
        <v>0</v>
      </c>
      <c r="H137" s="11">
        <v>141.85899895</v>
      </c>
      <c r="I137" s="11">
        <v>0</v>
      </c>
      <c r="J137" s="11">
        <v>23</v>
      </c>
      <c r="K137" s="11">
        <v>37.769618610000002</v>
      </c>
      <c r="L137" s="11"/>
      <c r="M137" s="11" t="s">
        <v>17</v>
      </c>
      <c r="N137" s="11">
        <f t="shared" si="14"/>
        <v>0</v>
      </c>
      <c r="O137" s="11">
        <f t="shared" si="15"/>
        <v>1</v>
      </c>
      <c r="P137" s="11">
        <f t="shared" si="16"/>
        <v>0</v>
      </c>
      <c r="Q137" s="11">
        <f t="shared" si="17"/>
        <v>0</v>
      </c>
      <c r="R137" s="11">
        <f t="shared" si="18"/>
        <v>0</v>
      </c>
      <c r="S137" s="11">
        <f t="shared" si="19"/>
        <v>0</v>
      </c>
      <c r="T137" s="9">
        <f t="shared" si="20"/>
        <v>0</v>
      </c>
      <c r="AT137" s="18"/>
      <c r="AU137" s="15"/>
      <c r="AV137" s="15"/>
      <c r="AW137" s="15"/>
      <c r="AX137" s="15"/>
      <c r="AY137" s="15"/>
      <c r="AZ137" s="15"/>
      <c r="BA137" s="15"/>
      <c r="BB137" s="15"/>
      <c r="BC137" s="15"/>
      <c r="BD137" s="15"/>
      <c r="BE137" s="15"/>
      <c r="BF137" s="15"/>
      <c r="BG137" s="15"/>
      <c r="BH137" s="15"/>
      <c r="BI137" s="15"/>
      <c r="BJ137" s="15"/>
      <c r="BK137" s="15"/>
      <c r="BL137" s="15"/>
      <c r="BM137" s="15"/>
      <c r="BN137" s="15"/>
      <c r="BO137" s="15"/>
      <c r="BQ137" s="18"/>
      <c r="BR137" s="15"/>
      <c r="BS137" s="15"/>
      <c r="BT137" s="15"/>
      <c r="BU137" s="15"/>
      <c r="BV137" s="15"/>
      <c r="BW137" s="15"/>
      <c r="BX137" s="15"/>
      <c r="BY137" s="15"/>
      <c r="BZ137" s="15"/>
    </row>
    <row r="138" spans="1:78" ht="15" customHeight="1" x14ac:dyDescent="0.75">
      <c r="A138" s="10">
        <v>1</v>
      </c>
      <c r="B138" s="11">
        <v>4900</v>
      </c>
      <c r="C138" s="11">
        <v>25597</v>
      </c>
      <c r="D138" s="11">
        <v>23031</v>
      </c>
      <c r="E138" s="11">
        <v>5</v>
      </c>
      <c r="F138" s="11">
        <v>0</v>
      </c>
      <c r="G138" s="11">
        <v>0</v>
      </c>
      <c r="H138" s="11">
        <v>101.74676644</v>
      </c>
      <c r="I138" s="11">
        <v>0</v>
      </c>
      <c r="J138" s="11">
        <v>8</v>
      </c>
      <c r="K138" s="11">
        <v>33.243156978000002</v>
      </c>
      <c r="L138" s="11" t="s">
        <v>13</v>
      </c>
      <c r="M138" s="11" t="s">
        <v>14</v>
      </c>
      <c r="N138" s="11">
        <f t="shared" si="14"/>
        <v>1</v>
      </c>
      <c r="O138" s="11">
        <f t="shared" si="15"/>
        <v>0</v>
      </c>
      <c r="P138" s="11">
        <f t="shared" si="16"/>
        <v>1</v>
      </c>
      <c r="Q138" s="11">
        <f t="shared" si="17"/>
        <v>0</v>
      </c>
      <c r="R138" s="11">
        <f t="shared" si="18"/>
        <v>0</v>
      </c>
      <c r="S138" s="11">
        <f t="shared" si="19"/>
        <v>0</v>
      </c>
      <c r="T138" s="9">
        <f t="shared" si="20"/>
        <v>101.74676644</v>
      </c>
      <c r="AT138" s="18"/>
      <c r="AU138" s="15"/>
      <c r="AV138" s="15"/>
      <c r="AW138" s="15"/>
      <c r="AX138" s="15"/>
      <c r="AY138" s="15"/>
      <c r="AZ138" s="15"/>
      <c r="BA138" s="15"/>
      <c r="BB138" s="15"/>
      <c r="BC138" s="15"/>
      <c r="BD138" s="15"/>
      <c r="BE138" s="15"/>
      <c r="BF138" s="15"/>
      <c r="BG138" s="15"/>
      <c r="BH138" s="15"/>
      <c r="BI138" s="15"/>
      <c r="BJ138" s="15"/>
      <c r="BK138" s="15"/>
      <c r="BL138" s="15"/>
      <c r="BM138" s="15"/>
      <c r="BN138" s="15"/>
      <c r="BO138" s="15"/>
      <c r="BQ138" s="18"/>
      <c r="BR138" s="15"/>
      <c r="BS138" s="15"/>
      <c r="BT138" s="15"/>
      <c r="BU138" s="15"/>
      <c r="BV138" s="15"/>
      <c r="BW138" s="15"/>
      <c r="BX138" s="15"/>
      <c r="BY138" s="15"/>
      <c r="BZ138" s="15"/>
    </row>
    <row r="139" spans="1:78" ht="15" customHeight="1" x14ac:dyDescent="0.75">
      <c r="A139" s="10">
        <v>0</v>
      </c>
      <c r="B139" s="11">
        <v>4900</v>
      </c>
      <c r="C139" s="11">
        <v>67794</v>
      </c>
      <c r="D139" s="11">
        <v>84630</v>
      </c>
      <c r="E139" s="11">
        <v>4</v>
      </c>
      <c r="F139" s="11">
        <v>0</v>
      </c>
      <c r="G139" s="11">
        <v>0</v>
      </c>
      <c r="H139" s="11">
        <v>112.57341888000001</v>
      </c>
      <c r="I139" s="11">
        <v>0</v>
      </c>
      <c r="J139" s="11">
        <v>15</v>
      </c>
      <c r="K139" s="11">
        <v>41.673996361999997</v>
      </c>
      <c r="L139" s="11" t="s">
        <v>13</v>
      </c>
      <c r="M139" s="11" t="s">
        <v>14</v>
      </c>
      <c r="N139" s="11">
        <f t="shared" si="14"/>
        <v>1</v>
      </c>
      <c r="O139" s="11">
        <f t="shared" si="15"/>
        <v>0</v>
      </c>
      <c r="P139" s="11">
        <f t="shared" si="16"/>
        <v>1</v>
      </c>
      <c r="Q139" s="11">
        <f t="shared" si="17"/>
        <v>0</v>
      </c>
      <c r="R139" s="11">
        <f t="shared" si="18"/>
        <v>0</v>
      </c>
      <c r="S139" s="11">
        <f t="shared" si="19"/>
        <v>0</v>
      </c>
      <c r="T139" s="9">
        <f t="shared" si="20"/>
        <v>112.57341888000001</v>
      </c>
      <c r="AT139" s="18"/>
      <c r="AU139" s="15"/>
      <c r="AV139" s="15"/>
      <c r="AW139" s="15"/>
      <c r="AX139" s="15"/>
      <c r="AY139" s="15"/>
      <c r="AZ139" s="15"/>
      <c r="BA139" s="15"/>
      <c r="BB139" s="15"/>
      <c r="BC139" s="15"/>
      <c r="BD139" s="15"/>
      <c r="BE139" s="15"/>
      <c r="BF139" s="15"/>
      <c r="BG139" s="15"/>
      <c r="BH139" s="15"/>
      <c r="BI139" s="15"/>
      <c r="BJ139" s="15"/>
      <c r="BK139" s="15"/>
      <c r="BL139" s="15"/>
      <c r="BM139" s="15"/>
      <c r="BN139" s="15"/>
      <c r="BO139" s="15"/>
      <c r="BQ139" s="18"/>
      <c r="BR139" s="15"/>
      <c r="BS139" s="15"/>
      <c r="BT139" s="15"/>
      <c r="BU139" s="15"/>
      <c r="BV139" s="15"/>
      <c r="BW139" s="15"/>
      <c r="BX139" s="15"/>
      <c r="BY139" s="15"/>
      <c r="BZ139" s="15"/>
    </row>
    <row r="140" spans="1:78" ht="15" customHeight="1" x14ac:dyDescent="0.75">
      <c r="A140" s="10">
        <v>1</v>
      </c>
      <c r="B140" s="11">
        <v>4900</v>
      </c>
      <c r="C140" s="11">
        <v>44000</v>
      </c>
      <c r="D140" s="11">
        <v>59745</v>
      </c>
      <c r="E140" s="11">
        <v>10</v>
      </c>
      <c r="F140" s="11">
        <v>0</v>
      </c>
      <c r="G140" s="11">
        <v>0</v>
      </c>
      <c r="H140" s="11">
        <v>81.5</v>
      </c>
      <c r="I140" s="11">
        <v>3</v>
      </c>
      <c r="J140" s="11">
        <v>13</v>
      </c>
      <c r="K140" s="11"/>
      <c r="L140" s="11" t="s">
        <v>13</v>
      </c>
      <c r="M140" s="11" t="s">
        <v>14</v>
      </c>
      <c r="N140" s="11">
        <f t="shared" si="14"/>
        <v>1</v>
      </c>
      <c r="O140" s="11">
        <f t="shared" si="15"/>
        <v>0</v>
      </c>
      <c r="P140" s="11">
        <f t="shared" si="16"/>
        <v>1</v>
      </c>
      <c r="Q140" s="11">
        <f t="shared" si="17"/>
        <v>0</v>
      </c>
      <c r="R140" s="11">
        <f t="shared" si="18"/>
        <v>0</v>
      </c>
      <c r="S140" s="11">
        <f t="shared" si="19"/>
        <v>0</v>
      </c>
      <c r="T140" s="9">
        <f t="shared" si="20"/>
        <v>81.5</v>
      </c>
      <c r="AT140" s="18"/>
      <c r="AU140" s="15"/>
      <c r="AV140" s="15"/>
      <c r="AW140" s="15"/>
      <c r="AX140" s="15"/>
      <c r="AY140" s="15"/>
      <c r="AZ140" s="15"/>
      <c r="BA140" s="15"/>
      <c r="BB140" s="15"/>
      <c r="BC140" s="15"/>
      <c r="BD140" s="15"/>
      <c r="BE140" s="15"/>
      <c r="BF140" s="15"/>
      <c r="BG140" s="15"/>
      <c r="BH140" s="15"/>
      <c r="BI140" s="15"/>
      <c r="BJ140" s="15"/>
      <c r="BK140" s="15"/>
      <c r="BL140" s="15"/>
      <c r="BM140" s="15"/>
      <c r="BN140" s="15"/>
      <c r="BO140" s="15"/>
      <c r="BQ140" s="18"/>
      <c r="BR140" s="15"/>
      <c r="BS140" s="15"/>
      <c r="BT140" s="15"/>
      <c r="BU140" s="15"/>
      <c r="BV140" s="15"/>
      <c r="BW140" s="15"/>
      <c r="BX140" s="15"/>
      <c r="BY140" s="15"/>
      <c r="BZ140" s="15"/>
    </row>
    <row r="141" spans="1:78" ht="15" customHeight="1" x14ac:dyDescent="0.75">
      <c r="A141" s="10">
        <v>0</v>
      </c>
      <c r="B141" s="11">
        <v>4900</v>
      </c>
      <c r="C141" s="11"/>
      <c r="D141" s="11">
        <v>28437.5</v>
      </c>
      <c r="E141" s="11"/>
      <c r="F141" s="11"/>
      <c r="G141" s="11"/>
      <c r="H141" s="11"/>
      <c r="I141" s="11"/>
      <c r="J141" s="11"/>
      <c r="K141" s="11"/>
      <c r="L141" s="11" t="s">
        <v>13</v>
      </c>
      <c r="M141" s="11"/>
      <c r="N141" s="11">
        <f t="shared" si="14"/>
        <v>1</v>
      </c>
      <c r="O141" s="11">
        <f t="shared" si="15"/>
        <v>0</v>
      </c>
      <c r="P141" s="11">
        <f t="shared" si="16"/>
        <v>0</v>
      </c>
      <c r="Q141" s="11">
        <f t="shared" si="17"/>
        <v>0</v>
      </c>
      <c r="R141" s="11">
        <f t="shared" si="18"/>
        <v>0</v>
      </c>
      <c r="S141" s="11">
        <f t="shared" si="19"/>
        <v>0</v>
      </c>
      <c r="T141" s="9">
        <f t="shared" si="20"/>
        <v>0</v>
      </c>
      <c r="AT141" s="18"/>
      <c r="AU141" s="15"/>
      <c r="AV141" s="15"/>
      <c r="AW141" s="15"/>
      <c r="AX141" s="15"/>
      <c r="AY141" s="15"/>
      <c r="AZ141" s="15"/>
      <c r="BA141" s="15"/>
      <c r="BB141" s="15"/>
      <c r="BC141" s="15"/>
      <c r="BD141" s="15"/>
      <c r="BE141" s="15"/>
      <c r="BF141" s="15"/>
      <c r="BG141" s="15"/>
      <c r="BH141" s="15"/>
      <c r="BI141" s="15"/>
      <c r="BJ141" s="15"/>
      <c r="BK141" s="15"/>
      <c r="BL141" s="15"/>
      <c r="BM141" s="15"/>
      <c r="BN141" s="15"/>
      <c r="BO141" s="15"/>
      <c r="BQ141" s="18"/>
      <c r="BR141" s="15"/>
      <c r="BS141" s="15"/>
      <c r="BT141" s="15"/>
      <c r="BU141" s="15"/>
      <c r="BV141" s="15"/>
      <c r="BW141" s="15"/>
      <c r="BX141" s="15"/>
      <c r="BY141" s="15"/>
      <c r="BZ141" s="15"/>
    </row>
    <row r="142" spans="1:78" ht="15" customHeight="1" x14ac:dyDescent="0.75">
      <c r="A142" s="10">
        <v>0</v>
      </c>
      <c r="B142" s="11">
        <v>4900</v>
      </c>
      <c r="C142" s="11">
        <v>170986</v>
      </c>
      <c r="D142" s="11">
        <v>245300</v>
      </c>
      <c r="E142" s="11"/>
      <c r="F142" s="11">
        <v>0</v>
      </c>
      <c r="G142" s="11">
        <v>0</v>
      </c>
      <c r="H142" s="11">
        <v>131.93333333000001</v>
      </c>
      <c r="I142" s="11">
        <v>0</v>
      </c>
      <c r="J142" s="11">
        <v>22</v>
      </c>
      <c r="K142" s="11"/>
      <c r="L142" s="11" t="s">
        <v>20</v>
      </c>
      <c r="M142" s="11" t="s">
        <v>16</v>
      </c>
      <c r="N142" s="11">
        <f t="shared" si="14"/>
        <v>0</v>
      </c>
      <c r="O142" s="11">
        <f t="shared" si="15"/>
        <v>0</v>
      </c>
      <c r="P142" s="11">
        <f t="shared" si="16"/>
        <v>0</v>
      </c>
      <c r="Q142" s="11">
        <f t="shared" si="17"/>
        <v>0</v>
      </c>
      <c r="R142" s="11">
        <f t="shared" si="18"/>
        <v>1</v>
      </c>
      <c r="S142" s="11">
        <f t="shared" si="19"/>
        <v>0</v>
      </c>
      <c r="T142" s="9">
        <f t="shared" si="20"/>
        <v>0</v>
      </c>
      <c r="AT142" s="18"/>
      <c r="AU142" s="15"/>
      <c r="AV142" s="15"/>
      <c r="AW142" s="15"/>
      <c r="AX142" s="15"/>
      <c r="AY142" s="15"/>
      <c r="AZ142" s="15"/>
      <c r="BA142" s="15"/>
      <c r="BB142" s="15"/>
      <c r="BC142" s="15"/>
      <c r="BD142" s="15"/>
      <c r="BE142" s="15"/>
      <c r="BF142" s="15"/>
      <c r="BG142" s="15"/>
      <c r="BH142" s="15"/>
      <c r="BI142" s="15"/>
      <c r="BJ142" s="15"/>
      <c r="BK142" s="15"/>
      <c r="BL142" s="15"/>
      <c r="BM142" s="15"/>
      <c r="BN142" s="15"/>
      <c r="BO142" s="15"/>
      <c r="BQ142" s="18"/>
      <c r="BR142" s="15"/>
      <c r="BS142" s="15"/>
      <c r="BT142" s="15"/>
      <c r="BU142" s="15"/>
      <c r="BV142" s="15"/>
      <c r="BW142" s="15"/>
      <c r="BX142" s="15"/>
      <c r="BY142" s="15"/>
      <c r="BZ142" s="15"/>
    </row>
    <row r="143" spans="1:78" ht="15" customHeight="1" x14ac:dyDescent="0.75">
      <c r="A143" s="10">
        <v>1</v>
      </c>
      <c r="B143" s="11">
        <v>4900</v>
      </c>
      <c r="C143" s="11">
        <v>65576</v>
      </c>
      <c r="D143" s="11">
        <v>65774</v>
      </c>
      <c r="E143" s="11">
        <v>6</v>
      </c>
      <c r="F143" s="11">
        <v>1</v>
      </c>
      <c r="G143" s="11">
        <v>2</v>
      </c>
      <c r="H143" s="11">
        <v>61.642506079999997</v>
      </c>
      <c r="I143" s="11">
        <v>1</v>
      </c>
      <c r="J143" s="11">
        <v>14</v>
      </c>
      <c r="K143" s="11">
        <v>40.590910018000002</v>
      </c>
      <c r="L143" s="11" t="s">
        <v>13</v>
      </c>
      <c r="M143" s="11" t="s">
        <v>14</v>
      </c>
      <c r="N143" s="11">
        <f t="shared" si="14"/>
        <v>1</v>
      </c>
      <c r="O143" s="11">
        <f t="shared" si="15"/>
        <v>0</v>
      </c>
      <c r="P143" s="11">
        <f t="shared" si="16"/>
        <v>1</v>
      </c>
      <c r="Q143" s="11">
        <f t="shared" si="17"/>
        <v>0</v>
      </c>
      <c r="R143" s="11">
        <f t="shared" si="18"/>
        <v>0</v>
      </c>
      <c r="S143" s="11">
        <f t="shared" si="19"/>
        <v>0</v>
      </c>
      <c r="T143" s="9">
        <f t="shared" si="20"/>
        <v>61.642506079999997</v>
      </c>
      <c r="AT143" s="18"/>
      <c r="AU143" s="15"/>
      <c r="AV143" s="15"/>
      <c r="AW143" s="15"/>
      <c r="AX143" s="15"/>
      <c r="AY143" s="15"/>
      <c r="AZ143" s="15"/>
      <c r="BA143" s="15"/>
      <c r="BB143" s="15"/>
      <c r="BC143" s="15"/>
      <c r="BD143" s="15"/>
      <c r="BE143" s="15"/>
      <c r="BF143" s="15"/>
      <c r="BG143" s="15"/>
      <c r="BH143" s="15"/>
      <c r="BI143" s="15"/>
      <c r="BJ143" s="15"/>
      <c r="BK143" s="15"/>
      <c r="BL143" s="15"/>
      <c r="BM143" s="15"/>
      <c r="BN143" s="15"/>
      <c r="BO143" s="15"/>
      <c r="BQ143" s="18"/>
      <c r="BR143" s="15"/>
      <c r="BS143" s="15"/>
      <c r="BT143" s="15"/>
      <c r="BU143" s="15"/>
      <c r="BV143" s="15"/>
      <c r="BW143" s="15"/>
      <c r="BX143" s="15"/>
      <c r="BY143" s="15"/>
      <c r="BZ143" s="15"/>
    </row>
    <row r="144" spans="1:78" ht="15" customHeight="1" x14ac:dyDescent="0.75">
      <c r="A144" s="10">
        <v>0</v>
      </c>
      <c r="B144" s="11">
        <v>4900</v>
      </c>
      <c r="C144" s="11">
        <v>57461</v>
      </c>
      <c r="D144" s="11">
        <v>68494</v>
      </c>
      <c r="E144" s="11">
        <v>8</v>
      </c>
      <c r="F144" s="11">
        <v>0</v>
      </c>
      <c r="G144" s="11">
        <v>4</v>
      </c>
      <c r="H144" s="11">
        <v>183.63561322999999</v>
      </c>
      <c r="I144" s="11">
        <v>0</v>
      </c>
      <c r="J144" s="11">
        <v>30</v>
      </c>
      <c r="K144" s="11">
        <v>22.795423551999999</v>
      </c>
      <c r="L144" s="11" t="s">
        <v>20</v>
      </c>
      <c r="M144" s="11" t="s">
        <v>18</v>
      </c>
      <c r="N144" s="11">
        <f t="shared" si="14"/>
        <v>0</v>
      </c>
      <c r="O144" s="11">
        <f t="shared" si="15"/>
        <v>0</v>
      </c>
      <c r="P144" s="11">
        <f t="shared" si="16"/>
        <v>0</v>
      </c>
      <c r="Q144" s="11">
        <f t="shared" si="17"/>
        <v>0</v>
      </c>
      <c r="R144" s="11">
        <f t="shared" si="18"/>
        <v>0</v>
      </c>
      <c r="S144" s="11">
        <f t="shared" si="19"/>
        <v>1</v>
      </c>
      <c r="T144" s="9">
        <f t="shared" si="20"/>
        <v>0</v>
      </c>
      <c r="AT144" s="18"/>
      <c r="AU144" s="15"/>
      <c r="AV144" s="15"/>
      <c r="AW144" s="15"/>
      <c r="AX144" s="15"/>
      <c r="AY144" s="15"/>
      <c r="AZ144" s="15"/>
      <c r="BA144" s="15"/>
      <c r="BB144" s="15"/>
      <c r="BC144" s="15"/>
      <c r="BD144" s="15"/>
      <c r="BE144" s="15"/>
      <c r="BF144" s="15"/>
      <c r="BG144" s="15"/>
      <c r="BH144" s="15"/>
      <c r="BI144" s="15"/>
      <c r="BJ144" s="15"/>
      <c r="BK144" s="15"/>
      <c r="BL144" s="15"/>
      <c r="BM144" s="15"/>
      <c r="BN144" s="15"/>
      <c r="BO144" s="15"/>
      <c r="BQ144" s="18"/>
      <c r="BR144" s="15"/>
      <c r="BS144" s="15"/>
      <c r="BT144" s="15"/>
      <c r="BU144" s="15"/>
      <c r="BV144" s="15"/>
      <c r="BW144" s="15"/>
      <c r="BX144" s="15"/>
      <c r="BY144" s="15"/>
      <c r="BZ144" s="15"/>
    </row>
    <row r="145" spans="1:78" ht="15" customHeight="1" x14ac:dyDescent="0.75">
      <c r="A145" s="10">
        <v>0</v>
      </c>
      <c r="B145" s="11">
        <v>4900</v>
      </c>
      <c r="C145" s="11"/>
      <c r="D145" s="11">
        <v>69706</v>
      </c>
      <c r="E145" s="11"/>
      <c r="F145" s="11"/>
      <c r="G145" s="11"/>
      <c r="H145" s="11"/>
      <c r="I145" s="11"/>
      <c r="J145" s="11"/>
      <c r="K145" s="11">
        <v>33.705587737999998</v>
      </c>
      <c r="L145" s="11"/>
      <c r="M145" s="11"/>
      <c r="N145" s="11">
        <f t="shared" si="14"/>
        <v>0</v>
      </c>
      <c r="O145" s="11">
        <f t="shared" si="15"/>
        <v>0</v>
      </c>
      <c r="P145" s="11">
        <f t="shared" si="16"/>
        <v>0</v>
      </c>
      <c r="Q145" s="11">
        <f t="shared" si="17"/>
        <v>0</v>
      </c>
      <c r="R145" s="11">
        <f t="shared" si="18"/>
        <v>0</v>
      </c>
      <c r="S145" s="11">
        <f t="shared" si="19"/>
        <v>0</v>
      </c>
      <c r="T145" s="9">
        <f t="shared" si="20"/>
        <v>0</v>
      </c>
      <c r="AT145" s="18"/>
      <c r="AU145" s="15"/>
      <c r="AV145" s="15"/>
      <c r="AW145" s="15"/>
      <c r="AX145" s="15"/>
      <c r="AY145" s="15"/>
      <c r="AZ145" s="15"/>
      <c r="BA145" s="15"/>
      <c r="BB145" s="15"/>
      <c r="BC145" s="15"/>
      <c r="BD145" s="15"/>
      <c r="BE145" s="15"/>
      <c r="BF145" s="15"/>
      <c r="BG145" s="15"/>
      <c r="BH145" s="15"/>
      <c r="BI145" s="15"/>
      <c r="BJ145" s="15"/>
      <c r="BK145" s="15"/>
      <c r="BL145" s="15"/>
      <c r="BM145" s="15"/>
      <c r="BN145" s="15"/>
      <c r="BO145" s="15"/>
      <c r="BQ145" s="18"/>
      <c r="BR145" s="15"/>
      <c r="BS145" s="15"/>
      <c r="BT145" s="15"/>
      <c r="BU145" s="15"/>
      <c r="BV145" s="15"/>
      <c r="BW145" s="15"/>
      <c r="BX145" s="15"/>
      <c r="BY145" s="15"/>
      <c r="BZ145" s="15"/>
    </row>
    <row r="146" spans="1:78" ht="15" customHeight="1" x14ac:dyDescent="0.75">
      <c r="A146" s="10">
        <v>0</v>
      </c>
      <c r="B146" s="11">
        <v>5000</v>
      </c>
      <c r="C146" s="11"/>
      <c r="D146" s="11">
        <v>34846</v>
      </c>
      <c r="E146" s="11"/>
      <c r="F146" s="11"/>
      <c r="G146" s="11"/>
      <c r="H146" s="11"/>
      <c r="I146" s="11"/>
      <c r="J146" s="11"/>
      <c r="K146" s="11">
        <v>33.354652625999996</v>
      </c>
      <c r="L146" s="11" t="s">
        <v>13</v>
      </c>
      <c r="M146" s="11"/>
      <c r="N146" s="11">
        <f t="shared" si="14"/>
        <v>1</v>
      </c>
      <c r="O146" s="11">
        <f t="shared" si="15"/>
        <v>0</v>
      </c>
      <c r="P146" s="11">
        <f t="shared" si="16"/>
        <v>0</v>
      </c>
      <c r="Q146" s="11">
        <f t="shared" si="17"/>
        <v>0</v>
      </c>
      <c r="R146" s="11">
        <f t="shared" si="18"/>
        <v>0</v>
      </c>
      <c r="S146" s="11">
        <f t="shared" si="19"/>
        <v>0</v>
      </c>
      <c r="T146" s="9">
        <f t="shared" si="20"/>
        <v>0</v>
      </c>
      <c r="AT146" s="18"/>
      <c r="AU146" s="15"/>
      <c r="AV146" s="15"/>
      <c r="AW146" s="15"/>
      <c r="AX146" s="15"/>
      <c r="AY146" s="15"/>
      <c r="AZ146" s="15"/>
      <c r="BA146" s="15"/>
      <c r="BB146" s="15"/>
      <c r="BC146" s="15"/>
      <c r="BD146" s="15"/>
      <c r="BE146" s="15"/>
      <c r="BF146" s="15"/>
      <c r="BG146" s="15"/>
      <c r="BH146" s="15"/>
      <c r="BI146" s="15"/>
      <c r="BJ146" s="15"/>
      <c r="BK146" s="15"/>
      <c r="BL146" s="15"/>
      <c r="BM146" s="15"/>
      <c r="BN146" s="15"/>
      <c r="BO146" s="15"/>
      <c r="BQ146" s="18"/>
      <c r="BR146" s="15"/>
      <c r="BS146" s="15"/>
      <c r="BT146" s="15"/>
      <c r="BU146" s="15"/>
      <c r="BV146" s="15"/>
      <c r="BW146" s="15"/>
      <c r="BX146" s="15"/>
      <c r="BY146" s="15"/>
      <c r="BZ146" s="15"/>
    </row>
    <row r="147" spans="1:78" ht="15" customHeight="1" x14ac:dyDescent="0.75">
      <c r="A147" s="10">
        <v>0</v>
      </c>
      <c r="B147" s="11">
        <v>5000</v>
      </c>
      <c r="C147" s="11">
        <v>47479</v>
      </c>
      <c r="D147" s="11">
        <v>61690</v>
      </c>
      <c r="E147" s="11">
        <v>5</v>
      </c>
      <c r="F147" s="11"/>
      <c r="G147" s="11">
        <v>0</v>
      </c>
      <c r="H147" s="11">
        <v>65.032969007000005</v>
      </c>
      <c r="I147" s="11"/>
      <c r="J147" s="11">
        <v>16</v>
      </c>
      <c r="K147" s="11">
        <v>36.699414922000003</v>
      </c>
      <c r="L147" s="11" t="s">
        <v>20</v>
      </c>
      <c r="M147" s="11"/>
      <c r="N147" s="11">
        <f t="shared" si="14"/>
        <v>0</v>
      </c>
      <c r="O147" s="11">
        <f t="shared" si="15"/>
        <v>0</v>
      </c>
      <c r="P147" s="11">
        <f t="shared" si="16"/>
        <v>0</v>
      </c>
      <c r="Q147" s="11">
        <f t="shared" si="17"/>
        <v>0</v>
      </c>
      <c r="R147" s="11">
        <f t="shared" si="18"/>
        <v>0</v>
      </c>
      <c r="S147" s="11">
        <f t="shared" si="19"/>
        <v>0</v>
      </c>
      <c r="T147" s="9">
        <f t="shared" si="20"/>
        <v>0</v>
      </c>
      <c r="AT147" s="18"/>
      <c r="AU147" s="15"/>
      <c r="AV147" s="15"/>
      <c r="AW147" s="15"/>
      <c r="AX147" s="15"/>
      <c r="AY147" s="15"/>
      <c r="AZ147" s="15"/>
      <c r="BA147" s="15"/>
      <c r="BB147" s="15"/>
      <c r="BC147" s="15"/>
      <c r="BD147" s="15"/>
      <c r="BE147" s="15"/>
      <c r="BF147" s="15"/>
      <c r="BG147" s="15"/>
      <c r="BH147" s="15"/>
      <c r="BI147" s="15"/>
      <c r="BJ147" s="15"/>
      <c r="BK147" s="15"/>
      <c r="BL147" s="15"/>
      <c r="BM147" s="15"/>
      <c r="BN147" s="15"/>
      <c r="BO147" s="15"/>
      <c r="BQ147" s="18"/>
      <c r="BR147" s="15"/>
      <c r="BS147" s="15"/>
      <c r="BT147" s="15"/>
      <c r="BU147" s="15"/>
      <c r="BV147" s="15"/>
      <c r="BW147" s="15"/>
      <c r="BX147" s="15"/>
      <c r="BY147" s="15"/>
      <c r="BZ147" s="15"/>
    </row>
    <row r="148" spans="1:78" ht="15" customHeight="1" x14ac:dyDescent="0.75">
      <c r="A148" s="10">
        <v>0</v>
      </c>
      <c r="B148" s="11">
        <v>5000</v>
      </c>
      <c r="C148" s="11">
        <v>66839</v>
      </c>
      <c r="D148" s="11">
        <v>87168</v>
      </c>
      <c r="E148" s="11">
        <v>4</v>
      </c>
      <c r="F148" s="11">
        <v>0</v>
      </c>
      <c r="G148" s="11">
        <v>0</v>
      </c>
      <c r="H148" s="11">
        <v>122.59722257999999</v>
      </c>
      <c r="I148" s="11">
        <v>0</v>
      </c>
      <c r="J148" s="11">
        <v>15</v>
      </c>
      <c r="K148" s="11">
        <v>40.616779346000001</v>
      </c>
      <c r="L148" s="11" t="s">
        <v>13</v>
      </c>
      <c r="M148" s="11" t="s">
        <v>14</v>
      </c>
      <c r="N148" s="11">
        <f t="shared" si="14"/>
        <v>1</v>
      </c>
      <c r="O148" s="11">
        <f t="shared" si="15"/>
        <v>0</v>
      </c>
      <c r="P148" s="11">
        <f t="shared" si="16"/>
        <v>1</v>
      </c>
      <c r="Q148" s="11">
        <f t="shared" si="17"/>
        <v>0</v>
      </c>
      <c r="R148" s="11">
        <f t="shared" si="18"/>
        <v>0</v>
      </c>
      <c r="S148" s="11">
        <f t="shared" si="19"/>
        <v>0</v>
      </c>
      <c r="T148" s="9">
        <f t="shared" si="20"/>
        <v>122.59722257999999</v>
      </c>
      <c r="AT148" s="18"/>
      <c r="AU148" s="15"/>
      <c r="AV148" s="15"/>
      <c r="AW148" s="15"/>
      <c r="AX148" s="15"/>
      <c r="AY148" s="15"/>
      <c r="AZ148" s="15"/>
      <c r="BA148" s="15"/>
      <c r="BB148" s="15"/>
      <c r="BC148" s="15"/>
      <c r="BD148" s="15"/>
      <c r="BE148" s="15"/>
      <c r="BF148" s="15"/>
      <c r="BG148" s="15"/>
      <c r="BH148" s="15"/>
      <c r="BI148" s="15"/>
      <c r="BJ148" s="15"/>
      <c r="BK148" s="15"/>
      <c r="BL148" s="15"/>
      <c r="BM148" s="15"/>
      <c r="BN148" s="15"/>
      <c r="BO148" s="15"/>
      <c r="BQ148" s="18"/>
      <c r="BR148" s="15"/>
      <c r="BS148" s="15"/>
      <c r="BT148" s="15"/>
      <c r="BU148" s="15"/>
      <c r="BV148" s="15"/>
      <c r="BW148" s="15"/>
      <c r="BX148" s="15"/>
      <c r="BY148" s="15"/>
      <c r="BZ148" s="15"/>
    </row>
    <row r="149" spans="1:78" ht="15" customHeight="1" x14ac:dyDescent="0.75">
      <c r="A149" s="10">
        <v>0</v>
      </c>
      <c r="B149" s="11">
        <v>5000</v>
      </c>
      <c r="C149" s="11">
        <v>12457</v>
      </c>
      <c r="D149" s="11">
        <v>53448</v>
      </c>
      <c r="E149" s="11"/>
      <c r="F149" s="11">
        <v>0</v>
      </c>
      <c r="G149" s="11">
        <v>0</v>
      </c>
      <c r="H149" s="11">
        <v>207.14348132999999</v>
      </c>
      <c r="I149" s="11">
        <v>0</v>
      </c>
      <c r="J149" s="11">
        <v>12</v>
      </c>
      <c r="K149" s="11">
        <v>44.107951690999997</v>
      </c>
      <c r="L149" s="11" t="s">
        <v>13</v>
      </c>
      <c r="M149" s="11" t="s">
        <v>19</v>
      </c>
      <c r="N149" s="11">
        <f t="shared" si="14"/>
        <v>1</v>
      </c>
      <c r="O149" s="11">
        <f t="shared" si="15"/>
        <v>0</v>
      </c>
      <c r="P149" s="11">
        <f t="shared" si="16"/>
        <v>0</v>
      </c>
      <c r="Q149" s="11">
        <f t="shared" si="17"/>
        <v>0</v>
      </c>
      <c r="R149" s="11">
        <f t="shared" si="18"/>
        <v>0</v>
      </c>
      <c r="S149" s="11">
        <f t="shared" si="19"/>
        <v>0</v>
      </c>
      <c r="T149" s="9">
        <f t="shared" si="20"/>
        <v>207.14348132999999</v>
      </c>
      <c r="AT149" s="18"/>
      <c r="AU149" s="15"/>
      <c r="AV149" s="15"/>
      <c r="AW149" s="15"/>
      <c r="AX149" s="15"/>
      <c r="AY149" s="15"/>
      <c r="AZ149" s="15"/>
      <c r="BA149" s="15"/>
      <c r="BB149" s="15"/>
      <c r="BC149" s="15"/>
      <c r="BD149" s="15"/>
      <c r="BE149" s="15"/>
      <c r="BF149" s="15"/>
      <c r="BG149" s="15"/>
      <c r="BH149" s="15"/>
      <c r="BI149" s="15"/>
      <c r="BJ149" s="15"/>
      <c r="BK149" s="15"/>
      <c r="BL149" s="15"/>
      <c r="BM149" s="15"/>
      <c r="BN149" s="15"/>
      <c r="BO149" s="15"/>
      <c r="BQ149" s="18"/>
      <c r="BR149" s="15"/>
      <c r="BS149" s="15"/>
      <c r="BT149" s="15"/>
      <c r="BU149" s="15"/>
      <c r="BV149" s="15"/>
      <c r="BW149" s="15"/>
      <c r="BX149" s="15"/>
      <c r="BY149" s="15"/>
      <c r="BZ149" s="15"/>
    </row>
    <row r="150" spans="1:78" ht="15" customHeight="1" x14ac:dyDescent="0.75">
      <c r="A150" s="10">
        <v>0</v>
      </c>
      <c r="B150" s="11">
        <v>5000</v>
      </c>
      <c r="C150" s="11">
        <v>90059</v>
      </c>
      <c r="D150" s="11">
        <v>113714</v>
      </c>
      <c r="E150" s="11">
        <v>7</v>
      </c>
      <c r="F150" s="11">
        <v>0</v>
      </c>
      <c r="G150" s="11">
        <v>0</v>
      </c>
      <c r="H150" s="11">
        <v>193.63644686000001</v>
      </c>
      <c r="I150" s="11">
        <v>0</v>
      </c>
      <c r="J150" s="11">
        <v>28</v>
      </c>
      <c r="K150" s="11">
        <v>25.897316482000001</v>
      </c>
      <c r="L150" s="11" t="s">
        <v>13</v>
      </c>
      <c r="M150" s="11" t="s">
        <v>18</v>
      </c>
      <c r="N150" s="11">
        <f t="shared" si="14"/>
        <v>1</v>
      </c>
      <c r="O150" s="11">
        <f t="shared" si="15"/>
        <v>0</v>
      </c>
      <c r="P150" s="11">
        <f t="shared" si="16"/>
        <v>0</v>
      </c>
      <c r="Q150" s="11">
        <f t="shared" si="17"/>
        <v>0</v>
      </c>
      <c r="R150" s="11">
        <f t="shared" si="18"/>
        <v>0</v>
      </c>
      <c r="S150" s="11">
        <f t="shared" si="19"/>
        <v>1</v>
      </c>
      <c r="T150" s="9">
        <f t="shared" si="20"/>
        <v>193.63644686000001</v>
      </c>
      <c r="AT150" s="18"/>
      <c r="AU150" s="15"/>
      <c r="AV150" s="15"/>
      <c r="AW150" s="15"/>
      <c r="AX150" s="15"/>
      <c r="AY150" s="15"/>
      <c r="AZ150" s="15"/>
      <c r="BA150" s="15"/>
      <c r="BB150" s="15"/>
      <c r="BC150" s="15"/>
      <c r="BD150" s="15"/>
      <c r="BE150" s="15"/>
      <c r="BF150" s="15"/>
      <c r="BG150" s="15"/>
      <c r="BH150" s="15"/>
      <c r="BI150" s="15"/>
      <c r="BJ150" s="15"/>
      <c r="BK150" s="15"/>
      <c r="BL150" s="15"/>
      <c r="BM150" s="15"/>
      <c r="BN150" s="15"/>
      <c r="BO150" s="15"/>
      <c r="BQ150" s="18"/>
      <c r="BR150" s="15"/>
      <c r="BS150" s="15"/>
      <c r="BT150" s="15"/>
      <c r="BU150" s="15"/>
      <c r="BV150" s="15"/>
      <c r="BW150" s="15"/>
      <c r="BX150" s="15"/>
      <c r="BY150" s="15"/>
      <c r="BZ150" s="15"/>
    </row>
    <row r="151" spans="1:78" ht="15" customHeight="1" x14ac:dyDescent="0.75">
      <c r="A151" s="10">
        <v>1</v>
      </c>
      <c r="B151" s="11">
        <v>5000</v>
      </c>
      <c r="C151" s="11">
        <v>22320</v>
      </c>
      <c r="D151" s="11">
        <v>34900</v>
      </c>
      <c r="E151" s="11">
        <v>10</v>
      </c>
      <c r="F151" s="11">
        <v>0</v>
      </c>
      <c r="G151" s="11">
        <v>0</v>
      </c>
      <c r="H151" s="11">
        <v>65.7</v>
      </c>
      <c r="I151" s="11">
        <v>1</v>
      </c>
      <c r="J151" s="11">
        <v>5</v>
      </c>
      <c r="K151" s="11"/>
      <c r="L151" s="11" t="s">
        <v>13</v>
      </c>
      <c r="M151" s="11" t="s">
        <v>14</v>
      </c>
      <c r="N151" s="11">
        <f t="shared" si="14"/>
        <v>1</v>
      </c>
      <c r="O151" s="11">
        <f t="shared" si="15"/>
        <v>0</v>
      </c>
      <c r="P151" s="11">
        <f t="shared" si="16"/>
        <v>1</v>
      </c>
      <c r="Q151" s="11">
        <f t="shared" si="17"/>
        <v>0</v>
      </c>
      <c r="R151" s="11">
        <f t="shared" si="18"/>
        <v>0</v>
      </c>
      <c r="S151" s="11">
        <f t="shared" si="19"/>
        <v>0</v>
      </c>
      <c r="T151" s="9">
        <f t="shared" si="20"/>
        <v>65.7</v>
      </c>
      <c r="AT151" s="18"/>
      <c r="AU151" s="15"/>
      <c r="AV151" s="15"/>
      <c r="AW151" s="15"/>
      <c r="AX151" s="15"/>
      <c r="AY151" s="15"/>
      <c r="AZ151" s="15"/>
      <c r="BA151" s="15"/>
      <c r="BB151" s="15"/>
      <c r="BC151" s="15"/>
      <c r="BD151" s="15"/>
      <c r="BE151" s="15"/>
      <c r="BF151" s="15"/>
      <c r="BG151" s="15"/>
      <c r="BH151" s="15"/>
      <c r="BI151" s="15"/>
      <c r="BJ151" s="15"/>
      <c r="BK151" s="15"/>
      <c r="BL151" s="15"/>
      <c r="BM151" s="15"/>
      <c r="BN151" s="15"/>
      <c r="BO151" s="15"/>
      <c r="BQ151" s="18"/>
      <c r="BR151" s="15"/>
      <c r="BS151" s="15"/>
      <c r="BT151" s="15"/>
      <c r="BU151" s="15"/>
      <c r="BV151" s="15"/>
      <c r="BW151" s="15"/>
      <c r="BX151" s="15"/>
      <c r="BY151" s="15"/>
      <c r="BZ151" s="15"/>
    </row>
    <row r="152" spans="1:78" ht="15" customHeight="1" x14ac:dyDescent="0.75">
      <c r="A152" s="10">
        <v>1</v>
      </c>
      <c r="B152" s="11">
        <v>5000</v>
      </c>
      <c r="C152" s="11">
        <v>40000</v>
      </c>
      <c r="D152" s="11">
        <v>70500</v>
      </c>
      <c r="E152" s="11">
        <v>0.4</v>
      </c>
      <c r="F152" s="11">
        <v>0</v>
      </c>
      <c r="G152" s="11">
        <v>0</v>
      </c>
      <c r="H152" s="11">
        <v>61.766666667000003</v>
      </c>
      <c r="I152" s="11">
        <v>2</v>
      </c>
      <c r="J152" s="11">
        <v>8</v>
      </c>
      <c r="K152" s="11"/>
      <c r="L152" s="11" t="s">
        <v>13</v>
      </c>
      <c r="M152" s="11" t="s">
        <v>17</v>
      </c>
      <c r="N152" s="11">
        <f t="shared" si="14"/>
        <v>1</v>
      </c>
      <c r="O152" s="11">
        <f t="shared" si="15"/>
        <v>1</v>
      </c>
      <c r="P152" s="11">
        <f t="shared" si="16"/>
        <v>0</v>
      </c>
      <c r="Q152" s="11">
        <f t="shared" si="17"/>
        <v>0</v>
      </c>
      <c r="R152" s="11">
        <f t="shared" si="18"/>
        <v>0</v>
      </c>
      <c r="S152" s="11">
        <f t="shared" si="19"/>
        <v>0</v>
      </c>
      <c r="T152" s="9">
        <f t="shared" si="20"/>
        <v>61.766666667000003</v>
      </c>
      <c r="AT152" s="18"/>
      <c r="AU152" s="15"/>
      <c r="AV152" s="15"/>
      <c r="AW152" s="15"/>
      <c r="AX152" s="15"/>
      <c r="AY152" s="15"/>
      <c r="AZ152" s="15"/>
      <c r="BA152" s="15"/>
      <c r="BB152" s="15"/>
      <c r="BC152" s="15"/>
      <c r="BD152" s="15"/>
      <c r="BE152" s="15"/>
      <c r="BF152" s="15"/>
      <c r="BG152" s="15"/>
      <c r="BH152" s="15"/>
      <c r="BI152" s="15"/>
      <c r="BJ152" s="15"/>
      <c r="BK152" s="15"/>
      <c r="BL152" s="15"/>
      <c r="BM152" s="15"/>
      <c r="BN152" s="15"/>
      <c r="BO152" s="15"/>
      <c r="BQ152" s="18"/>
      <c r="BR152" s="15"/>
      <c r="BS152" s="15"/>
      <c r="BT152" s="15"/>
      <c r="BU152" s="15"/>
      <c r="BV152" s="15"/>
      <c r="BW152" s="15"/>
      <c r="BX152" s="15"/>
      <c r="BY152" s="15"/>
      <c r="BZ152" s="15"/>
    </row>
    <row r="153" spans="1:78" ht="15" customHeight="1" x14ac:dyDescent="0.75">
      <c r="A153" s="10">
        <v>1</v>
      </c>
      <c r="B153" s="11">
        <v>5000</v>
      </c>
      <c r="C153" s="11">
        <v>100882</v>
      </c>
      <c r="D153" s="11">
        <v>102700</v>
      </c>
      <c r="E153" s="11">
        <v>5</v>
      </c>
      <c r="F153" s="11">
        <v>0</v>
      </c>
      <c r="G153" s="11">
        <v>1</v>
      </c>
      <c r="H153" s="11">
        <v>58.866666666999997</v>
      </c>
      <c r="I153" s="11">
        <v>0</v>
      </c>
      <c r="J153" s="11">
        <v>16</v>
      </c>
      <c r="K153" s="11"/>
      <c r="L153" s="11" t="s">
        <v>13</v>
      </c>
      <c r="M153" s="11" t="s">
        <v>17</v>
      </c>
      <c r="N153" s="11">
        <f t="shared" si="14"/>
        <v>1</v>
      </c>
      <c r="O153" s="11">
        <f t="shared" si="15"/>
        <v>1</v>
      </c>
      <c r="P153" s="11">
        <f t="shared" si="16"/>
        <v>0</v>
      </c>
      <c r="Q153" s="11">
        <f t="shared" si="17"/>
        <v>0</v>
      </c>
      <c r="R153" s="11">
        <f t="shared" si="18"/>
        <v>0</v>
      </c>
      <c r="S153" s="11">
        <f t="shared" si="19"/>
        <v>0</v>
      </c>
      <c r="T153" s="9">
        <f t="shared" si="20"/>
        <v>58.866666666999997</v>
      </c>
      <c r="AT153" s="18"/>
      <c r="AU153" s="15"/>
      <c r="AV153" s="15"/>
      <c r="AW153" s="15"/>
      <c r="AX153" s="15"/>
      <c r="AY153" s="15"/>
      <c r="AZ153" s="15"/>
      <c r="BA153" s="15"/>
      <c r="BB153" s="15"/>
      <c r="BC153" s="15"/>
      <c r="BD153" s="15"/>
      <c r="BE153" s="15"/>
      <c r="BF153" s="15"/>
      <c r="BG153" s="15"/>
      <c r="BH153" s="15"/>
      <c r="BI153" s="15"/>
      <c r="BJ153" s="15"/>
      <c r="BK153" s="15"/>
      <c r="BL153" s="15"/>
      <c r="BM153" s="15"/>
      <c r="BN153" s="15"/>
      <c r="BO153" s="15"/>
      <c r="BQ153" s="18"/>
      <c r="BR153" s="15"/>
      <c r="BS153" s="15"/>
      <c r="BT153" s="15"/>
      <c r="BU153" s="15"/>
      <c r="BV153" s="15"/>
      <c r="BW153" s="15"/>
      <c r="BX153" s="15"/>
      <c r="BY153" s="15"/>
      <c r="BZ153" s="15"/>
    </row>
    <row r="154" spans="1:78" ht="15" customHeight="1" x14ac:dyDescent="0.75">
      <c r="A154" s="10">
        <v>1</v>
      </c>
      <c r="B154" s="11">
        <v>5000</v>
      </c>
      <c r="C154" s="11">
        <v>31000</v>
      </c>
      <c r="D154" s="11">
        <v>47350</v>
      </c>
      <c r="E154" s="11">
        <v>12</v>
      </c>
      <c r="F154" s="11"/>
      <c r="G154" s="11"/>
      <c r="H154" s="11"/>
      <c r="I154" s="11"/>
      <c r="J154" s="11"/>
      <c r="K154" s="11"/>
      <c r="L154" s="11" t="s">
        <v>13</v>
      </c>
      <c r="M154" s="11" t="s">
        <v>18</v>
      </c>
      <c r="N154" s="11">
        <f t="shared" si="14"/>
        <v>1</v>
      </c>
      <c r="O154" s="11">
        <f t="shared" si="15"/>
        <v>0</v>
      </c>
      <c r="P154" s="11">
        <f t="shared" si="16"/>
        <v>0</v>
      </c>
      <c r="Q154" s="11">
        <f t="shared" si="17"/>
        <v>0</v>
      </c>
      <c r="R154" s="11">
        <f t="shared" si="18"/>
        <v>0</v>
      </c>
      <c r="S154" s="11">
        <f t="shared" si="19"/>
        <v>1</v>
      </c>
      <c r="T154" s="9">
        <f t="shared" si="20"/>
        <v>0</v>
      </c>
      <c r="AT154" s="18"/>
      <c r="AU154" s="15"/>
      <c r="AV154" s="15"/>
      <c r="AW154" s="15"/>
      <c r="AX154" s="15"/>
      <c r="AY154" s="15"/>
      <c r="AZ154" s="15"/>
      <c r="BA154" s="15"/>
      <c r="BB154" s="15"/>
      <c r="BC154" s="15"/>
      <c r="BD154" s="15"/>
      <c r="BE154" s="15"/>
      <c r="BF154" s="15"/>
      <c r="BG154" s="15"/>
      <c r="BH154" s="15"/>
      <c r="BI154" s="15"/>
      <c r="BJ154" s="15"/>
      <c r="BK154" s="15"/>
      <c r="BL154" s="15"/>
      <c r="BM154" s="15"/>
      <c r="BN154" s="15"/>
      <c r="BO154" s="15"/>
      <c r="BQ154" s="18"/>
      <c r="BR154" s="15"/>
      <c r="BS154" s="15"/>
      <c r="BT154" s="15"/>
      <c r="BU154" s="15"/>
      <c r="BV154" s="15"/>
      <c r="BW154" s="15"/>
      <c r="BX154" s="15"/>
      <c r="BY154" s="15"/>
      <c r="BZ154" s="15"/>
    </row>
    <row r="155" spans="1:78" ht="15" customHeight="1" x14ac:dyDescent="0.75">
      <c r="A155" s="10">
        <v>1</v>
      </c>
      <c r="B155" s="11">
        <v>5000</v>
      </c>
      <c r="C155" s="11">
        <v>63125</v>
      </c>
      <c r="D155" s="11">
        <v>126500</v>
      </c>
      <c r="E155" s="11">
        <v>3</v>
      </c>
      <c r="F155" s="11">
        <v>0</v>
      </c>
      <c r="G155" s="11">
        <v>0</v>
      </c>
      <c r="H155" s="11">
        <v>100.3</v>
      </c>
      <c r="I155" s="11">
        <v>0</v>
      </c>
      <c r="J155" s="11">
        <v>14</v>
      </c>
      <c r="K155" s="11"/>
      <c r="L155" s="11" t="s">
        <v>13</v>
      </c>
      <c r="M155" s="11" t="s">
        <v>15</v>
      </c>
      <c r="N155" s="11">
        <f t="shared" si="14"/>
        <v>1</v>
      </c>
      <c r="O155" s="11">
        <f t="shared" si="15"/>
        <v>0</v>
      </c>
      <c r="P155" s="11">
        <f t="shared" si="16"/>
        <v>0</v>
      </c>
      <c r="Q155" s="11">
        <f t="shared" si="17"/>
        <v>1</v>
      </c>
      <c r="R155" s="11">
        <f t="shared" si="18"/>
        <v>0</v>
      </c>
      <c r="S155" s="11">
        <f t="shared" si="19"/>
        <v>0</v>
      </c>
      <c r="T155" s="9">
        <f t="shared" si="20"/>
        <v>100.3</v>
      </c>
      <c r="AT155" s="18"/>
      <c r="AU155" s="15"/>
      <c r="AV155" s="15"/>
      <c r="AW155" s="15"/>
      <c r="AX155" s="15"/>
      <c r="AY155" s="15"/>
      <c r="AZ155" s="15"/>
      <c r="BA155" s="15"/>
      <c r="BB155" s="15"/>
      <c r="BC155" s="15"/>
      <c r="BD155" s="15"/>
      <c r="BE155" s="15"/>
      <c r="BF155" s="15"/>
      <c r="BG155" s="15"/>
      <c r="BH155" s="15"/>
      <c r="BI155" s="15"/>
      <c r="BJ155" s="15"/>
      <c r="BK155" s="15"/>
      <c r="BL155" s="15"/>
      <c r="BM155" s="15"/>
      <c r="BN155" s="15"/>
      <c r="BO155" s="15"/>
      <c r="BQ155" s="18"/>
      <c r="BR155" s="15"/>
      <c r="BS155" s="15"/>
      <c r="BT155" s="15"/>
      <c r="BU155" s="15"/>
      <c r="BV155" s="15"/>
      <c r="BW155" s="15"/>
      <c r="BX155" s="15"/>
      <c r="BY155" s="15"/>
      <c r="BZ155" s="15"/>
    </row>
    <row r="156" spans="1:78" ht="15" customHeight="1" x14ac:dyDescent="0.75">
      <c r="A156" s="10">
        <v>1</v>
      </c>
      <c r="B156" s="11">
        <v>5000</v>
      </c>
      <c r="C156" s="11">
        <v>100000</v>
      </c>
      <c r="D156" s="11">
        <v>129693.5</v>
      </c>
      <c r="E156" s="11">
        <v>13</v>
      </c>
      <c r="F156" s="11"/>
      <c r="G156" s="11"/>
      <c r="H156" s="11"/>
      <c r="I156" s="11"/>
      <c r="J156" s="11"/>
      <c r="K156" s="11"/>
      <c r="L156" s="11" t="s">
        <v>13</v>
      </c>
      <c r="M156" s="11" t="s">
        <v>17</v>
      </c>
      <c r="N156" s="11">
        <f t="shared" si="14"/>
        <v>1</v>
      </c>
      <c r="O156" s="11">
        <f t="shared" si="15"/>
        <v>1</v>
      </c>
      <c r="P156" s="11">
        <f t="shared" si="16"/>
        <v>0</v>
      </c>
      <c r="Q156" s="11">
        <f t="shared" si="17"/>
        <v>0</v>
      </c>
      <c r="R156" s="11">
        <f t="shared" si="18"/>
        <v>0</v>
      </c>
      <c r="S156" s="11">
        <f t="shared" si="19"/>
        <v>0</v>
      </c>
      <c r="T156" s="9">
        <f t="shared" si="20"/>
        <v>0</v>
      </c>
      <c r="AT156" s="18"/>
      <c r="AU156" s="15"/>
      <c r="AV156" s="15"/>
      <c r="AW156" s="15"/>
      <c r="AX156" s="15"/>
      <c r="AY156" s="15"/>
      <c r="AZ156" s="15"/>
      <c r="BA156" s="15"/>
      <c r="BB156" s="15"/>
      <c r="BC156" s="15"/>
      <c r="BD156" s="15"/>
      <c r="BE156" s="15"/>
      <c r="BF156" s="15"/>
      <c r="BG156" s="15"/>
      <c r="BH156" s="15"/>
      <c r="BI156" s="15"/>
      <c r="BJ156" s="15"/>
      <c r="BK156" s="15"/>
      <c r="BL156" s="15"/>
      <c r="BM156" s="15"/>
      <c r="BN156" s="15"/>
      <c r="BO156" s="15"/>
      <c r="BQ156" s="18"/>
      <c r="BR156" s="15"/>
      <c r="BS156" s="15"/>
      <c r="BT156" s="15"/>
      <c r="BU156" s="15"/>
      <c r="BV156" s="15"/>
      <c r="BW156" s="15"/>
      <c r="BX156" s="15"/>
      <c r="BY156" s="15"/>
      <c r="BZ156" s="15"/>
    </row>
    <row r="157" spans="1:78" ht="15" customHeight="1" x14ac:dyDescent="0.75">
      <c r="A157" s="10">
        <v>1</v>
      </c>
      <c r="B157" s="11">
        <v>5000</v>
      </c>
      <c r="C157" s="11"/>
      <c r="D157" s="11">
        <v>132000</v>
      </c>
      <c r="E157" s="11">
        <v>17.5</v>
      </c>
      <c r="F157" s="11">
        <v>0</v>
      </c>
      <c r="G157" s="11">
        <v>2</v>
      </c>
      <c r="H157" s="11">
        <v>121.9</v>
      </c>
      <c r="I157" s="11">
        <v>0</v>
      </c>
      <c r="J157" s="11">
        <v>14</v>
      </c>
      <c r="K157" s="11"/>
      <c r="L157" s="11" t="s">
        <v>13</v>
      </c>
      <c r="M157" s="11" t="s">
        <v>14</v>
      </c>
      <c r="N157" s="11">
        <f t="shared" si="14"/>
        <v>1</v>
      </c>
      <c r="O157" s="11">
        <f t="shared" si="15"/>
        <v>0</v>
      </c>
      <c r="P157" s="11">
        <f t="shared" si="16"/>
        <v>1</v>
      </c>
      <c r="Q157" s="11">
        <f t="shared" si="17"/>
        <v>0</v>
      </c>
      <c r="R157" s="11">
        <f t="shared" si="18"/>
        <v>0</v>
      </c>
      <c r="S157" s="11">
        <f t="shared" si="19"/>
        <v>0</v>
      </c>
      <c r="T157" s="9">
        <f t="shared" si="20"/>
        <v>121.9</v>
      </c>
      <c r="AT157" s="18"/>
      <c r="AU157" s="15"/>
      <c r="AV157" s="15"/>
      <c r="AW157" s="15"/>
      <c r="AX157" s="15"/>
      <c r="AY157" s="15"/>
      <c r="AZ157" s="15"/>
      <c r="BA157" s="15"/>
      <c r="BB157" s="15"/>
      <c r="BC157" s="15"/>
      <c r="BD157" s="15"/>
      <c r="BE157" s="15"/>
      <c r="BF157" s="15"/>
      <c r="BG157" s="15"/>
      <c r="BH157" s="15"/>
      <c r="BI157" s="15"/>
      <c r="BJ157" s="15"/>
      <c r="BK157" s="15"/>
      <c r="BL157" s="15"/>
      <c r="BM157" s="15"/>
      <c r="BN157" s="15"/>
      <c r="BO157" s="15"/>
      <c r="BQ157" s="18"/>
      <c r="BR157" s="15"/>
      <c r="BS157" s="15"/>
      <c r="BT157" s="15"/>
      <c r="BU157" s="15"/>
      <c r="BV157" s="15"/>
      <c r="BW157" s="15"/>
      <c r="BX157" s="15"/>
      <c r="BY157" s="15"/>
      <c r="BZ157" s="15"/>
    </row>
    <row r="158" spans="1:78" ht="15" customHeight="1" x14ac:dyDescent="0.75">
      <c r="A158" s="10">
        <v>1</v>
      </c>
      <c r="B158" s="11">
        <v>5000</v>
      </c>
      <c r="C158" s="11"/>
      <c r="D158" s="11">
        <v>9100</v>
      </c>
      <c r="E158" s="11">
        <v>1</v>
      </c>
      <c r="F158" s="11">
        <v>0</v>
      </c>
      <c r="G158" s="11">
        <v>0</v>
      </c>
      <c r="H158" s="11">
        <v>54.733333332999997</v>
      </c>
      <c r="I158" s="11">
        <v>2</v>
      </c>
      <c r="J158" s="11">
        <v>8</v>
      </c>
      <c r="K158" s="11"/>
      <c r="L158" s="11" t="s">
        <v>13</v>
      </c>
      <c r="M158" s="11" t="s">
        <v>14</v>
      </c>
      <c r="N158" s="11">
        <f t="shared" si="14"/>
        <v>1</v>
      </c>
      <c r="O158" s="11">
        <f t="shared" si="15"/>
        <v>0</v>
      </c>
      <c r="P158" s="11">
        <f t="shared" si="16"/>
        <v>1</v>
      </c>
      <c r="Q158" s="11">
        <f t="shared" si="17"/>
        <v>0</v>
      </c>
      <c r="R158" s="11">
        <f t="shared" si="18"/>
        <v>0</v>
      </c>
      <c r="S158" s="11">
        <f t="shared" si="19"/>
        <v>0</v>
      </c>
      <c r="T158" s="9">
        <f t="shared" si="20"/>
        <v>54.733333332999997</v>
      </c>
      <c r="AT158" s="18"/>
      <c r="AU158" s="15"/>
      <c r="AV158" s="15"/>
      <c r="AW158" s="15"/>
      <c r="AX158" s="15"/>
      <c r="AY158" s="15"/>
      <c r="AZ158" s="15"/>
      <c r="BA158" s="15"/>
      <c r="BB158" s="15"/>
      <c r="BC158" s="15"/>
      <c r="BD158" s="15"/>
      <c r="BE158" s="15"/>
      <c r="BF158" s="15"/>
      <c r="BG158" s="15"/>
      <c r="BH158" s="15"/>
      <c r="BI158" s="15"/>
      <c r="BJ158" s="15"/>
      <c r="BK158" s="15"/>
      <c r="BL158" s="15"/>
      <c r="BM158" s="15"/>
      <c r="BN158" s="15"/>
      <c r="BO158" s="15"/>
      <c r="BQ158" s="18"/>
      <c r="BR158" s="15"/>
      <c r="BS158" s="15"/>
      <c r="BT158" s="15"/>
      <c r="BU158" s="15"/>
      <c r="BV158" s="15"/>
      <c r="BW158" s="15"/>
      <c r="BX158" s="15"/>
      <c r="BY158" s="15"/>
      <c r="BZ158" s="15"/>
    </row>
    <row r="159" spans="1:78" ht="15" customHeight="1" x14ac:dyDescent="0.75">
      <c r="A159" s="10">
        <v>1</v>
      </c>
      <c r="B159" s="11">
        <v>5000</v>
      </c>
      <c r="C159" s="11">
        <v>34200</v>
      </c>
      <c r="D159" s="11">
        <v>50830</v>
      </c>
      <c r="E159" s="11">
        <v>6</v>
      </c>
      <c r="F159" s="11">
        <v>0</v>
      </c>
      <c r="G159" s="11">
        <v>0</v>
      </c>
      <c r="H159" s="11">
        <v>57</v>
      </c>
      <c r="I159" s="11">
        <v>1</v>
      </c>
      <c r="J159" s="11">
        <v>9</v>
      </c>
      <c r="K159" s="11"/>
      <c r="L159" s="11" t="s">
        <v>13</v>
      </c>
      <c r="M159" s="11" t="s">
        <v>14</v>
      </c>
      <c r="N159" s="11">
        <f t="shared" si="14"/>
        <v>1</v>
      </c>
      <c r="O159" s="11">
        <f t="shared" si="15"/>
        <v>0</v>
      </c>
      <c r="P159" s="11">
        <f t="shared" si="16"/>
        <v>1</v>
      </c>
      <c r="Q159" s="11">
        <f t="shared" si="17"/>
        <v>0</v>
      </c>
      <c r="R159" s="11">
        <f t="shared" si="18"/>
        <v>0</v>
      </c>
      <c r="S159" s="11">
        <f t="shared" si="19"/>
        <v>0</v>
      </c>
      <c r="T159" s="9">
        <f t="shared" si="20"/>
        <v>57</v>
      </c>
      <c r="AT159" s="18"/>
      <c r="AU159" s="15"/>
      <c r="AV159" s="15"/>
      <c r="AW159" s="15"/>
      <c r="AX159" s="15"/>
      <c r="AY159" s="15"/>
      <c r="AZ159" s="15"/>
      <c r="BA159" s="15"/>
      <c r="BB159" s="15"/>
      <c r="BC159" s="15"/>
      <c r="BD159" s="15"/>
      <c r="BE159" s="15"/>
      <c r="BF159" s="15"/>
      <c r="BG159" s="15"/>
      <c r="BH159" s="15"/>
      <c r="BI159" s="15"/>
      <c r="BJ159" s="15"/>
      <c r="BK159" s="15"/>
      <c r="BL159" s="15"/>
      <c r="BM159" s="15"/>
      <c r="BN159" s="15"/>
      <c r="BO159" s="15"/>
      <c r="BQ159" s="18"/>
      <c r="BR159" s="15"/>
      <c r="BS159" s="15"/>
      <c r="BT159" s="15"/>
      <c r="BU159" s="15"/>
      <c r="BV159" s="15"/>
      <c r="BW159" s="15"/>
      <c r="BX159" s="15"/>
      <c r="BY159" s="15"/>
      <c r="BZ159" s="15"/>
    </row>
    <row r="160" spans="1:78" ht="15" customHeight="1" x14ac:dyDescent="0.75">
      <c r="A160" s="10">
        <v>1</v>
      </c>
      <c r="B160" s="11">
        <v>5000</v>
      </c>
      <c r="C160" s="11"/>
      <c r="D160" s="11">
        <v>71277</v>
      </c>
      <c r="E160" s="11">
        <v>10</v>
      </c>
      <c r="F160" s="11">
        <v>0</v>
      </c>
      <c r="G160" s="11">
        <v>0</v>
      </c>
      <c r="H160" s="11">
        <v>72.433333332999993</v>
      </c>
      <c r="I160" s="11">
        <v>1</v>
      </c>
      <c r="J160" s="11">
        <v>12</v>
      </c>
      <c r="K160" s="11"/>
      <c r="L160" s="11" t="s">
        <v>13</v>
      </c>
      <c r="M160" s="11" t="s">
        <v>14</v>
      </c>
      <c r="N160" s="11">
        <f t="shared" si="14"/>
        <v>1</v>
      </c>
      <c r="O160" s="11">
        <f t="shared" si="15"/>
        <v>0</v>
      </c>
      <c r="P160" s="11">
        <f t="shared" si="16"/>
        <v>1</v>
      </c>
      <c r="Q160" s="11">
        <f t="shared" si="17"/>
        <v>0</v>
      </c>
      <c r="R160" s="11">
        <f t="shared" si="18"/>
        <v>0</v>
      </c>
      <c r="S160" s="11">
        <f t="shared" si="19"/>
        <v>0</v>
      </c>
      <c r="T160" s="9">
        <f t="shared" si="20"/>
        <v>72.433333332999993</v>
      </c>
      <c r="AT160" s="18"/>
      <c r="AU160" s="15"/>
      <c r="AV160" s="15"/>
      <c r="AW160" s="15"/>
      <c r="AX160" s="15"/>
      <c r="AY160" s="15"/>
      <c r="AZ160" s="15"/>
      <c r="BA160" s="15"/>
      <c r="BB160" s="15"/>
      <c r="BC160" s="15"/>
      <c r="BD160" s="15"/>
      <c r="BE160" s="15"/>
      <c r="BF160" s="15"/>
      <c r="BG160" s="15"/>
      <c r="BH160" s="15"/>
      <c r="BI160" s="15"/>
      <c r="BJ160" s="15"/>
      <c r="BK160" s="15"/>
      <c r="BL160" s="15"/>
      <c r="BM160" s="15"/>
      <c r="BN160" s="15"/>
      <c r="BO160" s="15"/>
      <c r="BQ160" s="18"/>
      <c r="BR160" s="15"/>
      <c r="BS160" s="15"/>
      <c r="BT160" s="15"/>
      <c r="BU160" s="15"/>
      <c r="BV160" s="15"/>
      <c r="BW160" s="15"/>
      <c r="BX160" s="15"/>
      <c r="BY160" s="15"/>
      <c r="BZ160" s="15"/>
    </row>
    <row r="161" spans="1:78" ht="15" customHeight="1" x14ac:dyDescent="0.75">
      <c r="A161" s="10">
        <v>1</v>
      </c>
      <c r="B161" s="11">
        <v>5000</v>
      </c>
      <c r="C161" s="11">
        <v>123000</v>
      </c>
      <c r="D161" s="11">
        <v>157500</v>
      </c>
      <c r="E161" s="11">
        <v>9</v>
      </c>
      <c r="F161" s="11"/>
      <c r="G161" s="11"/>
      <c r="H161" s="11"/>
      <c r="I161" s="11"/>
      <c r="J161" s="11"/>
      <c r="K161" s="11"/>
      <c r="L161" s="11" t="s">
        <v>13</v>
      </c>
      <c r="M161" s="11" t="s">
        <v>17</v>
      </c>
      <c r="N161" s="11">
        <f t="shared" si="14"/>
        <v>1</v>
      </c>
      <c r="O161" s="11">
        <f t="shared" si="15"/>
        <v>1</v>
      </c>
      <c r="P161" s="11">
        <f t="shared" si="16"/>
        <v>0</v>
      </c>
      <c r="Q161" s="11">
        <f t="shared" si="17"/>
        <v>0</v>
      </c>
      <c r="R161" s="11">
        <f t="shared" si="18"/>
        <v>0</v>
      </c>
      <c r="S161" s="11">
        <f t="shared" si="19"/>
        <v>0</v>
      </c>
      <c r="T161" s="9">
        <f t="shared" si="20"/>
        <v>0</v>
      </c>
      <c r="AT161" s="18"/>
      <c r="AU161" s="15"/>
      <c r="AV161" s="15"/>
      <c r="AW161" s="15"/>
      <c r="AX161" s="15"/>
      <c r="AY161" s="15"/>
      <c r="AZ161" s="15"/>
      <c r="BA161" s="15"/>
      <c r="BB161" s="15"/>
      <c r="BC161" s="15"/>
      <c r="BD161" s="15"/>
      <c r="BE161" s="15"/>
      <c r="BF161" s="15"/>
      <c r="BG161" s="15"/>
      <c r="BH161" s="15"/>
      <c r="BI161" s="15"/>
      <c r="BJ161" s="15"/>
      <c r="BK161" s="15"/>
      <c r="BL161" s="15"/>
      <c r="BM161" s="15"/>
      <c r="BN161" s="15"/>
      <c r="BO161" s="15"/>
      <c r="BQ161" s="18"/>
      <c r="BR161" s="15"/>
      <c r="BS161" s="15"/>
      <c r="BT161" s="15"/>
      <c r="BU161" s="15"/>
      <c r="BV161" s="15"/>
      <c r="BW161" s="15"/>
      <c r="BX161" s="15"/>
      <c r="BY161" s="15"/>
      <c r="BZ161" s="15"/>
    </row>
    <row r="162" spans="1:78" ht="15" customHeight="1" x14ac:dyDescent="0.75">
      <c r="A162" s="10">
        <v>1</v>
      </c>
      <c r="B162" s="11">
        <v>5000</v>
      </c>
      <c r="C162" s="11">
        <v>16600</v>
      </c>
      <c r="D162" s="11">
        <v>25250</v>
      </c>
      <c r="E162" s="11">
        <v>6</v>
      </c>
      <c r="F162" s="11">
        <v>0</v>
      </c>
      <c r="G162" s="11">
        <v>0</v>
      </c>
      <c r="H162" s="11">
        <v>88.7</v>
      </c>
      <c r="I162" s="11">
        <v>1</v>
      </c>
      <c r="J162" s="11">
        <v>3</v>
      </c>
      <c r="K162" s="11"/>
      <c r="L162" s="11" t="s">
        <v>13</v>
      </c>
      <c r="M162" s="11" t="s">
        <v>14</v>
      </c>
      <c r="N162" s="11">
        <f t="shared" si="14"/>
        <v>1</v>
      </c>
      <c r="O162" s="11">
        <f t="shared" si="15"/>
        <v>0</v>
      </c>
      <c r="P162" s="11">
        <f t="shared" si="16"/>
        <v>1</v>
      </c>
      <c r="Q162" s="11">
        <f t="shared" si="17"/>
        <v>0</v>
      </c>
      <c r="R162" s="11">
        <f t="shared" si="18"/>
        <v>0</v>
      </c>
      <c r="S162" s="11">
        <f t="shared" si="19"/>
        <v>0</v>
      </c>
      <c r="T162" s="9">
        <f t="shared" si="20"/>
        <v>88.7</v>
      </c>
      <c r="AT162" s="18"/>
      <c r="AU162" s="15"/>
      <c r="AV162" s="15"/>
      <c r="AW162" s="15"/>
      <c r="AX162" s="15"/>
      <c r="AY162" s="15"/>
      <c r="AZ162" s="15"/>
      <c r="BA162" s="15"/>
      <c r="BB162" s="15"/>
      <c r="BC162" s="15"/>
      <c r="BD162" s="15"/>
      <c r="BE162" s="15"/>
      <c r="BF162" s="15"/>
      <c r="BG162" s="15"/>
      <c r="BH162" s="15"/>
      <c r="BI162" s="15"/>
      <c r="BJ162" s="15"/>
      <c r="BK162" s="15"/>
      <c r="BL162" s="15"/>
      <c r="BM162" s="15"/>
      <c r="BN162" s="15"/>
      <c r="BO162" s="15"/>
      <c r="BQ162" s="18"/>
      <c r="BR162" s="15"/>
      <c r="BS162" s="15"/>
      <c r="BT162" s="15"/>
      <c r="BU162" s="15"/>
      <c r="BV162" s="15"/>
      <c r="BW162" s="15"/>
      <c r="BX162" s="15"/>
      <c r="BY162" s="15"/>
      <c r="BZ162" s="15"/>
    </row>
    <row r="163" spans="1:78" ht="15" customHeight="1" x14ac:dyDescent="0.75">
      <c r="A163" s="10">
        <v>1</v>
      </c>
      <c r="B163" s="11">
        <v>5000</v>
      </c>
      <c r="C163" s="11"/>
      <c r="D163" s="11">
        <v>52000</v>
      </c>
      <c r="E163" s="11"/>
      <c r="F163" s="11">
        <v>0</v>
      </c>
      <c r="G163" s="11">
        <v>1</v>
      </c>
      <c r="H163" s="11">
        <v>285.33333333000002</v>
      </c>
      <c r="I163" s="11">
        <v>0</v>
      </c>
      <c r="J163" s="11">
        <v>6</v>
      </c>
      <c r="K163" s="11"/>
      <c r="L163" s="11" t="s">
        <v>13</v>
      </c>
      <c r="M163" s="11" t="s">
        <v>14</v>
      </c>
      <c r="N163" s="11">
        <f t="shared" si="14"/>
        <v>1</v>
      </c>
      <c r="O163" s="11">
        <f t="shared" si="15"/>
        <v>0</v>
      </c>
      <c r="P163" s="11">
        <f t="shared" si="16"/>
        <v>1</v>
      </c>
      <c r="Q163" s="11">
        <f t="shared" si="17"/>
        <v>0</v>
      </c>
      <c r="R163" s="11">
        <f t="shared" si="18"/>
        <v>0</v>
      </c>
      <c r="S163" s="11">
        <f t="shared" si="19"/>
        <v>0</v>
      </c>
      <c r="T163" s="9">
        <f t="shared" si="20"/>
        <v>285.33333333000002</v>
      </c>
      <c r="AT163" s="18"/>
      <c r="AU163" s="15"/>
      <c r="AV163" s="15"/>
      <c r="AW163" s="15"/>
      <c r="AX163" s="15"/>
      <c r="AY163" s="15"/>
      <c r="AZ163" s="15"/>
      <c r="BA163" s="15"/>
      <c r="BB163" s="15"/>
      <c r="BC163" s="15"/>
      <c r="BD163" s="15"/>
      <c r="BE163" s="15"/>
      <c r="BF163" s="15"/>
      <c r="BG163" s="15"/>
      <c r="BH163" s="15"/>
      <c r="BI163" s="15"/>
      <c r="BJ163" s="15"/>
      <c r="BK163" s="15"/>
      <c r="BL163" s="15"/>
      <c r="BM163" s="15"/>
      <c r="BN163" s="15"/>
      <c r="BO163" s="15"/>
      <c r="BQ163" s="18"/>
      <c r="BR163" s="15"/>
      <c r="BS163" s="15"/>
      <c r="BT163" s="15"/>
      <c r="BU163" s="15"/>
      <c r="BV163" s="15"/>
      <c r="BW163" s="15"/>
      <c r="BX163" s="15"/>
      <c r="BY163" s="15"/>
      <c r="BZ163" s="15"/>
    </row>
    <row r="164" spans="1:78" ht="15" customHeight="1" x14ac:dyDescent="0.75">
      <c r="A164" s="10">
        <v>1</v>
      </c>
      <c r="B164" s="11">
        <v>5000</v>
      </c>
      <c r="C164" s="11">
        <v>22700</v>
      </c>
      <c r="D164" s="11">
        <v>34225</v>
      </c>
      <c r="E164" s="11">
        <v>4</v>
      </c>
      <c r="F164" s="11">
        <v>0</v>
      </c>
      <c r="G164" s="11">
        <v>0</v>
      </c>
      <c r="H164" s="11">
        <v>74.633333332999996</v>
      </c>
      <c r="I164" s="11">
        <v>3</v>
      </c>
      <c r="J164" s="11">
        <v>9</v>
      </c>
      <c r="K164" s="11"/>
      <c r="L164" s="11" t="s">
        <v>13</v>
      </c>
      <c r="M164" s="11" t="s">
        <v>14</v>
      </c>
      <c r="N164" s="11">
        <f t="shared" si="14"/>
        <v>1</v>
      </c>
      <c r="O164" s="11">
        <f t="shared" si="15"/>
        <v>0</v>
      </c>
      <c r="P164" s="11">
        <f t="shared" si="16"/>
        <v>1</v>
      </c>
      <c r="Q164" s="11">
        <f t="shared" si="17"/>
        <v>0</v>
      </c>
      <c r="R164" s="11">
        <f t="shared" si="18"/>
        <v>0</v>
      </c>
      <c r="S164" s="11">
        <f t="shared" si="19"/>
        <v>0</v>
      </c>
      <c r="T164" s="9">
        <f t="shared" si="20"/>
        <v>74.633333332999996</v>
      </c>
      <c r="AT164" s="18"/>
      <c r="AU164" s="15"/>
      <c r="AV164" s="15"/>
      <c r="AW164" s="15"/>
      <c r="AX164" s="15"/>
      <c r="AY164" s="15"/>
      <c r="AZ164" s="15"/>
      <c r="BA164" s="15"/>
      <c r="BB164" s="15"/>
      <c r="BC164" s="15"/>
      <c r="BD164" s="15"/>
      <c r="BE164" s="15"/>
      <c r="BF164" s="15"/>
      <c r="BG164" s="15"/>
      <c r="BH164" s="15"/>
      <c r="BI164" s="15"/>
      <c r="BJ164" s="15"/>
      <c r="BK164" s="15"/>
      <c r="BL164" s="15"/>
      <c r="BM164" s="15"/>
      <c r="BN164" s="15"/>
      <c r="BO164" s="15"/>
      <c r="BQ164" s="18"/>
      <c r="BR164" s="15"/>
      <c r="BS164" s="15"/>
      <c r="BT164" s="15"/>
      <c r="BU164" s="15"/>
      <c r="BV164" s="15"/>
      <c r="BW164" s="15"/>
      <c r="BX164" s="15"/>
      <c r="BY164" s="15"/>
      <c r="BZ164" s="15"/>
    </row>
    <row r="165" spans="1:78" ht="15" customHeight="1" x14ac:dyDescent="0.75">
      <c r="A165" s="10">
        <v>1</v>
      </c>
      <c r="B165" s="11">
        <v>5000</v>
      </c>
      <c r="C165" s="11">
        <v>6000</v>
      </c>
      <c r="D165" s="11">
        <v>38575</v>
      </c>
      <c r="E165" s="11">
        <v>7</v>
      </c>
      <c r="F165" s="11">
        <v>0</v>
      </c>
      <c r="G165" s="11">
        <v>1</v>
      </c>
      <c r="H165" s="11">
        <v>335.03333333</v>
      </c>
      <c r="I165" s="11">
        <v>3</v>
      </c>
      <c r="J165" s="11">
        <v>42</v>
      </c>
      <c r="K165" s="11"/>
      <c r="L165" s="11" t="s">
        <v>13</v>
      </c>
      <c r="M165" s="11" t="s">
        <v>19</v>
      </c>
      <c r="N165" s="11">
        <f t="shared" si="14"/>
        <v>1</v>
      </c>
      <c r="O165" s="11">
        <f t="shared" si="15"/>
        <v>0</v>
      </c>
      <c r="P165" s="11">
        <f t="shared" si="16"/>
        <v>0</v>
      </c>
      <c r="Q165" s="11">
        <f t="shared" si="17"/>
        <v>0</v>
      </c>
      <c r="R165" s="11">
        <f t="shared" si="18"/>
        <v>0</v>
      </c>
      <c r="S165" s="11">
        <f t="shared" si="19"/>
        <v>0</v>
      </c>
      <c r="T165" s="9">
        <f t="shared" si="20"/>
        <v>335.03333333</v>
      </c>
      <c r="AT165" s="18"/>
      <c r="AU165" s="15"/>
      <c r="AV165" s="15"/>
      <c r="AW165" s="15"/>
      <c r="AX165" s="15"/>
      <c r="AY165" s="15"/>
      <c r="AZ165" s="15"/>
      <c r="BA165" s="15"/>
      <c r="BB165" s="15"/>
      <c r="BC165" s="15"/>
      <c r="BD165" s="15"/>
      <c r="BE165" s="15"/>
      <c r="BF165" s="15"/>
      <c r="BG165" s="15"/>
      <c r="BH165" s="15"/>
      <c r="BI165" s="15"/>
      <c r="BJ165" s="15"/>
      <c r="BK165" s="15"/>
      <c r="BL165" s="15"/>
      <c r="BM165" s="15"/>
      <c r="BN165" s="15"/>
      <c r="BO165" s="15"/>
      <c r="BQ165" s="18"/>
      <c r="BR165" s="15"/>
      <c r="BS165" s="15"/>
      <c r="BT165" s="15"/>
      <c r="BU165" s="15"/>
      <c r="BV165" s="15"/>
      <c r="BW165" s="15"/>
      <c r="BX165" s="15"/>
      <c r="BY165" s="15"/>
      <c r="BZ165" s="15"/>
    </row>
    <row r="166" spans="1:78" ht="15" customHeight="1" x14ac:dyDescent="0.75">
      <c r="A166" s="10">
        <v>1</v>
      </c>
      <c r="B166" s="11">
        <v>5000</v>
      </c>
      <c r="C166" s="11"/>
      <c r="D166" s="11">
        <v>74500</v>
      </c>
      <c r="E166" s="11">
        <v>19</v>
      </c>
      <c r="F166" s="11"/>
      <c r="G166" s="11"/>
      <c r="H166" s="11"/>
      <c r="I166" s="11"/>
      <c r="J166" s="11"/>
      <c r="K166" s="11"/>
      <c r="L166" s="11" t="s">
        <v>13</v>
      </c>
      <c r="M166" s="11" t="s">
        <v>14</v>
      </c>
      <c r="N166" s="11">
        <f t="shared" si="14"/>
        <v>1</v>
      </c>
      <c r="O166" s="11">
        <f t="shared" si="15"/>
        <v>0</v>
      </c>
      <c r="P166" s="11">
        <f t="shared" si="16"/>
        <v>1</v>
      </c>
      <c r="Q166" s="11">
        <f t="shared" si="17"/>
        <v>0</v>
      </c>
      <c r="R166" s="11">
        <f t="shared" si="18"/>
        <v>0</v>
      </c>
      <c r="S166" s="11">
        <f t="shared" si="19"/>
        <v>0</v>
      </c>
      <c r="T166" s="9">
        <f t="shared" si="20"/>
        <v>0</v>
      </c>
      <c r="AT166" s="18"/>
      <c r="AU166" s="15"/>
      <c r="AV166" s="15"/>
      <c r="AW166" s="15"/>
      <c r="AX166" s="15"/>
      <c r="AY166" s="15"/>
      <c r="AZ166" s="15"/>
      <c r="BA166" s="15"/>
      <c r="BB166" s="15"/>
      <c r="BC166" s="15"/>
      <c r="BD166" s="15"/>
      <c r="BE166" s="15"/>
      <c r="BF166" s="15"/>
      <c r="BG166" s="15"/>
      <c r="BH166" s="15"/>
      <c r="BI166" s="15"/>
      <c r="BJ166" s="15"/>
      <c r="BK166" s="15"/>
      <c r="BL166" s="15"/>
      <c r="BM166" s="15"/>
      <c r="BN166" s="15"/>
      <c r="BO166" s="15"/>
      <c r="BQ166" s="18"/>
      <c r="BR166" s="15"/>
      <c r="BS166" s="15"/>
      <c r="BT166" s="15"/>
      <c r="BU166" s="15"/>
      <c r="BV166" s="15"/>
      <c r="BW166" s="15"/>
      <c r="BX166" s="15"/>
      <c r="BY166" s="15"/>
      <c r="BZ166" s="15"/>
    </row>
    <row r="167" spans="1:78" ht="15" customHeight="1" x14ac:dyDescent="0.75">
      <c r="A167" s="10">
        <v>1</v>
      </c>
      <c r="B167" s="11">
        <v>5000</v>
      </c>
      <c r="C167" s="11"/>
      <c r="D167" s="11">
        <v>94119</v>
      </c>
      <c r="E167" s="11">
        <v>19</v>
      </c>
      <c r="F167" s="11"/>
      <c r="G167" s="11"/>
      <c r="H167" s="11"/>
      <c r="I167" s="11"/>
      <c r="J167" s="11"/>
      <c r="K167" s="11"/>
      <c r="L167" s="11" t="s">
        <v>13</v>
      </c>
      <c r="M167" s="11" t="s">
        <v>14</v>
      </c>
      <c r="N167" s="11">
        <f t="shared" si="14"/>
        <v>1</v>
      </c>
      <c r="O167" s="11">
        <f t="shared" si="15"/>
        <v>0</v>
      </c>
      <c r="P167" s="11">
        <f t="shared" si="16"/>
        <v>1</v>
      </c>
      <c r="Q167" s="11">
        <f t="shared" si="17"/>
        <v>0</v>
      </c>
      <c r="R167" s="11">
        <f t="shared" si="18"/>
        <v>0</v>
      </c>
      <c r="S167" s="11">
        <f t="shared" si="19"/>
        <v>0</v>
      </c>
      <c r="T167" s="9">
        <f t="shared" si="20"/>
        <v>0</v>
      </c>
      <c r="AT167" s="18"/>
      <c r="AU167" s="15"/>
      <c r="AV167" s="15"/>
      <c r="AW167" s="15"/>
      <c r="AX167" s="15"/>
      <c r="AY167" s="15"/>
      <c r="AZ167" s="15"/>
      <c r="BA167" s="15"/>
      <c r="BB167" s="15"/>
      <c r="BC167" s="15"/>
      <c r="BD167" s="15"/>
      <c r="BE167" s="15"/>
      <c r="BF167" s="15"/>
      <c r="BG167" s="15"/>
      <c r="BH167" s="15"/>
      <c r="BI167" s="15"/>
      <c r="BJ167" s="15"/>
      <c r="BK167" s="15"/>
      <c r="BL167" s="15"/>
      <c r="BM167" s="15"/>
      <c r="BN167" s="15"/>
      <c r="BO167" s="15"/>
      <c r="BQ167" s="18"/>
      <c r="BR167" s="15"/>
      <c r="BS167" s="15"/>
      <c r="BT167" s="15"/>
      <c r="BU167" s="15"/>
      <c r="BV167" s="15"/>
      <c r="BW167" s="15"/>
      <c r="BX167" s="15"/>
      <c r="BY167" s="15"/>
      <c r="BZ167" s="15"/>
    </row>
    <row r="168" spans="1:78" ht="15" customHeight="1" x14ac:dyDescent="0.75">
      <c r="A168" s="10">
        <v>0</v>
      </c>
      <c r="B168" s="11">
        <v>5000</v>
      </c>
      <c r="C168" s="11">
        <v>73126</v>
      </c>
      <c r="D168" s="11">
        <v>87500</v>
      </c>
      <c r="E168" s="11">
        <v>1</v>
      </c>
      <c r="F168" s="11">
        <v>0</v>
      </c>
      <c r="G168" s="11">
        <v>0</v>
      </c>
      <c r="H168" s="11">
        <v>125.96666667</v>
      </c>
      <c r="I168" s="11">
        <v>2</v>
      </c>
      <c r="J168" s="11">
        <v>10</v>
      </c>
      <c r="K168" s="11"/>
      <c r="L168" s="11" t="s">
        <v>20</v>
      </c>
      <c r="M168" s="11" t="s">
        <v>14</v>
      </c>
      <c r="N168" s="11">
        <f t="shared" si="14"/>
        <v>0</v>
      </c>
      <c r="O168" s="11">
        <f t="shared" si="15"/>
        <v>0</v>
      </c>
      <c r="P168" s="11">
        <f t="shared" si="16"/>
        <v>1</v>
      </c>
      <c r="Q168" s="11">
        <f t="shared" si="17"/>
        <v>0</v>
      </c>
      <c r="R168" s="11">
        <f t="shared" si="18"/>
        <v>0</v>
      </c>
      <c r="S168" s="11">
        <f t="shared" si="19"/>
        <v>0</v>
      </c>
      <c r="T168" s="9">
        <f t="shared" si="20"/>
        <v>0</v>
      </c>
      <c r="AT168" s="18"/>
      <c r="AU168" s="15"/>
      <c r="AV168" s="15"/>
      <c r="AW168" s="15"/>
      <c r="AX168" s="15"/>
      <c r="AY168" s="15"/>
      <c r="AZ168" s="15"/>
      <c r="BA168" s="15"/>
      <c r="BB168" s="15"/>
      <c r="BC168" s="15"/>
      <c r="BD168" s="15"/>
      <c r="BE168" s="15"/>
      <c r="BF168" s="15"/>
      <c r="BG168" s="15"/>
      <c r="BH168" s="15"/>
      <c r="BI168" s="15"/>
      <c r="BJ168" s="15"/>
      <c r="BK168" s="15"/>
      <c r="BL168" s="15"/>
      <c r="BM168" s="15"/>
      <c r="BN168" s="15"/>
      <c r="BO168" s="15"/>
      <c r="BQ168" s="18"/>
      <c r="BR168" s="15"/>
      <c r="BS168" s="15"/>
      <c r="BT168" s="15"/>
      <c r="BU168" s="15"/>
      <c r="BV168" s="15"/>
      <c r="BW168" s="15"/>
      <c r="BX168" s="15"/>
      <c r="BY168" s="15"/>
      <c r="BZ168" s="15"/>
    </row>
    <row r="169" spans="1:78" ht="15" customHeight="1" x14ac:dyDescent="0.75">
      <c r="A169" s="10">
        <v>0</v>
      </c>
      <c r="B169" s="11">
        <v>5000</v>
      </c>
      <c r="C169" s="11">
        <v>72517</v>
      </c>
      <c r="D169" s="11">
        <v>86250</v>
      </c>
      <c r="E169" s="11">
        <v>19</v>
      </c>
      <c r="F169" s="11">
        <v>0</v>
      </c>
      <c r="G169" s="11">
        <v>1</v>
      </c>
      <c r="H169" s="11">
        <v>300.36666666999997</v>
      </c>
      <c r="I169" s="11">
        <v>1</v>
      </c>
      <c r="J169" s="11">
        <v>24</v>
      </c>
      <c r="K169" s="11"/>
      <c r="L169" s="11" t="s">
        <v>20</v>
      </c>
      <c r="M169" s="11" t="s">
        <v>17</v>
      </c>
      <c r="N169" s="11">
        <f t="shared" si="14"/>
        <v>0</v>
      </c>
      <c r="O169" s="11">
        <f t="shared" si="15"/>
        <v>1</v>
      </c>
      <c r="P169" s="11">
        <f t="shared" si="16"/>
        <v>0</v>
      </c>
      <c r="Q169" s="11">
        <f t="shared" si="17"/>
        <v>0</v>
      </c>
      <c r="R169" s="11">
        <f t="shared" si="18"/>
        <v>0</v>
      </c>
      <c r="S169" s="11">
        <f t="shared" si="19"/>
        <v>0</v>
      </c>
      <c r="T169" s="9">
        <f t="shared" si="20"/>
        <v>0</v>
      </c>
      <c r="AT169" s="18"/>
      <c r="AU169" s="15"/>
      <c r="AV169" s="15"/>
      <c r="AW169" s="15"/>
      <c r="AX169" s="15"/>
      <c r="AY169" s="15"/>
      <c r="AZ169" s="15"/>
      <c r="BA169" s="15"/>
      <c r="BB169" s="15"/>
      <c r="BC169" s="15"/>
      <c r="BD169" s="15"/>
      <c r="BE169" s="15"/>
      <c r="BF169" s="15"/>
      <c r="BG169" s="15"/>
      <c r="BH169" s="15"/>
      <c r="BI169" s="15"/>
      <c r="BJ169" s="15"/>
      <c r="BK169" s="15"/>
      <c r="BL169" s="15"/>
      <c r="BM169" s="15"/>
      <c r="BN169" s="15"/>
      <c r="BO169" s="15"/>
      <c r="BQ169" s="18"/>
      <c r="BR169" s="15"/>
      <c r="BS169" s="15"/>
      <c r="BT169" s="15"/>
      <c r="BU169" s="15"/>
      <c r="BV169" s="15"/>
      <c r="BW169" s="15"/>
      <c r="BX169" s="15"/>
      <c r="BY169" s="15"/>
      <c r="BZ169" s="15"/>
    </row>
    <row r="170" spans="1:78" ht="15" customHeight="1" x14ac:dyDescent="0.75">
      <c r="A170" s="10">
        <v>0</v>
      </c>
      <c r="B170" s="11">
        <v>5000</v>
      </c>
      <c r="C170" s="11">
        <v>26037</v>
      </c>
      <c r="D170" s="11">
        <v>35000</v>
      </c>
      <c r="E170" s="11">
        <v>12</v>
      </c>
      <c r="F170" s="11">
        <v>0</v>
      </c>
      <c r="G170" s="11">
        <v>0</v>
      </c>
      <c r="H170" s="11">
        <v>182.63333333</v>
      </c>
      <c r="I170" s="11">
        <v>0</v>
      </c>
      <c r="J170" s="11">
        <v>13</v>
      </c>
      <c r="K170" s="11"/>
      <c r="L170" s="11" t="s">
        <v>13</v>
      </c>
      <c r="M170" s="11" t="s">
        <v>18</v>
      </c>
      <c r="N170" s="11">
        <f t="shared" si="14"/>
        <v>1</v>
      </c>
      <c r="O170" s="11">
        <f t="shared" si="15"/>
        <v>0</v>
      </c>
      <c r="P170" s="11">
        <f t="shared" si="16"/>
        <v>0</v>
      </c>
      <c r="Q170" s="11">
        <f t="shared" si="17"/>
        <v>0</v>
      </c>
      <c r="R170" s="11">
        <f t="shared" si="18"/>
        <v>0</v>
      </c>
      <c r="S170" s="11">
        <f t="shared" si="19"/>
        <v>1</v>
      </c>
      <c r="T170" s="9">
        <f t="shared" si="20"/>
        <v>182.63333333</v>
      </c>
      <c r="AT170" s="18"/>
      <c r="AU170" s="15"/>
      <c r="AV170" s="15"/>
      <c r="AW170" s="15"/>
      <c r="AX170" s="15"/>
      <c r="AY170" s="15"/>
      <c r="AZ170" s="15"/>
      <c r="BA170" s="15"/>
      <c r="BB170" s="15"/>
      <c r="BC170" s="15"/>
      <c r="BD170" s="15"/>
      <c r="BE170" s="15"/>
      <c r="BF170" s="15"/>
      <c r="BG170" s="15"/>
      <c r="BH170" s="15"/>
      <c r="BI170" s="15"/>
      <c r="BJ170" s="15"/>
      <c r="BK170" s="15"/>
      <c r="BL170" s="15"/>
      <c r="BM170" s="15"/>
      <c r="BN170" s="15"/>
      <c r="BO170" s="15"/>
      <c r="BQ170" s="18"/>
      <c r="BR170" s="15"/>
      <c r="BS170" s="15"/>
      <c r="BT170" s="15"/>
      <c r="BU170" s="15"/>
      <c r="BV170" s="15"/>
      <c r="BW170" s="15"/>
      <c r="BX170" s="15"/>
      <c r="BY170" s="15"/>
      <c r="BZ170" s="15"/>
    </row>
    <row r="171" spans="1:78" ht="15" customHeight="1" x14ac:dyDescent="0.75">
      <c r="A171" s="10">
        <v>0</v>
      </c>
      <c r="B171" s="11">
        <v>5000</v>
      </c>
      <c r="C171" s="11">
        <v>39000</v>
      </c>
      <c r="D171" s="11">
        <v>50340</v>
      </c>
      <c r="E171" s="11">
        <v>10</v>
      </c>
      <c r="F171" s="11"/>
      <c r="G171" s="11"/>
      <c r="H171" s="11">
        <v>179.83333332999999</v>
      </c>
      <c r="I171" s="11"/>
      <c r="J171" s="11">
        <v>19</v>
      </c>
      <c r="K171" s="11"/>
      <c r="L171" s="11" t="s">
        <v>13</v>
      </c>
      <c r="M171" s="11" t="s">
        <v>15</v>
      </c>
      <c r="N171" s="11">
        <f t="shared" si="14"/>
        <v>1</v>
      </c>
      <c r="O171" s="11">
        <f t="shared" si="15"/>
        <v>0</v>
      </c>
      <c r="P171" s="11">
        <f t="shared" si="16"/>
        <v>0</v>
      </c>
      <c r="Q171" s="11">
        <f t="shared" si="17"/>
        <v>1</v>
      </c>
      <c r="R171" s="11">
        <f t="shared" si="18"/>
        <v>0</v>
      </c>
      <c r="S171" s="11">
        <f t="shared" si="19"/>
        <v>0</v>
      </c>
      <c r="T171" s="9">
        <f t="shared" si="20"/>
        <v>179.83333332999999</v>
      </c>
      <c r="AT171" s="18"/>
      <c r="AU171" s="15"/>
      <c r="AV171" s="15"/>
      <c r="AW171" s="15"/>
      <c r="AX171" s="15"/>
      <c r="AY171" s="15"/>
      <c r="AZ171" s="15"/>
      <c r="BA171" s="15"/>
      <c r="BB171" s="15"/>
      <c r="BC171" s="15"/>
      <c r="BD171" s="15"/>
      <c r="BE171" s="15"/>
      <c r="BF171" s="15"/>
      <c r="BG171" s="15"/>
      <c r="BH171" s="15"/>
      <c r="BI171" s="15"/>
      <c r="BJ171" s="15"/>
      <c r="BK171" s="15"/>
      <c r="BL171" s="15"/>
      <c r="BM171" s="15"/>
      <c r="BN171" s="15"/>
      <c r="BO171" s="15"/>
      <c r="BQ171" s="18"/>
      <c r="BR171" s="15"/>
      <c r="BS171" s="15"/>
      <c r="BT171" s="15"/>
      <c r="BU171" s="15"/>
      <c r="BV171" s="15"/>
      <c r="BW171" s="15"/>
      <c r="BX171" s="15"/>
      <c r="BY171" s="15"/>
      <c r="BZ171" s="15"/>
    </row>
    <row r="172" spans="1:78" ht="15" customHeight="1" x14ac:dyDescent="0.75">
      <c r="A172" s="10">
        <v>0</v>
      </c>
      <c r="B172" s="11">
        <v>5000</v>
      </c>
      <c r="C172" s="11"/>
      <c r="D172" s="11">
        <v>26550</v>
      </c>
      <c r="E172" s="11">
        <v>1.7</v>
      </c>
      <c r="F172" s="11">
        <v>0</v>
      </c>
      <c r="G172" s="11">
        <v>0</v>
      </c>
      <c r="H172" s="11">
        <v>276.96666667</v>
      </c>
      <c r="I172" s="11">
        <v>1</v>
      </c>
      <c r="J172" s="11">
        <v>14</v>
      </c>
      <c r="K172" s="11"/>
      <c r="L172" s="11" t="s">
        <v>20</v>
      </c>
      <c r="M172" s="11" t="s">
        <v>14</v>
      </c>
      <c r="N172" s="11">
        <f t="shared" si="14"/>
        <v>0</v>
      </c>
      <c r="O172" s="11">
        <f t="shared" si="15"/>
        <v>0</v>
      </c>
      <c r="P172" s="11">
        <f t="shared" si="16"/>
        <v>1</v>
      </c>
      <c r="Q172" s="11">
        <f t="shared" si="17"/>
        <v>0</v>
      </c>
      <c r="R172" s="11">
        <f t="shared" si="18"/>
        <v>0</v>
      </c>
      <c r="S172" s="11">
        <f t="shared" si="19"/>
        <v>0</v>
      </c>
      <c r="T172" s="9">
        <f t="shared" si="20"/>
        <v>0</v>
      </c>
      <c r="AT172" s="18"/>
      <c r="AU172" s="15"/>
      <c r="AV172" s="15"/>
      <c r="AW172" s="15"/>
      <c r="AX172" s="15"/>
      <c r="AY172" s="15"/>
      <c r="AZ172" s="15"/>
      <c r="BA172" s="15"/>
      <c r="BB172" s="15"/>
      <c r="BC172" s="15"/>
      <c r="BD172" s="15"/>
      <c r="BE172" s="15"/>
      <c r="BF172" s="15"/>
      <c r="BG172" s="15"/>
      <c r="BH172" s="15"/>
      <c r="BI172" s="15"/>
      <c r="BJ172" s="15"/>
      <c r="BK172" s="15"/>
      <c r="BL172" s="15"/>
      <c r="BM172" s="15"/>
      <c r="BN172" s="15"/>
      <c r="BO172" s="15"/>
      <c r="BQ172" s="18"/>
      <c r="BR172" s="15"/>
      <c r="BS172" s="15"/>
      <c r="BT172" s="15"/>
      <c r="BU172" s="15"/>
      <c r="BV172" s="15"/>
      <c r="BW172" s="15"/>
      <c r="BX172" s="15"/>
      <c r="BY172" s="15"/>
      <c r="BZ172" s="15"/>
    </row>
    <row r="173" spans="1:78" ht="15" customHeight="1" x14ac:dyDescent="0.75">
      <c r="A173" s="10">
        <v>0</v>
      </c>
      <c r="B173" s="11">
        <v>5000</v>
      </c>
      <c r="C173" s="11">
        <v>70470</v>
      </c>
      <c r="D173" s="11">
        <v>77908</v>
      </c>
      <c r="E173" s="11">
        <v>5</v>
      </c>
      <c r="F173" s="11"/>
      <c r="G173" s="11"/>
      <c r="H173" s="11"/>
      <c r="I173" s="11"/>
      <c r="J173" s="11"/>
      <c r="K173" s="11"/>
      <c r="L173" s="11" t="s">
        <v>20</v>
      </c>
      <c r="M173" s="11"/>
      <c r="N173" s="11">
        <f t="shared" si="14"/>
        <v>0</v>
      </c>
      <c r="O173" s="11">
        <f t="shared" si="15"/>
        <v>0</v>
      </c>
      <c r="P173" s="11">
        <f t="shared" si="16"/>
        <v>0</v>
      </c>
      <c r="Q173" s="11">
        <f t="shared" si="17"/>
        <v>0</v>
      </c>
      <c r="R173" s="11">
        <f t="shared" si="18"/>
        <v>0</v>
      </c>
      <c r="S173" s="11">
        <f t="shared" si="19"/>
        <v>0</v>
      </c>
      <c r="T173" s="9">
        <f t="shared" si="20"/>
        <v>0</v>
      </c>
      <c r="AT173" s="18"/>
      <c r="AU173" s="15"/>
      <c r="AV173" s="15"/>
      <c r="AW173" s="15"/>
      <c r="AX173" s="15"/>
      <c r="AY173" s="15"/>
      <c r="AZ173" s="15"/>
      <c r="BA173" s="15"/>
      <c r="BB173" s="15"/>
      <c r="BC173" s="15"/>
      <c r="BD173" s="15"/>
      <c r="BE173" s="15"/>
      <c r="BF173" s="15"/>
      <c r="BG173" s="15"/>
      <c r="BH173" s="15"/>
      <c r="BI173" s="15"/>
      <c r="BJ173" s="15"/>
      <c r="BK173" s="15"/>
      <c r="BL173" s="15"/>
      <c r="BM173" s="15"/>
      <c r="BN173" s="15"/>
      <c r="BO173" s="15"/>
      <c r="BQ173" s="18"/>
      <c r="BR173" s="15"/>
      <c r="BS173" s="15"/>
      <c r="BT173" s="15"/>
      <c r="BU173" s="15"/>
      <c r="BV173" s="15"/>
      <c r="BW173" s="15"/>
      <c r="BX173" s="15"/>
      <c r="BY173" s="15"/>
      <c r="BZ173" s="15"/>
    </row>
    <row r="174" spans="1:78" ht="15" customHeight="1" x14ac:dyDescent="0.75">
      <c r="A174" s="10">
        <v>0</v>
      </c>
      <c r="B174" s="11">
        <v>5000</v>
      </c>
      <c r="C174" s="11"/>
      <c r="D174" s="11">
        <v>36375</v>
      </c>
      <c r="E174" s="11">
        <v>3</v>
      </c>
      <c r="F174" s="11">
        <v>0</v>
      </c>
      <c r="G174" s="11">
        <v>0</v>
      </c>
      <c r="H174" s="11">
        <v>266.8</v>
      </c>
      <c r="I174" s="11">
        <v>1</v>
      </c>
      <c r="J174" s="11">
        <v>26</v>
      </c>
      <c r="K174" s="11"/>
      <c r="L174" s="11" t="s">
        <v>13</v>
      </c>
      <c r="M174" s="11" t="s">
        <v>14</v>
      </c>
      <c r="N174" s="11">
        <f t="shared" si="14"/>
        <v>1</v>
      </c>
      <c r="O174" s="11">
        <f t="shared" si="15"/>
        <v>0</v>
      </c>
      <c r="P174" s="11">
        <f t="shared" si="16"/>
        <v>1</v>
      </c>
      <c r="Q174" s="11">
        <f t="shared" si="17"/>
        <v>0</v>
      </c>
      <c r="R174" s="11">
        <f t="shared" si="18"/>
        <v>0</v>
      </c>
      <c r="S174" s="11">
        <f t="shared" si="19"/>
        <v>0</v>
      </c>
      <c r="T174" s="9">
        <f t="shared" si="20"/>
        <v>266.8</v>
      </c>
      <c r="AT174" s="18"/>
      <c r="AU174" s="15"/>
      <c r="AV174" s="15"/>
      <c r="AW174" s="15"/>
      <c r="AX174" s="15"/>
      <c r="AY174" s="15"/>
      <c r="AZ174" s="15"/>
      <c r="BA174" s="15"/>
      <c r="BB174" s="15"/>
      <c r="BC174" s="15"/>
      <c r="BD174" s="15"/>
      <c r="BE174" s="15"/>
      <c r="BF174" s="15"/>
      <c r="BG174" s="15"/>
      <c r="BH174" s="15"/>
      <c r="BI174" s="15"/>
      <c r="BJ174" s="15"/>
      <c r="BK174" s="15"/>
      <c r="BL174" s="15"/>
      <c r="BM174" s="15"/>
      <c r="BN174" s="15"/>
      <c r="BO174" s="15"/>
      <c r="BQ174" s="18"/>
      <c r="BR174" s="15"/>
      <c r="BS174" s="15"/>
      <c r="BT174" s="15"/>
      <c r="BU174" s="15"/>
      <c r="BV174" s="15"/>
      <c r="BW174" s="15"/>
      <c r="BX174" s="15"/>
      <c r="BY174" s="15"/>
      <c r="BZ174" s="15"/>
    </row>
    <row r="175" spans="1:78" ht="15" customHeight="1" x14ac:dyDescent="0.75">
      <c r="A175" s="10">
        <v>0</v>
      </c>
      <c r="B175" s="11">
        <v>5000</v>
      </c>
      <c r="C175" s="11">
        <v>74225</v>
      </c>
      <c r="D175" s="11">
        <v>89640</v>
      </c>
      <c r="E175" s="11">
        <v>0.3</v>
      </c>
      <c r="F175" s="11"/>
      <c r="G175" s="11"/>
      <c r="H175" s="11"/>
      <c r="I175" s="11"/>
      <c r="J175" s="11"/>
      <c r="K175" s="11"/>
      <c r="L175" s="11" t="s">
        <v>20</v>
      </c>
      <c r="M175" s="11" t="s">
        <v>18</v>
      </c>
      <c r="N175" s="11">
        <f t="shared" si="14"/>
        <v>0</v>
      </c>
      <c r="O175" s="11">
        <f t="shared" si="15"/>
        <v>0</v>
      </c>
      <c r="P175" s="11">
        <f t="shared" si="16"/>
        <v>0</v>
      </c>
      <c r="Q175" s="11">
        <f t="shared" si="17"/>
        <v>0</v>
      </c>
      <c r="R175" s="11">
        <f t="shared" si="18"/>
        <v>0</v>
      </c>
      <c r="S175" s="11">
        <f t="shared" si="19"/>
        <v>1</v>
      </c>
      <c r="T175" s="9">
        <f t="shared" si="20"/>
        <v>0</v>
      </c>
      <c r="AT175" s="18"/>
      <c r="AU175" s="15"/>
      <c r="AV175" s="15"/>
      <c r="AW175" s="15"/>
      <c r="AX175" s="15"/>
      <c r="AY175" s="15"/>
      <c r="AZ175" s="15"/>
      <c r="BA175" s="15"/>
      <c r="BB175" s="15"/>
      <c r="BC175" s="15"/>
      <c r="BD175" s="15"/>
      <c r="BE175" s="15"/>
      <c r="BF175" s="15"/>
      <c r="BG175" s="15"/>
      <c r="BH175" s="15"/>
      <c r="BI175" s="15"/>
      <c r="BJ175" s="15"/>
      <c r="BK175" s="15"/>
      <c r="BL175" s="15"/>
      <c r="BM175" s="15"/>
      <c r="BN175" s="15"/>
      <c r="BO175" s="15"/>
      <c r="BQ175" s="18"/>
      <c r="BR175" s="15"/>
      <c r="BS175" s="15"/>
      <c r="BT175" s="15"/>
      <c r="BU175" s="15"/>
      <c r="BV175" s="15"/>
      <c r="BW175" s="15"/>
      <c r="BX175" s="15"/>
      <c r="BY175" s="15"/>
      <c r="BZ175" s="15"/>
    </row>
    <row r="176" spans="1:78" ht="15" customHeight="1" x14ac:dyDescent="0.75">
      <c r="A176" s="10">
        <v>0</v>
      </c>
      <c r="B176" s="11">
        <v>5000</v>
      </c>
      <c r="C176" s="11"/>
      <c r="D176" s="11">
        <v>65400</v>
      </c>
      <c r="E176" s="11">
        <v>1.5</v>
      </c>
      <c r="F176" s="11">
        <v>0</v>
      </c>
      <c r="G176" s="11">
        <v>0</v>
      </c>
      <c r="H176" s="11">
        <v>51.766666667000003</v>
      </c>
      <c r="I176" s="11">
        <v>0</v>
      </c>
      <c r="J176" s="11">
        <v>4</v>
      </c>
      <c r="K176" s="11"/>
      <c r="L176" s="11" t="s">
        <v>13</v>
      </c>
      <c r="M176" s="11" t="s">
        <v>15</v>
      </c>
      <c r="N176" s="11">
        <f t="shared" si="14"/>
        <v>1</v>
      </c>
      <c r="O176" s="11">
        <f t="shared" si="15"/>
        <v>0</v>
      </c>
      <c r="P176" s="11">
        <f t="shared" si="16"/>
        <v>0</v>
      </c>
      <c r="Q176" s="11">
        <f t="shared" si="17"/>
        <v>1</v>
      </c>
      <c r="R176" s="11">
        <f t="shared" si="18"/>
        <v>0</v>
      </c>
      <c r="S176" s="11">
        <f t="shared" si="19"/>
        <v>0</v>
      </c>
      <c r="T176" s="9">
        <f t="shared" si="20"/>
        <v>51.766666667000003</v>
      </c>
      <c r="AT176" s="18"/>
      <c r="AU176" s="15"/>
      <c r="AV176" s="15"/>
      <c r="AW176" s="15"/>
      <c r="AX176" s="15"/>
      <c r="AY176" s="15"/>
      <c r="AZ176" s="15"/>
      <c r="BA176" s="15"/>
      <c r="BB176" s="15"/>
      <c r="BC176" s="15"/>
      <c r="BD176" s="15"/>
      <c r="BE176" s="15"/>
      <c r="BF176" s="15"/>
      <c r="BG176" s="15"/>
      <c r="BH176" s="15"/>
      <c r="BI176" s="15"/>
      <c r="BJ176" s="15"/>
      <c r="BK176" s="15"/>
      <c r="BL176" s="15"/>
      <c r="BM176" s="15"/>
      <c r="BN176" s="15"/>
      <c r="BO176" s="15"/>
      <c r="BQ176" s="18"/>
      <c r="BR176" s="15"/>
      <c r="BS176" s="15"/>
      <c r="BT176" s="15"/>
      <c r="BU176" s="15"/>
      <c r="BV176" s="15"/>
      <c r="BW176" s="15"/>
      <c r="BX176" s="15"/>
      <c r="BY176" s="15"/>
      <c r="BZ176" s="15"/>
    </row>
    <row r="177" spans="1:78" ht="15" customHeight="1" x14ac:dyDescent="0.75">
      <c r="A177" s="10">
        <v>1</v>
      </c>
      <c r="B177" s="11">
        <v>5000</v>
      </c>
      <c r="C177" s="11"/>
      <c r="D177" s="11">
        <v>37500</v>
      </c>
      <c r="E177" s="11"/>
      <c r="F177" s="11">
        <v>0</v>
      </c>
      <c r="G177" s="11">
        <v>3</v>
      </c>
      <c r="H177" s="11">
        <v>107.13333333</v>
      </c>
      <c r="I177" s="11">
        <v>10</v>
      </c>
      <c r="J177" s="11">
        <v>5</v>
      </c>
      <c r="K177" s="11"/>
      <c r="L177" s="11" t="s">
        <v>13</v>
      </c>
      <c r="M177" s="11" t="s">
        <v>14</v>
      </c>
      <c r="N177" s="11">
        <f t="shared" si="14"/>
        <v>1</v>
      </c>
      <c r="O177" s="11">
        <f t="shared" si="15"/>
        <v>0</v>
      </c>
      <c r="P177" s="11">
        <f t="shared" si="16"/>
        <v>1</v>
      </c>
      <c r="Q177" s="11">
        <f t="shared" si="17"/>
        <v>0</v>
      </c>
      <c r="R177" s="11">
        <f t="shared" si="18"/>
        <v>0</v>
      </c>
      <c r="S177" s="11">
        <f t="shared" si="19"/>
        <v>0</v>
      </c>
      <c r="T177" s="9">
        <f t="shared" si="20"/>
        <v>107.13333333</v>
      </c>
      <c r="AT177" s="18"/>
      <c r="AU177" s="15"/>
      <c r="AV177" s="15"/>
      <c r="AW177" s="15"/>
      <c r="AX177" s="15"/>
      <c r="AY177" s="15"/>
      <c r="AZ177" s="15"/>
      <c r="BA177" s="15"/>
      <c r="BB177" s="15"/>
      <c r="BC177" s="15"/>
      <c r="BD177" s="15"/>
      <c r="BE177" s="15"/>
      <c r="BF177" s="15"/>
      <c r="BG177" s="15"/>
      <c r="BH177" s="15"/>
      <c r="BI177" s="15"/>
      <c r="BJ177" s="15"/>
      <c r="BK177" s="15"/>
      <c r="BL177" s="15"/>
      <c r="BM177" s="15"/>
      <c r="BN177" s="15"/>
      <c r="BO177" s="15"/>
      <c r="BQ177" s="18"/>
      <c r="BR177" s="15"/>
      <c r="BS177" s="15"/>
      <c r="BT177" s="15"/>
      <c r="BU177" s="15"/>
      <c r="BV177" s="15"/>
      <c r="BW177" s="15"/>
      <c r="BX177" s="15"/>
      <c r="BY177" s="15"/>
      <c r="BZ177" s="15"/>
    </row>
    <row r="178" spans="1:78" ht="15" customHeight="1" x14ac:dyDescent="0.75">
      <c r="A178" s="10">
        <v>0</v>
      </c>
      <c r="B178" s="11">
        <v>5000</v>
      </c>
      <c r="C178" s="11">
        <v>78565</v>
      </c>
      <c r="D178" s="11">
        <v>98500</v>
      </c>
      <c r="E178" s="11">
        <v>24</v>
      </c>
      <c r="F178" s="11">
        <v>0</v>
      </c>
      <c r="G178" s="11">
        <v>0</v>
      </c>
      <c r="H178" s="11">
        <v>51.766666667000003</v>
      </c>
      <c r="I178" s="11">
        <v>3</v>
      </c>
      <c r="J178" s="11">
        <v>14</v>
      </c>
      <c r="K178" s="11"/>
      <c r="L178" s="11" t="s">
        <v>20</v>
      </c>
      <c r="M178" s="11" t="s">
        <v>18</v>
      </c>
      <c r="N178" s="11">
        <f t="shared" si="14"/>
        <v>0</v>
      </c>
      <c r="O178" s="11">
        <f t="shared" si="15"/>
        <v>0</v>
      </c>
      <c r="P178" s="11">
        <f t="shared" si="16"/>
        <v>0</v>
      </c>
      <c r="Q178" s="11">
        <f t="shared" si="17"/>
        <v>0</v>
      </c>
      <c r="R178" s="11">
        <f t="shared" si="18"/>
        <v>0</v>
      </c>
      <c r="S178" s="11">
        <f t="shared" si="19"/>
        <v>1</v>
      </c>
      <c r="T178" s="9">
        <f t="shared" si="20"/>
        <v>0</v>
      </c>
      <c r="AT178" s="18"/>
      <c r="AU178" s="15"/>
      <c r="AV178" s="15"/>
      <c r="AW178" s="15"/>
      <c r="AX178" s="15"/>
      <c r="AY178" s="15"/>
      <c r="AZ178" s="15"/>
      <c r="BA178" s="15"/>
      <c r="BB178" s="15"/>
      <c r="BC178" s="15"/>
      <c r="BD178" s="15"/>
      <c r="BE178" s="15"/>
      <c r="BF178" s="15"/>
      <c r="BG178" s="15"/>
      <c r="BH178" s="15"/>
      <c r="BI178" s="15"/>
      <c r="BJ178" s="15"/>
      <c r="BK178" s="15"/>
      <c r="BL178" s="15"/>
      <c r="BM178" s="15"/>
      <c r="BN178" s="15"/>
      <c r="BO178" s="15"/>
      <c r="BQ178" s="18"/>
      <c r="BR178" s="15"/>
      <c r="BS178" s="15"/>
      <c r="BT178" s="15"/>
      <c r="BU178" s="15"/>
      <c r="BV178" s="15"/>
      <c r="BW178" s="15"/>
      <c r="BX178" s="15"/>
      <c r="BY178" s="15"/>
      <c r="BZ178" s="15"/>
    </row>
    <row r="179" spans="1:78" ht="15" customHeight="1" x14ac:dyDescent="0.75">
      <c r="A179" s="10">
        <v>0</v>
      </c>
      <c r="B179" s="11">
        <v>5000</v>
      </c>
      <c r="C179" s="11">
        <v>59900</v>
      </c>
      <c r="D179" s="11">
        <v>80800</v>
      </c>
      <c r="E179" s="11">
        <v>15</v>
      </c>
      <c r="F179" s="11">
        <v>0</v>
      </c>
      <c r="G179" s="11">
        <v>0</v>
      </c>
      <c r="H179" s="11">
        <v>219.13333333</v>
      </c>
      <c r="I179" s="11">
        <v>1</v>
      </c>
      <c r="J179" s="11">
        <v>18</v>
      </c>
      <c r="K179" s="11"/>
      <c r="L179" s="11" t="s">
        <v>20</v>
      </c>
      <c r="M179" s="11" t="s">
        <v>18</v>
      </c>
      <c r="N179" s="11">
        <f t="shared" si="14"/>
        <v>0</v>
      </c>
      <c r="O179" s="11">
        <f t="shared" si="15"/>
        <v>0</v>
      </c>
      <c r="P179" s="11">
        <f t="shared" si="16"/>
        <v>0</v>
      </c>
      <c r="Q179" s="11">
        <f t="shared" si="17"/>
        <v>0</v>
      </c>
      <c r="R179" s="11">
        <f t="shared" si="18"/>
        <v>0</v>
      </c>
      <c r="S179" s="11">
        <f t="shared" si="19"/>
        <v>1</v>
      </c>
      <c r="T179" s="9">
        <f t="shared" si="20"/>
        <v>0</v>
      </c>
      <c r="AT179" s="18"/>
      <c r="AU179" s="15"/>
      <c r="AV179" s="15"/>
      <c r="AW179" s="15"/>
      <c r="AX179" s="15"/>
      <c r="AY179" s="15"/>
      <c r="AZ179" s="15"/>
      <c r="BA179" s="15"/>
      <c r="BB179" s="15"/>
      <c r="BC179" s="15"/>
      <c r="BD179" s="15"/>
      <c r="BE179" s="15"/>
      <c r="BF179" s="15"/>
      <c r="BG179" s="15"/>
      <c r="BH179" s="15"/>
      <c r="BI179" s="15"/>
      <c r="BJ179" s="15"/>
      <c r="BK179" s="15"/>
      <c r="BL179" s="15"/>
      <c r="BM179" s="15"/>
      <c r="BN179" s="15"/>
      <c r="BO179" s="15"/>
      <c r="BQ179" s="18"/>
      <c r="BR179" s="15"/>
      <c r="BS179" s="15"/>
      <c r="BT179" s="15"/>
      <c r="BU179" s="15"/>
      <c r="BV179" s="15"/>
      <c r="BW179" s="15"/>
      <c r="BX179" s="15"/>
      <c r="BY179" s="15"/>
      <c r="BZ179" s="15"/>
    </row>
    <row r="180" spans="1:78" ht="15" customHeight="1" x14ac:dyDescent="0.75">
      <c r="A180" s="10">
        <v>1</v>
      </c>
      <c r="B180" s="11">
        <v>5000</v>
      </c>
      <c r="C180" s="11">
        <v>10171</v>
      </c>
      <c r="D180" s="11">
        <v>26809</v>
      </c>
      <c r="E180" s="11">
        <v>13</v>
      </c>
      <c r="F180" s="11">
        <v>3</v>
      </c>
      <c r="G180" s="11">
        <v>6</v>
      </c>
      <c r="H180" s="11">
        <v>228.3</v>
      </c>
      <c r="I180" s="11">
        <v>0</v>
      </c>
      <c r="J180" s="11">
        <v>24</v>
      </c>
      <c r="K180" s="11"/>
      <c r="L180" s="11" t="s">
        <v>13</v>
      </c>
      <c r="M180" s="11" t="s">
        <v>15</v>
      </c>
      <c r="N180" s="11">
        <f t="shared" si="14"/>
        <v>1</v>
      </c>
      <c r="O180" s="11">
        <f t="shared" si="15"/>
        <v>0</v>
      </c>
      <c r="P180" s="11">
        <f t="shared" si="16"/>
        <v>0</v>
      </c>
      <c r="Q180" s="11">
        <f t="shared" si="17"/>
        <v>1</v>
      </c>
      <c r="R180" s="11">
        <f t="shared" si="18"/>
        <v>0</v>
      </c>
      <c r="S180" s="11">
        <f t="shared" si="19"/>
        <v>0</v>
      </c>
      <c r="T180" s="9">
        <f t="shared" si="20"/>
        <v>228.3</v>
      </c>
      <c r="AT180" s="18"/>
      <c r="AU180" s="15"/>
      <c r="AV180" s="15"/>
      <c r="AW180" s="15"/>
      <c r="AX180" s="15"/>
      <c r="AY180" s="15"/>
      <c r="AZ180" s="15"/>
      <c r="BA180" s="15"/>
      <c r="BB180" s="15"/>
      <c r="BC180" s="15"/>
      <c r="BD180" s="15"/>
      <c r="BE180" s="15"/>
      <c r="BF180" s="15"/>
      <c r="BG180" s="15"/>
      <c r="BH180" s="15"/>
      <c r="BI180" s="15"/>
      <c r="BJ180" s="15"/>
      <c r="BK180" s="15"/>
      <c r="BL180" s="15"/>
      <c r="BM180" s="15"/>
      <c r="BN180" s="15"/>
      <c r="BO180" s="15"/>
      <c r="BQ180" s="18"/>
      <c r="BR180" s="15"/>
      <c r="BS180" s="15"/>
      <c r="BT180" s="15"/>
      <c r="BU180" s="15"/>
      <c r="BV180" s="15"/>
      <c r="BW180" s="15"/>
      <c r="BX180" s="15"/>
      <c r="BY180" s="15"/>
      <c r="BZ180" s="15"/>
    </row>
    <row r="181" spans="1:78" ht="15" customHeight="1" x14ac:dyDescent="0.75">
      <c r="A181" s="10">
        <v>1</v>
      </c>
      <c r="B181" s="11">
        <v>5000</v>
      </c>
      <c r="C181" s="11">
        <v>78893</v>
      </c>
      <c r="D181" s="11">
        <v>82600</v>
      </c>
      <c r="E181" s="11">
        <v>16</v>
      </c>
      <c r="F181" s="11">
        <v>0</v>
      </c>
      <c r="G181" s="11">
        <v>0</v>
      </c>
      <c r="H181" s="11">
        <v>133.9</v>
      </c>
      <c r="I181" s="11">
        <v>1</v>
      </c>
      <c r="J181" s="11">
        <v>34</v>
      </c>
      <c r="K181" s="11"/>
      <c r="L181" s="11" t="s">
        <v>13</v>
      </c>
      <c r="M181" s="11" t="s">
        <v>17</v>
      </c>
      <c r="N181" s="11">
        <f t="shared" si="14"/>
        <v>1</v>
      </c>
      <c r="O181" s="11">
        <f t="shared" si="15"/>
        <v>1</v>
      </c>
      <c r="P181" s="11">
        <f t="shared" si="16"/>
        <v>0</v>
      </c>
      <c r="Q181" s="11">
        <f t="shared" si="17"/>
        <v>0</v>
      </c>
      <c r="R181" s="11">
        <f t="shared" si="18"/>
        <v>0</v>
      </c>
      <c r="S181" s="11">
        <f t="shared" si="19"/>
        <v>0</v>
      </c>
      <c r="T181" s="9">
        <f t="shared" si="20"/>
        <v>133.9</v>
      </c>
      <c r="AT181" s="18"/>
      <c r="AU181" s="15"/>
      <c r="AV181" s="15"/>
      <c r="AW181" s="15"/>
      <c r="AX181" s="15"/>
      <c r="AY181" s="15"/>
      <c r="AZ181" s="15"/>
      <c r="BA181" s="15"/>
      <c r="BB181" s="15"/>
      <c r="BC181" s="15"/>
      <c r="BD181" s="15"/>
      <c r="BE181" s="15"/>
      <c r="BF181" s="15"/>
      <c r="BG181" s="15"/>
      <c r="BH181" s="15"/>
      <c r="BI181" s="15"/>
      <c r="BJ181" s="15"/>
      <c r="BK181" s="15"/>
      <c r="BL181" s="15"/>
      <c r="BM181" s="15"/>
      <c r="BN181" s="15"/>
      <c r="BO181" s="15"/>
      <c r="BQ181" s="18"/>
      <c r="BR181" s="15"/>
      <c r="BS181" s="15"/>
      <c r="BT181" s="15"/>
      <c r="BU181" s="15"/>
      <c r="BV181" s="15"/>
      <c r="BW181" s="15"/>
      <c r="BX181" s="15"/>
      <c r="BY181" s="15"/>
      <c r="BZ181" s="15"/>
    </row>
    <row r="182" spans="1:78" ht="15" customHeight="1" x14ac:dyDescent="0.75">
      <c r="A182" s="10">
        <v>1</v>
      </c>
      <c r="B182" s="11">
        <v>5000</v>
      </c>
      <c r="C182" s="11">
        <v>85165</v>
      </c>
      <c r="D182" s="11">
        <v>107940</v>
      </c>
      <c r="E182" s="11">
        <v>6</v>
      </c>
      <c r="F182" s="11">
        <v>5</v>
      </c>
      <c r="G182" s="11">
        <v>3</v>
      </c>
      <c r="H182" s="11">
        <v>122.76666667000001</v>
      </c>
      <c r="I182" s="11">
        <v>5</v>
      </c>
      <c r="J182" s="11">
        <v>28</v>
      </c>
      <c r="K182" s="11"/>
      <c r="L182" s="11" t="s">
        <v>13</v>
      </c>
      <c r="M182" s="11" t="s">
        <v>17</v>
      </c>
      <c r="N182" s="11">
        <f t="shared" si="14"/>
        <v>1</v>
      </c>
      <c r="O182" s="11">
        <f t="shared" si="15"/>
        <v>1</v>
      </c>
      <c r="P182" s="11">
        <f t="shared" si="16"/>
        <v>0</v>
      </c>
      <c r="Q182" s="11">
        <f t="shared" si="17"/>
        <v>0</v>
      </c>
      <c r="R182" s="11">
        <f t="shared" si="18"/>
        <v>0</v>
      </c>
      <c r="S182" s="11">
        <f t="shared" si="19"/>
        <v>0</v>
      </c>
      <c r="T182" s="9">
        <f t="shared" si="20"/>
        <v>122.76666667000001</v>
      </c>
      <c r="AT182" s="18"/>
      <c r="AU182" s="15"/>
      <c r="AV182" s="15"/>
      <c r="AW182" s="15"/>
      <c r="AX182" s="15"/>
      <c r="AY182" s="15"/>
      <c r="AZ182" s="15"/>
      <c r="BA182" s="15"/>
      <c r="BB182" s="15"/>
      <c r="BC182" s="15"/>
      <c r="BD182" s="15"/>
      <c r="BE182" s="15"/>
      <c r="BF182" s="15"/>
      <c r="BG182" s="15"/>
      <c r="BH182" s="15"/>
      <c r="BI182" s="15"/>
      <c r="BJ182" s="15"/>
      <c r="BK182" s="15"/>
      <c r="BL182" s="15"/>
      <c r="BM182" s="15"/>
      <c r="BN182" s="15"/>
      <c r="BO182" s="15"/>
      <c r="BQ182" s="18"/>
      <c r="BR182" s="15"/>
      <c r="BS182" s="15"/>
      <c r="BT182" s="15"/>
      <c r="BU182" s="15"/>
      <c r="BV182" s="15"/>
      <c r="BW182" s="15"/>
      <c r="BX182" s="15"/>
      <c r="BY182" s="15"/>
      <c r="BZ182" s="15"/>
    </row>
    <row r="183" spans="1:78" ht="15" customHeight="1" x14ac:dyDescent="0.75">
      <c r="A183" s="10">
        <v>1</v>
      </c>
      <c r="B183" s="11">
        <v>5000</v>
      </c>
      <c r="C183" s="11">
        <v>68000</v>
      </c>
      <c r="D183" s="11">
        <v>75616</v>
      </c>
      <c r="E183" s="11">
        <v>0.1</v>
      </c>
      <c r="F183" s="11">
        <v>0</v>
      </c>
      <c r="G183" s="11">
        <v>0</v>
      </c>
      <c r="H183" s="11">
        <v>131.86666667</v>
      </c>
      <c r="I183" s="11">
        <v>0</v>
      </c>
      <c r="J183" s="11">
        <v>30</v>
      </c>
      <c r="K183" s="11"/>
      <c r="L183" s="11" t="s">
        <v>20</v>
      </c>
      <c r="M183" s="11" t="s">
        <v>18</v>
      </c>
      <c r="N183" s="11">
        <f t="shared" si="14"/>
        <v>0</v>
      </c>
      <c r="O183" s="11">
        <f t="shared" si="15"/>
        <v>0</v>
      </c>
      <c r="P183" s="11">
        <f t="shared" si="16"/>
        <v>0</v>
      </c>
      <c r="Q183" s="11">
        <f t="shared" si="17"/>
        <v>0</v>
      </c>
      <c r="R183" s="11">
        <f t="shared" si="18"/>
        <v>0</v>
      </c>
      <c r="S183" s="11">
        <f t="shared" si="19"/>
        <v>1</v>
      </c>
      <c r="T183" s="9">
        <f t="shared" si="20"/>
        <v>0</v>
      </c>
      <c r="AT183" s="18"/>
      <c r="AU183" s="15"/>
      <c r="AV183" s="15"/>
      <c r="AW183" s="15"/>
      <c r="AX183" s="15"/>
      <c r="AY183" s="15"/>
      <c r="AZ183" s="15"/>
      <c r="BA183" s="15"/>
      <c r="BB183" s="15"/>
      <c r="BC183" s="15"/>
      <c r="BD183" s="15"/>
      <c r="BE183" s="15"/>
      <c r="BF183" s="15"/>
      <c r="BG183" s="15"/>
      <c r="BH183" s="15"/>
      <c r="BI183" s="15"/>
      <c r="BJ183" s="15"/>
      <c r="BK183" s="15"/>
      <c r="BL183" s="15"/>
      <c r="BM183" s="15"/>
      <c r="BN183" s="15"/>
      <c r="BO183" s="15"/>
      <c r="BQ183" s="18"/>
      <c r="BR183" s="15"/>
      <c r="BS183" s="15"/>
      <c r="BT183" s="15"/>
      <c r="BU183" s="15"/>
      <c r="BV183" s="15"/>
      <c r="BW183" s="15"/>
      <c r="BX183" s="15"/>
      <c r="BY183" s="15"/>
      <c r="BZ183" s="15"/>
    </row>
    <row r="184" spans="1:78" ht="15" customHeight="1" x14ac:dyDescent="0.75">
      <c r="A184" s="10">
        <v>1</v>
      </c>
      <c r="B184" s="11">
        <v>5000</v>
      </c>
      <c r="C184" s="11">
        <v>71571</v>
      </c>
      <c r="D184" s="11">
        <v>85100</v>
      </c>
      <c r="E184" s="11">
        <v>1.4</v>
      </c>
      <c r="F184" s="11">
        <v>0</v>
      </c>
      <c r="G184" s="11">
        <v>1</v>
      </c>
      <c r="H184" s="11">
        <v>82.133333332999996</v>
      </c>
      <c r="I184" s="11">
        <v>0</v>
      </c>
      <c r="J184" s="11">
        <v>13</v>
      </c>
      <c r="K184" s="11"/>
      <c r="L184" s="11" t="s">
        <v>20</v>
      </c>
      <c r="M184" s="11" t="s">
        <v>18</v>
      </c>
      <c r="N184" s="11">
        <f t="shared" si="14"/>
        <v>0</v>
      </c>
      <c r="O184" s="11">
        <f t="shared" si="15"/>
        <v>0</v>
      </c>
      <c r="P184" s="11">
        <f t="shared" si="16"/>
        <v>0</v>
      </c>
      <c r="Q184" s="11">
        <f t="shared" si="17"/>
        <v>0</v>
      </c>
      <c r="R184" s="11">
        <f t="shared" si="18"/>
        <v>0</v>
      </c>
      <c r="S184" s="11">
        <f t="shared" si="19"/>
        <v>1</v>
      </c>
      <c r="T184" s="9">
        <f t="shared" si="20"/>
        <v>0</v>
      </c>
      <c r="AT184" s="18"/>
      <c r="AU184" s="15"/>
      <c r="AV184" s="15"/>
      <c r="AW184" s="15"/>
      <c r="AX184" s="15"/>
      <c r="AY184" s="15"/>
      <c r="AZ184" s="15"/>
      <c r="BA184" s="15"/>
      <c r="BB184" s="15"/>
      <c r="BC184" s="15"/>
      <c r="BD184" s="15"/>
      <c r="BE184" s="15"/>
      <c r="BF184" s="15"/>
      <c r="BG184" s="15"/>
      <c r="BH184" s="15"/>
      <c r="BI184" s="15"/>
      <c r="BJ184" s="15"/>
      <c r="BK184" s="15"/>
      <c r="BL184" s="15"/>
      <c r="BM184" s="15"/>
      <c r="BN184" s="15"/>
      <c r="BO184" s="15"/>
      <c r="BQ184" s="18"/>
      <c r="BR184" s="15"/>
      <c r="BS184" s="15"/>
      <c r="BT184" s="15"/>
      <c r="BU184" s="15"/>
      <c r="BV184" s="15"/>
      <c r="BW184" s="15"/>
      <c r="BX184" s="15"/>
      <c r="BY184" s="15"/>
      <c r="BZ184" s="15"/>
    </row>
    <row r="185" spans="1:78" ht="15" customHeight="1" x14ac:dyDescent="0.75">
      <c r="A185" s="10">
        <v>1</v>
      </c>
      <c r="B185" s="11">
        <v>5000</v>
      </c>
      <c r="C185" s="11">
        <v>28000</v>
      </c>
      <c r="D185" s="11">
        <v>36810</v>
      </c>
      <c r="E185" s="11">
        <v>2</v>
      </c>
      <c r="F185" s="11">
        <v>1</v>
      </c>
      <c r="G185" s="11">
        <v>0</v>
      </c>
      <c r="H185" s="11">
        <v>222.2</v>
      </c>
      <c r="I185" s="11">
        <v>1</v>
      </c>
      <c r="J185" s="11">
        <v>6</v>
      </c>
      <c r="K185" s="11"/>
      <c r="L185" s="11" t="s">
        <v>20</v>
      </c>
      <c r="M185" s="11" t="s">
        <v>14</v>
      </c>
      <c r="N185" s="11">
        <f t="shared" si="14"/>
        <v>0</v>
      </c>
      <c r="O185" s="11">
        <f t="shared" si="15"/>
        <v>0</v>
      </c>
      <c r="P185" s="11">
        <f t="shared" si="16"/>
        <v>1</v>
      </c>
      <c r="Q185" s="11">
        <f t="shared" si="17"/>
        <v>0</v>
      </c>
      <c r="R185" s="11">
        <f t="shared" si="18"/>
        <v>0</v>
      </c>
      <c r="S185" s="11">
        <f t="shared" si="19"/>
        <v>0</v>
      </c>
      <c r="T185" s="9">
        <f t="shared" si="20"/>
        <v>0</v>
      </c>
      <c r="AT185" s="18"/>
      <c r="AU185" s="15"/>
      <c r="AV185" s="15"/>
      <c r="AW185" s="15"/>
      <c r="AX185" s="15"/>
      <c r="AY185" s="15"/>
      <c r="AZ185" s="15"/>
      <c r="BA185" s="15"/>
      <c r="BB185" s="15"/>
      <c r="BC185" s="15"/>
      <c r="BD185" s="15"/>
      <c r="BE185" s="15"/>
      <c r="BF185" s="15"/>
      <c r="BG185" s="15"/>
      <c r="BH185" s="15"/>
      <c r="BI185" s="15"/>
      <c r="BJ185" s="15"/>
      <c r="BK185" s="15"/>
      <c r="BL185" s="15"/>
      <c r="BM185" s="15"/>
      <c r="BN185" s="15"/>
      <c r="BO185" s="15"/>
      <c r="BQ185" s="18"/>
      <c r="BR185" s="15"/>
      <c r="BS185" s="15"/>
      <c r="BT185" s="15"/>
      <c r="BU185" s="15"/>
      <c r="BV185" s="15"/>
      <c r="BW185" s="15"/>
      <c r="BX185" s="15"/>
      <c r="BY185" s="15"/>
      <c r="BZ185" s="15"/>
    </row>
    <row r="186" spans="1:78" ht="15" customHeight="1" x14ac:dyDescent="0.75">
      <c r="A186" s="10">
        <v>1</v>
      </c>
      <c r="B186" s="11">
        <v>5000</v>
      </c>
      <c r="C186" s="11">
        <v>40000</v>
      </c>
      <c r="D186" s="11">
        <v>32480</v>
      </c>
      <c r="E186" s="11">
        <v>8</v>
      </c>
      <c r="F186" s="11">
        <v>3</v>
      </c>
      <c r="G186" s="11">
        <v>2</v>
      </c>
      <c r="H186" s="11">
        <v>163.36666667</v>
      </c>
      <c r="I186" s="11">
        <v>1</v>
      </c>
      <c r="J186" s="11">
        <v>16</v>
      </c>
      <c r="K186" s="11"/>
      <c r="L186" s="11" t="s">
        <v>13</v>
      </c>
      <c r="M186" s="11" t="s">
        <v>14</v>
      </c>
      <c r="N186" s="11">
        <f t="shared" si="14"/>
        <v>1</v>
      </c>
      <c r="O186" s="11">
        <f t="shared" si="15"/>
        <v>0</v>
      </c>
      <c r="P186" s="11">
        <f t="shared" si="16"/>
        <v>1</v>
      </c>
      <c r="Q186" s="11">
        <f t="shared" si="17"/>
        <v>0</v>
      </c>
      <c r="R186" s="11">
        <f t="shared" si="18"/>
        <v>0</v>
      </c>
      <c r="S186" s="11">
        <f t="shared" si="19"/>
        <v>0</v>
      </c>
      <c r="T186" s="9">
        <f t="shared" si="20"/>
        <v>163.36666667</v>
      </c>
      <c r="AT186" s="18"/>
      <c r="AU186" s="15"/>
      <c r="AV186" s="15"/>
      <c r="AW186" s="15"/>
      <c r="AX186" s="15"/>
      <c r="AY186" s="15"/>
      <c r="AZ186" s="15"/>
      <c r="BA186" s="15"/>
      <c r="BB186" s="15"/>
      <c r="BC186" s="15"/>
      <c r="BD186" s="15"/>
      <c r="BE186" s="15"/>
      <c r="BF186" s="15"/>
      <c r="BG186" s="15"/>
      <c r="BH186" s="15"/>
      <c r="BI186" s="15"/>
      <c r="BJ186" s="15"/>
      <c r="BK186" s="15"/>
      <c r="BL186" s="15"/>
      <c r="BM186" s="15"/>
      <c r="BN186" s="15"/>
      <c r="BO186" s="15"/>
      <c r="BQ186" s="18"/>
      <c r="BR186" s="15"/>
      <c r="BS186" s="15"/>
      <c r="BT186" s="15"/>
      <c r="BU186" s="15"/>
      <c r="BV186" s="15"/>
      <c r="BW186" s="15"/>
      <c r="BX186" s="15"/>
      <c r="BY186" s="15"/>
      <c r="BZ186" s="15"/>
    </row>
    <row r="187" spans="1:78" ht="15" customHeight="1" x14ac:dyDescent="0.75">
      <c r="A187" s="10">
        <v>1</v>
      </c>
      <c r="B187" s="11">
        <v>5000</v>
      </c>
      <c r="C187" s="11">
        <v>81748</v>
      </c>
      <c r="D187" s="11"/>
      <c r="E187" s="11">
        <v>14</v>
      </c>
      <c r="F187" s="11">
        <v>1</v>
      </c>
      <c r="G187" s="11">
        <v>2</v>
      </c>
      <c r="H187" s="11">
        <v>144.06666666999999</v>
      </c>
      <c r="I187" s="11">
        <v>2</v>
      </c>
      <c r="J187" s="11">
        <v>17</v>
      </c>
      <c r="K187" s="11"/>
      <c r="L187" s="11" t="s">
        <v>20</v>
      </c>
      <c r="M187" s="11" t="s">
        <v>18</v>
      </c>
      <c r="N187" s="11">
        <f t="shared" si="14"/>
        <v>0</v>
      </c>
      <c r="O187" s="11">
        <f t="shared" si="15"/>
        <v>0</v>
      </c>
      <c r="P187" s="11">
        <f t="shared" si="16"/>
        <v>0</v>
      </c>
      <c r="Q187" s="11">
        <f t="shared" si="17"/>
        <v>0</v>
      </c>
      <c r="R187" s="11">
        <f t="shared" si="18"/>
        <v>0</v>
      </c>
      <c r="S187" s="11">
        <f t="shared" si="19"/>
        <v>1</v>
      </c>
      <c r="T187" s="9">
        <f t="shared" si="20"/>
        <v>0</v>
      </c>
      <c r="AT187" s="18"/>
      <c r="AU187" s="15"/>
      <c r="AV187" s="15"/>
      <c r="AW187" s="15"/>
      <c r="AX187" s="15"/>
      <c r="AY187" s="15"/>
      <c r="AZ187" s="15"/>
      <c r="BA187" s="15"/>
      <c r="BB187" s="15"/>
      <c r="BC187" s="15"/>
      <c r="BD187" s="15"/>
      <c r="BE187" s="15"/>
      <c r="BF187" s="15"/>
      <c r="BG187" s="15"/>
      <c r="BH187" s="15"/>
      <c r="BI187" s="15"/>
      <c r="BJ187" s="15"/>
      <c r="BK187" s="15"/>
      <c r="BL187" s="15"/>
      <c r="BM187" s="15"/>
      <c r="BN187" s="15"/>
      <c r="BO187" s="15"/>
      <c r="BQ187" s="18"/>
      <c r="BR187" s="15"/>
      <c r="BS187" s="15"/>
      <c r="BT187" s="15"/>
      <c r="BU187" s="15"/>
      <c r="BV187" s="15"/>
      <c r="BW187" s="15"/>
      <c r="BX187" s="15"/>
      <c r="BY187" s="15"/>
      <c r="BZ187" s="15"/>
    </row>
    <row r="188" spans="1:78" ht="15" customHeight="1" x14ac:dyDescent="0.75">
      <c r="A188" s="10">
        <v>0</v>
      </c>
      <c r="B188" s="11">
        <v>5000</v>
      </c>
      <c r="C188" s="11">
        <v>44674</v>
      </c>
      <c r="D188" s="11">
        <v>59375</v>
      </c>
      <c r="E188" s="11">
        <v>10</v>
      </c>
      <c r="F188" s="11"/>
      <c r="G188" s="11"/>
      <c r="H188" s="11">
        <v>178.69250869999999</v>
      </c>
      <c r="I188" s="11"/>
      <c r="J188" s="11">
        <v>19</v>
      </c>
      <c r="K188" s="11">
        <v>26.448197463</v>
      </c>
      <c r="L188" s="11" t="s">
        <v>13</v>
      </c>
      <c r="M188" s="11" t="s">
        <v>15</v>
      </c>
      <c r="N188" s="11">
        <f t="shared" si="14"/>
        <v>1</v>
      </c>
      <c r="O188" s="11">
        <f t="shared" si="15"/>
        <v>0</v>
      </c>
      <c r="P188" s="11">
        <f t="shared" si="16"/>
        <v>0</v>
      </c>
      <c r="Q188" s="11">
        <f t="shared" si="17"/>
        <v>1</v>
      </c>
      <c r="R188" s="11">
        <f t="shared" si="18"/>
        <v>0</v>
      </c>
      <c r="S188" s="11">
        <f t="shared" si="19"/>
        <v>0</v>
      </c>
      <c r="T188" s="9">
        <f t="shared" si="20"/>
        <v>178.69250869999999</v>
      </c>
      <c r="AT188" s="18"/>
      <c r="AU188" s="15"/>
      <c r="AV188" s="15"/>
      <c r="AW188" s="15"/>
      <c r="AX188" s="15"/>
      <c r="AY188" s="15"/>
      <c r="AZ188" s="15"/>
      <c r="BA188" s="15"/>
      <c r="BB188" s="15"/>
      <c r="BC188" s="15"/>
      <c r="BD188" s="15"/>
      <c r="BE188" s="15"/>
      <c r="BF188" s="15"/>
      <c r="BG188" s="15"/>
      <c r="BH188" s="15"/>
      <c r="BI188" s="15"/>
      <c r="BJ188" s="15"/>
      <c r="BK188" s="15"/>
      <c r="BL188" s="15"/>
      <c r="BM188" s="15"/>
      <c r="BN188" s="15"/>
      <c r="BO188" s="15"/>
      <c r="BQ188" s="18"/>
      <c r="BR188" s="15"/>
      <c r="BS188" s="15"/>
      <c r="BT188" s="15"/>
      <c r="BU188" s="15"/>
      <c r="BV188" s="15"/>
      <c r="BW188" s="15"/>
      <c r="BX188" s="15"/>
      <c r="BY188" s="15"/>
      <c r="BZ188" s="15"/>
    </row>
    <row r="189" spans="1:78" ht="15" customHeight="1" x14ac:dyDescent="0.75">
      <c r="A189" s="10">
        <v>1</v>
      </c>
      <c r="B189" s="11">
        <v>5000</v>
      </c>
      <c r="C189" s="11">
        <v>61999</v>
      </c>
      <c r="D189" s="11">
        <v>75021.3</v>
      </c>
      <c r="E189" s="11">
        <v>5</v>
      </c>
      <c r="F189" s="11">
        <v>0</v>
      </c>
      <c r="G189" s="11">
        <v>0</v>
      </c>
      <c r="H189" s="11">
        <v>97.1</v>
      </c>
      <c r="I189" s="11">
        <v>0</v>
      </c>
      <c r="J189" s="11">
        <v>23</v>
      </c>
      <c r="K189" s="11"/>
      <c r="L189" s="11" t="s">
        <v>13</v>
      </c>
      <c r="M189" s="11" t="s">
        <v>14</v>
      </c>
      <c r="N189" s="11">
        <f t="shared" si="14"/>
        <v>1</v>
      </c>
      <c r="O189" s="11">
        <f t="shared" si="15"/>
        <v>0</v>
      </c>
      <c r="P189" s="11">
        <f t="shared" si="16"/>
        <v>1</v>
      </c>
      <c r="Q189" s="11">
        <f t="shared" si="17"/>
        <v>0</v>
      </c>
      <c r="R189" s="11">
        <f t="shared" si="18"/>
        <v>0</v>
      </c>
      <c r="S189" s="11">
        <f t="shared" si="19"/>
        <v>0</v>
      </c>
      <c r="T189" s="9">
        <f t="shared" si="20"/>
        <v>97.1</v>
      </c>
      <c r="AT189" s="18"/>
      <c r="AU189" s="15"/>
      <c r="AV189" s="15"/>
      <c r="AW189" s="15"/>
      <c r="AX189" s="15"/>
      <c r="AY189" s="15"/>
      <c r="AZ189" s="15"/>
      <c r="BA189" s="15"/>
      <c r="BB189" s="15"/>
      <c r="BC189" s="15"/>
      <c r="BD189" s="15"/>
      <c r="BE189" s="15"/>
      <c r="BF189" s="15"/>
      <c r="BG189" s="15"/>
      <c r="BH189" s="15"/>
      <c r="BI189" s="15"/>
      <c r="BJ189" s="15"/>
      <c r="BK189" s="15"/>
      <c r="BL189" s="15"/>
      <c r="BM189" s="15"/>
      <c r="BN189" s="15"/>
      <c r="BO189" s="15"/>
      <c r="BQ189" s="18"/>
      <c r="BR189" s="15"/>
      <c r="BS189" s="15"/>
      <c r="BT189" s="15"/>
      <c r="BU189" s="15"/>
      <c r="BV189" s="15"/>
      <c r="BW189" s="15"/>
      <c r="BX189" s="15"/>
      <c r="BY189" s="15"/>
      <c r="BZ189" s="15"/>
    </row>
    <row r="190" spans="1:78" ht="15" customHeight="1" x14ac:dyDescent="0.75">
      <c r="A190" s="10">
        <v>0</v>
      </c>
      <c r="B190" s="11">
        <v>5000</v>
      </c>
      <c r="C190" s="11">
        <v>80153</v>
      </c>
      <c r="D190" s="11">
        <v>97275</v>
      </c>
      <c r="E190" s="11">
        <v>1</v>
      </c>
      <c r="F190" s="11">
        <v>0</v>
      </c>
      <c r="G190" s="11">
        <v>0</v>
      </c>
      <c r="H190" s="11">
        <v>120.67506315999999</v>
      </c>
      <c r="I190" s="11">
        <v>2</v>
      </c>
      <c r="J190" s="11">
        <v>10</v>
      </c>
      <c r="K190" s="11">
        <v>37.512708408999998</v>
      </c>
      <c r="L190" s="11" t="s">
        <v>20</v>
      </c>
      <c r="M190" s="11" t="s">
        <v>14</v>
      </c>
      <c r="N190" s="11">
        <f t="shared" si="14"/>
        <v>0</v>
      </c>
      <c r="O190" s="11">
        <f t="shared" si="15"/>
        <v>0</v>
      </c>
      <c r="P190" s="11">
        <f t="shared" si="16"/>
        <v>1</v>
      </c>
      <c r="Q190" s="11">
        <f t="shared" si="17"/>
        <v>0</v>
      </c>
      <c r="R190" s="11">
        <f t="shared" si="18"/>
        <v>0</v>
      </c>
      <c r="S190" s="11">
        <f t="shared" si="19"/>
        <v>0</v>
      </c>
      <c r="T190" s="9">
        <f t="shared" si="20"/>
        <v>0</v>
      </c>
      <c r="AT190" s="18"/>
      <c r="AU190" s="15"/>
      <c r="AV190" s="15"/>
      <c r="AW190" s="15"/>
      <c r="AX190" s="15"/>
      <c r="AY190" s="15"/>
      <c r="AZ190" s="15"/>
      <c r="BA190" s="15"/>
      <c r="BB190" s="15"/>
      <c r="BC190" s="15"/>
      <c r="BD190" s="15"/>
      <c r="BE190" s="15"/>
      <c r="BF190" s="15"/>
      <c r="BG190" s="15"/>
      <c r="BH190" s="15"/>
      <c r="BI190" s="15"/>
      <c r="BJ190" s="15"/>
      <c r="BK190" s="15"/>
      <c r="BL190" s="15"/>
      <c r="BM190" s="15"/>
      <c r="BN190" s="15"/>
      <c r="BO190" s="15"/>
      <c r="BQ190" s="18"/>
      <c r="BR190" s="15"/>
      <c r="BS190" s="15"/>
      <c r="BT190" s="15"/>
      <c r="BU190" s="15"/>
      <c r="BV190" s="15"/>
      <c r="BW190" s="15"/>
      <c r="BX190" s="15"/>
      <c r="BY190" s="15"/>
      <c r="BZ190" s="15"/>
    </row>
    <row r="191" spans="1:78" ht="15" customHeight="1" x14ac:dyDescent="0.75">
      <c r="A191" s="10">
        <v>0</v>
      </c>
      <c r="B191" s="11">
        <v>5000</v>
      </c>
      <c r="C191" s="11">
        <v>68739</v>
      </c>
      <c r="D191" s="11">
        <v>93435</v>
      </c>
      <c r="E191" s="11">
        <v>3</v>
      </c>
      <c r="F191" s="11">
        <v>0</v>
      </c>
      <c r="G191" s="11">
        <v>0</v>
      </c>
      <c r="H191" s="11">
        <v>148.72040469000001</v>
      </c>
      <c r="I191" s="11">
        <v>0</v>
      </c>
      <c r="J191" s="11">
        <v>23</v>
      </c>
      <c r="K191" s="11">
        <v>36.669278611999999</v>
      </c>
      <c r="L191" s="11"/>
      <c r="M191" s="11" t="s">
        <v>17</v>
      </c>
      <c r="N191" s="11">
        <f t="shared" si="14"/>
        <v>0</v>
      </c>
      <c r="O191" s="11">
        <f t="shared" si="15"/>
        <v>1</v>
      </c>
      <c r="P191" s="11">
        <f t="shared" si="16"/>
        <v>0</v>
      </c>
      <c r="Q191" s="11">
        <f t="shared" si="17"/>
        <v>0</v>
      </c>
      <c r="R191" s="11">
        <f t="shared" si="18"/>
        <v>0</v>
      </c>
      <c r="S191" s="11">
        <f t="shared" si="19"/>
        <v>0</v>
      </c>
      <c r="T191" s="9">
        <f t="shared" si="20"/>
        <v>0</v>
      </c>
      <c r="AT191" s="18"/>
      <c r="AU191" s="15"/>
      <c r="AV191" s="15"/>
      <c r="AW191" s="15"/>
      <c r="AX191" s="15"/>
      <c r="AY191" s="15"/>
      <c r="AZ191" s="15"/>
      <c r="BA191" s="15"/>
      <c r="BB191" s="15"/>
      <c r="BC191" s="15"/>
      <c r="BD191" s="15"/>
      <c r="BE191" s="15"/>
      <c r="BF191" s="15"/>
      <c r="BG191" s="15"/>
      <c r="BH191" s="15"/>
      <c r="BI191" s="15"/>
      <c r="BJ191" s="15"/>
      <c r="BK191" s="15"/>
      <c r="BL191" s="15"/>
      <c r="BM191" s="15"/>
      <c r="BN191" s="15"/>
      <c r="BO191" s="15"/>
      <c r="BQ191" s="18"/>
      <c r="BR191" s="15"/>
      <c r="BS191" s="15"/>
      <c r="BT191" s="15"/>
      <c r="BU191" s="15"/>
      <c r="BV191" s="15"/>
      <c r="BW191" s="15"/>
      <c r="BX191" s="15"/>
      <c r="BY191" s="15"/>
      <c r="BZ191" s="15"/>
    </row>
    <row r="192" spans="1:78" ht="15" customHeight="1" x14ac:dyDescent="0.75">
      <c r="A192" s="10">
        <v>0</v>
      </c>
      <c r="B192" s="11">
        <v>5000</v>
      </c>
      <c r="C192" s="11">
        <v>51209</v>
      </c>
      <c r="D192" s="11">
        <v>55320</v>
      </c>
      <c r="E192" s="11">
        <v>5</v>
      </c>
      <c r="F192" s="11"/>
      <c r="G192" s="11">
        <v>1</v>
      </c>
      <c r="H192" s="11">
        <v>69.107465597000001</v>
      </c>
      <c r="I192" s="11"/>
      <c r="J192" s="11">
        <v>15</v>
      </c>
      <c r="K192" s="11">
        <v>35.025072968000003</v>
      </c>
      <c r="L192" s="11" t="s">
        <v>20</v>
      </c>
      <c r="M192" s="11"/>
      <c r="N192" s="11">
        <f t="shared" si="14"/>
        <v>0</v>
      </c>
      <c r="O192" s="11">
        <f t="shared" si="15"/>
        <v>0</v>
      </c>
      <c r="P192" s="11">
        <f t="shared" si="16"/>
        <v>0</v>
      </c>
      <c r="Q192" s="11">
        <f t="shared" si="17"/>
        <v>0</v>
      </c>
      <c r="R192" s="11">
        <f t="shared" si="18"/>
        <v>0</v>
      </c>
      <c r="S192" s="11">
        <f t="shared" si="19"/>
        <v>0</v>
      </c>
      <c r="T192" s="9">
        <f t="shared" si="20"/>
        <v>0</v>
      </c>
      <c r="AT192" s="18"/>
      <c r="AU192" s="15"/>
      <c r="AV192" s="15"/>
      <c r="AW192" s="15"/>
      <c r="AX192" s="15"/>
      <c r="AY192" s="15"/>
      <c r="AZ192" s="15"/>
      <c r="BA192" s="15"/>
      <c r="BB192" s="15"/>
      <c r="BC192" s="15"/>
      <c r="BD192" s="15"/>
      <c r="BE192" s="15"/>
      <c r="BF192" s="15"/>
      <c r="BG192" s="15"/>
      <c r="BH192" s="15"/>
      <c r="BI192" s="15"/>
      <c r="BJ192" s="15"/>
      <c r="BK192" s="15"/>
      <c r="BL192" s="15"/>
      <c r="BM192" s="15"/>
      <c r="BN192" s="15"/>
      <c r="BO192" s="15"/>
      <c r="BQ192" s="18"/>
      <c r="BR192" s="15"/>
      <c r="BS192" s="15"/>
      <c r="BT192" s="15"/>
      <c r="BU192" s="15"/>
      <c r="BV192" s="15"/>
      <c r="BW192" s="15"/>
      <c r="BX192" s="15"/>
      <c r="BY192" s="15"/>
      <c r="BZ192" s="15"/>
    </row>
    <row r="193" spans="1:78" ht="15" customHeight="1" x14ac:dyDescent="0.75">
      <c r="A193" s="10">
        <v>1</v>
      </c>
      <c r="B193" s="11">
        <v>5000</v>
      </c>
      <c r="C193" s="11">
        <v>46696</v>
      </c>
      <c r="D193" s="11">
        <v>85202</v>
      </c>
      <c r="E193" s="11">
        <v>2</v>
      </c>
      <c r="F193" s="11">
        <v>1</v>
      </c>
      <c r="G193" s="11">
        <v>2</v>
      </c>
      <c r="H193" s="11">
        <v>148.34064548999999</v>
      </c>
      <c r="I193" s="11">
        <v>0</v>
      </c>
      <c r="J193" s="11">
        <v>14</v>
      </c>
      <c r="K193" s="11">
        <v>46.489874000999997</v>
      </c>
      <c r="L193" s="11" t="s">
        <v>13</v>
      </c>
      <c r="M193" s="11" t="s">
        <v>14</v>
      </c>
      <c r="N193" s="11">
        <f t="shared" si="14"/>
        <v>1</v>
      </c>
      <c r="O193" s="11">
        <f t="shared" si="15"/>
        <v>0</v>
      </c>
      <c r="P193" s="11">
        <f t="shared" si="16"/>
        <v>1</v>
      </c>
      <c r="Q193" s="11">
        <f t="shared" si="17"/>
        <v>0</v>
      </c>
      <c r="R193" s="11">
        <f t="shared" si="18"/>
        <v>0</v>
      </c>
      <c r="S193" s="11">
        <f t="shared" si="19"/>
        <v>0</v>
      </c>
      <c r="T193" s="9">
        <f t="shared" si="20"/>
        <v>148.34064548999999</v>
      </c>
      <c r="AT193" s="18"/>
      <c r="AU193" s="15"/>
      <c r="AV193" s="15"/>
      <c r="AW193" s="15"/>
      <c r="AX193" s="15"/>
      <c r="AY193" s="15"/>
      <c r="AZ193" s="15"/>
      <c r="BA193" s="15"/>
      <c r="BB193" s="15"/>
      <c r="BC193" s="15"/>
      <c r="BD193" s="15"/>
      <c r="BE193" s="15"/>
      <c r="BF193" s="15"/>
      <c r="BG193" s="15"/>
      <c r="BH193" s="15"/>
      <c r="BI193" s="15"/>
      <c r="BJ193" s="15"/>
      <c r="BK193" s="15"/>
      <c r="BL193" s="15"/>
      <c r="BM193" s="15"/>
      <c r="BN193" s="15"/>
      <c r="BO193" s="15"/>
      <c r="BQ193" s="18"/>
      <c r="BR193" s="15"/>
      <c r="BS193" s="15"/>
      <c r="BT193" s="15"/>
      <c r="BU193" s="15"/>
      <c r="BV193" s="15"/>
      <c r="BW193" s="15"/>
      <c r="BX193" s="15"/>
      <c r="BY193" s="15"/>
      <c r="BZ193" s="15"/>
    </row>
    <row r="194" spans="1:78" ht="15" customHeight="1" x14ac:dyDescent="0.75">
      <c r="A194" s="10">
        <v>0</v>
      </c>
      <c r="B194" s="11">
        <v>5000</v>
      </c>
      <c r="C194" s="11"/>
      <c r="D194" s="11">
        <v>46281</v>
      </c>
      <c r="E194" s="11">
        <v>2</v>
      </c>
      <c r="F194" s="11">
        <v>0</v>
      </c>
      <c r="G194" s="11">
        <v>0</v>
      </c>
      <c r="H194" s="11">
        <v>257.65220640000001</v>
      </c>
      <c r="I194" s="11">
        <v>0</v>
      </c>
      <c r="J194" s="11">
        <v>26</v>
      </c>
      <c r="K194" s="11">
        <v>40.952588884000001</v>
      </c>
      <c r="L194" s="11" t="s">
        <v>13</v>
      </c>
      <c r="M194" s="11" t="s">
        <v>14</v>
      </c>
      <c r="N194" s="11">
        <f t="shared" si="14"/>
        <v>1</v>
      </c>
      <c r="O194" s="11">
        <f t="shared" si="15"/>
        <v>0</v>
      </c>
      <c r="P194" s="11">
        <f t="shared" si="16"/>
        <v>1</v>
      </c>
      <c r="Q194" s="11">
        <f t="shared" si="17"/>
        <v>0</v>
      </c>
      <c r="R194" s="11">
        <f t="shared" si="18"/>
        <v>0</v>
      </c>
      <c r="S194" s="11">
        <f t="shared" si="19"/>
        <v>0</v>
      </c>
      <c r="T194" s="9">
        <f t="shared" si="20"/>
        <v>257.65220640000001</v>
      </c>
      <c r="AT194" s="18"/>
      <c r="AU194" s="15"/>
      <c r="AV194" s="15"/>
      <c r="AW194" s="15"/>
      <c r="AX194" s="15"/>
      <c r="AY194" s="15"/>
      <c r="AZ194" s="15"/>
      <c r="BA194" s="15"/>
      <c r="BB194" s="15"/>
      <c r="BC194" s="15"/>
      <c r="BD194" s="15"/>
      <c r="BE194" s="15"/>
      <c r="BF194" s="15"/>
      <c r="BG194" s="15"/>
      <c r="BH194" s="15"/>
      <c r="BI194" s="15"/>
      <c r="BJ194" s="15"/>
      <c r="BK194" s="15"/>
      <c r="BL194" s="15"/>
      <c r="BM194" s="15"/>
      <c r="BN194" s="15"/>
      <c r="BO194" s="15"/>
      <c r="BQ194" s="18"/>
      <c r="BR194" s="15"/>
      <c r="BS194" s="15"/>
      <c r="BT194" s="15"/>
      <c r="BU194" s="15"/>
      <c r="BV194" s="15"/>
      <c r="BW194" s="15"/>
      <c r="BX194" s="15"/>
      <c r="BY194" s="15"/>
      <c r="BZ194" s="15"/>
    </row>
    <row r="195" spans="1:78" ht="15" customHeight="1" x14ac:dyDescent="0.75">
      <c r="A195" s="10">
        <v>0</v>
      </c>
      <c r="B195" s="11">
        <v>5000</v>
      </c>
      <c r="C195" s="11">
        <v>66435</v>
      </c>
      <c r="D195" s="11">
        <v>82819</v>
      </c>
      <c r="E195" s="11">
        <v>2</v>
      </c>
      <c r="F195" s="11">
        <v>0</v>
      </c>
      <c r="G195" s="11">
        <v>0</v>
      </c>
      <c r="H195" s="11">
        <v>125.13062556</v>
      </c>
      <c r="I195" s="11">
        <v>0</v>
      </c>
      <c r="J195" s="11">
        <v>14</v>
      </c>
      <c r="K195" s="11">
        <v>42.183538671999997</v>
      </c>
      <c r="L195" s="11" t="s">
        <v>13</v>
      </c>
      <c r="M195" s="11" t="s">
        <v>14</v>
      </c>
      <c r="N195" s="11">
        <f t="shared" ref="N195:N258" si="21">IF(L195="HomeImp",1,0)</f>
        <v>1</v>
      </c>
      <c r="O195" s="11">
        <f t="shared" ref="O195:O258" si="22">IF(M195="Mgr",1,0)</f>
        <v>0</v>
      </c>
      <c r="P195" s="11">
        <f t="shared" ref="P195:P258" si="23">IF(M195="Other",1,0)</f>
        <v>1</v>
      </c>
      <c r="Q195" s="11">
        <f t="shared" ref="Q195:Q258" si="24">IF(M195="Office",1,0)</f>
        <v>0</v>
      </c>
      <c r="R195" s="11">
        <f t="shared" ref="R195:R258" si="25">IF(M195="Sales",1,0)</f>
        <v>0</v>
      </c>
      <c r="S195" s="11">
        <f t="shared" ref="S195:S258" si="26">IF(M195="ProfExe",1,0)</f>
        <v>0</v>
      </c>
      <c r="T195" s="9">
        <f t="shared" ref="T195:T258" si="27">H195*N195</f>
        <v>125.13062556</v>
      </c>
      <c r="AT195" s="18"/>
      <c r="AU195" s="15"/>
      <c r="AV195" s="15"/>
      <c r="AW195" s="15"/>
      <c r="AX195" s="15"/>
      <c r="AY195" s="15"/>
      <c r="AZ195" s="15"/>
      <c r="BA195" s="15"/>
      <c r="BB195" s="15"/>
      <c r="BC195" s="15"/>
      <c r="BD195" s="15"/>
      <c r="BE195" s="15"/>
      <c r="BF195" s="15"/>
      <c r="BG195" s="15"/>
      <c r="BH195" s="15"/>
      <c r="BI195" s="15"/>
      <c r="BJ195" s="15"/>
      <c r="BK195" s="15"/>
      <c r="BL195" s="15"/>
      <c r="BM195" s="15"/>
      <c r="BN195" s="15"/>
      <c r="BO195" s="15"/>
      <c r="BQ195" s="18"/>
      <c r="BR195" s="15"/>
      <c r="BS195" s="15"/>
      <c r="BT195" s="15"/>
      <c r="BU195" s="15"/>
      <c r="BV195" s="15"/>
      <c r="BW195" s="15"/>
      <c r="BX195" s="15"/>
      <c r="BY195" s="15"/>
      <c r="BZ195" s="15"/>
    </row>
    <row r="196" spans="1:78" ht="15" customHeight="1" x14ac:dyDescent="0.75">
      <c r="A196" s="10">
        <v>0</v>
      </c>
      <c r="B196" s="11">
        <v>5100</v>
      </c>
      <c r="C196" s="11">
        <v>179725</v>
      </c>
      <c r="D196" s="11">
        <v>251962</v>
      </c>
      <c r="E196" s="11"/>
      <c r="F196" s="11">
        <v>0</v>
      </c>
      <c r="G196" s="11">
        <v>0</v>
      </c>
      <c r="H196" s="11">
        <v>127.49881344000001</v>
      </c>
      <c r="I196" s="11">
        <v>0</v>
      </c>
      <c r="J196" s="11">
        <v>22</v>
      </c>
      <c r="K196" s="11">
        <v>40.308259362000001</v>
      </c>
      <c r="L196" s="11" t="s">
        <v>20</v>
      </c>
      <c r="M196" s="11" t="s">
        <v>16</v>
      </c>
      <c r="N196" s="11">
        <f t="shared" si="21"/>
        <v>0</v>
      </c>
      <c r="O196" s="11">
        <f t="shared" si="22"/>
        <v>0</v>
      </c>
      <c r="P196" s="11">
        <f t="shared" si="23"/>
        <v>0</v>
      </c>
      <c r="Q196" s="11">
        <f t="shared" si="24"/>
        <v>0</v>
      </c>
      <c r="R196" s="11">
        <f t="shared" si="25"/>
        <v>1</v>
      </c>
      <c r="S196" s="11">
        <f t="shared" si="26"/>
        <v>0</v>
      </c>
      <c r="T196" s="9">
        <f t="shared" si="27"/>
        <v>0</v>
      </c>
      <c r="AT196" s="18"/>
      <c r="AU196" s="15"/>
      <c r="AV196" s="15"/>
      <c r="AW196" s="15"/>
      <c r="AX196" s="15"/>
      <c r="AY196" s="15"/>
      <c r="AZ196" s="15"/>
      <c r="BA196" s="15"/>
      <c r="BB196" s="15"/>
      <c r="BC196" s="15"/>
      <c r="BD196" s="15"/>
      <c r="BE196" s="15"/>
      <c r="BF196" s="15"/>
      <c r="BG196" s="15"/>
      <c r="BH196" s="15"/>
      <c r="BI196" s="15"/>
      <c r="BJ196" s="15"/>
      <c r="BK196" s="15"/>
      <c r="BL196" s="15"/>
      <c r="BM196" s="15"/>
      <c r="BN196" s="15"/>
      <c r="BO196" s="15"/>
      <c r="BQ196" s="18"/>
      <c r="BR196" s="15"/>
      <c r="BS196" s="15"/>
      <c r="BT196" s="15"/>
      <c r="BU196" s="15"/>
      <c r="BV196" s="15"/>
      <c r="BW196" s="15"/>
      <c r="BX196" s="15"/>
      <c r="BY196" s="15"/>
      <c r="BZ196" s="15"/>
    </row>
    <row r="197" spans="1:78" ht="15" customHeight="1" x14ac:dyDescent="0.75">
      <c r="A197" s="10">
        <v>0</v>
      </c>
      <c r="B197" s="11">
        <v>5100</v>
      </c>
      <c r="C197" s="11">
        <v>85583</v>
      </c>
      <c r="D197" s="11">
        <v>115341</v>
      </c>
      <c r="E197" s="11">
        <v>7</v>
      </c>
      <c r="F197" s="11">
        <v>0</v>
      </c>
      <c r="G197" s="11">
        <v>0</v>
      </c>
      <c r="H197" s="11">
        <v>177.95825511999999</v>
      </c>
      <c r="I197" s="11">
        <v>1</v>
      </c>
      <c r="J197" s="11">
        <v>28</v>
      </c>
      <c r="K197" s="11">
        <v>26.257970132000001</v>
      </c>
      <c r="L197" s="11" t="s">
        <v>13</v>
      </c>
      <c r="M197" s="11" t="s">
        <v>18</v>
      </c>
      <c r="N197" s="11">
        <f t="shared" si="21"/>
        <v>1</v>
      </c>
      <c r="O197" s="11">
        <f t="shared" si="22"/>
        <v>0</v>
      </c>
      <c r="P197" s="11">
        <f t="shared" si="23"/>
        <v>0</v>
      </c>
      <c r="Q197" s="11">
        <f t="shared" si="24"/>
        <v>0</v>
      </c>
      <c r="R197" s="11">
        <f t="shared" si="25"/>
        <v>0</v>
      </c>
      <c r="S197" s="11">
        <f t="shared" si="26"/>
        <v>1</v>
      </c>
      <c r="T197" s="9">
        <f t="shared" si="27"/>
        <v>177.95825511999999</v>
      </c>
      <c r="AT197" s="18"/>
      <c r="AU197" s="15"/>
      <c r="AV197" s="15"/>
      <c r="AW197" s="15"/>
      <c r="AX197" s="15"/>
      <c r="AY197" s="15"/>
      <c r="AZ197" s="15"/>
      <c r="BA197" s="15"/>
      <c r="BB197" s="15"/>
      <c r="BC197" s="15"/>
      <c r="BD197" s="15"/>
      <c r="BE197" s="15"/>
      <c r="BF197" s="15"/>
      <c r="BG197" s="15"/>
      <c r="BH197" s="15"/>
      <c r="BI197" s="15"/>
      <c r="BJ197" s="15"/>
      <c r="BK197" s="15"/>
      <c r="BL197" s="15"/>
      <c r="BM197" s="15"/>
      <c r="BN197" s="15"/>
      <c r="BO197" s="15"/>
      <c r="BQ197" s="18"/>
      <c r="BR197" s="15"/>
      <c r="BS197" s="15"/>
      <c r="BT197" s="15"/>
      <c r="BU197" s="15"/>
      <c r="BV197" s="15"/>
      <c r="BW197" s="15"/>
      <c r="BX197" s="15"/>
      <c r="BY197" s="15"/>
      <c r="BZ197" s="15"/>
    </row>
    <row r="198" spans="1:78" ht="15" customHeight="1" x14ac:dyDescent="0.75">
      <c r="A198" s="10">
        <v>0</v>
      </c>
      <c r="B198" s="11">
        <v>5100</v>
      </c>
      <c r="C198" s="11">
        <v>72891</v>
      </c>
      <c r="D198" s="11">
        <v>80691</v>
      </c>
      <c r="E198" s="11">
        <v>1</v>
      </c>
      <c r="F198" s="11">
        <v>1</v>
      </c>
      <c r="G198" s="11">
        <v>0</v>
      </c>
      <c r="H198" s="11">
        <v>273.88170516000002</v>
      </c>
      <c r="I198" s="11">
        <v>0</v>
      </c>
      <c r="J198" s="11">
        <v>6</v>
      </c>
      <c r="K198" s="11">
        <v>39.852146515000001</v>
      </c>
      <c r="L198" s="11" t="s">
        <v>13</v>
      </c>
      <c r="M198" s="11" t="s">
        <v>14</v>
      </c>
      <c r="N198" s="11">
        <f t="shared" si="21"/>
        <v>1</v>
      </c>
      <c r="O198" s="11">
        <f t="shared" si="22"/>
        <v>0</v>
      </c>
      <c r="P198" s="11">
        <f t="shared" si="23"/>
        <v>1</v>
      </c>
      <c r="Q198" s="11">
        <f t="shared" si="24"/>
        <v>0</v>
      </c>
      <c r="R198" s="11">
        <f t="shared" si="25"/>
        <v>0</v>
      </c>
      <c r="S198" s="11">
        <f t="shared" si="26"/>
        <v>0</v>
      </c>
      <c r="T198" s="9">
        <f t="shared" si="27"/>
        <v>273.88170516000002</v>
      </c>
      <c r="AT198" s="18"/>
      <c r="AU198" s="15"/>
      <c r="AV198" s="15"/>
      <c r="AW198" s="15"/>
      <c r="AX198" s="15"/>
      <c r="AY198" s="15"/>
      <c r="AZ198" s="15"/>
      <c r="BA198" s="15"/>
      <c r="BB198" s="15"/>
      <c r="BC198" s="15"/>
      <c r="BD198" s="15"/>
      <c r="BE198" s="15"/>
      <c r="BF198" s="15"/>
      <c r="BG198" s="15"/>
      <c r="BH198" s="15"/>
      <c r="BI198" s="15"/>
      <c r="BJ198" s="15"/>
      <c r="BK198" s="15"/>
      <c r="BL198" s="15"/>
      <c r="BM198" s="15"/>
      <c r="BN198" s="15"/>
      <c r="BO198" s="15"/>
      <c r="BQ198" s="18"/>
      <c r="BR198" s="15"/>
      <c r="BS198" s="15"/>
      <c r="BT198" s="15"/>
      <c r="BU198" s="15"/>
      <c r="BV198" s="15"/>
      <c r="BW198" s="15"/>
      <c r="BX198" s="15"/>
      <c r="BY198" s="15"/>
      <c r="BZ198" s="15"/>
    </row>
    <row r="199" spans="1:78" ht="15" customHeight="1" x14ac:dyDescent="0.75">
      <c r="A199" s="10">
        <v>1</v>
      </c>
      <c r="B199" s="11">
        <v>5100</v>
      </c>
      <c r="C199" s="11">
        <v>30755</v>
      </c>
      <c r="D199" s="11">
        <v>46735</v>
      </c>
      <c r="E199" s="11">
        <v>10</v>
      </c>
      <c r="F199" s="11">
        <v>0</v>
      </c>
      <c r="G199" s="11">
        <v>0</v>
      </c>
      <c r="H199" s="11">
        <v>69</v>
      </c>
      <c r="I199" s="11">
        <v>0</v>
      </c>
      <c r="J199" s="11">
        <v>17</v>
      </c>
      <c r="K199" s="11"/>
      <c r="L199" s="11" t="s">
        <v>13</v>
      </c>
      <c r="M199" s="11" t="s">
        <v>14</v>
      </c>
      <c r="N199" s="11">
        <f t="shared" si="21"/>
        <v>1</v>
      </c>
      <c r="O199" s="11">
        <f t="shared" si="22"/>
        <v>0</v>
      </c>
      <c r="P199" s="11">
        <f t="shared" si="23"/>
        <v>1</v>
      </c>
      <c r="Q199" s="11">
        <f t="shared" si="24"/>
        <v>0</v>
      </c>
      <c r="R199" s="11">
        <f t="shared" si="25"/>
        <v>0</v>
      </c>
      <c r="S199" s="11">
        <f t="shared" si="26"/>
        <v>0</v>
      </c>
      <c r="T199" s="9">
        <f t="shared" si="27"/>
        <v>69</v>
      </c>
      <c r="AT199" s="18"/>
      <c r="AU199" s="15"/>
      <c r="AV199" s="15"/>
      <c r="AW199" s="15"/>
      <c r="AX199" s="15"/>
      <c r="AY199" s="15"/>
      <c r="AZ199" s="15"/>
      <c r="BA199" s="15"/>
      <c r="BB199" s="15"/>
      <c r="BC199" s="15"/>
      <c r="BD199" s="15"/>
      <c r="BE199" s="15"/>
      <c r="BF199" s="15"/>
      <c r="BG199" s="15"/>
      <c r="BH199" s="15"/>
      <c r="BI199" s="15"/>
      <c r="BJ199" s="15"/>
      <c r="BK199" s="15"/>
      <c r="BL199" s="15"/>
      <c r="BM199" s="15"/>
      <c r="BN199" s="15"/>
      <c r="BO199" s="15"/>
      <c r="BQ199" s="18"/>
      <c r="BR199" s="15"/>
      <c r="BS199" s="15"/>
      <c r="BT199" s="15"/>
      <c r="BU199" s="15"/>
      <c r="BV199" s="15"/>
      <c r="BW199" s="15"/>
      <c r="BX199" s="15"/>
      <c r="BY199" s="15"/>
      <c r="BZ199" s="15"/>
    </row>
    <row r="200" spans="1:78" ht="15" customHeight="1" x14ac:dyDescent="0.75">
      <c r="A200" s="10">
        <v>0</v>
      </c>
      <c r="B200" s="11">
        <v>5100</v>
      </c>
      <c r="C200" s="11"/>
      <c r="D200" s="11">
        <v>26715</v>
      </c>
      <c r="E200" s="11">
        <v>1</v>
      </c>
      <c r="F200" s="11">
        <v>0</v>
      </c>
      <c r="G200" s="11">
        <v>0</v>
      </c>
      <c r="H200" s="11">
        <v>258.78929762000001</v>
      </c>
      <c r="I200" s="11">
        <v>0</v>
      </c>
      <c r="J200" s="11">
        <v>14</v>
      </c>
      <c r="K200" s="11">
        <v>26.722343337000002</v>
      </c>
      <c r="L200" s="11" t="s">
        <v>20</v>
      </c>
      <c r="M200" s="11" t="s">
        <v>14</v>
      </c>
      <c r="N200" s="11">
        <f t="shared" si="21"/>
        <v>0</v>
      </c>
      <c r="O200" s="11">
        <f t="shared" si="22"/>
        <v>0</v>
      </c>
      <c r="P200" s="11">
        <f t="shared" si="23"/>
        <v>1</v>
      </c>
      <c r="Q200" s="11">
        <f t="shared" si="24"/>
        <v>0</v>
      </c>
      <c r="R200" s="11">
        <f t="shared" si="25"/>
        <v>0</v>
      </c>
      <c r="S200" s="11">
        <f t="shared" si="26"/>
        <v>0</v>
      </c>
      <c r="T200" s="9">
        <f t="shared" si="27"/>
        <v>0</v>
      </c>
      <c r="AT200" s="18"/>
      <c r="AU200" s="15"/>
      <c r="AV200" s="15"/>
      <c r="AW200" s="15"/>
      <c r="AX200" s="15"/>
      <c r="AY200" s="15"/>
      <c r="AZ200" s="15"/>
      <c r="BA200" s="15"/>
      <c r="BB200" s="15"/>
      <c r="BC200" s="15"/>
      <c r="BD200" s="15"/>
      <c r="BE200" s="15"/>
      <c r="BF200" s="15"/>
      <c r="BG200" s="15"/>
      <c r="BH200" s="15"/>
      <c r="BI200" s="15"/>
      <c r="BJ200" s="15"/>
      <c r="BK200" s="15"/>
      <c r="BL200" s="15"/>
      <c r="BM200" s="15"/>
      <c r="BN200" s="15"/>
      <c r="BO200" s="15"/>
      <c r="BQ200" s="18"/>
      <c r="BR200" s="15"/>
      <c r="BS200" s="15"/>
      <c r="BT200" s="15"/>
      <c r="BU200" s="15"/>
      <c r="BV200" s="15"/>
      <c r="BW200" s="15"/>
      <c r="BX200" s="15"/>
      <c r="BY200" s="15"/>
      <c r="BZ200" s="15"/>
    </row>
    <row r="201" spans="1:78" ht="15" customHeight="1" x14ac:dyDescent="0.75">
      <c r="A201" s="10">
        <v>0</v>
      </c>
      <c r="B201" s="11">
        <v>5100</v>
      </c>
      <c r="C201" s="11">
        <v>87258</v>
      </c>
      <c r="D201" s="11">
        <v>121382</v>
      </c>
      <c r="E201" s="11">
        <v>6</v>
      </c>
      <c r="F201" s="11">
        <v>0</v>
      </c>
      <c r="G201" s="11">
        <v>0</v>
      </c>
      <c r="H201" s="11">
        <v>181.66304016000001</v>
      </c>
      <c r="I201" s="11">
        <v>0</v>
      </c>
      <c r="J201" s="11">
        <v>28</v>
      </c>
      <c r="K201" s="11">
        <v>25.444759148999999</v>
      </c>
      <c r="L201" s="11" t="s">
        <v>13</v>
      </c>
      <c r="M201" s="11" t="s">
        <v>18</v>
      </c>
      <c r="N201" s="11">
        <f t="shared" si="21"/>
        <v>1</v>
      </c>
      <c r="O201" s="11">
        <f t="shared" si="22"/>
        <v>0</v>
      </c>
      <c r="P201" s="11">
        <f t="shared" si="23"/>
        <v>0</v>
      </c>
      <c r="Q201" s="11">
        <f t="shared" si="24"/>
        <v>0</v>
      </c>
      <c r="R201" s="11">
        <f t="shared" si="25"/>
        <v>0</v>
      </c>
      <c r="S201" s="11">
        <f t="shared" si="26"/>
        <v>1</v>
      </c>
      <c r="T201" s="9">
        <f t="shared" si="27"/>
        <v>181.66304016000001</v>
      </c>
      <c r="AT201" s="18"/>
      <c r="AU201" s="15"/>
      <c r="AV201" s="15"/>
      <c r="AW201" s="15"/>
      <c r="AX201" s="15"/>
      <c r="AY201" s="15"/>
      <c r="AZ201" s="15"/>
      <c r="BA201" s="15"/>
      <c r="BB201" s="15"/>
      <c r="BC201" s="15"/>
      <c r="BD201" s="15"/>
      <c r="BE201" s="15"/>
      <c r="BF201" s="15"/>
      <c r="BG201" s="15"/>
      <c r="BH201" s="15"/>
      <c r="BI201" s="15"/>
      <c r="BJ201" s="15"/>
      <c r="BK201" s="15"/>
      <c r="BL201" s="15"/>
      <c r="BM201" s="15"/>
      <c r="BN201" s="15"/>
      <c r="BO201" s="15"/>
      <c r="BQ201" s="18"/>
      <c r="BR201" s="15"/>
      <c r="BS201" s="15"/>
      <c r="BT201" s="15"/>
      <c r="BU201" s="15"/>
      <c r="BV201" s="15"/>
      <c r="BW201" s="15"/>
      <c r="BX201" s="15"/>
      <c r="BY201" s="15"/>
      <c r="BZ201" s="15"/>
    </row>
    <row r="202" spans="1:78" ht="15" customHeight="1" x14ac:dyDescent="0.75">
      <c r="A202" s="10">
        <v>0</v>
      </c>
      <c r="B202" s="11">
        <v>5100</v>
      </c>
      <c r="C202" s="11"/>
      <c r="D202" s="11">
        <v>28291</v>
      </c>
      <c r="E202" s="11">
        <v>2</v>
      </c>
      <c r="F202" s="11">
        <v>0</v>
      </c>
      <c r="G202" s="11">
        <v>0</v>
      </c>
      <c r="H202" s="11">
        <v>277.94456080999998</v>
      </c>
      <c r="I202" s="11">
        <v>1</v>
      </c>
      <c r="J202" s="11">
        <v>14</v>
      </c>
      <c r="K202" s="11">
        <v>23.644691283</v>
      </c>
      <c r="L202" s="11" t="s">
        <v>20</v>
      </c>
      <c r="M202" s="11" t="s">
        <v>14</v>
      </c>
      <c r="N202" s="11">
        <f t="shared" si="21"/>
        <v>0</v>
      </c>
      <c r="O202" s="11">
        <f t="shared" si="22"/>
        <v>0</v>
      </c>
      <c r="P202" s="11">
        <f t="shared" si="23"/>
        <v>1</v>
      </c>
      <c r="Q202" s="11">
        <f t="shared" si="24"/>
        <v>0</v>
      </c>
      <c r="R202" s="11">
        <f t="shared" si="25"/>
        <v>0</v>
      </c>
      <c r="S202" s="11">
        <f t="shared" si="26"/>
        <v>0</v>
      </c>
      <c r="T202" s="9">
        <f t="shared" si="27"/>
        <v>0</v>
      </c>
      <c r="AT202" s="18"/>
      <c r="AU202" s="15"/>
      <c r="AV202" s="15"/>
      <c r="AW202" s="15"/>
      <c r="AX202" s="15"/>
      <c r="AY202" s="15"/>
      <c r="AZ202" s="15"/>
      <c r="BA202" s="15"/>
      <c r="BB202" s="15"/>
      <c r="BC202" s="15"/>
      <c r="BD202" s="15"/>
      <c r="BE202" s="15"/>
      <c r="BF202" s="15"/>
      <c r="BG202" s="15"/>
      <c r="BH202" s="15"/>
      <c r="BI202" s="15"/>
      <c r="BJ202" s="15"/>
      <c r="BK202" s="15"/>
      <c r="BL202" s="15"/>
      <c r="BM202" s="15"/>
      <c r="BN202" s="15"/>
      <c r="BO202" s="15"/>
      <c r="BQ202" s="18"/>
      <c r="BR202" s="15"/>
      <c r="BS202" s="15"/>
      <c r="BT202" s="15"/>
      <c r="BU202" s="15"/>
      <c r="BV202" s="15"/>
      <c r="BW202" s="15"/>
      <c r="BX202" s="15"/>
      <c r="BY202" s="15"/>
      <c r="BZ202" s="15"/>
    </row>
    <row r="203" spans="1:78" ht="15" customHeight="1" x14ac:dyDescent="0.75">
      <c r="A203" s="10">
        <v>1</v>
      </c>
      <c r="B203" s="11">
        <v>5100</v>
      </c>
      <c r="C203" s="11">
        <v>9900</v>
      </c>
      <c r="D203" s="11">
        <v>30451</v>
      </c>
      <c r="E203" s="11">
        <v>11</v>
      </c>
      <c r="F203" s="11">
        <v>0</v>
      </c>
      <c r="G203" s="11">
        <v>0</v>
      </c>
      <c r="H203" s="11">
        <v>21.2</v>
      </c>
      <c r="I203" s="11">
        <v>0</v>
      </c>
      <c r="J203" s="11">
        <v>2</v>
      </c>
      <c r="K203" s="11"/>
      <c r="L203" s="11" t="s">
        <v>13</v>
      </c>
      <c r="M203" s="11" t="s">
        <v>14</v>
      </c>
      <c r="N203" s="11">
        <f t="shared" si="21"/>
        <v>1</v>
      </c>
      <c r="O203" s="11">
        <f t="shared" si="22"/>
        <v>0</v>
      </c>
      <c r="P203" s="11">
        <f t="shared" si="23"/>
        <v>1</v>
      </c>
      <c r="Q203" s="11">
        <f t="shared" si="24"/>
        <v>0</v>
      </c>
      <c r="R203" s="11">
        <f t="shared" si="25"/>
        <v>0</v>
      </c>
      <c r="S203" s="11">
        <f t="shared" si="26"/>
        <v>0</v>
      </c>
      <c r="T203" s="9">
        <f t="shared" si="27"/>
        <v>21.2</v>
      </c>
      <c r="AT203" s="18"/>
      <c r="AU203" s="15"/>
      <c r="AV203" s="15"/>
      <c r="AW203" s="15"/>
      <c r="AX203" s="15"/>
      <c r="AY203" s="15"/>
      <c r="AZ203" s="15"/>
      <c r="BA203" s="15"/>
      <c r="BB203" s="15"/>
      <c r="BC203" s="15"/>
      <c r="BD203" s="15"/>
      <c r="BE203" s="15"/>
      <c r="BF203" s="15"/>
      <c r="BG203" s="15"/>
      <c r="BH203" s="15"/>
      <c r="BI203" s="15"/>
      <c r="BJ203" s="15"/>
      <c r="BK203" s="15"/>
      <c r="BL203" s="15"/>
      <c r="BM203" s="15"/>
      <c r="BN203" s="15"/>
      <c r="BO203" s="15"/>
      <c r="BQ203" s="18"/>
      <c r="BR203" s="15"/>
      <c r="BS203" s="15"/>
      <c r="BT203" s="15"/>
      <c r="BU203" s="15"/>
      <c r="BV203" s="15"/>
      <c r="BW203" s="15"/>
      <c r="BX203" s="15"/>
      <c r="BY203" s="15"/>
      <c r="BZ203" s="15"/>
    </row>
    <row r="204" spans="1:78" ht="15" customHeight="1" x14ac:dyDescent="0.75">
      <c r="A204" s="10">
        <v>0</v>
      </c>
      <c r="B204" s="11">
        <v>5100</v>
      </c>
      <c r="C204" s="11">
        <v>93000</v>
      </c>
      <c r="D204" s="11">
        <v>116875</v>
      </c>
      <c r="E204" s="11">
        <v>10</v>
      </c>
      <c r="F204" s="11"/>
      <c r="G204" s="11"/>
      <c r="H204" s="11">
        <v>417.63333333000003</v>
      </c>
      <c r="I204" s="11">
        <v>2</v>
      </c>
      <c r="J204" s="11">
        <v>50</v>
      </c>
      <c r="K204" s="11"/>
      <c r="L204" s="11" t="s">
        <v>13</v>
      </c>
      <c r="M204" s="11" t="s">
        <v>14</v>
      </c>
      <c r="N204" s="11">
        <f t="shared" si="21"/>
        <v>1</v>
      </c>
      <c r="O204" s="11">
        <f t="shared" si="22"/>
        <v>0</v>
      </c>
      <c r="P204" s="11">
        <f t="shared" si="23"/>
        <v>1</v>
      </c>
      <c r="Q204" s="11">
        <f t="shared" si="24"/>
        <v>0</v>
      </c>
      <c r="R204" s="11">
        <f t="shared" si="25"/>
        <v>0</v>
      </c>
      <c r="S204" s="11">
        <f t="shared" si="26"/>
        <v>0</v>
      </c>
      <c r="T204" s="9">
        <f t="shared" si="27"/>
        <v>417.63333333000003</v>
      </c>
      <c r="AT204" s="18"/>
      <c r="AU204" s="15"/>
      <c r="AV204" s="15"/>
      <c r="AW204" s="15"/>
      <c r="AX204" s="15"/>
      <c r="AY204" s="15"/>
      <c r="AZ204" s="15"/>
      <c r="BA204" s="15"/>
      <c r="BB204" s="15"/>
      <c r="BC204" s="15"/>
      <c r="BD204" s="15"/>
      <c r="BE204" s="15"/>
      <c r="BF204" s="15"/>
      <c r="BG204" s="15"/>
      <c r="BH204" s="15"/>
      <c r="BI204" s="15"/>
      <c r="BJ204" s="15"/>
      <c r="BK204" s="15"/>
      <c r="BL204" s="15"/>
      <c r="BM204" s="15"/>
      <c r="BN204" s="15"/>
      <c r="BO204" s="15"/>
      <c r="BQ204" s="18"/>
      <c r="BR204" s="15"/>
      <c r="BS204" s="15"/>
      <c r="BT204" s="15"/>
      <c r="BU204" s="15"/>
      <c r="BV204" s="15"/>
      <c r="BW204" s="15"/>
      <c r="BX204" s="15"/>
      <c r="BY204" s="15"/>
      <c r="BZ204" s="15"/>
    </row>
    <row r="205" spans="1:78" ht="15" customHeight="1" x14ac:dyDescent="0.75">
      <c r="A205" s="10">
        <v>1</v>
      </c>
      <c r="B205" s="11">
        <v>5100</v>
      </c>
      <c r="C205" s="11">
        <v>15500</v>
      </c>
      <c r="D205" s="11">
        <v>34000</v>
      </c>
      <c r="E205" s="11">
        <v>0</v>
      </c>
      <c r="F205" s="11">
        <v>1</v>
      </c>
      <c r="G205" s="11">
        <v>2</v>
      </c>
      <c r="H205" s="11">
        <v>86.233333333000004</v>
      </c>
      <c r="I205" s="11">
        <v>2</v>
      </c>
      <c r="J205" s="11">
        <v>13</v>
      </c>
      <c r="K205" s="11"/>
      <c r="L205" s="11" t="s">
        <v>20</v>
      </c>
      <c r="M205" s="11" t="s">
        <v>14</v>
      </c>
      <c r="N205" s="11">
        <f t="shared" si="21"/>
        <v>0</v>
      </c>
      <c r="O205" s="11">
        <f t="shared" si="22"/>
        <v>0</v>
      </c>
      <c r="P205" s="11">
        <f t="shared" si="23"/>
        <v>1</v>
      </c>
      <c r="Q205" s="11">
        <f t="shared" si="24"/>
        <v>0</v>
      </c>
      <c r="R205" s="11">
        <f t="shared" si="25"/>
        <v>0</v>
      </c>
      <c r="S205" s="11">
        <f t="shared" si="26"/>
        <v>0</v>
      </c>
      <c r="T205" s="9">
        <f t="shared" si="27"/>
        <v>0</v>
      </c>
      <c r="AT205" s="18"/>
      <c r="AU205" s="15"/>
      <c r="AV205" s="15"/>
      <c r="AW205" s="15"/>
      <c r="AX205" s="15"/>
      <c r="AY205" s="15"/>
      <c r="AZ205" s="15"/>
      <c r="BA205" s="15"/>
      <c r="BB205" s="15"/>
      <c r="BC205" s="15"/>
      <c r="BD205" s="15"/>
      <c r="BE205" s="15"/>
      <c r="BF205" s="15"/>
      <c r="BG205" s="15"/>
      <c r="BH205" s="15"/>
      <c r="BI205" s="15"/>
      <c r="BJ205" s="15"/>
      <c r="BK205" s="15"/>
      <c r="BL205" s="15"/>
      <c r="BM205" s="15"/>
      <c r="BN205" s="15"/>
      <c r="BO205" s="15"/>
      <c r="BQ205" s="18"/>
      <c r="BR205" s="15"/>
      <c r="BS205" s="15"/>
      <c r="BT205" s="15"/>
      <c r="BU205" s="15"/>
      <c r="BV205" s="15"/>
      <c r="BW205" s="15"/>
      <c r="BX205" s="15"/>
      <c r="BY205" s="15"/>
      <c r="BZ205" s="15"/>
    </row>
    <row r="206" spans="1:78" ht="15" customHeight="1" x14ac:dyDescent="0.75">
      <c r="A206" s="10">
        <v>1</v>
      </c>
      <c r="B206" s="11">
        <v>5100</v>
      </c>
      <c r="C206" s="11">
        <v>129319</v>
      </c>
      <c r="D206" s="11">
        <v>141875</v>
      </c>
      <c r="E206" s="11">
        <v>7</v>
      </c>
      <c r="F206" s="11">
        <v>1</v>
      </c>
      <c r="G206" s="11">
        <v>0</v>
      </c>
      <c r="H206" s="11">
        <v>157.85980208999999</v>
      </c>
      <c r="I206" s="11">
        <v>0</v>
      </c>
      <c r="J206" s="11">
        <v>36</v>
      </c>
      <c r="K206" s="11">
        <v>25.650741224000001</v>
      </c>
      <c r="L206" s="11" t="s">
        <v>13</v>
      </c>
      <c r="M206" s="11" t="s">
        <v>16</v>
      </c>
      <c r="N206" s="11">
        <f t="shared" si="21"/>
        <v>1</v>
      </c>
      <c r="O206" s="11">
        <f t="shared" si="22"/>
        <v>0</v>
      </c>
      <c r="P206" s="11">
        <f t="shared" si="23"/>
        <v>0</v>
      </c>
      <c r="Q206" s="11">
        <f t="shared" si="24"/>
        <v>0</v>
      </c>
      <c r="R206" s="11">
        <f t="shared" si="25"/>
        <v>1</v>
      </c>
      <c r="S206" s="11">
        <f t="shared" si="26"/>
        <v>0</v>
      </c>
      <c r="T206" s="9">
        <f t="shared" si="27"/>
        <v>157.85980208999999</v>
      </c>
      <c r="AT206" s="18"/>
      <c r="AU206" s="15"/>
      <c r="AV206" s="15"/>
      <c r="AW206" s="15"/>
      <c r="AX206" s="15"/>
      <c r="AY206" s="15"/>
      <c r="AZ206" s="15"/>
      <c r="BA206" s="15"/>
      <c r="BB206" s="15"/>
      <c r="BC206" s="15"/>
      <c r="BD206" s="15"/>
      <c r="BE206" s="15"/>
      <c r="BF206" s="15"/>
      <c r="BG206" s="15"/>
      <c r="BH206" s="15"/>
      <c r="BI206" s="15"/>
      <c r="BJ206" s="15"/>
      <c r="BK206" s="15"/>
      <c r="BL206" s="15"/>
      <c r="BM206" s="15"/>
      <c r="BN206" s="15"/>
      <c r="BO206" s="15"/>
      <c r="BQ206" s="18"/>
      <c r="BR206" s="15"/>
      <c r="BS206" s="15"/>
      <c r="BT206" s="15"/>
      <c r="BU206" s="15"/>
      <c r="BV206" s="15"/>
      <c r="BW206" s="15"/>
      <c r="BX206" s="15"/>
      <c r="BY206" s="15"/>
      <c r="BZ206" s="15"/>
    </row>
    <row r="207" spans="1:78" ht="15" customHeight="1" x14ac:dyDescent="0.75">
      <c r="A207" s="10">
        <v>0</v>
      </c>
      <c r="B207" s="11">
        <v>5100</v>
      </c>
      <c r="C207" s="11">
        <v>66834</v>
      </c>
      <c r="D207" s="11">
        <v>87361</v>
      </c>
      <c r="E207" s="11">
        <v>0</v>
      </c>
      <c r="F207" s="11">
        <v>2</v>
      </c>
      <c r="G207" s="11">
        <v>0</v>
      </c>
      <c r="H207" s="11">
        <v>290.03410799</v>
      </c>
      <c r="I207" s="11">
        <v>0</v>
      </c>
      <c r="J207" s="11">
        <v>6</v>
      </c>
      <c r="K207" s="11">
        <v>38.766985071000001</v>
      </c>
      <c r="L207" s="11" t="s">
        <v>13</v>
      </c>
      <c r="M207" s="11" t="s">
        <v>14</v>
      </c>
      <c r="N207" s="11">
        <f t="shared" si="21"/>
        <v>1</v>
      </c>
      <c r="O207" s="11">
        <f t="shared" si="22"/>
        <v>0</v>
      </c>
      <c r="P207" s="11">
        <f t="shared" si="23"/>
        <v>1</v>
      </c>
      <c r="Q207" s="11">
        <f t="shared" si="24"/>
        <v>0</v>
      </c>
      <c r="R207" s="11">
        <f t="shared" si="25"/>
        <v>0</v>
      </c>
      <c r="S207" s="11">
        <f t="shared" si="26"/>
        <v>0</v>
      </c>
      <c r="T207" s="9">
        <f t="shared" si="27"/>
        <v>290.03410799</v>
      </c>
      <c r="AT207" s="18"/>
      <c r="AU207" s="15"/>
      <c r="AV207" s="15"/>
      <c r="AW207" s="15"/>
      <c r="AX207" s="15"/>
      <c r="AY207" s="15"/>
      <c r="AZ207" s="15"/>
      <c r="BA207" s="15"/>
      <c r="BB207" s="15"/>
      <c r="BC207" s="15"/>
      <c r="BD207" s="15"/>
      <c r="BE207" s="15"/>
      <c r="BF207" s="15"/>
      <c r="BG207" s="15"/>
      <c r="BH207" s="15"/>
      <c r="BI207" s="15"/>
      <c r="BJ207" s="15"/>
      <c r="BK207" s="15"/>
      <c r="BL207" s="15"/>
      <c r="BM207" s="15"/>
      <c r="BN207" s="15"/>
      <c r="BO207" s="15"/>
      <c r="BQ207" s="18"/>
      <c r="BR207" s="15"/>
      <c r="BS207" s="15"/>
      <c r="BT207" s="15"/>
      <c r="BU207" s="15"/>
      <c r="BV207" s="15"/>
      <c r="BW207" s="15"/>
      <c r="BX207" s="15"/>
      <c r="BY207" s="15"/>
      <c r="BZ207" s="15"/>
    </row>
    <row r="208" spans="1:78" ht="15" customHeight="1" x14ac:dyDescent="0.75">
      <c r="A208" s="10">
        <v>0</v>
      </c>
      <c r="B208" s="11">
        <v>5100</v>
      </c>
      <c r="C208" s="11">
        <v>73882</v>
      </c>
      <c r="D208" s="11">
        <v>96031</v>
      </c>
      <c r="E208" s="11">
        <v>0</v>
      </c>
      <c r="F208" s="11">
        <v>0</v>
      </c>
      <c r="G208" s="11">
        <v>0</v>
      </c>
      <c r="H208" s="11">
        <v>125.78740010999999</v>
      </c>
      <c r="I208" s="11">
        <v>1</v>
      </c>
      <c r="J208" s="11">
        <v>10</v>
      </c>
      <c r="K208" s="11">
        <v>34.446079222000002</v>
      </c>
      <c r="L208" s="11" t="s">
        <v>20</v>
      </c>
      <c r="M208" s="11" t="s">
        <v>14</v>
      </c>
      <c r="N208" s="11">
        <f t="shared" si="21"/>
        <v>0</v>
      </c>
      <c r="O208" s="11">
        <f t="shared" si="22"/>
        <v>0</v>
      </c>
      <c r="P208" s="11">
        <f t="shared" si="23"/>
        <v>1</v>
      </c>
      <c r="Q208" s="11">
        <f t="shared" si="24"/>
        <v>0</v>
      </c>
      <c r="R208" s="11">
        <f t="shared" si="25"/>
        <v>0</v>
      </c>
      <c r="S208" s="11">
        <f t="shared" si="26"/>
        <v>0</v>
      </c>
      <c r="T208" s="9">
        <f t="shared" si="27"/>
        <v>0</v>
      </c>
      <c r="AT208" s="18"/>
      <c r="AU208" s="15"/>
      <c r="AV208" s="15"/>
      <c r="AW208" s="15"/>
      <c r="AX208" s="15"/>
      <c r="AY208" s="15"/>
      <c r="AZ208" s="15"/>
      <c r="BA208" s="15"/>
      <c r="BB208" s="15"/>
      <c r="BC208" s="15"/>
      <c r="BD208" s="15"/>
      <c r="BE208" s="15"/>
      <c r="BF208" s="15"/>
      <c r="BG208" s="15"/>
      <c r="BH208" s="15"/>
      <c r="BI208" s="15"/>
      <c r="BJ208" s="15"/>
      <c r="BK208" s="15"/>
      <c r="BL208" s="15"/>
      <c r="BM208" s="15"/>
      <c r="BN208" s="15"/>
      <c r="BO208" s="15"/>
      <c r="BQ208" s="18"/>
      <c r="BR208" s="15"/>
      <c r="BS208" s="15"/>
      <c r="BT208" s="15"/>
      <c r="BU208" s="15"/>
      <c r="BV208" s="15"/>
      <c r="BW208" s="15"/>
      <c r="BX208" s="15"/>
      <c r="BY208" s="15"/>
      <c r="BZ208" s="15"/>
    </row>
    <row r="209" spans="1:78" ht="15" customHeight="1" x14ac:dyDescent="0.75">
      <c r="A209" s="10">
        <v>0</v>
      </c>
      <c r="B209" s="11">
        <v>5100</v>
      </c>
      <c r="C209" s="11">
        <v>74071</v>
      </c>
      <c r="D209" s="11">
        <v>97064</v>
      </c>
      <c r="E209" s="11">
        <v>0</v>
      </c>
      <c r="F209" s="11">
        <v>0</v>
      </c>
      <c r="G209" s="11">
        <v>0</v>
      </c>
      <c r="H209" s="11">
        <v>121.0759726</v>
      </c>
      <c r="I209" s="11">
        <v>2</v>
      </c>
      <c r="J209" s="11">
        <v>9</v>
      </c>
      <c r="K209" s="11">
        <v>36.401729547999999</v>
      </c>
      <c r="L209" s="11" t="s">
        <v>20</v>
      </c>
      <c r="M209" s="11" t="s">
        <v>14</v>
      </c>
      <c r="N209" s="11">
        <f t="shared" si="21"/>
        <v>0</v>
      </c>
      <c r="O209" s="11">
        <f t="shared" si="22"/>
        <v>0</v>
      </c>
      <c r="P209" s="11">
        <f t="shared" si="23"/>
        <v>1</v>
      </c>
      <c r="Q209" s="11">
        <f t="shared" si="24"/>
        <v>0</v>
      </c>
      <c r="R209" s="11">
        <f t="shared" si="25"/>
        <v>0</v>
      </c>
      <c r="S209" s="11">
        <f t="shared" si="26"/>
        <v>0</v>
      </c>
      <c r="T209" s="9">
        <f t="shared" si="27"/>
        <v>0</v>
      </c>
      <c r="AT209" s="18"/>
      <c r="AU209" s="15"/>
      <c r="AV209" s="15"/>
      <c r="AW209" s="15"/>
      <c r="AX209" s="15"/>
      <c r="AY209" s="15"/>
      <c r="AZ209" s="15"/>
      <c r="BA209" s="15"/>
      <c r="BB209" s="15"/>
      <c r="BC209" s="15"/>
      <c r="BD209" s="15"/>
      <c r="BE209" s="15"/>
      <c r="BF209" s="15"/>
      <c r="BG209" s="15"/>
      <c r="BH209" s="15"/>
      <c r="BI209" s="15"/>
      <c r="BJ209" s="15"/>
      <c r="BK209" s="15"/>
      <c r="BL209" s="15"/>
      <c r="BM209" s="15"/>
      <c r="BN209" s="15"/>
      <c r="BO209" s="15"/>
      <c r="BQ209" s="18"/>
      <c r="BR209" s="15"/>
      <c r="BS209" s="15"/>
      <c r="BT209" s="15"/>
      <c r="BU209" s="15"/>
      <c r="BV209" s="15"/>
      <c r="BW209" s="15"/>
      <c r="BX209" s="15"/>
      <c r="BY209" s="15"/>
      <c r="BZ209" s="15"/>
    </row>
    <row r="210" spans="1:78" ht="15" customHeight="1" x14ac:dyDescent="0.75">
      <c r="A210" s="10">
        <v>0</v>
      </c>
      <c r="B210" s="11">
        <v>5100</v>
      </c>
      <c r="C210" s="11">
        <v>62702</v>
      </c>
      <c r="D210" s="11">
        <v>79784</v>
      </c>
      <c r="E210" s="11">
        <v>2</v>
      </c>
      <c r="F210" s="11">
        <v>0</v>
      </c>
      <c r="G210" s="11">
        <v>0</v>
      </c>
      <c r="H210" s="11">
        <v>108.07259080999999</v>
      </c>
      <c r="I210" s="11">
        <v>0</v>
      </c>
      <c r="J210" s="11">
        <v>15</v>
      </c>
      <c r="K210" s="11">
        <v>43.290139816</v>
      </c>
      <c r="L210" s="11" t="s">
        <v>13</v>
      </c>
      <c r="M210" s="11" t="s">
        <v>14</v>
      </c>
      <c r="N210" s="11">
        <f t="shared" si="21"/>
        <v>1</v>
      </c>
      <c r="O210" s="11">
        <f t="shared" si="22"/>
        <v>0</v>
      </c>
      <c r="P210" s="11">
        <f t="shared" si="23"/>
        <v>1</v>
      </c>
      <c r="Q210" s="11">
        <f t="shared" si="24"/>
        <v>0</v>
      </c>
      <c r="R210" s="11">
        <f t="shared" si="25"/>
        <v>0</v>
      </c>
      <c r="S210" s="11">
        <f t="shared" si="26"/>
        <v>0</v>
      </c>
      <c r="T210" s="9">
        <f t="shared" si="27"/>
        <v>108.07259080999999</v>
      </c>
      <c r="AT210" s="18"/>
      <c r="AU210" s="15"/>
      <c r="AV210" s="15"/>
      <c r="AW210" s="15"/>
      <c r="AX210" s="15"/>
      <c r="AY210" s="15"/>
      <c r="AZ210" s="15"/>
      <c r="BA210" s="15"/>
      <c r="BB210" s="15"/>
      <c r="BC210" s="15"/>
      <c r="BD210" s="15"/>
      <c r="BE210" s="15"/>
      <c r="BF210" s="15"/>
      <c r="BG210" s="15"/>
      <c r="BH210" s="15"/>
      <c r="BI210" s="15"/>
      <c r="BJ210" s="15"/>
      <c r="BK210" s="15"/>
      <c r="BL210" s="15"/>
      <c r="BM210" s="15"/>
      <c r="BN210" s="15"/>
      <c r="BO210" s="15"/>
      <c r="BQ210" s="18"/>
      <c r="BR210" s="15"/>
      <c r="BS210" s="15"/>
      <c r="BT210" s="15"/>
      <c r="BU210" s="15"/>
      <c r="BV210" s="15"/>
      <c r="BW210" s="15"/>
      <c r="BX210" s="15"/>
      <c r="BY210" s="15"/>
      <c r="BZ210" s="15"/>
    </row>
    <row r="211" spans="1:78" ht="15" customHeight="1" x14ac:dyDescent="0.75">
      <c r="A211" s="10">
        <v>0</v>
      </c>
      <c r="B211" s="11">
        <v>5200</v>
      </c>
      <c r="C211" s="11"/>
      <c r="D211" s="11">
        <v>36425</v>
      </c>
      <c r="E211" s="11">
        <v>2</v>
      </c>
      <c r="F211" s="11">
        <v>0</v>
      </c>
      <c r="G211" s="11">
        <v>0</v>
      </c>
      <c r="H211" s="11">
        <v>266.81346457000001</v>
      </c>
      <c r="I211" s="11">
        <v>1</v>
      </c>
      <c r="J211" s="11">
        <v>14</v>
      </c>
      <c r="K211" s="11">
        <v>23.797401057999998</v>
      </c>
      <c r="L211" s="11" t="s">
        <v>20</v>
      </c>
      <c r="M211" s="11" t="s">
        <v>14</v>
      </c>
      <c r="N211" s="11">
        <f t="shared" si="21"/>
        <v>0</v>
      </c>
      <c r="O211" s="11">
        <f t="shared" si="22"/>
        <v>0</v>
      </c>
      <c r="P211" s="11">
        <f t="shared" si="23"/>
        <v>1</v>
      </c>
      <c r="Q211" s="11">
        <f t="shared" si="24"/>
        <v>0</v>
      </c>
      <c r="R211" s="11">
        <f t="shared" si="25"/>
        <v>0</v>
      </c>
      <c r="S211" s="11">
        <f t="shared" si="26"/>
        <v>0</v>
      </c>
      <c r="T211" s="9">
        <f t="shared" si="27"/>
        <v>0</v>
      </c>
      <c r="AT211" s="18"/>
      <c r="AU211" s="15"/>
      <c r="AV211" s="15"/>
      <c r="AW211" s="15"/>
      <c r="AX211" s="15"/>
      <c r="AY211" s="15"/>
      <c r="AZ211" s="15"/>
      <c r="BA211" s="15"/>
      <c r="BB211" s="15"/>
      <c r="BC211" s="15"/>
      <c r="BD211" s="15"/>
      <c r="BE211" s="15"/>
      <c r="BF211" s="15"/>
      <c r="BG211" s="15"/>
      <c r="BH211" s="15"/>
      <c r="BI211" s="15"/>
      <c r="BJ211" s="15"/>
      <c r="BK211" s="15"/>
      <c r="BL211" s="15"/>
      <c r="BM211" s="15"/>
      <c r="BN211" s="15"/>
      <c r="BO211" s="15"/>
      <c r="BQ211" s="18"/>
      <c r="BR211" s="15"/>
      <c r="BS211" s="15"/>
      <c r="BT211" s="15"/>
      <c r="BU211" s="15"/>
      <c r="BV211" s="15"/>
      <c r="BW211" s="15"/>
      <c r="BX211" s="15"/>
      <c r="BY211" s="15"/>
      <c r="BZ211" s="15"/>
    </row>
    <row r="212" spans="1:78" ht="15" customHeight="1" x14ac:dyDescent="0.75">
      <c r="A212" s="10">
        <v>0</v>
      </c>
      <c r="B212" s="11">
        <v>5200</v>
      </c>
      <c r="C212" s="11">
        <v>67000</v>
      </c>
      <c r="D212" s="11">
        <v>77000</v>
      </c>
      <c r="E212" s="11">
        <v>9</v>
      </c>
      <c r="F212" s="11">
        <v>0</v>
      </c>
      <c r="G212" s="11">
        <v>1</v>
      </c>
      <c r="H212" s="11">
        <v>119.7</v>
      </c>
      <c r="I212" s="11">
        <v>0</v>
      </c>
      <c r="J212" s="11">
        <v>25</v>
      </c>
      <c r="K212" s="11"/>
      <c r="L212" s="11" t="s">
        <v>13</v>
      </c>
      <c r="M212" s="11" t="s">
        <v>14</v>
      </c>
      <c r="N212" s="11">
        <f t="shared" si="21"/>
        <v>1</v>
      </c>
      <c r="O212" s="11">
        <f t="shared" si="22"/>
        <v>0</v>
      </c>
      <c r="P212" s="11">
        <f t="shared" si="23"/>
        <v>1</v>
      </c>
      <c r="Q212" s="11">
        <f t="shared" si="24"/>
        <v>0</v>
      </c>
      <c r="R212" s="11">
        <f t="shared" si="25"/>
        <v>0</v>
      </c>
      <c r="S212" s="11">
        <f t="shared" si="26"/>
        <v>0</v>
      </c>
      <c r="T212" s="9">
        <f t="shared" si="27"/>
        <v>119.7</v>
      </c>
      <c r="AT212" s="18"/>
      <c r="AU212" s="15"/>
      <c r="AV212" s="15"/>
      <c r="AW212" s="15"/>
      <c r="AX212" s="15"/>
      <c r="AY212" s="15"/>
      <c r="AZ212" s="15"/>
      <c r="BA212" s="15"/>
      <c r="BB212" s="15"/>
      <c r="BC212" s="15"/>
      <c r="BD212" s="15"/>
      <c r="BE212" s="15"/>
      <c r="BF212" s="15"/>
      <c r="BG212" s="15"/>
      <c r="BH212" s="15"/>
      <c r="BI212" s="15"/>
      <c r="BJ212" s="15"/>
      <c r="BK212" s="15"/>
      <c r="BL212" s="15"/>
      <c r="BM212" s="15"/>
      <c r="BN212" s="15"/>
      <c r="BO212" s="15"/>
      <c r="BQ212" s="18"/>
      <c r="BR212" s="15"/>
      <c r="BS212" s="15"/>
      <c r="BT212" s="15"/>
      <c r="BU212" s="15"/>
      <c r="BV212" s="15"/>
      <c r="BW212" s="15"/>
      <c r="BX212" s="15"/>
      <c r="BY212" s="15"/>
      <c r="BZ212" s="15"/>
    </row>
    <row r="213" spans="1:78" ht="15" customHeight="1" x14ac:dyDescent="0.75">
      <c r="A213" s="10">
        <v>0</v>
      </c>
      <c r="B213" s="11">
        <v>5200</v>
      </c>
      <c r="C213" s="11">
        <v>43039</v>
      </c>
      <c r="D213" s="11">
        <v>53521</v>
      </c>
      <c r="E213" s="11">
        <v>11</v>
      </c>
      <c r="F213" s="11"/>
      <c r="G213" s="11"/>
      <c r="H213" s="11">
        <v>184.29668728999999</v>
      </c>
      <c r="I213" s="11"/>
      <c r="J213" s="11">
        <v>19</v>
      </c>
      <c r="K213" s="11">
        <v>24.414763177000001</v>
      </c>
      <c r="L213" s="11" t="s">
        <v>13</v>
      </c>
      <c r="M213" s="11" t="s">
        <v>15</v>
      </c>
      <c r="N213" s="11">
        <f t="shared" si="21"/>
        <v>1</v>
      </c>
      <c r="O213" s="11">
        <f t="shared" si="22"/>
        <v>0</v>
      </c>
      <c r="P213" s="11">
        <f t="shared" si="23"/>
        <v>0</v>
      </c>
      <c r="Q213" s="11">
        <f t="shared" si="24"/>
        <v>1</v>
      </c>
      <c r="R213" s="11">
        <f t="shared" si="25"/>
        <v>0</v>
      </c>
      <c r="S213" s="11">
        <f t="shared" si="26"/>
        <v>0</v>
      </c>
      <c r="T213" s="9">
        <f t="shared" si="27"/>
        <v>184.29668728999999</v>
      </c>
      <c r="AT213" s="18"/>
      <c r="AU213" s="15"/>
      <c r="AV213" s="15"/>
      <c r="AW213" s="15"/>
      <c r="AX213" s="15"/>
      <c r="AY213" s="15"/>
      <c r="AZ213" s="15"/>
      <c r="BA213" s="15"/>
      <c r="BB213" s="15"/>
      <c r="BC213" s="15"/>
      <c r="BD213" s="15"/>
      <c r="BE213" s="15"/>
      <c r="BF213" s="15"/>
      <c r="BG213" s="15"/>
      <c r="BH213" s="15"/>
      <c r="BI213" s="15"/>
      <c r="BJ213" s="15"/>
      <c r="BK213" s="15"/>
      <c r="BL213" s="15"/>
      <c r="BM213" s="15"/>
      <c r="BN213" s="15"/>
      <c r="BO213" s="15"/>
      <c r="BQ213" s="18"/>
      <c r="BR213" s="15"/>
      <c r="BS213" s="15"/>
      <c r="BT213" s="15"/>
      <c r="BU213" s="15"/>
      <c r="BV213" s="15"/>
      <c r="BW213" s="15"/>
      <c r="BX213" s="15"/>
      <c r="BY213" s="15"/>
      <c r="BZ213" s="15"/>
    </row>
    <row r="214" spans="1:78" ht="15" customHeight="1" x14ac:dyDescent="0.75">
      <c r="A214" s="10">
        <v>0</v>
      </c>
      <c r="B214" s="11">
        <v>5200</v>
      </c>
      <c r="C214" s="11">
        <v>19000</v>
      </c>
      <c r="D214" s="11">
        <v>26000</v>
      </c>
      <c r="E214" s="11">
        <v>0</v>
      </c>
      <c r="F214" s="11">
        <v>1</v>
      </c>
      <c r="G214" s="11">
        <v>0</v>
      </c>
      <c r="H214" s="11">
        <v>17.2</v>
      </c>
      <c r="I214" s="11">
        <v>10</v>
      </c>
      <c r="J214" s="11">
        <v>7</v>
      </c>
      <c r="K214" s="11"/>
      <c r="L214" s="11" t="s">
        <v>20</v>
      </c>
      <c r="M214" s="11" t="s">
        <v>14</v>
      </c>
      <c r="N214" s="11">
        <f t="shared" si="21"/>
        <v>0</v>
      </c>
      <c r="O214" s="11">
        <f t="shared" si="22"/>
        <v>0</v>
      </c>
      <c r="P214" s="11">
        <f t="shared" si="23"/>
        <v>1</v>
      </c>
      <c r="Q214" s="11">
        <f t="shared" si="24"/>
        <v>0</v>
      </c>
      <c r="R214" s="11">
        <f t="shared" si="25"/>
        <v>0</v>
      </c>
      <c r="S214" s="11">
        <f t="shared" si="26"/>
        <v>0</v>
      </c>
      <c r="T214" s="9">
        <f t="shared" si="27"/>
        <v>0</v>
      </c>
      <c r="AT214" s="18"/>
      <c r="AU214" s="15"/>
      <c r="AV214" s="15"/>
      <c r="AW214" s="15"/>
      <c r="AX214" s="15"/>
      <c r="AY214" s="15"/>
      <c r="AZ214" s="15"/>
      <c r="BA214" s="15"/>
      <c r="BB214" s="15"/>
      <c r="BC214" s="15"/>
      <c r="BD214" s="15"/>
      <c r="BE214" s="15"/>
      <c r="BF214" s="15"/>
      <c r="BG214" s="15"/>
      <c r="BH214" s="15"/>
      <c r="BI214" s="15"/>
      <c r="BJ214" s="15"/>
      <c r="BK214" s="15"/>
      <c r="BL214" s="15"/>
      <c r="BM214" s="15"/>
      <c r="BN214" s="15"/>
      <c r="BO214" s="15"/>
      <c r="BQ214" s="18"/>
      <c r="BR214" s="15"/>
      <c r="BS214" s="15"/>
      <c r="BT214" s="15"/>
      <c r="BU214" s="15"/>
      <c r="BV214" s="15"/>
      <c r="BW214" s="15"/>
      <c r="BX214" s="15"/>
      <c r="BY214" s="15"/>
      <c r="BZ214" s="15"/>
    </row>
    <row r="215" spans="1:78" ht="15" customHeight="1" x14ac:dyDescent="0.75">
      <c r="A215" s="10">
        <v>1</v>
      </c>
      <c r="B215" s="11">
        <v>5200</v>
      </c>
      <c r="C215" s="11"/>
      <c r="D215" s="11">
        <v>9500</v>
      </c>
      <c r="E215" s="11">
        <v>1</v>
      </c>
      <c r="F215" s="11">
        <v>0</v>
      </c>
      <c r="G215" s="11">
        <v>1</v>
      </c>
      <c r="H215" s="11">
        <v>81.099999999999994</v>
      </c>
      <c r="I215" s="11">
        <v>1</v>
      </c>
      <c r="J215" s="11">
        <v>2</v>
      </c>
      <c r="K215" s="11"/>
      <c r="L215" s="11" t="s">
        <v>20</v>
      </c>
      <c r="M215" s="11" t="s">
        <v>14</v>
      </c>
      <c r="N215" s="11">
        <f t="shared" si="21"/>
        <v>0</v>
      </c>
      <c r="O215" s="11">
        <f t="shared" si="22"/>
        <v>0</v>
      </c>
      <c r="P215" s="11">
        <f t="shared" si="23"/>
        <v>1</v>
      </c>
      <c r="Q215" s="11">
        <f t="shared" si="24"/>
        <v>0</v>
      </c>
      <c r="R215" s="11">
        <f t="shared" si="25"/>
        <v>0</v>
      </c>
      <c r="S215" s="11">
        <f t="shared" si="26"/>
        <v>0</v>
      </c>
      <c r="T215" s="9">
        <f t="shared" si="27"/>
        <v>0</v>
      </c>
      <c r="AT215" s="18"/>
      <c r="AU215" s="15"/>
      <c r="AV215" s="15"/>
      <c r="AW215" s="15"/>
      <c r="AX215" s="15"/>
      <c r="AY215" s="15"/>
      <c r="AZ215" s="15"/>
      <c r="BA215" s="15"/>
      <c r="BB215" s="15"/>
      <c r="BC215" s="15"/>
      <c r="BD215" s="15"/>
      <c r="BE215" s="15"/>
      <c r="BF215" s="15"/>
      <c r="BG215" s="15"/>
      <c r="BH215" s="15"/>
      <c r="BI215" s="15"/>
      <c r="BJ215" s="15"/>
      <c r="BK215" s="15"/>
      <c r="BL215" s="15"/>
      <c r="BM215" s="15"/>
      <c r="BN215" s="15"/>
      <c r="BO215" s="15"/>
      <c r="BQ215" s="18"/>
      <c r="BR215" s="15"/>
      <c r="BS215" s="15"/>
      <c r="BT215" s="15"/>
      <c r="BU215" s="15"/>
      <c r="BV215" s="15"/>
      <c r="BW215" s="15"/>
      <c r="BX215" s="15"/>
      <c r="BY215" s="15"/>
      <c r="BZ215" s="15"/>
    </row>
    <row r="216" spans="1:78" ht="15" customHeight="1" x14ac:dyDescent="0.75">
      <c r="A216" s="10">
        <v>0</v>
      </c>
      <c r="B216" s="11">
        <v>5200</v>
      </c>
      <c r="C216" s="11">
        <v>91250</v>
      </c>
      <c r="D216" s="11">
        <v>110000</v>
      </c>
      <c r="E216" s="11">
        <v>24</v>
      </c>
      <c r="F216" s="11">
        <v>0</v>
      </c>
      <c r="G216" s="11">
        <v>0</v>
      </c>
      <c r="H216" s="11">
        <v>123.76666667000001</v>
      </c>
      <c r="I216" s="11">
        <v>1</v>
      </c>
      <c r="J216" s="11">
        <v>12</v>
      </c>
      <c r="K216" s="11"/>
      <c r="L216" s="11" t="s">
        <v>13</v>
      </c>
      <c r="M216" s="11" t="s">
        <v>15</v>
      </c>
      <c r="N216" s="11">
        <f t="shared" si="21"/>
        <v>1</v>
      </c>
      <c r="O216" s="11">
        <f t="shared" si="22"/>
        <v>0</v>
      </c>
      <c r="P216" s="11">
        <f t="shared" si="23"/>
        <v>0</v>
      </c>
      <c r="Q216" s="11">
        <f t="shared" si="24"/>
        <v>1</v>
      </c>
      <c r="R216" s="11">
        <f t="shared" si="25"/>
        <v>0</v>
      </c>
      <c r="S216" s="11">
        <f t="shared" si="26"/>
        <v>0</v>
      </c>
      <c r="T216" s="9">
        <f t="shared" si="27"/>
        <v>123.76666667000001</v>
      </c>
      <c r="AT216" s="18"/>
      <c r="AU216" s="15"/>
      <c r="AV216" s="15"/>
      <c r="AW216" s="15"/>
      <c r="AX216" s="15"/>
      <c r="AY216" s="15"/>
      <c r="AZ216" s="15"/>
      <c r="BA216" s="15"/>
      <c r="BB216" s="15"/>
      <c r="BC216" s="15"/>
      <c r="BD216" s="15"/>
      <c r="BE216" s="15"/>
      <c r="BF216" s="15"/>
      <c r="BG216" s="15"/>
      <c r="BH216" s="15"/>
      <c r="BI216" s="15"/>
      <c r="BJ216" s="15"/>
      <c r="BK216" s="15"/>
      <c r="BL216" s="15"/>
      <c r="BM216" s="15"/>
      <c r="BN216" s="15"/>
      <c r="BO216" s="15"/>
      <c r="BQ216" s="18"/>
      <c r="BR216" s="15"/>
      <c r="BS216" s="15"/>
      <c r="BT216" s="15"/>
      <c r="BU216" s="15"/>
      <c r="BV216" s="15"/>
      <c r="BW216" s="15"/>
      <c r="BX216" s="15"/>
      <c r="BY216" s="15"/>
      <c r="BZ216" s="15"/>
    </row>
    <row r="217" spans="1:78" ht="15" customHeight="1" x14ac:dyDescent="0.75">
      <c r="A217" s="10">
        <v>0</v>
      </c>
      <c r="B217" s="11">
        <v>5200</v>
      </c>
      <c r="C217" s="11">
        <v>16324</v>
      </c>
      <c r="D217" s="11">
        <v>45187</v>
      </c>
      <c r="E217" s="11"/>
      <c r="F217" s="11">
        <v>0</v>
      </c>
      <c r="G217" s="11">
        <v>0</v>
      </c>
      <c r="H217" s="11">
        <v>221.11808171000001</v>
      </c>
      <c r="I217" s="11">
        <v>0</v>
      </c>
      <c r="J217" s="11">
        <v>11</v>
      </c>
      <c r="K217" s="11">
        <v>42.712093844000002</v>
      </c>
      <c r="L217" s="11" t="s">
        <v>13</v>
      </c>
      <c r="M217" s="11" t="s">
        <v>19</v>
      </c>
      <c r="N217" s="11">
        <f t="shared" si="21"/>
        <v>1</v>
      </c>
      <c r="O217" s="11">
        <f t="shared" si="22"/>
        <v>0</v>
      </c>
      <c r="P217" s="11">
        <f t="shared" si="23"/>
        <v>0</v>
      </c>
      <c r="Q217" s="11">
        <f t="shared" si="24"/>
        <v>0</v>
      </c>
      <c r="R217" s="11">
        <f t="shared" si="25"/>
        <v>0</v>
      </c>
      <c r="S217" s="11">
        <f t="shared" si="26"/>
        <v>0</v>
      </c>
      <c r="T217" s="9">
        <f t="shared" si="27"/>
        <v>221.11808171000001</v>
      </c>
      <c r="AT217" s="18"/>
      <c r="AU217" s="15"/>
      <c r="AV217" s="15"/>
      <c r="AW217" s="15"/>
      <c r="AX217" s="15"/>
      <c r="AY217" s="15"/>
      <c r="AZ217" s="15"/>
      <c r="BA217" s="15"/>
      <c r="BB217" s="15"/>
      <c r="BC217" s="15"/>
      <c r="BD217" s="15"/>
      <c r="BE217" s="15"/>
      <c r="BF217" s="15"/>
      <c r="BG217" s="15"/>
      <c r="BH217" s="15"/>
      <c r="BI217" s="15"/>
      <c r="BJ217" s="15"/>
      <c r="BK217" s="15"/>
      <c r="BL217" s="15"/>
      <c r="BM217" s="15"/>
      <c r="BN217" s="15"/>
      <c r="BO217" s="15"/>
      <c r="BQ217" s="18"/>
      <c r="BR217" s="15"/>
      <c r="BS217" s="15"/>
      <c r="BT217" s="15"/>
      <c r="BU217" s="15"/>
      <c r="BV217" s="15"/>
      <c r="BW217" s="15"/>
      <c r="BX217" s="15"/>
      <c r="BY217" s="15"/>
      <c r="BZ217" s="15"/>
    </row>
    <row r="218" spans="1:78" ht="15" customHeight="1" x14ac:dyDescent="0.75">
      <c r="A218" s="10">
        <v>1</v>
      </c>
      <c r="B218" s="11">
        <v>5200</v>
      </c>
      <c r="C218" s="11">
        <v>40564</v>
      </c>
      <c r="D218" s="11">
        <v>39527</v>
      </c>
      <c r="E218" s="11">
        <v>0</v>
      </c>
      <c r="F218" s="11">
        <v>0</v>
      </c>
      <c r="G218" s="11">
        <v>0</v>
      </c>
      <c r="H218" s="11">
        <v>157.77103571999999</v>
      </c>
      <c r="I218" s="11">
        <v>1</v>
      </c>
      <c r="J218" s="11">
        <v>13</v>
      </c>
      <c r="K218" s="11">
        <v>72.670433313000004</v>
      </c>
      <c r="L218" s="11" t="s">
        <v>13</v>
      </c>
      <c r="M218" s="11" t="s">
        <v>14</v>
      </c>
      <c r="N218" s="11">
        <f t="shared" si="21"/>
        <v>1</v>
      </c>
      <c r="O218" s="11">
        <f t="shared" si="22"/>
        <v>0</v>
      </c>
      <c r="P218" s="11">
        <f t="shared" si="23"/>
        <v>1</v>
      </c>
      <c r="Q218" s="11">
        <f t="shared" si="24"/>
        <v>0</v>
      </c>
      <c r="R218" s="11">
        <f t="shared" si="25"/>
        <v>0</v>
      </c>
      <c r="S218" s="11">
        <f t="shared" si="26"/>
        <v>0</v>
      </c>
      <c r="T218" s="9">
        <f t="shared" si="27"/>
        <v>157.77103571999999</v>
      </c>
      <c r="AT218" s="18"/>
      <c r="AU218" s="15"/>
      <c r="AV218" s="15"/>
      <c r="AW218" s="15"/>
      <c r="AX218" s="15"/>
      <c r="AY218" s="15"/>
      <c r="AZ218" s="15"/>
      <c r="BA218" s="15"/>
      <c r="BB218" s="15"/>
      <c r="BC218" s="15"/>
      <c r="BD218" s="15"/>
      <c r="BE218" s="15"/>
      <c r="BF218" s="15"/>
      <c r="BG218" s="15"/>
      <c r="BH218" s="15"/>
      <c r="BI218" s="15"/>
      <c r="BJ218" s="15"/>
      <c r="BK218" s="15"/>
      <c r="BL218" s="15"/>
      <c r="BM218" s="15"/>
      <c r="BN218" s="15"/>
      <c r="BO218" s="15"/>
      <c r="BQ218" s="18"/>
      <c r="BR218" s="15"/>
      <c r="BS218" s="15"/>
      <c r="BT218" s="15"/>
      <c r="BU218" s="15"/>
      <c r="BV218" s="15"/>
      <c r="BW218" s="15"/>
      <c r="BX218" s="15"/>
      <c r="BY218" s="15"/>
      <c r="BZ218" s="15"/>
    </row>
    <row r="219" spans="1:78" ht="15" customHeight="1" x14ac:dyDescent="0.75">
      <c r="A219" s="10">
        <v>0</v>
      </c>
      <c r="B219" s="11">
        <v>5300</v>
      </c>
      <c r="C219" s="11">
        <v>73698</v>
      </c>
      <c r="D219" s="11">
        <v>84427</v>
      </c>
      <c r="E219" s="11">
        <v>4</v>
      </c>
      <c r="F219" s="11"/>
      <c r="G219" s="11"/>
      <c r="H219" s="11"/>
      <c r="I219" s="11"/>
      <c r="J219" s="11"/>
      <c r="K219" s="11">
        <v>19.131201179000001</v>
      </c>
      <c r="L219" s="11" t="s">
        <v>20</v>
      </c>
      <c r="M219" s="11"/>
      <c r="N219" s="11">
        <f t="shared" si="21"/>
        <v>0</v>
      </c>
      <c r="O219" s="11">
        <f t="shared" si="22"/>
        <v>0</v>
      </c>
      <c r="P219" s="11">
        <f t="shared" si="23"/>
        <v>0</v>
      </c>
      <c r="Q219" s="11">
        <f t="shared" si="24"/>
        <v>0</v>
      </c>
      <c r="R219" s="11">
        <f t="shared" si="25"/>
        <v>0</v>
      </c>
      <c r="S219" s="11">
        <f t="shared" si="26"/>
        <v>0</v>
      </c>
      <c r="T219" s="9">
        <f t="shared" si="27"/>
        <v>0</v>
      </c>
      <c r="AT219" s="18"/>
      <c r="AU219" s="15"/>
      <c r="AV219" s="15"/>
      <c r="AW219" s="15"/>
      <c r="AX219" s="15"/>
      <c r="AY219" s="15"/>
      <c r="AZ219" s="15"/>
      <c r="BA219" s="15"/>
      <c r="BB219" s="15"/>
      <c r="BC219" s="15"/>
      <c r="BD219" s="15"/>
      <c r="BE219" s="15"/>
      <c r="BF219" s="15"/>
      <c r="BG219" s="15"/>
      <c r="BH219" s="15"/>
      <c r="BI219" s="15"/>
      <c r="BJ219" s="15"/>
      <c r="BK219" s="15"/>
      <c r="BL219" s="15"/>
      <c r="BM219" s="15"/>
      <c r="BN219" s="15"/>
      <c r="BO219" s="15"/>
      <c r="BQ219" s="18"/>
      <c r="BR219" s="15"/>
      <c r="BS219" s="15"/>
      <c r="BT219" s="15"/>
      <c r="BU219" s="15"/>
      <c r="BV219" s="15"/>
      <c r="BW219" s="15"/>
      <c r="BX219" s="15"/>
      <c r="BY219" s="15"/>
      <c r="BZ219" s="15"/>
    </row>
    <row r="220" spans="1:78" ht="15" customHeight="1" x14ac:dyDescent="0.75">
      <c r="A220" s="10">
        <v>0</v>
      </c>
      <c r="B220" s="11">
        <v>5300</v>
      </c>
      <c r="C220" s="11">
        <v>66987</v>
      </c>
      <c r="D220" s="11">
        <v>65111</v>
      </c>
      <c r="E220" s="11">
        <v>4</v>
      </c>
      <c r="F220" s="11">
        <v>1</v>
      </c>
      <c r="G220" s="11">
        <v>0</v>
      </c>
      <c r="H220" s="11">
        <v>175.32870381999999</v>
      </c>
      <c r="I220" s="11">
        <v>1</v>
      </c>
      <c r="J220" s="11">
        <v>22</v>
      </c>
      <c r="K220" s="11">
        <v>40.442570388999997</v>
      </c>
      <c r="L220" s="11" t="s">
        <v>13</v>
      </c>
      <c r="M220" s="11" t="s">
        <v>16</v>
      </c>
      <c r="N220" s="11">
        <f t="shared" si="21"/>
        <v>1</v>
      </c>
      <c r="O220" s="11">
        <f t="shared" si="22"/>
        <v>0</v>
      </c>
      <c r="P220" s="11">
        <f t="shared" si="23"/>
        <v>0</v>
      </c>
      <c r="Q220" s="11">
        <f t="shared" si="24"/>
        <v>0</v>
      </c>
      <c r="R220" s="11">
        <f t="shared" si="25"/>
        <v>1</v>
      </c>
      <c r="S220" s="11">
        <f t="shared" si="26"/>
        <v>0</v>
      </c>
      <c r="T220" s="9">
        <f t="shared" si="27"/>
        <v>175.32870381999999</v>
      </c>
      <c r="AT220" s="18"/>
      <c r="AU220" s="15"/>
      <c r="AV220" s="15"/>
      <c r="AW220" s="15"/>
      <c r="AX220" s="15"/>
      <c r="AY220" s="15"/>
      <c r="AZ220" s="15"/>
      <c r="BA220" s="15"/>
      <c r="BB220" s="15"/>
      <c r="BC220" s="15"/>
      <c r="BD220" s="15"/>
      <c r="BE220" s="15"/>
      <c r="BF220" s="15"/>
      <c r="BG220" s="15"/>
      <c r="BH220" s="15"/>
      <c r="BI220" s="15"/>
      <c r="BJ220" s="15"/>
      <c r="BK220" s="15"/>
      <c r="BL220" s="15"/>
      <c r="BM220" s="15"/>
      <c r="BN220" s="15"/>
      <c r="BO220" s="15"/>
      <c r="BQ220" s="18"/>
      <c r="BR220" s="15"/>
      <c r="BS220" s="15"/>
      <c r="BT220" s="15"/>
      <c r="BU220" s="15"/>
      <c r="BV220" s="15"/>
      <c r="BW220" s="15"/>
      <c r="BX220" s="15"/>
      <c r="BY220" s="15"/>
      <c r="BZ220" s="15"/>
    </row>
    <row r="221" spans="1:78" ht="15" customHeight="1" x14ac:dyDescent="0.75">
      <c r="A221" s="10">
        <v>1</v>
      </c>
      <c r="B221" s="11">
        <v>5300</v>
      </c>
      <c r="C221" s="11">
        <v>26908</v>
      </c>
      <c r="D221" s="11">
        <v>36078</v>
      </c>
      <c r="E221" s="11"/>
      <c r="F221" s="11">
        <v>0</v>
      </c>
      <c r="G221" s="11">
        <v>0</v>
      </c>
      <c r="H221" s="11">
        <v>302.35870946</v>
      </c>
      <c r="I221" s="11">
        <v>0</v>
      </c>
      <c r="J221" s="11">
        <v>8</v>
      </c>
      <c r="K221" s="11">
        <v>39.196985402000003</v>
      </c>
      <c r="L221" s="11" t="s">
        <v>13</v>
      </c>
      <c r="M221" s="11" t="s">
        <v>14</v>
      </c>
      <c r="N221" s="11">
        <f t="shared" si="21"/>
        <v>1</v>
      </c>
      <c r="O221" s="11">
        <f t="shared" si="22"/>
        <v>0</v>
      </c>
      <c r="P221" s="11">
        <f t="shared" si="23"/>
        <v>1</v>
      </c>
      <c r="Q221" s="11">
        <f t="shared" si="24"/>
        <v>0</v>
      </c>
      <c r="R221" s="11">
        <f t="shared" si="25"/>
        <v>0</v>
      </c>
      <c r="S221" s="11">
        <f t="shared" si="26"/>
        <v>0</v>
      </c>
      <c r="T221" s="9">
        <f t="shared" si="27"/>
        <v>302.35870946</v>
      </c>
      <c r="AT221" s="18"/>
      <c r="AU221" s="15"/>
      <c r="AV221" s="15"/>
      <c r="AW221" s="15"/>
      <c r="AX221" s="15"/>
      <c r="AY221" s="15"/>
      <c r="AZ221" s="15"/>
      <c r="BA221" s="15"/>
      <c r="BB221" s="15"/>
      <c r="BC221" s="15"/>
      <c r="BD221" s="15"/>
      <c r="BE221" s="15"/>
      <c r="BF221" s="15"/>
      <c r="BG221" s="15"/>
      <c r="BH221" s="15"/>
      <c r="BI221" s="15"/>
      <c r="BJ221" s="15"/>
      <c r="BK221" s="15"/>
      <c r="BL221" s="15"/>
      <c r="BM221" s="15"/>
      <c r="BN221" s="15"/>
      <c r="BO221" s="15"/>
      <c r="BQ221" s="18"/>
      <c r="BR221" s="15"/>
      <c r="BS221" s="15"/>
      <c r="BT221" s="15"/>
      <c r="BU221" s="15"/>
      <c r="BV221" s="15"/>
      <c r="BW221" s="15"/>
      <c r="BX221" s="15"/>
      <c r="BY221" s="15"/>
      <c r="BZ221" s="15"/>
    </row>
    <row r="222" spans="1:78" ht="15" customHeight="1" x14ac:dyDescent="0.75">
      <c r="A222" s="10">
        <v>0</v>
      </c>
      <c r="B222" s="11">
        <v>5300</v>
      </c>
      <c r="C222" s="11"/>
      <c r="D222" s="11">
        <v>49396</v>
      </c>
      <c r="E222" s="11">
        <v>0</v>
      </c>
      <c r="F222" s="11">
        <v>0</v>
      </c>
      <c r="G222" s="11">
        <v>0</v>
      </c>
      <c r="H222" s="11"/>
      <c r="I222" s="11">
        <v>0</v>
      </c>
      <c r="J222" s="11">
        <v>0</v>
      </c>
      <c r="K222" s="11">
        <v>12.043670576</v>
      </c>
      <c r="L222" s="11" t="s">
        <v>13</v>
      </c>
      <c r="M222" s="11"/>
      <c r="N222" s="11">
        <f t="shared" si="21"/>
        <v>1</v>
      </c>
      <c r="O222" s="11">
        <f t="shared" si="22"/>
        <v>0</v>
      </c>
      <c r="P222" s="11">
        <f t="shared" si="23"/>
        <v>0</v>
      </c>
      <c r="Q222" s="11">
        <f t="shared" si="24"/>
        <v>0</v>
      </c>
      <c r="R222" s="11">
        <f t="shared" si="25"/>
        <v>0</v>
      </c>
      <c r="S222" s="11">
        <f t="shared" si="26"/>
        <v>0</v>
      </c>
      <c r="T222" s="9">
        <f t="shared" si="27"/>
        <v>0</v>
      </c>
      <c r="AT222" s="18"/>
      <c r="AU222" s="15"/>
      <c r="AV222" s="15"/>
      <c r="AW222" s="15"/>
      <c r="AX222" s="15"/>
      <c r="AY222" s="15"/>
      <c r="AZ222" s="15"/>
      <c r="BA222" s="15"/>
      <c r="BB222" s="15"/>
      <c r="BC222" s="15"/>
      <c r="BD222" s="15"/>
      <c r="BE222" s="15"/>
      <c r="BF222" s="15"/>
      <c r="BG222" s="15"/>
      <c r="BH222" s="15"/>
      <c r="BI222" s="15"/>
      <c r="BJ222" s="15"/>
      <c r="BK222" s="15"/>
      <c r="BL222" s="15"/>
      <c r="BM222" s="15"/>
      <c r="BN222" s="15"/>
      <c r="BO222" s="15"/>
      <c r="BQ222" s="18"/>
      <c r="BR222" s="15"/>
      <c r="BS222" s="15"/>
      <c r="BT222" s="15"/>
      <c r="BU222" s="15"/>
      <c r="BV222" s="15"/>
      <c r="BW222" s="15"/>
      <c r="BX222" s="15"/>
      <c r="BY222" s="15"/>
      <c r="BZ222" s="15"/>
    </row>
    <row r="223" spans="1:78" ht="15" customHeight="1" x14ac:dyDescent="0.75">
      <c r="A223" s="10">
        <v>0</v>
      </c>
      <c r="B223" s="11">
        <v>5300</v>
      </c>
      <c r="C223" s="11">
        <v>44993</v>
      </c>
      <c r="D223" s="11">
        <v>50673</v>
      </c>
      <c r="E223" s="11">
        <v>7</v>
      </c>
      <c r="F223" s="11"/>
      <c r="G223" s="11"/>
      <c r="H223" s="11">
        <v>184.74276716</v>
      </c>
      <c r="I223" s="11"/>
      <c r="J223" s="11">
        <v>18</v>
      </c>
      <c r="K223" s="11">
        <v>27.906122726</v>
      </c>
      <c r="L223" s="11" t="s">
        <v>13</v>
      </c>
      <c r="M223" s="11" t="s">
        <v>15</v>
      </c>
      <c r="N223" s="11">
        <f t="shared" si="21"/>
        <v>1</v>
      </c>
      <c r="O223" s="11">
        <f t="shared" si="22"/>
        <v>0</v>
      </c>
      <c r="P223" s="11">
        <f t="shared" si="23"/>
        <v>0</v>
      </c>
      <c r="Q223" s="11">
        <f t="shared" si="24"/>
        <v>1</v>
      </c>
      <c r="R223" s="11">
        <f t="shared" si="25"/>
        <v>0</v>
      </c>
      <c r="S223" s="11">
        <f t="shared" si="26"/>
        <v>0</v>
      </c>
      <c r="T223" s="9">
        <f t="shared" si="27"/>
        <v>184.74276716</v>
      </c>
      <c r="AT223" s="18"/>
      <c r="AU223" s="15"/>
      <c r="AV223" s="15"/>
      <c r="AW223" s="15"/>
      <c r="AX223" s="15"/>
      <c r="AY223" s="15"/>
      <c r="AZ223" s="15"/>
      <c r="BA223" s="15"/>
      <c r="BB223" s="15"/>
      <c r="BC223" s="15"/>
      <c r="BD223" s="15"/>
      <c r="BE223" s="15"/>
      <c r="BF223" s="15"/>
      <c r="BG223" s="15"/>
      <c r="BH223" s="15"/>
      <c r="BI223" s="15"/>
      <c r="BJ223" s="15"/>
      <c r="BK223" s="15"/>
      <c r="BL223" s="15"/>
      <c r="BM223" s="15"/>
      <c r="BN223" s="15"/>
      <c r="BO223" s="15"/>
      <c r="BQ223" s="18"/>
      <c r="BR223" s="15"/>
      <c r="BS223" s="15"/>
      <c r="BT223" s="15"/>
      <c r="BU223" s="15"/>
      <c r="BV223" s="15"/>
      <c r="BW223" s="15"/>
      <c r="BX223" s="15"/>
      <c r="BY223" s="15"/>
      <c r="BZ223" s="15"/>
    </row>
    <row r="224" spans="1:78" ht="15" customHeight="1" x14ac:dyDescent="0.75">
      <c r="A224" s="10">
        <v>1</v>
      </c>
      <c r="B224" s="11">
        <v>5300</v>
      </c>
      <c r="C224" s="11">
        <v>51000</v>
      </c>
      <c r="D224" s="11">
        <v>64000</v>
      </c>
      <c r="E224" s="11">
        <v>10</v>
      </c>
      <c r="F224" s="11">
        <v>1</v>
      </c>
      <c r="G224" s="11">
        <v>0</v>
      </c>
      <c r="H224" s="11">
        <v>98.333333332999999</v>
      </c>
      <c r="I224" s="11">
        <v>0</v>
      </c>
      <c r="J224" s="11">
        <v>12</v>
      </c>
      <c r="K224" s="11"/>
      <c r="L224" s="11" t="s">
        <v>13</v>
      </c>
      <c r="M224" s="11" t="s">
        <v>17</v>
      </c>
      <c r="N224" s="11">
        <f t="shared" si="21"/>
        <v>1</v>
      </c>
      <c r="O224" s="11">
        <f t="shared" si="22"/>
        <v>1</v>
      </c>
      <c r="P224" s="11">
        <f t="shared" si="23"/>
        <v>0</v>
      </c>
      <c r="Q224" s="11">
        <f t="shared" si="24"/>
        <v>0</v>
      </c>
      <c r="R224" s="11">
        <f t="shared" si="25"/>
        <v>0</v>
      </c>
      <c r="S224" s="11">
        <f t="shared" si="26"/>
        <v>0</v>
      </c>
      <c r="T224" s="9">
        <f t="shared" si="27"/>
        <v>98.333333332999999</v>
      </c>
      <c r="AT224" s="18"/>
      <c r="AU224" s="15"/>
      <c r="AV224" s="15"/>
      <c r="AW224" s="15"/>
      <c r="AX224" s="15"/>
      <c r="AY224" s="15"/>
      <c r="AZ224" s="15"/>
      <c r="BA224" s="15"/>
      <c r="BB224" s="15"/>
      <c r="BC224" s="15"/>
      <c r="BD224" s="15"/>
      <c r="BE224" s="15"/>
      <c r="BF224" s="15"/>
      <c r="BG224" s="15"/>
      <c r="BH224" s="15"/>
      <c r="BI224" s="15"/>
      <c r="BJ224" s="15"/>
      <c r="BK224" s="15"/>
      <c r="BL224" s="15"/>
      <c r="BM224" s="15"/>
      <c r="BN224" s="15"/>
      <c r="BO224" s="15"/>
      <c r="BQ224" s="18"/>
      <c r="BR224" s="15"/>
      <c r="BS224" s="15"/>
      <c r="BT224" s="15"/>
      <c r="BU224" s="15"/>
      <c r="BV224" s="15"/>
      <c r="BW224" s="15"/>
      <c r="BX224" s="15"/>
      <c r="BY224" s="15"/>
      <c r="BZ224" s="15"/>
    </row>
    <row r="225" spans="1:78" ht="15" customHeight="1" x14ac:dyDescent="0.75">
      <c r="A225" s="10">
        <v>0</v>
      </c>
      <c r="B225" s="11">
        <v>5300</v>
      </c>
      <c r="C225" s="11">
        <v>75958</v>
      </c>
      <c r="D225" s="11">
        <v>91703</v>
      </c>
      <c r="E225" s="11">
        <v>0</v>
      </c>
      <c r="F225" s="11">
        <v>0</v>
      </c>
      <c r="G225" s="11">
        <v>0</v>
      </c>
      <c r="H225" s="11">
        <v>124.1821788</v>
      </c>
      <c r="I225" s="11">
        <v>1</v>
      </c>
      <c r="J225" s="11">
        <v>10</v>
      </c>
      <c r="K225" s="11">
        <v>34.599060194000003</v>
      </c>
      <c r="L225" s="11" t="s">
        <v>20</v>
      </c>
      <c r="M225" s="11" t="s">
        <v>14</v>
      </c>
      <c r="N225" s="11">
        <f t="shared" si="21"/>
        <v>0</v>
      </c>
      <c r="O225" s="11">
        <f t="shared" si="22"/>
        <v>0</v>
      </c>
      <c r="P225" s="11">
        <f t="shared" si="23"/>
        <v>1</v>
      </c>
      <c r="Q225" s="11">
        <f t="shared" si="24"/>
        <v>0</v>
      </c>
      <c r="R225" s="11">
        <f t="shared" si="25"/>
        <v>0</v>
      </c>
      <c r="S225" s="11">
        <f t="shared" si="26"/>
        <v>0</v>
      </c>
      <c r="T225" s="9">
        <f t="shared" si="27"/>
        <v>0</v>
      </c>
      <c r="AT225" s="18"/>
      <c r="AU225" s="15"/>
      <c r="AV225" s="15"/>
      <c r="AW225" s="15"/>
      <c r="AX225" s="15"/>
      <c r="AY225" s="15"/>
      <c r="AZ225" s="15"/>
      <c r="BA225" s="15"/>
      <c r="BB225" s="15"/>
      <c r="BC225" s="15"/>
      <c r="BD225" s="15"/>
      <c r="BE225" s="15"/>
      <c r="BF225" s="15"/>
      <c r="BG225" s="15"/>
      <c r="BH225" s="15"/>
      <c r="BI225" s="15"/>
      <c r="BJ225" s="15"/>
      <c r="BK225" s="15"/>
      <c r="BL225" s="15"/>
      <c r="BM225" s="15"/>
      <c r="BN225" s="15"/>
      <c r="BO225" s="15"/>
      <c r="BQ225" s="18"/>
      <c r="BR225" s="15"/>
      <c r="BS225" s="15"/>
      <c r="BT225" s="15"/>
      <c r="BU225" s="15"/>
      <c r="BV225" s="15"/>
      <c r="BW225" s="15"/>
      <c r="BX225" s="15"/>
      <c r="BY225" s="15"/>
      <c r="BZ225" s="15"/>
    </row>
    <row r="226" spans="1:78" ht="15" customHeight="1" x14ac:dyDescent="0.75">
      <c r="A226" s="10">
        <v>0</v>
      </c>
      <c r="B226" s="11">
        <v>5300</v>
      </c>
      <c r="C226" s="11">
        <v>97132</v>
      </c>
      <c r="D226" s="11">
        <v>117343</v>
      </c>
      <c r="E226" s="11">
        <v>22</v>
      </c>
      <c r="F226" s="11">
        <v>0</v>
      </c>
      <c r="G226" s="11">
        <v>0</v>
      </c>
      <c r="H226" s="11">
        <v>109.93390789</v>
      </c>
      <c r="I226" s="11">
        <v>1</v>
      </c>
      <c r="J226" s="11">
        <v>11</v>
      </c>
      <c r="K226" s="11">
        <v>35.838542699999998</v>
      </c>
      <c r="L226" s="11" t="s">
        <v>13</v>
      </c>
      <c r="M226" s="11" t="s">
        <v>15</v>
      </c>
      <c r="N226" s="11">
        <f t="shared" si="21"/>
        <v>1</v>
      </c>
      <c r="O226" s="11">
        <f t="shared" si="22"/>
        <v>0</v>
      </c>
      <c r="P226" s="11">
        <f t="shared" si="23"/>
        <v>0</v>
      </c>
      <c r="Q226" s="11">
        <f t="shared" si="24"/>
        <v>1</v>
      </c>
      <c r="R226" s="11">
        <f t="shared" si="25"/>
        <v>0</v>
      </c>
      <c r="S226" s="11">
        <f t="shared" si="26"/>
        <v>0</v>
      </c>
      <c r="T226" s="9">
        <f t="shared" si="27"/>
        <v>109.93390789</v>
      </c>
      <c r="AT226" s="18"/>
      <c r="AU226" s="15"/>
      <c r="AV226" s="15"/>
      <c r="AW226" s="15"/>
      <c r="AX226" s="15"/>
      <c r="AY226" s="15"/>
      <c r="AZ226" s="15"/>
      <c r="BA226" s="15"/>
      <c r="BB226" s="15"/>
      <c r="BC226" s="15"/>
      <c r="BD226" s="15"/>
      <c r="BE226" s="15"/>
      <c r="BF226" s="15"/>
      <c r="BG226" s="15"/>
      <c r="BH226" s="15"/>
      <c r="BI226" s="15"/>
      <c r="BJ226" s="15"/>
      <c r="BK226" s="15"/>
      <c r="BL226" s="15"/>
      <c r="BM226" s="15"/>
      <c r="BN226" s="15"/>
      <c r="BO226" s="15"/>
      <c r="BQ226" s="18"/>
      <c r="BR226" s="15"/>
      <c r="BS226" s="15"/>
      <c r="BT226" s="15"/>
      <c r="BU226" s="15"/>
      <c r="BV226" s="15"/>
      <c r="BW226" s="15"/>
      <c r="BX226" s="15"/>
      <c r="BY226" s="15"/>
      <c r="BZ226" s="15"/>
    </row>
    <row r="227" spans="1:78" ht="15" customHeight="1" x14ac:dyDescent="0.75">
      <c r="A227" s="10">
        <v>0</v>
      </c>
      <c r="B227" s="11">
        <v>5300</v>
      </c>
      <c r="C227" s="11">
        <v>60826</v>
      </c>
      <c r="D227" s="11">
        <v>80826</v>
      </c>
      <c r="E227" s="11">
        <v>10</v>
      </c>
      <c r="F227" s="11"/>
      <c r="G227" s="11">
        <v>1</v>
      </c>
      <c r="H227" s="11">
        <v>212.89174607000001</v>
      </c>
      <c r="I227" s="11">
        <v>0</v>
      </c>
      <c r="J227" s="11">
        <v>25</v>
      </c>
      <c r="K227" s="11">
        <v>38.591494028</v>
      </c>
      <c r="L227" s="11" t="s">
        <v>13</v>
      </c>
      <c r="M227" s="11" t="s">
        <v>17</v>
      </c>
      <c r="N227" s="11">
        <f t="shared" si="21"/>
        <v>1</v>
      </c>
      <c r="O227" s="11">
        <f t="shared" si="22"/>
        <v>1</v>
      </c>
      <c r="P227" s="11">
        <f t="shared" si="23"/>
        <v>0</v>
      </c>
      <c r="Q227" s="11">
        <f t="shared" si="24"/>
        <v>0</v>
      </c>
      <c r="R227" s="11">
        <f t="shared" si="25"/>
        <v>0</v>
      </c>
      <c r="S227" s="11">
        <f t="shared" si="26"/>
        <v>0</v>
      </c>
      <c r="T227" s="9">
        <f t="shared" si="27"/>
        <v>212.89174607000001</v>
      </c>
      <c r="AT227" s="18"/>
      <c r="AU227" s="15"/>
      <c r="AV227" s="15"/>
      <c r="AW227" s="15"/>
      <c r="AX227" s="15"/>
      <c r="AY227" s="15"/>
      <c r="AZ227" s="15"/>
      <c r="BA227" s="15"/>
      <c r="BB227" s="15"/>
      <c r="BC227" s="15"/>
      <c r="BD227" s="15"/>
      <c r="BE227" s="15"/>
      <c r="BF227" s="15"/>
      <c r="BG227" s="15"/>
      <c r="BH227" s="15"/>
      <c r="BI227" s="15"/>
      <c r="BJ227" s="15"/>
      <c r="BK227" s="15"/>
      <c r="BL227" s="15"/>
      <c r="BM227" s="15"/>
      <c r="BN227" s="15"/>
      <c r="BO227" s="15"/>
      <c r="BQ227" s="18"/>
      <c r="BR227" s="15"/>
      <c r="BS227" s="15"/>
      <c r="BT227" s="15"/>
      <c r="BU227" s="15"/>
      <c r="BV227" s="15"/>
      <c r="BW227" s="15"/>
      <c r="BX227" s="15"/>
      <c r="BY227" s="15"/>
      <c r="BZ227" s="15"/>
    </row>
    <row r="228" spans="1:78" ht="15" customHeight="1" x14ac:dyDescent="0.75">
      <c r="A228" s="10">
        <v>0</v>
      </c>
      <c r="B228" s="11">
        <v>5300</v>
      </c>
      <c r="C228" s="11">
        <v>83552</v>
      </c>
      <c r="D228" s="11">
        <v>96809</v>
      </c>
      <c r="E228" s="11">
        <v>0</v>
      </c>
      <c r="F228" s="11"/>
      <c r="G228" s="11"/>
      <c r="H228" s="11"/>
      <c r="I228" s="11"/>
      <c r="J228" s="11"/>
      <c r="K228" s="11">
        <v>28.423961905999999</v>
      </c>
      <c r="L228" s="11" t="s">
        <v>20</v>
      </c>
      <c r="M228" s="11" t="s">
        <v>18</v>
      </c>
      <c r="N228" s="11">
        <f t="shared" si="21"/>
        <v>0</v>
      </c>
      <c r="O228" s="11">
        <f t="shared" si="22"/>
        <v>0</v>
      </c>
      <c r="P228" s="11">
        <f t="shared" si="23"/>
        <v>0</v>
      </c>
      <c r="Q228" s="11">
        <f t="shared" si="24"/>
        <v>0</v>
      </c>
      <c r="R228" s="11">
        <f t="shared" si="25"/>
        <v>0</v>
      </c>
      <c r="S228" s="11">
        <f t="shared" si="26"/>
        <v>1</v>
      </c>
      <c r="T228" s="9">
        <f t="shared" si="27"/>
        <v>0</v>
      </c>
      <c r="AT228" s="18"/>
      <c r="AU228" s="15"/>
      <c r="AV228" s="15"/>
      <c r="AW228" s="15"/>
      <c r="AX228" s="15"/>
      <c r="AY228" s="15"/>
      <c r="AZ228" s="15"/>
      <c r="BA228" s="15"/>
      <c r="BB228" s="15"/>
      <c r="BC228" s="15"/>
      <c r="BD228" s="15"/>
      <c r="BE228" s="15"/>
      <c r="BF228" s="15"/>
      <c r="BG228" s="15"/>
      <c r="BH228" s="15"/>
      <c r="BI228" s="15"/>
      <c r="BJ228" s="15"/>
      <c r="BK228" s="15"/>
      <c r="BL228" s="15"/>
      <c r="BM228" s="15"/>
      <c r="BN228" s="15"/>
      <c r="BO228" s="15"/>
      <c r="BQ228" s="18"/>
      <c r="BR228" s="15"/>
      <c r="BS228" s="15"/>
      <c r="BT228" s="15"/>
      <c r="BU228" s="15"/>
      <c r="BV228" s="15"/>
      <c r="BW228" s="15"/>
      <c r="BX228" s="15"/>
      <c r="BY228" s="15"/>
      <c r="BZ228" s="15"/>
    </row>
    <row r="229" spans="1:78" ht="15" customHeight="1" x14ac:dyDescent="0.75">
      <c r="A229" s="10">
        <v>0</v>
      </c>
      <c r="B229" s="11">
        <v>5300</v>
      </c>
      <c r="C229" s="11">
        <v>47449</v>
      </c>
      <c r="D229" s="11">
        <v>63895</v>
      </c>
      <c r="E229" s="11">
        <v>19</v>
      </c>
      <c r="F229" s="11">
        <v>0</v>
      </c>
      <c r="G229" s="11">
        <v>0</v>
      </c>
      <c r="H229" s="11">
        <v>208.16271401</v>
      </c>
      <c r="I229" s="11">
        <v>0</v>
      </c>
      <c r="J229" s="11">
        <v>20</v>
      </c>
      <c r="K229" s="11">
        <v>19.762113701000001</v>
      </c>
      <c r="L229" s="11" t="s">
        <v>13</v>
      </c>
      <c r="M229" s="11" t="s">
        <v>15</v>
      </c>
      <c r="N229" s="11">
        <f t="shared" si="21"/>
        <v>1</v>
      </c>
      <c r="O229" s="11">
        <f t="shared" si="22"/>
        <v>0</v>
      </c>
      <c r="P229" s="11">
        <f t="shared" si="23"/>
        <v>0</v>
      </c>
      <c r="Q229" s="11">
        <f t="shared" si="24"/>
        <v>1</v>
      </c>
      <c r="R229" s="11">
        <f t="shared" si="25"/>
        <v>0</v>
      </c>
      <c r="S229" s="11">
        <f t="shared" si="26"/>
        <v>0</v>
      </c>
      <c r="T229" s="9">
        <f t="shared" si="27"/>
        <v>208.16271401</v>
      </c>
      <c r="AT229" s="18"/>
      <c r="AU229" s="15"/>
      <c r="AV229" s="15"/>
      <c r="AW229" s="15"/>
      <c r="AX229" s="15"/>
      <c r="AY229" s="15"/>
      <c r="AZ229" s="15"/>
      <c r="BA229" s="15"/>
      <c r="BB229" s="15"/>
      <c r="BC229" s="15"/>
      <c r="BD229" s="15"/>
      <c r="BE229" s="15"/>
      <c r="BF229" s="15"/>
      <c r="BG229" s="15"/>
      <c r="BH229" s="15"/>
      <c r="BI229" s="15"/>
      <c r="BJ229" s="15"/>
      <c r="BK229" s="15"/>
      <c r="BL229" s="15"/>
      <c r="BM229" s="15"/>
      <c r="BN229" s="15"/>
      <c r="BO229" s="15"/>
      <c r="BQ229" s="18"/>
      <c r="BR229" s="15"/>
      <c r="BS229" s="15"/>
      <c r="BT229" s="15"/>
      <c r="BU229" s="15"/>
      <c r="BV229" s="15"/>
      <c r="BW229" s="15"/>
      <c r="BX229" s="15"/>
      <c r="BY229" s="15"/>
      <c r="BZ229" s="15"/>
    </row>
    <row r="230" spans="1:78" ht="15" customHeight="1" x14ac:dyDescent="0.75">
      <c r="A230" s="10">
        <v>0</v>
      </c>
      <c r="B230" s="11">
        <v>5300</v>
      </c>
      <c r="C230" s="11">
        <v>50934</v>
      </c>
      <c r="D230" s="11">
        <v>62957</v>
      </c>
      <c r="E230" s="11">
        <v>21</v>
      </c>
      <c r="F230" s="11">
        <v>0</v>
      </c>
      <c r="G230" s="11">
        <v>0</v>
      </c>
      <c r="H230" s="11">
        <v>197.24195728000001</v>
      </c>
      <c r="I230" s="11">
        <v>0</v>
      </c>
      <c r="J230" s="11">
        <v>20</v>
      </c>
      <c r="K230" s="11">
        <v>19.350505633000001</v>
      </c>
      <c r="L230" s="11" t="s">
        <v>13</v>
      </c>
      <c r="M230" s="11" t="s">
        <v>15</v>
      </c>
      <c r="N230" s="11">
        <f t="shared" si="21"/>
        <v>1</v>
      </c>
      <c r="O230" s="11">
        <f t="shared" si="22"/>
        <v>0</v>
      </c>
      <c r="P230" s="11">
        <f t="shared" si="23"/>
        <v>0</v>
      </c>
      <c r="Q230" s="11">
        <f t="shared" si="24"/>
        <v>1</v>
      </c>
      <c r="R230" s="11">
        <f t="shared" si="25"/>
        <v>0</v>
      </c>
      <c r="S230" s="11">
        <f t="shared" si="26"/>
        <v>0</v>
      </c>
      <c r="T230" s="9">
        <f t="shared" si="27"/>
        <v>197.24195728000001</v>
      </c>
      <c r="AT230" s="18"/>
      <c r="AU230" s="15"/>
      <c r="AV230" s="15"/>
      <c r="AW230" s="15"/>
      <c r="AX230" s="15"/>
      <c r="AY230" s="15"/>
      <c r="AZ230" s="15"/>
      <c r="BA230" s="15"/>
      <c r="BB230" s="15"/>
      <c r="BC230" s="15"/>
      <c r="BD230" s="15"/>
      <c r="BE230" s="15"/>
      <c r="BF230" s="15"/>
      <c r="BG230" s="15"/>
      <c r="BH230" s="15"/>
      <c r="BI230" s="15"/>
      <c r="BJ230" s="15"/>
      <c r="BK230" s="15"/>
      <c r="BL230" s="15"/>
      <c r="BM230" s="15"/>
      <c r="BN230" s="15"/>
      <c r="BO230" s="15"/>
      <c r="BQ230" s="18"/>
      <c r="BR230" s="15"/>
      <c r="BS230" s="15"/>
      <c r="BT230" s="15"/>
      <c r="BU230" s="15"/>
      <c r="BV230" s="15"/>
      <c r="BW230" s="15"/>
      <c r="BX230" s="15"/>
      <c r="BY230" s="15"/>
      <c r="BZ230" s="15"/>
    </row>
    <row r="231" spans="1:78" ht="15" customHeight="1" x14ac:dyDescent="0.75">
      <c r="A231" s="10">
        <v>0</v>
      </c>
      <c r="B231" s="11">
        <v>5400</v>
      </c>
      <c r="C231" s="11">
        <v>53429</v>
      </c>
      <c r="D231" s="11">
        <v>64505</v>
      </c>
      <c r="E231" s="11">
        <v>5</v>
      </c>
      <c r="F231" s="11"/>
      <c r="G231" s="11">
        <v>0</v>
      </c>
      <c r="H231" s="11">
        <v>69.542430107000001</v>
      </c>
      <c r="I231" s="11"/>
      <c r="J231" s="11">
        <v>16</v>
      </c>
      <c r="K231" s="11">
        <v>36.480236298999998</v>
      </c>
      <c r="L231" s="11" t="s">
        <v>20</v>
      </c>
      <c r="M231" s="11"/>
      <c r="N231" s="11">
        <f t="shared" si="21"/>
        <v>0</v>
      </c>
      <c r="O231" s="11">
        <f t="shared" si="22"/>
        <v>0</v>
      </c>
      <c r="P231" s="11">
        <f t="shared" si="23"/>
        <v>0</v>
      </c>
      <c r="Q231" s="11">
        <f t="shared" si="24"/>
        <v>0</v>
      </c>
      <c r="R231" s="11">
        <f t="shared" si="25"/>
        <v>0</v>
      </c>
      <c r="S231" s="11">
        <f t="shared" si="26"/>
        <v>0</v>
      </c>
      <c r="T231" s="9">
        <f t="shared" si="27"/>
        <v>0</v>
      </c>
      <c r="AT231" s="18"/>
      <c r="AU231" s="15"/>
      <c r="AV231" s="15"/>
      <c r="AW231" s="15"/>
      <c r="AX231" s="15"/>
      <c r="AY231" s="15"/>
      <c r="AZ231" s="15"/>
      <c r="BA231" s="15"/>
      <c r="BB231" s="15"/>
      <c r="BC231" s="15"/>
      <c r="BD231" s="15"/>
      <c r="BE231" s="15"/>
      <c r="BF231" s="15"/>
      <c r="BG231" s="15"/>
      <c r="BH231" s="15"/>
      <c r="BI231" s="15"/>
      <c r="BJ231" s="15"/>
      <c r="BK231" s="15"/>
      <c r="BL231" s="15"/>
      <c r="BM231" s="15"/>
      <c r="BN231" s="15"/>
      <c r="BO231" s="15"/>
      <c r="BQ231" s="18"/>
      <c r="BR231" s="15"/>
      <c r="BS231" s="15"/>
      <c r="BT231" s="15"/>
      <c r="BU231" s="15"/>
      <c r="BV231" s="15"/>
      <c r="BW231" s="15"/>
      <c r="BX231" s="15"/>
      <c r="BY231" s="15"/>
      <c r="BZ231" s="15"/>
    </row>
    <row r="232" spans="1:78" ht="15" customHeight="1" x14ac:dyDescent="0.75">
      <c r="A232" s="10">
        <v>0</v>
      </c>
      <c r="B232" s="11">
        <v>5400</v>
      </c>
      <c r="C232" s="11"/>
      <c r="D232" s="11">
        <v>65474</v>
      </c>
      <c r="E232" s="11">
        <v>1</v>
      </c>
      <c r="F232" s="11">
        <v>0</v>
      </c>
      <c r="G232" s="11">
        <v>0</v>
      </c>
      <c r="H232" s="11">
        <v>40.709849003999999</v>
      </c>
      <c r="I232" s="11">
        <v>0</v>
      </c>
      <c r="J232" s="11">
        <v>4</v>
      </c>
      <c r="K232" s="11">
        <v>37.848771034999999</v>
      </c>
      <c r="L232" s="11" t="s">
        <v>13</v>
      </c>
      <c r="M232" s="11" t="s">
        <v>15</v>
      </c>
      <c r="N232" s="11">
        <f t="shared" si="21"/>
        <v>1</v>
      </c>
      <c r="O232" s="11">
        <f t="shared" si="22"/>
        <v>0</v>
      </c>
      <c r="P232" s="11">
        <f t="shared" si="23"/>
        <v>0</v>
      </c>
      <c r="Q232" s="11">
        <f t="shared" si="24"/>
        <v>1</v>
      </c>
      <c r="R232" s="11">
        <f t="shared" si="25"/>
        <v>0</v>
      </c>
      <c r="S232" s="11">
        <f t="shared" si="26"/>
        <v>0</v>
      </c>
      <c r="T232" s="9">
        <f t="shared" si="27"/>
        <v>40.709849003999999</v>
      </c>
      <c r="AT232" s="18"/>
      <c r="AU232" s="15"/>
      <c r="AV232" s="15"/>
      <c r="AW232" s="15"/>
      <c r="AX232" s="15"/>
      <c r="AY232" s="15"/>
      <c r="AZ232" s="15"/>
      <c r="BA232" s="15"/>
      <c r="BB232" s="15"/>
      <c r="BC232" s="15"/>
      <c r="BD232" s="15"/>
      <c r="BE232" s="15"/>
      <c r="BF232" s="15"/>
      <c r="BG232" s="15"/>
      <c r="BH232" s="15"/>
      <c r="BI232" s="15"/>
      <c r="BJ232" s="15"/>
      <c r="BK232" s="15"/>
      <c r="BL232" s="15"/>
      <c r="BM232" s="15"/>
      <c r="BN232" s="15"/>
      <c r="BO232" s="15"/>
      <c r="BQ232" s="18"/>
      <c r="BR232" s="15"/>
      <c r="BS232" s="15"/>
      <c r="BT232" s="15"/>
      <c r="BU232" s="15"/>
      <c r="BV232" s="15"/>
      <c r="BW232" s="15"/>
      <c r="BX232" s="15"/>
      <c r="BY232" s="15"/>
      <c r="BZ232" s="15"/>
    </row>
    <row r="233" spans="1:78" ht="15" customHeight="1" x14ac:dyDescent="0.75">
      <c r="A233" s="10">
        <v>0</v>
      </c>
      <c r="B233" s="11">
        <v>5400</v>
      </c>
      <c r="C233" s="11">
        <v>47844</v>
      </c>
      <c r="D233" s="11">
        <v>52040</v>
      </c>
      <c r="E233" s="11">
        <v>8</v>
      </c>
      <c r="F233" s="11"/>
      <c r="G233" s="11"/>
      <c r="H233" s="11">
        <v>189.03430463999999</v>
      </c>
      <c r="I233" s="11"/>
      <c r="J233" s="11">
        <v>18</v>
      </c>
      <c r="K233" s="11">
        <v>24.701136261999999</v>
      </c>
      <c r="L233" s="11" t="s">
        <v>13</v>
      </c>
      <c r="M233" s="11" t="s">
        <v>15</v>
      </c>
      <c r="N233" s="11">
        <f t="shared" si="21"/>
        <v>1</v>
      </c>
      <c r="O233" s="11">
        <f t="shared" si="22"/>
        <v>0</v>
      </c>
      <c r="P233" s="11">
        <f t="shared" si="23"/>
        <v>0</v>
      </c>
      <c r="Q233" s="11">
        <f t="shared" si="24"/>
        <v>1</v>
      </c>
      <c r="R233" s="11">
        <f t="shared" si="25"/>
        <v>0</v>
      </c>
      <c r="S233" s="11">
        <f t="shared" si="26"/>
        <v>0</v>
      </c>
      <c r="T233" s="9">
        <f t="shared" si="27"/>
        <v>189.03430463999999</v>
      </c>
      <c r="AT233" s="18"/>
      <c r="AU233" s="15"/>
      <c r="AV233" s="15"/>
      <c r="AW233" s="15"/>
      <c r="AX233" s="15"/>
      <c r="AY233" s="15"/>
      <c r="AZ233" s="15"/>
      <c r="BA233" s="15"/>
      <c r="BB233" s="15"/>
      <c r="BC233" s="15"/>
      <c r="BD233" s="15"/>
      <c r="BE233" s="15"/>
      <c r="BF233" s="15"/>
      <c r="BG233" s="15"/>
      <c r="BH233" s="15"/>
      <c r="BI233" s="15"/>
      <c r="BJ233" s="15"/>
      <c r="BK233" s="15"/>
      <c r="BL233" s="15"/>
      <c r="BM233" s="15"/>
      <c r="BN233" s="15"/>
      <c r="BO233" s="15"/>
      <c r="BQ233" s="18"/>
      <c r="BR233" s="15"/>
      <c r="BS233" s="15"/>
      <c r="BT233" s="15"/>
      <c r="BU233" s="15"/>
      <c r="BV233" s="15"/>
      <c r="BW233" s="15"/>
      <c r="BX233" s="15"/>
      <c r="BY233" s="15"/>
      <c r="BZ233" s="15"/>
    </row>
    <row r="234" spans="1:78" ht="15" customHeight="1" x14ac:dyDescent="0.75">
      <c r="A234" s="10">
        <v>1</v>
      </c>
      <c r="B234" s="11">
        <v>5400</v>
      </c>
      <c r="C234" s="11">
        <v>45509</v>
      </c>
      <c r="D234" s="11">
        <v>57453</v>
      </c>
      <c r="E234" s="11">
        <v>4</v>
      </c>
      <c r="F234" s="11">
        <v>0</v>
      </c>
      <c r="G234" s="11">
        <v>0</v>
      </c>
      <c r="H234" s="11">
        <v>95.6</v>
      </c>
      <c r="I234" s="11">
        <v>0</v>
      </c>
      <c r="J234" s="11">
        <v>22</v>
      </c>
      <c r="K234" s="11"/>
      <c r="L234" s="11" t="s">
        <v>20</v>
      </c>
      <c r="M234" s="11" t="s">
        <v>16</v>
      </c>
      <c r="N234" s="11">
        <f t="shared" si="21"/>
        <v>0</v>
      </c>
      <c r="O234" s="11">
        <f t="shared" si="22"/>
        <v>0</v>
      </c>
      <c r="P234" s="11">
        <f t="shared" si="23"/>
        <v>0</v>
      </c>
      <c r="Q234" s="11">
        <f t="shared" si="24"/>
        <v>0</v>
      </c>
      <c r="R234" s="11">
        <f t="shared" si="25"/>
        <v>1</v>
      </c>
      <c r="S234" s="11">
        <f t="shared" si="26"/>
        <v>0</v>
      </c>
      <c r="T234" s="9">
        <f t="shared" si="27"/>
        <v>0</v>
      </c>
      <c r="AT234" s="18"/>
      <c r="AU234" s="15"/>
      <c r="AV234" s="15"/>
      <c r="AW234" s="15"/>
      <c r="AX234" s="15"/>
      <c r="AY234" s="15"/>
      <c r="AZ234" s="15"/>
      <c r="BA234" s="15"/>
      <c r="BB234" s="15"/>
      <c r="BC234" s="15"/>
      <c r="BD234" s="15"/>
      <c r="BE234" s="15"/>
      <c r="BF234" s="15"/>
      <c r="BG234" s="15"/>
      <c r="BH234" s="15"/>
      <c r="BI234" s="15"/>
      <c r="BJ234" s="15"/>
      <c r="BK234" s="15"/>
      <c r="BL234" s="15"/>
      <c r="BM234" s="15"/>
      <c r="BN234" s="15"/>
      <c r="BO234" s="15"/>
      <c r="BQ234" s="18"/>
      <c r="BR234" s="15"/>
      <c r="BS234" s="15"/>
      <c r="BT234" s="15"/>
      <c r="BU234" s="15"/>
      <c r="BV234" s="15"/>
      <c r="BW234" s="15"/>
      <c r="BX234" s="15"/>
      <c r="BY234" s="15"/>
      <c r="BZ234" s="15"/>
    </row>
    <row r="235" spans="1:78" ht="15" customHeight="1" x14ac:dyDescent="0.75">
      <c r="A235" s="10">
        <v>1</v>
      </c>
      <c r="B235" s="11">
        <v>5400</v>
      </c>
      <c r="C235" s="11">
        <v>59720</v>
      </c>
      <c r="D235" s="11">
        <v>63450</v>
      </c>
      <c r="E235" s="11">
        <v>5</v>
      </c>
      <c r="F235" s="11">
        <v>0</v>
      </c>
      <c r="G235" s="11">
        <v>1</v>
      </c>
      <c r="H235" s="11">
        <v>199.9</v>
      </c>
      <c r="I235" s="11">
        <v>1</v>
      </c>
      <c r="J235" s="11">
        <v>20</v>
      </c>
      <c r="K235" s="11"/>
      <c r="L235" s="11" t="s">
        <v>13</v>
      </c>
      <c r="M235" s="11" t="s">
        <v>18</v>
      </c>
      <c r="N235" s="11">
        <f t="shared" si="21"/>
        <v>1</v>
      </c>
      <c r="O235" s="11">
        <f t="shared" si="22"/>
        <v>0</v>
      </c>
      <c r="P235" s="11">
        <f t="shared" si="23"/>
        <v>0</v>
      </c>
      <c r="Q235" s="11">
        <f t="shared" si="24"/>
        <v>0</v>
      </c>
      <c r="R235" s="11">
        <f t="shared" si="25"/>
        <v>0</v>
      </c>
      <c r="S235" s="11">
        <f t="shared" si="26"/>
        <v>1</v>
      </c>
      <c r="T235" s="9">
        <f t="shared" si="27"/>
        <v>199.9</v>
      </c>
      <c r="AT235" s="18"/>
      <c r="AU235" s="15"/>
      <c r="AV235" s="15"/>
      <c r="AW235" s="15"/>
      <c r="AX235" s="15"/>
      <c r="AY235" s="15"/>
      <c r="AZ235" s="15"/>
      <c r="BA235" s="15"/>
      <c r="BB235" s="15"/>
      <c r="BC235" s="15"/>
      <c r="BD235" s="15"/>
      <c r="BE235" s="15"/>
      <c r="BF235" s="15"/>
      <c r="BG235" s="15"/>
      <c r="BH235" s="15"/>
      <c r="BI235" s="15"/>
      <c r="BJ235" s="15"/>
      <c r="BK235" s="15"/>
      <c r="BL235" s="15"/>
      <c r="BM235" s="15"/>
      <c r="BN235" s="15"/>
      <c r="BO235" s="15"/>
      <c r="BQ235" s="18"/>
      <c r="BR235" s="15"/>
      <c r="BS235" s="15"/>
      <c r="BT235" s="15"/>
      <c r="BU235" s="15"/>
      <c r="BV235" s="15"/>
      <c r="BW235" s="15"/>
      <c r="BX235" s="15"/>
      <c r="BY235" s="15"/>
      <c r="BZ235" s="15"/>
    </row>
    <row r="236" spans="1:78" ht="15" customHeight="1" x14ac:dyDescent="0.75">
      <c r="A236" s="10">
        <v>0</v>
      </c>
      <c r="B236" s="11">
        <v>5400</v>
      </c>
      <c r="C236" s="11">
        <v>86922</v>
      </c>
      <c r="D236" s="11">
        <v>119846</v>
      </c>
      <c r="E236" s="11">
        <v>5</v>
      </c>
      <c r="F236" s="11">
        <v>0</v>
      </c>
      <c r="G236" s="11">
        <v>0</v>
      </c>
      <c r="H236" s="11">
        <v>185.07634726000001</v>
      </c>
      <c r="I236" s="11">
        <v>1</v>
      </c>
      <c r="J236" s="11">
        <v>28</v>
      </c>
      <c r="K236" s="11">
        <v>26.354889295</v>
      </c>
      <c r="L236" s="11" t="s">
        <v>13</v>
      </c>
      <c r="M236" s="11" t="s">
        <v>18</v>
      </c>
      <c r="N236" s="11">
        <f t="shared" si="21"/>
        <v>1</v>
      </c>
      <c r="O236" s="11">
        <f t="shared" si="22"/>
        <v>0</v>
      </c>
      <c r="P236" s="11">
        <f t="shared" si="23"/>
        <v>0</v>
      </c>
      <c r="Q236" s="11">
        <f t="shared" si="24"/>
        <v>0</v>
      </c>
      <c r="R236" s="11">
        <f t="shared" si="25"/>
        <v>0</v>
      </c>
      <c r="S236" s="11">
        <f t="shared" si="26"/>
        <v>1</v>
      </c>
      <c r="T236" s="9">
        <f t="shared" si="27"/>
        <v>185.07634726000001</v>
      </c>
      <c r="AT236" s="18"/>
      <c r="AU236" s="15"/>
      <c r="AV236" s="15"/>
      <c r="AW236" s="15"/>
      <c r="AX236" s="15"/>
      <c r="AY236" s="15"/>
      <c r="AZ236" s="15"/>
      <c r="BA236" s="15"/>
      <c r="BB236" s="15"/>
      <c r="BC236" s="15"/>
      <c r="BD236" s="15"/>
      <c r="BE236" s="15"/>
      <c r="BF236" s="15"/>
      <c r="BG236" s="15"/>
      <c r="BH236" s="15"/>
      <c r="BI236" s="15"/>
      <c r="BJ236" s="15"/>
      <c r="BK236" s="15"/>
      <c r="BL236" s="15"/>
      <c r="BM236" s="15"/>
      <c r="BN236" s="15"/>
      <c r="BO236" s="15"/>
      <c r="BQ236" s="18"/>
      <c r="BR236" s="15"/>
      <c r="BS236" s="15"/>
      <c r="BT236" s="15"/>
      <c r="BU236" s="15"/>
      <c r="BV236" s="15"/>
      <c r="BW236" s="15"/>
      <c r="BX236" s="15"/>
      <c r="BY236" s="15"/>
      <c r="BZ236" s="15"/>
    </row>
    <row r="237" spans="1:78" ht="15" customHeight="1" x14ac:dyDescent="0.75">
      <c r="A237" s="10">
        <v>0</v>
      </c>
      <c r="B237" s="11">
        <v>5400</v>
      </c>
      <c r="C237" s="11">
        <v>68625</v>
      </c>
      <c r="D237" s="11">
        <v>82304</v>
      </c>
      <c r="E237" s="11">
        <v>2</v>
      </c>
      <c r="F237" s="11">
        <v>0</v>
      </c>
      <c r="G237" s="11">
        <v>0</v>
      </c>
      <c r="H237" s="11">
        <v>136.63294415999999</v>
      </c>
      <c r="I237" s="11">
        <v>0</v>
      </c>
      <c r="J237" s="11">
        <v>30</v>
      </c>
      <c r="K237" s="11">
        <v>32.050023490000001</v>
      </c>
      <c r="L237" s="11" t="s">
        <v>20</v>
      </c>
      <c r="M237" s="11" t="s">
        <v>16</v>
      </c>
      <c r="N237" s="11">
        <f t="shared" si="21"/>
        <v>0</v>
      </c>
      <c r="O237" s="11">
        <f t="shared" si="22"/>
        <v>0</v>
      </c>
      <c r="P237" s="11">
        <f t="shared" si="23"/>
        <v>0</v>
      </c>
      <c r="Q237" s="11">
        <f t="shared" si="24"/>
        <v>0</v>
      </c>
      <c r="R237" s="11">
        <f t="shared" si="25"/>
        <v>1</v>
      </c>
      <c r="S237" s="11">
        <f t="shared" si="26"/>
        <v>0</v>
      </c>
      <c r="T237" s="9">
        <f t="shared" si="27"/>
        <v>0</v>
      </c>
      <c r="AT237" s="18"/>
      <c r="AU237" s="15"/>
      <c r="AV237" s="15"/>
      <c r="AW237" s="15"/>
      <c r="AX237" s="15"/>
      <c r="AY237" s="15"/>
      <c r="AZ237" s="15"/>
      <c r="BA237" s="15"/>
      <c r="BB237" s="15"/>
      <c r="BC237" s="15"/>
      <c r="BD237" s="15"/>
      <c r="BE237" s="15"/>
      <c r="BF237" s="15"/>
      <c r="BG237" s="15"/>
      <c r="BH237" s="15"/>
      <c r="BI237" s="15"/>
      <c r="BJ237" s="15"/>
      <c r="BK237" s="15"/>
      <c r="BL237" s="15"/>
      <c r="BM237" s="15"/>
      <c r="BN237" s="15"/>
      <c r="BO237" s="15"/>
      <c r="BQ237" s="18"/>
      <c r="BR237" s="15"/>
      <c r="BS237" s="15"/>
      <c r="BT237" s="15"/>
      <c r="BU237" s="15"/>
      <c r="BV237" s="15"/>
      <c r="BW237" s="15"/>
      <c r="BX237" s="15"/>
      <c r="BY237" s="15"/>
      <c r="BZ237" s="15"/>
    </row>
    <row r="238" spans="1:78" ht="15" customHeight="1" x14ac:dyDescent="0.75">
      <c r="A238" s="10">
        <v>0</v>
      </c>
      <c r="B238" s="11">
        <v>5400</v>
      </c>
      <c r="C238" s="11">
        <v>65814</v>
      </c>
      <c r="D238" s="11">
        <v>85848</v>
      </c>
      <c r="E238" s="11">
        <v>4</v>
      </c>
      <c r="F238" s="11">
        <v>0</v>
      </c>
      <c r="G238" s="11">
        <v>0</v>
      </c>
      <c r="H238" s="11">
        <v>122.9402886</v>
      </c>
      <c r="I238" s="11">
        <v>0</v>
      </c>
      <c r="J238" s="11">
        <v>15</v>
      </c>
      <c r="K238" s="11">
        <v>44.092325682000002</v>
      </c>
      <c r="L238" s="11" t="s">
        <v>13</v>
      </c>
      <c r="M238" s="11" t="s">
        <v>14</v>
      </c>
      <c r="N238" s="11">
        <f t="shared" si="21"/>
        <v>1</v>
      </c>
      <c r="O238" s="11">
        <f t="shared" si="22"/>
        <v>0</v>
      </c>
      <c r="P238" s="11">
        <f t="shared" si="23"/>
        <v>1</v>
      </c>
      <c r="Q238" s="11">
        <f t="shared" si="24"/>
        <v>0</v>
      </c>
      <c r="R238" s="11">
        <f t="shared" si="25"/>
        <v>0</v>
      </c>
      <c r="S238" s="11">
        <f t="shared" si="26"/>
        <v>0</v>
      </c>
      <c r="T238" s="9">
        <f t="shared" si="27"/>
        <v>122.9402886</v>
      </c>
      <c r="AT238" s="18"/>
      <c r="AU238" s="15"/>
      <c r="AV238" s="15"/>
      <c r="AW238" s="15"/>
      <c r="AX238" s="15"/>
      <c r="AY238" s="15"/>
      <c r="AZ238" s="15"/>
      <c r="BA238" s="15"/>
      <c r="BB238" s="15"/>
      <c r="BC238" s="15"/>
      <c r="BD238" s="15"/>
      <c r="BE238" s="15"/>
      <c r="BF238" s="15"/>
      <c r="BG238" s="15"/>
      <c r="BH238" s="15"/>
      <c r="BI238" s="15"/>
      <c r="BJ238" s="15"/>
      <c r="BK238" s="15"/>
      <c r="BL238" s="15"/>
      <c r="BM238" s="15"/>
      <c r="BN238" s="15"/>
      <c r="BO238" s="15"/>
      <c r="BQ238" s="18"/>
      <c r="BR238" s="15"/>
      <c r="BS238" s="15"/>
      <c r="BT238" s="15"/>
      <c r="BU238" s="15"/>
      <c r="BV238" s="15"/>
      <c r="BW238" s="15"/>
      <c r="BX238" s="15"/>
      <c r="BY238" s="15"/>
      <c r="BZ238" s="15"/>
    </row>
    <row r="239" spans="1:78" ht="15" customHeight="1" x14ac:dyDescent="0.75">
      <c r="A239" s="10">
        <v>0</v>
      </c>
      <c r="B239" s="11">
        <v>5400</v>
      </c>
      <c r="C239" s="11"/>
      <c r="D239" s="11">
        <v>75254</v>
      </c>
      <c r="E239" s="11"/>
      <c r="F239" s="11"/>
      <c r="G239" s="11"/>
      <c r="H239" s="11"/>
      <c r="I239" s="11"/>
      <c r="J239" s="11"/>
      <c r="K239" s="11">
        <v>23.163742946999999</v>
      </c>
      <c r="L239" s="11"/>
      <c r="M239" s="11"/>
      <c r="N239" s="11">
        <f t="shared" si="21"/>
        <v>0</v>
      </c>
      <c r="O239" s="11">
        <f t="shared" si="22"/>
        <v>0</v>
      </c>
      <c r="P239" s="11">
        <f t="shared" si="23"/>
        <v>0</v>
      </c>
      <c r="Q239" s="11">
        <f t="shared" si="24"/>
        <v>0</v>
      </c>
      <c r="R239" s="11">
        <f t="shared" si="25"/>
        <v>0</v>
      </c>
      <c r="S239" s="11">
        <f t="shared" si="26"/>
        <v>0</v>
      </c>
      <c r="T239" s="9">
        <f t="shared" si="27"/>
        <v>0</v>
      </c>
      <c r="AT239" s="18"/>
      <c r="AU239" s="15"/>
      <c r="AV239" s="15"/>
      <c r="AW239" s="15"/>
      <c r="AX239" s="15"/>
      <c r="AY239" s="15"/>
      <c r="AZ239" s="15"/>
      <c r="BA239" s="15"/>
      <c r="BB239" s="15"/>
      <c r="BC239" s="15"/>
      <c r="BD239" s="15"/>
      <c r="BE239" s="15"/>
      <c r="BF239" s="15"/>
      <c r="BG239" s="15"/>
      <c r="BH239" s="15"/>
      <c r="BI239" s="15"/>
      <c r="BJ239" s="15"/>
      <c r="BK239" s="15"/>
      <c r="BL239" s="15"/>
      <c r="BM239" s="15"/>
      <c r="BN239" s="15"/>
      <c r="BO239" s="15"/>
      <c r="BQ239" s="18"/>
      <c r="BR239" s="15"/>
      <c r="BS239" s="15"/>
      <c r="BT239" s="15"/>
      <c r="BU239" s="15"/>
      <c r="BV239" s="15"/>
      <c r="BW239" s="15"/>
      <c r="BX239" s="15"/>
      <c r="BY239" s="15"/>
      <c r="BZ239" s="15"/>
    </row>
    <row r="240" spans="1:78" ht="15" customHeight="1" x14ac:dyDescent="0.75">
      <c r="A240" s="10">
        <v>1</v>
      </c>
      <c r="B240" s="11">
        <v>5400</v>
      </c>
      <c r="C240" s="11">
        <v>78300</v>
      </c>
      <c r="D240" s="11">
        <v>88000</v>
      </c>
      <c r="E240" s="11">
        <v>8</v>
      </c>
      <c r="F240" s="11">
        <v>0</v>
      </c>
      <c r="G240" s="11">
        <v>0</v>
      </c>
      <c r="H240" s="11">
        <v>102.5</v>
      </c>
      <c r="I240" s="11">
        <v>3</v>
      </c>
      <c r="J240" s="11">
        <v>19</v>
      </c>
      <c r="K240" s="11"/>
      <c r="L240" s="11" t="s">
        <v>13</v>
      </c>
      <c r="M240" s="11" t="s">
        <v>18</v>
      </c>
      <c r="N240" s="11">
        <f t="shared" si="21"/>
        <v>1</v>
      </c>
      <c r="O240" s="11">
        <f t="shared" si="22"/>
        <v>0</v>
      </c>
      <c r="P240" s="11">
        <f t="shared" si="23"/>
        <v>0</v>
      </c>
      <c r="Q240" s="11">
        <f t="shared" si="24"/>
        <v>0</v>
      </c>
      <c r="R240" s="11">
        <f t="shared" si="25"/>
        <v>0</v>
      </c>
      <c r="S240" s="11">
        <f t="shared" si="26"/>
        <v>1</v>
      </c>
      <c r="T240" s="9">
        <f t="shared" si="27"/>
        <v>102.5</v>
      </c>
      <c r="AT240" s="18"/>
      <c r="AU240" s="15"/>
      <c r="AV240" s="15"/>
      <c r="AW240" s="15"/>
      <c r="AX240" s="15"/>
      <c r="AY240" s="15"/>
      <c r="AZ240" s="15"/>
      <c r="BA240" s="15"/>
      <c r="BB240" s="15"/>
      <c r="BC240" s="15"/>
      <c r="BD240" s="15"/>
      <c r="BE240" s="15"/>
      <c r="BF240" s="15"/>
      <c r="BG240" s="15"/>
      <c r="BH240" s="15"/>
      <c r="BI240" s="15"/>
      <c r="BJ240" s="15"/>
      <c r="BK240" s="15"/>
      <c r="BL240" s="15"/>
      <c r="BM240" s="15"/>
      <c r="BN240" s="15"/>
      <c r="BO240" s="15"/>
      <c r="BQ240" s="18"/>
      <c r="BR240" s="15"/>
      <c r="BS240" s="15"/>
      <c r="BT240" s="15"/>
      <c r="BU240" s="15"/>
      <c r="BV240" s="15"/>
      <c r="BW240" s="15"/>
      <c r="BX240" s="15"/>
      <c r="BY240" s="15"/>
      <c r="BZ240" s="15"/>
    </row>
    <row r="241" spans="1:78" ht="15" customHeight="1" x14ac:dyDescent="0.75">
      <c r="A241" s="10">
        <v>0</v>
      </c>
      <c r="B241" s="11">
        <v>5400</v>
      </c>
      <c r="C241" s="11">
        <v>48152</v>
      </c>
      <c r="D241" s="11">
        <v>55760</v>
      </c>
      <c r="E241" s="11">
        <v>6</v>
      </c>
      <c r="F241" s="11"/>
      <c r="G241" s="11">
        <v>0</v>
      </c>
      <c r="H241" s="11">
        <v>78.452125765999995</v>
      </c>
      <c r="I241" s="11"/>
      <c r="J241" s="11">
        <v>16</v>
      </c>
      <c r="K241" s="11">
        <v>35.763637996999996</v>
      </c>
      <c r="L241" s="11" t="s">
        <v>20</v>
      </c>
      <c r="M241" s="11"/>
      <c r="N241" s="11">
        <f t="shared" si="21"/>
        <v>0</v>
      </c>
      <c r="O241" s="11">
        <f t="shared" si="22"/>
        <v>0</v>
      </c>
      <c r="P241" s="11">
        <f t="shared" si="23"/>
        <v>0</v>
      </c>
      <c r="Q241" s="11">
        <f t="shared" si="24"/>
        <v>0</v>
      </c>
      <c r="R241" s="11">
        <f t="shared" si="25"/>
        <v>0</v>
      </c>
      <c r="S241" s="11">
        <f t="shared" si="26"/>
        <v>0</v>
      </c>
      <c r="T241" s="9">
        <f t="shared" si="27"/>
        <v>0</v>
      </c>
      <c r="AT241" s="18"/>
      <c r="AU241" s="15"/>
      <c r="AV241" s="15"/>
      <c r="AW241" s="15"/>
      <c r="AX241" s="15"/>
      <c r="AY241" s="15"/>
      <c r="AZ241" s="15"/>
      <c r="BA241" s="15"/>
      <c r="BB241" s="15"/>
      <c r="BC241" s="15"/>
      <c r="BD241" s="15"/>
      <c r="BE241" s="15"/>
      <c r="BF241" s="15"/>
      <c r="BG241" s="15"/>
      <c r="BH241" s="15"/>
      <c r="BI241" s="15"/>
      <c r="BJ241" s="15"/>
      <c r="BK241" s="15"/>
      <c r="BL241" s="15"/>
      <c r="BM241" s="15"/>
      <c r="BN241" s="15"/>
      <c r="BO241" s="15"/>
      <c r="BQ241" s="18"/>
      <c r="BR241" s="15"/>
      <c r="BS241" s="15"/>
      <c r="BT241" s="15"/>
      <c r="BU241" s="15"/>
      <c r="BV241" s="15"/>
      <c r="BW241" s="15"/>
      <c r="BX241" s="15"/>
      <c r="BY241" s="15"/>
      <c r="BZ241" s="15"/>
    </row>
    <row r="242" spans="1:78" ht="15" customHeight="1" x14ac:dyDescent="0.75">
      <c r="A242" s="10">
        <v>0</v>
      </c>
      <c r="B242" s="11">
        <v>5500</v>
      </c>
      <c r="C242" s="11">
        <v>70481</v>
      </c>
      <c r="D242" s="11">
        <v>82446</v>
      </c>
      <c r="E242" s="11">
        <v>8</v>
      </c>
      <c r="F242" s="11">
        <v>0</v>
      </c>
      <c r="G242" s="11">
        <v>1</v>
      </c>
      <c r="H242" s="11">
        <v>116.59197688</v>
      </c>
      <c r="I242" s="11">
        <v>0</v>
      </c>
      <c r="J242" s="11">
        <v>24</v>
      </c>
      <c r="K242" s="11">
        <v>37.612682724000003</v>
      </c>
      <c r="L242" s="11" t="s">
        <v>13</v>
      </c>
      <c r="M242" s="11" t="s">
        <v>14</v>
      </c>
      <c r="N242" s="11">
        <f t="shared" si="21"/>
        <v>1</v>
      </c>
      <c r="O242" s="11">
        <f t="shared" si="22"/>
        <v>0</v>
      </c>
      <c r="P242" s="11">
        <f t="shared" si="23"/>
        <v>1</v>
      </c>
      <c r="Q242" s="11">
        <f t="shared" si="24"/>
        <v>0</v>
      </c>
      <c r="R242" s="11">
        <f t="shared" si="25"/>
        <v>0</v>
      </c>
      <c r="S242" s="11">
        <f t="shared" si="26"/>
        <v>0</v>
      </c>
      <c r="T242" s="9">
        <f t="shared" si="27"/>
        <v>116.59197688</v>
      </c>
      <c r="AT242" s="18"/>
      <c r="AU242" s="15"/>
      <c r="AV242" s="15"/>
      <c r="AW242" s="15"/>
      <c r="AX242" s="15"/>
      <c r="AY242" s="15"/>
      <c r="AZ242" s="15"/>
      <c r="BA242" s="15"/>
      <c r="BB242" s="15"/>
      <c r="BC242" s="15"/>
      <c r="BD242" s="15"/>
      <c r="BE242" s="15"/>
      <c r="BF242" s="15"/>
      <c r="BG242" s="15"/>
      <c r="BH242" s="15"/>
      <c r="BI242" s="15"/>
      <c r="BJ242" s="15"/>
      <c r="BK242" s="15"/>
      <c r="BL242" s="15"/>
      <c r="BM242" s="15"/>
      <c r="BN242" s="15"/>
      <c r="BO242" s="15"/>
      <c r="BQ242" s="18"/>
      <c r="BR242" s="15"/>
      <c r="BS242" s="15"/>
      <c r="BT242" s="15"/>
      <c r="BU242" s="15"/>
      <c r="BV242" s="15"/>
      <c r="BW242" s="15"/>
      <c r="BX242" s="15"/>
      <c r="BY242" s="15"/>
      <c r="BZ242" s="15"/>
    </row>
    <row r="243" spans="1:78" ht="15" customHeight="1" x14ac:dyDescent="0.75">
      <c r="A243" s="10">
        <v>0</v>
      </c>
      <c r="B243" s="11">
        <v>5500</v>
      </c>
      <c r="C243" s="11"/>
      <c r="D243" s="11">
        <v>35402</v>
      </c>
      <c r="E243" s="11"/>
      <c r="F243" s="11"/>
      <c r="G243" s="11"/>
      <c r="H243" s="11"/>
      <c r="I243" s="11"/>
      <c r="J243" s="11"/>
      <c r="K243" s="11">
        <v>35.272073734999999</v>
      </c>
      <c r="L243" s="11" t="s">
        <v>13</v>
      </c>
      <c r="M243" s="11"/>
      <c r="N243" s="11">
        <f t="shared" si="21"/>
        <v>1</v>
      </c>
      <c r="O243" s="11">
        <f t="shared" si="22"/>
        <v>0</v>
      </c>
      <c r="P243" s="11">
        <f t="shared" si="23"/>
        <v>0</v>
      </c>
      <c r="Q243" s="11">
        <f t="shared" si="24"/>
        <v>0</v>
      </c>
      <c r="R243" s="11">
        <f t="shared" si="25"/>
        <v>0</v>
      </c>
      <c r="S243" s="11">
        <f t="shared" si="26"/>
        <v>0</v>
      </c>
      <c r="T243" s="9">
        <f t="shared" si="27"/>
        <v>0</v>
      </c>
      <c r="AT243" s="18"/>
      <c r="AU243" s="15"/>
      <c r="AV243" s="15"/>
      <c r="AW243" s="15"/>
      <c r="AX243" s="15"/>
      <c r="AY243" s="15"/>
      <c r="AZ243" s="15"/>
      <c r="BA243" s="15"/>
      <c r="BB243" s="15"/>
      <c r="BC243" s="15"/>
      <c r="BD243" s="15"/>
      <c r="BE243" s="15"/>
      <c r="BF243" s="15"/>
      <c r="BG243" s="15"/>
      <c r="BH243" s="15"/>
      <c r="BI243" s="15"/>
      <c r="BJ243" s="15"/>
      <c r="BK243" s="15"/>
      <c r="BL243" s="15"/>
      <c r="BM243" s="15"/>
      <c r="BN243" s="15"/>
      <c r="BO243" s="15"/>
      <c r="BQ243" s="18"/>
      <c r="BR243" s="15"/>
      <c r="BS243" s="15"/>
      <c r="BT243" s="15"/>
      <c r="BU243" s="15"/>
      <c r="BV243" s="15"/>
      <c r="BW243" s="15"/>
      <c r="BX243" s="15"/>
      <c r="BY243" s="15"/>
      <c r="BZ243" s="15"/>
    </row>
    <row r="244" spans="1:78" ht="15" customHeight="1" x14ac:dyDescent="0.75">
      <c r="A244" s="10">
        <v>0</v>
      </c>
      <c r="B244" s="11">
        <v>5500</v>
      </c>
      <c r="C244" s="11">
        <v>87765</v>
      </c>
      <c r="D244" s="11">
        <v>101053</v>
      </c>
      <c r="E244" s="11">
        <v>22</v>
      </c>
      <c r="F244" s="11">
        <v>0</v>
      </c>
      <c r="G244" s="11">
        <v>0</v>
      </c>
      <c r="H244" s="11">
        <v>55.558049044000001</v>
      </c>
      <c r="I244" s="11">
        <v>2</v>
      </c>
      <c r="J244" s="11">
        <v>13</v>
      </c>
      <c r="K244" s="11">
        <v>31.375542415999998</v>
      </c>
      <c r="L244" s="11" t="s">
        <v>20</v>
      </c>
      <c r="M244" s="11" t="s">
        <v>18</v>
      </c>
      <c r="N244" s="11">
        <f t="shared" si="21"/>
        <v>0</v>
      </c>
      <c r="O244" s="11">
        <f t="shared" si="22"/>
        <v>0</v>
      </c>
      <c r="P244" s="11">
        <f t="shared" si="23"/>
        <v>0</v>
      </c>
      <c r="Q244" s="11">
        <f t="shared" si="24"/>
        <v>0</v>
      </c>
      <c r="R244" s="11">
        <f t="shared" si="25"/>
        <v>0</v>
      </c>
      <c r="S244" s="11">
        <f t="shared" si="26"/>
        <v>1</v>
      </c>
      <c r="T244" s="9">
        <f t="shared" si="27"/>
        <v>0</v>
      </c>
      <c r="AT244" s="18"/>
      <c r="AU244" s="15"/>
      <c r="AV244" s="15"/>
      <c r="AW244" s="15"/>
      <c r="AX244" s="15"/>
      <c r="AY244" s="15"/>
      <c r="AZ244" s="15"/>
      <c r="BA244" s="15"/>
      <c r="BB244" s="15"/>
      <c r="BC244" s="15"/>
      <c r="BD244" s="15"/>
      <c r="BE244" s="15"/>
      <c r="BF244" s="15"/>
      <c r="BG244" s="15"/>
      <c r="BH244" s="15"/>
      <c r="BI244" s="15"/>
      <c r="BJ244" s="15"/>
      <c r="BK244" s="15"/>
      <c r="BL244" s="15"/>
      <c r="BM244" s="15"/>
      <c r="BN244" s="15"/>
      <c r="BO244" s="15"/>
      <c r="BQ244" s="18"/>
      <c r="BR244" s="15"/>
      <c r="BS244" s="15"/>
      <c r="BT244" s="15"/>
      <c r="BU244" s="15"/>
      <c r="BV244" s="15"/>
      <c r="BW244" s="15"/>
      <c r="BX244" s="15"/>
      <c r="BY244" s="15"/>
      <c r="BZ244" s="15"/>
    </row>
    <row r="245" spans="1:78" ht="15" customHeight="1" x14ac:dyDescent="0.75">
      <c r="A245" s="10">
        <v>0</v>
      </c>
      <c r="B245" s="11">
        <v>5500</v>
      </c>
      <c r="C245" s="11">
        <v>52897</v>
      </c>
      <c r="D245" s="11">
        <v>65054</v>
      </c>
      <c r="E245" s="11">
        <v>20</v>
      </c>
      <c r="F245" s="11">
        <v>0</v>
      </c>
      <c r="G245" s="11">
        <v>0</v>
      </c>
      <c r="H245" s="11">
        <v>189.29531847000001</v>
      </c>
      <c r="I245" s="11">
        <v>0</v>
      </c>
      <c r="J245" s="11">
        <v>19</v>
      </c>
      <c r="K245" s="11">
        <v>20.654128896</v>
      </c>
      <c r="L245" s="11" t="s">
        <v>13</v>
      </c>
      <c r="M245" s="11" t="s">
        <v>15</v>
      </c>
      <c r="N245" s="11">
        <f t="shared" si="21"/>
        <v>1</v>
      </c>
      <c r="O245" s="11">
        <f t="shared" si="22"/>
        <v>0</v>
      </c>
      <c r="P245" s="11">
        <f t="shared" si="23"/>
        <v>0</v>
      </c>
      <c r="Q245" s="11">
        <f t="shared" si="24"/>
        <v>1</v>
      </c>
      <c r="R245" s="11">
        <f t="shared" si="25"/>
        <v>0</v>
      </c>
      <c r="S245" s="11">
        <f t="shared" si="26"/>
        <v>0</v>
      </c>
      <c r="T245" s="9">
        <f t="shared" si="27"/>
        <v>189.29531847000001</v>
      </c>
      <c r="AT245" s="18"/>
      <c r="AU245" s="15"/>
      <c r="AV245" s="15"/>
      <c r="AW245" s="15"/>
      <c r="AX245" s="15"/>
      <c r="AY245" s="15"/>
      <c r="AZ245" s="15"/>
      <c r="BA245" s="15"/>
      <c r="BB245" s="15"/>
      <c r="BC245" s="15"/>
      <c r="BD245" s="15"/>
      <c r="BE245" s="15"/>
      <c r="BF245" s="15"/>
      <c r="BG245" s="15"/>
      <c r="BH245" s="15"/>
      <c r="BI245" s="15"/>
      <c r="BJ245" s="15"/>
      <c r="BK245" s="15"/>
      <c r="BL245" s="15"/>
      <c r="BM245" s="15"/>
      <c r="BN245" s="15"/>
      <c r="BO245" s="15"/>
      <c r="BQ245" s="18"/>
      <c r="BR245" s="15"/>
      <c r="BS245" s="15"/>
      <c r="BT245" s="15"/>
      <c r="BU245" s="15"/>
      <c r="BV245" s="15"/>
      <c r="BW245" s="15"/>
      <c r="BX245" s="15"/>
      <c r="BY245" s="15"/>
      <c r="BZ245" s="15"/>
    </row>
    <row r="246" spans="1:78" ht="15" customHeight="1" x14ac:dyDescent="0.75">
      <c r="A246" s="10">
        <v>1</v>
      </c>
      <c r="B246" s="11">
        <v>5500</v>
      </c>
      <c r="C246" s="11">
        <v>24700</v>
      </c>
      <c r="D246" s="11">
        <v>35675</v>
      </c>
      <c r="E246" s="11">
        <v>1</v>
      </c>
      <c r="F246" s="11">
        <v>0</v>
      </c>
      <c r="G246" s="11">
        <v>3</v>
      </c>
      <c r="H246" s="11">
        <v>153.93333333000001</v>
      </c>
      <c r="I246" s="11">
        <v>3</v>
      </c>
      <c r="J246" s="11">
        <v>27</v>
      </c>
      <c r="K246" s="11"/>
      <c r="L246" s="11" t="s">
        <v>20</v>
      </c>
      <c r="M246" s="11" t="s">
        <v>14</v>
      </c>
      <c r="N246" s="11">
        <f t="shared" si="21"/>
        <v>0</v>
      </c>
      <c r="O246" s="11">
        <f t="shared" si="22"/>
        <v>0</v>
      </c>
      <c r="P246" s="11">
        <f t="shared" si="23"/>
        <v>1</v>
      </c>
      <c r="Q246" s="11">
        <f t="shared" si="24"/>
        <v>0</v>
      </c>
      <c r="R246" s="11">
        <f t="shared" si="25"/>
        <v>0</v>
      </c>
      <c r="S246" s="11">
        <f t="shared" si="26"/>
        <v>0</v>
      </c>
      <c r="T246" s="9">
        <f t="shared" si="27"/>
        <v>0</v>
      </c>
      <c r="AT246" s="18"/>
      <c r="AU246" s="15"/>
      <c r="AV246" s="15"/>
      <c r="AW246" s="15"/>
      <c r="AX246" s="15"/>
      <c r="AY246" s="15"/>
      <c r="AZ246" s="15"/>
      <c r="BA246" s="15"/>
      <c r="BB246" s="15"/>
      <c r="BC246" s="15"/>
      <c r="BD246" s="15"/>
      <c r="BE246" s="15"/>
      <c r="BF246" s="15"/>
      <c r="BG246" s="15"/>
      <c r="BH246" s="15"/>
      <c r="BI246" s="15"/>
      <c r="BJ246" s="15"/>
      <c r="BK246" s="15"/>
      <c r="BL246" s="15"/>
      <c r="BM246" s="15"/>
      <c r="BN246" s="15"/>
      <c r="BO246" s="15"/>
      <c r="BQ246" s="18"/>
      <c r="BR246" s="15"/>
      <c r="BS246" s="15"/>
      <c r="BT246" s="15"/>
      <c r="BU246" s="15"/>
      <c r="BV246" s="15"/>
      <c r="BW246" s="15"/>
      <c r="BX246" s="15"/>
      <c r="BY246" s="15"/>
      <c r="BZ246" s="15"/>
    </row>
    <row r="247" spans="1:78" ht="15" customHeight="1" x14ac:dyDescent="0.75">
      <c r="A247" s="10">
        <v>1</v>
      </c>
      <c r="B247" s="11">
        <v>5500</v>
      </c>
      <c r="C247" s="11"/>
      <c r="D247" s="11">
        <v>43132</v>
      </c>
      <c r="E247" s="11"/>
      <c r="F247" s="11"/>
      <c r="G247" s="11"/>
      <c r="H247" s="11"/>
      <c r="I247" s="11"/>
      <c r="J247" s="11"/>
      <c r="K247" s="11"/>
      <c r="L247" s="11" t="s">
        <v>13</v>
      </c>
      <c r="M247" s="11" t="s">
        <v>14</v>
      </c>
      <c r="N247" s="11">
        <f t="shared" si="21"/>
        <v>1</v>
      </c>
      <c r="O247" s="11">
        <f t="shared" si="22"/>
        <v>0</v>
      </c>
      <c r="P247" s="11">
        <f t="shared" si="23"/>
        <v>1</v>
      </c>
      <c r="Q247" s="11">
        <f t="shared" si="24"/>
        <v>0</v>
      </c>
      <c r="R247" s="11">
        <f t="shared" si="25"/>
        <v>0</v>
      </c>
      <c r="S247" s="11">
        <f t="shared" si="26"/>
        <v>0</v>
      </c>
      <c r="T247" s="9">
        <f t="shared" si="27"/>
        <v>0</v>
      </c>
      <c r="AT247" s="18"/>
      <c r="AU247" s="15"/>
      <c r="AV247" s="15"/>
      <c r="AW247" s="15"/>
      <c r="AX247" s="15"/>
      <c r="AY247" s="15"/>
      <c r="AZ247" s="15"/>
      <c r="BA247" s="15"/>
      <c r="BB247" s="15"/>
      <c r="BC247" s="15"/>
      <c r="BD247" s="15"/>
      <c r="BE247" s="15"/>
      <c r="BF247" s="15"/>
      <c r="BG247" s="15"/>
      <c r="BH247" s="15"/>
      <c r="BI247" s="15"/>
      <c r="BJ247" s="15"/>
      <c r="BK247" s="15"/>
      <c r="BL247" s="15"/>
      <c r="BM247" s="15"/>
      <c r="BN247" s="15"/>
      <c r="BO247" s="15"/>
      <c r="BQ247" s="18"/>
      <c r="BR247" s="15"/>
      <c r="BS247" s="15"/>
      <c r="BT247" s="15"/>
      <c r="BU247" s="15"/>
      <c r="BV247" s="15"/>
      <c r="BW247" s="15"/>
      <c r="BX247" s="15"/>
      <c r="BY247" s="15"/>
      <c r="BZ247" s="15"/>
    </row>
    <row r="248" spans="1:78" ht="15" customHeight="1" x14ac:dyDescent="0.75">
      <c r="A248" s="10">
        <v>0</v>
      </c>
      <c r="B248" s="11">
        <v>5500</v>
      </c>
      <c r="C248" s="11">
        <v>43486</v>
      </c>
      <c r="D248" s="11">
        <v>81600</v>
      </c>
      <c r="E248" s="11">
        <v>4</v>
      </c>
      <c r="F248" s="11">
        <v>0</v>
      </c>
      <c r="G248" s="11">
        <v>0</v>
      </c>
      <c r="H248" s="11">
        <v>216.13333333</v>
      </c>
      <c r="I248" s="11">
        <v>4</v>
      </c>
      <c r="J248" s="11">
        <v>30</v>
      </c>
      <c r="K248" s="11"/>
      <c r="L248" s="11" t="s">
        <v>20</v>
      </c>
      <c r="M248" s="11"/>
      <c r="N248" s="11">
        <f t="shared" si="21"/>
        <v>0</v>
      </c>
      <c r="O248" s="11">
        <f t="shared" si="22"/>
        <v>0</v>
      </c>
      <c r="P248" s="11">
        <f t="shared" si="23"/>
        <v>0</v>
      </c>
      <c r="Q248" s="11">
        <f t="shared" si="24"/>
        <v>0</v>
      </c>
      <c r="R248" s="11">
        <f t="shared" si="25"/>
        <v>0</v>
      </c>
      <c r="S248" s="11">
        <f t="shared" si="26"/>
        <v>0</v>
      </c>
      <c r="T248" s="9">
        <f t="shared" si="27"/>
        <v>0</v>
      </c>
      <c r="AT248" s="18"/>
      <c r="AU248" s="15"/>
      <c r="AV248" s="15"/>
      <c r="AW248" s="15"/>
      <c r="AX248" s="15"/>
      <c r="AY248" s="15"/>
      <c r="AZ248" s="15"/>
      <c r="BA248" s="15"/>
      <c r="BB248" s="15"/>
      <c r="BC248" s="15"/>
      <c r="BD248" s="15"/>
      <c r="BE248" s="15"/>
      <c r="BF248" s="15"/>
      <c r="BG248" s="15"/>
      <c r="BH248" s="15"/>
      <c r="BI248" s="15"/>
      <c r="BJ248" s="15"/>
      <c r="BK248" s="15"/>
      <c r="BL248" s="15"/>
      <c r="BM248" s="15"/>
      <c r="BN248" s="15"/>
      <c r="BO248" s="15"/>
      <c r="BQ248" s="18"/>
      <c r="BR248" s="15"/>
      <c r="BS248" s="15"/>
      <c r="BT248" s="15"/>
      <c r="BU248" s="15"/>
      <c r="BV248" s="15"/>
      <c r="BW248" s="15"/>
      <c r="BX248" s="15"/>
      <c r="BY248" s="15"/>
      <c r="BZ248" s="15"/>
    </row>
    <row r="249" spans="1:78" ht="15" customHeight="1" x14ac:dyDescent="0.75">
      <c r="A249" s="10">
        <v>1</v>
      </c>
      <c r="B249" s="11">
        <v>5500</v>
      </c>
      <c r="C249" s="11">
        <v>21359</v>
      </c>
      <c r="D249" s="11">
        <v>30000</v>
      </c>
      <c r="E249" s="11">
        <v>7</v>
      </c>
      <c r="F249" s="11">
        <v>3</v>
      </c>
      <c r="G249" s="11">
        <v>2</v>
      </c>
      <c r="H249" s="11">
        <v>130.80000000000001</v>
      </c>
      <c r="I249" s="11">
        <v>3</v>
      </c>
      <c r="J249" s="11">
        <v>14</v>
      </c>
      <c r="K249" s="11"/>
      <c r="L249" s="11" t="s">
        <v>20</v>
      </c>
      <c r="M249" s="11" t="s">
        <v>14</v>
      </c>
      <c r="N249" s="11">
        <f t="shared" si="21"/>
        <v>0</v>
      </c>
      <c r="O249" s="11">
        <f t="shared" si="22"/>
        <v>0</v>
      </c>
      <c r="P249" s="11">
        <f t="shared" si="23"/>
        <v>1</v>
      </c>
      <c r="Q249" s="11">
        <f t="shared" si="24"/>
        <v>0</v>
      </c>
      <c r="R249" s="11">
        <f t="shared" si="25"/>
        <v>0</v>
      </c>
      <c r="S249" s="11">
        <f t="shared" si="26"/>
        <v>0</v>
      </c>
      <c r="T249" s="9">
        <f t="shared" si="27"/>
        <v>0</v>
      </c>
      <c r="AT249" s="18"/>
      <c r="AU249" s="15"/>
      <c r="AV249" s="15"/>
      <c r="AW249" s="15"/>
      <c r="AX249" s="15"/>
      <c r="AY249" s="15"/>
      <c r="AZ249" s="15"/>
      <c r="BA249" s="15"/>
      <c r="BB249" s="15"/>
      <c r="BC249" s="15"/>
      <c r="BD249" s="15"/>
      <c r="BE249" s="15"/>
      <c r="BF249" s="15"/>
      <c r="BG249" s="15"/>
      <c r="BH249" s="15"/>
      <c r="BI249" s="15"/>
      <c r="BJ249" s="15"/>
      <c r="BK249" s="15"/>
      <c r="BL249" s="15"/>
      <c r="BM249" s="15"/>
      <c r="BN249" s="15"/>
      <c r="BO249" s="15"/>
      <c r="BQ249" s="18"/>
      <c r="BR249" s="15"/>
      <c r="BS249" s="15"/>
      <c r="BT249" s="15"/>
      <c r="BU249" s="15"/>
      <c r="BV249" s="15"/>
      <c r="BW249" s="15"/>
      <c r="BX249" s="15"/>
      <c r="BY249" s="15"/>
      <c r="BZ249" s="15"/>
    </row>
    <row r="250" spans="1:78" ht="15" customHeight="1" x14ac:dyDescent="0.75">
      <c r="A250" s="10">
        <v>1</v>
      </c>
      <c r="B250" s="11">
        <v>5500</v>
      </c>
      <c r="C250" s="11"/>
      <c r="D250" s="11">
        <v>13770</v>
      </c>
      <c r="E250" s="11">
        <v>5</v>
      </c>
      <c r="F250" s="11">
        <v>0</v>
      </c>
      <c r="G250" s="11">
        <v>1</v>
      </c>
      <c r="H250" s="11">
        <v>167.36666667</v>
      </c>
      <c r="I250" s="11">
        <v>1</v>
      </c>
      <c r="J250" s="11">
        <v>8</v>
      </c>
      <c r="K250" s="11"/>
      <c r="L250" s="11" t="s">
        <v>13</v>
      </c>
      <c r="M250" s="11" t="s">
        <v>17</v>
      </c>
      <c r="N250" s="11">
        <f t="shared" si="21"/>
        <v>1</v>
      </c>
      <c r="O250" s="11">
        <f t="shared" si="22"/>
        <v>1</v>
      </c>
      <c r="P250" s="11">
        <f t="shared" si="23"/>
        <v>0</v>
      </c>
      <c r="Q250" s="11">
        <f t="shared" si="24"/>
        <v>0</v>
      </c>
      <c r="R250" s="11">
        <f t="shared" si="25"/>
        <v>0</v>
      </c>
      <c r="S250" s="11">
        <f t="shared" si="26"/>
        <v>0</v>
      </c>
      <c r="T250" s="9">
        <f t="shared" si="27"/>
        <v>167.36666667</v>
      </c>
      <c r="AT250" s="18"/>
      <c r="AU250" s="15"/>
      <c r="AV250" s="15"/>
      <c r="AW250" s="15"/>
      <c r="AX250" s="15"/>
      <c r="AY250" s="15"/>
      <c r="AZ250" s="15"/>
      <c r="BA250" s="15"/>
      <c r="BB250" s="15"/>
      <c r="BC250" s="15"/>
      <c r="BD250" s="15"/>
      <c r="BE250" s="15"/>
      <c r="BF250" s="15"/>
      <c r="BG250" s="15"/>
      <c r="BH250" s="15"/>
      <c r="BI250" s="15"/>
      <c r="BJ250" s="15"/>
      <c r="BK250" s="15"/>
      <c r="BL250" s="15"/>
      <c r="BM250" s="15"/>
      <c r="BN250" s="15"/>
      <c r="BO250" s="15"/>
      <c r="BQ250" s="18"/>
      <c r="BR250" s="15"/>
      <c r="BS250" s="15"/>
      <c r="BT250" s="15"/>
      <c r="BU250" s="15"/>
      <c r="BV250" s="15"/>
      <c r="BW250" s="15"/>
      <c r="BX250" s="15"/>
      <c r="BY250" s="15"/>
      <c r="BZ250" s="15"/>
    </row>
    <row r="251" spans="1:78" ht="15" customHeight="1" x14ac:dyDescent="0.75">
      <c r="A251" s="10">
        <v>0</v>
      </c>
      <c r="B251" s="11">
        <v>5500</v>
      </c>
      <c r="C251" s="11">
        <v>93051</v>
      </c>
      <c r="D251" s="11">
        <v>115374</v>
      </c>
      <c r="E251" s="11">
        <v>6</v>
      </c>
      <c r="F251" s="11">
        <v>0</v>
      </c>
      <c r="G251" s="11">
        <v>0</v>
      </c>
      <c r="H251" s="11">
        <v>187.02051879000001</v>
      </c>
      <c r="I251" s="11">
        <v>1</v>
      </c>
      <c r="J251" s="11">
        <v>27</v>
      </c>
      <c r="K251" s="11">
        <v>27.646748505000001</v>
      </c>
      <c r="L251" s="11" t="s">
        <v>13</v>
      </c>
      <c r="M251" s="11" t="s">
        <v>18</v>
      </c>
      <c r="N251" s="11">
        <f t="shared" si="21"/>
        <v>1</v>
      </c>
      <c r="O251" s="11">
        <f t="shared" si="22"/>
        <v>0</v>
      </c>
      <c r="P251" s="11">
        <f t="shared" si="23"/>
        <v>0</v>
      </c>
      <c r="Q251" s="11">
        <f t="shared" si="24"/>
        <v>0</v>
      </c>
      <c r="R251" s="11">
        <f t="shared" si="25"/>
        <v>0</v>
      </c>
      <c r="S251" s="11">
        <f t="shared" si="26"/>
        <v>1</v>
      </c>
      <c r="T251" s="9">
        <f t="shared" si="27"/>
        <v>187.02051879000001</v>
      </c>
      <c r="AT251" s="18"/>
      <c r="AU251" s="15"/>
      <c r="AV251" s="15"/>
      <c r="AW251" s="15"/>
      <c r="AX251" s="15"/>
      <c r="AY251" s="15"/>
      <c r="AZ251" s="15"/>
      <c r="BA251" s="15"/>
      <c r="BB251" s="15"/>
      <c r="BC251" s="15"/>
      <c r="BD251" s="15"/>
      <c r="BE251" s="15"/>
      <c r="BF251" s="15"/>
      <c r="BG251" s="15"/>
      <c r="BH251" s="15"/>
      <c r="BI251" s="15"/>
      <c r="BJ251" s="15"/>
      <c r="BK251" s="15"/>
      <c r="BL251" s="15"/>
      <c r="BM251" s="15"/>
      <c r="BN251" s="15"/>
      <c r="BO251" s="15"/>
      <c r="BQ251" s="18"/>
      <c r="BR251" s="15"/>
      <c r="BS251" s="15"/>
      <c r="BT251" s="15"/>
      <c r="BU251" s="15"/>
      <c r="BV251" s="15"/>
      <c r="BW251" s="15"/>
      <c r="BX251" s="15"/>
      <c r="BY251" s="15"/>
      <c r="BZ251" s="15"/>
    </row>
    <row r="252" spans="1:78" ht="15" customHeight="1" x14ac:dyDescent="0.75">
      <c r="A252" s="10">
        <v>0</v>
      </c>
      <c r="B252" s="11">
        <v>5500</v>
      </c>
      <c r="C252" s="11">
        <v>87438</v>
      </c>
      <c r="D252" s="11">
        <v>116679</v>
      </c>
      <c r="E252" s="11">
        <v>6</v>
      </c>
      <c r="F252" s="11">
        <v>0</v>
      </c>
      <c r="G252" s="11">
        <v>0</v>
      </c>
      <c r="H252" s="11">
        <v>186.42441602</v>
      </c>
      <c r="I252" s="11">
        <v>1</v>
      </c>
      <c r="J252" s="11">
        <v>27</v>
      </c>
      <c r="K252" s="11">
        <v>28.417530895999999</v>
      </c>
      <c r="L252" s="11" t="s">
        <v>13</v>
      </c>
      <c r="M252" s="11" t="s">
        <v>18</v>
      </c>
      <c r="N252" s="11">
        <f t="shared" si="21"/>
        <v>1</v>
      </c>
      <c r="O252" s="11">
        <f t="shared" si="22"/>
        <v>0</v>
      </c>
      <c r="P252" s="11">
        <f t="shared" si="23"/>
        <v>0</v>
      </c>
      <c r="Q252" s="11">
        <f t="shared" si="24"/>
        <v>0</v>
      </c>
      <c r="R252" s="11">
        <f t="shared" si="25"/>
        <v>0</v>
      </c>
      <c r="S252" s="11">
        <f t="shared" si="26"/>
        <v>1</v>
      </c>
      <c r="T252" s="9">
        <f t="shared" si="27"/>
        <v>186.42441602</v>
      </c>
      <c r="AT252" s="18"/>
      <c r="AU252" s="15"/>
      <c r="AV252" s="15"/>
      <c r="AW252" s="15"/>
      <c r="AX252" s="15"/>
      <c r="AY252" s="15"/>
      <c r="AZ252" s="15"/>
      <c r="BA252" s="15"/>
      <c r="BB252" s="15"/>
      <c r="BC252" s="15"/>
      <c r="BD252" s="15"/>
      <c r="BE252" s="15"/>
      <c r="BF252" s="15"/>
      <c r="BG252" s="15"/>
      <c r="BH252" s="15"/>
      <c r="BI252" s="15"/>
      <c r="BJ252" s="15"/>
      <c r="BK252" s="15"/>
      <c r="BL252" s="15"/>
      <c r="BM252" s="15"/>
      <c r="BN252" s="15"/>
      <c r="BO252" s="15"/>
      <c r="BQ252" s="18"/>
      <c r="BR252" s="15"/>
      <c r="BS252" s="15"/>
      <c r="BT252" s="15"/>
      <c r="BU252" s="15"/>
      <c r="BV252" s="15"/>
      <c r="BW252" s="15"/>
      <c r="BX252" s="15"/>
      <c r="BY252" s="15"/>
      <c r="BZ252" s="15"/>
    </row>
    <row r="253" spans="1:78" ht="15" customHeight="1" x14ac:dyDescent="0.75">
      <c r="A253" s="10">
        <v>0</v>
      </c>
      <c r="B253" s="11">
        <v>5500</v>
      </c>
      <c r="C253" s="11">
        <v>78059</v>
      </c>
      <c r="D253" s="11">
        <v>78179</v>
      </c>
      <c r="E253" s="11">
        <v>5</v>
      </c>
      <c r="F253" s="11"/>
      <c r="G253" s="11"/>
      <c r="H253" s="11"/>
      <c r="I253" s="11"/>
      <c r="J253" s="11"/>
      <c r="K253" s="11">
        <v>20.679313581999999</v>
      </c>
      <c r="L253" s="11" t="s">
        <v>20</v>
      </c>
      <c r="M253" s="11"/>
      <c r="N253" s="11">
        <f t="shared" si="21"/>
        <v>0</v>
      </c>
      <c r="O253" s="11">
        <f t="shared" si="22"/>
        <v>0</v>
      </c>
      <c r="P253" s="11">
        <f t="shared" si="23"/>
        <v>0</v>
      </c>
      <c r="Q253" s="11">
        <f t="shared" si="24"/>
        <v>0</v>
      </c>
      <c r="R253" s="11">
        <f t="shared" si="25"/>
        <v>0</v>
      </c>
      <c r="S253" s="11">
        <f t="shared" si="26"/>
        <v>0</v>
      </c>
      <c r="T253" s="9">
        <f t="shared" si="27"/>
        <v>0</v>
      </c>
      <c r="AT253" s="18"/>
      <c r="AU253" s="15"/>
      <c r="AV253" s="15"/>
      <c r="AW253" s="15"/>
      <c r="AX253" s="15"/>
      <c r="AY253" s="15"/>
      <c r="AZ253" s="15"/>
      <c r="BA253" s="15"/>
      <c r="BB253" s="15"/>
      <c r="BC253" s="15"/>
      <c r="BD253" s="15"/>
      <c r="BE253" s="15"/>
      <c r="BF253" s="15"/>
      <c r="BG253" s="15"/>
      <c r="BH253" s="15"/>
      <c r="BI253" s="15"/>
      <c r="BJ253" s="15"/>
      <c r="BK253" s="15"/>
      <c r="BL253" s="15"/>
      <c r="BM253" s="15"/>
      <c r="BN253" s="15"/>
      <c r="BO253" s="15"/>
      <c r="BQ253" s="18"/>
      <c r="BR253" s="15"/>
      <c r="BS253" s="15"/>
      <c r="BT253" s="15"/>
      <c r="BU253" s="15"/>
      <c r="BV253" s="15"/>
      <c r="BW253" s="15"/>
      <c r="BX253" s="15"/>
      <c r="BY253" s="15"/>
      <c r="BZ253" s="15"/>
    </row>
    <row r="254" spans="1:78" ht="15" customHeight="1" x14ac:dyDescent="0.75">
      <c r="A254" s="10">
        <v>0</v>
      </c>
      <c r="B254" s="11">
        <v>5500</v>
      </c>
      <c r="C254" s="11">
        <v>72147</v>
      </c>
      <c r="D254" s="11">
        <v>69918</v>
      </c>
      <c r="E254" s="11">
        <v>4</v>
      </c>
      <c r="F254" s="11">
        <v>2</v>
      </c>
      <c r="G254" s="11">
        <v>0</v>
      </c>
      <c r="H254" s="11">
        <v>158.53449789999999</v>
      </c>
      <c r="I254" s="11">
        <v>0</v>
      </c>
      <c r="J254" s="11">
        <v>23</v>
      </c>
      <c r="K254" s="11">
        <v>43.404430238000003</v>
      </c>
      <c r="L254" s="11" t="s">
        <v>13</v>
      </c>
      <c r="M254" s="11" t="s">
        <v>16</v>
      </c>
      <c r="N254" s="11">
        <f t="shared" si="21"/>
        <v>1</v>
      </c>
      <c r="O254" s="11">
        <f t="shared" si="22"/>
        <v>0</v>
      </c>
      <c r="P254" s="11">
        <f t="shared" si="23"/>
        <v>0</v>
      </c>
      <c r="Q254" s="11">
        <f t="shared" si="24"/>
        <v>0</v>
      </c>
      <c r="R254" s="11">
        <f t="shared" si="25"/>
        <v>1</v>
      </c>
      <c r="S254" s="11">
        <f t="shared" si="26"/>
        <v>0</v>
      </c>
      <c r="T254" s="9">
        <f t="shared" si="27"/>
        <v>158.53449789999999</v>
      </c>
      <c r="AT254" s="18"/>
      <c r="AU254" s="15"/>
      <c r="AV254" s="15"/>
      <c r="AW254" s="15"/>
      <c r="AX254" s="15"/>
      <c r="AY254" s="15"/>
      <c r="AZ254" s="15"/>
      <c r="BA254" s="15"/>
      <c r="BB254" s="15"/>
      <c r="BC254" s="15"/>
      <c r="BD254" s="15"/>
      <c r="BE254" s="15"/>
      <c r="BF254" s="15"/>
      <c r="BG254" s="15"/>
      <c r="BH254" s="15"/>
      <c r="BI254" s="15"/>
      <c r="BJ254" s="15"/>
      <c r="BK254" s="15"/>
      <c r="BL254" s="15"/>
      <c r="BM254" s="15"/>
      <c r="BN254" s="15"/>
      <c r="BO254" s="15"/>
      <c r="BQ254" s="18"/>
      <c r="BR254" s="15"/>
      <c r="BS254" s="15"/>
      <c r="BT254" s="15"/>
      <c r="BU254" s="15"/>
      <c r="BV254" s="15"/>
      <c r="BW254" s="15"/>
      <c r="BX254" s="15"/>
      <c r="BY254" s="15"/>
      <c r="BZ254" s="15"/>
    </row>
    <row r="255" spans="1:78" ht="15" customHeight="1" x14ac:dyDescent="0.75">
      <c r="A255" s="10">
        <v>1</v>
      </c>
      <c r="B255" s="11">
        <v>5500</v>
      </c>
      <c r="C255" s="11">
        <v>40584</v>
      </c>
      <c r="D255" s="11">
        <v>46645</v>
      </c>
      <c r="E255" s="11">
        <v>4</v>
      </c>
      <c r="F255" s="11">
        <v>0</v>
      </c>
      <c r="G255" s="11">
        <v>1</v>
      </c>
      <c r="H255" s="11">
        <v>136.32063746</v>
      </c>
      <c r="I255" s="11">
        <v>0</v>
      </c>
      <c r="J255" s="11">
        <v>13</v>
      </c>
      <c r="K255" s="11">
        <v>34.494708965000001</v>
      </c>
      <c r="L255" s="11" t="s">
        <v>13</v>
      </c>
      <c r="M255" s="11" t="s">
        <v>14</v>
      </c>
      <c r="N255" s="11">
        <f t="shared" si="21"/>
        <v>1</v>
      </c>
      <c r="O255" s="11">
        <f t="shared" si="22"/>
        <v>0</v>
      </c>
      <c r="P255" s="11">
        <f t="shared" si="23"/>
        <v>1</v>
      </c>
      <c r="Q255" s="11">
        <f t="shared" si="24"/>
        <v>0</v>
      </c>
      <c r="R255" s="11">
        <f t="shared" si="25"/>
        <v>0</v>
      </c>
      <c r="S255" s="11">
        <f t="shared" si="26"/>
        <v>0</v>
      </c>
      <c r="T255" s="9">
        <f t="shared" si="27"/>
        <v>136.32063746</v>
      </c>
      <c r="AT255" s="18"/>
      <c r="AU255" s="15"/>
      <c r="AV255" s="15"/>
      <c r="AW255" s="15"/>
      <c r="AX255" s="15"/>
      <c r="AY255" s="15"/>
      <c r="AZ255" s="15"/>
      <c r="BA255" s="15"/>
      <c r="BB255" s="15"/>
      <c r="BC255" s="15"/>
      <c r="BD255" s="15"/>
      <c r="BE255" s="15"/>
      <c r="BF255" s="15"/>
      <c r="BG255" s="15"/>
      <c r="BH255" s="15"/>
      <c r="BI255" s="15"/>
      <c r="BJ255" s="15"/>
      <c r="BK255" s="15"/>
      <c r="BL255" s="15"/>
      <c r="BM255" s="15"/>
      <c r="BN255" s="15"/>
      <c r="BO255" s="15"/>
      <c r="BQ255" s="18"/>
      <c r="BR255" s="15"/>
      <c r="BS255" s="15"/>
      <c r="BT255" s="15"/>
      <c r="BU255" s="15"/>
      <c r="BV255" s="15"/>
      <c r="BW255" s="15"/>
      <c r="BX255" s="15"/>
      <c r="BY255" s="15"/>
      <c r="BZ255" s="15"/>
    </row>
    <row r="256" spans="1:78" ht="15" customHeight="1" x14ac:dyDescent="0.75">
      <c r="A256" s="10">
        <v>1</v>
      </c>
      <c r="B256" s="11">
        <v>5500</v>
      </c>
      <c r="C256" s="11"/>
      <c r="D256" s="11">
        <v>12972</v>
      </c>
      <c r="E256" s="11">
        <v>1</v>
      </c>
      <c r="F256" s="11">
        <v>0</v>
      </c>
      <c r="G256" s="11">
        <v>1</v>
      </c>
      <c r="H256" s="11">
        <v>82.294266354000001</v>
      </c>
      <c r="I256" s="11">
        <v>0</v>
      </c>
      <c r="J256" s="11">
        <v>2</v>
      </c>
      <c r="K256" s="11">
        <v>36.986744096999999</v>
      </c>
      <c r="L256" s="11" t="s">
        <v>13</v>
      </c>
      <c r="M256" s="11" t="s">
        <v>14</v>
      </c>
      <c r="N256" s="11">
        <f t="shared" si="21"/>
        <v>1</v>
      </c>
      <c r="O256" s="11">
        <f t="shared" si="22"/>
        <v>0</v>
      </c>
      <c r="P256" s="11">
        <f t="shared" si="23"/>
        <v>1</v>
      </c>
      <c r="Q256" s="11">
        <f t="shared" si="24"/>
        <v>0</v>
      </c>
      <c r="R256" s="11">
        <f t="shared" si="25"/>
        <v>0</v>
      </c>
      <c r="S256" s="11">
        <f t="shared" si="26"/>
        <v>0</v>
      </c>
      <c r="T256" s="9">
        <f t="shared" si="27"/>
        <v>82.294266354000001</v>
      </c>
      <c r="AT256" s="18"/>
      <c r="AU256" s="15"/>
      <c r="AV256" s="15"/>
      <c r="AW256" s="15"/>
      <c r="AX256" s="15"/>
      <c r="AY256" s="15"/>
      <c r="AZ256" s="15"/>
      <c r="BA256" s="15"/>
      <c r="BB256" s="15"/>
      <c r="BC256" s="15"/>
      <c r="BD256" s="15"/>
      <c r="BE256" s="15"/>
      <c r="BF256" s="15"/>
      <c r="BG256" s="15"/>
      <c r="BH256" s="15"/>
      <c r="BI256" s="15"/>
      <c r="BJ256" s="15"/>
      <c r="BK256" s="15"/>
      <c r="BL256" s="15"/>
      <c r="BM256" s="15"/>
      <c r="BN256" s="15"/>
      <c r="BO256" s="15"/>
      <c r="BQ256" s="18"/>
      <c r="BR256" s="15"/>
      <c r="BS256" s="15"/>
      <c r="BT256" s="15"/>
      <c r="BU256" s="15"/>
      <c r="BV256" s="15"/>
      <c r="BW256" s="15"/>
      <c r="BX256" s="15"/>
      <c r="BY256" s="15"/>
      <c r="BZ256" s="15"/>
    </row>
    <row r="257" spans="1:78" ht="15" customHeight="1" x14ac:dyDescent="0.75">
      <c r="A257" s="10">
        <v>1</v>
      </c>
      <c r="B257" s="11">
        <v>5500</v>
      </c>
      <c r="C257" s="11">
        <v>37368</v>
      </c>
      <c r="D257" s="11">
        <v>48502</v>
      </c>
      <c r="E257" s="11">
        <v>9</v>
      </c>
      <c r="F257" s="11">
        <v>0</v>
      </c>
      <c r="G257" s="11">
        <v>2</v>
      </c>
      <c r="H257" s="11">
        <v>48.995845002000003</v>
      </c>
      <c r="I257" s="11">
        <v>0</v>
      </c>
      <c r="J257" s="11">
        <v>10</v>
      </c>
      <c r="K257" s="11">
        <v>33.126483966999999</v>
      </c>
      <c r="L257" s="11" t="s">
        <v>13</v>
      </c>
      <c r="M257" s="11" t="s">
        <v>17</v>
      </c>
      <c r="N257" s="11">
        <f t="shared" si="21"/>
        <v>1</v>
      </c>
      <c r="O257" s="11">
        <f t="shared" si="22"/>
        <v>1</v>
      </c>
      <c r="P257" s="11">
        <f t="shared" si="23"/>
        <v>0</v>
      </c>
      <c r="Q257" s="11">
        <f t="shared" si="24"/>
        <v>0</v>
      </c>
      <c r="R257" s="11">
        <f t="shared" si="25"/>
        <v>0</v>
      </c>
      <c r="S257" s="11">
        <f t="shared" si="26"/>
        <v>0</v>
      </c>
      <c r="T257" s="9">
        <f t="shared" si="27"/>
        <v>48.995845002000003</v>
      </c>
      <c r="AT257" s="18"/>
      <c r="AU257" s="15"/>
      <c r="AV257" s="15"/>
      <c r="AW257" s="15"/>
      <c r="AX257" s="15"/>
      <c r="AY257" s="15"/>
      <c r="AZ257" s="15"/>
      <c r="BA257" s="15"/>
      <c r="BB257" s="15"/>
      <c r="BC257" s="15"/>
      <c r="BD257" s="15"/>
      <c r="BE257" s="15"/>
      <c r="BF257" s="15"/>
      <c r="BG257" s="15"/>
      <c r="BH257" s="15"/>
      <c r="BI257" s="15"/>
      <c r="BJ257" s="15"/>
      <c r="BK257" s="15"/>
      <c r="BL257" s="15"/>
      <c r="BM257" s="15"/>
      <c r="BN257" s="15"/>
      <c r="BO257" s="15"/>
      <c r="BQ257" s="18"/>
      <c r="BR257" s="15"/>
      <c r="BS257" s="15"/>
      <c r="BT257" s="15"/>
      <c r="BU257" s="15"/>
      <c r="BV257" s="15"/>
      <c r="BW257" s="15"/>
      <c r="BX257" s="15"/>
      <c r="BY257" s="15"/>
      <c r="BZ257" s="15"/>
    </row>
    <row r="258" spans="1:78" ht="15" customHeight="1" x14ac:dyDescent="0.75">
      <c r="A258" s="10">
        <v>0</v>
      </c>
      <c r="B258" s="11">
        <v>5500</v>
      </c>
      <c r="C258" s="11"/>
      <c r="D258" s="11">
        <v>66251</v>
      </c>
      <c r="E258" s="11">
        <v>1</v>
      </c>
      <c r="F258" s="11">
        <v>0</v>
      </c>
      <c r="G258" s="11">
        <v>0</v>
      </c>
      <c r="H258" s="11">
        <v>43.722336945999999</v>
      </c>
      <c r="I258" s="11">
        <v>0</v>
      </c>
      <c r="J258" s="11">
        <v>3</v>
      </c>
      <c r="K258" s="11">
        <v>41.452043531999998</v>
      </c>
      <c r="L258" s="11" t="s">
        <v>13</v>
      </c>
      <c r="M258" s="11" t="s">
        <v>15</v>
      </c>
      <c r="N258" s="11">
        <f t="shared" si="21"/>
        <v>1</v>
      </c>
      <c r="O258" s="11">
        <f t="shared" si="22"/>
        <v>0</v>
      </c>
      <c r="P258" s="11">
        <f t="shared" si="23"/>
        <v>0</v>
      </c>
      <c r="Q258" s="11">
        <f t="shared" si="24"/>
        <v>1</v>
      </c>
      <c r="R258" s="11">
        <f t="shared" si="25"/>
        <v>0</v>
      </c>
      <c r="S258" s="11">
        <f t="shared" si="26"/>
        <v>0</v>
      </c>
      <c r="T258" s="9">
        <f t="shared" si="27"/>
        <v>43.722336945999999</v>
      </c>
      <c r="AT258" s="18"/>
      <c r="AU258" s="15"/>
      <c r="AV258" s="15"/>
      <c r="AW258" s="15"/>
      <c r="AX258" s="15"/>
      <c r="AY258" s="15"/>
      <c r="AZ258" s="15"/>
      <c r="BA258" s="15"/>
      <c r="BB258" s="15"/>
      <c r="BC258" s="15"/>
      <c r="BD258" s="15"/>
      <c r="BE258" s="15"/>
      <c r="BF258" s="15"/>
      <c r="BG258" s="15"/>
      <c r="BH258" s="15"/>
      <c r="BI258" s="15"/>
      <c r="BJ258" s="15"/>
      <c r="BK258" s="15"/>
      <c r="BL258" s="15"/>
      <c r="BM258" s="15"/>
      <c r="BN258" s="15"/>
      <c r="BO258" s="15"/>
      <c r="BQ258" s="18"/>
      <c r="BR258" s="15"/>
      <c r="BS258" s="15"/>
      <c r="BT258" s="15"/>
      <c r="BU258" s="15"/>
      <c r="BV258" s="15"/>
      <c r="BW258" s="15"/>
      <c r="BX258" s="15"/>
      <c r="BY258" s="15"/>
      <c r="BZ258" s="15"/>
    </row>
    <row r="259" spans="1:78" ht="15" customHeight="1" x14ac:dyDescent="0.75">
      <c r="A259" s="10">
        <v>0</v>
      </c>
      <c r="B259" s="11">
        <v>5500</v>
      </c>
      <c r="C259" s="11">
        <v>71644</v>
      </c>
      <c r="D259" s="11">
        <v>72696</v>
      </c>
      <c r="E259" s="11">
        <v>4</v>
      </c>
      <c r="F259" s="11">
        <v>2</v>
      </c>
      <c r="G259" s="11">
        <v>0</v>
      </c>
      <c r="H259" s="11">
        <v>150.86584513</v>
      </c>
      <c r="I259" s="11">
        <v>0</v>
      </c>
      <c r="J259" s="11">
        <v>22</v>
      </c>
      <c r="K259" s="11">
        <v>40.442567785000001</v>
      </c>
      <c r="L259" s="11" t="s">
        <v>13</v>
      </c>
      <c r="M259" s="11" t="s">
        <v>16</v>
      </c>
      <c r="N259" s="11">
        <f t="shared" ref="N259:N322" si="28">IF(L259="HomeImp",1,0)</f>
        <v>1</v>
      </c>
      <c r="O259" s="11">
        <f t="shared" ref="O259:O322" si="29">IF(M259="Mgr",1,0)</f>
        <v>0</v>
      </c>
      <c r="P259" s="11">
        <f t="shared" ref="P259:P322" si="30">IF(M259="Other",1,0)</f>
        <v>0</v>
      </c>
      <c r="Q259" s="11">
        <f t="shared" ref="Q259:Q322" si="31">IF(M259="Office",1,0)</f>
        <v>0</v>
      </c>
      <c r="R259" s="11">
        <f t="shared" ref="R259:R322" si="32">IF(M259="Sales",1,0)</f>
        <v>1</v>
      </c>
      <c r="S259" s="11">
        <f t="shared" ref="S259:S322" si="33">IF(M259="ProfExe",1,0)</f>
        <v>0</v>
      </c>
      <c r="T259" s="9">
        <f t="shared" ref="T259:T322" si="34">H259*N259</f>
        <v>150.86584513</v>
      </c>
      <c r="AT259" s="18"/>
      <c r="AU259" s="15"/>
      <c r="AV259" s="15"/>
      <c r="AW259" s="15"/>
      <c r="AX259" s="15"/>
      <c r="AY259" s="15"/>
      <c r="AZ259" s="15"/>
      <c r="BA259" s="15"/>
      <c r="BB259" s="15"/>
      <c r="BC259" s="15"/>
      <c r="BD259" s="15"/>
      <c r="BE259" s="15"/>
      <c r="BF259" s="15"/>
      <c r="BG259" s="15"/>
      <c r="BH259" s="15"/>
      <c r="BI259" s="15"/>
      <c r="BJ259" s="15"/>
      <c r="BK259" s="15"/>
      <c r="BL259" s="15"/>
      <c r="BM259" s="15"/>
      <c r="BN259" s="15"/>
      <c r="BO259" s="15"/>
      <c r="BQ259" s="18"/>
      <c r="BR259" s="15"/>
      <c r="BS259" s="15"/>
      <c r="BT259" s="15"/>
      <c r="BU259" s="15"/>
      <c r="BV259" s="15"/>
      <c r="BW259" s="15"/>
      <c r="BX259" s="15"/>
      <c r="BY259" s="15"/>
      <c r="BZ259" s="15"/>
    </row>
    <row r="260" spans="1:78" ht="15" customHeight="1" x14ac:dyDescent="0.75">
      <c r="A260" s="10">
        <v>1</v>
      </c>
      <c r="B260" s="11">
        <v>5500</v>
      </c>
      <c r="C260" s="11">
        <v>85845</v>
      </c>
      <c r="D260" s="11">
        <v>122205</v>
      </c>
      <c r="E260" s="11">
        <v>5</v>
      </c>
      <c r="F260" s="11">
        <v>0</v>
      </c>
      <c r="G260" s="11">
        <v>0</v>
      </c>
      <c r="H260" s="11">
        <v>172.21327665000001</v>
      </c>
      <c r="I260" s="11">
        <v>1</v>
      </c>
      <c r="J260" s="11">
        <v>26</v>
      </c>
      <c r="K260" s="11">
        <v>32.676640874999997</v>
      </c>
      <c r="L260" s="11" t="s">
        <v>20</v>
      </c>
      <c r="M260" s="11" t="s">
        <v>18</v>
      </c>
      <c r="N260" s="11">
        <f t="shared" si="28"/>
        <v>0</v>
      </c>
      <c r="O260" s="11">
        <f t="shared" si="29"/>
        <v>0</v>
      </c>
      <c r="P260" s="11">
        <f t="shared" si="30"/>
        <v>0</v>
      </c>
      <c r="Q260" s="11">
        <f t="shared" si="31"/>
        <v>0</v>
      </c>
      <c r="R260" s="11">
        <f t="shared" si="32"/>
        <v>0</v>
      </c>
      <c r="S260" s="11">
        <f t="shared" si="33"/>
        <v>1</v>
      </c>
      <c r="T260" s="9">
        <f t="shared" si="34"/>
        <v>0</v>
      </c>
      <c r="AT260" s="18"/>
      <c r="AU260" s="15"/>
      <c r="AV260" s="15"/>
      <c r="AW260" s="15"/>
      <c r="AX260" s="15"/>
      <c r="AY260" s="15"/>
      <c r="AZ260" s="15"/>
      <c r="BA260" s="15"/>
      <c r="BB260" s="15"/>
      <c r="BC260" s="15"/>
      <c r="BD260" s="15"/>
      <c r="BE260" s="15"/>
      <c r="BF260" s="15"/>
      <c r="BG260" s="15"/>
      <c r="BH260" s="15"/>
      <c r="BI260" s="15"/>
      <c r="BJ260" s="15"/>
      <c r="BK260" s="15"/>
      <c r="BL260" s="15"/>
      <c r="BM260" s="15"/>
      <c r="BN260" s="15"/>
      <c r="BO260" s="15"/>
      <c r="BQ260" s="18"/>
      <c r="BR260" s="15"/>
      <c r="BS260" s="15"/>
      <c r="BT260" s="15"/>
      <c r="BU260" s="15"/>
      <c r="BV260" s="15"/>
      <c r="BW260" s="15"/>
      <c r="BX260" s="15"/>
      <c r="BY260" s="15"/>
      <c r="BZ260" s="15"/>
    </row>
    <row r="261" spans="1:78" ht="15" customHeight="1" x14ac:dyDescent="0.75">
      <c r="A261" s="10">
        <v>0</v>
      </c>
      <c r="B261" s="11">
        <v>5600</v>
      </c>
      <c r="C261" s="11">
        <v>53793</v>
      </c>
      <c r="D261" s="11">
        <v>66379</v>
      </c>
      <c r="E261" s="11">
        <v>22</v>
      </c>
      <c r="F261" s="11">
        <v>0</v>
      </c>
      <c r="G261" s="11">
        <v>0</v>
      </c>
      <c r="H261" s="11">
        <v>206.09913412</v>
      </c>
      <c r="I261" s="11">
        <v>0</v>
      </c>
      <c r="J261" s="11">
        <v>19</v>
      </c>
      <c r="K261" s="11">
        <v>18.369540527000002</v>
      </c>
      <c r="L261" s="11" t="s">
        <v>13</v>
      </c>
      <c r="M261" s="11" t="s">
        <v>15</v>
      </c>
      <c r="N261" s="11">
        <f t="shared" si="28"/>
        <v>1</v>
      </c>
      <c r="O261" s="11">
        <f t="shared" si="29"/>
        <v>0</v>
      </c>
      <c r="P261" s="11">
        <f t="shared" si="30"/>
        <v>0</v>
      </c>
      <c r="Q261" s="11">
        <f t="shared" si="31"/>
        <v>1</v>
      </c>
      <c r="R261" s="11">
        <f t="shared" si="32"/>
        <v>0</v>
      </c>
      <c r="S261" s="11">
        <f t="shared" si="33"/>
        <v>0</v>
      </c>
      <c r="T261" s="9">
        <f t="shared" si="34"/>
        <v>206.09913412</v>
      </c>
      <c r="AT261" s="18"/>
      <c r="AU261" s="15"/>
      <c r="AV261" s="15"/>
      <c r="AW261" s="15"/>
      <c r="AX261" s="15"/>
      <c r="AY261" s="15"/>
      <c r="AZ261" s="15"/>
      <c r="BA261" s="15"/>
      <c r="BB261" s="15"/>
      <c r="BC261" s="15"/>
      <c r="BD261" s="15"/>
      <c r="BE261" s="15"/>
      <c r="BF261" s="15"/>
      <c r="BG261" s="15"/>
      <c r="BH261" s="15"/>
      <c r="BI261" s="15"/>
      <c r="BJ261" s="15"/>
      <c r="BK261" s="15"/>
      <c r="BL261" s="15"/>
      <c r="BM261" s="15"/>
      <c r="BN261" s="15"/>
      <c r="BO261" s="15"/>
      <c r="BQ261" s="18"/>
      <c r="BR261" s="15"/>
      <c r="BS261" s="15"/>
      <c r="BT261" s="15"/>
      <c r="BU261" s="15"/>
      <c r="BV261" s="15"/>
      <c r="BW261" s="15"/>
      <c r="BX261" s="15"/>
      <c r="BY261" s="15"/>
      <c r="BZ261" s="15"/>
    </row>
    <row r="262" spans="1:78" ht="15" customHeight="1" x14ac:dyDescent="0.75">
      <c r="A262" s="10">
        <v>0</v>
      </c>
      <c r="B262" s="11">
        <v>5600</v>
      </c>
      <c r="C262" s="11">
        <v>69435</v>
      </c>
      <c r="D262" s="11">
        <v>83489</v>
      </c>
      <c r="E262" s="11">
        <v>14</v>
      </c>
      <c r="F262" s="11">
        <v>0</v>
      </c>
      <c r="G262" s="11">
        <v>0</v>
      </c>
      <c r="H262" s="11">
        <v>200.41843402000001</v>
      </c>
      <c r="I262" s="11">
        <v>1</v>
      </c>
      <c r="J262" s="11">
        <v>17</v>
      </c>
      <c r="K262" s="11">
        <v>22.841092847999999</v>
      </c>
      <c r="L262" s="11" t="s">
        <v>20</v>
      </c>
      <c r="M262" s="11" t="s">
        <v>18</v>
      </c>
      <c r="N262" s="11">
        <f t="shared" si="28"/>
        <v>0</v>
      </c>
      <c r="O262" s="11">
        <f t="shared" si="29"/>
        <v>0</v>
      </c>
      <c r="P262" s="11">
        <f t="shared" si="30"/>
        <v>0</v>
      </c>
      <c r="Q262" s="11">
        <f t="shared" si="31"/>
        <v>0</v>
      </c>
      <c r="R262" s="11">
        <f t="shared" si="32"/>
        <v>0</v>
      </c>
      <c r="S262" s="11">
        <f t="shared" si="33"/>
        <v>1</v>
      </c>
      <c r="T262" s="9">
        <f t="shared" si="34"/>
        <v>0</v>
      </c>
      <c r="AT262" s="18"/>
      <c r="AU262" s="15"/>
      <c r="AV262" s="15"/>
      <c r="AW262" s="15"/>
      <c r="AX262" s="15"/>
      <c r="AY262" s="15"/>
      <c r="AZ262" s="15"/>
      <c r="BA262" s="15"/>
      <c r="BB262" s="15"/>
      <c r="BC262" s="15"/>
      <c r="BD262" s="15"/>
      <c r="BE262" s="15"/>
      <c r="BF262" s="15"/>
      <c r="BG262" s="15"/>
      <c r="BH262" s="15"/>
      <c r="BI262" s="15"/>
      <c r="BJ262" s="15"/>
      <c r="BK262" s="15"/>
      <c r="BL262" s="15"/>
      <c r="BM262" s="15"/>
      <c r="BN262" s="15"/>
      <c r="BO262" s="15"/>
      <c r="BQ262" s="18"/>
      <c r="BR262" s="15"/>
      <c r="BS262" s="15"/>
      <c r="BT262" s="15"/>
      <c r="BU262" s="15"/>
      <c r="BV262" s="15"/>
      <c r="BW262" s="15"/>
      <c r="BX262" s="15"/>
      <c r="BY262" s="15"/>
      <c r="BZ262" s="15"/>
    </row>
    <row r="263" spans="1:78" ht="15" customHeight="1" x14ac:dyDescent="0.75">
      <c r="A263" s="10">
        <v>0</v>
      </c>
      <c r="B263" s="11">
        <v>5600</v>
      </c>
      <c r="C263" s="11">
        <v>29648</v>
      </c>
      <c r="D263" s="11">
        <v>39907</v>
      </c>
      <c r="E263" s="11">
        <v>11</v>
      </c>
      <c r="F263" s="11">
        <v>0</v>
      </c>
      <c r="G263" s="11">
        <v>0</v>
      </c>
      <c r="H263" s="11">
        <v>180.56306914000001</v>
      </c>
      <c r="I263" s="11">
        <v>0</v>
      </c>
      <c r="J263" s="11">
        <v>13</v>
      </c>
      <c r="K263" s="11">
        <v>21.554949656000002</v>
      </c>
      <c r="L263" s="11" t="s">
        <v>13</v>
      </c>
      <c r="M263" s="11" t="s">
        <v>18</v>
      </c>
      <c r="N263" s="11">
        <f t="shared" si="28"/>
        <v>1</v>
      </c>
      <c r="O263" s="11">
        <f t="shared" si="29"/>
        <v>0</v>
      </c>
      <c r="P263" s="11">
        <f t="shared" si="30"/>
        <v>0</v>
      </c>
      <c r="Q263" s="11">
        <f t="shared" si="31"/>
        <v>0</v>
      </c>
      <c r="R263" s="11">
        <f t="shared" si="32"/>
        <v>0</v>
      </c>
      <c r="S263" s="11">
        <f t="shared" si="33"/>
        <v>1</v>
      </c>
      <c r="T263" s="9">
        <f t="shared" si="34"/>
        <v>180.56306914000001</v>
      </c>
      <c r="AT263" s="18"/>
      <c r="AU263" s="15"/>
      <c r="AV263" s="15"/>
      <c r="AW263" s="15"/>
      <c r="AX263" s="15"/>
      <c r="AY263" s="15"/>
      <c r="AZ263" s="15"/>
      <c r="BA263" s="15"/>
      <c r="BB263" s="15"/>
      <c r="BC263" s="15"/>
      <c r="BD263" s="15"/>
      <c r="BE263" s="15"/>
      <c r="BF263" s="15"/>
      <c r="BG263" s="15"/>
      <c r="BH263" s="15"/>
      <c r="BI263" s="15"/>
      <c r="BJ263" s="15"/>
      <c r="BK263" s="15"/>
      <c r="BL263" s="15"/>
      <c r="BM263" s="15"/>
      <c r="BN263" s="15"/>
      <c r="BO263" s="15"/>
      <c r="BQ263" s="18"/>
      <c r="BR263" s="15"/>
      <c r="BS263" s="15"/>
      <c r="BT263" s="15"/>
      <c r="BU263" s="15"/>
      <c r="BV263" s="15"/>
      <c r="BW263" s="15"/>
      <c r="BX263" s="15"/>
      <c r="BY263" s="15"/>
      <c r="BZ263" s="15"/>
    </row>
    <row r="264" spans="1:78" ht="15" customHeight="1" x14ac:dyDescent="0.75">
      <c r="A264" s="10">
        <v>0</v>
      </c>
      <c r="B264" s="11">
        <v>5600</v>
      </c>
      <c r="C264" s="11">
        <v>76407</v>
      </c>
      <c r="D264" s="11">
        <v>77485</v>
      </c>
      <c r="E264" s="11">
        <v>9</v>
      </c>
      <c r="F264" s="11">
        <v>0</v>
      </c>
      <c r="G264" s="11">
        <v>0</v>
      </c>
      <c r="H264" s="11">
        <v>91.683770633999998</v>
      </c>
      <c r="I264" s="11">
        <v>0</v>
      </c>
      <c r="J264" s="11">
        <v>24</v>
      </c>
      <c r="K264" s="11">
        <v>37.773350976000003</v>
      </c>
      <c r="L264" s="11" t="s">
        <v>13</v>
      </c>
      <c r="M264" s="11" t="s">
        <v>14</v>
      </c>
      <c r="N264" s="11">
        <f t="shared" si="28"/>
        <v>1</v>
      </c>
      <c r="O264" s="11">
        <f t="shared" si="29"/>
        <v>0</v>
      </c>
      <c r="P264" s="11">
        <f t="shared" si="30"/>
        <v>1</v>
      </c>
      <c r="Q264" s="11">
        <f t="shared" si="31"/>
        <v>0</v>
      </c>
      <c r="R264" s="11">
        <f t="shared" si="32"/>
        <v>0</v>
      </c>
      <c r="S264" s="11">
        <f t="shared" si="33"/>
        <v>0</v>
      </c>
      <c r="T264" s="9">
        <f t="shared" si="34"/>
        <v>91.683770633999998</v>
      </c>
      <c r="AT264" s="18"/>
      <c r="AU264" s="15"/>
      <c r="AV264" s="15"/>
      <c r="AW264" s="15"/>
      <c r="AX264" s="15"/>
      <c r="AY264" s="15"/>
      <c r="AZ264" s="15"/>
      <c r="BA264" s="15"/>
      <c r="BB264" s="15"/>
      <c r="BC264" s="15"/>
      <c r="BD264" s="15"/>
      <c r="BE264" s="15"/>
      <c r="BF264" s="15"/>
      <c r="BG264" s="15"/>
      <c r="BH264" s="15"/>
      <c r="BI264" s="15"/>
      <c r="BJ264" s="15"/>
      <c r="BK264" s="15"/>
      <c r="BL264" s="15"/>
      <c r="BM264" s="15"/>
      <c r="BN264" s="15"/>
      <c r="BO264" s="15"/>
      <c r="BQ264" s="18"/>
      <c r="BR264" s="15"/>
      <c r="BS264" s="15"/>
      <c r="BT264" s="15"/>
      <c r="BU264" s="15"/>
      <c r="BV264" s="15"/>
      <c r="BW264" s="15"/>
      <c r="BX264" s="15"/>
      <c r="BY264" s="15"/>
      <c r="BZ264" s="15"/>
    </row>
    <row r="265" spans="1:78" ht="15" customHeight="1" x14ac:dyDescent="0.75">
      <c r="A265" s="10">
        <v>1</v>
      </c>
      <c r="B265" s="11">
        <v>5600</v>
      </c>
      <c r="C265" s="11">
        <v>5000</v>
      </c>
      <c r="D265" s="11">
        <v>66700</v>
      </c>
      <c r="E265" s="11">
        <v>31</v>
      </c>
      <c r="F265" s="11">
        <v>1</v>
      </c>
      <c r="G265" s="11">
        <v>1</v>
      </c>
      <c r="H265" s="11">
        <v>204.06666666999999</v>
      </c>
      <c r="I265" s="11">
        <v>0</v>
      </c>
      <c r="J265" s="11">
        <v>11</v>
      </c>
      <c r="K265" s="11"/>
      <c r="L265" s="11" t="s">
        <v>13</v>
      </c>
      <c r="M265" s="11" t="s">
        <v>14</v>
      </c>
      <c r="N265" s="11">
        <f t="shared" si="28"/>
        <v>1</v>
      </c>
      <c r="O265" s="11">
        <f t="shared" si="29"/>
        <v>0</v>
      </c>
      <c r="P265" s="11">
        <f t="shared" si="30"/>
        <v>1</v>
      </c>
      <c r="Q265" s="11">
        <f t="shared" si="31"/>
        <v>0</v>
      </c>
      <c r="R265" s="11">
        <f t="shared" si="32"/>
        <v>0</v>
      </c>
      <c r="S265" s="11">
        <f t="shared" si="33"/>
        <v>0</v>
      </c>
      <c r="T265" s="9">
        <f t="shared" si="34"/>
        <v>204.06666666999999</v>
      </c>
      <c r="AT265" s="18"/>
      <c r="AU265" s="15"/>
      <c r="AV265" s="15"/>
      <c r="AW265" s="15"/>
      <c r="AX265" s="15"/>
      <c r="AY265" s="15"/>
      <c r="AZ265" s="15"/>
      <c r="BA265" s="15"/>
      <c r="BB265" s="15"/>
      <c r="BC265" s="15"/>
      <c r="BD265" s="15"/>
      <c r="BE265" s="15"/>
      <c r="BF265" s="15"/>
      <c r="BG265" s="15"/>
      <c r="BH265" s="15"/>
      <c r="BI265" s="15"/>
      <c r="BJ265" s="15"/>
      <c r="BK265" s="15"/>
      <c r="BL265" s="15"/>
      <c r="BM265" s="15"/>
      <c r="BN265" s="15"/>
      <c r="BO265" s="15"/>
      <c r="BQ265" s="18"/>
      <c r="BR265" s="15"/>
      <c r="BS265" s="15"/>
      <c r="BT265" s="15"/>
      <c r="BU265" s="15"/>
      <c r="BV265" s="15"/>
      <c r="BW265" s="15"/>
      <c r="BX265" s="15"/>
      <c r="BY265" s="15"/>
      <c r="BZ265" s="15"/>
    </row>
    <row r="266" spans="1:78" ht="15" customHeight="1" x14ac:dyDescent="0.75">
      <c r="A266" s="10">
        <v>1</v>
      </c>
      <c r="B266" s="11">
        <v>5600</v>
      </c>
      <c r="C266" s="11">
        <v>55160</v>
      </c>
      <c r="D266" s="11">
        <v>86800</v>
      </c>
      <c r="E266" s="11">
        <v>3</v>
      </c>
      <c r="F266" s="11">
        <v>1</v>
      </c>
      <c r="G266" s="11">
        <v>1</v>
      </c>
      <c r="H266" s="11">
        <v>148.13333333</v>
      </c>
      <c r="I266" s="11">
        <v>1</v>
      </c>
      <c r="J266" s="11">
        <v>14</v>
      </c>
      <c r="K266" s="11"/>
      <c r="L266" s="11" t="s">
        <v>13</v>
      </c>
      <c r="M266" s="11" t="s">
        <v>14</v>
      </c>
      <c r="N266" s="11">
        <f t="shared" si="28"/>
        <v>1</v>
      </c>
      <c r="O266" s="11">
        <f t="shared" si="29"/>
        <v>0</v>
      </c>
      <c r="P266" s="11">
        <f t="shared" si="30"/>
        <v>1</v>
      </c>
      <c r="Q266" s="11">
        <f t="shared" si="31"/>
        <v>0</v>
      </c>
      <c r="R266" s="11">
        <f t="shared" si="32"/>
        <v>0</v>
      </c>
      <c r="S266" s="11">
        <f t="shared" si="33"/>
        <v>0</v>
      </c>
      <c r="T266" s="9">
        <f t="shared" si="34"/>
        <v>148.13333333</v>
      </c>
      <c r="AT266" s="18"/>
      <c r="AU266" s="15"/>
      <c r="AV266" s="15"/>
      <c r="AW266" s="15"/>
      <c r="AX266" s="15"/>
      <c r="AY266" s="15"/>
      <c r="AZ266" s="15"/>
      <c r="BA266" s="15"/>
      <c r="BB266" s="15"/>
      <c r="BC266" s="15"/>
      <c r="BD266" s="15"/>
      <c r="BE266" s="15"/>
      <c r="BF266" s="15"/>
      <c r="BG266" s="15"/>
      <c r="BH266" s="15"/>
      <c r="BI266" s="15"/>
      <c r="BJ266" s="15"/>
      <c r="BK266" s="15"/>
      <c r="BL266" s="15"/>
      <c r="BM266" s="15"/>
      <c r="BN266" s="15"/>
      <c r="BO266" s="15"/>
      <c r="BQ266" s="18"/>
      <c r="BR266" s="15"/>
      <c r="BS266" s="15"/>
      <c r="BT266" s="15"/>
      <c r="BU266" s="15"/>
      <c r="BV266" s="15"/>
      <c r="BW266" s="15"/>
      <c r="BX266" s="15"/>
      <c r="BY266" s="15"/>
      <c r="BZ266" s="15"/>
    </row>
    <row r="267" spans="1:78" ht="15" customHeight="1" x14ac:dyDescent="0.75">
      <c r="A267" s="10">
        <v>0</v>
      </c>
      <c r="B267" s="11">
        <v>5600</v>
      </c>
      <c r="C267" s="11">
        <v>41439</v>
      </c>
      <c r="D267" s="11">
        <v>53893</v>
      </c>
      <c r="E267" s="11">
        <v>8</v>
      </c>
      <c r="F267" s="11"/>
      <c r="G267" s="11"/>
      <c r="H267" s="11">
        <v>181.32298993000001</v>
      </c>
      <c r="I267" s="11"/>
      <c r="J267" s="11">
        <v>19</v>
      </c>
      <c r="K267" s="11">
        <v>24.651395743999998</v>
      </c>
      <c r="L267" s="11" t="s">
        <v>13</v>
      </c>
      <c r="M267" s="11" t="s">
        <v>15</v>
      </c>
      <c r="N267" s="11">
        <f t="shared" si="28"/>
        <v>1</v>
      </c>
      <c r="O267" s="11">
        <f t="shared" si="29"/>
        <v>0</v>
      </c>
      <c r="P267" s="11">
        <f t="shared" si="30"/>
        <v>0</v>
      </c>
      <c r="Q267" s="11">
        <f t="shared" si="31"/>
        <v>1</v>
      </c>
      <c r="R267" s="11">
        <f t="shared" si="32"/>
        <v>0</v>
      </c>
      <c r="S267" s="11">
        <f t="shared" si="33"/>
        <v>0</v>
      </c>
      <c r="T267" s="9">
        <f t="shared" si="34"/>
        <v>181.32298993000001</v>
      </c>
      <c r="AT267" s="18"/>
      <c r="AU267" s="15"/>
      <c r="AV267" s="15"/>
      <c r="AW267" s="15"/>
      <c r="AX267" s="15"/>
      <c r="AY267" s="15"/>
      <c r="AZ267" s="15"/>
      <c r="BA267" s="15"/>
      <c r="BB267" s="15"/>
      <c r="BC267" s="15"/>
      <c r="BD267" s="15"/>
      <c r="BE267" s="15"/>
      <c r="BF267" s="15"/>
      <c r="BG267" s="15"/>
      <c r="BH267" s="15"/>
      <c r="BI267" s="15"/>
      <c r="BJ267" s="15"/>
      <c r="BK267" s="15"/>
      <c r="BL267" s="15"/>
      <c r="BM267" s="15"/>
      <c r="BN267" s="15"/>
      <c r="BO267" s="15"/>
      <c r="BQ267" s="18"/>
      <c r="BR267" s="15"/>
      <c r="BS267" s="15"/>
      <c r="BT267" s="15"/>
      <c r="BU267" s="15"/>
      <c r="BV267" s="15"/>
      <c r="BW267" s="15"/>
      <c r="BX267" s="15"/>
      <c r="BY267" s="15"/>
      <c r="BZ267" s="15"/>
    </row>
    <row r="268" spans="1:78" ht="15" customHeight="1" x14ac:dyDescent="0.75">
      <c r="A268" s="10">
        <v>0</v>
      </c>
      <c r="B268" s="11">
        <v>5600</v>
      </c>
      <c r="C268" s="11">
        <v>15275</v>
      </c>
      <c r="D268" s="11">
        <v>47954</v>
      </c>
      <c r="E268" s="11"/>
      <c r="F268" s="11">
        <v>0</v>
      </c>
      <c r="G268" s="11">
        <v>0</v>
      </c>
      <c r="H268" s="11">
        <v>204.33524503999999</v>
      </c>
      <c r="I268" s="11">
        <v>0</v>
      </c>
      <c r="J268" s="11">
        <v>12</v>
      </c>
      <c r="K268" s="11">
        <v>42.397769638</v>
      </c>
      <c r="L268" s="11" t="s">
        <v>13</v>
      </c>
      <c r="M268" s="11" t="s">
        <v>19</v>
      </c>
      <c r="N268" s="11">
        <f t="shared" si="28"/>
        <v>1</v>
      </c>
      <c r="O268" s="11">
        <f t="shared" si="29"/>
        <v>0</v>
      </c>
      <c r="P268" s="11">
        <f t="shared" si="30"/>
        <v>0</v>
      </c>
      <c r="Q268" s="11">
        <f t="shared" si="31"/>
        <v>0</v>
      </c>
      <c r="R268" s="11">
        <f t="shared" si="32"/>
        <v>0</v>
      </c>
      <c r="S268" s="11">
        <f t="shared" si="33"/>
        <v>0</v>
      </c>
      <c r="T268" s="9">
        <f t="shared" si="34"/>
        <v>204.33524503999999</v>
      </c>
      <c r="AT268" s="18"/>
      <c r="AU268" s="15"/>
      <c r="AV268" s="15"/>
      <c r="AW268" s="15"/>
      <c r="AX268" s="15"/>
      <c r="AY268" s="15"/>
      <c r="AZ268" s="15"/>
      <c r="BA268" s="15"/>
      <c r="BB268" s="15"/>
      <c r="BC268" s="15"/>
      <c r="BD268" s="15"/>
      <c r="BE268" s="15"/>
      <c r="BF268" s="15"/>
      <c r="BG268" s="15"/>
      <c r="BH268" s="15"/>
      <c r="BI268" s="15"/>
      <c r="BJ268" s="15"/>
      <c r="BK268" s="15"/>
      <c r="BL268" s="15"/>
      <c r="BM268" s="15"/>
      <c r="BN268" s="15"/>
      <c r="BO268" s="15"/>
      <c r="BQ268" s="18"/>
      <c r="BR268" s="15"/>
      <c r="BS268" s="15"/>
      <c r="BT268" s="15"/>
      <c r="BU268" s="15"/>
      <c r="BV268" s="15"/>
      <c r="BW268" s="15"/>
      <c r="BX268" s="15"/>
      <c r="BY268" s="15"/>
      <c r="BZ268" s="15"/>
    </row>
    <row r="269" spans="1:78" ht="15" customHeight="1" x14ac:dyDescent="0.75">
      <c r="A269" s="10">
        <v>0</v>
      </c>
      <c r="B269" s="11">
        <v>5700</v>
      </c>
      <c r="C269" s="11">
        <v>100934</v>
      </c>
      <c r="D269" s="11">
        <v>111496</v>
      </c>
      <c r="E269" s="11">
        <v>23</v>
      </c>
      <c r="F269" s="11">
        <v>0</v>
      </c>
      <c r="G269" s="11">
        <v>0</v>
      </c>
      <c r="H269" s="11">
        <v>117.49959287999999</v>
      </c>
      <c r="I269" s="11">
        <v>0</v>
      </c>
      <c r="J269" s="11">
        <v>12</v>
      </c>
      <c r="K269" s="11">
        <v>38.750562668000001</v>
      </c>
      <c r="L269" s="11" t="s">
        <v>13</v>
      </c>
      <c r="M269" s="11" t="s">
        <v>15</v>
      </c>
      <c r="N269" s="11">
        <f t="shared" si="28"/>
        <v>1</v>
      </c>
      <c r="O269" s="11">
        <f t="shared" si="29"/>
        <v>0</v>
      </c>
      <c r="P269" s="11">
        <f t="shared" si="30"/>
        <v>0</v>
      </c>
      <c r="Q269" s="11">
        <f t="shared" si="31"/>
        <v>1</v>
      </c>
      <c r="R269" s="11">
        <f t="shared" si="32"/>
        <v>0</v>
      </c>
      <c r="S269" s="11">
        <f t="shared" si="33"/>
        <v>0</v>
      </c>
      <c r="T269" s="9">
        <f t="shared" si="34"/>
        <v>117.49959287999999</v>
      </c>
      <c r="AT269" s="18"/>
      <c r="AU269" s="15"/>
      <c r="AV269" s="15"/>
      <c r="AW269" s="15"/>
      <c r="AX269" s="15"/>
      <c r="AY269" s="15"/>
      <c r="AZ269" s="15"/>
      <c r="BA269" s="15"/>
      <c r="BB269" s="15"/>
      <c r="BC269" s="15"/>
      <c r="BD269" s="15"/>
      <c r="BE269" s="15"/>
      <c r="BF269" s="15"/>
      <c r="BG269" s="15"/>
      <c r="BH269" s="15"/>
      <c r="BI269" s="15"/>
      <c r="BJ269" s="15"/>
      <c r="BK269" s="15"/>
      <c r="BL269" s="15"/>
      <c r="BM269" s="15"/>
      <c r="BN269" s="15"/>
      <c r="BO269" s="15"/>
      <c r="BQ269" s="18"/>
      <c r="BR269" s="15"/>
      <c r="BS269" s="15"/>
      <c r="BT269" s="15"/>
      <c r="BU269" s="15"/>
      <c r="BV269" s="15"/>
      <c r="BW269" s="15"/>
      <c r="BX269" s="15"/>
      <c r="BY269" s="15"/>
      <c r="BZ269" s="15"/>
    </row>
    <row r="270" spans="1:78" ht="15" customHeight="1" x14ac:dyDescent="0.75">
      <c r="A270" s="10">
        <v>0</v>
      </c>
      <c r="B270" s="11">
        <v>5700</v>
      </c>
      <c r="C270" s="11"/>
      <c r="D270" s="11">
        <v>74685</v>
      </c>
      <c r="E270" s="11"/>
      <c r="F270" s="11"/>
      <c r="G270" s="11"/>
      <c r="H270" s="11"/>
      <c r="I270" s="11"/>
      <c r="J270" s="11"/>
      <c r="K270" s="11">
        <v>24.274865275</v>
      </c>
      <c r="L270" s="11"/>
      <c r="M270" s="11"/>
      <c r="N270" s="11">
        <f t="shared" si="28"/>
        <v>0</v>
      </c>
      <c r="O270" s="11">
        <f t="shared" si="29"/>
        <v>0</v>
      </c>
      <c r="P270" s="11">
        <f t="shared" si="30"/>
        <v>0</v>
      </c>
      <c r="Q270" s="11">
        <f t="shared" si="31"/>
        <v>0</v>
      </c>
      <c r="R270" s="11">
        <f t="shared" si="32"/>
        <v>0</v>
      </c>
      <c r="S270" s="11">
        <f t="shared" si="33"/>
        <v>0</v>
      </c>
      <c r="T270" s="9">
        <f t="shared" si="34"/>
        <v>0</v>
      </c>
      <c r="AT270" s="18"/>
      <c r="AU270" s="15"/>
      <c r="AV270" s="15"/>
      <c r="AW270" s="15"/>
      <c r="AX270" s="15"/>
      <c r="AY270" s="15"/>
      <c r="AZ270" s="15"/>
      <c r="BA270" s="15"/>
      <c r="BB270" s="15"/>
      <c r="BC270" s="15"/>
      <c r="BD270" s="15"/>
      <c r="BE270" s="15"/>
      <c r="BF270" s="15"/>
      <c r="BG270" s="15"/>
      <c r="BH270" s="15"/>
      <c r="BI270" s="15"/>
      <c r="BJ270" s="15"/>
      <c r="BK270" s="15"/>
      <c r="BL270" s="15"/>
      <c r="BM270" s="15"/>
      <c r="BN270" s="15"/>
      <c r="BO270" s="15"/>
      <c r="BQ270" s="18"/>
      <c r="BR270" s="15"/>
      <c r="BS270" s="15"/>
      <c r="BT270" s="15"/>
      <c r="BU270" s="15"/>
      <c r="BV270" s="15"/>
      <c r="BW270" s="15"/>
      <c r="BX270" s="15"/>
      <c r="BY270" s="15"/>
      <c r="BZ270" s="15"/>
    </row>
    <row r="271" spans="1:78" ht="15" customHeight="1" x14ac:dyDescent="0.75">
      <c r="A271" s="10">
        <v>0</v>
      </c>
      <c r="B271" s="11">
        <v>5700</v>
      </c>
      <c r="C271" s="11">
        <v>49514</v>
      </c>
      <c r="D271" s="11">
        <v>58249</v>
      </c>
      <c r="E271" s="11">
        <v>21</v>
      </c>
      <c r="F271" s="11">
        <v>0</v>
      </c>
      <c r="G271" s="11">
        <v>0</v>
      </c>
      <c r="H271" s="11">
        <v>212.53911509</v>
      </c>
      <c r="I271" s="11">
        <v>0</v>
      </c>
      <c r="J271" s="11">
        <v>21</v>
      </c>
      <c r="K271" s="11">
        <v>21.258026877999999</v>
      </c>
      <c r="L271" s="11" t="s">
        <v>13</v>
      </c>
      <c r="M271" s="11" t="s">
        <v>15</v>
      </c>
      <c r="N271" s="11">
        <f t="shared" si="28"/>
        <v>1</v>
      </c>
      <c r="O271" s="11">
        <f t="shared" si="29"/>
        <v>0</v>
      </c>
      <c r="P271" s="11">
        <f t="shared" si="30"/>
        <v>0</v>
      </c>
      <c r="Q271" s="11">
        <f t="shared" si="31"/>
        <v>1</v>
      </c>
      <c r="R271" s="11">
        <f t="shared" si="32"/>
        <v>0</v>
      </c>
      <c r="S271" s="11">
        <f t="shared" si="33"/>
        <v>0</v>
      </c>
      <c r="T271" s="9">
        <f t="shared" si="34"/>
        <v>212.53911509</v>
      </c>
      <c r="AT271" s="18"/>
      <c r="AU271" s="15"/>
      <c r="AV271" s="15"/>
      <c r="AW271" s="15"/>
      <c r="AX271" s="15"/>
      <c r="AY271" s="15"/>
      <c r="AZ271" s="15"/>
      <c r="BA271" s="15"/>
      <c r="BB271" s="15"/>
      <c r="BC271" s="15"/>
      <c r="BD271" s="15"/>
      <c r="BE271" s="15"/>
      <c r="BF271" s="15"/>
      <c r="BG271" s="15"/>
      <c r="BH271" s="15"/>
      <c r="BI271" s="15"/>
      <c r="BJ271" s="15"/>
      <c r="BK271" s="15"/>
      <c r="BL271" s="15"/>
      <c r="BM271" s="15"/>
      <c r="BN271" s="15"/>
      <c r="BO271" s="15"/>
      <c r="BQ271" s="18"/>
      <c r="BR271" s="15"/>
      <c r="BS271" s="15"/>
      <c r="BT271" s="15"/>
      <c r="BU271" s="15"/>
      <c r="BV271" s="15"/>
      <c r="BW271" s="15"/>
      <c r="BX271" s="15"/>
      <c r="BY271" s="15"/>
      <c r="BZ271" s="15"/>
    </row>
    <row r="272" spans="1:78" ht="15" customHeight="1" x14ac:dyDescent="0.75">
      <c r="A272" s="10">
        <v>0</v>
      </c>
      <c r="B272" s="11">
        <v>5700</v>
      </c>
      <c r="C272" s="11">
        <v>76948</v>
      </c>
      <c r="D272" s="11">
        <v>85753</v>
      </c>
      <c r="E272" s="11">
        <v>7</v>
      </c>
      <c r="F272" s="11">
        <v>0</v>
      </c>
      <c r="G272" s="11">
        <v>0</v>
      </c>
      <c r="H272" s="11">
        <v>128.47645151</v>
      </c>
      <c r="I272" s="11">
        <v>0</v>
      </c>
      <c r="J272" s="11">
        <v>25</v>
      </c>
      <c r="K272" s="11">
        <v>37.859687839999999</v>
      </c>
      <c r="L272" s="11" t="s">
        <v>13</v>
      </c>
      <c r="M272" s="11" t="s">
        <v>14</v>
      </c>
      <c r="N272" s="11">
        <f t="shared" si="28"/>
        <v>1</v>
      </c>
      <c r="O272" s="11">
        <f t="shared" si="29"/>
        <v>0</v>
      </c>
      <c r="P272" s="11">
        <f t="shared" si="30"/>
        <v>1</v>
      </c>
      <c r="Q272" s="11">
        <f t="shared" si="31"/>
        <v>0</v>
      </c>
      <c r="R272" s="11">
        <f t="shared" si="32"/>
        <v>0</v>
      </c>
      <c r="S272" s="11">
        <f t="shared" si="33"/>
        <v>0</v>
      </c>
      <c r="T272" s="9">
        <f t="shared" si="34"/>
        <v>128.47645151</v>
      </c>
      <c r="AT272" s="18"/>
      <c r="AU272" s="15"/>
      <c r="AV272" s="15"/>
      <c r="AW272" s="15"/>
      <c r="AX272" s="15"/>
      <c r="AY272" s="15"/>
      <c r="AZ272" s="15"/>
      <c r="BA272" s="15"/>
      <c r="BB272" s="15"/>
      <c r="BC272" s="15"/>
      <c r="BD272" s="15"/>
      <c r="BE272" s="15"/>
      <c r="BF272" s="15"/>
      <c r="BG272" s="15"/>
      <c r="BH272" s="15"/>
      <c r="BI272" s="15"/>
      <c r="BJ272" s="15"/>
      <c r="BK272" s="15"/>
      <c r="BL272" s="15"/>
      <c r="BM272" s="15"/>
      <c r="BN272" s="15"/>
      <c r="BO272" s="15"/>
      <c r="BQ272" s="18"/>
      <c r="BR272" s="15"/>
      <c r="BS272" s="15"/>
      <c r="BT272" s="15"/>
      <c r="BU272" s="15"/>
      <c r="BV272" s="15"/>
      <c r="BW272" s="15"/>
      <c r="BX272" s="15"/>
      <c r="BY272" s="15"/>
      <c r="BZ272" s="15"/>
    </row>
    <row r="273" spans="1:78" ht="15" customHeight="1" x14ac:dyDescent="0.75">
      <c r="A273" s="10">
        <v>0</v>
      </c>
      <c r="B273" s="11">
        <v>5700</v>
      </c>
      <c r="C273" s="11">
        <v>28127</v>
      </c>
      <c r="D273" s="11">
        <v>36524</v>
      </c>
      <c r="E273" s="11">
        <v>10</v>
      </c>
      <c r="F273" s="11">
        <v>0</v>
      </c>
      <c r="G273" s="11">
        <v>0</v>
      </c>
      <c r="H273" s="11">
        <v>181.28295678999999</v>
      </c>
      <c r="I273" s="11">
        <v>0</v>
      </c>
      <c r="J273" s="11">
        <v>13</v>
      </c>
      <c r="K273" s="11">
        <v>24.339533569</v>
      </c>
      <c r="L273" s="11" t="s">
        <v>13</v>
      </c>
      <c r="M273" s="11" t="s">
        <v>18</v>
      </c>
      <c r="N273" s="11">
        <f t="shared" si="28"/>
        <v>1</v>
      </c>
      <c r="O273" s="11">
        <f t="shared" si="29"/>
        <v>0</v>
      </c>
      <c r="P273" s="11">
        <f t="shared" si="30"/>
        <v>0</v>
      </c>
      <c r="Q273" s="11">
        <f t="shared" si="31"/>
        <v>0</v>
      </c>
      <c r="R273" s="11">
        <f t="shared" si="32"/>
        <v>0</v>
      </c>
      <c r="S273" s="11">
        <f t="shared" si="33"/>
        <v>1</v>
      </c>
      <c r="T273" s="9">
        <f t="shared" si="34"/>
        <v>181.28295678999999</v>
      </c>
      <c r="AT273" s="18"/>
      <c r="AU273" s="15"/>
      <c r="AV273" s="15"/>
      <c r="AW273" s="15"/>
      <c r="AX273" s="15"/>
      <c r="AY273" s="15"/>
      <c r="AZ273" s="15"/>
      <c r="BA273" s="15"/>
      <c r="BB273" s="15"/>
      <c r="BC273" s="15"/>
      <c r="BD273" s="15"/>
      <c r="BE273" s="15"/>
      <c r="BF273" s="15"/>
      <c r="BG273" s="15"/>
      <c r="BH273" s="15"/>
      <c r="BI273" s="15"/>
      <c r="BJ273" s="15"/>
      <c r="BK273" s="15"/>
      <c r="BL273" s="15"/>
      <c r="BM273" s="15"/>
      <c r="BN273" s="15"/>
      <c r="BO273" s="15"/>
      <c r="BQ273" s="18"/>
      <c r="BR273" s="15"/>
      <c r="BS273" s="15"/>
      <c r="BT273" s="15"/>
      <c r="BU273" s="15"/>
      <c r="BV273" s="15"/>
      <c r="BW273" s="15"/>
      <c r="BX273" s="15"/>
      <c r="BY273" s="15"/>
      <c r="BZ273" s="15"/>
    </row>
    <row r="274" spans="1:78" ht="15" customHeight="1" x14ac:dyDescent="0.75">
      <c r="A274" s="10">
        <v>0</v>
      </c>
      <c r="B274" s="11">
        <v>5700</v>
      </c>
      <c r="C274" s="11"/>
      <c r="D274" s="11">
        <v>68591</v>
      </c>
      <c r="E274" s="11">
        <v>0</v>
      </c>
      <c r="F274" s="11">
        <v>0</v>
      </c>
      <c r="G274" s="11">
        <v>0</v>
      </c>
      <c r="H274" s="11">
        <v>69.645660473000007</v>
      </c>
      <c r="I274" s="11">
        <v>0</v>
      </c>
      <c r="J274" s="11">
        <v>4</v>
      </c>
      <c r="K274" s="11">
        <v>41.185039558</v>
      </c>
      <c r="L274" s="11" t="s">
        <v>13</v>
      </c>
      <c r="M274" s="11" t="s">
        <v>15</v>
      </c>
      <c r="N274" s="11">
        <f t="shared" si="28"/>
        <v>1</v>
      </c>
      <c r="O274" s="11">
        <f t="shared" si="29"/>
        <v>0</v>
      </c>
      <c r="P274" s="11">
        <f t="shared" si="30"/>
        <v>0</v>
      </c>
      <c r="Q274" s="11">
        <f t="shared" si="31"/>
        <v>1</v>
      </c>
      <c r="R274" s="11">
        <f t="shared" si="32"/>
        <v>0</v>
      </c>
      <c r="S274" s="11">
        <f t="shared" si="33"/>
        <v>0</v>
      </c>
      <c r="T274" s="9">
        <f t="shared" si="34"/>
        <v>69.645660473000007</v>
      </c>
      <c r="AT274" s="18"/>
      <c r="AU274" s="15"/>
      <c r="AV274" s="15"/>
      <c r="AW274" s="15"/>
      <c r="AX274" s="15"/>
      <c r="AY274" s="15"/>
      <c r="AZ274" s="15"/>
      <c r="BA274" s="15"/>
      <c r="BB274" s="15"/>
      <c r="BC274" s="15"/>
      <c r="BD274" s="15"/>
      <c r="BE274" s="15"/>
      <c r="BF274" s="15"/>
      <c r="BG274" s="15"/>
      <c r="BH274" s="15"/>
      <c r="BI274" s="15"/>
      <c r="BJ274" s="15"/>
      <c r="BK274" s="15"/>
      <c r="BL274" s="15"/>
      <c r="BM274" s="15"/>
      <c r="BN274" s="15"/>
      <c r="BO274" s="15"/>
      <c r="BQ274" s="18"/>
      <c r="BR274" s="15"/>
      <c r="BS274" s="15"/>
      <c r="BT274" s="15"/>
      <c r="BU274" s="15"/>
      <c r="BV274" s="15"/>
      <c r="BW274" s="15"/>
      <c r="BX274" s="15"/>
      <c r="BY274" s="15"/>
      <c r="BZ274" s="15"/>
    </row>
    <row r="275" spans="1:78" ht="15" customHeight="1" x14ac:dyDescent="0.75">
      <c r="A275" s="10">
        <v>0</v>
      </c>
      <c r="B275" s="11">
        <v>5700</v>
      </c>
      <c r="C275" s="11">
        <v>26927</v>
      </c>
      <c r="D275" s="11">
        <v>35461</v>
      </c>
      <c r="E275" s="11">
        <v>0</v>
      </c>
      <c r="F275" s="11">
        <v>1</v>
      </c>
      <c r="G275" s="11">
        <v>0</v>
      </c>
      <c r="H275" s="11">
        <v>21.799352154000001</v>
      </c>
      <c r="I275" s="11">
        <v>10</v>
      </c>
      <c r="J275" s="11">
        <v>6</v>
      </c>
      <c r="K275" s="11">
        <v>29.439664241999999</v>
      </c>
      <c r="L275" s="11" t="s">
        <v>20</v>
      </c>
      <c r="M275" s="11" t="s">
        <v>14</v>
      </c>
      <c r="N275" s="11">
        <f t="shared" si="28"/>
        <v>0</v>
      </c>
      <c r="O275" s="11">
        <f t="shared" si="29"/>
        <v>0</v>
      </c>
      <c r="P275" s="11">
        <f t="shared" si="30"/>
        <v>1</v>
      </c>
      <c r="Q275" s="11">
        <f t="shared" si="31"/>
        <v>0</v>
      </c>
      <c r="R275" s="11">
        <f t="shared" si="32"/>
        <v>0</v>
      </c>
      <c r="S275" s="11">
        <f t="shared" si="33"/>
        <v>0</v>
      </c>
      <c r="T275" s="9">
        <f t="shared" si="34"/>
        <v>0</v>
      </c>
      <c r="AT275" s="18"/>
      <c r="AU275" s="15"/>
      <c r="AV275" s="15"/>
      <c r="AW275" s="15"/>
      <c r="AX275" s="15"/>
      <c r="AY275" s="15"/>
      <c r="AZ275" s="15"/>
      <c r="BA275" s="15"/>
      <c r="BB275" s="15"/>
      <c r="BC275" s="15"/>
      <c r="BD275" s="15"/>
      <c r="BE275" s="15"/>
      <c r="BF275" s="15"/>
      <c r="BG275" s="15"/>
      <c r="BH275" s="15"/>
      <c r="BI275" s="15"/>
      <c r="BJ275" s="15"/>
      <c r="BK275" s="15"/>
      <c r="BL275" s="15"/>
      <c r="BM275" s="15"/>
      <c r="BN275" s="15"/>
      <c r="BO275" s="15"/>
      <c r="BQ275" s="18"/>
      <c r="BR275" s="15"/>
      <c r="BS275" s="15"/>
      <c r="BT275" s="15"/>
      <c r="BU275" s="15"/>
      <c r="BV275" s="15"/>
      <c r="BW275" s="15"/>
      <c r="BX275" s="15"/>
      <c r="BY275" s="15"/>
      <c r="BZ275" s="15"/>
    </row>
    <row r="276" spans="1:78" ht="15" customHeight="1" x14ac:dyDescent="0.75">
      <c r="A276" s="10">
        <v>0</v>
      </c>
      <c r="B276" s="11">
        <v>5700</v>
      </c>
      <c r="C276" s="11">
        <v>49806</v>
      </c>
      <c r="D276" s="11">
        <v>82242</v>
      </c>
      <c r="E276" s="11">
        <v>3</v>
      </c>
      <c r="F276" s="11">
        <v>0</v>
      </c>
      <c r="G276" s="11">
        <v>0</v>
      </c>
      <c r="H276" s="11">
        <v>210.34747856999999</v>
      </c>
      <c r="I276" s="11">
        <v>3</v>
      </c>
      <c r="J276" s="11">
        <v>30</v>
      </c>
      <c r="K276" s="11">
        <v>31.243408701</v>
      </c>
      <c r="L276" s="11" t="s">
        <v>20</v>
      </c>
      <c r="M276" s="11"/>
      <c r="N276" s="11">
        <f t="shared" si="28"/>
        <v>0</v>
      </c>
      <c r="O276" s="11">
        <f t="shared" si="29"/>
        <v>0</v>
      </c>
      <c r="P276" s="11">
        <f t="shared" si="30"/>
        <v>0</v>
      </c>
      <c r="Q276" s="11">
        <f t="shared" si="31"/>
        <v>0</v>
      </c>
      <c r="R276" s="11">
        <f t="shared" si="32"/>
        <v>0</v>
      </c>
      <c r="S276" s="11">
        <f t="shared" si="33"/>
        <v>0</v>
      </c>
      <c r="T276" s="9">
        <f t="shared" si="34"/>
        <v>0</v>
      </c>
      <c r="AT276" s="18"/>
      <c r="AU276" s="15"/>
      <c r="AV276" s="15"/>
      <c r="AW276" s="15"/>
      <c r="AX276" s="15"/>
      <c r="AY276" s="15"/>
      <c r="AZ276" s="15"/>
      <c r="BA276" s="15"/>
      <c r="BB276" s="15"/>
      <c r="BC276" s="15"/>
      <c r="BD276" s="15"/>
      <c r="BE276" s="15"/>
      <c r="BF276" s="15"/>
      <c r="BG276" s="15"/>
      <c r="BH276" s="15"/>
      <c r="BI276" s="15"/>
      <c r="BJ276" s="15"/>
      <c r="BK276" s="15"/>
      <c r="BL276" s="15"/>
      <c r="BM276" s="15"/>
      <c r="BN276" s="15"/>
      <c r="BO276" s="15"/>
      <c r="BQ276" s="18"/>
      <c r="BR276" s="15"/>
      <c r="BS276" s="15"/>
      <c r="BT276" s="15"/>
      <c r="BU276" s="15"/>
      <c r="BV276" s="15"/>
      <c r="BW276" s="15"/>
      <c r="BX276" s="15"/>
      <c r="BY276" s="15"/>
      <c r="BZ276" s="15"/>
    </row>
    <row r="277" spans="1:78" ht="15" customHeight="1" x14ac:dyDescent="0.75">
      <c r="A277" s="10">
        <v>1</v>
      </c>
      <c r="B277" s="11">
        <v>5700</v>
      </c>
      <c r="C277" s="11">
        <v>70000</v>
      </c>
      <c r="D277" s="11">
        <v>84579</v>
      </c>
      <c r="E277" s="11">
        <v>0.1</v>
      </c>
      <c r="F277" s="11">
        <v>0</v>
      </c>
      <c r="G277" s="11">
        <v>0</v>
      </c>
      <c r="H277" s="11">
        <v>95.9</v>
      </c>
      <c r="I277" s="11">
        <v>1</v>
      </c>
      <c r="J277" s="11">
        <v>17</v>
      </c>
      <c r="K277" s="11"/>
      <c r="L277" s="11" t="s">
        <v>20</v>
      </c>
      <c r="M277" s="11" t="s">
        <v>16</v>
      </c>
      <c r="N277" s="11">
        <f t="shared" si="28"/>
        <v>0</v>
      </c>
      <c r="O277" s="11">
        <f t="shared" si="29"/>
        <v>0</v>
      </c>
      <c r="P277" s="11">
        <f t="shared" si="30"/>
        <v>0</v>
      </c>
      <c r="Q277" s="11">
        <f t="shared" si="31"/>
        <v>0</v>
      </c>
      <c r="R277" s="11">
        <f t="shared" si="32"/>
        <v>1</v>
      </c>
      <c r="S277" s="11">
        <f t="shared" si="33"/>
        <v>0</v>
      </c>
      <c r="T277" s="9">
        <f t="shared" si="34"/>
        <v>0</v>
      </c>
      <c r="AT277" s="18"/>
      <c r="AU277" s="15"/>
      <c r="AV277" s="15"/>
      <c r="AW277" s="15"/>
      <c r="AX277" s="15"/>
      <c r="AY277" s="15"/>
      <c r="AZ277" s="15"/>
      <c r="BA277" s="15"/>
      <c r="BB277" s="15"/>
      <c r="BC277" s="15"/>
      <c r="BD277" s="15"/>
      <c r="BE277" s="15"/>
      <c r="BF277" s="15"/>
      <c r="BG277" s="15"/>
      <c r="BH277" s="15"/>
      <c r="BI277" s="15"/>
      <c r="BJ277" s="15"/>
      <c r="BK277" s="15"/>
      <c r="BL277" s="15"/>
      <c r="BM277" s="15"/>
      <c r="BN277" s="15"/>
      <c r="BO277" s="15"/>
      <c r="BQ277" s="18"/>
      <c r="BR277" s="15"/>
      <c r="BS277" s="15"/>
      <c r="BT277" s="15"/>
      <c r="BU277" s="15"/>
      <c r="BV277" s="15"/>
      <c r="BW277" s="15"/>
      <c r="BX277" s="15"/>
      <c r="BY277" s="15"/>
      <c r="BZ277" s="15"/>
    </row>
    <row r="278" spans="1:78" ht="15" customHeight="1" x14ac:dyDescent="0.75">
      <c r="A278" s="10">
        <v>1</v>
      </c>
      <c r="B278" s="11">
        <v>5700</v>
      </c>
      <c r="C278" s="11">
        <v>58400</v>
      </c>
      <c r="D278" s="11">
        <v>75000</v>
      </c>
      <c r="E278" s="11">
        <v>4</v>
      </c>
      <c r="F278" s="11">
        <v>0</v>
      </c>
      <c r="G278" s="11">
        <v>0</v>
      </c>
      <c r="H278" s="11">
        <v>177.5</v>
      </c>
      <c r="I278" s="11">
        <v>2</v>
      </c>
      <c r="J278" s="11">
        <v>26</v>
      </c>
      <c r="K278" s="11"/>
      <c r="L278" s="11" t="s">
        <v>13</v>
      </c>
      <c r="M278" s="11" t="s">
        <v>18</v>
      </c>
      <c r="N278" s="11">
        <f t="shared" si="28"/>
        <v>1</v>
      </c>
      <c r="O278" s="11">
        <f t="shared" si="29"/>
        <v>0</v>
      </c>
      <c r="P278" s="11">
        <f t="shared" si="30"/>
        <v>0</v>
      </c>
      <c r="Q278" s="11">
        <f t="shared" si="31"/>
        <v>0</v>
      </c>
      <c r="R278" s="11">
        <f t="shared" si="32"/>
        <v>0</v>
      </c>
      <c r="S278" s="11">
        <f t="shared" si="33"/>
        <v>1</v>
      </c>
      <c r="T278" s="9">
        <f t="shared" si="34"/>
        <v>177.5</v>
      </c>
      <c r="AT278" s="18"/>
      <c r="AU278" s="15"/>
      <c r="AV278" s="15"/>
      <c r="AW278" s="15"/>
      <c r="AX278" s="15"/>
      <c r="AY278" s="15"/>
      <c r="AZ278" s="15"/>
      <c r="BA278" s="15"/>
      <c r="BB278" s="15"/>
      <c r="BC278" s="15"/>
      <c r="BD278" s="15"/>
      <c r="BE278" s="15"/>
      <c r="BF278" s="15"/>
      <c r="BG278" s="15"/>
      <c r="BH278" s="15"/>
      <c r="BI278" s="15"/>
      <c r="BJ278" s="15"/>
      <c r="BK278" s="15"/>
      <c r="BL278" s="15"/>
      <c r="BM278" s="15"/>
      <c r="BN278" s="15"/>
      <c r="BO278" s="15"/>
      <c r="BQ278" s="18"/>
      <c r="BR278" s="15"/>
      <c r="BS278" s="15"/>
      <c r="BT278" s="15"/>
      <c r="BU278" s="15"/>
      <c r="BV278" s="15"/>
      <c r="BW278" s="15"/>
      <c r="BX278" s="15"/>
      <c r="BY278" s="15"/>
      <c r="BZ278" s="15"/>
    </row>
    <row r="279" spans="1:78" ht="15" customHeight="1" x14ac:dyDescent="0.75">
      <c r="A279" s="10">
        <v>1</v>
      </c>
      <c r="B279" s="11">
        <v>5700</v>
      </c>
      <c r="C279" s="11">
        <v>80437</v>
      </c>
      <c r="D279" s="11">
        <v>109647</v>
      </c>
      <c r="E279" s="11">
        <v>9.5</v>
      </c>
      <c r="F279" s="11">
        <v>0</v>
      </c>
      <c r="G279" s="11">
        <v>0</v>
      </c>
      <c r="H279" s="11">
        <v>104.4</v>
      </c>
      <c r="I279" s="11">
        <v>0</v>
      </c>
      <c r="J279" s="11">
        <v>14</v>
      </c>
      <c r="K279" s="11"/>
      <c r="L279" s="11" t="s">
        <v>13</v>
      </c>
      <c r="M279" s="11" t="s">
        <v>18</v>
      </c>
      <c r="N279" s="11">
        <f t="shared" si="28"/>
        <v>1</v>
      </c>
      <c r="O279" s="11">
        <f t="shared" si="29"/>
        <v>0</v>
      </c>
      <c r="P279" s="11">
        <f t="shared" si="30"/>
        <v>0</v>
      </c>
      <c r="Q279" s="11">
        <f t="shared" si="31"/>
        <v>0</v>
      </c>
      <c r="R279" s="11">
        <f t="shared" si="32"/>
        <v>0</v>
      </c>
      <c r="S279" s="11">
        <f t="shared" si="33"/>
        <v>1</v>
      </c>
      <c r="T279" s="9">
        <f t="shared" si="34"/>
        <v>104.4</v>
      </c>
      <c r="AT279" s="18"/>
      <c r="AU279" s="15"/>
      <c r="AV279" s="15"/>
      <c r="AW279" s="15"/>
      <c r="AX279" s="15"/>
      <c r="AY279" s="15"/>
      <c r="AZ279" s="15"/>
      <c r="BA279" s="15"/>
      <c r="BB279" s="15"/>
      <c r="BC279" s="15"/>
      <c r="BD279" s="15"/>
      <c r="BE279" s="15"/>
      <c r="BF279" s="15"/>
      <c r="BG279" s="15"/>
      <c r="BH279" s="15"/>
      <c r="BI279" s="15"/>
      <c r="BJ279" s="15"/>
      <c r="BK279" s="15"/>
      <c r="BL279" s="15"/>
      <c r="BM279" s="15"/>
      <c r="BN279" s="15"/>
      <c r="BO279" s="15"/>
      <c r="BQ279" s="18"/>
      <c r="BR279" s="15"/>
      <c r="BS279" s="15"/>
      <c r="BT279" s="15"/>
      <c r="BU279" s="15"/>
      <c r="BV279" s="15"/>
      <c r="BW279" s="15"/>
      <c r="BX279" s="15"/>
      <c r="BY279" s="15"/>
      <c r="BZ279" s="15"/>
    </row>
    <row r="280" spans="1:78" ht="15" customHeight="1" x14ac:dyDescent="0.75">
      <c r="A280" s="10">
        <v>1</v>
      </c>
      <c r="B280" s="11">
        <v>5700</v>
      </c>
      <c r="C280" s="11">
        <v>77213</v>
      </c>
      <c r="D280" s="11">
        <v>92661</v>
      </c>
      <c r="E280" s="11">
        <v>0</v>
      </c>
      <c r="F280" s="11">
        <v>0</v>
      </c>
      <c r="G280" s="11">
        <v>0</v>
      </c>
      <c r="H280" s="11">
        <v>97.133170952</v>
      </c>
      <c r="I280" s="11">
        <v>1</v>
      </c>
      <c r="J280" s="11">
        <v>16</v>
      </c>
      <c r="K280" s="11">
        <v>41.777888631000003</v>
      </c>
      <c r="L280" s="11" t="s">
        <v>20</v>
      </c>
      <c r="M280" s="11" t="s">
        <v>16</v>
      </c>
      <c r="N280" s="11">
        <f t="shared" si="28"/>
        <v>0</v>
      </c>
      <c r="O280" s="11">
        <f t="shared" si="29"/>
        <v>0</v>
      </c>
      <c r="P280" s="11">
        <f t="shared" si="30"/>
        <v>0</v>
      </c>
      <c r="Q280" s="11">
        <f t="shared" si="31"/>
        <v>0</v>
      </c>
      <c r="R280" s="11">
        <f t="shared" si="32"/>
        <v>1</v>
      </c>
      <c r="S280" s="11">
        <f t="shared" si="33"/>
        <v>0</v>
      </c>
      <c r="T280" s="9">
        <f t="shared" si="34"/>
        <v>0</v>
      </c>
      <c r="AT280" s="18"/>
      <c r="AU280" s="15"/>
      <c r="AV280" s="15"/>
      <c r="AW280" s="15"/>
      <c r="AX280" s="15"/>
      <c r="AY280" s="15"/>
      <c r="AZ280" s="15"/>
      <c r="BA280" s="15"/>
      <c r="BB280" s="15"/>
      <c r="BC280" s="15"/>
      <c r="BD280" s="15"/>
      <c r="BE280" s="15"/>
      <c r="BF280" s="15"/>
      <c r="BG280" s="15"/>
      <c r="BH280" s="15"/>
      <c r="BI280" s="15"/>
      <c r="BJ280" s="15"/>
      <c r="BK280" s="15"/>
      <c r="BL280" s="15"/>
      <c r="BM280" s="15"/>
      <c r="BN280" s="15"/>
      <c r="BO280" s="15"/>
      <c r="BQ280" s="18"/>
      <c r="BR280" s="15"/>
      <c r="BS280" s="15"/>
      <c r="BT280" s="15"/>
      <c r="BU280" s="15"/>
      <c r="BV280" s="15"/>
      <c r="BW280" s="15"/>
      <c r="BX280" s="15"/>
      <c r="BY280" s="15"/>
      <c r="BZ280" s="15"/>
    </row>
    <row r="281" spans="1:78" ht="15" customHeight="1" x14ac:dyDescent="0.75">
      <c r="A281" s="10">
        <v>0</v>
      </c>
      <c r="B281" s="11">
        <v>5700</v>
      </c>
      <c r="C281" s="11">
        <v>62319</v>
      </c>
      <c r="D281" s="11">
        <v>82923</v>
      </c>
      <c r="E281" s="11">
        <v>4</v>
      </c>
      <c r="F281" s="11">
        <v>0</v>
      </c>
      <c r="G281" s="11">
        <v>0</v>
      </c>
      <c r="H281" s="11">
        <v>117.6739652</v>
      </c>
      <c r="I281" s="11">
        <v>0</v>
      </c>
      <c r="J281" s="11">
        <v>15</v>
      </c>
      <c r="K281" s="11">
        <v>42.464866284999999</v>
      </c>
      <c r="L281" s="11" t="s">
        <v>13</v>
      </c>
      <c r="M281" s="11" t="s">
        <v>14</v>
      </c>
      <c r="N281" s="11">
        <f t="shared" si="28"/>
        <v>1</v>
      </c>
      <c r="O281" s="11">
        <f t="shared" si="29"/>
        <v>0</v>
      </c>
      <c r="P281" s="11">
        <f t="shared" si="30"/>
        <v>1</v>
      </c>
      <c r="Q281" s="11">
        <f t="shared" si="31"/>
        <v>0</v>
      </c>
      <c r="R281" s="11">
        <f t="shared" si="32"/>
        <v>0</v>
      </c>
      <c r="S281" s="11">
        <f t="shared" si="33"/>
        <v>0</v>
      </c>
      <c r="T281" s="9">
        <f t="shared" si="34"/>
        <v>117.6739652</v>
      </c>
      <c r="AT281" s="18"/>
      <c r="AU281" s="15"/>
      <c r="AV281" s="15"/>
      <c r="AW281" s="15"/>
      <c r="AX281" s="15"/>
      <c r="AY281" s="15"/>
      <c r="AZ281" s="15"/>
      <c r="BA281" s="15"/>
      <c r="BB281" s="15"/>
      <c r="BC281" s="15"/>
      <c r="BD281" s="15"/>
      <c r="BE281" s="15"/>
      <c r="BF281" s="15"/>
      <c r="BG281" s="15"/>
      <c r="BH281" s="15"/>
      <c r="BI281" s="15"/>
      <c r="BJ281" s="15"/>
      <c r="BK281" s="15"/>
      <c r="BL281" s="15"/>
      <c r="BM281" s="15"/>
      <c r="BN281" s="15"/>
      <c r="BO281" s="15"/>
      <c r="BQ281" s="18"/>
      <c r="BR281" s="15"/>
      <c r="BS281" s="15"/>
      <c r="BT281" s="15"/>
      <c r="BU281" s="15"/>
      <c r="BV281" s="15"/>
      <c r="BW281" s="15"/>
      <c r="BX281" s="15"/>
      <c r="BY281" s="15"/>
      <c r="BZ281" s="15"/>
    </row>
    <row r="282" spans="1:78" ht="15" customHeight="1" x14ac:dyDescent="0.75">
      <c r="A282" s="10">
        <v>0</v>
      </c>
      <c r="B282" s="11">
        <v>5700</v>
      </c>
      <c r="C282" s="11">
        <v>71556</v>
      </c>
      <c r="D282" s="11">
        <v>79538</v>
      </c>
      <c r="E282" s="11">
        <v>2</v>
      </c>
      <c r="F282" s="11">
        <v>0</v>
      </c>
      <c r="G282" s="11">
        <v>0</v>
      </c>
      <c r="H282" s="11">
        <v>92.643084556000005</v>
      </c>
      <c r="I282" s="11">
        <v>0</v>
      </c>
      <c r="J282" s="11">
        <v>15</v>
      </c>
      <c r="K282" s="11">
        <v>41.210012470000002</v>
      </c>
      <c r="L282" s="11" t="s">
        <v>13</v>
      </c>
      <c r="M282" s="11" t="s">
        <v>14</v>
      </c>
      <c r="N282" s="11">
        <f t="shared" si="28"/>
        <v>1</v>
      </c>
      <c r="O282" s="11">
        <f t="shared" si="29"/>
        <v>0</v>
      </c>
      <c r="P282" s="11">
        <f t="shared" si="30"/>
        <v>1</v>
      </c>
      <c r="Q282" s="11">
        <f t="shared" si="31"/>
        <v>0</v>
      </c>
      <c r="R282" s="11">
        <f t="shared" si="32"/>
        <v>0</v>
      </c>
      <c r="S282" s="11">
        <f t="shared" si="33"/>
        <v>0</v>
      </c>
      <c r="T282" s="9">
        <f t="shared" si="34"/>
        <v>92.643084556000005</v>
      </c>
      <c r="AT282" s="18"/>
      <c r="AU282" s="15"/>
      <c r="AV282" s="15"/>
      <c r="AW282" s="15"/>
      <c r="AX282" s="15"/>
      <c r="AY282" s="15"/>
      <c r="AZ282" s="15"/>
      <c r="BA282" s="15"/>
      <c r="BB282" s="15"/>
      <c r="BC282" s="15"/>
      <c r="BD282" s="15"/>
      <c r="BE282" s="15"/>
      <c r="BF282" s="15"/>
      <c r="BG282" s="15"/>
      <c r="BH282" s="15"/>
      <c r="BI282" s="15"/>
      <c r="BJ282" s="15"/>
      <c r="BK282" s="15"/>
      <c r="BL282" s="15"/>
      <c r="BM282" s="15"/>
      <c r="BN282" s="15"/>
      <c r="BO282" s="15"/>
      <c r="BQ282" s="18"/>
      <c r="BR282" s="15"/>
      <c r="BS282" s="15"/>
      <c r="BT282" s="15"/>
      <c r="BU282" s="15"/>
      <c r="BV282" s="15"/>
      <c r="BW282" s="15"/>
      <c r="BX282" s="15"/>
      <c r="BY282" s="15"/>
      <c r="BZ282" s="15"/>
    </row>
    <row r="283" spans="1:78" ht="15" customHeight="1" x14ac:dyDescent="0.75">
      <c r="A283" s="10">
        <v>0</v>
      </c>
      <c r="B283" s="11">
        <v>5700</v>
      </c>
      <c r="C283" s="11"/>
      <c r="D283" s="11">
        <v>39052</v>
      </c>
      <c r="E283" s="11">
        <v>3</v>
      </c>
      <c r="F283" s="11">
        <v>0</v>
      </c>
      <c r="G283" s="11">
        <v>0</v>
      </c>
      <c r="H283" s="11">
        <v>272.22062826000001</v>
      </c>
      <c r="I283" s="11">
        <v>0</v>
      </c>
      <c r="J283" s="11">
        <v>25</v>
      </c>
      <c r="K283" s="11">
        <v>39.896104618000003</v>
      </c>
      <c r="L283" s="11" t="s">
        <v>13</v>
      </c>
      <c r="M283" s="11" t="s">
        <v>14</v>
      </c>
      <c r="N283" s="11">
        <f t="shared" si="28"/>
        <v>1</v>
      </c>
      <c r="O283" s="11">
        <f t="shared" si="29"/>
        <v>0</v>
      </c>
      <c r="P283" s="11">
        <f t="shared" si="30"/>
        <v>1</v>
      </c>
      <c r="Q283" s="11">
        <f t="shared" si="31"/>
        <v>0</v>
      </c>
      <c r="R283" s="11">
        <f t="shared" si="32"/>
        <v>0</v>
      </c>
      <c r="S283" s="11">
        <f t="shared" si="33"/>
        <v>0</v>
      </c>
      <c r="T283" s="9">
        <f t="shared" si="34"/>
        <v>272.22062826000001</v>
      </c>
      <c r="AT283" s="18"/>
      <c r="AU283" s="15"/>
      <c r="AV283" s="15"/>
      <c r="AW283" s="15"/>
      <c r="AX283" s="15"/>
      <c r="AY283" s="15"/>
      <c r="AZ283" s="15"/>
      <c r="BA283" s="15"/>
      <c r="BB283" s="15"/>
      <c r="BC283" s="15"/>
      <c r="BD283" s="15"/>
      <c r="BE283" s="15"/>
      <c r="BF283" s="15"/>
      <c r="BG283" s="15"/>
      <c r="BH283" s="15"/>
      <c r="BI283" s="15"/>
      <c r="BJ283" s="15"/>
      <c r="BK283" s="15"/>
      <c r="BL283" s="15"/>
      <c r="BM283" s="15"/>
      <c r="BN283" s="15"/>
      <c r="BO283" s="15"/>
      <c r="BQ283" s="18"/>
      <c r="BR283" s="15"/>
      <c r="BS283" s="15"/>
      <c r="BT283" s="15"/>
      <c r="BU283" s="15"/>
      <c r="BV283" s="15"/>
      <c r="BW283" s="15"/>
      <c r="BX283" s="15"/>
      <c r="BY283" s="15"/>
      <c r="BZ283" s="15"/>
    </row>
    <row r="284" spans="1:78" ht="15" customHeight="1" x14ac:dyDescent="0.75">
      <c r="A284" s="10">
        <v>1</v>
      </c>
      <c r="B284" s="11">
        <v>5700</v>
      </c>
      <c r="C284" s="11">
        <v>74172</v>
      </c>
      <c r="D284" s="11">
        <v>79846</v>
      </c>
      <c r="E284" s="11">
        <v>0</v>
      </c>
      <c r="F284" s="11">
        <v>0</v>
      </c>
      <c r="G284" s="11">
        <v>0</v>
      </c>
      <c r="H284" s="11">
        <v>157.00977472</v>
      </c>
      <c r="I284" s="11">
        <v>0</v>
      </c>
      <c r="J284" s="11">
        <v>28</v>
      </c>
      <c r="K284" s="11">
        <v>47.415228659</v>
      </c>
      <c r="L284" s="11" t="s">
        <v>20</v>
      </c>
      <c r="M284" s="11" t="s">
        <v>18</v>
      </c>
      <c r="N284" s="11">
        <f t="shared" si="28"/>
        <v>0</v>
      </c>
      <c r="O284" s="11">
        <f t="shared" si="29"/>
        <v>0</v>
      </c>
      <c r="P284" s="11">
        <f t="shared" si="30"/>
        <v>0</v>
      </c>
      <c r="Q284" s="11">
        <f t="shared" si="31"/>
        <v>0</v>
      </c>
      <c r="R284" s="11">
        <f t="shared" si="32"/>
        <v>0</v>
      </c>
      <c r="S284" s="11">
        <f t="shared" si="33"/>
        <v>1</v>
      </c>
      <c r="T284" s="9">
        <f t="shared" si="34"/>
        <v>0</v>
      </c>
      <c r="AT284" s="18"/>
      <c r="AU284" s="15"/>
      <c r="AV284" s="15"/>
      <c r="AW284" s="15"/>
      <c r="AX284" s="15"/>
      <c r="AY284" s="15"/>
      <c r="AZ284" s="15"/>
      <c r="BA284" s="15"/>
      <c r="BB284" s="15"/>
      <c r="BC284" s="15"/>
      <c r="BD284" s="15"/>
      <c r="BE284" s="15"/>
      <c r="BF284" s="15"/>
      <c r="BG284" s="15"/>
      <c r="BH284" s="15"/>
      <c r="BI284" s="15"/>
      <c r="BJ284" s="15"/>
      <c r="BK284" s="15"/>
      <c r="BL284" s="15"/>
      <c r="BM284" s="15"/>
      <c r="BN284" s="15"/>
      <c r="BO284" s="15"/>
      <c r="BQ284" s="18"/>
      <c r="BR284" s="15"/>
      <c r="BS284" s="15"/>
      <c r="BT284" s="15"/>
      <c r="BU284" s="15"/>
      <c r="BV284" s="15"/>
      <c r="BW284" s="15"/>
      <c r="BX284" s="15"/>
      <c r="BY284" s="15"/>
      <c r="BZ284" s="15"/>
    </row>
    <row r="285" spans="1:78" ht="15" customHeight="1" x14ac:dyDescent="0.75">
      <c r="A285" s="10">
        <v>0</v>
      </c>
      <c r="B285" s="11">
        <v>5700</v>
      </c>
      <c r="C285" s="11">
        <v>28116</v>
      </c>
      <c r="D285" s="11">
        <v>33450</v>
      </c>
      <c r="E285" s="11">
        <v>0</v>
      </c>
      <c r="F285" s="11">
        <v>1</v>
      </c>
      <c r="G285" s="11">
        <v>0</v>
      </c>
      <c r="H285" s="11">
        <v>15.396587392000001</v>
      </c>
      <c r="I285" s="11">
        <v>9</v>
      </c>
      <c r="J285" s="11">
        <v>7</v>
      </c>
      <c r="K285" s="11">
        <v>30.017013295999998</v>
      </c>
      <c r="L285" s="11" t="s">
        <v>20</v>
      </c>
      <c r="M285" s="11" t="s">
        <v>14</v>
      </c>
      <c r="N285" s="11">
        <f t="shared" si="28"/>
        <v>0</v>
      </c>
      <c r="O285" s="11">
        <f t="shared" si="29"/>
        <v>0</v>
      </c>
      <c r="P285" s="11">
        <f t="shared" si="30"/>
        <v>1</v>
      </c>
      <c r="Q285" s="11">
        <f t="shared" si="31"/>
        <v>0</v>
      </c>
      <c r="R285" s="11">
        <f t="shared" si="32"/>
        <v>0</v>
      </c>
      <c r="S285" s="11">
        <f t="shared" si="33"/>
        <v>0</v>
      </c>
      <c r="T285" s="9">
        <f t="shared" si="34"/>
        <v>0</v>
      </c>
      <c r="AT285" s="18"/>
      <c r="AU285" s="15"/>
      <c r="AV285" s="15"/>
      <c r="AW285" s="15"/>
      <c r="AX285" s="15"/>
      <c r="AY285" s="15"/>
      <c r="AZ285" s="15"/>
      <c r="BA285" s="15"/>
      <c r="BB285" s="15"/>
      <c r="BC285" s="15"/>
      <c r="BD285" s="15"/>
      <c r="BE285" s="15"/>
      <c r="BF285" s="15"/>
      <c r="BG285" s="15"/>
      <c r="BH285" s="15"/>
      <c r="BI285" s="15"/>
      <c r="BJ285" s="15"/>
      <c r="BK285" s="15"/>
      <c r="BL285" s="15"/>
      <c r="BM285" s="15"/>
      <c r="BN285" s="15"/>
      <c r="BO285" s="15"/>
      <c r="BQ285" s="18"/>
      <c r="BR285" s="15"/>
      <c r="BS285" s="15"/>
      <c r="BT285" s="15"/>
      <c r="BU285" s="15"/>
      <c r="BV285" s="15"/>
      <c r="BW285" s="15"/>
      <c r="BX285" s="15"/>
      <c r="BY285" s="15"/>
      <c r="BZ285" s="15"/>
    </row>
    <row r="286" spans="1:78" ht="15" customHeight="1" x14ac:dyDescent="0.75">
      <c r="A286" s="10">
        <v>0</v>
      </c>
      <c r="B286" s="11">
        <v>5700</v>
      </c>
      <c r="C286" s="11"/>
      <c r="D286" s="11">
        <v>64910</v>
      </c>
      <c r="E286" s="11"/>
      <c r="F286" s="11"/>
      <c r="G286" s="11"/>
      <c r="H286" s="11"/>
      <c r="I286" s="11"/>
      <c r="J286" s="11"/>
      <c r="K286" s="11">
        <v>33.850461221000003</v>
      </c>
      <c r="L286" s="11"/>
      <c r="M286" s="11"/>
      <c r="N286" s="11">
        <f t="shared" si="28"/>
        <v>0</v>
      </c>
      <c r="O286" s="11">
        <f t="shared" si="29"/>
        <v>0</v>
      </c>
      <c r="P286" s="11">
        <f t="shared" si="30"/>
        <v>0</v>
      </c>
      <c r="Q286" s="11">
        <f t="shared" si="31"/>
        <v>0</v>
      </c>
      <c r="R286" s="11">
        <f t="shared" si="32"/>
        <v>0</v>
      </c>
      <c r="S286" s="11">
        <f t="shared" si="33"/>
        <v>0</v>
      </c>
      <c r="T286" s="9">
        <f t="shared" si="34"/>
        <v>0</v>
      </c>
      <c r="AT286" s="18"/>
      <c r="AU286" s="15"/>
      <c r="AV286" s="15"/>
      <c r="AW286" s="15"/>
      <c r="AX286" s="15"/>
      <c r="AY286" s="15"/>
      <c r="AZ286" s="15"/>
      <c r="BA286" s="15"/>
      <c r="BB286" s="15"/>
      <c r="BC286" s="15"/>
      <c r="BD286" s="15"/>
      <c r="BE286" s="15"/>
      <c r="BF286" s="15"/>
      <c r="BG286" s="15"/>
      <c r="BH286" s="15"/>
      <c r="BI286" s="15"/>
      <c r="BJ286" s="15"/>
      <c r="BK286" s="15"/>
      <c r="BL286" s="15"/>
      <c r="BM286" s="15"/>
      <c r="BN286" s="15"/>
      <c r="BO286" s="15"/>
      <c r="BQ286" s="18"/>
      <c r="BR286" s="15"/>
      <c r="BS286" s="15"/>
      <c r="BT286" s="15"/>
      <c r="BU286" s="15"/>
      <c r="BV286" s="15"/>
      <c r="BW286" s="15"/>
      <c r="BX286" s="15"/>
      <c r="BY286" s="15"/>
      <c r="BZ286" s="15"/>
    </row>
    <row r="287" spans="1:78" ht="15" customHeight="1" x14ac:dyDescent="0.75">
      <c r="A287" s="10">
        <v>0</v>
      </c>
      <c r="B287" s="11">
        <v>5700</v>
      </c>
      <c r="C287" s="11"/>
      <c r="D287" s="11">
        <v>69172</v>
      </c>
      <c r="E287" s="11">
        <v>1</v>
      </c>
      <c r="F287" s="11">
        <v>0</v>
      </c>
      <c r="G287" s="11">
        <v>0</v>
      </c>
      <c r="H287" s="11">
        <v>48.853667057000003</v>
      </c>
      <c r="I287" s="11">
        <v>0</v>
      </c>
      <c r="J287" s="11">
        <v>3</v>
      </c>
      <c r="K287" s="11">
        <v>38.773685962999998</v>
      </c>
      <c r="L287" s="11" t="s">
        <v>13</v>
      </c>
      <c r="M287" s="11" t="s">
        <v>15</v>
      </c>
      <c r="N287" s="11">
        <f t="shared" si="28"/>
        <v>1</v>
      </c>
      <c r="O287" s="11">
        <f t="shared" si="29"/>
        <v>0</v>
      </c>
      <c r="P287" s="11">
        <f t="shared" si="30"/>
        <v>0</v>
      </c>
      <c r="Q287" s="11">
        <f t="shared" si="31"/>
        <v>1</v>
      </c>
      <c r="R287" s="11">
        <f t="shared" si="32"/>
        <v>0</v>
      </c>
      <c r="S287" s="11">
        <f t="shared" si="33"/>
        <v>0</v>
      </c>
      <c r="T287" s="9">
        <f t="shared" si="34"/>
        <v>48.853667057000003</v>
      </c>
      <c r="AT287" s="18"/>
      <c r="AU287" s="15"/>
      <c r="AV287" s="15"/>
      <c r="AW287" s="15"/>
      <c r="AX287" s="15"/>
      <c r="AY287" s="15"/>
      <c r="AZ287" s="15"/>
      <c r="BA287" s="15"/>
      <c r="BB287" s="15"/>
      <c r="BC287" s="15"/>
      <c r="BD287" s="15"/>
      <c r="BE287" s="15"/>
      <c r="BF287" s="15"/>
      <c r="BG287" s="15"/>
      <c r="BH287" s="15"/>
      <c r="BI287" s="15"/>
      <c r="BJ287" s="15"/>
      <c r="BK287" s="15"/>
      <c r="BL287" s="15"/>
      <c r="BM287" s="15"/>
      <c r="BN287" s="15"/>
      <c r="BO287" s="15"/>
      <c r="BQ287" s="18"/>
      <c r="BR287" s="15"/>
      <c r="BS287" s="15"/>
      <c r="BT287" s="15"/>
      <c r="BU287" s="15"/>
      <c r="BV287" s="15"/>
      <c r="BW287" s="15"/>
      <c r="BX287" s="15"/>
      <c r="BY287" s="15"/>
      <c r="BZ287" s="15"/>
    </row>
    <row r="288" spans="1:78" ht="15" customHeight="1" x14ac:dyDescent="0.75">
      <c r="A288" s="10">
        <v>0</v>
      </c>
      <c r="B288" s="11">
        <v>5800</v>
      </c>
      <c r="C288" s="11"/>
      <c r="D288" s="11">
        <v>36385</v>
      </c>
      <c r="E288" s="11">
        <v>2</v>
      </c>
      <c r="F288" s="11">
        <v>0</v>
      </c>
      <c r="G288" s="11">
        <v>0</v>
      </c>
      <c r="H288" s="11">
        <v>266.55339437999999</v>
      </c>
      <c r="I288" s="11">
        <v>1</v>
      </c>
      <c r="J288" s="11">
        <v>25</v>
      </c>
      <c r="K288" s="11">
        <v>43.309764541</v>
      </c>
      <c r="L288" s="11" t="s">
        <v>13</v>
      </c>
      <c r="M288" s="11" t="s">
        <v>14</v>
      </c>
      <c r="N288" s="11">
        <f t="shared" si="28"/>
        <v>1</v>
      </c>
      <c r="O288" s="11">
        <f t="shared" si="29"/>
        <v>0</v>
      </c>
      <c r="P288" s="11">
        <f t="shared" si="30"/>
        <v>1</v>
      </c>
      <c r="Q288" s="11">
        <f t="shared" si="31"/>
        <v>0</v>
      </c>
      <c r="R288" s="11">
        <f t="shared" si="32"/>
        <v>0</v>
      </c>
      <c r="S288" s="11">
        <f t="shared" si="33"/>
        <v>0</v>
      </c>
      <c r="T288" s="9">
        <f t="shared" si="34"/>
        <v>266.55339437999999</v>
      </c>
      <c r="AT288" s="18"/>
      <c r="AU288" s="15"/>
      <c r="AV288" s="15"/>
      <c r="AW288" s="15"/>
      <c r="AX288" s="15"/>
      <c r="AY288" s="15"/>
      <c r="AZ288" s="15"/>
      <c r="BA288" s="15"/>
      <c r="BB288" s="15"/>
      <c r="BC288" s="15"/>
      <c r="BD288" s="15"/>
      <c r="BE288" s="15"/>
      <c r="BF288" s="15"/>
      <c r="BG288" s="15"/>
      <c r="BH288" s="15"/>
      <c r="BI288" s="15"/>
      <c r="BJ288" s="15"/>
      <c r="BK288" s="15"/>
      <c r="BL288" s="15"/>
      <c r="BM288" s="15"/>
      <c r="BN288" s="15"/>
      <c r="BO288" s="15"/>
      <c r="BQ288" s="18"/>
      <c r="BR288" s="15"/>
      <c r="BS288" s="15"/>
      <c r="BT288" s="15"/>
      <c r="BU288" s="15"/>
      <c r="BV288" s="15"/>
      <c r="BW288" s="15"/>
      <c r="BX288" s="15"/>
      <c r="BY288" s="15"/>
      <c r="BZ288" s="15"/>
    </row>
    <row r="289" spans="1:78" ht="15" customHeight="1" x14ac:dyDescent="0.75">
      <c r="A289" s="10">
        <v>0</v>
      </c>
      <c r="B289" s="11">
        <v>5800</v>
      </c>
      <c r="C289" s="11"/>
      <c r="D289" s="11">
        <v>41119</v>
      </c>
      <c r="E289" s="11">
        <v>2</v>
      </c>
      <c r="F289" s="11">
        <v>0</v>
      </c>
      <c r="G289" s="11">
        <v>0</v>
      </c>
      <c r="H289" s="11">
        <v>261.40521863999999</v>
      </c>
      <c r="I289" s="11">
        <v>0</v>
      </c>
      <c r="J289" s="11">
        <v>26</v>
      </c>
      <c r="K289" s="11">
        <v>42.191941556000003</v>
      </c>
      <c r="L289" s="11" t="s">
        <v>13</v>
      </c>
      <c r="M289" s="11" t="s">
        <v>14</v>
      </c>
      <c r="N289" s="11">
        <f t="shared" si="28"/>
        <v>1</v>
      </c>
      <c r="O289" s="11">
        <f t="shared" si="29"/>
        <v>0</v>
      </c>
      <c r="P289" s="11">
        <f t="shared" si="30"/>
        <v>1</v>
      </c>
      <c r="Q289" s="11">
        <f t="shared" si="31"/>
        <v>0</v>
      </c>
      <c r="R289" s="11">
        <f t="shared" si="32"/>
        <v>0</v>
      </c>
      <c r="S289" s="11">
        <f t="shared" si="33"/>
        <v>0</v>
      </c>
      <c r="T289" s="9">
        <f t="shared" si="34"/>
        <v>261.40521863999999</v>
      </c>
      <c r="AT289" s="18"/>
      <c r="AU289" s="15"/>
      <c r="AV289" s="15"/>
      <c r="AW289" s="15"/>
      <c r="AX289" s="15"/>
      <c r="AY289" s="15"/>
      <c r="AZ289" s="15"/>
      <c r="BA289" s="15"/>
      <c r="BB289" s="15"/>
      <c r="BC289" s="15"/>
      <c r="BD289" s="15"/>
      <c r="BE289" s="15"/>
      <c r="BF289" s="15"/>
      <c r="BG289" s="15"/>
      <c r="BH289" s="15"/>
      <c r="BI289" s="15"/>
      <c r="BJ289" s="15"/>
      <c r="BK289" s="15"/>
      <c r="BL289" s="15"/>
      <c r="BM289" s="15"/>
      <c r="BN289" s="15"/>
      <c r="BO289" s="15"/>
      <c r="BQ289" s="18"/>
      <c r="BR289" s="15"/>
      <c r="BS289" s="15"/>
      <c r="BT289" s="15"/>
      <c r="BU289" s="15"/>
      <c r="BV289" s="15"/>
      <c r="BW289" s="15"/>
      <c r="BX289" s="15"/>
      <c r="BY289" s="15"/>
      <c r="BZ289" s="15"/>
    </row>
    <row r="290" spans="1:78" ht="15" customHeight="1" x14ac:dyDescent="0.75">
      <c r="A290" s="10">
        <v>0</v>
      </c>
      <c r="B290" s="11">
        <v>5800</v>
      </c>
      <c r="C290" s="11">
        <v>75000</v>
      </c>
      <c r="D290" s="11">
        <v>90543</v>
      </c>
      <c r="E290" s="11">
        <v>18</v>
      </c>
      <c r="F290" s="11">
        <v>0</v>
      </c>
      <c r="G290" s="11">
        <v>0</v>
      </c>
      <c r="H290" s="11">
        <v>300.48720580000003</v>
      </c>
      <c r="I290" s="11">
        <v>1</v>
      </c>
      <c r="J290" s="11">
        <v>23</v>
      </c>
      <c r="K290" s="11">
        <v>38.940575355999997</v>
      </c>
      <c r="L290" s="11" t="s">
        <v>20</v>
      </c>
      <c r="M290" s="11" t="s">
        <v>17</v>
      </c>
      <c r="N290" s="11">
        <f t="shared" si="28"/>
        <v>0</v>
      </c>
      <c r="O290" s="11">
        <f t="shared" si="29"/>
        <v>1</v>
      </c>
      <c r="P290" s="11">
        <f t="shared" si="30"/>
        <v>0</v>
      </c>
      <c r="Q290" s="11">
        <f t="shared" si="31"/>
        <v>0</v>
      </c>
      <c r="R290" s="11">
        <f t="shared" si="32"/>
        <v>0</v>
      </c>
      <c r="S290" s="11">
        <f t="shared" si="33"/>
        <v>0</v>
      </c>
      <c r="T290" s="9">
        <f t="shared" si="34"/>
        <v>0</v>
      </c>
      <c r="AT290" s="18"/>
      <c r="AU290" s="15"/>
      <c r="AV290" s="15"/>
      <c r="AW290" s="15"/>
      <c r="AX290" s="15"/>
      <c r="AY290" s="15"/>
      <c r="AZ290" s="15"/>
      <c r="BA290" s="15"/>
      <c r="BB290" s="15"/>
      <c r="BC290" s="15"/>
      <c r="BD290" s="15"/>
      <c r="BE290" s="15"/>
      <c r="BF290" s="15"/>
      <c r="BG290" s="15"/>
      <c r="BH290" s="15"/>
      <c r="BI290" s="15"/>
      <c r="BJ290" s="15"/>
      <c r="BK290" s="15"/>
      <c r="BL290" s="15"/>
      <c r="BM290" s="15"/>
      <c r="BN290" s="15"/>
      <c r="BO290" s="15"/>
      <c r="BQ290" s="18"/>
      <c r="BR290" s="15"/>
      <c r="BS290" s="15"/>
      <c r="BT290" s="15"/>
      <c r="BU290" s="15"/>
      <c r="BV290" s="15"/>
      <c r="BW290" s="15"/>
      <c r="BX290" s="15"/>
      <c r="BY290" s="15"/>
      <c r="BZ290" s="15"/>
    </row>
    <row r="291" spans="1:78" ht="15" customHeight="1" x14ac:dyDescent="0.75">
      <c r="A291" s="10">
        <v>0</v>
      </c>
      <c r="B291" s="11">
        <v>5800</v>
      </c>
      <c r="C291" s="11">
        <v>79296</v>
      </c>
      <c r="D291" s="11">
        <v>86885</v>
      </c>
      <c r="E291" s="11">
        <v>19</v>
      </c>
      <c r="F291" s="11">
        <v>0</v>
      </c>
      <c r="G291" s="11">
        <v>1</v>
      </c>
      <c r="H291" s="11">
        <v>307.9748816</v>
      </c>
      <c r="I291" s="11">
        <v>1</v>
      </c>
      <c r="J291" s="11">
        <v>23</v>
      </c>
      <c r="K291" s="11">
        <v>39.959108765000003</v>
      </c>
      <c r="L291" s="11" t="s">
        <v>20</v>
      </c>
      <c r="M291" s="11" t="s">
        <v>17</v>
      </c>
      <c r="N291" s="11">
        <f t="shared" si="28"/>
        <v>0</v>
      </c>
      <c r="O291" s="11">
        <f t="shared" si="29"/>
        <v>1</v>
      </c>
      <c r="P291" s="11">
        <f t="shared" si="30"/>
        <v>0</v>
      </c>
      <c r="Q291" s="11">
        <f t="shared" si="31"/>
        <v>0</v>
      </c>
      <c r="R291" s="11">
        <f t="shared" si="32"/>
        <v>0</v>
      </c>
      <c r="S291" s="11">
        <f t="shared" si="33"/>
        <v>0</v>
      </c>
      <c r="T291" s="9">
        <f t="shared" si="34"/>
        <v>0</v>
      </c>
      <c r="AT291" s="18"/>
      <c r="AU291" s="15"/>
      <c r="AV291" s="15"/>
      <c r="AW291" s="15"/>
      <c r="AX291" s="15"/>
      <c r="AY291" s="15"/>
      <c r="AZ291" s="15"/>
      <c r="BA291" s="15"/>
      <c r="BB291" s="15"/>
      <c r="BC291" s="15"/>
      <c r="BD291" s="15"/>
      <c r="BE291" s="15"/>
      <c r="BF291" s="15"/>
      <c r="BG291" s="15"/>
      <c r="BH291" s="15"/>
      <c r="BI291" s="15"/>
      <c r="BJ291" s="15"/>
      <c r="BK291" s="15"/>
      <c r="BL291" s="15"/>
      <c r="BM291" s="15"/>
      <c r="BN291" s="15"/>
      <c r="BO291" s="15"/>
      <c r="BQ291" s="18"/>
      <c r="BR291" s="15"/>
      <c r="BS291" s="15"/>
      <c r="BT291" s="15"/>
      <c r="BU291" s="15"/>
      <c r="BV291" s="15"/>
      <c r="BW291" s="15"/>
      <c r="BX291" s="15"/>
      <c r="BY291" s="15"/>
      <c r="BZ291" s="15"/>
    </row>
    <row r="292" spans="1:78" ht="15" customHeight="1" x14ac:dyDescent="0.75">
      <c r="A292" s="10">
        <v>1</v>
      </c>
      <c r="B292" s="11">
        <v>5800</v>
      </c>
      <c r="C292" s="11">
        <v>27791</v>
      </c>
      <c r="D292" s="11">
        <v>46833</v>
      </c>
      <c r="E292" s="11">
        <v>3</v>
      </c>
      <c r="F292" s="11">
        <v>0</v>
      </c>
      <c r="G292" s="11">
        <v>0</v>
      </c>
      <c r="H292" s="11">
        <v>83.289062745999999</v>
      </c>
      <c r="I292" s="11">
        <v>1</v>
      </c>
      <c r="J292" s="11">
        <v>13</v>
      </c>
      <c r="K292" s="11">
        <v>30.187805389000001</v>
      </c>
      <c r="L292" s="11" t="s">
        <v>20</v>
      </c>
      <c r="M292" s="11" t="s">
        <v>17</v>
      </c>
      <c r="N292" s="11">
        <f t="shared" si="28"/>
        <v>0</v>
      </c>
      <c r="O292" s="11">
        <f t="shared" si="29"/>
        <v>1</v>
      </c>
      <c r="P292" s="11">
        <f t="shared" si="30"/>
        <v>0</v>
      </c>
      <c r="Q292" s="11">
        <f t="shared" si="31"/>
        <v>0</v>
      </c>
      <c r="R292" s="11">
        <f t="shared" si="32"/>
        <v>0</v>
      </c>
      <c r="S292" s="11">
        <f t="shared" si="33"/>
        <v>0</v>
      </c>
      <c r="T292" s="9">
        <f t="shared" si="34"/>
        <v>0</v>
      </c>
      <c r="AT292" s="18"/>
      <c r="AU292" s="15"/>
      <c r="AV292" s="15"/>
      <c r="AW292" s="15"/>
      <c r="AX292" s="15"/>
      <c r="AY292" s="15"/>
      <c r="AZ292" s="15"/>
      <c r="BA292" s="15"/>
      <c r="BB292" s="15"/>
      <c r="BC292" s="15"/>
      <c r="BD292" s="15"/>
      <c r="BE292" s="15"/>
      <c r="BF292" s="15"/>
      <c r="BG292" s="15"/>
      <c r="BH292" s="15"/>
      <c r="BI292" s="15"/>
      <c r="BJ292" s="15"/>
      <c r="BK292" s="15"/>
      <c r="BL292" s="15"/>
      <c r="BM292" s="15"/>
      <c r="BN292" s="15"/>
      <c r="BO292" s="15"/>
      <c r="BQ292" s="18"/>
      <c r="BR292" s="15"/>
      <c r="BS292" s="15"/>
      <c r="BT292" s="15"/>
      <c r="BU292" s="15"/>
      <c r="BV292" s="15"/>
      <c r="BW292" s="15"/>
      <c r="BX292" s="15"/>
      <c r="BY292" s="15"/>
      <c r="BZ292" s="15"/>
    </row>
    <row r="293" spans="1:78" ht="15" customHeight="1" x14ac:dyDescent="0.75">
      <c r="A293" s="10">
        <v>0</v>
      </c>
      <c r="B293" s="11">
        <v>5800</v>
      </c>
      <c r="C293" s="11">
        <v>172595</v>
      </c>
      <c r="D293" s="11">
        <v>250155</v>
      </c>
      <c r="E293" s="11"/>
      <c r="F293" s="11">
        <v>0</v>
      </c>
      <c r="G293" s="11">
        <v>0</v>
      </c>
      <c r="H293" s="11">
        <v>126.40098356</v>
      </c>
      <c r="I293" s="11">
        <v>0</v>
      </c>
      <c r="J293" s="11">
        <v>21</v>
      </c>
      <c r="K293" s="11">
        <v>43.207759789999997</v>
      </c>
      <c r="L293" s="11" t="s">
        <v>20</v>
      </c>
      <c r="M293" s="11" t="s">
        <v>16</v>
      </c>
      <c r="N293" s="11">
        <f t="shared" si="28"/>
        <v>0</v>
      </c>
      <c r="O293" s="11">
        <f t="shared" si="29"/>
        <v>0</v>
      </c>
      <c r="P293" s="11">
        <f t="shared" si="30"/>
        <v>0</v>
      </c>
      <c r="Q293" s="11">
        <f t="shared" si="31"/>
        <v>0</v>
      </c>
      <c r="R293" s="11">
        <f t="shared" si="32"/>
        <v>1</v>
      </c>
      <c r="S293" s="11">
        <f t="shared" si="33"/>
        <v>0</v>
      </c>
      <c r="T293" s="9">
        <f t="shared" si="34"/>
        <v>0</v>
      </c>
      <c r="AT293" s="18"/>
      <c r="AU293" s="15"/>
      <c r="AV293" s="15"/>
      <c r="AW293" s="15"/>
      <c r="AX293" s="15"/>
      <c r="AY293" s="15"/>
      <c r="AZ293" s="15"/>
      <c r="BA293" s="15"/>
      <c r="BB293" s="15"/>
      <c r="BC293" s="15"/>
      <c r="BD293" s="15"/>
      <c r="BE293" s="15"/>
      <c r="BF293" s="15"/>
      <c r="BG293" s="15"/>
      <c r="BH293" s="15"/>
      <c r="BI293" s="15"/>
      <c r="BJ293" s="15"/>
      <c r="BK293" s="15"/>
      <c r="BL293" s="15"/>
      <c r="BM293" s="15"/>
      <c r="BN293" s="15"/>
      <c r="BO293" s="15"/>
      <c r="BQ293" s="18"/>
      <c r="BR293" s="15"/>
      <c r="BS293" s="15"/>
      <c r="BT293" s="15"/>
      <c r="BU293" s="15"/>
      <c r="BV293" s="15"/>
      <c r="BW293" s="15"/>
      <c r="BX293" s="15"/>
      <c r="BY293" s="15"/>
      <c r="BZ293" s="15"/>
    </row>
    <row r="294" spans="1:78" ht="15" customHeight="1" x14ac:dyDescent="0.75">
      <c r="A294" s="10">
        <v>0</v>
      </c>
      <c r="B294" s="11">
        <v>5800</v>
      </c>
      <c r="C294" s="11"/>
      <c r="D294" s="11">
        <v>34704</v>
      </c>
      <c r="E294" s="11"/>
      <c r="F294" s="11"/>
      <c r="G294" s="11"/>
      <c r="H294" s="11"/>
      <c r="I294" s="11"/>
      <c r="J294" s="11"/>
      <c r="K294" s="11">
        <v>34.174055545000002</v>
      </c>
      <c r="L294" s="11" t="s">
        <v>13</v>
      </c>
      <c r="M294" s="11"/>
      <c r="N294" s="11">
        <f t="shared" si="28"/>
        <v>1</v>
      </c>
      <c r="O294" s="11">
        <f t="shared" si="29"/>
        <v>0</v>
      </c>
      <c r="P294" s="11">
        <f t="shared" si="30"/>
        <v>0</v>
      </c>
      <c r="Q294" s="11">
        <f t="shared" si="31"/>
        <v>0</v>
      </c>
      <c r="R294" s="11">
        <f t="shared" si="32"/>
        <v>0</v>
      </c>
      <c r="S294" s="11">
        <f t="shared" si="33"/>
        <v>0</v>
      </c>
      <c r="T294" s="9">
        <f t="shared" si="34"/>
        <v>0</v>
      </c>
      <c r="AT294" s="18"/>
      <c r="AU294" s="15"/>
      <c r="AV294" s="15"/>
      <c r="AW294" s="15"/>
      <c r="AX294" s="15"/>
      <c r="AY294" s="15"/>
      <c r="AZ294" s="15"/>
      <c r="BA294" s="15"/>
      <c r="BB294" s="15"/>
      <c r="BC294" s="15"/>
      <c r="BD294" s="15"/>
      <c r="BE294" s="15"/>
      <c r="BF294" s="15"/>
      <c r="BG294" s="15"/>
      <c r="BH294" s="15"/>
      <c r="BI294" s="15"/>
      <c r="BJ294" s="15"/>
      <c r="BK294" s="15"/>
      <c r="BL294" s="15"/>
      <c r="BM294" s="15"/>
      <c r="BN294" s="15"/>
      <c r="BO294" s="15"/>
      <c r="BQ294" s="18"/>
      <c r="BR294" s="15"/>
      <c r="BS294" s="15"/>
      <c r="BT294" s="15"/>
      <c r="BU294" s="15"/>
      <c r="BV294" s="15"/>
      <c r="BW294" s="15"/>
      <c r="BX294" s="15"/>
      <c r="BY294" s="15"/>
      <c r="BZ294" s="15"/>
    </row>
    <row r="295" spans="1:78" ht="15" customHeight="1" x14ac:dyDescent="0.75">
      <c r="A295" s="10">
        <v>0</v>
      </c>
      <c r="B295" s="11">
        <v>5800</v>
      </c>
      <c r="C295" s="11"/>
      <c r="D295" s="11">
        <v>73804</v>
      </c>
      <c r="E295" s="11">
        <v>1</v>
      </c>
      <c r="F295" s="11">
        <v>0</v>
      </c>
      <c r="G295" s="11">
        <v>0</v>
      </c>
      <c r="H295" s="11">
        <v>71.766557160999994</v>
      </c>
      <c r="I295" s="11">
        <v>0</v>
      </c>
      <c r="J295" s="11">
        <v>4</v>
      </c>
      <c r="K295" s="11">
        <v>41.287423388000001</v>
      </c>
      <c r="L295" s="11" t="s">
        <v>13</v>
      </c>
      <c r="M295" s="11" t="s">
        <v>15</v>
      </c>
      <c r="N295" s="11">
        <f t="shared" si="28"/>
        <v>1</v>
      </c>
      <c r="O295" s="11">
        <f t="shared" si="29"/>
        <v>0</v>
      </c>
      <c r="P295" s="11">
        <f t="shared" si="30"/>
        <v>0</v>
      </c>
      <c r="Q295" s="11">
        <f t="shared" si="31"/>
        <v>1</v>
      </c>
      <c r="R295" s="11">
        <f t="shared" si="32"/>
        <v>0</v>
      </c>
      <c r="S295" s="11">
        <f t="shared" si="33"/>
        <v>0</v>
      </c>
      <c r="T295" s="9">
        <f t="shared" si="34"/>
        <v>71.766557160999994</v>
      </c>
      <c r="AT295" s="18"/>
      <c r="AU295" s="15"/>
      <c r="AV295" s="15"/>
      <c r="AW295" s="15"/>
      <c r="AX295" s="15"/>
      <c r="AY295" s="15"/>
      <c r="AZ295" s="15"/>
      <c r="BA295" s="15"/>
      <c r="BB295" s="15"/>
      <c r="BC295" s="15"/>
      <c r="BD295" s="15"/>
      <c r="BE295" s="15"/>
      <c r="BF295" s="15"/>
      <c r="BG295" s="15"/>
      <c r="BH295" s="15"/>
      <c r="BI295" s="15"/>
      <c r="BJ295" s="15"/>
      <c r="BK295" s="15"/>
      <c r="BL295" s="15"/>
      <c r="BM295" s="15"/>
      <c r="BN295" s="15"/>
      <c r="BO295" s="15"/>
      <c r="BQ295" s="18"/>
      <c r="BR295" s="15"/>
      <c r="BS295" s="15"/>
      <c r="BT295" s="15"/>
      <c r="BU295" s="15"/>
      <c r="BV295" s="15"/>
      <c r="BW295" s="15"/>
      <c r="BX295" s="15"/>
      <c r="BY295" s="15"/>
      <c r="BZ295" s="15"/>
    </row>
    <row r="296" spans="1:78" ht="15" customHeight="1" x14ac:dyDescent="0.75">
      <c r="A296" s="10">
        <v>0</v>
      </c>
      <c r="B296" s="11">
        <v>5800</v>
      </c>
      <c r="C296" s="11">
        <v>46595</v>
      </c>
      <c r="D296" s="11">
        <v>58191</v>
      </c>
      <c r="E296" s="11">
        <v>5</v>
      </c>
      <c r="F296" s="11">
        <v>0</v>
      </c>
      <c r="G296" s="11">
        <v>0</v>
      </c>
      <c r="H296" s="11">
        <v>80.131746414000006</v>
      </c>
      <c r="I296" s="11">
        <v>0</v>
      </c>
      <c r="J296" s="11">
        <v>17</v>
      </c>
      <c r="K296" s="11">
        <v>24.140153667</v>
      </c>
      <c r="L296" s="11" t="s">
        <v>13</v>
      </c>
      <c r="M296" s="11" t="s">
        <v>14</v>
      </c>
      <c r="N296" s="11">
        <f t="shared" si="28"/>
        <v>1</v>
      </c>
      <c r="O296" s="11">
        <f t="shared" si="29"/>
        <v>0</v>
      </c>
      <c r="P296" s="11">
        <f t="shared" si="30"/>
        <v>1</v>
      </c>
      <c r="Q296" s="11">
        <f t="shared" si="31"/>
        <v>0</v>
      </c>
      <c r="R296" s="11">
        <f t="shared" si="32"/>
        <v>0</v>
      </c>
      <c r="S296" s="11">
        <f t="shared" si="33"/>
        <v>0</v>
      </c>
      <c r="T296" s="9">
        <f t="shared" si="34"/>
        <v>80.131746414000006</v>
      </c>
      <c r="AT296" s="18"/>
      <c r="AU296" s="15"/>
      <c r="AV296" s="15"/>
      <c r="AW296" s="15"/>
      <c r="AX296" s="15"/>
      <c r="AY296" s="15"/>
      <c r="AZ296" s="15"/>
      <c r="BA296" s="15"/>
      <c r="BB296" s="15"/>
      <c r="BC296" s="15"/>
      <c r="BD296" s="15"/>
      <c r="BE296" s="15"/>
      <c r="BF296" s="15"/>
      <c r="BG296" s="15"/>
      <c r="BH296" s="15"/>
      <c r="BI296" s="15"/>
      <c r="BJ296" s="15"/>
      <c r="BK296" s="15"/>
      <c r="BL296" s="15"/>
      <c r="BM296" s="15"/>
      <c r="BN296" s="15"/>
      <c r="BO296" s="15"/>
      <c r="BQ296" s="18"/>
      <c r="BR296" s="15"/>
      <c r="BS296" s="15"/>
      <c r="BT296" s="15"/>
      <c r="BU296" s="15"/>
      <c r="BV296" s="15"/>
      <c r="BW296" s="15"/>
      <c r="BX296" s="15"/>
      <c r="BY296" s="15"/>
      <c r="BZ296" s="15"/>
    </row>
    <row r="297" spans="1:78" ht="15" customHeight="1" x14ac:dyDescent="0.75">
      <c r="A297" s="10">
        <v>1</v>
      </c>
      <c r="B297" s="11">
        <v>5900</v>
      </c>
      <c r="C297" s="11"/>
      <c r="D297" s="11">
        <v>28000</v>
      </c>
      <c r="E297" s="11">
        <v>1</v>
      </c>
      <c r="F297" s="11">
        <v>2</v>
      </c>
      <c r="G297" s="11">
        <v>1</v>
      </c>
      <c r="H297" s="11">
        <v>36.766666667000003</v>
      </c>
      <c r="I297" s="11">
        <v>1</v>
      </c>
      <c r="J297" s="11">
        <v>8</v>
      </c>
      <c r="K297" s="11"/>
      <c r="L297" s="11" t="s">
        <v>20</v>
      </c>
      <c r="M297" s="11" t="s">
        <v>19</v>
      </c>
      <c r="N297" s="11">
        <f t="shared" si="28"/>
        <v>0</v>
      </c>
      <c r="O297" s="11">
        <f t="shared" si="29"/>
        <v>0</v>
      </c>
      <c r="P297" s="11">
        <f t="shared" si="30"/>
        <v>0</v>
      </c>
      <c r="Q297" s="11">
        <f t="shared" si="31"/>
        <v>0</v>
      </c>
      <c r="R297" s="11">
        <f t="shared" si="32"/>
        <v>0</v>
      </c>
      <c r="S297" s="11">
        <f t="shared" si="33"/>
        <v>0</v>
      </c>
      <c r="T297" s="9">
        <f t="shared" si="34"/>
        <v>0</v>
      </c>
      <c r="AT297" s="18"/>
      <c r="AU297" s="15"/>
      <c r="AV297" s="15"/>
      <c r="AW297" s="15"/>
      <c r="AX297" s="15"/>
      <c r="AY297" s="15"/>
      <c r="AZ297" s="15"/>
      <c r="BA297" s="15"/>
      <c r="BB297" s="15"/>
      <c r="BC297" s="15"/>
      <c r="BD297" s="15"/>
      <c r="BE297" s="15"/>
      <c r="BF297" s="15"/>
      <c r="BG297" s="15"/>
      <c r="BH297" s="15"/>
      <c r="BI297" s="15"/>
      <c r="BJ297" s="15"/>
      <c r="BK297" s="15"/>
      <c r="BL297" s="15"/>
      <c r="BM297" s="15"/>
      <c r="BN297" s="15"/>
      <c r="BO297" s="15"/>
      <c r="BQ297" s="18"/>
      <c r="BR297" s="15"/>
      <c r="BS297" s="15"/>
      <c r="BT297" s="15"/>
      <c r="BU297" s="15"/>
      <c r="BV297" s="15"/>
      <c r="BW297" s="15"/>
      <c r="BX297" s="15"/>
      <c r="BY297" s="15"/>
      <c r="BZ297" s="15"/>
    </row>
    <row r="298" spans="1:78" ht="15" customHeight="1" x14ac:dyDescent="0.75">
      <c r="A298" s="10">
        <v>0</v>
      </c>
      <c r="B298" s="11">
        <v>5900</v>
      </c>
      <c r="C298" s="11">
        <v>70973</v>
      </c>
      <c r="D298" s="11">
        <v>77989</v>
      </c>
      <c r="E298" s="11">
        <v>7</v>
      </c>
      <c r="F298" s="11">
        <v>0</v>
      </c>
      <c r="G298" s="11">
        <v>0</v>
      </c>
      <c r="H298" s="11">
        <v>120.37941429</v>
      </c>
      <c r="I298" s="11">
        <v>0</v>
      </c>
      <c r="J298" s="11">
        <v>24</v>
      </c>
      <c r="K298" s="11">
        <v>41.442500461999998</v>
      </c>
      <c r="L298" s="11" t="s">
        <v>13</v>
      </c>
      <c r="M298" s="11" t="s">
        <v>14</v>
      </c>
      <c r="N298" s="11">
        <f t="shared" si="28"/>
        <v>1</v>
      </c>
      <c r="O298" s="11">
        <f t="shared" si="29"/>
        <v>0</v>
      </c>
      <c r="P298" s="11">
        <f t="shared" si="30"/>
        <v>1</v>
      </c>
      <c r="Q298" s="11">
        <f t="shared" si="31"/>
        <v>0</v>
      </c>
      <c r="R298" s="11">
        <f t="shared" si="32"/>
        <v>0</v>
      </c>
      <c r="S298" s="11">
        <f t="shared" si="33"/>
        <v>0</v>
      </c>
      <c r="T298" s="9">
        <f t="shared" si="34"/>
        <v>120.37941429</v>
      </c>
      <c r="AT298" s="18"/>
      <c r="AU298" s="15"/>
      <c r="AV298" s="15"/>
      <c r="AW298" s="15"/>
      <c r="AX298" s="15"/>
      <c r="AY298" s="15"/>
      <c r="AZ298" s="15"/>
      <c r="BA298" s="15"/>
      <c r="BB298" s="15"/>
      <c r="BC298" s="15"/>
      <c r="BD298" s="15"/>
      <c r="BE298" s="15"/>
      <c r="BF298" s="15"/>
      <c r="BG298" s="15"/>
      <c r="BH298" s="15"/>
      <c r="BI298" s="15"/>
      <c r="BJ298" s="15"/>
      <c r="BK298" s="15"/>
      <c r="BL298" s="15"/>
      <c r="BM298" s="15"/>
      <c r="BN298" s="15"/>
      <c r="BO298" s="15"/>
      <c r="BQ298" s="18"/>
      <c r="BR298" s="15"/>
      <c r="BS298" s="15"/>
      <c r="BT298" s="15"/>
      <c r="BU298" s="15"/>
      <c r="BV298" s="15"/>
      <c r="BW298" s="15"/>
      <c r="BX298" s="15"/>
      <c r="BY298" s="15"/>
      <c r="BZ298" s="15"/>
    </row>
    <row r="299" spans="1:78" ht="15" customHeight="1" x14ac:dyDescent="0.75">
      <c r="A299" s="10">
        <v>1</v>
      </c>
      <c r="B299" s="11">
        <v>5900</v>
      </c>
      <c r="C299" s="11"/>
      <c r="D299" s="11">
        <v>33100</v>
      </c>
      <c r="E299" s="11"/>
      <c r="F299" s="11">
        <v>0</v>
      </c>
      <c r="G299" s="11">
        <v>0</v>
      </c>
      <c r="H299" s="11">
        <v>238.6</v>
      </c>
      <c r="I299" s="11">
        <v>1</v>
      </c>
      <c r="J299" s="11">
        <v>2</v>
      </c>
      <c r="K299" s="11"/>
      <c r="L299" s="11" t="s">
        <v>13</v>
      </c>
      <c r="M299" s="11" t="s">
        <v>14</v>
      </c>
      <c r="N299" s="11">
        <f t="shared" si="28"/>
        <v>1</v>
      </c>
      <c r="O299" s="11">
        <f t="shared" si="29"/>
        <v>0</v>
      </c>
      <c r="P299" s="11">
        <f t="shared" si="30"/>
        <v>1</v>
      </c>
      <c r="Q299" s="11">
        <f t="shared" si="31"/>
        <v>0</v>
      </c>
      <c r="R299" s="11">
        <f t="shared" si="32"/>
        <v>0</v>
      </c>
      <c r="S299" s="11">
        <f t="shared" si="33"/>
        <v>0</v>
      </c>
      <c r="T299" s="9">
        <f t="shared" si="34"/>
        <v>238.6</v>
      </c>
      <c r="AT299" s="18"/>
      <c r="AU299" s="15"/>
      <c r="AV299" s="15"/>
      <c r="AW299" s="15"/>
      <c r="AX299" s="15"/>
      <c r="AY299" s="15"/>
      <c r="AZ299" s="15"/>
      <c r="BA299" s="15"/>
      <c r="BB299" s="15"/>
      <c r="BC299" s="15"/>
      <c r="BD299" s="15"/>
      <c r="BE299" s="15"/>
      <c r="BF299" s="15"/>
      <c r="BG299" s="15"/>
      <c r="BH299" s="15"/>
      <c r="BI299" s="15"/>
      <c r="BJ299" s="15"/>
      <c r="BK299" s="15"/>
      <c r="BL299" s="15"/>
      <c r="BM299" s="15"/>
      <c r="BN299" s="15"/>
      <c r="BO299" s="15"/>
      <c r="BQ299" s="18"/>
      <c r="BR299" s="15"/>
      <c r="BS299" s="15"/>
      <c r="BT299" s="15"/>
      <c r="BU299" s="15"/>
      <c r="BV299" s="15"/>
      <c r="BW299" s="15"/>
      <c r="BX299" s="15"/>
      <c r="BY299" s="15"/>
      <c r="BZ299" s="15"/>
    </row>
    <row r="300" spans="1:78" ht="15" customHeight="1" x14ac:dyDescent="0.75">
      <c r="A300" s="10">
        <v>0</v>
      </c>
      <c r="B300" s="11">
        <v>5900</v>
      </c>
      <c r="C300" s="11"/>
      <c r="D300" s="11">
        <v>51189</v>
      </c>
      <c r="E300" s="11">
        <v>1</v>
      </c>
      <c r="F300" s="11">
        <v>0</v>
      </c>
      <c r="G300" s="11">
        <v>0</v>
      </c>
      <c r="H300" s="11"/>
      <c r="I300" s="11">
        <v>0</v>
      </c>
      <c r="J300" s="11">
        <v>0</v>
      </c>
      <c r="K300" s="11">
        <v>12.749180644999999</v>
      </c>
      <c r="L300" s="11" t="s">
        <v>13</v>
      </c>
      <c r="M300" s="11"/>
      <c r="N300" s="11">
        <f t="shared" si="28"/>
        <v>1</v>
      </c>
      <c r="O300" s="11">
        <f t="shared" si="29"/>
        <v>0</v>
      </c>
      <c r="P300" s="11">
        <f t="shared" si="30"/>
        <v>0</v>
      </c>
      <c r="Q300" s="11">
        <f t="shared" si="31"/>
        <v>0</v>
      </c>
      <c r="R300" s="11">
        <f t="shared" si="32"/>
        <v>0</v>
      </c>
      <c r="S300" s="11">
        <f t="shared" si="33"/>
        <v>0</v>
      </c>
      <c r="T300" s="9">
        <f t="shared" si="34"/>
        <v>0</v>
      </c>
      <c r="AT300" s="18"/>
      <c r="AU300" s="15"/>
      <c r="AV300" s="15"/>
      <c r="AW300" s="15"/>
      <c r="AX300" s="15"/>
      <c r="AY300" s="15"/>
      <c r="AZ300" s="15"/>
      <c r="BA300" s="15"/>
      <c r="BB300" s="15"/>
      <c r="BC300" s="15"/>
      <c r="BD300" s="15"/>
      <c r="BE300" s="15"/>
      <c r="BF300" s="15"/>
      <c r="BG300" s="15"/>
      <c r="BH300" s="15"/>
      <c r="BI300" s="15"/>
      <c r="BJ300" s="15"/>
      <c r="BK300" s="15"/>
      <c r="BL300" s="15"/>
      <c r="BM300" s="15"/>
      <c r="BN300" s="15"/>
      <c r="BO300" s="15"/>
      <c r="BQ300" s="18"/>
      <c r="BR300" s="15"/>
      <c r="BS300" s="15"/>
      <c r="BT300" s="15"/>
      <c r="BU300" s="15"/>
      <c r="BV300" s="15"/>
      <c r="BW300" s="15"/>
      <c r="BX300" s="15"/>
      <c r="BY300" s="15"/>
      <c r="BZ300" s="15"/>
    </row>
    <row r="301" spans="1:78" ht="15" customHeight="1" x14ac:dyDescent="0.75">
      <c r="A301" s="10">
        <v>0</v>
      </c>
      <c r="B301" s="11">
        <v>5900</v>
      </c>
      <c r="C301" s="11">
        <v>82912</v>
      </c>
      <c r="D301" s="11">
        <v>91175</v>
      </c>
      <c r="E301" s="11">
        <v>2</v>
      </c>
      <c r="F301" s="11"/>
      <c r="G301" s="11"/>
      <c r="H301" s="11"/>
      <c r="I301" s="11"/>
      <c r="J301" s="11"/>
      <c r="K301" s="11">
        <v>27.595273522999999</v>
      </c>
      <c r="L301" s="11" t="s">
        <v>20</v>
      </c>
      <c r="M301" s="11" t="s">
        <v>18</v>
      </c>
      <c r="N301" s="11">
        <f t="shared" si="28"/>
        <v>0</v>
      </c>
      <c r="O301" s="11">
        <f t="shared" si="29"/>
        <v>0</v>
      </c>
      <c r="P301" s="11">
        <f t="shared" si="30"/>
        <v>0</v>
      </c>
      <c r="Q301" s="11">
        <f t="shared" si="31"/>
        <v>0</v>
      </c>
      <c r="R301" s="11">
        <f t="shared" si="32"/>
        <v>0</v>
      </c>
      <c r="S301" s="11">
        <f t="shared" si="33"/>
        <v>1</v>
      </c>
      <c r="T301" s="9">
        <f t="shared" si="34"/>
        <v>0</v>
      </c>
      <c r="AT301" s="18"/>
      <c r="AU301" s="15"/>
      <c r="AV301" s="15"/>
      <c r="AW301" s="15"/>
      <c r="AX301" s="15"/>
      <c r="AY301" s="15"/>
      <c r="AZ301" s="15"/>
      <c r="BA301" s="15"/>
      <c r="BB301" s="15"/>
      <c r="BC301" s="15"/>
      <c r="BD301" s="15"/>
      <c r="BE301" s="15"/>
      <c r="BF301" s="15"/>
      <c r="BG301" s="15"/>
      <c r="BH301" s="15"/>
      <c r="BI301" s="15"/>
      <c r="BJ301" s="15"/>
      <c r="BK301" s="15"/>
      <c r="BL301" s="15"/>
      <c r="BM301" s="15"/>
      <c r="BN301" s="15"/>
      <c r="BO301" s="15"/>
      <c r="BQ301" s="18"/>
      <c r="BR301" s="15"/>
      <c r="BS301" s="15"/>
      <c r="BT301" s="15"/>
      <c r="BU301" s="15"/>
      <c r="BV301" s="15"/>
      <c r="BW301" s="15"/>
      <c r="BX301" s="15"/>
      <c r="BY301" s="15"/>
      <c r="BZ301" s="15"/>
    </row>
    <row r="302" spans="1:78" ht="15" customHeight="1" x14ac:dyDescent="0.75">
      <c r="A302" s="10">
        <v>1</v>
      </c>
      <c r="B302" s="11">
        <v>5900</v>
      </c>
      <c r="C302" s="11">
        <v>25972</v>
      </c>
      <c r="D302" s="11">
        <v>41856</v>
      </c>
      <c r="E302" s="11">
        <v>2</v>
      </c>
      <c r="F302" s="11">
        <v>0</v>
      </c>
      <c r="G302" s="11">
        <v>2</v>
      </c>
      <c r="H302" s="11">
        <v>157.96001139000001</v>
      </c>
      <c r="I302" s="11">
        <v>3</v>
      </c>
      <c r="J302" s="11">
        <v>27</v>
      </c>
      <c r="K302" s="11">
        <v>40.628278174999998</v>
      </c>
      <c r="L302" s="11" t="s">
        <v>20</v>
      </c>
      <c r="M302" s="11" t="s">
        <v>14</v>
      </c>
      <c r="N302" s="11">
        <f t="shared" si="28"/>
        <v>0</v>
      </c>
      <c r="O302" s="11">
        <f t="shared" si="29"/>
        <v>0</v>
      </c>
      <c r="P302" s="11">
        <f t="shared" si="30"/>
        <v>1</v>
      </c>
      <c r="Q302" s="11">
        <f t="shared" si="31"/>
        <v>0</v>
      </c>
      <c r="R302" s="11">
        <f t="shared" si="32"/>
        <v>0</v>
      </c>
      <c r="S302" s="11">
        <f t="shared" si="33"/>
        <v>0</v>
      </c>
      <c r="T302" s="9">
        <f t="shared" si="34"/>
        <v>0</v>
      </c>
      <c r="AT302" s="18"/>
      <c r="AU302" s="15"/>
      <c r="AV302" s="15"/>
      <c r="AW302" s="15"/>
      <c r="AX302" s="15"/>
      <c r="AY302" s="15"/>
      <c r="AZ302" s="15"/>
      <c r="BA302" s="15"/>
      <c r="BB302" s="15"/>
      <c r="BC302" s="15"/>
      <c r="BD302" s="15"/>
      <c r="BE302" s="15"/>
      <c r="BF302" s="15"/>
      <c r="BG302" s="15"/>
      <c r="BH302" s="15"/>
      <c r="BI302" s="15"/>
      <c r="BJ302" s="15"/>
      <c r="BK302" s="15"/>
      <c r="BL302" s="15"/>
      <c r="BM302" s="15"/>
      <c r="BN302" s="15"/>
      <c r="BO302" s="15"/>
      <c r="BQ302" s="18"/>
      <c r="BR302" s="15"/>
      <c r="BS302" s="15"/>
      <c r="BT302" s="15"/>
      <c r="BU302" s="15"/>
      <c r="BV302" s="15"/>
      <c r="BW302" s="15"/>
      <c r="BX302" s="15"/>
      <c r="BY302" s="15"/>
      <c r="BZ302" s="15"/>
    </row>
    <row r="303" spans="1:78" ht="15" customHeight="1" x14ac:dyDescent="0.75">
      <c r="A303" s="10">
        <v>0</v>
      </c>
      <c r="B303" s="11">
        <v>5900</v>
      </c>
      <c r="C303" s="11">
        <v>74187</v>
      </c>
      <c r="D303" s="11">
        <v>78976</v>
      </c>
      <c r="E303" s="11">
        <v>9</v>
      </c>
      <c r="F303" s="11">
        <v>0</v>
      </c>
      <c r="G303" s="11">
        <v>1</v>
      </c>
      <c r="H303" s="11">
        <v>118.44249103</v>
      </c>
      <c r="I303" s="11">
        <v>0</v>
      </c>
      <c r="J303" s="11">
        <v>24</v>
      </c>
      <c r="K303" s="11">
        <v>40.110407424999998</v>
      </c>
      <c r="L303" s="11" t="s">
        <v>13</v>
      </c>
      <c r="M303" s="11" t="s">
        <v>14</v>
      </c>
      <c r="N303" s="11">
        <f t="shared" si="28"/>
        <v>1</v>
      </c>
      <c r="O303" s="11">
        <f t="shared" si="29"/>
        <v>0</v>
      </c>
      <c r="P303" s="11">
        <f t="shared" si="30"/>
        <v>1</v>
      </c>
      <c r="Q303" s="11">
        <f t="shared" si="31"/>
        <v>0</v>
      </c>
      <c r="R303" s="11">
        <f t="shared" si="32"/>
        <v>0</v>
      </c>
      <c r="S303" s="11">
        <f t="shared" si="33"/>
        <v>0</v>
      </c>
      <c r="T303" s="9">
        <f t="shared" si="34"/>
        <v>118.44249103</v>
      </c>
      <c r="AT303" s="18"/>
      <c r="AU303" s="15"/>
      <c r="AV303" s="15"/>
      <c r="AW303" s="15"/>
      <c r="AX303" s="15"/>
      <c r="AY303" s="15"/>
      <c r="AZ303" s="15"/>
      <c r="BA303" s="15"/>
      <c r="BB303" s="15"/>
      <c r="BC303" s="15"/>
      <c r="BD303" s="15"/>
      <c r="BE303" s="15"/>
      <c r="BF303" s="15"/>
      <c r="BG303" s="15"/>
      <c r="BH303" s="15"/>
      <c r="BI303" s="15"/>
      <c r="BJ303" s="15"/>
      <c r="BK303" s="15"/>
      <c r="BL303" s="15"/>
      <c r="BM303" s="15"/>
      <c r="BN303" s="15"/>
      <c r="BO303" s="15"/>
      <c r="BQ303" s="18"/>
      <c r="BR303" s="15"/>
      <c r="BS303" s="15"/>
      <c r="BT303" s="15"/>
      <c r="BU303" s="15"/>
      <c r="BV303" s="15"/>
      <c r="BW303" s="15"/>
      <c r="BX303" s="15"/>
      <c r="BY303" s="15"/>
      <c r="BZ303" s="15"/>
    </row>
    <row r="304" spans="1:78" ht="15" customHeight="1" x14ac:dyDescent="0.75">
      <c r="A304" s="10">
        <v>0</v>
      </c>
      <c r="B304" s="11">
        <v>5900</v>
      </c>
      <c r="C304" s="11"/>
      <c r="D304" s="11">
        <v>66903</v>
      </c>
      <c r="E304" s="11"/>
      <c r="F304" s="11"/>
      <c r="G304" s="11"/>
      <c r="H304" s="11"/>
      <c r="I304" s="11"/>
      <c r="J304" s="11"/>
      <c r="K304" s="11">
        <v>32.782926828000001</v>
      </c>
      <c r="L304" s="11"/>
      <c r="M304" s="11"/>
      <c r="N304" s="11">
        <f t="shared" si="28"/>
        <v>0</v>
      </c>
      <c r="O304" s="11">
        <f t="shared" si="29"/>
        <v>0</v>
      </c>
      <c r="P304" s="11">
        <f t="shared" si="30"/>
        <v>0</v>
      </c>
      <c r="Q304" s="11">
        <f t="shared" si="31"/>
        <v>0</v>
      </c>
      <c r="R304" s="11">
        <f t="shared" si="32"/>
        <v>0</v>
      </c>
      <c r="S304" s="11">
        <f t="shared" si="33"/>
        <v>0</v>
      </c>
      <c r="T304" s="9">
        <f t="shared" si="34"/>
        <v>0</v>
      </c>
      <c r="AT304" s="18"/>
      <c r="AU304" s="15"/>
      <c r="AV304" s="15"/>
      <c r="AW304" s="15"/>
      <c r="AX304" s="15"/>
      <c r="AY304" s="15"/>
      <c r="AZ304" s="15"/>
      <c r="BA304" s="15"/>
      <c r="BB304" s="15"/>
      <c r="BC304" s="15"/>
      <c r="BD304" s="15"/>
      <c r="BE304" s="15"/>
      <c r="BF304" s="15"/>
      <c r="BG304" s="15"/>
      <c r="BH304" s="15"/>
      <c r="BI304" s="15"/>
      <c r="BJ304" s="15"/>
      <c r="BK304" s="15"/>
      <c r="BL304" s="15"/>
      <c r="BM304" s="15"/>
      <c r="BN304" s="15"/>
      <c r="BO304" s="15"/>
      <c r="BQ304" s="18"/>
      <c r="BR304" s="15"/>
      <c r="BS304" s="15"/>
      <c r="BT304" s="15"/>
      <c r="BU304" s="15"/>
      <c r="BV304" s="15"/>
      <c r="BW304" s="15"/>
      <c r="BX304" s="15"/>
      <c r="BY304" s="15"/>
      <c r="BZ304" s="15"/>
    </row>
    <row r="305" spans="1:78" ht="15" customHeight="1" x14ac:dyDescent="0.75">
      <c r="A305" s="10">
        <v>1</v>
      </c>
      <c r="B305" s="11">
        <v>5900</v>
      </c>
      <c r="C305" s="11">
        <v>106650</v>
      </c>
      <c r="D305" s="11"/>
      <c r="E305" s="11">
        <v>1</v>
      </c>
      <c r="F305" s="11">
        <v>0</v>
      </c>
      <c r="G305" s="11">
        <v>6</v>
      </c>
      <c r="H305" s="11">
        <v>250.56666666999999</v>
      </c>
      <c r="I305" s="11">
        <v>4</v>
      </c>
      <c r="J305" s="11">
        <v>23</v>
      </c>
      <c r="K305" s="11"/>
      <c r="L305" s="11" t="s">
        <v>20</v>
      </c>
      <c r="M305" s="11" t="s">
        <v>17</v>
      </c>
      <c r="N305" s="11">
        <f t="shared" si="28"/>
        <v>0</v>
      </c>
      <c r="O305" s="11">
        <f t="shared" si="29"/>
        <v>1</v>
      </c>
      <c r="P305" s="11">
        <f t="shared" si="30"/>
        <v>0</v>
      </c>
      <c r="Q305" s="11">
        <f t="shared" si="31"/>
        <v>0</v>
      </c>
      <c r="R305" s="11">
        <f t="shared" si="32"/>
        <v>0</v>
      </c>
      <c r="S305" s="11">
        <f t="shared" si="33"/>
        <v>0</v>
      </c>
      <c r="T305" s="9">
        <f t="shared" si="34"/>
        <v>0</v>
      </c>
      <c r="AT305" s="18"/>
      <c r="AU305" s="15"/>
      <c r="AV305" s="15"/>
      <c r="AW305" s="15"/>
      <c r="AX305" s="15"/>
      <c r="AY305" s="15"/>
      <c r="AZ305" s="15"/>
      <c r="BA305" s="15"/>
      <c r="BB305" s="15"/>
      <c r="BC305" s="15"/>
      <c r="BD305" s="15"/>
      <c r="BE305" s="15"/>
      <c r="BF305" s="15"/>
      <c r="BG305" s="15"/>
      <c r="BH305" s="15"/>
      <c r="BI305" s="15"/>
      <c r="BJ305" s="15"/>
      <c r="BK305" s="15"/>
      <c r="BL305" s="15"/>
      <c r="BM305" s="15"/>
      <c r="BN305" s="15"/>
      <c r="BO305" s="15"/>
      <c r="BQ305" s="18"/>
      <c r="BR305" s="15"/>
      <c r="BS305" s="15"/>
      <c r="BT305" s="15"/>
      <c r="BU305" s="15"/>
      <c r="BV305" s="15"/>
      <c r="BW305" s="15"/>
      <c r="BX305" s="15"/>
      <c r="BY305" s="15"/>
      <c r="BZ305" s="15"/>
    </row>
    <row r="306" spans="1:78" ht="15" customHeight="1" x14ac:dyDescent="0.75">
      <c r="A306" s="10">
        <v>0</v>
      </c>
      <c r="B306" s="11">
        <v>6000</v>
      </c>
      <c r="C306" s="11"/>
      <c r="D306" s="11">
        <v>69492</v>
      </c>
      <c r="E306" s="11"/>
      <c r="F306" s="11"/>
      <c r="G306" s="11"/>
      <c r="H306" s="11"/>
      <c r="I306" s="11"/>
      <c r="J306" s="11"/>
      <c r="K306" s="11">
        <v>32.977197226000001</v>
      </c>
      <c r="L306" s="11"/>
      <c r="M306" s="11"/>
      <c r="N306" s="11">
        <f t="shared" si="28"/>
        <v>0</v>
      </c>
      <c r="O306" s="11">
        <f t="shared" si="29"/>
        <v>0</v>
      </c>
      <c r="P306" s="11">
        <f t="shared" si="30"/>
        <v>0</v>
      </c>
      <c r="Q306" s="11">
        <f t="shared" si="31"/>
        <v>0</v>
      </c>
      <c r="R306" s="11">
        <f t="shared" si="32"/>
        <v>0</v>
      </c>
      <c r="S306" s="11">
        <f t="shared" si="33"/>
        <v>0</v>
      </c>
      <c r="T306" s="9">
        <f t="shared" si="34"/>
        <v>0</v>
      </c>
      <c r="AT306" s="18"/>
      <c r="AU306" s="15"/>
      <c r="AV306" s="15"/>
      <c r="AW306" s="15"/>
      <c r="AX306" s="15"/>
      <c r="AY306" s="15"/>
      <c r="AZ306" s="15"/>
      <c r="BA306" s="15"/>
      <c r="BB306" s="15"/>
      <c r="BC306" s="15"/>
      <c r="BD306" s="15"/>
      <c r="BE306" s="15"/>
      <c r="BF306" s="15"/>
      <c r="BG306" s="15"/>
      <c r="BH306" s="15"/>
      <c r="BI306" s="15"/>
      <c r="BJ306" s="15"/>
      <c r="BK306" s="15"/>
      <c r="BL306" s="15"/>
      <c r="BM306" s="15"/>
      <c r="BN306" s="15"/>
      <c r="BO306" s="15"/>
      <c r="BQ306" s="18"/>
      <c r="BR306" s="15"/>
      <c r="BS306" s="15"/>
      <c r="BT306" s="15"/>
      <c r="BU306" s="15"/>
      <c r="BV306" s="15"/>
      <c r="BW306" s="15"/>
      <c r="BX306" s="15"/>
      <c r="BY306" s="15"/>
      <c r="BZ306" s="15"/>
    </row>
    <row r="307" spans="1:78" ht="15" customHeight="1" x14ac:dyDescent="0.75">
      <c r="A307" s="10">
        <v>0</v>
      </c>
      <c r="B307" s="11">
        <v>6000</v>
      </c>
      <c r="C307" s="11">
        <v>95232</v>
      </c>
      <c r="D307" s="11">
        <v>115977</v>
      </c>
      <c r="E307" s="11">
        <v>22</v>
      </c>
      <c r="F307" s="11">
        <v>0</v>
      </c>
      <c r="G307" s="11">
        <v>0</v>
      </c>
      <c r="H307" s="11">
        <v>149.0229081</v>
      </c>
      <c r="I307" s="11">
        <v>1</v>
      </c>
      <c r="J307" s="11">
        <v>12</v>
      </c>
      <c r="K307" s="11">
        <v>37.954336912999999</v>
      </c>
      <c r="L307" s="11" t="s">
        <v>13</v>
      </c>
      <c r="M307" s="11" t="s">
        <v>15</v>
      </c>
      <c r="N307" s="11">
        <f t="shared" si="28"/>
        <v>1</v>
      </c>
      <c r="O307" s="11">
        <f t="shared" si="29"/>
        <v>0</v>
      </c>
      <c r="P307" s="11">
        <f t="shared" si="30"/>
        <v>0</v>
      </c>
      <c r="Q307" s="11">
        <f t="shared" si="31"/>
        <v>1</v>
      </c>
      <c r="R307" s="11">
        <f t="shared" si="32"/>
        <v>0</v>
      </c>
      <c r="S307" s="11">
        <f t="shared" si="33"/>
        <v>0</v>
      </c>
      <c r="T307" s="9">
        <f t="shared" si="34"/>
        <v>149.0229081</v>
      </c>
      <c r="AT307" s="18"/>
      <c r="AU307" s="15"/>
      <c r="AV307" s="15"/>
      <c r="AW307" s="15"/>
      <c r="AX307" s="15"/>
      <c r="AY307" s="15"/>
      <c r="AZ307" s="15"/>
      <c r="BA307" s="15"/>
      <c r="BB307" s="15"/>
      <c r="BC307" s="15"/>
      <c r="BD307" s="15"/>
      <c r="BE307" s="15"/>
      <c r="BF307" s="15"/>
      <c r="BG307" s="15"/>
      <c r="BH307" s="15"/>
      <c r="BI307" s="15"/>
      <c r="BJ307" s="15"/>
      <c r="BK307" s="15"/>
      <c r="BL307" s="15"/>
      <c r="BM307" s="15"/>
      <c r="BN307" s="15"/>
      <c r="BO307" s="15"/>
      <c r="BQ307" s="18"/>
      <c r="BR307" s="15"/>
      <c r="BS307" s="15"/>
      <c r="BT307" s="15"/>
      <c r="BU307" s="15"/>
      <c r="BV307" s="15"/>
      <c r="BW307" s="15"/>
      <c r="BX307" s="15"/>
      <c r="BY307" s="15"/>
      <c r="BZ307" s="15"/>
    </row>
    <row r="308" spans="1:78" ht="15" customHeight="1" x14ac:dyDescent="0.75">
      <c r="A308" s="10">
        <v>1</v>
      </c>
      <c r="B308" s="11">
        <v>6000</v>
      </c>
      <c r="C308" s="11">
        <v>47625</v>
      </c>
      <c r="D308" s="11">
        <v>85925</v>
      </c>
      <c r="E308" s="11">
        <v>0.1</v>
      </c>
      <c r="F308" s="11">
        <v>2</v>
      </c>
      <c r="G308" s="11">
        <v>1</v>
      </c>
      <c r="H308" s="11">
        <v>154.13333333</v>
      </c>
      <c r="I308" s="11">
        <v>4</v>
      </c>
      <c r="J308" s="11">
        <v>26</v>
      </c>
      <c r="K308" s="11"/>
      <c r="L308" s="11" t="s">
        <v>13</v>
      </c>
      <c r="M308" s="11" t="s">
        <v>15</v>
      </c>
      <c r="N308" s="11">
        <f t="shared" si="28"/>
        <v>1</v>
      </c>
      <c r="O308" s="11">
        <f t="shared" si="29"/>
        <v>0</v>
      </c>
      <c r="P308" s="11">
        <f t="shared" si="30"/>
        <v>0</v>
      </c>
      <c r="Q308" s="11">
        <f t="shared" si="31"/>
        <v>1</v>
      </c>
      <c r="R308" s="11">
        <f t="shared" si="32"/>
        <v>0</v>
      </c>
      <c r="S308" s="11">
        <f t="shared" si="33"/>
        <v>0</v>
      </c>
      <c r="T308" s="9">
        <f t="shared" si="34"/>
        <v>154.13333333</v>
      </c>
      <c r="AT308" s="18"/>
      <c r="AU308" s="15"/>
      <c r="AV308" s="15"/>
      <c r="AW308" s="15"/>
      <c r="AX308" s="15"/>
      <c r="AY308" s="15"/>
      <c r="AZ308" s="15"/>
      <c r="BA308" s="15"/>
      <c r="BB308" s="15"/>
      <c r="BC308" s="15"/>
      <c r="BD308" s="15"/>
      <c r="BE308" s="15"/>
      <c r="BF308" s="15"/>
      <c r="BG308" s="15"/>
      <c r="BH308" s="15"/>
      <c r="BI308" s="15"/>
      <c r="BJ308" s="15"/>
      <c r="BK308" s="15"/>
      <c r="BL308" s="15"/>
      <c r="BM308" s="15"/>
      <c r="BN308" s="15"/>
      <c r="BO308" s="15"/>
      <c r="BQ308" s="18"/>
      <c r="BR308" s="15"/>
      <c r="BS308" s="15"/>
      <c r="BT308" s="15"/>
      <c r="BU308" s="15"/>
      <c r="BV308" s="15"/>
      <c r="BW308" s="15"/>
      <c r="BX308" s="15"/>
      <c r="BY308" s="15"/>
      <c r="BZ308" s="15"/>
    </row>
    <row r="309" spans="1:78" ht="15" customHeight="1" x14ac:dyDescent="0.75">
      <c r="A309" s="10">
        <v>1</v>
      </c>
      <c r="B309" s="11">
        <v>6000</v>
      </c>
      <c r="C309" s="11">
        <v>24600</v>
      </c>
      <c r="D309" s="11">
        <v>30500</v>
      </c>
      <c r="E309" s="11">
        <v>4.5</v>
      </c>
      <c r="F309" s="11">
        <v>0</v>
      </c>
      <c r="G309" s="11">
        <v>1</v>
      </c>
      <c r="H309" s="11">
        <v>116.1</v>
      </c>
      <c r="I309" s="11">
        <v>8</v>
      </c>
      <c r="J309" s="11">
        <v>34</v>
      </c>
      <c r="K309" s="11"/>
      <c r="L309" s="11" t="s">
        <v>13</v>
      </c>
      <c r="M309" s="11" t="s">
        <v>14</v>
      </c>
      <c r="N309" s="11">
        <f t="shared" si="28"/>
        <v>1</v>
      </c>
      <c r="O309" s="11">
        <f t="shared" si="29"/>
        <v>0</v>
      </c>
      <c r="P309" s="11">
        <f t="shared" si="30"/>
        <v>1</v>
      </c>
      <c r="Q309" s="11">
        <f t="shared" si="31"/>
        <v>0</v>
      </c>
      <c r="R309" s="11">
        <f t="shared" si="32"/>
        <v>0</v>
      </c>
      <c r="S309" s="11">
        <f t="shared" si="33"/>
        <v>0</v>
      </c>
      <c r="T309" s="9">
        <f t="shared" si="34"/>
        <v>116.1</v>
      </c>
      <c r="AT309" s="18"/>
      <c r="AU309" s="15"/>
      <c r="AV309" s="15"/>
      <c r="AW309" s="15"/>
      <c r="AX309" s="15"/>
      <c r="AY309" s="15"/>
      <c r="AZ309" s="15"/>
      <c r="BA309" s="15"/>
      <c r="BB309" s="15"/>
      <c r="BC309" s="15"/>
      <c r="BD309" s="15"/>
      <c r="BE309" s="15"/>
      <c r="BF309" s="15"/>
      <c r="BG309" s="15"/>
      <c r="BH309" s="15"/>
      <c r="BI309" s="15"/>
      <c r="BJ309" s="15"/>
      <c r="BK309" s="15"/>
      <c r="BL309" s="15"/>
      <c r="BM309" s="15"/>
      <c r="BN309" s="15"/>
      <c r="BO309" s="15"/>
      <c r="BQ309" s="18"/>
      <c r="BR309" s="15"/>
      <c r="BS309" s="15"/>
      <c r="BT309" s="15"/>
      <c r="BU309" s="15"/>
      <c r="BV309" s="15"/>
      <c r="BW309" s="15"/>
      <c r="BX309" s="15"/>
      <c r="BY309" s="15"/>
      <c r="BZ309" s="15"/>
    </row>
    <row r="310" spans="1:78" ht="15" customHeight="1" x14ac:dyDescent="0.75">
      <c r="A310" s="10">
        <v>1</v>
      </c>
      <c r="B310" s="11">
        <v>6000</v>
      </c>
      <c r="C310" s="11">
        <v>65000</v>
      </c>
      <c r="D310" s="11">
        <v>94355</v>
      </c>
      <c r="E310" s="11">
        <v>26</v>
      </c>
      <c r="F310" s="11">
        <v>1</v>
      </c>
      <c r="G310" s="11">
        <v>3</v>
      </c>
      <c r="H310" s="11">
        <v>69.3</v>
      </c>
      <c r="I310" s="11">
        <v>1</v>
      </c>
      <c r="J310" s="11">
        <v>34</v>
      </c>
      <c r="K310" s="11"/>
      <c r="L310" s="11"/>
      <c r="M310" s="11" t="s">
        <v>14</v>
      </c>
      <c r="N310" s="11">
        <f t="shared" si="28"/>
        <v>0</v>
      </c>
      <c r="O310" s="11">
        <f t="shared" si="29"/>
        <v>0</v>
      </c>
      <c r="P310" s="11">
        <f t="shared" si="30"/>
        <v>1</v>
      </c>
      <c r="Q310" s="11">
        <f t="shared" si="31"/>
        <v>0</v>
      </c>
      <c r="R310" s="11">
        <f t="shared" si="32"/>
        <v>0</v>
      </c>
      <c r="S310" s="11">
        <f t="shared" si="33"/>
        <v>0</v>
      </c>
      <c r="T310" s="9">
        <f t="shared" si="34"/>
        <v>0</v>
      </c>
      <c r="AT310" s="18"/>
      <c r="AU310" s="15"/>
      <c r="AV310" s="15"/>
      <c r="AW310" s="15"/>
      <c r="AX310" s="15"/>
      <c r="AY310" s="15"/>
      <c r="AZ310" s="15"/>
      <c r="BA310" s="15"/>
      <c r="BB310" s="15"/>
      <c r="BC310" s="15"/>
      <c r="BD310" s="15"/>
      <c r="BE310" s="15"/>
      <c r="BF310" s="15"/>
      <c r="BG310" s="15"/>
      <c r="BH310" s="15"/>
      <c r="BI310" s="15"/>
      <c r="BJ310" s="15"/>
      <c r="BK310" s="15"/>
      <c r="BL310" s="15"/>
      <c r="BM310" s="15"/>
      <c r="BN310" s="15"/>
      <c r="BO310" s="15"/>
      <c r="BQ310" s="18"/>
      <c r="BR310" s="15"/>
      <c r="BS310" s="15"/>
      <c r="BT310" s="15"/>
      <c r="BU310" s="15"/>
      <c r="BV310" s="15"/>
      <c r="BW310" s="15"/>
      <c r="BX310" s="15"/>
      <c r="BY310" s="15"/>
      <c r="BZ310" s="15"/>
    </row>
    <row r="311" spans="1:78" ht="15" customHeight="1" x14ac:dyDescent="0.75">
      <c r="A311" s="10">
        <v>1</v>
      </c>
      <c r="B311" s="11">
        <v>6000</v>
      </c>
      <c r="C311" s="11"/>
      <c r="D311" s="11"/>
      <c r="E311" s="11">
        <v>13</v>
      </c>
      <c r="F311" s="11"/>
      <c r="G311" s="11">
        <v>2</v>
      </c>
      <c r="H311" s="11">
        <v>122.76666667000001</v>
      </c>
      <c r="I311" s="11"/>
      <c r="J311" s="11">
        <v>23</v>
      </c>
      <c r="K311" s="11"/>
      <c r="L311" s="11" t="s">
        <v>13</v>
      </c>
      <c r="M311" s="11" t="s">
        <v>15</v>
      </c>
      <c r="N311" s="11">
        <f t="shared" si="28"/>
        <v>1</v>
      </c>
      <c r="O311" s="11">
        <f t="shared" si="29"/>
        <v>0</v>
      </c>
      <c r="P311" s="11">
        <f t="shared" si="30"/>
        <v>0</v>
      </c>
      <c r="Q311" s="11">
        <f t="shared" si="31"/>
        <v>1</v>
      </c>
      <c r="R311" s="11">
        <f t="shared" si="32"/>
        <v>0</v>
      </c>
      <c r="S311" s="11">
        <f t="shared" si="33"/>
        <v>0</v>
      </c>
      <c r="T311" s="9">
        <f t="shared" si="34"/>
        <v>122.76666667000001</v>
      </c>
      <c r="AT311" s="18"/>
      <c r="AU311" s="15"/>
      <c r="AV311" s="15"/>
      <c r="AW311" s="15"/>
      <c r="AX311" s="15"/>
      <c r="AY311" s="15"/>
      <c r="AZ311" s="15"/>
      <c r="BA311" s="15"/>
      <c r="BB311" s="15"/>
      <c r="BC311" s="15"/>
      <c r="BD311" s="15"/>
      <c r="BE311" s="15"/>
      <c r="BF311" s="15"/>
      <c r="BG311" s="15"/>
      <c r="BH311" s="15"/>
      <c r="BI311" s="15"/>
      <c r="BJ311" s="15"/>
      <c r="BK311" s="15"/>
      <c r="BL311" s="15"/>
      <c r="BM311" s="15"/>
      <c r="BN311" s="15"/>
      <c r="BO311" s="15"/>
      <c r="BQ311" s="18"/>
      <c r="BR311" s="15"/>
      <c r="BS311" s="15"/>
      <c r="BT311" s="15"/>
      <c r="BU311" s="15"/>
      <c r="BV311" s="15"/>
      <c r="BW311" s="15"/>
      <c r="BX311" s="15"/>
      <c r="BY311" s="15"/>
      <c r="BZ311" s="15"/>
    </row>
    <row r="312" spans="1:78" ht="15" customHeight="1" x14ac:dyDescent="0.75">
      <c r="A312" s="10">
        <v>1</v>
      </c>
      <c r="B312" s="11">
        <v>6000</v>
      </c>
      <c r="C312" s="11">
        <v>33600</v>
      </c>
      <c r="D312" s="11"/>
      <c r="E312" s="11">
        <v>2</v>
      </c>
      <c r="F312" s="11">
        <v>0</v>
      </c>
      <c r="G312" s="11">
        <v>0</v>
      </c>
      <c r="H312" s="11">
        <v>140.93333333000001</v>
      </c>
      <c r="I312" s="11">
        <v>1</v>
      </c>
      <c r="J312" s="11">
        <v>20</v>
      </c>
      <c r="K312" s="11"/>
      <c r="L312" s="11" t="s">
        <v>13</v>
      </c>
      <c r="M312" s="11" t="s">
        <v>14</v>
      </c>
      <c r="N312" s="11">
        <f t="shared" si="28"/>
        <v>1</v>
      </c>
      <c r="O312" s="11">
        <f t="shared" si="29"/>
        <v>0</v>
      </c>
      <c r="P312" s="11">
        <f t="shared" si="30"/>
        <v>1</v>
      </c>
      <c r="Q312" s="11">
        <f t="shared" si="31"/>
        <v>0</v>
      </c>
      <c r="R312" s="11">
        <f t="shared" si="32"/>
        <v>0</v>
      </c>
      <c r="S312" s="11">
        <f t="shared" si="33"/>
        <v>0</v>
      </c>
      <c r="T312" s="9">
        <f t="shared" si="34"/>
        <v>140.93333333000001</v>
      </c>
      <c r="AT312" s="18"/>
      <c r="AU312" s="15"/>
      <c r="AV312" s="15"/>
      <c r="AW312" s="15"/>
      <c r="AX312" s="15"/>
      <c r="AY312" s="15"/>
      <c r="AZ312" s="15"/>
      <c r="BA312" s="15"/>
      <c r="BB312" s="15"/>
      <c r="BC312" s="15"/>
      <c r="BD312" s="15"/>
      <c r="BE312" s="15"/>
      <c r="BF312" s="15"/>
      <c r="BG312" s="15"/>
      <c r="BH312" s="15"/>
      <c r="BI312" s="15"/>
      <c r="BJ312" s="15"/>
      <c r="BK312" s="15"/>
      <c r="BL312" s="15"/>
      <c r="BM312" s="15"/>
      <c r="BN312" s="15"/>
      <c r="BO312" s="15"/>
      <c r="BQ312" s="18"/>
      <c r="BR312" s="15"/>
      <c r="BS312" s="15"/>
      <c r="BT312" s="15"/>
      <c r="BU312" s="15"/>
      <c r="BV312" s="15"/>
      <c r="BW312" s="15"/>
      <c r="BX312" s="15"/>
      <c r="BY312" s="15"/>
      <c r="BZ312" s="15"/>
    </row>
    <row r="313" spans="1:78" ht="15" customHeight="1" x14ac:dyDescent="0.75">
      <c r="A313" s="10">
        <v>1</v>
      </c>
      <c r="B313" s="11">
        <v>6000</v>
      </c>
      <c r="C313" s="11">
        <v>42000</v>
      </c>
      <c r="D313" s="11">
        <v>58305</v>
      </c>
      <c r="E313" s="11">
        <v>19</v>
      </c>
      <c r="F313" s="11">
        <v>0</v>
      </c>
      <c r="G313" s="11">
        <v>0</v>
      </c>
      <c r="H313" s="11">
        <v>90</v>
      </c>
      <c r="I313" s="11">
        <v>2</v>
      </c>
      <c r="J313" s="11">
        <v>13</v>
      </c>
      <c r="K313" s="11"/>
      <c r="L313" s="11" t="s">
        <v>20</v>
      </c>
      <c r="M313" s="11" t="s">
        <v>14</v>
      </c>
      <c r="N313" s="11">
        <f t="shared" si="28"/>
        <v>0</v>
      </c>
      <c r="O313" s="11">
        <f t="shared" si="29"/>
        <v>0</v>
      </c>
      <c r="P313" s="11">
        <f t="shared" si="30"/>
        <v>1</v>
      </c>
      <c r="Q313" s="11">
        <f t="shared" si="31"/>
        <v>0</v>
      </c>
      <c r="R313" s="11">
        <f t="shared" si="32"/>
        <v>0</v>
      </c>
      <c r="S313" s="11">
        <f t="shared" si="33"/>
        <v>0</v>
      </c>
      <c r="T313" s="9">
        <f t="shared" si="34"/>
        <v>0</v>
      </c>
      <c r="AT313" s="18"/>
      <c r="AU313" s="15"/>
      <c r="AV313" s="15"/>
      <c r="AW313" s="15"/>
      <c r="AX313" s="15"/>
      <c r="AY313" s="15"/>
      <c r="AZ313" s="15"/>
      <c r="BA313" s="15"/>
      <c r="BB313" s="15"/>
      <c r="BC313" s="15"/>
      <c r="BD313" s="15"/>
      <c r="BE313" s="15"/>
      <c r="BF313" s="15"/>
      <c r="BG313" s="15"/>
      <c r="BH313" s="15"/>
      <c r="BI313" s="15"/>
      <c r="BJ313" s="15"/>
      <c r="BK313" s="15"/>
      <c r="BL313" s="15"/>
      <c r="BM313" s="15"/>
      <c r="BN313" s="15"/>
      <c r="BO313" s="15"/>
      <c r="BQ313" s="18"/>
      <c r="BR313" s="15"/>
      <c r="BS313" s="15"/>
      <c r="BT313" s="15"/>
      <c r="BU313" s="15"/>
      <c r="BV313" s="15"/>
      <c r="BW313" s="15"/>
      <c r="BX313" s="15"/>
      <c r="BY313" s="15"/>
      <c r="BZ313" s="15"/>
    </row>
    <row r="314" spans="1:78" ht="15" customHeight="1" x14ac:dyDescent="0.75">
      <c r="A314" s="10">
        <v>1</v>
      </c>
      <c r="B314" s="11">
        <v>6000</v>
      </c>
      <c r="C314" s="11">
        <v>32446</v>
      </c>
      <c r="D314" s="11">
        <v>54904</v>
      </c>
      <c r="E314" s="11">
        <v>2</v>
      </c>
      <c r="F314" s="11">
        <v>0</v>
      </c>
      <c r="G314" s="11">
        <v>0</v>
      </c>
      <c r="H314" s="11">
        <v>51.733333332999997</v>
      </c>
      <c r="I314" s="11">
        <v>1</v>
      </c>
      <c r="J314" s="11">
        <v>9</v>
      </c>
      <c r="K314" s="11"/>
      <c r="L314" s="11" t="s">
        <v>13</v>
      </c>
      <c r="M314" s="11" t="s">
        <v>14</v>
      </c>
      <c r="N314" s="11">
        <f t="shared" si="28"/>
        <v>1</v>
      </c>
      <c r="O314" s="11">
        <f t="shared" si="29"/>
        <v>0</v>
      </c>
      <c r="P314" s="11">
        <f t="shared" si="30"/>
        <v>1</v>
      </c>
      <c r="Q314" s="11">
        <f t="shared" si="31"/>
        <v>0</v>
      </c>
      <c r="R314" s="11">
        <f t="shared" si="32"/>
        <v>0</v>
      </c>
      <c r="S314" s="11">
        <f t="shared" si="33"/>
        <v>0</v>
      </c>
      <c r="T314" s="9">
        <f t="shared" si="34"/>
        <v>51.733333332999997</v>
      </c>
      <c r="AT314" s="18"/>
      <c r="AU314" s="15"/>
      <c r="AV314" s="15"/>
      <c r="AW314" s="15"/>
      <c r="AX314" s="15"/>
      <c r="AY314" s="15"/>
      <c r="AZ314" s="15"/>
      <c r="BA314" s="15"/>
      <c r="BB314" s="15"/>
      <c r="BC314" s="15"/>
      <c r="BD314" s="15"/>
      <c r="BE314" s="15"/>
      <c r="BF314" s="15"/>
      <c r="BG314" s="15"/>
      <c r="BH314" s="15"/>
      <c r="BI314" s="15"/>
      <c r="BJ314" s="15"/>
      <c r="BK314" s="15"/>
      <c r="BL314" s="15"/>
      <c r="BM314" s="15"/>
      <c r="BN314" s="15"/>
      <c r="BO314" s="15"/>
      <c r="BQ314" s="18"/>
      <c r="BR314" s="15"/>
      <c r="BS314" s="15"/>
      <c r="BT314" s="15"/>
      <c r="BU314" s="15"/>
      <c r="BV314" s="15"/>
      <c r="BW314" s="15"/>
      <c r="BX314" s="15"/>
      <c r="BY314" s="15"/>
      <c r="BZ314" s="15"/>
    </row>
    <row r="315" spans="1:78" ht="15" customHeight="1" x14ac:dyDescent="0.75">
      <c r="A315" s="10">
        <v>1</v>
      </c>
      <c r="B315" s="11">
        <v>6000</v>
      </c>
      <c r="C315" s="11">
        <v>9660</v>
      </c>
      <c r="D315" s="11">
        <v>35900</v>
      </c>
      <c r="E315" s="11">
        <v>8</v>
      </c>
      <c r="F315" s="11">
        <v>0</v>
      </c>
      <c r="G315" s="11">
        <v>1</v>
      </c>
      <c r="H315" s="11">
        <v>136.30000000000001</v>
      </c>
      <c r="I315" s="11">
        <v>3</v>
      </c>
      <c r="J315" s="11">
        <v>6</v>
      </c>
      <c r="K315" s="11"/>
      <c r="L315" s="11" t="s">
        <v>20</v>
      </c>
      <c r="M315" s="11" t="s">
        <v>14</v>
      </c>
      <c r="N315" s="11">
        <f t="shared" si="28"/>
        <v>0</v>
      </c>
      <c r="O315" s="11">
        <f t="shared" si="29"/>
        <v>0</v>
      </c>
      <c r="P315" s="11">
        <f t="shared" si="30"/>
        <v>1</v>
      </c>
      <c r="Q315" s="11">
        <f t="shared" si="31"/>
        <v>0</v>
      </c>
      <c r="R315" s="11">
        <f t="shared" si="32"/>
        <v>0</v>
      </c>
      <c r="S315" s="11">
        <f t="shared" si="33"/>
        <v>0</v>
      </c>
      <c r="T315" s="9">
        <f t="shared" si="34"/>
        <v>0</v>
      </c>
      <c r="AT315" s="18"/>
      <c r="AU315" s="15"/>
      <c r="AV315" s="15"/>
      <c r="AW315" s="15"/>
      <c r="AX315" s="15"/>
      <c r="AY315" s="15"/>
      <c r="AZ315" s="15"/>
      <c r="BA315" s="15"/>
      <c r="BB315" s="15"/>
      <c r="BC315" s="15"/>
      <c r="BD315" s="15"/>
      <c r="BE315" s="15"/>
      <c r="BF315" s="15"/>
      <c r="BG315" s="15"/>
      <c r="BH315" s="15"/>
      <c r="BI315" s="15"/>
      <c r="BJ315" s="15"/>
      <c r="BK315" s="15"/>
      <c r="BL315" s="15"/>
      <c r="BM315" s="15"/>
      <c r="BN315" s="15"/>
      <c r="BO315" s="15"/>
      <c r="BQ315" s="18"/>
      <c r="BR315" s="15"/>
      <c r="BS315" s="15"/>
      <c r="BT315" s="15"/>
      <c r="BU315" s="15"/>
      <c r="BV315" s="15"/>
      <c r="BW315" s="15"/>
      <c r="BX315" s="15"/>
      <c r="BY315" s="15"/>
      <c r="BZ315" s="15"/>
    </row>
    <row r="316" spans="1:78" ht="15" customHeight="1" x14ac:dyDescent="0.75">
      <c r="A316" s="10">
        <v>1</v>
      </c>
      <c r="B316" s="11">
        <v>6000</v>
      </c>
      <c r="C316" s="11">
        <v>22859</v>
      </c>
      <c r="D316" s="11">
        <v>32200</v>
      </c>
      <c r="E316" s="11">
        <v>4</v>
      </c>
      <c r="F316" s="11">
        <v>0</v>
      </c>
      <c r="G316" s="11">
        <v>0</v>
      </c>
      <c r="H316" s="11">
        <v>83.333333332999999</v>
      </c>
      <c r="I316" s="11">
        <v>3</v>
      </c>
      <c r="J316" s="11">
        <v>20</v>
      </c>
      <c r="K316" s="11"/>
      <c r="L316" s="11" t="s">
        <v>20</v>
      </c>
      <c r="M316" s="11" t="s">
        <v>14</v>
      </c>
      <c r="N316" s="11">
        <f t="shared" si="28"/>
        <v>0</v>
      </c>
      <c r="O316" s="11">
        <f t="shared" si="29"/>
        <v>0</v>
      </c>
      <c r="P316" s="11">
        <f t="shared" si="30"/>
        <v>1</v>
      </c>
      <c r="Q316" s="11">
        <f t="shared" si="31"/>
        <v>0</v>
      </c>
      <c r="R316" s="11">
        <f t="shared" si="32"/>
        <v>0</v>
      </c>
      <c r="S316" s="11">
        <f t="shared" si="33"/>
        <v>0</v>
      </c>
      <c r="T316" s="9">
        <f t="shared" si="34"/>
        <v>0</v>
      </c>
      <c r="AT316" s="18"/>
      <c r="AU316" s="15"/>
      <c r="AV316" s="15"/>
      <c r="AW316" s="15"/>
      <c r="AX316" s="15"/>
      <c r="AY316" s="15"/>
      <c r="AZ316" s="15"/>
      <c r="BA316" s="15"/>
      <c r="BB316" s="15"/>
      <c r="BC316" s="15"/>
      <c r="BD316" s="15"/>
      <c r="BE316" s="15"/>
      <c r="BF316" s="15"/>
      <c r="BG316" s="15"/>
      <c r="BH316" s="15"/>
      <c r="BI316" s="15"/>
      <c r="BJ316" s="15"/>
      <c r="BK316" s="15"/>
      <c r="BL316" s="15"/>
      <c r="BM316" s="15"/>
      <c r="BN316" s="15"/>
      <c r="BO316" s="15"/>
      <c r="BQ316" s="18"/>
      <c r="BR316" s="15"/>
      <c r="BS316" s="15"/>
      <c r="BT316" s="15"/>
      <c r="BU316" s="15"/>
      <c r="BV316" s="15"/>
      <c r="BW316" s="15"/>
      <c r="BX316" s="15"/>
      <c r="BY316" s="15"/>
      <c r="BZ316" s="15"/>
    </row>
    <row r="317" spans="1:78" ht="15" customHeight="1" x14ac:dyDescent="0.75">
      <c r="A317" s="10">
        <v>1</v>
      </c>
      <c r="B317" s="11">
        <v>6000</v>
      </c>
      <c r="C317" s="11">
        <v>16878</v>
      </c>
      <c r="D317" s="11">
        <v>25850</v>
      </c>
      <c r="E317" s="11">
        <v>1</v>
      </c>
      <c r="F317" s="11">
        <v>0</v>
      </c>
      <c r="G317" s="11">
        <v>1</v>
      </c>
      <c r="H317" s="11">
        <v>218.6</v>
      </c>
      <c r="I317" s="11">
        <v>5</v>
      </c>
      <c r="J317" s="11">
        <v>34</v>
      </c>
      <c r="K317" s="11"/>
      <c r="L317" s="11"/>
      <c r="M317" s="11" t="s">
        <v>17</v>
      </c>
      <c r="N317" s="11">
        <f t="shared" si="28"/>
        <v>0</v>
      </c>
      <c r="O317" s="11">
        <f t="shared" si="29"/>
        <v>1</v>
      </c>
      <c r="P317" s="11">
        <f t="shared" si="30"/>
        <v>0</v>
      </c>
      <c r="Q317" s="11">
        <f t="shared" si="31"/>
        <v>0</v>
      </c>
      <c r="R317" s="11">
        <f t="shared" si="32"/>
        <v>0</v>
      </c>
      <c r="S317" s="11">
        <f t="shared" si="33"/>
        <v>0</v>
      </c>
      <c r="T317" s="9">
        <f t="shared" si="34"/>
        <v>0</v>
      </c>
      <c r="AT317" s="18"/>
      <c r="AU317" s="15"/>
      <c r="AV317" s="15"/>
      <c r="AW317" s="15"/>
      <c r="AX317" s="15"/>
      <c r="AY317" s="15"/>
      <c r="AZ317" s="15"/>
      <c r="BA317" s="15"/>
      <c r="BB317" s="15"/>
      <c r="BC317" s="15"/>
      <c r="BD317" s="15"/>
      <c r="BE317" s="15"/>
      <c r="BF317" s="15"/>
      <c r="BG317" s="15"/>
      <c r="BH317" s="15"/>
      <c r="BI317" s="15"/>
      <c r="BJ317" s="15"/>
      <c r="BK317" s="15"/>
      <c r="BL317" s="15"/>
      <c r="BM317" s="15"/>
      <c r="BN317" s="15"/>
      <c r="BO317" s="15"/>
      <c r="BQ317" s="18"/>
      <c r="BR317" s="15"/>
      <c r="BS317" s="15"/>
      <c r="BT317" s="15"/>
      <c r="BU317" s="15"/>
      <c r="BV317" s="15"/>
      <c r="BW317" s="15"/>
      <c r="BX317" s="15"/>
      <c r="BY317" s="15"/>
      <c r="BZ317" s="15"/>
    </row>
    <row r="318" spans="1:78" ht="15" customHeight="1" x14ac:dyDescent="0.75">
      <c r="A318" s="10">
        <v>0</v>
      </c>
      <c r="B318" s="11">
        <v>6000</v>
      </c>
      <c r="C318" s="11">
        <v>72951</v>
      </c>
      <c r="D318" s="11">
        <v>80000</v>
      </c>
      <c r="E318" s="11">
        <v>22.8</v>
      </c>
      <c r="F318" s="11">
        <v>0</v>
      </c>
      <c r="G318" s="11">
        <v>0</v>
      </c>
      <c r="H318" s="11">
        <v>343.9</v>
      </c>
      <c r="I318" s="11">
        <v>1</v>
      </c>
      <c r="J318" s="11">
        <v>47</v>
      </c>
      <c r="K318" s="11"/>
      <c r="L318" s="11" t="s">
        <v>13</v>
      </c>
      <c r="M318" s="11" t="s">
        <v>14</v>
      </c>
      <c r="N318" s="11">
        <f t="shared" si="28"/>
        <v>1</v>
      </c>
      <c r="O318" s="11">
        <f t="shared" si="29"/>
        <v>0</v>
      </c>
      <c r="P318" s="11">
        <f t="shared" si="30"/>
        <v>1</v>
      </c>
      <c r="Q318" s="11">
        <f t="shared" si="31"/>
        <v>0</v>
      </c>
      <c r="R318" s="11">
        <f t="shared" si="32"/>
        <v>0</v>
      </c>
      <c r="S318" s="11">
        <f t="shared" si="33"/>
        <v>0</v>
      </c>
      <c r="T318" s="9">
        <f t="shared" si="34"/>
        <v>343.9</v>
      </c>
      <c r="AT318" s="18"/>
      <c r="AU318" s="15"/>
      <c r="AV318" s="15"/>
      <c r="AW318" s="15"/>
      <c r="AX318" s="15"/>
      <c r="AY318" s="15"/>
      <c r="AZ318" s="15"/>
      <c r="BA318" s="15"/>
      <c r="BB318" s="15"/>
      <c r="BC318" s="15"/>
      <c r="BD318" s="15"/>
      <c r="BE318" s="15"/>
      <c r="BF318" s="15"/>
      <c r="BG318" s="15"/>
      <c r="BH318" s="15"/>
      <c r="BI318" s="15"/>
      <c r="BJ318" s="15"/>
      <c r="BK318" s="15"/>
      <c r="BL318" s="15"/>
      <c r="BM318" s="15"/>
      <c r="BN318" s="15"/>
      <c r="BO318" s="15"/>
      <c r="BQ318" s="18"/>
      <c r="BR318" s="15"/>
      <c r="BS318" s="15"/>
      <c r="BT318" s="15"/>
      <c r="BU318" s="15"/>
      <c r="BV318" s="15"/>
      <c r="BW318" s="15"/>
      <c r="BX318" s="15"/>
      <c r="BY318" s="15"/>
      <c r="BZ318" s="15"/>
    </row>
    <row r="319" spans="1:78" ht="15" customHeight="1" x14ac:dyDescent="0.75">
      <c r="A319" s="10">
        <v>0</v>
      </c>
      <c r="B319" s="11">
        <v>6000</v>
      </c>
      <c r="C319" s="11">
        <v>43000</v>
      </c>
      <c r="D319" s="11">
        <v>57460</v>
      </c>
      <c r="E319" s="11">
        <v>1.6</v>
      </c>
      <c r="F319" s="11">
        <v>1</v>
      </c>
      <c r="G319" s="11"/>
      <c r="H319" s="11">
        <v>101.5</v>
      </c>
      <c r="I319" s="11"/>
      <c r="J319" s="11">
        <v>13</v>
      </c>
      <c r="K319" s="11"/>
      <c r="L319" s="11" t="s">
        <v>13</v>
      </c>
      <c r="M319" s="11" t="s">
        <v>14</v>
      </c>
      <c r="N319" s="11">
        <f t="shared" si="28"/>
        <v>1</v>
      </c>
      <c r="O319" s="11">
        <f t="shared" si="29"/>
        <v>0</v>
      </c>
      <c r="P319" s="11">
        <f t="shared" si="30"/>
        <v>1</v>
      </c>
      <c r="Q319" s="11">
        <f t="shared" si="31"/>
        <v>0</v>
      </c>
      <c r="R319" s="11">
        <f t="shared" si="32"/>
        <v>0</v>
      </c>
      <c r="S319" s="11">
        <f t="shared" si="33"/>
        <v>0</v>
      </c>
      <c r="T319" s="9">
        <f t="shared" si="34"/>
        <v>101.5</v>
      </c>
      <c r="AT319" s="18"/>
      <c r="AU319" s="15"/>
      <c r="AV319" s="15"/>
      <c r="AW319" s="15"/>
      <c r="AX319" s="15"/>
      <c r="AY319" s="15"/>
      <c r="AZ319" s="15"/>
      <c r="BA319" s="15"/>
      <c r="BB319" s="15"/>
      <c r="BC319" s="15"/>
      <c r="BD319" s="15"/>
      <c r="BE319" s="15"/>
      <c r="BF319" s="15"/>
      <c r="BG319" s="15"/>
      <c r="BH319" s="15"/>
      <c r="BI319" s="15"/>
      <c r="BJ319" s="15"/>
      <c r="BK319" s="15"/>
      <c r="BL319" s="15"/>
      <c r="BM319" s="15"/>
      <c r="BN319" s="15"/>
      <c r="BO319" s="15"/>
      <c r="BQ319" s="18"/>
      <c r="BR319" s="15"/>
      <c r="BS319" s="15"/>
      <c r="BT319" s="15"/>
      <c r="BU319" s="15"/>
      <c r="BV319" s="15"/>
      <c r="BW319" s="15"/>
      <c r="BX319" s="15"/>
      <c r="BY319" s="15"/>
      <c r="BZ319" s="15"/>
    </row>
    <row r="320" spans="1:78" ht="15" customHeight="1" x14ac:dyDescent="0.75">
      <c r="A320" s="10">
        <v>0</v>
      </c>
      <c r="B320" s="11">
        <v>6000</v>
      </c>
      <c r="C320" s="11">
        <v>53500</v>
      </c>
      <c r="D320" s="11">
        <v>64790</v>
      </c>
      <c r="E320" s="11">
        <v>0.1</v>
      </c>
      <c r="F320" s="11">
        <v>0</v>
      </c>
      <c r="G320" s="11">
        <v>2</v>
      </c>
      <c r="H320" s="11">
        <v>105.4</v>
      </c>
      <c r="I320" s="11">
        <v>3</v>
      </c>
      <c r="J320" s="11">
        <v>18</v>
      </c>
      <c r="K320" s="11"/>
      <c r="L320" s="11" t="s">
        <v>20</v>
      </c>
      <c r="M320" s="11" t="s">
        <v>14</v>
      </c>
      <c r="N320" s="11">
        <f t="shared" si="28"/>
        <v>0</v>
      </c>
      <c r="O320" s="11">
        <f t="shared" si="29"/>
        <v>0</v>
      </c>
      <c r="P320" s="11">
        <f t="shared" si="30"/>
        <v>1</v>
      </c>
      <c r="Q320" s="11">
        <f t="shared" si="31"/>
        <v>0</v>
      </c>
      <c r="R320" s="11">
        <f t="shared" si="32"/>
        <v>0</v>
      </c>
      <c r="S320" s="11">
        <f t="shared" si="33"/>
        <v>0</v>
      </c>
      <c r="T320" s="9">
        <f t="shared" si="34"/>
        <v>0</v>
      </c>
      <c r="AT320" s="18"/>
      <c r="AU320" s="15"/>
      <c r="AV320" s="15"/>
      <c r="AW320" s="15"/>
      <c r="AX320" s="15"/>
      <c r="AY320" s="15"/>
      <c r="AZ320" s="15"/>
      <c r="BA320" s="15"/>
      <c r="BB320" s="15"/>
      <c r="BC320" s="15"/>
      <c r="BD320" s="15"/>
      <c r="BE320" s="15"/>
      <c r="BF320" s="15"/>
      <c r="BG320" s="15"/>
      <c r="BH320" s="15"/>
      <c r="BI320" s="15"/>
      <c r="BJ320" s="15"/>
      <c r="BK320" s="15"/>
      <c r="BL320" s="15"/>
      <c r="BM320" s="15"/>
      <c r="BN320" s="15"/>
      <c r="BO320" s="15"/>
      <c r="BQ320" s="18"/>
      <c r="BR320" s="15"/>
      <c r="BS320" s="15"/>
      <c r="BT320" s="15"/>
      <c r="BU320" s="15"/>
      <c r="BV320" s="15"/>
      <c r="BW320" s="15"/>
      <c r="BX320" s="15"/>
      <c r="BY320" s="15"/>
      <c r="BZ320" s="15"/>
    </row>
    <row r="321" spans="1:78" ht="15" customHeight="1" x14ac:dyDescent="0.75">
      <c r="A321" s="10">
        <v>0</v>
      </c>
      <c r="B321" s="11">
        <v>6000</v>
      </c>
      <c r="C321" s="11">
        <v>69876</v>
      </c>
      <c r="D321" s="11">
        <v>94394.07</v>
      </c>
      <c r="E321" s="11">
        <v>0</v>
      </c>
      <c r="F321" s="11">
        <v>0</v>
      </c>
      <c r="G321" s="11">
        <v>1</v>
      </c>
      <c r="H321" s="11">
        <v>179.56666666999999</v>
      </c>
      <c r="I321" s="11">
        <v>0</v>
      </c>
      <c r="J321" s="11">
        <v>32</v>
      </c>
      <c r="K321" s="11"/>
      <c r="L321" s="11" t="s">
        <v>13</v>
      </c>
      <c r="M321" s="11" t="s">
        <v>14</v>
      </c>
      <c r="N321" s="11">
        <f t="shared" si="28"/>
        <v>1</v>
      </c>
      <c r="O321" s="11">
        <f t="shared" si="29"/>
        <v>0</v>
      </c>
      <c r="P321" s="11">
        <f t="shared" si="30"/>
        <v>1</v>
      </c>
      <c r="Q321" s="11">
        <f t="shared" si="31"/>
        <v>0</v>
      </c>
      <c r="R321" s="11">
        <f t="shared" si="32"/>
        <v>0</v>
      </c>
      <c r="S321" s="11">
        <f t="shared" si="33"/>
        <v>0</v>
      </c>
      <c r="T321" s="9">
        <f t="shared" si="34"/>
        <v>179.56666666999999</v>
      </c>
      <c r="AT321" s="18"/>
      <c r="AU321" s="15"/>
      <c r="AV321" s="15"/>
      <c r="AW321" s="15"/>
      <c r="AX321" s="15"/>
      <c r="AY321" s="15"/>
      <c r="AZ321" s="15"/>
      <c r="BA321" s="15"/>
      <c r="BB321" s="15"/>
      <c r="BC321" s="15"/>
      <c r="BD321" s="15"/>
      <c r="BE321" s="15"/>
      <c r="BF321" s="15"/>
      <c r="BG321" s="15"/>
      <c r="BH321" s="15"/>
      <c r="BI321" s="15"/>
      <c r="BJ321" s="15"/>
      <c r="BK321" s="15"/>
      <c r="BL321" s="15"/>
      <c r="BM321" s="15"/>
      <c r="BN321" s="15"/>
      <c r="BO321" s="15"/>
      <c r="BQ321" s="18"/>
      <c r="BR321" s="15"/>
      <c r="BS321" s="15"/>
      <c r="BT321" s="15"/>
      <c r="BU321" s="15"/>
      <c r="BV321" s="15"/>
      <c r="BW321" s="15"/>
      <c r="BX321" s="15"/>
      <c r="BY321" s="15"/>
      <c r="BZ321" s="15"/>
    </row>
    <row r="322" spans="1:78" ht="15" customHeight="1" x14ac:dyDescent="0.75">
      <c r="A322" s="10">
        <v>0</v>
      </c>
      <c r="B322" s="11">
        <v>6000</v>
      </c>
      <c r="C322" s="11">
        <v>51000</v>
      </c>
      <c r="D322" s="11">
        <v>86125</v>
      </c>
      <c r="E322" s="11">
        <v>6</v>
      </c>
      <c r="F322" s="11">
        <v>0</v>
      </c>
      <c r="G322" s="11">
        <v>0</v>
      </c>
      <c r="H322" s="11">
        <v>222.16666667000001</v>
      </c>
      <c r="I322" s="11">
        <v>2</v>
      </c>
      <c r="J322" s="11">
        <v>24</v>
      </c>
      <c r="K322" s="11"/>
      <c r="L322" s="11" t="s">
        <v>13</v>
      </c>
      <c r="M322" s="11" t="s">
        <v>18</v>
      </c>
      <c r="N322" s="11">
        <f t="shared" si="28"/>
        <v>1</v>
      </c>
      <c r="O322" s="11">
        <f t="shared" si="29"/>
        <v>0</v>
      </c>
      <c r="P322" s="11">
        <f t="shared" si="30"/>
        <v>0</v>
      </c>
      <c r="Q322" s="11">
        <f t="shared" si="31"/>
        <v>0</v>
      </c>
      <c r="R322" s="11">
        <f t="shared" si="32"/>
        <v>0</v>
      </c>
      <c r="S322" s="11">
        <f t="shared" si="33"/>
        <v>1</v>
      </c>
      <c r="T322" s="9">
        <f t="shared" si="34"/>
        <v>222.16666667000001</v>
      </c>
      <c r="AT322" s="18"/>
      <c r="AU322" s="15"/>
      <c r="AV322" s="15"/>
      <c r="AW322" s="15"/>
      <c r="AX322" s="15"/>
      <c r="AY322" s="15"/>
      <c r="AZ322" s="15"/>
      <c r="BA322" s="15"/>
      <c r="BB322" s="15"/>
      <c r="BC322" s="15"/>
      <c r="BD322" s="15"/>
      <c r="BE322" s="15"/>
      <c r="BF322" s="15"/>
      <c r="BG322" s="15"/>
      <c r="BH322" s="15"/>
      <c r="BI322" s="15"/>
      <c r="BJ322" s="15"/>
      <c r="BK322" s="15"/>
      <c r="BL322" s="15"/>
      <c r="BM322" s="15"/>
      <c r="BN322" s="15"/>
      <c r="BO322" s="15"/>
      <c r="BQ322" s="18"/>
      <c r="BR322" s="15"/>
      <c r="BS322" s="15"/>
      <c r="BT322" s="15"/>
      <c r="BU322" s="15"/>
      <c r="BV322" s="15"/>
      <c r="BW322" s="15"/>
      <c r="BX322" s="15"/>
      <c r="BY322" s="15"/>
      <c r="BZ322" s="15"/>
    </row>
    <row r="323" spans="1:78" ht="15" customHeight="1" x14ac:dyDescent="0.75">
      <c r="A323" s="10">
        <v>0</v>
      </c>
      <c r="B323" s="11">
        <v>6000</v>
      </c>
      <c r="C323" s="11">
        <v>53227</v>
      </c>
      <c r="D323" s="11">
        <v>68700</v>
      </c>
      <c r="E323" s="11">
        <v>3</v>
      </c>
      <c r="F323" s="11">
        <v>0</v>
      </c>
      <c r="G323" s="11">
        <v>2</v>
      </c>
      <c r="H323" s="11">
        <v>122.73333332999999</v>
      </c>
      <c r="I323" s="11">
        <v>0</v>
      </c>
      <c r="J323" s="11">
        <v>23</v>
      </c>
      <c r="K323" s="11"/>
      <c r="L323" s="11" t="s">
        <v>13</v>
      </c>
      <c r="M323" s="11" t="s">
        <v>17</v>
      </c>
      <c r="N323" s="11">
        <f t="shared" ref="N323:N386" si="35">IF(L323="HomeImp",1,0)</f>
        <v>1</v>
      </c>
      <c r="O323" s="11">
        <f t="shared" ref="O323:O386" si="36">IF(M323="Mgr",1,0)</f>
        <v>1</v>
      </c>
      <c r="P323" s="11">
        <f t="shared" ref="P323:P386" si="37">IF(M323="Other",1,0)</f>
        <v>0</v>
      </c>
      <c r="Q323" s="11">
        <f t="shared" ref="Q323:Q386" si="38">IF(M323="Office",1,0)</f>
        <v>0</v>
      </c>
      <c r="R323" s="11">
        <f t="shared" ref="R323:R386" si="39">IF(M323="Sales",1,0)</f>
        <v>0</v>
      </c>
      <c r="S323" s="11">
        <f t="shared" ref="S323:S386" si="40">IF(M323="ProfExe",1,0)</f>
        <v>0</v>
      </c>
      <c r="T323" s="9">
        <f t="shared" ref="T323:T386" si="41">H323*N323</f>
        <v>122.73333332999999</v>
      </c>
      <c r="AT323" s="18"/>
      <c r="AU323" s="15"/>
      <c r="AV323" s="15"/>
      <c r="AW323" s="15"/>
      <c r="AX323" s="15"/>
      <c r="AY323" s="15"/>
      <c r="AZ323" s="15"/>
      <c r="BA323" s="15"/>
      <c r="BB323" s="15"/>
      <c r="BC323" s="15"/>
      <c r="BD323" s="15"/>
      <c r="BE323" s="15"/>
      <c r="BF323" s="15"/>
      <c r="BG323" s="15"/>
      <c r="BH323" s="15"/>
      <c r="BI323" s="15"/>
      <c r="BJ323" s="15"/>
      <c r="BK323" s="15"/>
      <c r="BL323" s="15"/>
      <c r="BM323" s="15"/>
      <c r="BN323" s="15"/>
      <c r="BO323" s="15"/>
      <c r="BQ323" s="18"/>
      <c r="BR323" s="15"/>
      <c r="BS323" s="15"/>
      <c r="BT323" s="15"/>
      <c r="BU323" s="15"/>
      <c r="BV323" s="15"/>
      <c r="BW323" s="15"/>
      <c r="BX323" s="15"/>
      <c r="BY323" s="15"/>
      <c r="BZ323" s="15"/>
    </row>
    <row r="324" spans="1:78" ht="15" customHeight="1" x14ac:dyDescent="0.75">
      <c r="A324" s="10">
        <v>0</v>
      </c>
      <c r="B324" s="11">
        <v>6000</v>
      </c>
      <c r="C324" s="11"/>
      <c r="D324" s="11">
        <v>43300</v>
      </c>
      <c r="E324" s="11"/>
      <c r="F324" s="11"/>
      <c r="G324" s="11"/>
      <c r="H324" s="11">
        <v>100.93333333</v>
      </c>
      <c r="I324" s="11"/>
      <c r="J324" s="11">
        <v>9</v>
      </c>
      <c r="K324" s="11"/>
      <c r="L324" s="11" t="s">
        <v>13</v>
      </c>
      <c r="M324" s="11" t="s">
        <v>14</v>
      </c>
      <c r="N324" s="11">
        <f t="shared" si="35"/>
        <v>1</v>
      </c>
      <c r="O324" s="11">
        <f t="shared" si="36"/>
        <v>0</v>
      </c>
      <c r="P324" s="11">
        <f t="shared" si="37"/>
        <v>1</v>
      </c>
      <c r="Q324" s="11">
        <f t="shared" si="38"/>
        <v>0</v>
      </c>
      <c r="R324" s="11">
        <f t="shared" si="39"/>
        <v>0</v>
      </c>
      <c r="S324" s="11">
        <f t="shared" si="40"/>
        <v>0</v>
      </c>
      <c r="T324" s="9">
        <f t="shared" si="41"/>
        <v>100.93333333</v>
      </c>
      <c r="AT324" s="18"/>
      <c r="AU324" s="15"/>
      <c r="AV324" s="15"/>
      <c r="AW324" s="15"/>
      <c r="AX324" s="15"/>
      <c r="AY324" s="15"/>
      <c r="AZ324" s="15"/>
      <c r="BA324" s="15"/>
      <c r="BB324" s="15"/>
      <c r="BC324" s="15"/>
      <c r="BD324" s="15"/>
      <c r="BE324" s="15"/>
      <c r="BF324" s="15"/>
      <c r="BG324" s="15"/>
      <c r="BH324" s="15"/>
      <c r="BI324" s="15"/>
      <c r="BJ324" s="15"/>
      <c r="BK324" s="15"/>
      <c r="BL324" s="15"/>
      <c r="BM324" s="15"/>
      <c r="BN324" s="15"/>
      <c r="BO324" s="15"/>
      <c r="BQ324" s="18"/>
      <c r="BR324" s="15"/>
      <c r="BS324" s="15"/>
      <c r="BT324" s="15"/>
      <c r="BU324" s="15"/>
      <c r="BV324" s="15"/>
      <c r="BW324" s="15"/>
      <c r="BX324" s="15"/>
      <c r="BY324" s="15"/>
      <c r="BZ324" s="15"/>
    </row>
    <row r="325" spans="1:78" ht="15" customHeight="1" x14ac:dyDescent="0.75">
      <c r="A325" s="10">
        <v>0</v>
      </c>
      <c r="B325" s="11">
        <v>6000</v>
      </c>
      <c r="C325" s="11">
        <v>14000</v>
      </c>
      <c r="D325" s="11">
        <v>61493</v>
      </c>
      <c r="E325" s="11">
        <v>23</v>
      </c>
      <c r="F325" s="11">
        <v>0</v>
      </c>
      <c r="G325" s="11">
        <v>0</v>
      </c>
      <c r="H325" s="11">
        <v>321.63333333000003</v>
      </c>
      <c r="I325" s="11">
        <v>1</v>
      </c>
      <c r="J325" s="11">
        <v>13</v>
      </c>
      <c r="K325" s="11"/>
      <c r="L325" s="11" t="s">
        <v>13</v>
      </c>
      <c r="M325" s="11" t="s">
        <v>15</v>
      </c>
      <c r="N325" s="11">
        <f t="shared" si="35"/>
        <v>1</v>
      </c>
      <c r="O325" s="11">
        <f t="shared" si="36"/>
        <v>0</v>
      </c>
      <c r="P325" s="11">
        <f t="shared" si="37"/>
        <v>0</v>
      </c>
      <c r="Q325" s="11">
        <f t="shared" si="38"/>
        <v>1</v>
      </c>
      <c r="R325" s="11">
        <f t="shared" si="39"/>
        <v>0</v>
      </c>
      <c r="S325" s="11">
        <f t="shared" si="40"/>
        <v>0</v>
      </c>
      <c r="T325" s="9">
        <f t="shared" si="41"/>
        <v>321.63333333000003</v>
      </c>
      <c r="AT325" s="18"/>
      <c r="AU325" s="15"/>
      <c r="AV325" s="15"/>
      <c r="AW325" s="15"/>
      <c r="AX325" s="15"/>
      <c r="AY325" s="15"/>
      <c r="AZ325" s="15"/>
      <c r="BA325" s="15"/>
      <c r="BB325" s="15"/>
      <c r="BC325" s="15"/>
      <c r="BD325" s="15"/>
      <c r="BE325" s="15"/>
      <c r="BF325" s="15"/>
      <c r="BG325" s="15"/>
      <c r="BH325" s="15"/>
      <c r="BI325" s="15"/>
      <c r="BJ325" s="15"/>
      <c r="BK325" s="15"/>
      <c r="BL325" s="15"/>
      <c r="BM325" s="15"/>
      <c r="BN325" s="15"/>
      <c r="BO325" s="15"/>
      <c r="BQ325" s="18"/>
      <c r="BR325" s="15"/>
      <c r="BS325" s="15"/>
      <c r="BT325" s="15"/>
      <c r="BU325" s="15"/>
      <c r="BV325" s="15"/>
      <c r="BW325" s="15"/>
      <c r="BX325" s="15"/>
      <c r="BY325" s="15"/>
      <c r="BZ325" s="15"/>
    </row>
    <row r="326" spans="1:78" ht="15" customHeight="1" x14ac:dyDescent="0.75">
      <c r="A326" s="10">
        <v>1</v>
      </c>
      <c r="B326" s="11">
        <v>6000</v>
      </c>
      <c r="C326" s="11">
        <v>40000</v>
      </c>
      <c r="D326" s="11">
        <v>54600</v>
      </c>
      <c r="E326" s="11">
        <v>4</v>
      </c>
      <c r="F326" s="11">
        <v>0</v>
      </c>
      <c r="G326" s="11">
        <v>4</v>
      </c>
      <c r="H326" s="11">
        <v>101.4</v>
      </c>
      <c r="I326" s="11">
        <v>0</v>
      </c>
      <c r="J326" s="11">
        <v>19</v>
      </c>
      <c r="K326" s="11"/>
      <c r="L326" s="11" t="s">
        <v>13</v>
      </c>
      <c r="M326" s="11" t="s">
        <v>18</v>
      </c>
      <c r="N326" s="11">
        <f t="shared" si="35"/>
        <v>1</v>
      </c>
      <c r="O326" s="11">
        <f t="shared" si="36"/>
        <v>0</v>
      </c>
      <c r="P326" s="11">
        <f t="shared" si="37"/>
        <v>0</v>
      </c>
      <c r="Q326" s="11">
        <f t="shared" si="38"/>
        <v>0</v>
      </c>
      <c r="R326" s="11">
        <f t="shared" si="39"/>
        <v>0</v>
      </c>
      <c r="S326" s="11">
        <f t="shared" si="40"/>
        <v>1</v>
      </c>
      <c r="T326" s="9">
        <f t="shared" si="41"/>
        <v>101.4</v>
      </c>
      <c r="AT326" s="18"/>
      <c r="AU326" s="15"/>
      <c r="AV326" s="15"/>
      <c r="AW326" s="15"/>
      <c r="AX326" s="15"/>
      <c r="AY326" s="15"/>
      <c r="AZ326" s="15"/>
      <c r="BA326" s="15"/>
      <c r="BB326" s="15"/>
      <c r="BC326" s="15"/>
      <c r="BD326" s="15"/>
      <c r="BE326" s="15"/>
      <c r="BF326" s="15"/>
      <c r="BG326" s="15"/>
      <c r="BH326" s="15"/>
      <c r="BI326" s="15"/>
      <c r="BJ326" s="15"/>
      <c r="BK326" s="15"/>
      <c r="BL326" s="15"/>
      <c r="BM326" s="15"/>
      <c r="BN326" s="15"/>
      <c r="BO326" s="15"/>
      <c r="BQ326" s="18"/>
      <c r="BR326" s="15"/>
      <c r="BS326" s="15"/>
      <c r="BT326" s="15"/>
      <c r="BU326" s="15"/>
      <c r="BV326" s="15"/>
      <c r="BW326" s="15"/>
      <c r="BX326" s="15"/>
      <c r="BY326" s="15"/>
      <c r="BZ326" s="15"/>
    </row>
    <row r="327" spans="1:78" ht="15" customHeight="1" x14ac:dyDescent="0.75">
      <c r="A327" s="10">
        <v>1</v>
      </c>
      <c r="B327" s="11">
        <v>6000</v>
      </c>
      <c r="C327" s="11">
        <v>18793</v>
      </c>
      <c r="D327" s="11">
        <v>27750</v>
      </c>
      <c r="E327" s="11">
        <v>6</v>
      </c>
      <c r="F327" s="11">
        <v>0</v>
      </c>
      <c r="G327" s="11">
        <v>3</v>
      </c>
      <c r="H327" s="11">
        <v>119.7</v>
      </c>
      <c r="I327" s="11">
        <v>0</v>
      </c>
      <c r="J327" s="11">
        <v>8</v>
      </c>
      <c r="K327" s="11"/>
      <c r="L327" s="11" t="s">
        <v>13</v>
      </c>
      <c r="M327" s="11" t="s">
        <v>17</v>
      </c>
      <c r="N327" s="11">
        <f t="shared" si="35"/>
        <v>1</v>
      </c>
      <c r="O327" s="11">
        <f t="shared" si="36"/>
        <v>1</v>
      </c>
      <c r="P327" s="11">
        <f t="shared" si="37"/>
        <v>0</v>
      </c>
      <c r="Q327" s="11">
        <f t="shared" si="38"/>
        <v>0</v>
      </c>
      <c r="R327" s="11">
        <f t="shared" si="39"/>
        <v>0</v>
      </c>
      <c r="S327" s="11">
        <f t="shared" si="40"/>
        <v>0</v>
      </c>
      <c r="T327" s="9">
        <f t="shared" si="41"/>
        <v>119.7</v>
      </c>
      <c r="AT327" s="18"/>
      <c r="AU327" s="15"/>
      <c r="AV327" s="15"/>
      <c r="AW327" s="15"/>
      <c r="AX327" s="15"/>
      <c r="AY327" s="15"/>
      <c r="AZ327" s="15"/>
      <c r="BA327" s="15"/>
      <c r="BB327" s="15"/>
      <c r="BC327" s="15"/>
      <c r="BD327" s="15"/>
      <c r="BE327" s="15"/>
      <c r="BF327" s="15"/>
      <c r="BG327" s="15"/>
      <c r="BH327" s="15"/>
      <c r="BI327" s="15"/>
      <c r="BJ327" s="15"/>
      <c r="BK327" s="15"/>
      <c r="BL327" s="15"/>
      <c r="BM327" s="15"/>
      <c r="BN327" s="15"/>
      <c r="BO327" s="15"/>
      <c r="BQ327" s="18"/>
      <c r="BR327" s="15"/>
      <c r="BS327" s="15"/>
      <c r="BT327" s="15"/>
      <c r="BU327" s="15"/>
      <c r="BV327" s="15"/>
      <c r="BW327" s="15"/>
      <c r="BX327" s="15"/>
      <c r="BY327" s="15"/>
      <c r="BZ327" s="15"/>
    </row>
    <row r="328" spans="1:78" ht="15" customHeight="1" x14ac:dyDescent="0.75">
      <c r="A328" s="10">
        <v>1</v>
      </c>
      <c r="B328" s="11">
        <v>6000</v>
      </c>
      <c r="C328" s="11">
        <v>179397</v>
      </c>
      <c r="D328" s="11">
        <v>200000</v>
      </c>
      <c r="E328" s="11">
        <v>5</v>
      </c>
      <c r="F328" s="11">
        <v>6</v>
      </c>
      <c r="G328" s="11">
        <v>0</v>
      </c>
      <c r="H328" s="11">
        <v>90.3</v>
      </c>
      <c r="I328" s="11">
        <v>6</v>
      </c>
      <c r="J328" s="11">
        <v>29</v>
      </c>
      <c r="K328" s="11"/>
      <c r="L328" s="11" t="s">
        <v>20</v>
      </c>
      <c r="M328" s="11" t="s">
        <v>18</v>
      </c>
      <c r="N328" s="11">
        <f t="shared" si="35"/>
        <v>0</v>
      </c>
      <c r="O328" s="11">
        <f t="shared" si="36"/>
        <v>0</v>
      </c>
      <c r="P328" s="11">
        <f t="shared" si="37"/>
        <v>0</v>
      </c>
      <c r="Q328" s="11">
        <f t="shared" si="38"/>
        <v>0</v>
      </c>
      <c r="R328" s="11">
        <f t="shared" si="39"/>
        <v>0</v>
      </c>
      <c r="S328" s="11">
        <f t="shared" si="40"/>
        <v>1</v>
      </c>
      <c r="T328" s="9">
        <f t="shared" si="41"/>
        <v>0</v>
      </c>
      <c r="AT328" s="18"/>
      <c r="AU328" s="15"/>
      <c r="AV328" s="15"/>
      <c r="AW328" s="15"/>
      <c r="AX328" s="15"/>
      <c r="AY328" s="15"/>
      <c r="AZ328" s="15"/>
      <c r="BA328" s="15"/>
      <c r="BB328" s="15"/>
      <c r="BC328" s="15"/>
      <c r="BD328" s="15"/>
      <c r="BE328" s="15"/>
      <c r="BF328" s="15"/>
      <c r="BG328" s="15"/>
      <c r="BH328" s="15"/>
      <c r="BI328" s="15"/>
      <c r="BJ328" s="15"/>
      <c r="BK328" s="15"/>
      <c r="BL328" s="15"/>
      <c r="BM328" s="15"/>
      <c r="BN328" s="15"/>
      <c r="BO328" s="15"/>
      <c r="BQ328" s="18"/>
      <c r="BR328" s="15"/>
      <c r="BS328" s="15"/>
      <c r="BT328" s="15"/>
      <c r="BU328" s="15"/>
      <c r="BV328" s="15"/>
      <c r="BW328" s="15"/>
      <c r="BX328" s="15"/>
      <c r="BY328" s="15"/>
      <c r="BZ328" s="15"/>
    </row>
    <row r="329" spans="1:78" ht="15" customHeight="1" x14ac:dyDescent="0.75">
      <c r="A329" s="10">
        <v>1</v>
      </c>
      <c r="B329" s="11">
        <v>6000</v>
      </c>
      <c r="C329" s="11"/>
      <c r="D329" s="11">
        <v>95500</v>
      </c>
      <c r="E329" s="11">
        <v>6</v>
      </c>
      <c r="F329" s="11">
        <v>1</v>
      </c>
      <c r="G329" s="11">
        <v>2</v>
      </c>
      <c r="H329" s="11">
        <v>129.9</v>
      </c>
      <c r="I329" s="11">
        <v>1</v>
      </c>
      <c r="J329" s="11">
        <v>22</v>
      </c>
      <c r="K329" s="11"/>
      <c r="L329" s="11" t="s">
        <v>13</v>
      </c>
      <c r="M329" s="11" t="s">
        <v>17</v>
      </c>
      <c r="N329" s="11">
        <f t="shared" si="35"/>
        <v>1</v>
      </c>
      <c r="O329" s="11">
        <f t="shared" si="36"/>
        <v>1</v>
      </c>
      <c r="P329" s="11">
        <f t="shared" si="37"/>
        <v>0</v>
      </c>
      <c r="Q329" s="11">
        <f t="shared" si="38"/>
        <v>0</v>
      </c>
      <c r="R329" s="11">
        <f t="shared" si="39"/>
        <v>0</v>
      </c>
      <c r="S329" s="11">
        <f t="shared" si="40"/>
        <v>0</v>
      </c>
      <c r="T329" s="9">
        <f t="shared" si="41"/>
        <v>129.9</v>
      </c>
      <c r="AT329" s="18"/>
      <c r="AU329" s="15"/>
      <c r="AV329" s="15"/>
      <c r="AW329" s="15"/>
      <c r="AX329" s="15"/>
      <c r="AY329" s="15"/>
      <c r="AZ329" s="15"/>
      <c r="BA329" s="15"/>
      <c r="BB329" s="15"/>
      <c r="BC329" s="15"/>
      <c r="BD329" s="15"/>
      <c r="BE329" s="15"/>
      <c r="BF329" s="15"/>
      <c r="BG329" s="15"/>
      <c r="BH329" s="15"/>
      <c r="BI329" s="15"/>
      <c r="BJ329" s="15"/>
      <c r="BK329" s="15"/>
      <c r="BL329" s="15"/>
      <c r="BM329" s="15"/>
      <c r="BN329" s="15"/>
      <c r="BO329" s="15"/>
      <c r="BQ329" s="18"/>
      <c r="BR329" s="15"/>
      <c r="BS329" s="15"/>
      <c r="BT329" s="15"/>
      <c r="BU329" s="15"/>
      <c r="BV329" s="15"/>
      <c r="BW329" s="15"/>
      <c r="BX329" s="15"/>
      <c r="BY329" s="15"/>
      <c r="BZ329" s="15"/>
    </row>
    <row r="330" spans="1:78" ht="15" customHeight="1" x14ac:dyDescent="0.75">
      <c r="A330" s="10">
        <v>0</v>
      </c>
      <c r="B330" s="11">
        <v>6000</v>
      </c>
      <c r="C330" s="11">
        <v>79046</v>
      </c>
      <c r="D330" s="11">
        <v>103048</v>
      </c>
      <c r="E330" s="11">
        <v>0</v>
      </c>
      <c r="F330" s="11">
        <v>0</v>
      </c>
      <c r="G330" s="11">
        <v>0</v>
      </c>
      <c r="H330" s="11">
        <v>181.69653801999999</v>
      </c>
      <c r="I330" s="11">
        <v>0</v>
      </c>
      <c r="J330" s="11">
        <v>32</v>
      </c>
      <c r="K330" s="11">
        <v>37.289989923999997</v>
      </c>
      <c r="L330" s="11" t="s">
        <v>13</v>
      </c>
      <c r="M330" s="11" t="s">
        <v>14</v>
      </c>
      <c r="N330" s="11">
        <f t="shared" si="35"/>
        <v>1</v>
      </c>
      <c r="O330" s="11">
        <f t="shared" si="36"/>
        <v>0</v>
      </c>
      <c r="P330" s="11">
        <f t="shared" si="37"/>
        <v>1</v>
      </c>
      <c r="Q330" s="11">
        <f t="shared" si="38"/>
        <v>0</v>
      </c>
      <c r="R330" s="11">
        <f t="shared" si="39"/>
        <v>0</v>
      </c>
      <c r="S330" s="11">
        <f t="shared" si="40"/>
        <v>0</v>
      </c>
      <c r="T330" s="9">
        <f t="shared" si="41"/>
        <v>181.69653801999999</v>
      </c>
      <c r="AT330" s="18"/>
      <c r="AU330" s="15"/>
      <c r="AV330" s="15"/>
      <c r="AW330" s="15"/>
      <c r="AX330" s="15"/>
      <c r="AY330" s="15"/>
      <c r="AZ330" s="15"/>
      <c r="BA330" s="15"/>
      <c r="BB330" s="15"/>
      <c r="BC330" s="15"/>
      <c r="BD330" s="15"/>
      <c r="BE330" s="15"/>
      <c r="BF330" s="15"/>
      <c r="BG330" s="15"/>
      <c r="BH330" s="15"/>
      <c r="BI330" s="15"/>
      <c r="BJ330" s="15"/>
      <c r="BK330" s="15"/>
      <c r="BL330" s="15"/>
      <c r="BM330" s="15"/>
      <c r="BN330" s="15"/>
      <c r="BO330" s="15"/>
      <c r="BQ330" s="18"/>
      <c r="BR330" s="15"/>
      <c r="BS330" s="15"/>
      <c r="BT330" s="15"/>
      <c r="BU330" s="15"/>
      <c r="BV330" s="15"/>
      <c r="BW330" s="15"/>
      <c r="BX330" s="15"/>
      <c r="BY330" s="15"/>
      <c r="BZ330" s="15"/>
    </row>
    <row r="331" spans="1:78" ht="15" customHeight="1" x14ac:dyDescent="0.75">
      <c r="A331" s="10">
        <v>0</v>
      </c>
      <c r="B331" s="11">
        <v>6000</v>
      </c>
      <c r="C331" s="11"/>
      <c r="D331" s="11">
        <v>53190</v>
      </c>
      <c r="E331" s="11">
        <v>0</v>
      </c>
      <c r="F331" s="11">
        <v>0</v>
      </c>
      <c r="G331" s="11">
        <v>0</v>
      </c>
      <c r="H331" s="11"/>
      <c r="I331" s="11">
        <v>0</v>
      </c>
      <c r="J331" s="11">
        <v>0</v>
      </c>
      <c r="K331" s="11">
        <v>15.174415003</v>
      </c>
      <c r="L331" s="11" t="s">
        <v>13</v>
      </c>
      <c r="M331" s="11"/>
      <c r="N331" s="11">
        <f t="shared" si="35"/>
        <v>1</v>
      </c>
      <c r="O331" s="11">
        <f t="shared" si="36"/>
        <v>0</v>
      </c>
      <c r="P331" s="11">
        <f t="shared" si="37"/>
        <v>0</v>
      </c>
      <c r="Q331" s="11">
        <f t="shared" si="38"/>
        <v>0</v>
      </c>
      <c r="R331" s="11">
        <f t="shared" si="39"/>
        <v>0</v>
      </c>
      <c r="S331" s="11">
        <f t="shared" si="40"/>
        <v>0</v>
      </c>
      <c r="T331" s="9">
        <f t="shared" si="41"/>
        <v>0</v>
      </c>
      <c r="AT331" s="18"/>
      <c r="AU331" s="15"/>
      <c r="AV331" s="15"/>
      <c r="AW331" s="15"/>
      <c r="AX331" s="15"/>
      <c r="AY331" s="15"/>
      <c r="AZ331" s="15"/>
      <c r="BA331" s="15"/>
      <c r="BB331" s="15"/>
      <c r="BC331" s="15"/>
      <c r="BD331" s="15"/>
      <c r="BE331" s="15"/>
      <c r="BF331" s="15"/>
      <c r="BG331" s="15"/>
      <c r="BH331" s="15"/>
      <c r="BI331" s="15"/>
      <c r="BJ331" s="15"/>
      <c r="BK331" s="15"/>
      <c r="BL331" s="15"/>
      <c r="BM331" s="15"/>
      <c r="BN331" s="15"/>
      <c r="BO331" s="15"/>
      <c r="BQ331" s="18"/>
      <c r="BR331" s="15"/>
      <c r="BS331" s="15"/>
      <c r="BT331" s="15"/>
      <c r="BU331" s="15"/>
      <c r="BV331" s="15"/>
      <c r="BW331" s="15"/>
      <c r="BX331" s="15"/>
      <c r="BY331" s="15"/>
      <c r="BZ331" s="15"/>
    </row>
    <row r="332" spans="1:78" ht="15" customHeight="1" x14ac:dyDescent="0.75">
      <c r="A332" s="10">
        <v>1</v>
      </c>
      <c r="B332" s="11">
        <v>6000</v>
      </c>
      <c r="C332" s="11"/>
      <c r="D332" s="11">
        <v>43683</v>
      </c>
      <c r="E332" s="11"/>
      <c r="F332" s="11"/>
      <c r="G332" s="11"/>
      <c r="H332" s="11"/>
      <c r="I332" s="11"/>
      <c r="J332" s="11"/>
      <c r="K332" s="11">
        <v>21.935498812999999</v>
      </c>
      <c r="L332" s="11" t="s">
        <v>13</v>
      </c>
      <c r="M332" s="11" t="s">
        <v>14</v>
      </c>
      <c r="N332" s="11">
        <f t="shared" si="35"/>
        <v>1</v>
      </c>
      <c r="O332" s="11">
        <f t="shared" si="36"/>
        <v>0</v>
      </c>
      <c r="P332" s="11">
        <f t="shared" si="37"/>
        <v>1</v>
      </c>
      <c r="Q332" s="11">
        <f t="shared" si="38"/>
        <v>0</v>
      </c>
      <c r="R332" s="11">
        <f t="shared" si="39"/>
        <v>0</v>
      </c>
      <c r="S332" s="11">
        <f t="shared" si="40"/>
        <v>0</v>
      </c>
      <c r="T332" s="9">
        <f t="shared" si="41"/>
        <v>0</v>
      </c>
      <c r="AT332" s="18"/>
      <c r="AU332" s="15"/>
      <c r="AV332" s="15"/>
      <c r="AW332" s="15"/>
      <c r="AX332" s="15"/>
      <c r="AY332" s="15"/>
      <c r="AZ332" s="15"/>
      <c r="BA332" s="15"/>
      <c r="BB332" s="15"/>
      <c r="BC332" s="15"/>
      <c r="BD332" s="15"/>
      <c r="BE332" s="15"/>
      <c r="BF332" s="15"/>
      <c r="BG332" s="15"/>
      <c r="BH332" s="15"/>
      <c r="BI332" s="15"/>
      <c r="BJ332" s="15"/>
      <c r="BK332" s="15"/>
      <c r="BL332" s="15"/>
      <c r="BM332" s="15"/>
      <c r="BN332" s="15"/>
      <c r="BO332" s="15"/>
      <c r="BQ332" s="18"/>
      <c r="BR332" s="15"/>
      <c r="BS332" s="15"/>
      <c r="BT332" s="15"/>
      <c r="BU332" s="15"/>
      <c r="BV332" s="15"/>
      <c r="BW332" s="15"/>
      <c r="BX332" s="15"/>
      <c r="BY332" s="15"/>
      <c r="BZ332" s="15"/>
    </row>
    <row r="333" spans="1:78" ht="15" customHeight="1" x14ac:dyDescent="0.75">
      <c r="A333" s="10">
        <v>0</v>
      </c>
      <c r="B333" s="11">
        <v>6000</v>
      </c>
      <c r="C333" s="11">
        <v>129731</v>
      </c>
      <c r="D333" s="11">
        <v>154113</v>
      </c>
      <c r="E333" s="11">
        <v>12</v>
      </c>
      <c r="F333" s="11">
        <v>0</v>
      </c>
      <c r="G333" s="11">
        <v>0</v>
      </c>
      <c r="H333" s="11">
        <v>213.53333333</v>
      </c>
      <c r="I333" s="11">
        <v>0</v>
      </c>
      <c r="J333" s="11">
        <v>19</v>
      </c>
      <c r="K333" s="11"/>
      <c r="L333" s="11" t="s">
        <v>13</v>
      </c>
      <c r="M333" s="11" t="s">
        <v>18</v>
      </c>
      <c r="N333" s="11">
        <f t="shared" si="35"/>
        <v>1</v>
      </c>
      <c r="O333" s="11">
        <f t="shared" si="36"/>
        <v>0</v>
      </c>
      <c r="P333" s="11">
        <f t="shared" si="37"/>
        <v>0</v>
      </c>
      <c r="Q333" s="11">
        <f t="shared" si="38"/>
        <v>0</v>
      </c>
      <c r="R333" s="11">
        <f t="shared" si="39"/>
        <v>0</v>
      </c>
      <c r="S333" s="11">
        <f t="shared" si="40"/>
        <v>1</v>
      </c>
      <c r="T333" s="9">
        <f t="shared" si="41"/>
        <v>213.53333333</v>
      </c>
      <c r="AT333" s="18"/>
      <c r="AU333" s="15"/>
      <c r="AV333" s="15"/>
      <c r="AW333" s="15"/>
      <c r="AX333" s="15"/>
      <c r="AY333" s="15"/>
      <c r="AZ333" s="15"/>
      <c r="BA333" s="15"/>
      <c r="BB333" s="15"/>
      <c r="BC333" s="15"/>
      <c r="BD333" s="15"/>
      <c r="BE333" s="15"/>
      <c r="BF333" s="15"/>
      <c r="BG333" s="15"/>
      <c r="BH333" s="15"/>
      <c r="BI333" s="15"/>
      <c r="BJ333" s="15"/>
      <c r="BK333" s="15"/>
      <c r="BL333" s="15"/>
      <c r="BM333" s="15"/>
      <c r="BN333" s="15"/>
      <c r="BO333" s="15"/>
      <c r="BQ333" s="18"/>
      <c r="BR333" s="15"/>
      <c r="BS333" s="15"/>
      <c r="BT333" s="15"/>
      <c r="BU333" s="15"/>
      <c r="BV333" s="15"/>
      <c r="BW333" s="15"/>
      <c r="BX333" s="15"/>
      <c r="BY333" s="15"/>
      <c r="BZ333" s="15"/>
    </row>
    <row r="334" spans="1:78" ht="15" customHeight="1" x14ac:dyDescent="0.75">
      <c r="A334" s="10">
        <v>0</v>
      </c>
      <c r="B334" s="11">
        <v>6100</v>
      </c>
      <c r="C334" s="11">
        <v>48500</v>
      </c>
      <c r="D334" s="11">
        <v>62500</v>
      </c>
      <c r="E334" s="11">
        <v>7</v>
      </c>
      <c r="F334" s="11"/>
      <c r="G334" s="11">
        <v>4</v>
      </c>
      <c r="H334" s="11">
        <v>111.3</v>
      </c>
      <c r="I334" s="11">
        <v>2</v>
      </c>
      <c r="J334" s="11">
        <v>11</v>
      </c>
      <c r="K334" s="11"/>
      <c r="L334" s="11" t="s">
        <v>20</v>
      </c>
      <c r="M334" s="11" t="s">
        <v>17</v>
      </c>
      <c r="N334" s="11">
        <f t="shared" si="35"/>
        <v>0</v>
      </c>
      <c r="O334" s="11">
        <f t="shared" si="36"/>
        <v>1</v>
      </c>
      <c r="P334" s="11">
        <f t="shared" si="37"/>
        <v>0</v>
      </c>
      <c r="Q334" s="11">
        <f t="shared" si="38"/>
        <v>0</v>
      </c>
      <c r="R334" s="11">
        <f t="shared" si="39"/>
        <v>0</v>
      </c>
      <c r="S334" s="11">
        <f t="shared" si="40"/>
        <v>0</v>
      </c>
      <c r="T334" s="9">
        <f t="shared" si="41"/>
        <v>0</v>
      </c>
      <c r="AT334" s="18"/>
      <c r="AU334" s="15"/>
      <c r="AV334" s="15"/>
      <c r="AW334" s="15"/>
      <c r="AX334" s="15"/>
      <c r="AY334" s="15"/>
      <c r="AZ334" s="15"/>
      <c r="BA334" s="15"/>
      <c r="BB334" s="15"/>
      <c r="BC334" s="15"/>
      <c r="BD334" s="15"/>
      <c r="BE334" s="15"/>
      <c r="BF334" s="15"/>
      <c r="BG334" s="15"/>
      <c r="BH334" s="15"/>
      <c r="BI334" s="15"/>
      <c r="BJ334" s="15"/>
      <c r="BK334" s="15"/>
      <c r="BL334" s="15"/>
      <c r="BM334" s="15"/>
      <c r="BN334" s="15"/>
      <c r="BO334" s="15"/>
      <c r="BQ334" s="18"/>
      <c r="BR334" s="15"/>
      <c r="BS334" s="15"/>
      <c r="BT334" s="15"/>
      <c r="BU334" s="15"/>
      <c r="BV334" s="15"/>
      <c r="BW334" s="15"/>
      <c r="BX334" s="15"/>
      <c r="BY334" s="15"/>
      <c r="BZ334" s="15"/>
    </row>
    <row r="335" spans="1:78" ht="15" customHeight="1" x14ac:dyDescent="0.75">
      <c r="A335" s="10">
        <v>0</v>
      </c>
      <c r="B335" s="11">
        <v>6100</v>
      </c>
      <c r="C335" s="11"/>
      <c r="D335" s="11">
        <v>47400</v>
      </c>
      <c r="E335" s="11"/>
      <c r="F335" s="11"/>
      <c r="G335" s="11"/>
      <c r="H335" s="11"/>
      <c r="I335" s="11"/>
      <c r="J335" s="11"/>
      <c r="K335" s="11"/>
      <c r="L335" s="11"/>
      <c r="M335" s="11"/>
      <c r="N335" s="11">
        <f t="shared" si="35"/>
        <v>0</v>
      </c>
      <c r="O335" s="11">
        <f t="shared" si="36"/>
        <v>0</v>
      </c>
      <c r="P335" s="11">
        <f t="shared" si="37"/>
        <v>0</v>
      </c>
      <c r="Q335" s="11">
        <f t="shared" si="38"/>
        <v>0</v>
      </c>
      <c r="R335" s="11">
        <f t="shared" si="39"/>
        <v>0</v>
      </c>
      <c r="S335" s="11">
        <f t="shared" si="40"/>
        <v>0</v>
      </c>
      <c r="T335" s="9">
        <f t="shared" si="41"/>
        <v>0</v>
      </c>
      <c r="AT335" s="18"/>
      <c r="AU335" s="15"/>
      <c r="AV335" s="15"/>
      <c r="AW335" s="15"/>
      <c r="AX335" s="15"/>
      <c r="AY335" s="15"/>
      <c r="AZ335" s="15"/>
      <c r="BA335" s="15"/>
      <c r="BB335" s="15"/>
      <c r="BC335" s="15"/>
      <c r="BD335" s="15"/>
      <c r="BE335" s="15"/>
      <c r="BF335" s="15"/>
      <c r="BG335" s="15"/>
      <c r="BH335" s="15"/>
      <c r="BI335" s="15"/>
      <c r="BJ335" s="15"/>
      <c r="BK335" s="15"/>
      <c r="BL335" s="15"/>
      <c r="BM335" s="15"/>
      <c r="BN335" s="15"/>
      <c r="BO335" s="15"/>
      <c r="BQ335" s="18"/>
      <c r="BR335" s="15"/>
      <c r="BS335" s="15"/>
      <c r="BT335" s="15"/>
      <c r="BU335" s="15"/>
      <c r="BV335" s="15"/>
      <c r="BW335" s="15"/>
      <c r="BX335" s="15"/>
      <c r="BY335" s="15"/>
      <c r="BZ335" s="15"/>
    </row>
    <row r="336" spans="1:78" ht="15" customHeight="1" x14ac:dyDescent="0.75">
      <c r="A336" s="10">
        <v>0</v>
      </c>
      <c r="B336" s="11">
        <v>6100</v>
      </c>
      <c r="C336" s="11">
        <v>91704</v>
      </c>
      <c r="D336" s="11">
        <v>114799</v>
      </c>
      <c r="E336" s="11">
        <v>22</v>
      </c>
      <c r="F336" s="11">
        <v>0</v>
      </c>
      <c r="G336" s="11">
        <v>0</v>
      </c>
      <c r="H336" s="11">
        <v>129.25008957</v>
      </c>
      <c r="I336" s="11">
        <v>1</v>
      </c>
      <c r="J336" s="11">
        <v>12</v>
      </c>
      <c r="K336" s="11">
        <v>36.746766237000003</v>
      </c>
      <c r="L336" s="11" t="s">
        <v>13</v>
      </c>
      <c r="M336" s="11" t="s">
        <v>15</v>
      </c>
      <c r="N336" s="11">
        <f t="shared" si="35"/>
        <v>1</v>
      </c>
      <c r="O336" s="11">
        <f t="shared" si="36"/>
        <v>0</v>
      </c>
      <c r="P336" s="11">
        <f t="shared" si="37"/>
        <v>0</v>
      </c>
      <c r="Q336" s="11">
        <f t="shared" si="38"/>
        <v>1</v>
      </c>
      <c r="R336" s="11">
        <f t="shared" si="39"/>
        <v>0</v>
      </c>
      <c r="S336" s="11">
        <f t="shared" si="40"/>
        <v>0</v>
      </c>
      <c r="T336" s="9">
        <f t="shared" si="41"/>
        <v>129.25008957</v>
      </c>
      <c r="AT336" s="18"/>
      <c r="AU336" s="15"/>
      <c r="AV336" s="15"/>
      <c r="AW336" s="15"/>
      <c r="AX336" s="15"/>
      <c r="AY336" s="15"/>
      <c r="AZ336" s="15"/>
      <c r="BA336" s="15"/>
      <c r="BB336" s="15"/>
      <c r="BC336" s="15"/>
      <c r="BD336" s="15"/>
      <c r="BE336" s="15"/>
      <c r="BF336" s="15"/>
      <c r="BG336" s="15"/>
      <c r="BH336" s="15"/>
      <c r="BI336" s="15"/>
      <c r="BJ336" s="15"/>
      <c r="BK336" s="15"/>
      <c r="BL336" s="15"/>
      <c r="BM336" s="15"/>
      <c r="BN336" s="15"/>
      <c r="BO336" s="15"/>
      <c r="BQ336" s="18"/>
      <c r="BR336" s="15"/>
      <c r="BS336" s="15"/>
      <c r="BT336" s="15"/>
      <c r="BU336" s="15"/>
      <c r="BV336" s="15"/>
      <c r="BW336" s="15"/>
      <c r="BX336" s="15"/>
      <c r="BY336" s="15"/>
      <c r="BZ336" s="15"/>
    </row>
    <row r="337" spans="1:78" ht="15" customHeight="1" x14ac:dyDescent="0.75">
      <c r="A337" s="10">
        <v>0</v>
      </c>
      <c r="B337" s="11">
        <v>6100</v>
      </c>
      <c r="C337" s="11">
        <v>47604</v>
      </c>
      <c r="D337" s="11">
        <v>54966</v>
      </c>
      <c r="E337" s="11">
        <v>5</v>
      </c>
      <c r="F337" s="11">
        <v>0</v>
      </c>
      <c r="G337" s="11">
        <v>0</v>
      </c>
      <c r="H337" s="11">
        <v>70.695329729999997</v>
      </c>
      <c r="I337" s="11">
        <v>0</v>
      </c>
      <c r="J337" s="11">
        <v>18</v>
      </c>
      <c r="K337" s="11">
        <v>24.76674453</v>
      </c>
      <c r="L337" s="11" t="s">
        <v>13</v>
      </c>
      <c r="M337" s="11" t="s">
        <v>14</v>
      </c>
      <c r="N337" s="11">
        <f t="shared" si="35"/>
        <v>1</v>
      </c>
      <c r="O337" s="11">
        <f t="shared" si="36"/>
        <v>0</v>
      </c>
      <c r="P337" s="11">
        <f t="shared" si="37"/>
        <v>1</v>
      </c>
      <c r="Q337" s="11">
        <f t="shared" si="38"/>
        <v>0</v>
      </c>
      <c r="R337" s="11">
        <f t="shared" si="39"/>
        <v>0</v>
      </c>
      <c r="S337" s="11">
        <f t="shared" si="40"/>
        <v>0</v>
      </c>
      <c r="T337" s="9">
        <f t="shared" si="41"/>
        <v>70.695329729999997</v>
      </c>
      <c r="AT337" s="18"/>
      <c r="AU337" s="15"/>
      <c r="AV337" s="15"/>
      <c r="AW337" s="15"/>
      <c r="AX337" s="15"/>
      <c r="AY337" s="15"/>
      <c r="AZ337" s="15"/>
      <c r="BA337" s="15"/>
      <c r="BB337" s="15"/>
      <c r="BC337" s="15"/>
      <c r="BD337" s="15"/>
      <c r="BE337" s="15"/>
      <c r="BF337" s="15"/>
      <c r="BG337" s="15"/>
      <c r="BH337" s="15"/>
      <c r="BI337" s="15"/>
      <c r="BJ337" s="15"/>
      <c r="BK337" s="15"/>
      <c r="BL337" s="15"/>
      <c r="BM337" s="15"/>
      <c r="BN337" s="15"/>
      <c r="BO337" s="15"/>
      <c r="BQ337" s="18"/>
      <c r="BR337" s="15"/>
      <c r="BS337" s="15"/>
      <c r="BT337" s="15"/>
      <c r="BU337" s="15"/>
      <c r="BV337" s="15"/>
      <c r="BW337" s="15"/>
      <c r="BX337" s="15"/>
      <c r="BY337" s="15"/>
      <c r="BZ337" s="15"/>
    </row>
    <row r="338" spans="1:78" ht="15" customHeight="1" x14ac:dyDescent="0.75">
      <c r="A338" s="10">
        <v>0</v>
      </c>
      <c r="B338" s="11">
        <v>6100</v>
      </c>
      <c r="C338" s="11"/>
      <c r="D338" s="11">
        <v>35250</v>
      </c>
      <c r="E338" s="11"/>
      <c r="F338" s="11"/>
      <c r="G338" s="11"/>
      <c r="H338" s="11">
        <v>303</v>
      </c>
      <c r="I338" s="11"/>
      <c r="J338" s="11">
        <v>12</v>
      </c>
      <c r="K338" s="11"/>
      <c r="L338" s="11" t="s">
        <v>13</v>
      </c>
      <c r="M338" s="11" t="s">
        <v>14</v>
      </c>
      <c r="N338" s="11">
        <f t="shared" si="35"/>
        <v>1</v>
      </c>
      <c r="O338" s="11">
        <f t="shared" si="36"/>
        <v>0</v>
      </c>
      <c r="P338" s="11">
        <f t="shared" si="37"/>
        <v>1</v>
      </c>
      <c r="Q338" s="11">
        <f t="shared" si="38"/>
        <v>0</v>
      </c>
      <c r="R338" s="11">
        <f t="shared" si="39"/>
        <v>0</v>
      </c>
      <c r="S338" s="11">
        <f t="shared" si="40"/>
        <v>0</v>
      </c>
      <c r="T338" s="9">
        <f t="shared" si="41"/>
        <v>303</v>
      </c>
      <c r="AT338" s="18"/>
      <c r="AU338" s="15"/>
      <c r="AV338" s="15"/>
      <c r="AW338" s="15"/>
      <c r="AX338" s="15"/>
      <c r="AY338" s="15"/>
      <c r="AZ338" s="15"/>
      <c r="BA338" s="15"/>
      <c r="BB338" s="15"/>
      <c r="BC338" s="15"/>
      <c r="BD338" s="15"/>
      <c r="BE338" s="15"/>
      <c r="BF338" s="15"/>
      <c r="BG338" s="15"/>
      <c r="BH338" s="15"/>
      <c r="BI338" s="15"/>
      <c r="BJ338" s="15"/>
      <c r="BK338" s="15"/>
      <c r="BL338" s="15"/>
      <c r="BM338" s="15"/>
      <c r="BN338" s="15"/>
      <c r="BO338" s="15"/>
      <c r="BQ338" s="18"/>
      <c r="BR338" s="15"/>
      <c r="BS338" s="15"/>
      <c r="BT338" s="15"/>
      <c r="BU338" s="15"/>
      <c r="BV338" s="15"/>
      <c r="BW338" s="15"/>
      <c r="BX338" s="15"/>
      <c r="BY338" s="15"/>
      <c r="BZ338" s="15"/>
    </row>
    <row r="339" spans="1:78" ht="15" customHeight="1" x14ac:dyDescent="0.75">
      <c r="A339" s="10">
        <v>1</v>
      </c>
      <c r="B339" s="11">
        <v>6100</v>
      </c>
      <c r="C339" s="11">
        <v>62751</v>
      </c>
      <c r="D339" s="11">
        <v>95617</v>
      </c>
      <c r="E339" s="11">
        <v>1</v>
      </c>
      <c r="F339" s="11">
        <v>0</v>
      </c>
      <c r="G339" s="11">
        <v>0</v>
      </c>
      <c r="H339" s="11">
        <v>138.64686318</v>
      </c>
      <c r="I339" s="11">
        <v>1</v>
      </c>
      <c r="J339" s="11">
        <v>13</v>
      </c>
      <c r="K339" s="11">
        <v>31.757270693999999</v>
      </c>
      <c r="L339" s="11" t="s">
        <v>13</v>
      </c>
      <c r="M339" s="11" t="s">
        <v>14</v>
      </c>
      <c r="N339" s="11">
        <f t="shared" si="35"/>
        <v>1</v>
      </c>
      <c r="O339" s="11">
        <f t="shared" si="36"/>
        <v>0</v>
      </c>
      <c r="P339" s="11">
        <f t="shared" si="37"/>
        <v>1</v>
      </c>
      <c r="Q339" s="11">
        <f t="shared" si="38"/>
        <v>0</v>
      </c>
      <c r="R339" s="11">
        <f t="shared" si="39"/>
        <v>0</v>
      </c>
      <c r="S339" s="11">
        <f t="shared" si="40"/>
        <v>0</v>
      </c>
      <c r="T339" s="9">
        <f t="shared" si="41"/>
        <v>138.64686318</v>
      </c>
      <c r="AT339" s="18"/>
      <c r="AU339" s="15"/>
      <c r="AV339" s="15"/>
      <c r="AW339" s="15"/>
      <c r="AX339" s="15"/>
      <c r="AY339" s="15"/>
      <c r="AZ339" s="15"/>
      <c r="BA339" s="15"/>
      <c r="BB339" s="15"/>
      <c r="BC339" s="15"/>
      <c r="BD339" s="15"/>
      <c r="BE339" s="15"/>
      <c r="BF339" s="15"/>
      <c r="BG339" s="15"/>
      <c r="BH339" s="15"/>
      <c r="BI339" s="15"/>
      <c r="BJ339" s="15"/>
      <c r="BK339" s="15"/>
      <c r="BL339" s="15"/>
      <c r="BM339" s="15"/>
      <c r="BN339" s="15"/>
      <c r="BO339" s="15"/>
      <c r="BQ339" s="18"/>
      <c r="BR339" s="15"/>
      <c r="BS339" s="15"/>
      <c r="BT339" s="15"/>
      <c r="BU339" s="15"/>
      <c r="BV339" s="15"/>
      <c r="BW339" s="15"/>
      <c r="BX339" s="15"/>
      <c r="BY339" s="15"/>
      <c r="BZ339" s="15"/>
    </row>
    <row r="340" spans="1:78" ht="15" customHeight="1" x14ac:dyDescent="0.75">
      <c r="A340" s="10">
        <v>0</v>
      </c>
      <c r="B340" s="11">
        <v>6100</v>
      </c>
      <c r="C340" s="11">
        <v>48300</v>
      </c>
      <c r="D340" s="11">
        <v>53388</v>
      </c>
      <c r="E340" s="11">
        <v>9</v>
      </c>
      <c r="F340" s="11"/>
      <c r="G340" s="11"/>
      <c r="H340" s="11">
        <v>178.48960216</v>
      </c>
      <c r="I340" s="11"/>
      <c r="J340" s="11">
        <v>19</v>
      </c>
      <c r="K340" s="11">
        <v>26.72002818</v>
      </c>
      <c r="L340" s="11" t="s">
        <v>13</v>
      </c>
      <c r="M340" s="11" t="s">
        <v>15</v>
      </c>
      <c r="N340" s="11">
        <f t="shared" si="35"/>
        <v>1</v>
      </c>
      <c r="O340" s="11">
        <f t="shared" si="36"/>
        <v>0</v>
      </c>
      <c r="P340" s="11">
        <f t="shared" si="37"/>
        <v>0</v>
      </c>
      <c r="Q340" s="11">
        <f t="shared" si="38"/>
        <v>1</v>
      </c>
      <c r="R340" s="11">
        <f t="shared" si="39"/>
        <v>0</v>
      </c>
      <c r="S340" s="11">
        <f t="shared" si="40"/>
        <v>0</v>
      </c>
      <c r="T340" s="9">
        <f t="shared" si="41"/>
        <v>178.48960216</v>
      </c>
      <c r="AT340" s="18"/>
      <c r="AU340" s="15"/>
      <c r="AV340" s="15"/>
      <c r="AW340" s="15"/>
      <c r="AX340" s="15"/>
      <c r="AY340" s="15"/>
      <c r="AZ340" s="15"/>
      <c r="BA340" s="15"/>
      <c r="BB340" s="15"/>
      <c r="BC340" s="15"/>
      <c r="BD340" s="15"/>
      <c r="BE340" s="15"/>
      <c r="BF340" s="15"/>
      <c r="BG340" s="15"/>
      <c r="BH340" s="15"/>
      <c r="BI340" s="15"/>
      <c r="BJ340" s="15"/>
      <c r="BK340" s="15"/>
      <c r="BL340" s="15"/>
      <c r="BM340" s="15"/>
      <c r="BN340" s="15"/>
      <c r="BO340" s="15"/>
      <c r="BQ340" s="18"/>
      <c r="BR340" s="15"/>
      <c r="BS340" s="15"/>
      <c r="BT340" s="15"/>
      <c r="BU340" s="15"/>
      <c r="BV340" s="15"/>
      <c r="BW340" s="15"/>
      <c r="BX340" s="15"/>
      <c r="BY340" s="15"/>
      <c r="BZ340" s="15"/>
    </row>
    <row r="341" spans="1:78" ht="15" customHeight="1" x14ac:dyDescent="0.75">
      <c r="A341" s="10">
        <v>0</v>
      </c>
      <c r="B341" s="11">
        <v>6100</v>
      </c>
      <c r="C341" s="11">
        <v>68743</v>
      </c>
      <c r="D341" s="11">
        <v>65321</v>
      </c>
      <c r="E341" s="11">
        <v>3</v>
      </c>
      <c r="F341" s="11">
        <v>1</v>
      </c>
      <c r="G341" s="11">
        <v>0</v>
      </c>
      <c r="H341" s="11">
        <v>153.06678310000001</v>
      </c>
      <c r="I341" s="11">
        <v>0</v>
      </c>
      <c r="J341" s="11">
        <v>22</v>
      </c>
      <c r="K341" s="11">
        <v>40.150527060000002</v>
      </c>
      <c r="L341" s="11" t="s">
        <v>13</v>
      </c>
      <c r="M341" s="11" t="s">
        <v>16</v>
      </c>
      <c r="N341" s="11">
        <f t="shared" si="35"/>
        <v>1</v>
      </c>
      <c r="O341" s="11">
        <f t="shared" si="36"/>
        <v>0</v>
      </c>
      <c r="P341" s="11">
        <f t="shared" si="37"/>
        <v>0</v>
      </c>
      <c r="Q341" s="11">
        <f t="shared" si="38"/>
        <v>0</v>
      </c>
      <c r="R341" s="11">
        <f t="shared" si="39"/>
        <v>1</v>
      </c>
      <c r="S341" s="11">
        <f t="shared" si="40"/>
        <v>0</v>
      </c>
      <c r="T341" s="9">
        <f t="shared" si="41"/>
        <v>153.06678310000001</v>
      </c>
      <c r="AT341" s="18"/>
      <c r="AU341" s="15"/>
      <c r="AV341" s="15"/>
      <c r="AW341" s="15"/>
      <c r="AX341" s="15"/>
      <c r="AY341" s="15"/>
      <c r="AZ341" s="15"/>
      <c r="BA341" s="15"/>
      <c r="BB341" s="15"/>
      <c r="BC341" s="15"/>
      <c r="BD341" s="15"/>
      <c r="BE341" s="15"/>
      <c r="BF341" s="15"/>
      <c r="BG341" s="15"/>
      <c r="BH341" s="15"/>
      <c r="BI341" s="15"/>
      <c r="BJ341" s="15"/>
      <c r="BK341" s="15"/>
      <c r="BL341" s="15"/>
      <c r="BM341" s="15"/>
      <c r="BN341" s="15"/>
      <c r="BO341" s="15"/>
      <c r="BQ341" s="18"/>
      <c r="BR341" s="15"/>
      <c r="BS341" s="15"/>
      <c r="BT341" s="15"/>
      <c r="BU341" s="15"/>
      <c r="BV341" s="15"/>
      <c r="BW341" s="15"/>
      <c r="BX341" s="15"/>
      <c r="BY341" s="15"/>
      <c r="BZ341" s="15"/>
    </row>
    <row r="342" spans="1:78" ht="15" customHeight="1" x14ac:dyDescent="0.75">
      <c r="A342" s="10">
        <v>0</v>
      </c>
      <c r="B342" s="11">
        <v>6100</v>
      </c>
      <c r="C342" s="11">
        <v>79636</v>
      </c>
      <c r="D342" s="11">
        <v>87276</v>
      </c>
      <c r="E342" s="11">
        <v>20</v>
      </c>
      <c r="F342" s="11">
        <v>0</v>
      </c>
      <c r="G342" s="11">
        <v>0</v>
      </c>
      <c r="H342" s="11">
        <v>350.43613755000001</v>
      </c>
      <c r="I342" s="11">
        <v>0</v>
      </c>
      <c r="J342" s="11">
        <v>47</v>
      </c>
      <c r="K342" s="11">
        <v>28.848276581</v>
      </c>
      <c r="L342" s="11" t="s">
        <v>13</v>
      </c>
      <c r="M342" s="11" t="s">
        <v>14</v>
      </c>
      <c r="N342" s="11">
        <f t="shared" si="35"/>
        <v>1</v>
      </c>
      <c r="O342" s="11">
        <f t="shared" si="36"/>
        <v>0</v>
      </c>
      <c r="P342" s="11">
        <f t="shared" si="37"/>
        <v>1</v>
      </c>
      <c r="Q342" s="11">
        <f t="shared" si="38"/>
        <v>0</v>
      </c>
      <c r="R342" s="11">
        <f t="shared" si="39"/>
        <v>0</v>
      </c>
      <c r="S342" s="11">
        <f t="shared" si="40"/>
        <v>0</v>
      </c>
      <c r="T342" s="9">
        <f t="shared" si="41"/>
        <v>350.43613755000001</v>
      </c>
      <c r="AT342" s="18"/>
      <c r="AU342" s="15"/>
      <c r="AV342" s="15"/>
      <c r="AW342" s="15"/>
      <c r="AX342" s="15"/>
      <c r="AY342" s="15"/>
      <c r="AZ342" s="15"/>
      <c r="BA342" s="15"/>
      <c r="BB342" s="15"/>
      <c r="BC342" s="15"/>
      <c r="BD342" s="15"/>
      <c r="BE342" s="15"/>
      <c r="BF342" s="15"/>
      <c r="BG342" s="15"/>
      <c r="BH342" s="15"/>
      <c r="BI342" s="15"/>
      <c r="BJ342" s="15"/>
      <c r="BK342" s="15"/>
      <c r="BL342" s="15"/>
      <c r="BM342" s="15"/>
      <c r="BN342" s="15"/>
      <c r="BO342" s="15"/>
      <c r="BQ342" s="18"/>
      <c r="BR342" s="15"/>
      <c r="BS342" s="15"/>
      <c r="BT342" s="15"/>
      <c r="BU342" s="15"/>
      <c r="BV342" s="15"/>
      <c r="BW342" s="15"/>
      <c r="BX342" s="15"/>
      <c r="BY342" s="15"/>
      <c r="BZ342" s="15"/>
    </row>
    <row r="343" spans="1:78" ht="15" customHeight="1" x14ac:dyDescent="0.75">
      <c r="A343" s="10">
        <v>0</v>
      </c>
      <c r="B343" s="11">
        <v>6100</v>
      </c>
      <c r="C343" s="11"/>
      <c r="D343" s="11">
        <v>46830</v>
      </c>
      <c r="E343" s="11">
        <v>0</v>
      </c>
      <c r="F343" s="11">
        <v>0</v>
      </c>
      <c r="G343" s="11">
        <v>1</v>
      </c>
      <c r="H343" s="11"/>
      <c r="I343" s="11">
        <v>0</v>
      </c>
      <c r="J343" s="11">
        <v>0</v>
      </c>
      <c r="K343" s="11">
        <v>13.306013075999999</v>
      </c>
      <c r="L343" s="11" t="s">
        <v>13</v>
      </c>
      <c r="M343" s="11"/>
      <c r="N343" s="11">
        <f t="shared" si="35"/>
        <v>1</v>
      </c>
      <c r="O343" s="11">
        <f t="shared" si="36"/>
        <v>0</v>
      </c>
      <c r="P343" s="11">
        <f t="shared" si="37"/>
        <v>0</v>
      </c>
      <c r="Q343" s="11">
        <f t="shared" si="38"/>
        <v>0</v>
      </c>
      <c r="R343" s="11">
        <f t="shared" si="39"/>
        <v>0</v>
      </c>
      <c r="S343" s="11">
        <f t="shared" si="40"/>
        <v>0</v>
      </c>
      <c r="T343" s="9">
        <f t="shared" si="41"/>
        <v>0</v>
      </c>
      <c r="AT343" s="18"/>
      <c r="AU343" s="15"/>
      <c r="AV343" s="15"/>
      <c r="AW343" s="15"/>
      <c r="AX343" s="15"/>
      <c r="AY343" s="15"/>
      <c r="AZ343" s="15"/>
      <c r="BA343" s="15"/>
      <c r="BB343" s="15"/>
      <c r="BC343" s="15"/>
      <c r="BD343" s="15"/>
      <c r="BE343" s="15"/>
      <c r="BF343" s="15"/>
      <c r="BG343" s="15"/>
      <c r="BH343" s="15"/>
      <c r="BI343" s="15"/>
      <c r="BJ343" s="15"/>
      <c r="BK343" s="15"/>
      <c r="BL343" s="15"/>
      <c r="BM343" s="15"/>
      <c r="BN343" s="15"/>
      <c r="BO343" s="15"/>
      <c r="BQ343" s="18"/>
      <c r="BR343" s="15"/>
      <c r="BS343" s="15"/>
      <c r="BT343" s="15"/>
      <c r="BU343" s="15"/>
      <c r="BV343" s="15"/>
      <c r="BW343" s="15"/>
      <c r="BX343" s="15"/>
      <c r="BY343" s="15"/>
      <c r="BZ343" s="15"/>
    </row>
    <row r="344" spans="1:78" ht="15" customHeight="1" x14ac:dyDescent="0.75">
      <c r="A344" s="10">
        <v>0</v>
      </c>
      <c r="B344" s="11">
        <v>6100</v>
      </c>
      <c r="C344" s="11">
        <v>78753</v>
      </c>
      <c r="D344" s="11">
        <v>95433</v>
      </c>
      <c r="E344" s="11">
        <v>0</v>
      </c>
      <c r="F344" s="11"/>
      <c r="G344" s="11"/>
      <c r="H344" s="11"/>
      <c r="I344" s="11"/>
      <c r="J344" s="11"/>
      <c r="K344" s="11">
        <v>28.925117416999999</v>
      </c>
      <c r="L344" s="11" t="s">
        <v>20</v>
      </c>
      <c r="M344" s="11" t="s">
        <v>18</v>
      </c>
      <c r="N344" s="11">
        <f t="shared" si="35"/>
        <v>0</v>
      </c>
      <c r="O344" s="11">
        <f t="shared" si="36"/>
        <v>0</v>
      </c>
      <c r="P344" s="11">
        <f t="shared" si="37"/>
        <v>0</v>
      </c>
      <c r="Q344" s="11">
        <f t="shared" si="38"/>
        <v>0</v>
      </c>
      <c r="R344" s="11">
        <f t="shared" si="39"/>
        <v>0</v>
      </c>
      <c r="S344" s="11">
        <f t="shared" si="40"/>
        <v>1</v>
      </c>
      <c r="T344" s="9">
        <f t="shared" si="41"/>
        <v>0</v>
      </c>
      <c r="AT344" s="18"/>
      <c r="AU344" s="15"/>
      <c r="AV344" s="15"/>
      <c r="AW344" s="15"/>
      <c r="AX344" s="15"/>
      <c r="AY344" s="15"/>
      <c r="AZ344" s="15"/>
      <c r="BA344" s="15"/>
      <c r="BB344" s="15"/>
      <c r="BC344" s="15"/>
      <c r="BD344" s="15"/>
      <c r="BE344" s="15"/>
      <c r="BF344" s="15"/>
      <c r="BG344" s="15"/>
      <c r="BH344" s="15"/>
      <c r="BI344" s="15"/>
      <c r="BJ344" s="15"/>
      <c r="BK344" s="15"/>
      <c r="BL344" s="15"/>
      <c r="BM344" s="15"/>
      <c r="BN344" s="15"/>
      <c r="BO344" s="15"/>
      <c r="BQ344" s="18"/>
      <c r="BR344" s="15"/>
      <c r="BS344" s="15"/>
      <c r="BT344" s="15"/>
      <c r="BU344" s="15"/>
      <c r="BV344" s="15"/>
      <c r="BW344" s="15"/>
      <c r="BX344" s="15"/>
      <c r="BY344" s="15"/>
      <c r="BZ344" s="15"/>
    </row>
    <row r="345" spans="1:78" ht="15" customHeight="1" x14ac:dyDescent="0.75">
      <c r="A345" s="10">
        <v>0</v>
      </c>
      <c r="B345" s="11">
        <v>6100</v>
      </c>
      <c r="C345" s="11">
        <v>77265</v>
      </c>
      <c r="D345" s="11">
        <v>97944</v>
      </c>
      <c r="E345" s="11">
        <v>0</v>
      </c>
      <c r="F345" s="11"/>
      <c r="G345" s="11"/>
      <c r="H345" s="11"/>
      <c r="I345" s="11"/>
      <c r="J345" s="11"/>
      <c r="K345" s="11">
        <v>28.876463054999999</v>
      </c>
      <c r="L345" s="11" t="s">
        <v>20</v>
      </c>
      <c r="M345" s="11" t="s">
        <v>18</v>
      </c>
      <c r="N345" s="11">
        <f t="shared" si="35"/>
        <v>0</v>
      </c>
      <c r="O345" s="11">
        <f t="shared" si="36"/>
        <v>0</v>
      </c>
      <c r="P345" s="11">
        <f t="shared" si="37"/>
        <v>0</v>
      </c>
      <c r="Q345" s="11">
        <f t="shared" si="38"/>
        <v>0</v>
      </c>
      <c r="R345" s="11">
        <f t="shared" si="39"/>
        <v>0</v>
      </c>
      <c r="S345" s="11">
        <f t="shared" si="40"/>
        <v>1</v>
      </c>
      <c r="T345" s="9">
        <f t="shared" si="41"/>
        <v>0</v>
      </c>
      <c r="AT345" s="18"/>
      <c r="AU345" s="15"/>
      <c r="AV345" s="15"/>
      <c r="AW345" s="15"/>
      <c r="AX345" s="15"/>
      <c r="AY345" s="15"/>
      <c r="AZ345" s="15"/>
      <c r="BA345" s="15"/>
      <c r="BB345" s="15"/>
      <c r="BC345" s="15"/>
      <c r="BD345" s="15"/>
      <c r="BE345" s="15"/>
      <c r="BF345" s="15"/>
      <c r="BG345" s="15"/>
      <c r="BH345" s="15"/>
      <c r="BI345" s="15"/>
      <c r="BJ345" s="15"/>
      <c r="BK345" s="15"/>
      <c r="BL345" s="15"/>
      <c r="BM345" s="15"/>
      <c r="BN345" s="15"/>
      <c r="BO345" s="15"/>
      <c r="BQ345" s="18"/>
      <c r="BR345" s="15"/>
      <c r="BS345" s="15"/>
      <c r="BT345" s="15"/>
      <c r="BU345" s="15"/>
      <c r="BV345" s="15"/>
      <c r="BW345" s="15"/>
      <c r="BX345" s="15"/>
      <c r="BY345" s="15"/>
      <c r="BZ345" s="15"/>
    </row>
    <row r="346" spans="1:78" ht="15" customHeight="1" x14ac:dyDescent="0.75">
      <c r="A346" s="10">
        <v>0</v>
      </c>
      <c r="B346" s="11">
        <v>6200</v>
      </c>
      <c r="C346" s="11">
        <v>75657</v>
      </c>
      <c r="D346" s="11">
        <v>84368</v>
      </c>
      <c r="E346" s="11">
        <v>4</v>
      </c>
      <c r="F346" s="11">
        <v>0</v>
      </c>
      <c r="G346" s="11">
        <v>0</v>
      </c>
      <c r="H346" s="11">
        <v>122.24494502</v>
      </c>
      <c r="I346" s="11">
        <v>0</v>
      </c>
      <c r="J346" s="11">
        <v>30</v>
      </c>
      <c r="K346" s="11">
        <v>32.552543335000003</v>
      </c>
      <c r="L346" s="11" t="s">
        <v>20</v>
      </c>
      <c r="M346" s="11" t="s">
        <v>16</v>
      </c>
      <c r="N346" s="11">
        <f t="shared" si="35"/>
        <v>0</v>
      </c>
      <c r="O346" s="11">
        <f t="shared" si="36"/>
        <v>0</v>
      </c>
      <c r="P346" s="11">
        <f t="shared" si="37"/>
        <v>0</v>
      </c>
      <c r="Q346" s="11">
        <f t="shared" si="38"/>
        <v>0</v>
      </c>
      <c r="R346" s="11">
        <f t="shared" si="39"/>
        <v>1</v>
      </c>
      <c r="S346" s="11">
        <f t="shared" si="40"/>
        <v>0</v>
      </c>
      <c r="T346" s="9">
        <f t="shared" si="41"/>
        <v>0</v>
      </c>
      <c r="AT346" s="18"/>
      <c r="AU346" s="15"/>
      <c r="AV346" s="15"/>
      <c r="AW346" s="15"/>
      <c r="AX346" s="15"/>
      <c r="AY346" s="15"/>
      <c r="AZ346" s="15"/>
      <c r="BA346" s="15"/>
      <c r="BB346" s="15"/>
      <c r="BC346" s="15"/>
      <c r="BD346" s="15"/>
      <c r="BE346" s="15"/>
      <c r="BF346" s="15"/>
      <c r="BG346" s="15"/>
      <c r="BH346" s="15"/>
      <c r="BI346" s="15"/>
      <c r="BJ346" s="15"/>
      <c r="BK346" s="15"/>
      <c r="BL346" s="15"/>
      <c r="BM346" s="15"/>
      <c r="BN346" s="15"/>
      <c r="BO346" s="15"/>
      <c r="BQ346" s="18"/>
      <c r="BR346" s="15"/>
      <c r="BS346" s="15"/>
      <c r="BT346" s="15"/>
      <c r="BU346" s="15"/>
      <c r="BV346" s="15"/>
      <c r="BW346" s="15"/>
      <c r="BX346" s="15"/>
      <c r="BY346" s="15"/>
      <c r="BZ346" s="15"/>
    </row>
    <row r="347" spans="1:78" ht="15" customHeight="1" x14ac:dyDescent="0.75">
      <c r="A347" s="10">
        <v>0</v>
      </c>
      <c r="B347" s="11">
        <v>6200</v>
      </c>
      <c r="C347" s="11">
        <v>171582</v>
      </c>
      <c r="D347" s="11">
        <v>245730</v>
      </c>
      <c r="E347" s="11"/>
      <c r="F347" s="11">
        <v>0</v>
      </c>
      <c r="G347" s="11">
        <v>0</v>
      </c>
      <c r="H347" s="11">
        <v>135.10893024999999</v>
      </c>
      <c r="I347" s="11">
        <v>0</v>
      </c>
      <c r="J347" s="11">
        <v>22</v>
      </c>
      <c r="K347" s="11">
        <v>39.783818126</v>
      </c>
      <c r="L347" s="11" t="s">
        <v>20</v>
      </c>
      <c r="M347" s="11" t="s">
        <v>16</v>
      </c>
      <c r="N347" s="11">
        <f t="shared" si="35"/>
        <v>0</v>
      </c>
      <c r="O347" s="11">
        <f t="shared" si="36"/>
        <v>0</v>
      </c>
      <c r="P347" s="11">
        <f t="shared" si="37"/>
        <v>0</v>
      </c>
      <c r="Q347" s="11">
        <f t="shared" si="38"/>
        <v>0</v>
      </c>
      <c r="R347" s="11">
        <f t="shared" si="39"/>
        <v>1</v>
      </c>
      <c r="S347" s="11">
        <f t="shared" si="40"/>
        <v>0</v>
      </c>
      <c r="T347" s="9">
        <f t="shared" si="41"/>
        <v>0</v>
      </c>
      <c r="AT347" s="18"/>
      <c r="AU347" s="15"/>
      <c r="AV347" s="15"/>
      <c r="AW347" s="15"/>
      <c r="AX347" s="15"/>
      <c r="AY347" s="15"/>
      <c r="AZ347" s="15"/>
      <c r="BA347" s="15"/>
      <c r="BB347" s="15"/>
      <c r="BC347" s="15"/>
      <c r="BD347" s="15"/>
      <c r="BE347" s="15"/>
      <c r="BF347" s="15"/>
      <c r="BG347" s="15"/>
      <c r="BH347" s="15"/>
      <c r="BI347" s="15"/>
      <c r="BJ347" s="15"/>
      <c r="BK347" s="15"/>
      <c r="BL347" s="15"/>
      <c r="BM347" s="15"/>
      <c r="BN347" s="15"/>
      <c r="BO347" s="15"/>
      <c r="BQ347" s="18"/>
      <c r="BR347" s="15"/>
      <c r="BS347" s="15"/>
      <c r="BT347" s="15"/>
      <c r="BU347" s="15"/>
      <c r="BV347" s="15"/>
      <c r="BW347" s="15"/>
      <c r="BX347" s="15"/>
      <c r="BY347" s="15"/>
      <c r="BZ347" s="15"/>
    </row>
    <row r="348" spans="1:78" ht="15" customHeight="1" x14ac:dyDescent="0.75">
      <c r="A348" s="10">
        <v>0</v>
      </c>
      <c r="B348" s="11">
        <v>6200</v>
      </c>
      <c r="C348" s="11"/>
      <c r="D348" s="11">
        <v>33909</v>
      </c>
      <c r="E348" s="11"/>
      <c r="F348" s="11"/>
      <c r="G348" s="11"/>
      <c r="H348" s="11"/>
      <c r="I348" s="11"/>
      <c r="J348" s="11"/>
      <c r="K348" s="11">
        <v>34.517404515999999</v>
      </c>
      <c r="L348" s="11" t="s">
        <v>13</v>
      </c>
      <c r="M348" s="11"/>
      <c r="N348" s="11">
        <f t="shared" si="35"/>
        <v>1</v>
      </c>
      <c r="O348" s="11">
        <f t="shared" si="36"/>
        <v>0</v>
      </c>
      <c r="P348" s="11">
        <f t="shared" si="37"/>
        <v>0</v>
      </c>
      <c r="Q348" s="11">
        <f t="shared" si="38"/>
        <v>0</v>
      </c>
      <c r="R348" s="11">
        <f t="shared" si="39"/>
        <v>0</v>
      </c>
      <c r="S348" s="11">
        <f t="shared" si="40"/>
        <v>0</v>
      </c>
      <c r="T348" s="9">
        <f t="shared" si="41"/>
        <v>0</v>
      </c>
      <c r="AT348" s="18"/>
      <c r="AU348" s="15"/>
      <c r="AV348" s="15"/>
      <c r="AW348" s="15"/>
      <c r="AX348" s="15"/>
      <c r="AY348" s="15"/>
      <c r="AZ348" s="15"/>
      <c r="BA348" s="15"/>
      <c r="BB348" s="15"/>
      <c r="BC348" s="15"/>
      <c r="BD348" s="15"/>
      <c r="BE348" s="15"/>
      <c r="BF348" s="15"/>
      <c r="BG348" s="15"/>
      <c r="BH348" s="15"/>
      <c r="BI348" s="15"/>
      <c r="BJ348" s="15"/>
      <c r="BK348" s="15"/>
      <c r="BL348" s="15"/>
      <c r="BM348" s="15"/>
      <c r="BN348" s="15"/>
      <c r="BO348" s="15"/>
      <c r="BQ348" s="18"/>
      <c r="BR348" s="15"/>
      <c r="BS348" s="15"/>
      <c r="BT348" s="15"/>
      <c r="BU348" s="15"/>
      <c r="BV348" s="15"/>
      <c r="BW348" s="15"/>
      <c r="BX348" s="15"/>
      <c r="BY348" s="15"/>
      <c r="BZ348" s="15"/>
    </row>
    <row r="349" spans="1:78" ht="15" customHeight="1" x14ac:dyDescent="0.75">
      <c r="A349" s="10">
        <v>0</v>
      </c>
      <c r="B349" s="11">
        <v>6200</v>
      </c>
      <c r="C349" s="11">
        <v>46601</v>
      </c>
      <c r="D349" s="11">
        <v>59486</v>
      </c>
      <c r="E349" s="11">
        <v>5</v>
      </c>
      <c r="F349" s="11">
        <v>0</v>
      </c>
      <c r="G349" s="11">
        <v>0</v>
      </c>
      <c r="H349" s="11">
        <v>84.632110659999995</v>
      </c>
      <c r="I349" s="11">
        <v>0</v>
      </c>
      <c r="J349" s="11">
        <v>18</v>
      </c>
      <c r="K349" s="11">
        <v>25.350010359999999</v>
      </c>
      <c r="L349" s="11" t="s">
        <v>13</v>
      </c>
      <c r="M349" s="11" t="s">
        <v>14</v>
      </c>
      <c r="N349" s="11">
        <f t="shared" si="35"/>
        <v>1</v>
      </c>
      <c r="O349" s="11">
        <f t="shared" si="36"/>
        <v>0</v>
      </c>
      <c r="P349" s="11">
        <f t="shared" si="37"/>
        <v>1</v>
      </c>
      <c r="Q349" s="11">
        <f t="shared" si="38"/>
        <v>0</v>
      </c>
      <c r="R349" s="11">
        <f t="shared" si="39"/>
        <v>0</v>
      </c>
      <c r="S349" s="11">
        <f t="shared" si="40"/>
        <v>0</v>
      </c>
      <c r="T349" s="9">
        <f t="shared" si="41"/>
        <v>84.632110659999995</v>
      </c>
      <c r="AT349" s="18"/>
      <c r="AU349" s="15"/>
      <c r="AV349" s="15"/>
      <c r="AW349" s="15"/>
      <c r="AX349" s="15"/>
      <c r="AY349" s="15"/>
      <c r="AZ349" s="15"/>
      <c r="BA349" s="15"/>
      <c r="BB349" s="15"/>
      <c r="BC349" s="15"/>
      <c r="BD349" s="15"/>
      <c r="BE349" s="15"/>
      <c r="BF349" s="15"/>
      <c r="BG349" s="15"/>
      <c r="BH349" s="15"/>
      <c r="BI349" s="15"/>
      <c r="BJ349" s="15"/>
      <c r="BK349" s="15"/>
      <c r="BL349" s="15"/>
      <c r="BM349" s="15"/>
      <c r="BN349" s="15"/>
      <c r="BO349" s="15"/>
      <c r="BQ349" s="18"/>
      <c r="BR349" s="15"/>
      <c r="BS349" s="15"/>
      <c r="BT349" s="15"/>
      <c r="BU349" s="15"/>
      <c r="BV349" s="15"/>
      <c r="BW349" s="15"/>
      <c r="BX349" s="15"/>
      <c r="BY349" s="15"/>
      <c r="BZ349" s="15"/>
    </row>
    <row r="350" spans="1:78" ht="15" customHeight="1" x14ac:dyDescent="0.75">
      <c r="A350" s="10">
        <v>0</v>
      </c>
      <c r="B350" s="11">
        <v>6200</v>
      </c>
      <c r="C350" s="11">
        <v>60354</v>
      </c>
      <c r="D350" s="11">
        <v>87596</v>
      </c>
      <c r="E350" s="11">
        <v>5</v>
      </c>
      <c r="F350" s="11">
        <v>0</v>
      </c>
      <c r="G350" s="11">
        <v>0</v>
      </c>
      <c r="H350" s="11">
        <v>210.17306467</v>
      </c>
      <c r="I350" s="11">
        <v>2</v>
      </c>
      <c r="J350" s="11">
        <v>23</v>
      </c>
      <c r="K350" s="11">
        <v>34.054811237000003</v>
      </c>
      <c r="L350" s="11" t="s">
        <v>13</v>
      </c>
      <c r="M350" s="11" t="s">
        <v>18</v>
      </c>
      <c r="N350" s="11">
        <f t="shared" si="35"/>
        <v>1</v>
      </c>
      <c r="O350" s="11">
        <f t="shared" si="36"/>
        <v>0</v>
      </c>
      <c r="P350" s="11">
        <f t="shared" si="37"/>
        <v>0</v>
      </c>
      <c r="Q350" s="11">
        <f t="shared" si="38"/>
        <v>0</v>
      </c>
      <c r="R350" s="11">
        <f t="shared" si="39"/>
        <v>0</v>
      </c>
      <c r="S350" s="11">
        <f t="shared" si="40"/>
        <v>1</v>
      </c>
      <c r="T350" s="9">
        <f t="shared" si="41"/>
        <v>210.17306467</v>
      </c>
      <c r="AT350" s="18"/>
      <c r="AU350" s="15"/>
      <c r="AV350" s="15"/>
      <c r="AW350" s="15"/>
      <c r="AX350" s="15"/>
      <c r="AY350" s="15"/>
      <c r="AZ350" s="15"/>
      <c r="BA350" s="15"/>
      <c r="BB350" s="15"/>
      <c r="BC350" s="15"/>
      <c r="BD350" s="15"/>
      <c r="BE350" s="15"/>
      <c r="BF350" s="15"/>
      <c r="BG350" s="15"/>
      <c r="BH350" s="15"/>
      <c r="BI350" s="15"/>
      <c r="BJ350" s="15"/>
      <c r="BK350" s="15"/>
      <c r="BL350" s="15"/>
      <c r="BM350" s="15"/>
      <c r="BN350" s="15"/>
      <c r="BO350" s="15"/>
      <c r="BQ350" s="18"/>
      <c r="BR350" s="15"/>
      <c r="BS350" s="15"/>
      <c r="BT350" s="15"/>
      <c r="BU350" s="15"/>
      <c r="BV350" s="15"/>
      <c r="BW350" s="15"/>
      <c r="BX350" s="15"/>
      <c r="BY350" s="15"/>
      <c r="BZ350" s="15"/>
    </row>
    <row r="351" spans="1:78" ht="15" customHeight="1" x14ac:dyDescent="0.75">
      <c r="A351" s="10">
        <v>0</v>
      </c>
      <c r="B351" s="11">
        <v>6200</v>
      </c>
      <c r="C351" s="11">
        <v>45356</v>
      </c>
      <c r="D351" s="11">
        <v>82054</v>
      </c>
      <c r="E351" s="11">
        <v>2</v>
      </c>
      <c r="F351" s="11">
        <v>0</v>
      </c>
      <c r="G351" s="11">
        <v>0</v>
      </c>
      <c r="H351" s="11">
        <v>201.33448747</v>
      </c>
      <c r="I351" s="11">
        <v>4</v>
      </c>
      <c r="J351" s="11">
        <v>29</v>
      </c>
      <c r="K351" s="11">
        <v>29.661710161999999</v>
      </c>
      <c r="L351" s="11" t="s">
        <v>20</v>
      </c>
      <c r="M351" s="11"/>
      <c r="N351" s="11">
        <f t="shared" si="35"/>
        <v>0</v>
      </c>
      <c r="O351" s="11">
        <f t="shared" si="36"/>
        <v>0</v>
      </c>
      <c r="P351" s="11">
        <f t="shared" si="37"/>
        <v>0</v>
      </c>
      <c r="Q351" s="11">
        <f t="shared" si="38"/>
        <v>0</v>
      </c>
      <c r="R351" s="11">
        <f t="shared" si="39"/>
        <v>0</v>
      </c>
      <c r="S351" s="11">
        <f t="shared" si="40"/>
        <v>0</v>
      </c>
      <c r="T351" s="9">
        <f t="shared" si="41"/>
        <v>0</v>
      </c>
      <c r="AT351" s="18"/>
      <c r="AU351" s="15"/>
      <c r="AV351" s="15"/>
      <c r="AW351" s="15"/>
      <c r="AX351" s="15"/>
      <c r="AY351" s="15"/>
      <c r="AZ351" s="15"/>
      <c r="BA351" s="15"/>
      <c r="BB351" s="15"/>
      <c r="BC351" s="15"/>
      <c r="BD351" s="15"/>
      <c r="BE351" s="15"/>
      <c r="BF351" s="15"/>
      <c r="BG351" s="15"/>
      <c r="BH351" s="15"/>
      <c r="BI351" s="15"/>
      <c r="BJ351" s="15"/>
      <c r="BK351" s="15"/>
      <c r="BL351" s="15"/>
      <c r="BM351" s="15"/>
      <c r="BN351" s="15"/>
      <c r="BO351" s="15"/>
      <c r="BQ351" s="18"/>
      <c r="BR351" s="15"/>
      <c r="BS351" s="15"/>
      <c r="BT351" s="15"/>
      <c r="BU351" s="15"/>
      <c r="BV351" s="15"/>
      <c r="BW351" s="15"/>
      <c r="BX351" s="15"/>
      <c r="BY351" s="15"/>
      <c r="BZ351" s="15"/>
    </row>
    <row r="352" spans="1:78" ht="15" customHeight="1" x14ac:dyDescent="0.75">
      <c r="A352" s="10">
        <v>0</v>
      </c>
      <c r="B352" s="11">
        <v>6200</v>
      </c>
      <c r="C352" s="11"/>
      <c r="D352" s="11">
        <v>41657</v>
      </c>
      <c r="E352" s="11"/>
      <c r="F352" s="11"/>
      <c r="G352" s="11"/>
      <c r="H352" s="11">
        <v>293.95872355</v>
      </c>
      <c r="I352" s="11"/>
      <c r="J352" s="11">
        <v>11</v>
      </c>
      <c r="K352" s="11">
        <v>30.197630728</v>
      </c>
      <c r="L352" s="11" t="s">
        <v>13</v>
      </c>
      <c r="M352" s="11" t="s">
        <v>14</v>
      </c>
      <c r="N352" s="11">
        <f t="shared" si="35"/>
        <v>1</v>
      </c>
      <c r="O352" s="11">
        <f t="shared" si="36"/>
        <v>0</v>
      </c>
      <c r="P352" s="11">
        <f t="shared" si="37"/>
        <v>1</v>
      </c>
      <c r="Q352" s="11">
        <f t="shared" si="38"/>
        <v>0</v>
      </c>
      <c r="R352" s="11">
        <f t="shared" si="39"/>
        <v>0</v>
      </c>
      <c r="S352" s="11">
        <f t="shared" si="40"/>
        <v>0</v>
      </c>
      <c r="T352" s="9">
        <f t="shared" si="41"/>
        <v>293.95872355</v>
      </c>
      <c r="AT352" s="18"/>
      <c r="AU352" s="15"/>
      <c r="AV352" s="15"/>
      <c r="AW352" s="15"/>
      <c r="AX352" s="15"/>
      <c r="AY352" s="15"/>
      <c r="AZ352" s="15"/>
      <c r="BA352" s="15"/>
      <c r="BB352" s="15"/>
      <c r="BC352" s="15"/>
      <c r="BD352" s="15"/>
      <c r="BE352" s="15"/>
      <c r="BF352" s="15"/>
      <c r="BG352" s="15"/>
      <c r="BH352" s="15"/>
      <c r="BI352" s="15"/>
      <c r="BJ352" s="15"/>
      <c r="BK352" s="15"/>
      <c r="BL352" s="15"/>
      <c r="BM352" s="15"/>
      <c r="BN352" s="15"/>
      <c r="BO352" s="15"/>
      <c r="BQ352" s="18"/>
      <c r="BR352" s="15"/>
      <c r="BS352" s="15"/>
      <c r="BT352" s="15"/>
      <c r="BU352" s="15"/>
      <c r="BV352" s="15"/>
      <c r="BW352" s="15"/>
      <c r="BX352" s="15"/>
      <c r="BY352" s="15"/>
      <c r="BZ352" s="15"/>
    </row>
    <row r="353" spans="1:78" ht="15" customHeight="1" x14ac:dyDescent="0.75">
      <c r="A353" s="10">
        <v>1</v>
      </c>
      <c r="B353" s="11">
        <v>6200</v>
      </c>
      <c r="C353" s="11"/>
      <c r="D353" s="11"/>
      <c r="E353" s="11">
        <v>3</v>
      </c>
      <c r="F353" s="11"/>
      <c r="G353" s="11"/>
      <c r="H353" s="11">
        <v>80.5</v>
      </c>
      <c r="I353" s="11">
        <v>2</v>
      </c>
      <c r="J353" s="11">
        <v>17</v>
      </c>
      <c r="K353" s="11"/>
      <c r="L353" s="11" t="s">
        <v>20</v>
      </c>
      <c r="M353" s="11" t="s">
        <v>19</v>
      </c>
      <c r="N353" s="11">
        <f t="shared" si="35"/>
        <v>0</v>
      </c>
      <c r="O353" s="11">
        <f t="shared" si="36"/>
        <v>0</v>
      </c>
      <c r="P353" s="11">
        <f t="shared" si="37"/>
        <v>0</v>
      </c>
      <c r="Q353" s="11">
        <f t="shared" si="38"/>
        <v>0</v>
      </c>
      <c r="R353" s="11">
        <f t="shared" si="39"/>
        <v>0</v>
      </c>
      <c r="S353" s="11">
        <f t="shared" si="40"/>
        <v>0</v>
      </c>
      <c r="T353" s="9">
        <f t="shared" si="41"/>
        <v>0</v>
      </c>
      <c r="AT353" s="18"/>
      <c r="AU353" s="15"/>
      <c r="AV353" s="15"/>
      <c r="AW353" s="15"/>
      <c r="AX353" s="15"/>
      <c r="AY353" s="15"/>
      <c r="AZ353" s="15"/>
      <c r="BA353" s="15"/>
      <c r="BB353" s="15"/>
      <c r="BC353" s="15"/>
      <c r="BD353" s="15"/>
      <c r="BE353" s="15"/>
      <c r="BF353" s="15"/>
      <c r="BG353" s="15"/>
      <c r="BH353" s="15"/>
      <c r="BI353" s="15"/>
      <c r="BJ353" s="15"/>
      <c r="BK353" s="15"/>
      <c r="BL353" s="15"/>
      <c r="BM353" s="15"/>
      <c r="BN353" s="15"/>
      <c r="BO353" s="15"/>
      <c r="BQ353" s="18"/>
      <c r="BR353" s="15"/>
      <c r="BS353" s="15"/>
      <c r="BT353" s="15"/>
      <c r="BU353" s="15"/>
      <c r="BV353" s="15"/>
      <c r="BW353" s="15"/>
      <c r="BX353" s="15"/>
      <c r="BY353" s="15"/>
      <c r="BZ353" s="15"/>
    </row>
    <row r="354" spans="1:78" ht="15" customHeight="1" x14ac:dyDescent="0.75">
      <c r="A354" s="10">
        <v>0</v>
      </c>
      <c r="B354" s="11">
        <v>6200</v>
      </c>
      <c r="C354" s="11"/>
      <c r="D354" s="11">
        <v>80078</v>
      </c>
      <c r="E354" s="11"/>
      <c r="F354" s="11"/>
      <c r="G354" s="11"/>
      <c r="H354" s="11"/>
      <c r="I354" s="11"/>
      <c r="J354" s="11"/>
      <c r="K354" s="11">
        <v>25.375544161000001</v>
      </c>
      <c r="L354" s="11"/>
      <c r="M354" s="11"/>
      <c r="N354" s="11">
        <f t="shared" si="35"/>
        <v>0</v>
      </c>
      <c r="O354" s="11">
        <f t="shared" si="36"/>
        <v>0</v>
      </c>
      <c r="P354" s="11">
        <f t="shared" si="37"/>
        <v>0</v>
      </c>
      <c r="Q354" s="11">
        <f t="shared" si="38"/>
        <v>0</v>
      </c>
      <c r="R354" s="11">
        <f t="shared" si="39"/>
        <v>0</v>
      </c>
      <c r="S354" s="11">
        <f t="shared" si="40"/>
        <v>0</v>
      </c>
      <c r="T354" s="9">
        <f t="shared" si="41"/>
        <v>0</v>
      </c>
      <c r="AT354" s="18"/>
      <c r="AU354" s="15"/>
      <c r="AV354" s="15"/>
      <c r="AW354" s="15"/>
      <c r="AX354" s="15"/>
      <c r="AY354" s="15"/>
      <c r="AZ354" s="15"/>
      <c r="BA354" s="15"/>
      <c r="BB354" s="15"/>
      <c r="BC354" s="15"/>
      <c r="BD354" s="15"/>
      <c r="BE354" s="15"/>
      <c r="BF354" s="15"/>
      <c r="BG354" s="15"/>
      <c r="BH354" s="15"/>
      <c r="BI354" s="15"/>
      <c r="BJ354" s="15"/>
      <c r="BK354" s="15"/>
      <c r="BL354" s="15"/>
      <c r="BM354" s="15"/>
      <c r="BN354" s="15"/>
      <c r="BO354" s="15"/>
      <c r="BQ354" s="18"/>
      <c r="BR354" s="15"/>
      <c r="BS354" s="15"/>
      <c r="BT354" s="15"/>
      <c r="BU354" s="15"/>
      <c r="BV354" s="15"/>
      <c r="BW354" s="15"/>
      <c r="BX354" s="15"/>
      <c r="BY354" s="15"/>
      <c r="BZ354" s="15"/>
    </row>
    <row r="355" spans="1:78" ht="15" customHeight="1" x14ac:dyDescent="0.75">
      <c r="A355" s="10">
        <v>1</v>
      </c>
      <c r="B355" s="11">
        <v>6200</v>
      </c>
      <c r="C355" s="11">
        <v>42100</v>
      </c>
      <c r="D355" s="11">
        <v>57385</v>
      </c>
      <c r="E355" s="11">
        <v>8.5</v>
      </c>
      <c r="F355" s="11">
        <v>0</v>
      </c>
      <c r="G355" s="11">
        <v>1</v>
      </c>
      <c r="H355" s="11">
        <v>164.8</v>
      </c>
      <c r="I355" s="11">
        <v>1</v>
      </c>
      <c r="J355" s="11">
        <v>28</v>
      </c>
      <c r="K355" s="11"/>
      <c r="L355" s="11" t="s">
        <v>20</v>
      </c>
      <c r="M355" s="11" t="s">
        <v>14</v>
      </c>
      <c r="N355" s="11">
        <f t="shared" si="35"/>
        <v>0</v>
      </c>
      <c r="O355" s="11">
        <f t="shared" si="36"/>
        <v>0</v>
      </c>
      <c r="P355" s="11">
        <f t="shared" si="37"/>
        <v>1</v>
      </c>
      <c r="Q355" s="11">
        <f t="shared" si="38"/>
        <v>0</v>
      </c>
      <c r="R355" s="11">
        <f t="shared" si="39"/>
        <v>0</v>
      </c>
      <c r="S355" s="11">
        <f t="shared" si="40"/>
        <v>0</v>
      </c>
      <c r="T355" s="9">
        <f t="shared" si="41"/>
        <v>0</v>
      </c>
      <c r="AT355" s="18"/>
      <c r="AU355" s="15"/>
      <c r="AV355" s="15"/>
      <c r="AW355" s="15"/>
      <c r="AX355" s="15"/>
      <c r="AY355" s="15"/>
      <c r="AZ355" s="15"/>
      <c r="BA355" s="15"/>
      <c r="BB355" s="15"/>
      <c r="BC355" s="15"/>
      <c r="BD355" s="15"/>
      <c r="BE355" s="15"/>
      <c r="BF355" s="15"/>
      <c r="BG355" s="15"/>
      <c r="BH355" s="15"/>
      <c r="BI355" s="15"/>
      <c r="BJ355" s="15"/>
      <c r="BK355" s="15"/>
      <c r="BL355" s="15"/>
      <c r="BM355" s="15"/>
      <c r="BN355" s="15"/>
      <c r="BO355" s="15"/>
      <c r="BQ355" s="18"/>
      <c r="BR355" s="15"/>
      <c r="BS355" s="15"/>
      <c r="BT355" s="15"/>
      <c r="BU355" s="15"/>
      <c r="BV355" s="15"/>
      <c r="BW355" s="15"/>
      <c r="BX355" s="15"/>
      <c r="BY355" s="15"/>
      <c r="BZ355" s="15"/>
    </row>
    <row r="356" spans="1:78" ht="15" customHeight="1" x14ac:dyDescent="0.75">
      <c r="A356" s="10">
        <v>0</v>
      </c>
      <c r="B356" s="11">
        <v>6200</v>
      </c>
      <c r="C356" s="11">
        <v>70793</v>
      </c>
      <c r="D356" s="11">
        <v>71552</v>
      </c>
      <c r="E356" s="11">
        <v>3</v>
      </c>
      <c r="F356" s="11">
        <v>2</v>
      </c>
      <c r="G356" s="11">
        <v>0</v>
      </c>
      <c r="H356" s="11">
        <v>162.94515691999999</v>
      </c>
      <c r="I356" s="11">
        <v>0</v>
      </c>
      <c r="J356" s="11">
        <v>23</v>
      </c>
      <c r="K356" s="11">
        <v>40.315396587000002</v>
      </c>
      <c r="L356" s="11" t="s">
        <v>13</v>
      </c>
      <c r="M356" s="11" t="s">
        <v>16</v>
      </c>
      <c r="N356" s="11">
        <f t="shared" si="35"/>
        <v>1</v>
      </c>
      <c r="O356" s="11">
        <f t="shared" si="36"/>
        <v>0</v>
      </c>
      <c r="P356" s="11">
        <f t="shared" si="37"/>
        <v>0</v>
      </c>
      <c r="Q356" s="11">
        <f t="shared" si="38"/>
        <v>0</v>
      </c>
      <c r="R356" s="11">
        <f t="shared" si="39"/>
        <v>1</v>
      </c>
      <c r="S356" s="11">
        <f t="shared" si="40"/>
        <v>0</v>
      </c>
      <c r="T356" s="9">
        <f t="shared" si="41"/>
        <v>162.94515691999999</v>
      </c>
      <c r="AT356" s="18"/>
      <c r="AU356" s="15"/>
      <c r="AV356" s="15"/>
      <c r="AW356" s="15"/>
      <c r="AX356" s="15"/>
      <c r="AY356" s="15"/>
      <c r="AZ356" s="15"/>
      <c r="BA356" s="15"/>
      <c r="BB356" s="15"/>
      <c r="BC356" s="15"/>
      <c r="BD356" s="15"/>
      <c r="BE356" s="15"/>
      <c r="BF356" s="15"/>
      <c r="BG356" s="15"/>
      <c r="BH356" s="15"/>
      <c r="BI356" s="15"/>
      <c r="BJ356" s="15"/>
      <c r="BK356" s="15"/>
      <c r="BL356" s="15"/>
      <c r="BM356" s="15"/>
      <c r="BN356" s="15"/>
      <c r="BO356" s="15"/>
      <c r="BQ356" s="18"/>
      <c r="BR356" s="15"/>
      <c r="BS356" s="15"/>
      <c r="BT356" s="15"/>
      <c r="BU356" s="15"/>
      <c r="BV356" s="15"/>
      <c r="BW356" s="15"/>
      <c r="BX356" s="15"/>
      <c r="BY356" s="15"/>
      <c r="BZ356" s="15"/>
    </row>
    <row r="357" spans="1:78" ht="15" customHeight="1" x14ac:dyDescent="0.75">
      <c r="A357" s="10">
        <v>0</v>
      </c>
      <c r="B357" s="11">
        <v>6200</v>
      </c>
      <c r="C357" s="11">
        <v>73881</v>
      </c>
      <c r="D357" s="11">
        <v>98550</v>
      </c>
      <c r="E357" s="11">
        <v>0</v>
      </c>
      <c r="F357" s="11">
        <v>0</v>
      </c>
      <c r="G357" s="11">
        <v>1</v>
      </c>
      <c r="H357" s="11">
        <v>182.87877979999999</v>
      </c>
      <c r="I357" s="11">
        <v>0</v>
      </c>
      <c r="J357" s="11">
        <v>31</v>
      </c>
      <c r="K357" s="11">
        <v>37.199445689999997</v>
      </c>
      <c r="L357" s="11" t="s">
        <v>13</v>
      </c>
      <c r="M357" s="11" t="s">
        <v>14</v>
      </c>
      <c r="N357" s="11">
        <f t="shared" si="35"/>
        <v>1</v>
      </c>
      <c r="O357" s="11">
        <f t="shared" si="36"/>
        <v>0</v>
      </c>
      <c r="P357" s="11">
        <f t="shared" si="37"/>
        <v>1</v>
      </c>
      <c r="Q357" s="11">
        <f t="shared" si="38"/>
        <v>0</v>
      </c>
      <c r="R357" s="11">
        <f t="shared" si="39"/>
        <v>0</v>
      </c>
      <c r="S357" s="11">
        <f t="shared" si="40"/>
        <v>0</v>
      </c>
      <c r="T357" s="9">
        <f t="shared" si="41"/>
        <v>182.87877979999999</v>
      </c>
      <c r="AT357" s="18"/>
      <c r="AU357" s="15"/>
      <c r="AV357" s="15"/>
      <c r="AW357" s="15"/>
      <c r="AX357" s="15"/>
      <c r="AY357" s="15"/>
      <c r="AZ357" s="15"/>
      <c r="BA357" s="15"/>
      <c r="BB357" s="15"/>
      <c r="BC357" s="15"/>
      <c r="BD357" s="15"/>
      <c r="BE357" s="15"/>
      <c r="BF357" s="15"/>
      <c r="BG357" s="15"/>
      <c r="BH357" s="15"/>
      <c r="BI357" s="15"/>
      <c r="BJ357" s="15"/>
      <c r="BK357" s="15"/>
      <c r="BL357" s="15"/>
      <c r="BM357" s="15"/>
      <c r="BN357" s="15"/>
      <c r="BO357" s="15"/>
      <c r="BQ357" s="18"/>
      <c r="BR357" s="15"/>
      <c r="BS357" s="15"/>
      <c r="BT357" s="15"/>
      <c r="BU357" s="15"/>
      <c r="BV357" s="15"/>
      <c r="BW357" s="15"/>
      <c r="BX357" s="15"/>
      <c r="BY357" s="15"/>
      <c r="BZ357" s="15"/>
    </row>
    <row r="358" spans="1:78" ht="15" customHeight="1" x14ac:dyDescent="0.75">
      <c r="A358" s="10">
        <v>0</v>
      </c>
      <c r="B358" s="11">
        <v>6200</v>
      </c>
      <c r="C358" s="11">
        <v>45787</v>
      </c>
      <c r="D358" s="11">
        <v>64854</v>
      </c>
      <c r="E358" s="11">
        <v>4</v>
      </c>
      <c r="F358" s="11"/>
      <c r="G358" s="11">
        <v>1</v>
      </c>
      <c r="H358" s="11">
        <v>63.117023228000001</v>
      </c>
      <c r="I358" s="11"/>
      <c r="J358" s="11">
        <v>16</v>
      </c>
      <c r="K358" s="11">
        <v>36.538747338</v>
      </c>
      <c r="L358" s="11" t="s">
        <v>20</v>
      </c>
      <c r="M358" s="11"/>
      <c r="N358" s="11">
        <f t="shared" si="35"/>
        <v>0</v>
      </c>
      <c r="O358" s="11">
        <f t="shared" si="36"/>
        <v>0</v>
      </c>
      <c r="P358" s="11">
        <f t="shared" si="37"/>
        <v>0</v>
      </c>
      <c r="Q358" s="11">
        <f t="shared" si="38"/>
        <v>0</v>
      </c>
      <c r="R358" s="11">
        <f t="shared" si="39"/>
        <v>0</v>
      </c>
      <c r="S358" s="11">
        <f t="shared" si="40"/>
        <v>0</v>
      </c>
      <c r="T358" s="9">
        <f t="shared" si="41"/>
        <v>0</v>
      </c>
      <c r="AT358" s="18"/>
      <c r="AU358" s="15"/>
      <c r="AV358" s="15"/>
      <c r="AW358" s="15"/>
      <c r="AX358" s="15"/>
      <c r="AY358" s="15"/>
      <c r="AZ358" s="15"/>
      <c r="BA358" s="15"/>
      <c r="BB358" s="15"/>
      <c r="BC358" s="15"/>
      <c r="BD358" s="15"/>
      <c r="BE358" s="15"/>
      <c r="BF358" s="15"/>
      <c r="BG358" s="15"/>
      <c r="BH358" s="15"/>
      <c r="BI358" s="15"/>
      <c r="BJ358" s="15"/>
      <c r="BK358" s="15"/>
      <c r="BL358" s="15"/>
      <c r="BM358" s="15"/>
      <c r="BN358" s="15"/>
      <c r="BO358" s="15"/>
      <c r="BQ358" s="18"/>
      <c r="BR358" s="15"/>
      <c r="BS358" s="15"/>
      <c r="BT358" s="15"/>
      <c r="BU358" s="15"/>
      <c r="BV358" s="15"/>
      <c r="BW358" s="15"/>
      <c r="BX358" s="15"/>
      <c r="BY358" s="15"/>
      <c r="BZ358" s="15"/>
    </row>
    <row r="359" spans="1:78" ht="15" customHeight="1" x14ac:dyDescent="0.75">
      <c r="A359" s="10">
        <v>0</v>
      </c>
      <c r="B359" s="11">
        <v>6200</v>
      </c>
      <c r="C359" s="11">
        <v>75121</v>
      </c>
      <c r="D359" s="11">
        <v>96462</v>
      </c>
      <c r="E359" s="11">
        <v>0</v>
      </c>
      <c r="F359" s="11"/>
      <c r="G359" s="11"/>
      <c r="H359" s="11"/>
      <c r="I359" s="11"/>
      <c r="J359" s="11"/>
      <c r="K359" s="11">
        <v>27.167655962000001</v>
      </c>
      <c r="L359" s="11" t="s">
        <v>20</v>
      </c>
      <c r="M359" s="11" t="s">
        <v>18</v>
      </c>
      <c r="N359" s="11">
        <f t="shared" si="35"/>
        <v>0</v>
      </c>
      <c r="O359" s="11">
        <f t="shared" si="36"/>
        <v>0</v>
      </c>
      <c r="P359" s="11">
        <f t="shared" si="37"/>
        <v>0</v>
      </c>
      <c r="Q359" s="11">
        <f t="shared" si="38"/>
        <v>0</v>
      </c>
      <c r="R359" s="11">
        <f t="shared" si="39"/>
        <v>0</v>
      </c>
      <c r="S359" s="11">
        <f t="shared" si="40"/>
        <v>1</v>
      </c>
      <c r="T359" s="9">
        <f t="shared" si="41"/>
        <v>0</v>
      </c>
      <c r="AT359" s="18"/>
      <c r="AU359" s="15"/>
      <c r="AV359" s="15"/>
      <c r="AW359" s="15"/>
      <c r="AX359" s="15"/>
      <c r="AY359" s="15"/>
      <c r="AZ359" s="15"/>
      <c r="BA359" s="15"/>
      <c r="BB359" s="15"/>
      <c r="BC359" s="15"/>
      <c r="BD359" s="15"/>
      <c r="BE359" s="15"/>
      <c r="BF359" s="15"/>
      <c r="BG359" s="15"/>
      <c r="BH359" s="15"/>
      <c r="BI359" s="15"/>
      <c r="BJ359" s="15"/>
      <c r="BK359" s="15"/>
      <c r="BL359" s="15"/>
      <c r="BM359" s="15"/>
      <c r="BN359" s="15"/>
      <c r="BO359" s="15"/>
      <c r="BQ359" s="18"/>
      <c r="BR359" s="15"/>
      <c r="BS359" s="15"/>
      <c r="BT359" s="15"/>
      <c r="BU359" s="15"/>
      <c r="BV359" s="15"/>
      <c r="BW359" s="15"/>
      <c r="BX359" s="15"/>
      <c r="BY359" s="15"/>
      <c r="BZ359" s="15"/>
    </row>
    <row r="360" spans="1:78" ht="15" customHeight="1" x14ac:dyDescent="0.75">
      <c r="A360" s="10">
        <v>0</v>
      </c>
      <c r="B360" s="11">
        <v>6200</v>
      </c>
      <c r="C360" s="11"/>
      <c r="D360" s="11">
        <v>51732</v>
      </c>
      <c r="E360" s="11"/>
      <c r="F360" s="11"/>
      <c r="G360" s="11"/>
      <c r="H360" s="11"/>
      <c r="I360" s="11"/>
      <c r="J360" s="11"/>
      <c r="K360" s="11">
        <v>12.324707091000001</v>
      </c>
      <c r="L360" s="11"/>
      <c r="M360" s="11"/>
      <c r="N360" s="11">
        <f t="shared" si="35"/>
        <v>0</v>
      </c>
      <c r="O360" s="11">
        <f t="shared" si="36"/>
        <v>0</v>
      </c>
      <c r="P360" s="11">
        <f t="shared" si="37"/>
        <v>0</v>
      </c>
      <c r="Q360" s="11">
        <f t="shared" si="38"/>
        <v>0</v>
      </c>
      <c r="R360" s="11">
        <f t="shared" si="39"/>
        <v>0</v>
      </c>
      <c r="S360" s="11">
        <f t="shared" si="40"/>
        <v>0</v>
      </c>
      <c r="T360" s="9">
        <f t="shared" si="41"/>
        <v>0</v>
      </c>
      <c r="AT360" s="18"/>
      <c r="AU360" s="15"/>
      <c r="AV360" s="15"/>
      <c r="AW360" s="15"/>
      <c r="AX360" s="15"/>
      <c r="AY360" s="15"/>
      <c r="AZ360" s="15"/>
      <c r="BA360" s="15"/>
      <c r="BB360" s="15"/>
      <c r="BC360" s="15"/>
      <c r="BD360" s="15"/>
      <c r="BE360" s="15"/>
      <c r="BF360" s="15"/>
      <c r="BG360" s="15"/>
      <c r="BH360" s="15"/>
      <c r="BI360" s="15"/>
      <c r="BJ360" s="15"/>
      <c r="BK360" s="15"/>
      <c r="BL360" s="15"/>
      <c r="BM360" s="15"/>
      <c r="BN360" s="15"/>
      <c r="BO360" s="15"/>
      <c r="BQ360" s="18"/>
      <c r="BR360" s="15"/>
      <c r="BS360" s="15"/>
      <c r="BT360" s="15"/>
      <c r="BU360" s="15"/>
      <c r="BV360" s="15"/>
      <c r="BW360" s="15"/>
      <c r="BX360" s="15"/>
      <c r="BY360" s="15"/>
      <c r="BZ360" s="15"/>
    </row>
    <row r="361" spans="1:78" ht="15" customHeight="1" x14ac:dyDescent="0.75">
      <c r="A361" s="10">
        <v>0</v>
      </c>
      <c r="B361" s="11">
        <v>6200</v>
      </c>
      <c r="C361" s="11">
        <v>133882</v>
      </c>
      <c r="D361" s="11">
        <v>155222</v>
      </c>
      <c r="E361" s="11">
        <v>9</v>
      </c>
      <c r="F361" s="11">
        <v>0</v>
      </c>
      <c r="G361" s="11">
        <v>0</v>
      </c>
      <c r="H361" s="11">
        <v>212.53764322000001</v>
      </c>
      <c r="I361" s="11">
        <v>0</v>
      </c>
      <c r="J361" s="11">
        <v>19</v>
      </c>
      <c r="K361" s="11">
        <v>20.616783655999999</v>
      </c>
      <c r="L361" s="11" t="s">
        <v>13</v>
      </c>
      <c r="M361" s="11" t="s">
        <v>18</v>
      </c>
      <c r="N361" s="11">
        <f t="shared" si="35"/>
        <v>1</v>
      </c>
      <c r="O361" s="11">
        <f t="shared" si="36"/>
        <v>0</v>
      </c>
      <c r="P361" s="11">
        <f t="shared" si="37"/>
        <v>0</v>
      </c>
      <c r="Q361" s="11">
        <f t="shared" si="38"/>
        <v>0</v>
      </c>
      <c r="R361" s="11">
        <f t="shared" si="39"/>
        <v>0</v>
      </c>
      <c r="S361" s="11">
        <f t="shared" si="40"/>
        <v>1</v>
      </c>
      <c r="T361" s="9">
        <f t="shared" si="41"/>
        <v>212.53764322000001</v>
      </c>
      <c r="AT361" s="18"/>
      <c r="AU361" s="15"/>
      <c r="AV361" s="15"/>
      <c r="AW361" s="15"/>
      <c r="AX361" s="15"/>
      <c r="AY361" s="15"/>
      <c r="AZ361" s="15"/>
      <c r="BA361" s="15"/>
      <c r="BB361" s="15"/>
      <c r="BC361" s="15"/>
      <c r="BD361" s="15"/>
      <c r="BE361" s="15"/>
      <c r="BF361" s="15"/>
      <c r="BG361" s="15"/>
      <c r="BH361" s="15"/>
      <c r="BI361" s="15"/>
      <c r="BJ361" s="15"/>
      <c r="BK361" s="15"/>
      <c r="BL361" s="15"/>
      <c r="BM361" s="15"/>
      <c r="BN361" s="15"/>
      <c r="BO361" s="15"/>
      <c r="BQ361" s="18"/>
      <c r="BR361" s="15"/>
      <c r="BS361" s="15"/>
      <c r="BT361" s="15"/>
      <c r="BU361" s="15"/>
      <c r="BV361" s="15"/>
      <c r="BW361" s="15"/>
      <c r="BX361" s="15"/>
      <c r="BY361" s="15"/>
      <c r="BZ361" s="15"/>
    </row>
    <row r="362" spans="1:78" ht="15" customHeight="1" x14ac:dyDescent="0.75">
      <c r="A362" s="10">
        <v>0</v>
      </c>
      <c r="B362" s="11">
        <v>6200</v>
      </c>
      <c r="C362" s="11">
        <v>75623</v>
      </c>
      <c r="D362" s="11">
        <v>89634</v>
      </c>
      <c r="E362" s="11">
        <v>24</v>
      </c>
      <c r="F362" s="11">
        <v>0</v>
      </c>
      <c r="G362" s="11">
        <v>0</v>
      </c>
      <c r="H362" s="11">
        <v>324.68682940999997</v>
      </c>
      <c r="I362" s="11">
        <v>0</v>
      </c>
      <c r="J362" s="11">
        <v>47</v>
      </c>
      <c r="K362" s="11">
        <v>28.285532103000001</v>
      </c>
      <c r="L362" s="11" t="s">
        <v>13</v>
      </c>
      <c r="M362" s="11" t="s">
        <v>14</v>
      </c>
      <c r="N362" s="11">
        <f t="shared" si="35"/>
        <v>1</v>
      </c>
      <c r="O362" s="11">
        <f t="shared" si="36"/>
        <v>0</v>
      </c>
      <c r="P362" s="11">
        <f t="shared" si="37"/>
        <v>1</v>
      </c>
      <c r="Q362" s="11">
        <f t="shared" si="38"/>
        <v>0</v>
      </c>
      <c r="R362" s="11">
        <f t="shared" si="39"/>
        <v>0</v>
      </c>
      <c r="S362" s="11">
        <f t="shared" si="40"/>
        <v>0</v>
      </c>
      <c r="T362" s="9">
        <f t="shared" si="41"/>
        <v>324.68682940999997</v>
      </c>
      <c r="AT362" s="18"/>
      <c r="AU362" s="15"/>
      <c r="AV362" s="15"/>
      <c r="AW362" s="15"/>
      <c r="AX362" s="15"/>
      <c r="AY362" s="15"/>
      <c r="AZ362" s="15"/>
      <c r="BA362" s="15"/>
      <c r="BB362" s="15"/>
      <c r="BC362" s="15"/>
      <c r="BD362" s="15"/>
      <c r="BE362" s="15"/>
      <c r="BF362" s="15"/>
      <c r="BG362" s="15"/>
      <c r="BH362" s="15"/>
      <c r="BI362" s="15"/>
      <c r="BJ362" s="15"/>
      <c r="BK362" s="15"/>
      <c r="BL362" s="15"/>
      <c r="BM362" s="15"/>
      <c r="BN362" s="15"/>
      <c r="BO362" s="15"/>
      <c r="BQ362" s="18"/>
      <c r="BR362" s="15"/>
      <c r="BS362" s="15"/>
      <c r="BT362" s="15"/>
      <c r="BU362" s="15"/>
      <c r="BV362" s="15"/>
      <c r="BW362" s="15"/>
      <c r="BX362" s="15"/>
      <c r="BY362" s="15"/>
      <c r="BZ362" s="15"/>
    </row>
    <row r="363" spans="1:78" ht="15" customHeight="1" x14ac:dyDescent="0.75">
      <c r="A363" s="10">
        <v>0</v>
      </c>
      <c r="B363" s="11">
        <v>6200</v>
      </c>
      <c r="C363" s="11">
        <v>45564</v>
      </c>
      <c r="D363" s="11">
        <v>61956</v>
      </c>
      <c r="E363" s="11">
        <v>2</v>
      </c>
      <c r="F363" s="11">
        <v>0</v>
      </c>
      <c r="G363" s="11"/>
      <c r="H363" s="11">
        <v>101.16706032</v>
      </c>
      <c r="I363" s="11"/>
      <c r="J363" s="11">
        <v>13</v>
      </c>
      <c r="K363" s="11">
        <v>38.675140153000001</v>
      </c>
      <c r="L363" s="11" t="s">
        <v>13</v>
      </c>
      <c r="M363" s="11" t="s">
        <v>14</v>
      </c>
      <c r="N363" s="11">
        <f t="shared" si="35"/>
        <v>1</v>
      </c>
      <c r="O363" s="11">
        <f t="shared" si="36"/>
        <v>0</v>
      </c>
      <c r="P363" s="11">
        <f t="shared" si="37"/>
        <v>1</v>
      </c>
      <c r="Q363" s="11">
        <f t="shared" si="38"/>
        <v>0</v>
      </c>
      <c r="R363" s="11">
        <f t="shared" si="39"/>
        <v>0</v>
      </c>
      <c r="S363" s="11">
        <f t="shared" si="40"/>
        <v>0</v>
      </c>
      <c r="T363" s="9">
        <f t="shared" si="41"/>
        <v>101.16706032</v>
      </c>
      <c r="AT363" s="18"/>
      <c r="AU363" s="15"/>
      <c r="AV363" s="15"/>
      <c r="AW363" s="15"/>
      <c r="AX363" s="15"/>
      <c r="AY363" s="15"/>
      <c r="AZ363" s="15"/>
      <c r="BA363" s="15"/>
      <c r="BB363" s="15"/>
      <c r="BC363" s="15"/>
      <c r="BD363" s="15"/>
      <c r="BE363" s="15"/>
      <c r="BF363" s="15"/>
      <c r="BG363" s="15"/>
      <c r="BH363" s="15"/>
      <c r="BI363" s="15"/>
      <c r="BJ363" s="15"/>
      <c r="BK363" s="15"/>
      <c r="BL363" s="15"/>
      <c r="BM363" s="15"/>
      <c r="BN363" s="15"/>
      <c r="BO363" s="15"/>
      <c r="BQ363" s="18"/>
      <c r="BR363" s="15"/>
      <c r="BS363" s="15"/>
      <c r="BT363" s="15"/>
      <c r="BU363" s="15"/>
      <c r="BV363" s="15"/>
      <c r="BW363" s="15"/>
      <c r="BX363" s="15"/>
      <c r="BY363" s="15"/>
      <c r="BZ363" s="15"/>
    </row>
    <row r="364" spans="1:78" ht="15" customHeight="1" x14ac:dyDescent="0.75">
      <c r="A364" s="10">
        <v>0</v>
      </c>
      <c r="B364" s="11">
        <v>6300</v>
      </c>
      <c r="C364" s="11">
        <v>99469</v>
      </c>
      <c r="D364" s="11">
        <v>116260</v>
      </c>
      <c r="E364" s="11">
        <v>23</v>
      </c>
      <c r="F364" s="11">
        <v>0</v>
      </c>
      <c r="G364" s="11">
        <v>0</v>
      </c>
      <c r="H364" s="11">
        <v>124.74559549</v>
      </c>
      <c r="I364" s="11">
        <v>1</v>
      </c>
      <c r="J364" s="11">
        <v>12</v>
      </c>
      <c r="K364" s="11">
        <v>35.642270107000002</v>
      </c>
      <c r="L364" s="11" t="s">
        <v>13</v>
      </c>
      <c r="M364" s="11" t="s">
        <v>15</v>
      </c>
      <c r="N364" s="11">
        <f t="shared" si="35"/>
        <v>1</v>
      </c>
      <c r="O364" s="11">
        <f t="shared" si="36"/>
        <v>0</v>
      </c>
      <c r="P364" s="11">
        <f t="shared" si="37"/>
        <v>0</v>
      </c>
      <c r="Q364" s="11">
        <f t="shared" si="38"/>
        <v>1</v>
      </c>
      <c r="R364" s="11">
        <f t="shared" si="39"/>
        <v>0</v>
      </c>
      <c r="S364" s="11">
        <f t="shared" si="40"/>
        <v>0</v>
      </c>
      <c r="T364" s="9">
        <f t="shared" si="41"/>
        <v>124.74559549</v>
      </c>
      <c r="AT364" s="18"/>
      <c r="AU364" s="15"/>
      <c r="AV364" s="15"/>
      <c r="AW364" s="15"/>
      <c r="AX364" s="15"/>
      <c r="AY364" s="15"/>
      <c r="AZ364" s="15"/>
      <c r="BA364" s="15"/>
      <c r="BB364" s="15"/>
      <c r="BC364" s="15"/>
      <c r="BD364" s="15"/>
      <c r="BE364" s="15"/>
      <c r="BF364" s="15"/>
      <c r="BG364" s="15"/>
      <c r="BH364" s="15"/>
      <c r="BI364" s="15"/>
      <c r="BJ364" s="15"/>
      <c r="BK364" s="15"/>
      <c r="BL364" s="15"/>
      <c r="BM364" s="15"/>
      <c r="BN364" s="15"/>
      <c r="BO364" s="15"/>
      <c r="BQ364" s="18"/>
      <c r="BR364" s="15"/>
      <c r="BS364" s="15"/>
      <c r="BT364" s="15"/>
      <c r="BU364" s="15"/>
      <c r="BV364" s="15"/>
      <c r="BW364" s="15"/>
      <c r="BX364" s="15"/>
      <c r="BY364" s="15"/>
      <c r="BZ364" s="15"/>
    </row>
    <row r="365" spans="1:78" ht="15" customHeight="1" x14ac:dyDescent="0.75">
      <c r="A365" s="10">
        <v>0</v>
      </c>
      <c r="B365" s="11">
        <v>6300</v>
      </c>
      <c r="C365" s="11">
        <v>55000</v>
      </c>
      <c r="D365" s="11">
        <v>69000</v>
      </c>
      <c r="E365" s="11">
        <v>13</v>
      </c>
      <c r="F365" s="11">
        <v>0</v>
      </c>
      <c r="G365" s="11">
        <v>0</v>
      </c>
      <c r="H365" s="11">
        <v>130.06666666999999</v>
      </c>
      <c r="I365" s="11">
        <v>0</v>
      </c>
      <c r="J365" s="11">
        <v>20</v>
      </c>
      <c r="K365" s="11"/>
      <c r="L365" s="11" t="s">
        <v>20</v>
      </c>
      <c r="M365" s="11" t="s">
        <v>18</v>
      </c>
      <c r="N365" s="11">
        <f t="shared" si="35"/>
        <v>0</v>
      </c>
      <c r="O365" s="11">
        <f t="shared" si="36"/>
        <v>0</v>
      </c>
      <c r="P365" s="11">
        <f t="shared" si="37"/>
        <v>0</v>
      </c>
      <c r="Q365" s="11">
        <f t="shared" si="38"/>
        <v>0</v>
      </c>
      <c r="R365" s="11">
        <f t="shared" si="39"/>
        <v>0</v>
      </c>
      <c r="S365" s="11">
        <f t="shared" si="40"/>
        <v>1</v>
      </c>
      <c r="T365" s="9">
        <f t="shared" si="41"/>
        <v>0</v>
      </c>
      <c r="AT365" s="18"/>
      <c r="AU365" s="15"/>
      <c r="AV365" s="15"/>
      <c r="AW365" s="15"/>
      <c r="AX365" s="15"/>
      <c r="AY365" s="15"/>
      <c r="AZ365" s="15"/>
      <c r="BA365" s="15"/>
      <c r="BB365" s="15"/>
      <c r="BC365" s="15"/>
      <c r="BD365" s="15"/>
      <c r="BE365" s="15"/>
      <c r="BF365" s="15"/>
      <c r="BG365" s="15"/>
      <c r="BH365" s="15"/>
      <c r="BI365" s="15"/>
      <c r="BJ365" s="15"/>
      <c r="BK365" s="15"/>
      <c r="BL365" s="15"/>
      <c r="BM365" s="15"/>
      <c r="BN365" s="15"/>
      <c r="BO365" s="15"/>
      <c r="BQ365" s="18"/>
      <c r="BR365" s="15"/>
      <c r="BS365" s="15"/>
      <c r="BT365" s="15"/>
      <c r="BU365" s="15"/>
      <c r="BV365" s="15"/>
      <c r="BW365" s="15"/>
      <c r="BX365" s="15"/>
      <c r="BY365" s="15"/>
      <c r="BZ365" s="15"/>
    </row>
    <row r="366" spans="1:78" ht="15" customHeight="1" x14ac:dyDescent="0.75">
      <c r="A366" s="10">
        <v>0</v>
      </c>
      <c r="B366" s="11">
        <v>6300</v>
      </c>
      <c r="C366" s="11"/>
      <c r="D366" s="11">
        <v>72890</v>
      </c>
      <c r="E366" s="11">
        <v>1</v>
      </c>
      <c r="F366" s="11">
        <v>0</v>
      </c>
      <c r="G366" s="11">
        <v>0</v>
      </c>
      <c r="H366" s="11">
        <v>41.250113587000001</v>
      </c>
      <c r="I366" s="11">
        <v>0</v>
      </c>
      <c r="J366" s="11">
        <v>3</v>
      </c>
      <c r="K366" s="11">
        <v>39.198068218000003</v>
      </c>
      <c r="L366" s="11" t="s">
        <v>13</v>
      </c>
      <c r="M366" s="11" t="s">
        <v>15</v>
      </c>
      <c r="N366" s="11">
        <f t="shared" si="35"/>
        <v>1</v>
      </c>
      <c r="O366" s="11">
        <f t="shared" si="36"/>
        <v>0</v>
      </c>
      <c r="P366" s="11">
        <f t="shared" si="37"/>
        <v>0</v>
      </c>
      <c r="Q366" s="11">
        <f t="shared" si="38"/>
        <v>1</v>
      </c>
      <c r="R366" s="11">
        <f t="shared" si="39"/>
        <v>0</v>
      </c>
      <c r="S366" s="11">
        <f t="shared" si="40"/>
        <v>0</v>
      </c>
      <c r="T366" s="9">
        <f t="shared" si="41"/>
        <v>41.250113587000001</v>
      </c>
      <c r="AT366" s="18"/>
      <c r="AU366" s="15"/>
      <c r="AV366" s="15"/>
      <c r="AW366" s="15"/>
      <c r="AX366" s="15"/>
      <c r="AY366" s="15"/>
      <c r="AZ366" s="15"/>
      <c r="BA366" s="15"/>
      <c r="BB366" s="15"/>
      <c r="BC366" s="15"/>
      <c r="BD366" s="15"/>
      <c r="BE366" s="15"/>
      <c r="BF366" s="15"/>
      <c r="BG366" s="15"/>
      <c r="BH366" s="15"/>
      <c r="BI366" s="15"/>
      <c r="BJ366" s="15"/>
      <c r="BK366" s="15"/>
      <c r="BL366" s="15"/>
      <c r="BM366" s="15"/>
      <c r="BN366" s="15"/>
      <c r="BO366" s="15"/>
      <c r="BQ366" s="18"/>
      <c r="BR366" s="15"/>
      <c r="BS366" s="15"/>
      <c r="BT366" s="15"/>
      <c r="BU366" s="15"/>
      <c r="BV366" s="15"/>
      <c r="BW366" s="15"/>
      <c r="BX366" s="15"/>
      <c r="BY366" s="15"/>
      <c r="BZ366" s="15"/>
    </row>
    <row r="367" spans="1:78" ht="15" customHeight="1" x14ac:dyDescent="0.75">
      <c r="A367" s="10">
        <v>0</v>
      </c>
      <c r="B367" s="11">
        <v>6300</v>
      </c>
      <c r="C367" s="11">
        <v>44226</v>
      </c>
      <c r="D367" s="11">
        <v>57779</v>
      </c>
      <c r="E367" s="11">
        <v>7</v>
      </c>
      <c r="F367" s="11"/>
      <c r="G367" s="11">
        <v>0</v>
      </c>
      <c r="H367" s="11">
        <v>63.626413251000002</v>
      </c>
      <c r="I367" s="11"/>
      <c r="J367" s="11">
        <v>16</v>
      </c>
      <c r="K367" s="11">
        <v>33.111829108999999</v>
      </c>
      <c r="L367" s="11" t="s">
        <v>20</v>
      </c>
      <c r="M367" s="11"/>
      <c r="N367" s="11">
        <f t="shared" si="35"/>
        <v>0</v>
      </c>
      <c r="O367" s="11">
        <f t="shared" si="36"/>
        <v>0</v>
      </c>
      <c r="P367" s="11">
        <f t="shared" si="37"/>
        <v>0</v>
      </c>
      <c r="Q367" s="11">
        <f t="shared" si="38"/>
        <v>0</v>
      </c>
      <c r="R367" s="11">
        <f t="shared" si="39"/>
        <v>0</v>
      </c>
      <c r="S367" s="11">
        <f t="shared" si="40"/>
        <v>0</v>
      </c>
      <c r="T367" s="9">
        <f t="shared" si="41"/>
        <v>0</v>
      </c>
      <c r="AT367" s="18"/>
      <c r="AU367" s="15"/>
      <c r="AV367" s="15"/>
      <c r="AW367" s="15"/>
      <c r="AX367" s="15"/>
      <c r="AY367" s="15"/>
      <c r="AZ367" s="15"/>
      <c r="BA367" s="15"/>
      <c r="BB367" s="15"/>
      <c r="BC367" s="15"/>
      <c r="BD367" s="15"/>
      <c r="BE367" s="15"/>
      <c r="BF367" s="15"/>
      <c r="BG367" s="15"/>
      <c r="BH367" s="15"/>
      <c r="BI367" s="15"/>
      <c r="BJ367" s="15"/>
      <c r="BK367" s="15"/>
      <c r="BL367" s="15"/>
      <c r="BM367" s="15"/>
      <c r="BN367" s="15"/>
      <c r="BO367" s="15"/>
      <c r="BQ367" s="18"/>
      <c r="BR367" s="15"/>
      <c r="BS367" s="15"/>
      <c r="BT367" s="15"/>
      <c r="BU367" s="15"/>
      <c r="BV367" s="15"/>
      <c r="BW367" s="15"/>
      <c r="BX367" s="15"/>
      <c r="BY367" s="15"/>
      <c r="BZ367" s="15"/>
    </row>
    <row r="368" spans="1:78" ht="15" customHeight="1" x14ac:dyDescent="0.75">
      <c r="A368" s="10">
        <v>0</v>
      </c>
      <c r="B368" s="11">
        <v>6300</v>
      </c>
      <c r="C368" s="11"/>
      <c r="D368" s="11">
        <v>39050</v>
      </c>
      <c r="E368" s="11"/>
      <c r="F368" s="11"/>
      <c r="G368" s="11"/>
      <c r="H368" s="11">
        <v>294.47804755999999</v>
      </c>
      <c r="I368" s="11"/>
      <c r="J368" s="11">
        <v>12</v>
      </c>
      <c r="K368" s="11">
        <v>31.447750409000001</v>
      </c>
      <c r="L368" s="11" t="s">
        <v>13</v>
      </c>
      <c r="M368" s="11" t="s">
        <v>14</v>
      </c>
      <c r="N368" s="11">
        <f t="shared" si="35"/>
        <v>1</v>
      </c>
      <c r="O368" s="11">
        <f t="shared" si="36"/>
        <v>0</v>
      </c>
      <c r="P368" s="11">
        <f t="shared" si="37"/>
        <v>1</v>
      </c>
      <c r="Q368" s="11">
        <f t="shared" si="38"/>
        <v>0</v>
      </c>
      <c r="R368" s="11">
        <f t="shared" si="39"/>
        <v>0</v>
      </c>
      <c r="S368" s="11">
        <f t="shared" si="40"/>
        <v>0</v>
      </c>
      <c r="T368" s="9">
        <f t="shared" si="41"/>
        <v>294.47804755999999</v>
      </c>
      <c r="AT368" s="18"/>
      <c r="AU368" s="15"/>
      <c r="AV368" s="15"/>
      <c r="AW368" s="15"/>
      <c r="AX368" s="15"/>
      <c r="AY368" s="15"/>
      <c r="AZ368" s="15"/>
      <c r="BA368" s="15"/>
      <c r="BB368" s="15"/>
      <c r="BC368" s="15"/>
      <c r="BD368" s="15"/>
      <c r="BE368" s="15"/>
      <c r="BF368" s="15"/>
      <c r="BG368" s="15"/>
      <c r="BH368" s="15"/>
      <c r="BI368" s="15"/>
      <c r="BJ368" s="15"/>
      <c r="BK368" s="15"/>
      <c r="BL368" s="15"/>
      <c r="BM368" s="15"/>
      <c r="BN368" s="15"/>
      <c r="BO368" s="15"/>
      <c r="BQ368" s="18"/>
      <c r="BR368" s="15"/>
      <c r="BS368" s="15"/>
      <c r="BT368" s="15"/>
      <c r="BU368" s="15"/>
      <c r="BV368" s="15"/>
      <c r="BW368" s="15"/>
      <c r="BX368" s="15"/>
      <c r="BY368" s="15"/>
      <c r="BZ368" s="15"/>
    </row>
    <row r="369" spans="1:78" ht="15" customHeight="1" x14ac:dyDescent="0.75">
      <c r="A369" s="10">
        <v>0</v>
      </c>
      <c r="B369" s="11">
        <v>6300</v>
      </c>
      <c r="C369" s="11">
        <v>78724</v>
      </c>
      <c r="D369" s="11">
        <v>80355</v>
      </c>
      <c r="E369" s="11">
        <v>24</v>
      </c>
      <c r="F369" s="11">
        <v>0</v>
      </c>
      <c r="G369" s="11">
        <v>0</v>
      </c>
      <c r="H369" s="11">
        <v>335.07414261000002</v>
      </c>
      <c r="I369" s="11">
        <v>1</v>
      </c>
      <c r="J369" s="11">
        <v>46</v>
      </c>
      <c r="K369" s="11">
        <v>31.177261304000002</v>
      </c>
      <c r="L369" s="11" t="s">
        <v>13</v>
      </c>
      <c r="M369" s="11" t="s">
        <v>14</v>
      </c>
      <c r="N369" s="11">
        <f t="shared" si="35"/>
        <v>1</v>
      </c>
      <c r="O369" s="11">
        <f t="shared" si="36"/>
        <v>0</v>
      </c>
      <c r="P369" s="11">
        <f t="shared" si="37"/>
        <v>1</v>
      </c>
      <c r="Q369" s="11">
        <f t="shared" si="38"/>
        <v>0</v>
      </c>
      <c r="R369" s="11">
        <f t="shared" si="39"/>
        <v>0</v>
      </c>
      <c r="S369" s="11">
        <f t="shared" si="40"/>
        <v>0</v>
      </c>
      <c r="T369" s="9">
        <f t="shared" si="41"/>
        <v>335.07414261000002</v>
      </c>
      <c r="AT369" s="18"/>
      <c r="AU369" s="15"/>
      <c r="AV369" s="15"/>
      <c r="AW369" s="15"/>
      <c r="AX369" s="15"/>
      <c r="AY369" s="15"/>
      <c r="AZ369" s="15"/>
      <c r="BA369" s="15"/>
      <c r="BB369" s="15"/>
      <c r="BC369" s="15"/>
      <c r="BD369" s="15"/>
      <c r="BE369" s="15"/>
      <c r="BF369" s="15"/>
      <c r="BG369" s="15"/>
      <c r="BH369" s="15"/>
      <c r="BI369" s="15"/>
      <c r="BJ369" s="15"/>
      <c r="BK369" s="15"/>
      <c r="BL369" s="15"/>
      <c r="BM369" s="15"/>
      <c r="BN369" s="15"/>
      <c r="BO369" s="15"/>
      <c r="BQ369" s="18"/>
      <c r="BR369" s="15"/>
      <c r="BS369" s="15"/>
      <c r="BT369" s="15"/>
      <c r="BU369" s="15"/>
      <c r="BV369" s="15"/>
      <c r="BW369" s="15"/>
      <c r="BX369" s="15"/>
      <c r="BY369" s="15"/>
      <c r="BZ369" s="15"/>
    </row>
    <row r="370" spans="1:78" ht="15" customHeight="1" x14ac:dyDescent="0.75">
      <c r="A370" s="10">
        <v>1</v>
      </c>
      <c r="B370" s="11">
        <v>6300</v>
      </c>
      <c r="C370" s="11">
        <v>59793</v>
      </c>
      <c r="D370" s="11">
        <v>98314</v>
      </c>
      <c r="E370" s="11">
        <v>2.2000000000000002</v>
      </c>
      <c r="F370" s="11">
        <v>0</v>
      </c>
      <c r="G370" s="11">
        <v>0</v>
      </c>
      <c r="H370" s="11">
        <v>120.73333332999999</v>
      </c>
      <c r="I370" s="11">
        <v>0</v>
      </c>
      <c r="J370" s="11">
        <v>8</v>
      </c>
      <c r="K370" s="11"/>
      <c r="L370" s="11" t="s">
        <v>20</v>
      </c>
      <c r="M370" s="11" t="s">
        <v>19</v>
      </c>
      <c r="N370" s="11">
        <f t="shared" si="35"/>
        <v>0</v>
      </c>
      <c r="O370" s="11">
        <f t="shared" si="36"/>
        <v>0</v>
      </c>
      <c r="P370" s="11">
        <f t="shared" si="37"/>
        <v>0</v>
      </c>
      <c r="Q370" s="11">
        <f t="shared" si="38"/>
        <v>0</v>
      </c>
      <c r="R370" s="11">
        <f t="shared" si="39"/>
        <v>0</v>
      </c>
      <c r="S370" s="11">
        <f t="shared" si="40"/>
        <v>0</v>
      </c>
      <c r="T370" s="9">
        <f t="shared" si="41"/>
        <v>0</v>
      </c>
      <c r="AT370" s="18"/>
      <c r="AU370" s="15"/>
      <c r="AV370" s="15"/>
      <c r="AW370" s="15"/>
      <c r="AX370" s="15"/>
      <c r="AY370" s="15"/>
      <c r="AZ370" s="15"/>
      <c r="BA370" s="15"/>
      <c r="BB370" s="15"/>
      <c r="BC370" s="15"/>
      <c r="BD370" s="15"/>
      <c r="BE370" s="15"/>
      <c r="BF370" s="15"/>
      <c r="BG370" s="15"/>
      <c r="BH370" s="15"/>
      <c r="BI370" s="15"/>
      <c r="BJ370" s="15"/>
      <c r="BK370" s="15"/>
      <c r="BL370" s="15"/>
      <c r="BM370" s="15"/>
      <c r="BN370" s="15"/>
      <c r="BO370" s="15"/>
      <c r="BQ370" s="18"/>
      <c r="BR370" s="15"/>
      <c r="BS370" s="15"/>
      <c r="BT370" s="15"/>
      <c r="BU370" s="15"/>
      <c r="BV370" s="15"/>
      <c r="BW370" s="15"/>
      <c r="BX370" s="15"/>
      <c r="BY370" s="15"/>
      <c r="BZ370" s="15"/>
    </row>
    <row r="371" spans="1:78" ht="15" customHeight="1" x14ac:dyDescent="0.75">
      <c r="A371" s="10">
        <v>1</v>
      </c>
      <c r="B371" s="11">
        <v>6300</v>
      </c>
      <c r="C371" s="11">
        <v>65875</v>
      </c>
      <c r="D371" s="11">
        <v>76000</v>
      </c>
      <c r="E371" s="11">
        <v>0.8</v>
      </c>
      <c r="F371" s="11">
        <v>2</v>
      </c>
      <c r="G371" s="11">
        <v>0</v>
      </c>
      <c r="H371" s="11">
        <v>84</v>
      </c>
      <c r="I371" s="11">
        <v>1</v>
      </c>
      <c r="J371" s="11">
        <v>12</v>
      </c>
      <c r="K371" s="11"/>
      <c r="L371" s="11" t="s">
        <v>20</v>
      </c>
      <c r="M371" s="11" t="s">
        <v>17</v>
      </c>
      <c r="N371" s="11">
        <f t="shared" si="35"/>
        <v>0</v>
      </c>
      <c r="O371" s="11">
        <f t="shared" si="36"/>
        <v>1</v>
      </c>
      <c r="P371" s="11">
        <f t="shared" si="37"/>
        <v>0</v>
      </c>
      <c r="Q371" s="11">
        <f t="shared" si="38"/>
        <v>0</v>
      </c>
      <c r="R371" s="11">
        <f t="shared" si="39"/>
        <v>0</v>
      </c>
      <c r="S371" s="11">
        <f t="shared" si="40"/>
        <v>0</v>
      </c>
      <c r="T371" s="9">
        <f t="shared" si="41"/>
        <v>0</v>
      </c>
      <c r="AT371" s="18"/>
      <c r="AU371" s="15"/>
      <c r="AV371" s="15"/>
      <c r="AW371" s="15"/>
      <c r="AX371" s="15"/>
      <c r="AY371" s="15"/>
      <c r="AZ371" s="15"/>
      <c r="BA371" s="15"/>
      <c r="BB371" s="15"/>
      <c r="BC371" s="15"/>
      <c r="BD371" s="15"/>
      <c r="BE371" s="15"/>
      <c r="BF371" s="15"/>
      <c r="BG371" s="15"/>
      <c r="BH371" s="15"/>
      <c r="BI371" s="15"/>
      <c r="BJ371" s="15"/>
      <c r="BK371" s="15"/>
      <c r="BL371" s="15"/>
      <c r="BM371" s="15"/>
      <c r="BN371" s="15"/>
      <c r="BO371" s="15"/>
      <c r="BQ371" s="18"/>
      <c r="BR371" s="15"/>
      <c r="BS371" s="15"/>
      <c r="BT371" s="15"/>
      <c r="BU371" s="15"/>
      <c r="BV371" s="15"/>
      <c r="BW371" s="15"/>
      <c r="BX371" s="15"/>
      <c r="BY371" s="15"/>
      <c r="BZ371" s="15"/>
    </row>
    <row r="372" spans="1:78" ht="15" customHeight="1" x14ac:dyDescent="0.75">
      <c r="A372" s="10">
        <v>0</v>
      </c>
      <c r="B372" s="11">
        <v>6300</v>
      </c>
      <c r="C372" s="11">
        <v>45582</v>
      </c>
      <c r="D372" s="11">
        <v>89005</v>
      </c>
      <c r="E372" s="11">
        <v>2</v>
      </c>
      <c r="F372" s="11">
        <v>0</v>
      </c>
      <c r="G372" s="11">
        <v>0</v>
      </c>
      <c r="H372" s="11">
        <v>209.35804693</v>
      </c>
      <c r="I372" s="11">
        <v>4</v>
      </c>
      <c r="J372" s="11">
        <v>30</v>
      </c>
      <c r="K372" s="11">
        <v>29.595955514</v>
      </c>
      <c r="L372" s="11" t="s">
        <v>20</v>
      </c>
      <c r="M372" s="11"/>
      <c r="N372" s="11">
        <f t="shared" si="35"/>
        <v>0</v>
      </c>
      <c r="O372" s="11">
        <f t="shared" si="36"/>
        <v>0</v>
      </c>
      <c r="P372" s="11">
        <f t="shared" si="37"/>
        <v>0</v>
      </c>
      <c r="Q372" s="11">
        <f t="shared" si="38"/>
        <v>0</v>
      </c>
      <c r="R372" s="11">
        <f t="shared" si="39"/>
        <v>0</v>
      </c>
      <c r="S372" s="11">
        <f t="shared" si="40"/>
        <v>0</v>
      </c>
      <c r="T372" s="9">
        <f t="shared" si="41"/>
        <v>0</v>
      </c>
      <c r="AT372" s="18"/>
      <c r="AU372" s="15"/>
      <c r="AV372" s="15"/>
      <c r="AW372" s="15"/>
      <c r="AX372" s="15"/>
      <c r="AY372" s="15"/>
      <c r="AZ372" s="15"/>
      <c r="BA372" s="15"/>
      <c r="BB372" s="15"/>
      <c r="BC372" s="15"/>
      <c r="BD372" s="15"/>
      <c r="BE372" s="15"/>
      <c r="BF372" s="15"/>
      <c r="BG372" s="15"/>
      <c r="BH372" s="15"/>
      <c r="BI372" s="15"/>
      <c r="BJ372" s="15"/>
      <c r="BK372" s="15"/>
      <c r="BL372" s="15"/>
      <c r="BM372" s="15"/>
      <c r="BN372" s="15"/>
      <c r="BO372" s="15"/>
      <c r="BQ372" s="18"/>
      <c r="BR372" s="15"/>
      <c r="BS372" s="15"/>
      <c r="BT372" s="15"/>
      <c r="BU372" s="15"/>
      <c r="BV372" s="15"/>
      <c r="BW372" s="15"/>
      <c r="BX372" s="15"/>
      <c r="BY372" s="15"/>
      <c r="BZ372" s="15"/>
    </row>
    <row r="373" spans="1:78" ht="15" customHeight="1" x14ac:dyDescent="0.75">
      <c r="A373" s="10">
        <v>0</v>
      </c>
      <c r="B373" s="11">
        <v>6300</v>
      </c>
      <c r="C373" s="11">
        <v>92659</v>
      </c>
      <c r="D373" s="11">
        <v>117352</v>
      </c>
      <c r="E373" s="11">
        <v>6</v>
      </c>
      <c r="F373" s="11">
        <v>0</v>
      </c>
      <c r="G373" s="11">
        <v>0</v>
      </c>
      <c r="H373" s="11">
        <v>199.01192717999999</v>
      </c>
      <c r="I373" s="11">
        <v>0</v>
      </c>
      <c r="J373" s="11">
        <v>27</v>
      </c>
      <c r="K373" s="11">
        <v>26.520049519000001</v>
      </c>
      <c r="L373" s="11" t="s">
        <v>13</v>
      </c>
      <c r="M373" s="11" t="s">
        <v>18</v>
      </c>
      <c r="N373" s="11">
        <f t="shared" si="35"/>
        <v>1</v>
      </c>
      <c r="O373" s="11">
        <f t="shared" si="36"/>
        <v>0</v>
      </c>
      <c r="P373" s="11">
        <f t="shared" si="37"/>
        <v>0</v>
      </c>
      <c r="Q373" s="11">
        <f t="shared" si="38"/>
        <v>0</v>
      </c>
      <c r="R373" s="11">
        <f t="shared" si="39"/>
        <v>0</v>
      </c>
      <c r="S373" s="11">
        <f t="shared" si="40"/>
        <v>1</v>
      </c>
      <c r="T373" s="9">
        <f t="shared" si="41"/>
        <v>199.01192717999999</v>
      </c>
      <c r="AT373" s="18"/>
      <c r="AU373" s="15"/>
      <c r="AV373" s="15"/>
      <c r="AW373" s="15"/>
      <c r="AX373" s="15"/>
      <c r="AY373" s="15"/>
      <c r="AZ373" s="15"/>
      <c r="BA373" s="15"/>
      <c r="BB373" s="15"/>
      <c r="BC373" s="15"/>
      <c r="BD373" s="15"/>
      <c r="BE373" s="15"/>
      <c r="BF373" s="15"/>
      <c r="BG373" s="15"/>
      <c r="BH373" s="15"/>
      <c r="BI373" s="15"/>
      <c r="BJ373" s="15"/>
      <c r="BK373" s="15"/>
      <c r="BL373" s="15"/>
      <c r="BM373" s="15"/>
      <c r="BN373" s="15"/>
      <c r="BO373" s="15"/>
      <c r="BQ373" s="18"/>
      <c r="BR373" s="15"/>
      <c r="BS373" s="15"/>
      <c r="BT373" s="15"/>
      <c r="BU373" s="15"/>
      <c r="BV373" s="15"/>
      <c r="BW373" s="15"/>
      <c r="BX373" s="15"/>
      <c r="BY373" s="15"/>
      <c r="BZ373" s="15"/>
    </row>
    <row r="374" spans="1:78" ht="15" customHeight="1" x14ac:dyDescent="0.75">
      <c r="A374" s="10">
        <v>0</v>
      </c>
      <c r="B374" s="11">
        <v>6300</v>
      </c>
      <c r="C374" s="11">
        <v>58052</v>
      </c>
      <c r="D374" s="11">
        <v>70091</v>
      </c>
      <c r="E374" s="11">
        <v>9</v>
      </c>
      <c r="F374" s="11">
        <v>0</v>
      </c>
      <c r="G374" s="11">
        <v>4</v>
      </c>
      <c r="H374" s="11">
        <v>153.78043854000001</v>
      </c>
      <c r="I374" s="11">
        <v>1</v>
      </c>
      <c r="J374" s="11">
        <v>30</v>
      </c>
      <c r="K374" s="11">
        <v>21.719595981000001</v>
      </c>
      <c r="L374" s="11" t="s">
        <v>20</v>
      </c>
      <c r="M374" s="11" t="s">
        <v>18</v>
      </c>
      <c r="N374" s="11">
        <f t="shared" si="35"/>
        <v>0</v>
      </c>
      <c r="O374" s="11">
        <f t="shared" si="36"/>
        <v>0</v>
      </c>
      <c r="P374" s="11">
        <f t="shared" si="37"/>
        <v>0</v>
      </c>
      <c r="Q374" s="11">
        <f t="shared" si="38"/>
        <v>0</v>
      </c>
      <c r="R374" s="11">
        <f t="shared" si="39"/>
        <v>0</v>
      </c>
      <c r="S374" s="11">
        <f t="shared" si="40"/>
        <v>1</v>
      </c>
      <c r="T374" s="9">
        <f t="shared" si="41"/>
        <v>0</v>
      </c>
      <c r="AT374" s="18"/>
      <c r="AU374" s="15"/>
      <c r="AV374" s="15"/>
      <c r="AW374" s="15"/>
      <c r="AX374" s="15"/>
      <c r="AY374" s="15"/>
      <c r="AZ374" s="15"/>
      <c r="BA374" s="15"/>
      <c r="BB374" s="15"/>
      <c r="BC374" s="15"/>
      <c r="BD374" s="15"/>
      <c r="BE374" s="15"/>
      <c r="BF374" s="15"/>
      <c r="BG374" s="15"/>
      <c r="BH374" s="15"/>
      <c r="BI374" s="15"/>
      <c r="BJ374" s="15"/>
      <c r="BK374" s="15"/>
      <c r="BL374" s="15"/>
      <c r="BM374" s="15"/>
      <c r="BN374" s="15"/>
      <c r="BO374" s="15"/>
      <c r="BQ374" s="18"/>
      <c r="BR374" s="15"/>
      <c r="BS374" s="15"/>
      <c r="BT374" s="15"/>
      <c r="BU374" s="15"/>
      <c r="BV374" s="15"/>
      <c r="BW374" s="15"/>
      <c r="BX374" s="15"/>
      <c r="BY374" s="15"/>
      <c r="BZ374" s="15"/>
    </row>
    <row r="375" spans="1:78" ht="15" customHeight="1" x14ac:dyDescent="0.75">
      <c r="A375" s="10">
        <v>0</v>
      </c>
      <c r="B375" s="11">
        <v>6300</v>
      </c>
      <c r="C375" s="11">
        <v>49498</v>
      </c>
      <c r="D375" s="11">
        <v>64296</v>
      </c>
      <c r="E375" s="11">
        <v>6</v>
      </c>
      <c r="F375" s="11"/>
      <c r="G375" s="11">
        <v>4</v>
      </c>
      <c r="H375" s="11">
        <v>111.20651324000001</v>
      </c>
      <c r="I375" s="11">
        <v>1</v>
      </c>
      <c r="J375" s="11">
        <v>10</v>
      </c>
      <c r="K375" s="11">
        <v>38.577131936999997</v>
      </c>
      <c r="L375" s="11" t="s">
        <v>20</v>
      </c>
      <c r="M375" s="11" t="s">
        <v>17</v>
      </c>
      <c r="N375" s="11">
        <f t="shared" si="35"/>
        <v>0</v>
      </c>
      <c r="O375" s="11">
        <f t="shared" si="36"/>
        <v>1</v>
      </c>
      <c r="P375" s="11">
        <f t="shared" si="37"/>
        <v>0</v>
      </c>
      <c r="Q375" s="11">
        <f t="shared" si="38"/>
        <v>0</v>
      </c>
      <c r="R375" s="11">
        <f t="shared" si="39"/>
        <v>0</v>
      </c>
      <c r="S375" s="11">
        <f t="shared" si="40"/>
        <v>0</v>
      </c>
      <c r="T375" s="9">
        <f t="shared" si="41"/>
        <v>0</v>
      </c>
      <c r="AT375" s="18"/>
      <c r="AU375" s="15"/>
      <c r="AV375" s="15"/>
      <c r="AW375" s="15"/>
      <c r="AX375" s="15"/>
      <c r="AY375" s="15"/>
      <c r="AZ375" s="15"/>
      <c r="BA375" s="15"/>
      <c r="BB375" s="15"/>
      <c r="BC375" s="15"/>
      <c r="BD375" s="15"/>
      <c r="BE375" s="15"/>
      <c r="BF375" s="15"/>
      <c r="BG375" s="15"/>
      <c r="BH375" s="15"/>
      <c r="BI375" s="15"/>
      <c r="BJ375" s="15"/>
      <c r="BK375" s="15"/>
      <c r="BL375" s="15"/>
      <c r="BM375" s="15"/>
      <c r="BN375" s="15"/>
      <c r="BO375" s="15"/>
      <c r="BQ375" s="18"/>
      <c r="BR375" s="15"/>
      <c r="BS375" s="15"/>
      <c r="BT375" s="15"/>
      <c r="BU375" s="15"/>
      <c r="BV375" s="15"/>
      <c r="BW375" s="15"/>
      <c r="BX375" s="15"/>
      <c r="BY375" s="15"/>
      <c r="BZ375" s="15"/>
    </row>
    <row r="376" spans="1:78" ht="15" customHeight="1" x14ac:dyDescent="0.75">
      <c r="A376" s="10">
        <v>0</v>
      </c>
      <c r="B376" s="11">
        <v>6300</v>
      </c>
      <c r="C376" s="11">
        <v>79667</v>
      </c>
      <c r="D376" s="11">
        <v>96988</v>
      </c>
      <c r="E376" s="11">
        <v>1</v>
      </c>
      <c r="F376" s="11"/>
      <c r="G376" s="11"/>
      <c r="H376" s="11"/>
      <c r="I376" s="11"/>
      <c r="J376" s="11"/>
      <c r="K376" s="11">
        <v>29.835960720999999</v>
      </c>
      <c r="L376" s="11" t="s">
        <v>20</v>
      </c>
      <c r="M376" s="11" t="s">
        <v>18</v>
      </c>
      <c r="N376" s="11">
        <f t="shared" si="35"/>
        <v>0</v>
      </c>
      <c r="O376" s="11">
        <f t="shared" si="36"/>
        <v>0</v>
      </c>
      <c r="P376" s="11">
        <f t="shared" si="37"/>
        <v>0</v>
      </c>
      <c r="Q376" s="11">
        <f t="shared" si="38"/>
        <v>0</v>
      </c>
      <c r="R376" s="11">
        <f t="shared" si="39"/>
        <v>0</v>
      </c>
      <c r="S376" s="11">
        <f t="shared" si="40"/>
        <v>1</v>
      </c>
      <c r="T376" s="9">
        <f t="shared" si="41"/>
        <v>0</v>
      </c>
      <c r="AT376" s="18"/>
      <c r="AU376" s="15"/>
      <c r="AV376" s="15"/>
      <c r="AW376" s="15"/>
      <c r="AX376" s="15"/>
      <c r="AY376" s="15"/>
      <c r="AZ376" s="15"/>
      <c r="BA376" s="15"/>
      <c r="BB376" s="15"/>
      <c r="BC376" s="15"/>
      <c r="BD376" s="15"/>
      <c r="BE376" s="15"/>
      <c r="BF376" s="15"/>
      <c r="BG376" s="15"/>
      <c r="BH376" s="15"/>
      <c r="BI376" s="15"/>
      <c r="BJ376" s="15"/>
      <c r="BK376" s="15"/>
      <c r="BL376" s="15"/>
      <c r="BM376" s="15"/>
      <c r="BN376" s="15"/>
      <c r="BO376" s="15"/>
      <c r="BQ376" s="18"/>
      <c r="BR376" s="15"/>
      <c r="BS376" s="15"/>
      <c r="BT376" s="15"/>
      <c r="BU376" s="15"/>
      <c r="BV376" s="15"/>
      <c r="BW376" s="15"/>
      <c r="BX376" s="15"/>
      <c r="BY376" s="15"/>
      <c r="BZ376" s="15"/>
    </row>
    <row r="377" spans="1:78" ht="15" customHeight="1" x14ac:dyDescent="0.75">
      <c r="A377" s="10">
        <v>1</v>
      </c>
      <c r="B377" s="11">
        <v>6300</v>
      </c>
      <c r="C377" s="11">
        <v>12476</v>
      </c>
      <c r="D377" s="11">
        <v>32559</v>
      </c>
      <c r="E377" s="11">
        <v>12</v>
      </c>
      <c r="F377" s="11">
        <v>3</v>
      </c>
      <c r="G377" s="11">
        <v>6</v>
      </c>
      <c r="H377" s="11">
        <v>227.12990511000001</v>
      </c>
      <c r="I377" s="11">
        <v>0</v>
      </c>
      <c r="J377" s="11">
        <v>23</v>
      </c>
      <c r="K377" s="11">
        <v>23.319516780000001</v>
      </c>
      <c r="L377" s="11" t="s">
        <v>13</v>
      </c>
      <c r="M377" s="11" t="s">
        <v>15</v>
      </c>
      <c r="N377" s="11">
        <f t="shared" si="35"/>
        <v>1</v>
      </c>
      <c r="O377" s="11">
        <f t="shared" si="36"/>
        <v>0</v>
      </c>
      <c r="P377" s="11">
        <f t="shared" si="37"/>
        <v>0</v>
      </c>
      <c r="Q377" s="11">
        <f t="shared" si="38"/>
        <v>1</v>
      </c>
      <c r="R377" s="11">
        <f t="shared" si="39"/>
        <v>0</v>
      </c>
      <c r="S377" s="11">
        <f t="shared" si="40"/>
        <v>0</v>
      </c>
      <c r="T377" s="9">
        <f t="shared" si="41"/>
        <v>227.12990511000001</v>
      </c>
      <c r="AT377" s="18"/>
      <c r="AU377" s="15"/>
      <c r="AV377" s="15"/>
      <c r="AW377" s="15"/>
      <c r="AX377" s="15"/>
      <c r="AY377" s="15"/>
      <c r="AZ377" s="15"/>
      <c r="BA377" s="15"/>
      <c r="BB377" s="15"/>
      <c r="BC377" s="15"/>
      <c r="BD377" s="15"/>
      <c r="BE377" s="15"/>
      <c r="BF377" s="15"/>
      <c r="BG377" s="15"/>
      <c r="BH377" s="15"/>
      <c r="BI377" s="15"/>
      <c r="BJ377" s="15"/>
      <c r="BK377" s="15"/>
      <c r="BL377" s="15"/>
      <c r="BM377" s="15"/>
      <c r="BN377" s="15"/>
      <c r="BO377" s="15"/>
      <c r="BQ377" s="18"/>
      <c r="BR377" s="15"/>
      <c r="BS377" s="15"/>
      <c r="BT377" s="15"/>
      <c r="BU377" s="15"/>
      <c r="BV377" s="15"/>
      <c r="BW377" s="15"/>
      <c r="BX377" s="15"/>
      <c r="BY377" s="15"/>
      <c r="BZ377" s="15"/>
    </row>
    <row r="378" spans="1:78" ht="15" customHeight="1" x14ac:dyDescent="0.75">
      <c r="A378" s="10">
        <v>0</v>
      </c>
      <c r="B378" s="11">
        <v>6300</v>
      </c>
      <c r="C378" s="11">
        <v>69357</v>
      </c>
      <c r="D378" s="11">
        <v>73726</v>
      </c>
      <c r="E378" s="11">
        <v>3</v>
      </c>
      <c r="F378" s="11">
        <v>2</v>
      </c>
      <c r="G378" s="11">
        <v>0</v>
      </c>
      <c r="H378" s="11">
        <v>163.28393319</v>
      </c>
      <c r="I378" s="11">
        <v>1</v>
      </c>
      <c r="J378" s="11">
        <v>22</v>
      </c>
      <c r="K378" s="11">
        <v>42.407814244999997</v>
      </c>
      <c r="L378" s="11" t="s">
        <v>13</v>
      </c>
      <c r="M378" s="11" t="s">
        <v>16</v>
      </c>
      <c r="N378" s="11">
        <f t="shared" si="35"/>
        <v>1</v>
      </c>
      <c r="O378" s="11">
        <f t="shared" si="36"/>
        <v>0</v>
      </c>
      <c r="P378" s="11">
        <f t="shared" si="37"/>
        <v>0</v>
      </c>
      <c r="Q378" s="11">
        <f t="shared" si="38"/>
        <v>0</v>
      </c>
      <c r="R378" s="11">
        <f t="shared" si="39"/>
        <v>1</v>
      </c>
      <c r="S378" s="11">
        <f t="shared" si="40"/>
        <v>0</v>
      </c>
      <c r="T378" s="9">
        <f t="shared" si="41"/>
        <v>163.28393319</v>
      </c>
      <c r="AT378" s="18"/>
      <c r="AU378" s="15"/>
      <c r="AV378" s="15"/>
      <c r="AW378" s="15"/>
      <c r="AX378" s="15"/>
      <c r="AY378" s="15"/>
      <c r="AZ378" s="15"/>
      <c r="BA378" s="15"/>
      <c r="BB378" s="15"/>
      <c r="BC378" s="15"/>
      <c r="BD378" s="15"/>
      <c r="BE378" s="15"/>
      <c r="BF378" s="15"/>
      <c r="BG378" s="15"/>
      <c r="BH378" s="15"/>
      <c r="BI378" s="15"/>
      <c r="BJ378" s="15"/>
      <c r="BK378" s="15"/>
      <c r="BL378" s="15"/>
      <c r="BM378" s="15"/>
      <c r="BN378" s="15"/>
      <c r="BO378" s="15"/>
      <c r="BQ378" s="18"/>
      <c r="BR378" s="15"/>
      <c r="BS378" s="15"/>
      <c r="BT378" s="15"/>
      <c r="BU378" s="15"/>
      <c r="BV378" s="15"/>
      <c r="BW378" s="15"/>
      <c r="BX378" s="15"/>
      <c r="BY378" s="15"/>
      <c r="BZ378" s="15"/>
    </row>
    <row r="379" spans="1:78" ht="15" customHeight="1" x14ac:dyDescent="0.75">
      <c r="A379" s="10">
        <v>0</v>
      </c>
      <c r="B379" s="11">
        <v>6300</v>
      </c>
      <c r="C379" s="11">
        <v>26655</v>
      </c>
      <c r="D379" s="11">
        <v>29792</v>
      </c>
      <c r="E379" s="11">
        <v>1</v>
      </c>
      <c r="F379" s="11">
        <v>1</v>
      </c>
      <c r="G379" s="11">
        <v>0</v>
      </c>
      <c r="H379" s="11">
        <v>12.759267446999999</v>
      </c>
      <c r="I379" s="11">
        <v>10</v>
      </c>
      <c r="J379" s="11">
        <v>6</v>
      </c>
      <c r="K379" s="11">
        <v>28.361851779999999</v>
      </c>
      <c r="L379" s="11" t="s">
        <v>20</v>
      </c>
      <c r="M379" s="11" t="s">
        <v>14</v>
      </c>
      <c r="N379" s="11">
        <f t="shared" si="35"/>
        <v>0</v>
      </c>
      <c r="O379" s="11">
        <f t="shared" si="36"/>
        <v>0</v>
      </c>
      <c r="P379" s="11">
        <f t="shared" si="37"/>
        <v>1</v>
      </c>
      <c r="Q379" s="11">
        <f t="shared" si="38"/>
        <v>0</v>
      </c>
      <c r="R379" s="11">
        <f t="shared" si="39"/>
        <v>0</v>
      </c>
      <c r="S379" s="11">
        <f t="shared" si="40"/>
        <v>0</v>
      </c>
      <c r="T379" s="9">
        <f t="shared" si="41"/>
        <v>0</v>
      </c>
      <c r="AT379" s="18"/>
      <c r="AU379" s="15"/>
      <c r="AV379" s="15"/>
      <c r="AW379" s="15"/>
      <c r="AX379" s="15"/>
      <c r="AY379" s="15"/>
      <c r="AZ379" s="15"/>
      <c r="BA379" s="15"/>
      <c r="BB379" s="15"/>
      <c r="BC379" s="15"/>
      <c r="BD379" s="15"/>
      <c r="BE379" s="15"/>
      <c r="BF379" s="15"/>
      <c r="BG379" s="15"/>
      <c r="BH379" s="15"/>
      <c r="BI379" s="15"/>
      <c r="BJ379" s="15"/>
      <c r="BK379" s="15"/>
      <c r="BL379" s="15"/>
      <c r="BM379" s="15"/>
      <c r="BN379" s="15"/>
      <c r="BO379" s="15"/>
      <c r="BQ379" s="18"/>
      <c r="BR379" s="15"/>
      <c r="BS379" s="15"/>
      <c r="BT379" s="15"/>
      <c r="BU379" s="15"/>
      <c r="BV379" s="15"/>
      <c r="BW379" s="15"/>
      <c r="BX379" s="15"/>
      <c r="BY379" s="15"/>
      <c r="BZ379" s="15"/>
    </row>
    <row r="380" spans="1:78" ht="15" customHeight="1" x14ac:dyDescent="0.75">
      <c r="A380" s="10">
        <v>1</v>
      </c>
      <c r="B380" s="11">
        <v>6400</v>
      </c>
      <c r="C380" s="11">
        <v>25144</v>
      </c>
      <c r="D380" s="11">
        <v>45200</v>
      </c>
      <c r="E380" s="11">
        <v>25</v>
      </c>
      <c r="F380" s="11">
        <v>0</v>
      </c>
      <c r="G380" s="11">
        <v>2</v>
      </c>
      <c r="H380" s="11">
        <v>128</v>
      </c>
      <c r="I380" s="11">
        <v>4</v>
      </c>
      <c r="J380" s="11">
        <v>17</v>
      </c>
      <c r="K380" s="11"/>
      <c r="L380" s="11" t="s">
        <v>13</v>
      </c>
      <c r="M380" s="11" t="s">
        <v>14</v>
      </c>
      <c r="N380" s="11">
        <f t="shared" si="35"/>
        <v>1</v>
      </c>
      <c r="O380" s="11">
        <f t="shared" si="36"/>
        <v>0</v>
      </c>
      <c r="P380" s="11">
        <f t="shared" si="37"/>
        <v>1</v>
      </c>
      <c r="Q380" s="11">
        <f t="shared" si="38"/>
        <v>0</v>
      </c>
      <c r="R380" s="11">
        <f t="shared" si="39"/>
        <v>0</v>
      </c>
      <c r="S380" s="11">
        <f t="shared" si="40"/>
        <v>0</v>
      </c>
      <c r="T380" s="9">
        <f t="shared" si="41"/>
        <v>128</v>
      </c>
      <c r="AT380" s="18"/>
      <c r="AU380" s="15"/>
      <c r="AV380" s="15"/>
      <c r="AW380" s="15"/>
      <c r="AX380" s="15"/>
      <c r="AY380" s="15"/>
      <c r="AZ380" s="15"/>
      <c r="BA380" s="15"/>
      <c r="BB380" s="15"/>
      <c r="BC380" s="15"/>
      <c r="BD380" s="15"/>
      <c r="BE380" s="15"/>
      <c r="BF380" s="15"/>
      <c r="BG380" s="15"/>
      <c r="BH380" s="15"/>
      <c r="BI380" s="15"/>
      <c r="BJ380" s="15"/>
      <c r="BK380" s="15"/>
      <c r="BL380" s="15"/>
      <c r="BM380" s="15"/>
      <c r="BN380" s="15"/>
      <c r="BO380" s="15"/>
      <c r="BQ380" s="18"/>
      <c r="BR380" s="15"/>
      <c r="BS380" s="15"/>
      <c r="BT380" s="15"/>
      <c r="BU380" s="15"/>
      <c r="BV380" s="15"/>
      <c r="BW380" s="15"/>
      <c r="BX380" s="15"/>
      <c r="BY380" s="15"/>
      <c r="BZ380" s="15"/>
    </row>
    <row r="381" spans="1:78" ht="15" customHeight="1" x14ac:dyDescent="0.75">
      <c r="A381" s="10">
        <v>0</v>
      </c>
      <c r="B381" s="11">
        <v>6400</v>
      </c>
      <c r="C381" s="11">
        <v>99131</v>
      </c>
      <c r="D381" s="11">
        <v>125652</v>
      </c>
      <c r="E381" s="11">
        <v>8</v>
      </c>
      <c r="F381" s="11"/>
      <c r="G381" s="11"/>
      <c r="H381" s="11">
        <v>419.37515380000002</v>
      </c>
      <c r="I381" s="11">
        <v>1</v>
      </c>
      <c r="J381" s="11">
        <v>50</v>
      </c>
      <c r="K381" s="11">
        <v>42.244927572999998</v>
      </c>
      <c r="L381" s="11" t="s">
        <v>13</v>
      </c>
      <c r="M381" s="11" t="s">
        <v>14</v>
      </c>
      <c r="N381" s="11">
        <f t="shared" si="35"/>
        <v>1</v>
      </c>
      <c r="O381" s="11">
        <f t="shared" si="36"/>
        <v>0</v>
      </c>
      <c r="P381" s="11">
        <f t="shared" si="37"/>
        <v>1</v>
      </c>
      <c r="Q381" s="11">
        <f t="shared" si="38"/>
        <v>0</v>
      </c>
      <c r="R381" s="11">
        <f t="shared" si="39"/>
        <v>0</v>
      </c>
      <c r="S381" s="11">
        <f t="shared" si="40"/>
        <v>0</v>
      </c>
      <c r="T381" s="9">
        <f t="shared" si="41"/>
        <v>419.37515380000002</v>
      </c>
      <c r="AT381" s="18"/>
      <c r="AU381" s="15"/>
      <c r="AV381" s="15"/>
      <c r="AW381" s="15"/>
      <c r="AX381" s="15"/>
      <c r="AY381" s="15"/>
      <c r="AZ381" s="15"/>
      <c r="BA381" s="15"/>
      <c r="BB381" s="15"/>
      <c r="BC381" s="15"/>
      <c r="BD381" s="15"/>
      <c r="BE381" s="15"/>
      <c r="BF381" s="15"/>
      <c r="BG381" s="15"/>
      <c r="BH381" s="15"/>
      <c r="BI381" s="15"/>
      <c r="BJ381" s="15"/>
      <c r="BK381" s="15"/>
      <c r="BL381" s="15"/>
      <c r="BM381" s="15"/>
      <c r="BN381" s="15"/>
      <c r="BO381" s="15"/>
      <c r="BQ381" s="18"/>
      <c r="BR381" s="15"/>
      <c r="BS381" s="15"/>
      <c r="BT381" s="15"/>
      <c r="BU381" s="15"/>
      <c r="BV381" s="15"/>
      <c r="BW381" s="15"/>
      <c r="BX381" s="15"/>
      <c r="BY381" s="15"/>
      <c r="BZ381" s="15"/>
    </row>
    <row r="382" spans="1:78" ht="15" customHeight="1" x14ac:dyDescent="0.75">
      <c r="A382" s="10">
        <v>0</v>
      </c>
      <c r="B382" s="11">
        <v>6400</v>
      </c>
      <c r="C382" s="11">
        <v>76577</v>
      </c>
      <c r="D382" s="11">
        <v>83200</v>
      </c>
      <c r="E382" s="11">
        <v>5</v>
      </c>
      <c r="F382" s="11"/>
      <c r="G382" s="11"/>
      <c r="H382" s="11"/>
      <c r="I382" s="11"/>
      <c r="J382" s="11"/>
      <c r="K382" s="11">
        <v>22.055034213999999</v>
      </c>
      <c r="L382" s="11" t="s">
        <v>20</v>
      </c>
      <c r="M382" s="11"/>
      <c r="N382" s="11">
        <f t="shared" si="35"/>
        <v>0</v>
      </c>
      <c r="O382" s="11">
        <f t="shared" si="36"/>
        <v>0</v>
      </c>
      <c r="P382" s="11">
        <f t="shared" si="37"/>
        <v>0</v>
      </c>
      <c r="Q382" s="11">
        <f t="shared" si="38"/>
        <v>0</v>
      </c>
      <c r="R382" s="11">
        <f t="shared" si="39"/>
        <v>0</v>
      </c>
      <c r="S382" s="11">
        <f t="shared" si="40"/>
        <v>0</v>
      </c>
      <c r="T382" s="9">
        <f t="shared" si="41"/>
        <v>0</v>
      </c>
      <c r="AT382" s="18"/>
      <c r="AU382" s="15"/>
      <c r="AV382" s="15"/>
      <c r="AW382" s="15"/>
      <c r="AX382" s="15"/>
      <c r="AY382" s="15"/>
      <c r="AZ382" s="15"/>
      <c r="BA382" s="15"/>
      <c r="BB382" s="15"/>
      <c r="BC382" s="15"/>
      <c r="BD382" s="15"/>
      <c r="BE382" s="15"/>
      <c r="BF382" s="15"/>
      <c r="BG382" s="15"/>
      <c r="BH382" s="15"/>
      <c r="BI382" s="15"/>
      <c r="BJ382" s="15"/>
      <c r="BK382" s="15"/>
      <c r="BL382" s="15"/>
      <c r="BM382" s="15"/>
      <c r="BN382" s="15"/>
      <c r="BO382" s="15"/>
      <c r="BQ382" s="18"/>
      <c r="BR382" s="15"/>
      <c r="BS382" s="15"/>
      <c r="BT382" s="15"/>
      <c r="BU382" s="15"/>
      <c r="BV382" s="15"/>
      <c r="BW382" s="15"/>
      <c r="BX382" s="15"/>
      <c r="BY382" s="15"/>
      <c r="BZ382" s="15"/>
    </row>
    <row r="383" spans="1:78" ht="15" customHeight="1" x14ac:dyDescent="0.75">
      <c r="A383" s="10">
        <v>0</v>
      </c>
      <c r="B383" s="11">
        <v>6400</v>
      </c>
      <c r="C383" s="11">
        <v>47251</v>
      </c>
      <c r="D383" s="11">
        <v>58157</v>
      </c>
      <c r="E383" s="11">
        <v>0</v>
      </c>
      <c r="F383" s="11">
        <v>0</v>
      </c>
      <c r="G383" s="11"/>
      <c r="H383" s="11">
        <v>104.79246836</v>
      </c>
      <c r="I383" s="11"/>
      <c r="J383" s="11">
        <v>13</v>
      </c>
      <c r="K383" s="11">
        <v>36.416886965000003</v>
      </c>
      <c r="L383" s="11" t="s">
        <v>13</v>
      </c>
      <c r="M383" s="11" t="s">
        <v>14</v>
      </c>
      <c r="N383" s="11">
        <f t="shared" si="35"/>
        <v>1</v>
      </c>
      <c r="O383" s="11">
        <f t="shared" si="36"/>
        <v>0</v>
      </c>
      <c r="P383" s="11">
        <f t="shared" si="37"/>
        <v>1</v>
      </c>
      <c r="Q383" s="11">
        <f t="shared" si="38"/>
        <v>0</v>
      </c>
      <c r="R383" s="11">
        <f t="shared" si="39"/>
        <v>0</v>
      </c>
      <c r="S383" s="11">
        <f t="shared" si="40"/>
        <v>0</v>
      </c>
      <c r="T383" s="9">
        <f t="shared" si="41"/>
        <v>104.79246836</v>
      </c>
      <c r="AT383" s="18"/>
      <c r="AU383" s="15"/>
      <c r="AV383" s="15"/>
      <c r="AW383" s="15"/>
      <c r="AX383" s="15"/>
      <c r="AY383" s="15"/>
      <c r="AZ383" s="15"/>
      <c r="BA383" s="15"/>
      <c r="BB383" s="15"/>
      <c r="BC383" s="15"/>
      <c r="BD383" s="15"/>
      <c r="BE383" s="15"/>
      <c r="BF383" s="15"/>
      <c r="BG383" s="15"/>
      <c r="BH383" s="15"/>
      <c r="BI383" s="15"/>
      <c r="BJ383" s="15"/>
      <c r="BK383" s="15"/>
      <c r="BL383" s="15"/>
      <c r="BM383" s="15"/>
      <c r="BN383" s="15"/>
      <c r="BO383" s="15"/>
      <c r="BQ383" s="18"/>
      <c r="BR383" s="15"/>
      <c r="BS383" s="15"/>
      <c r="BT383" s="15"/>
      <c r="BU383" s="15"/>
      <c r="BV383" s="15"/>
      <c r="BW383" s="15"/>
      <c r="BX383" s="15"/>
      <c r="BY383" s="15"/>
      <c r="BZ383" s="15"/>
    </row>
    <row r="384" spans="1:78" ht="15" customHeight="1" x14ac:dyDescent="0.75">
      <c r="A384" s="10">
        <v>0</v>
      </c>
      <c r="B384" s="11">
        <v>6400</v>
      </c>
      <c r="C384" s="11">
        <v>53476</v>
      </c>
      <c r="D384" s="11">
        <v>70157</v>
      </c>
      <c r="E384" s="11">
        <v>7</v>
      </c>
      <c r="F384" s="11">
        <v>0</v>
      </c>
      <c r="G384" s="11">
        <v>3</v>
      </c>
      <c r="H384" s="11">
        <v>164.31540985999999</v>
      </c>
      <c r="I384" s="11">
        <v>1</v>
      </c>
      <c r="J384" s="11">
        <v>30</v>
      </c>
      <c r="K384" s="11">
        <v>21.137981572000001</v>
      </c>
      <c r="L384" s="11" t="s">
        <v>20</v>
      </c>
      <c r="M384" s="11" t="s">
        <v>18</v>
      </c>
      <c r="N384" s="11">
        <f t="shared" si="35"/>
        <v>0</v>
      </c>
      <c r="O384" s="11">
        <f t="shared" si="36"/>
        <v>0</v>
      </c>
      <c r="P384" s="11">
        <f t="shared" si="37"/>
        <v>0</v>
      </c>
      <c r="Q384" s="11">
        <f t="shared" si="38"/>
        <v>0</v>
      </c>
      <c r="R384" s="11">
        <f t="shared" si="39"/>
        <v>0</v>
      </c>
      <c r="S384" s="11">
        <f t="shared" si="40"/>
        <v>1</v>
      </c>
      <c r="T384" s="9">
        <f t="shared" si="41"/>
        <v>0</v>
      </c>
      <c r="AT384" s="18"/>
      <c r="AU384" s="15"/>
      <c r="AV384" s="15"/>
      <c r="AW384" s="15"/>
      <c r="AX384" s="15"/>
      <c r="AY384" s="15"/>
      <c r="AZ384" s="15"/>
      <c r="BA384" s="15"/>
      <c r="BB384" s="15"/>
      <c r="BC384" s="15"/>
      <c r="BD384" s="15"/>
      <c r="BE384" s="15"/>
      <c r="BF384" s="15"/>
      <c r="BG384" s="15"/>
      <c r="BH384" s="15"/>
      <c r="BI384" s="15"/>
      <c r="BJ384" s="15"/>
      <c r="BK384" s="15"/>
      <c r="BL384" s="15"/>
      <c r="BM384" s="15"/>
      <c r="BN384" s="15"/>
      <c r="BO384" s="15"/>
      <c r="BQ384" s="18"/>
      <c r="BR384" s="15"/>
      <c r="BS384" s="15"/>
      <c r="BT384" s="15"/>
      <c r="BU384" s="15"/>
      <c r="BV384" s="15"/>
      <c r="BW384" s="15"/>
      <c r="BX384" s="15"/>
      <c r="BY384" s="15"/>
      <c r="BZ384" s="15"/>
    </row>
    <row r="385" spans="1:78" ht="15" customHeight="1" x14ac:dyDescent="0.75">
      <c r="A385" s="10">
        <v>0</v>
      </c>
      <c r="B385" s="11">
        <v>6400</v>
      </c>
      <c r="C385" s="11">
        <v>81116</v>
      </c>
      <c r="D385" s="11">
        <v>86148</v>
      </c>
      <c r="E385" s="11">
        <v>8</v>
      </c>
      <c r="F385" s="11">
        <v>0</v>
      </c>
      <c r="G385" s="11">
        <v>0</v>
      </c>
      <c r="H385" s="11">
        <v>262.17542613000001</v>
      </c>
      <c r="I385" s="11">
        <v>0</v>
      </c>
      <c r="J385" s="11">
        <v>11</v>
      </c>
      <c r="K385" s="11">
        <v>42.068268179</v>
      </c>
      <c r="L385" s="11" t="s">
        <v>13</v>
      </c>
      <c r="M385" s="11" t="s">
        <v>18</v>
      </c>
      <c r="N385" s="11">
        <f t="shared" si="35"/>
        <v>1</v>
      </c>
      <c r="O385" s="11">
        <f t="shared" si="36"/>
        <v>0</v>
      </c>
      <c r="P385" s="11">
        <f t="shared" si="37"/>
        <v>0</v>
      </c>
      <c r="Q385" s="11">
        <f t="shared" si="38"/>
        <v>0</v>
      </c>
      <c r="R385" s="11">
        <f t="shared" si="39"/>
        <v>0</v>
      </c>
      <c r="S385" s="11">
        <f t="shared" si="40"/>
        <v>1</v>
      </c>
      <c r="T385" s="9">
        <f t="shared" si="41"/>
        <v>262.17542613000001</v>
      </c>
      <c r="AT385" s="18"/>
      <c r="AU385" s="15"/>
      <c r="AV385" s="15"/>
      <c r="AW385" s="15"/>
      <c r="AX385" s="15"/>
      <c r="AY385" s="15"/>
      <c r="AZ385" s="15"/>
      <c r="BA385" s="15"/>
      <c r="BB385" s="15"/>
      <c r="BC385" s="15"/>
      <c r="BD385" s="15"/>
      <c r="BE385" s="15"/>
      <c r="BF385" s="15"/>
      <c r="BG385" s="15"/>
      <c r="BH385" s="15"/>
      <c r="BI385" s="15"/>
      <c r="BJ385" s="15"/>
      <c r="BK385" s="15"/>
      <c r="BL385" s="15"/>
      <c r="BM385" s="15"/>
      <c r="BN385" s="15"/>
      <c r="BO385" s="15"/>
      <c r="BQ385" s="18"/>
      <c r="BR385" s="15"/>
      <c r="BS385" s="15"/>
      <c r="BT385" s="15"/>
      <c r="BU385" s="15"/>
      <c r="BV385" s="15"/>
      <c r="BW385" s="15"/>
      <c r="BX385" s="15"/>
      <c r="BY385" s="15"/>
      <c r="BZ385" s="15"/>
    </row>
    <row r="386" spans="1:78" ht="15" customHeight="1" x14ac:dyDescent="0.75">
      <c r="A386" s="10">
        <v>0</v>
      </c>
      <c r="B386" s="11">
        <v>6400</v>
      </c>
      <c r="C386" s="11">
        <v>17491</v>
      </c>
      <c r="D386" s="11">
        <v>63614</v>
      </c>
      <c r="E386" s="11">
        <v>23</v>
      </c>
      <c r="F386" s="11">
        <v>0</v>
      </c>
      <c r="G386" s="11">
        <v>0</v>
      </c>
      <c r="H386" s="11">
        <v>325.29930870999999</v>
      </c>
      <c r="I386" s="11">
        <v>0</v>
      </c>
      <c r="J386" s="11">
        <v>12</v>
      </c>
      <c r="K386" s="11">
        <v>40.244404369000002</v>
      </c>
      <c r="L386" s="11" t="s">
        <v>13</v>
      </c>
      <c r="M386" s="11" t="s">
        <v>15</v>
      </c>
      <c r="N386" s="11">
        <f t="shared" si="35"/>
        <v>1</v>
      </c>
      <c r="O386" s="11">
        <f t="shared" si="36"/>
        <v>0</v>
      </c>
      <c r="P386" s="11">
        <f t="shared" si="37"/>
        <v>0</v>
      </c>
      <c r="Q386" s="11">
        <f t="shared" si="38"/>
        <v>1</v>
      </c>
      <c r="R386" s="11">
        <f t="shared" si="39"/>
        <v>0</v>
      </c>
      <c r="S386" s="11">
        <f t="shared" si="40"/>
        <v>0</v>
      </c>
      <c r="T386" s="9">
        <f t="shared" si="41"/>
        <v>325.29930870999999</v>
      </c>
      <c r="AT386" s="18"/>
      <c r="AU386" s="15"/>
      <c r="AV386" s="15"/>
      <c r="AW386" s="15"/>
      <c r="AX386" s="15"/>
      <c r="AY386" s="15"/>
      <c r="AZ386" s="15"/>
      <c r="BA386" s="15"/>
      <c r="BB386" s="15"/>
      <c r="BC386" s="15"/>
      <c r="BD386" s="15"/>
      <c r="BE386" s="15"/>
      <c r="BF386" s="15"/>
      <c r="BG386" s="15"/>
      <c r="BH386" s="15"/>
      <c r="BI386" s="15"/>
      <c r="BJ386" s="15"/>
      <c r="BK386" s="15"/>
      <c r="BL386" s="15"/>
      <c r="BM386" s="15"/>
      <c r="BN386" s="15"/>
      <c r="BO386" s="15"/>
      <c r="BQ386" s="18"/>
      <c r="BR386" s="15"/>
      <c r="BS386" s="15"/>
      <c r="BT386" s="15"/>
      <c r="BU386" s="15"/>
      <c r="BV386" s="15"/>
      <c r="BW386" s="15"/>
      <c r="BX386" s="15"/>
      <c r="BY386" s="15"/>
      <c r="BZ386" s="15"/>
    </row>
    <row r="387" spans="1:78" ht="15" customHeight="1" x14ac:dyDescent="0.75">
      <c r="A387" s="10">
        <v>0</v>
      </c>
      <c r="B387" s="11">
        <v>6400</v>
      </c>
      <c r="C387" s="11">
        <v>65215</v>
      </c>
      <c r="D387" s="11">
        <v>74332</v>
      </c>
      <c r="E387" s="11">
        <v>9</v>
      </c>
      <c r="F387" s="11"/>
      <c r="G387" s="11">
        <v>1</v>
      </c>
      <c r="H387" s="11">
        <v>213.83210320000001</v>
      </c>
      <c r="I387" s="11">
        <v>0</v>
      </c>
      <c r="J387" s="11">
        <v>24</v>
      </c>
      <c r="K387" s="11">
        <v>40.644619550000002</v>
      </c>
      <c r="L387" s="11" t="s">
        <v>13</v>
      </c>
      <c r="M387" s="11" t="s">
        <v>17</v>
      </c>
      <c r="N387" s="11">
        <f t="shared" ref="N387:N450" si="42">IF(L387="HomeImp",1,0)</f>
        <v>1</v>
      </c>
      <c r="O387" s="11">
        <f t="shared" ref="O387:O450" si="43">IF(M387="Mgr",1,0)</f>
        <v>1</v>
      </c>
      <c r="P387" s="11">
        <f t="shared" ref="P387:P450" si="44">IF(M387="Other",1,0)</f>
        <v>0</v>
      </c>
      <c r="Q387" s="11">
        <f t="shared" ref="Q387:Q450" si="45">IF(M387="Office",1,0)</f>
        <v>0</v>
      </c>
      <c r="R387" s="11">
        <f t="shared" ref="R387:R450" si="46">IF(M387="Sales",1,0)</f>
        <v>0</v>
      </c>
      <c r="S387" s="11">
        <f t="shared" ref="S387:S450" si="47">IF(M387="ProfExe",1,0)</f>
        <v>0</v>
      </c>
      <c r="T387" s="9">
        <f t="shared" ref="T387:T450" si="48">H387*N387</f>
        <v>213.83210320000001</v>
      </c>
      <c r="AT387" s="18"/>
      <c r="AU387" s="15"/>
      <c r="AV387" s="15"/>
      <c r="AW387" s="15"/>
      <c r="AX387" s="15"/>
      <c r="AY387" s="15"/>
      <c r="AZ387" s="15"/>
      <c r="BA387" s="15"/>
      <c r="BB387" s="15"/>
      <c r="BC387" s="15"/>
      <c r="BD387" s="15"/>
      <c r="BE387" s="15"/>
      <c r="BF387" s="15"/>
      <c r="BG387" s="15"/>
      <c r="BH387" s="15"/>
      <c r="BI387" s="15"/>
      <c r="BJ387" s="15"/>
      <c r="BK387" s="15"/>
      <c r="BL387" s="15"/>
      <c r="BM387" s="15"/>
      <c r="BN387" s="15"/>
      <c r="BO387" s="15"/>
      <c r="BQ387" s="18"/>
      <c r="BR387" s="15"/>
      <c r="BS387" s="15"/>
      <c r="BT387" s="15"/>
      <c r="BU387" s="15"/>
      <c r="BV387" s="15"/>
      <c r="BW387" s="15"/>
      <c r="BX387" s="15"/>
      <c r="BY387" s="15"/>
      <c r="BZ387" s="15"/>
    </row>
    <row r="388" spans="1:78" ht="15" customHeight="1" x14ac:dyDescent="0.75">
      <c r="A388" s="10">
        <v>0</v>
      </c>
      <c r="B388" s="11">
        <v>6400</v>
      </c>
      <c r="C388" s="11">
        <v>62746</v>
      </c>
      <c r="D388" s="11">
        <v>75016</v>
      </c>
      <c r="E388" s="11">
        <v>12</v>
      </c>
      <c r="F388" s="11">
        <v>0</v>
      </c>
      <c r="G388" s="11">
        <v>0</v>
      </c>
      <c r="H388" s="11">
        <v>133.10154782999999</v>
      </c>
      <c r="I388" s="11">
        <v>0</v>
      </c>
      <c r="J388" s="11">
        <v>20</v>
      </c>
      <c r="K388" s="11">
        <v>40.188123128000001</v>
      </c>
      <c r="L388" s="11" t="s">
        <v>20</v>
      </c>
      <c r="M388" s="11" t="s">
        <v>18</v>
      </c>
      <c r="N388" s="11">
        <f t="shared" si="42"/>
        <v>0</v>
      </c>
      <c r="O388" s="11">
        <f t="shared" si="43"/>
        <v>0</v>
      </c>
      <c r="P388" s="11">
        <f t="shared" si="44"/>
        <v>0</v>
      </c>
      <c r="Q388" s="11">
        <f t="shared" si="45"/>
        <v>0</v>
      </c>
      <c r="R388" s="11">
        <f t="shared" si="46"/>
        <v>0</v>
      </c>
      <c r="S388" s="11">
        <f t="shared" si="47"/>
        <v>1</v>
      </c>
      <c r="T388" s="9">
        <f t="shared" si="48"/>
        <v>0</v>
      </c>
      <c r="AT388" s="18"/>
      <c r="AU388" s="15"/>
      <c r="AV388" s="15"/>
      <c r="AW388" s="15"/>
      <c r="AX388" s="15"/>
      <c r="AY388" s="15"/>
      <c r="AZ388" s="15"/>
      <c r="BA388" s="15"/>
      <c r="BB388" s="15"/>
      <c r="BC388" s="15"/>
      <c r="BD388" s="15"/>
      <c r="BE388" s="15"/>
      <c r="BF388" s="15"/>
      <c r="BG388" s="15"/>
      <c r="BH388" s="15"/>
      <c r="BI388" s="15"/>
      <c r="BJ388" s="15"/>
      <c r="BK388" s="15"/>
      <c r="BL388" s="15"/>
      <c r="BM388" s="15"/>
      <c r="BN388" s="15"/>
      <c r="BO388" s="15"/>
      <c r="BQ388" s="18"/>
      <c r="BR388" s="15"/>
      <c r="BS388" s="15"/>
      <c r="BT388" s="15"/>
      <c r="BU388" s="15"/>
      <c r="BV388" s="15"/>
      <c r="BW388" s="15"/>
      <c r="BX388" s="15"/>
      <c r="BY388" s="15"/>
      <c r="BZ388" s="15"/>
    </row>
    <row r="389" spans="1:78" ht="15" customHeight="1" x14ac:dyDescent="0.75">
      <c r="A389" s="10">
        <v>0</v>
      </c>
      <c r="B389" s="11">
        <v>6400</v>
      </c>
      <c r="C389" s="11">
        <v>76732</v>
      </c>
      <c r="D389" s="11">
        <v>78084</v>
      </c>
      <c r="E389" s="11">
        <v>8</v>
      </c>
      <c r="F389" s="11">
        <v>0</v>
      </c>
      <c r="G389" s="11">
        <v>0</v>
      </c>
      <c r="H389" s="11">
        <v>109.19302137</v>
      </c>
      <c r="I389" s="11">
        <v>0</v>
      </c>
      <c r="J389" s="11">
        <v>26</v>
      </c>
      <c r="K389" s="11">
        <v>37.964554317999998</v>
      </c>
      <c r="L389" s="11" t="s">
        <v>13</v>
      </c>
      <c r="M389" s="11" t="s">
        <v>14</v>
      </c>
      <c r="N389" s="11">
        <f t="shared" si="42"/>
        <v>1</v>
      </c>
      <c r="O389" s="11">
        <f t="shared" si="43"/>
        <v>0</v>
      </c>
      <c r="P389" s="11">
        <f t="shared" si="44"/>
        <v>1</v>
      </c>
      <c r="Q389" s="11">
        <f t="shared" si="45"/>
        <v>0</v>
      </c>
      <c r="R389" s="11">
        <f t="shared" si="46"/>
        <v>0</v>
      </c>
      <c r="S389" s="11">
        <f t="shared" si="47"/>
        <v>0</v>
      </c>
      <c r="T389" s="9">
        <f t="shared" si="48"/>
        <v>109.19302137</v>
      </c>
      <c r="AT389" s="18"/>
      <c r="AU389" s="15"/>
      <c r="AV389" s="15"/>
      <c r="AW389" s="15"/>
      <c r="AX389" s="15"/>
      <c r="AY389" s="15"/>
      <c r="AZ389" s="15"/>
      <c r="BA389" s="15"/>
      <c r="BB389" s="15"/>
      <c r="BC389" s="15"/>
      <c r="BD389" s="15"/>
      <c r="BE389" s="15"/>
      <c r="BF389" s="15"/>
      <c r="BG389" s="15"/>
      <c r="BH389" s="15"/>
      <c r="BI389" s="15"/>
      <c r="BJ389" s="15"/>
      <c r="BK389" s="15"/>
      <c r="BL389" s="15"/>
      <c r="BM389" s="15"/>
      <c r="BN389" s="15"/>
      <c r="BO389" s="15"/>
      <c r="BQ389" s="18"/>
      <c r="BR389" s="15"/>
      <c r="BS389" s="15"/>
      <c r="BT389" s="15"/>
      <c r="BU389" s="15"/>
      <c r="BV389" s="15"/>
      <c r="BW389" s="15"/>
      <c r="BX389" s="15"/>
      <c r="BY389" s="15"/>
      <c r="BZ389" s="15"/>
    </row>
    <row r="390" spans="1:78" ht="15" customHeight="1" x14ac:dyDescent="0.75">
      <c r="A390" s="10">
        <v>0</v>
      </c>
      <c r="B390" s="11">
        <v>6400</v>
      </c>
      <c r="C390" s="11">
        <v>70035</v>
      </c>
      <c r="D390" s="11">
        <v>78635</v>
      </c>
      <c r="E390" s="11">
        <v>3</v>
      </c>
      <c r="F390" s="11">
        <v>0</v>
      </c>
      <c r="G390" s="11">
        <v>0</v>
      </c>
      <c r="H390" s="11">
        <v>147.07716353000001</v>
      </c>
      <c r="I390" s="11">
        <v>0</v>
      </c>
      <c r="J390" s="11">
        <v>31</v>
      </c>
      <c r="K390" s="11">
        <v>31.206129763</v>
      </c>
      <c r="L390" s="11" t="s">
        <v>20</v>
      </c>
      <c r="M390" s="11" t="s">
        <v>16</v>
      </c>
      <c r="N390" s="11">
        <f t="shared" si="42"/>
        <v>0</v>
      </c>
      <c r="O390" s="11">
        <f t="shared" si="43"/>
        <v>0</v>
      </c>
      <c r="P390" s="11">
        <f t="shared" si="44"/>
        <v>0</v>
      </c>
      <c r="Q390" s="11">
        <f t="shared" si="45"/>
        <v>0</v>
      </c>
      <c r="R390" s="11">
        <f t="shared" si="46"/>
        <v>1</v>
      </c>
      <c r="S390" s="11">
        <f t="shared" si="47"/>
        <v>0</v>
      </c>
      <c r="T390" s="9">
        <f t="shared" si="48"/>
        <v>0</v>
      </c>
      <c r="AT390" s="18"/>
      <c r="AU390" s="15"/>
      <c r="AV390" s="15"/>
      <c r="AW390" s="15"/>
      <c r="AX390" s="15"/>
      <c r="AY390" s="15"/>
      <c r="AZ390" s="15"/>
      <c r="BA390" s="15"/>
      <c r="BB390" s="15"/>
      <c r="BC390" s="15"/>
      <c r="BD390" s="15"/>
      <c r="BE390" s="15"/>
      <c r="BF390" s="15"/>
      <c r="BG390" s="15"/>
      <c r="BH390" s="15"/>
      <c r="BI390" s="15"/>
      <c r="BJ390" s="15"/>
      <c r="BK390" s="15"/>
      <c r="BL390" s="15"/>
      <c r="BM390" s="15"/>
      <c r="BN390" s="15"/>
      <c r="BO390" s="15"/>
      <c r="BQ390" s="18"/>
      <c r="BR390" s="15"/>
      <c r="BS390" s="15"/>
      <c r="BT390" s="15"/>
      <c r="BU390" s="15"/>
      <c r="BV390" s="15"/>
      <c r="BW390" s="15"/>
      <c r="BX390" s="15"/>
      <c r="BY390" s="15"/>
      <c r="BZ390" s="15"/>
    </row>
    <row r="391" spans="1:78" ht="15" customHeight="1" x14ac:dyDescent="0.75">
      <c r="A391" s="10">
        <v>0</v>
      </c>
      <c r="B391" s="11">
        <v>6400</v>
      </c>
      <c r="C391" s="11">
        <v>39687</v>
      </c>
      <c r="D391" s="11">
        <v>51666</v>
      </c>
      <c r="E391" s="11">
        <v>9</v>
      </c>
      <c r="F391" s="11"/>
      <c r="G391" s="11"/>
      <c r="H391" s="11">
        <v>177.59135402000001</v>
      </c>
      <c r="I391" s="11"/>
      <c r="J391" s="11">
        <v>19</v>
      </c>
      <c r="K391" s="11">
        <v>26.1209597</v>
      </c>
      <c r="L391" s="11" t="s">
        <v>13</v>
      </c>
      <c r="M391" s="11" t="s">
        <v>15</v>
      </c>
      <c r="N391" s="11">
        <f t="shared" si="42"/>
        <v>1</v>
      </c>
      <c r="O391" s="11">
        <f t="shared" si="43"/>
        <v>0</v>
      </c>
      <c r="P391" s="11">
        <f t="shared" si="44"/>
        <v>0</v>
      </c>
      <c r="Q391" s="11">
        <f t="shared" si="45"/>
        <v>1</v>
      </c>
      <c r="R391" s="11">
        <f t="shared" si="46"/>
        <v>0</v>
      </c>
      <c r="S391" s="11">
        <f t="shared" si="47"/>
        <v>0</v>
      </c>
      <c r="T391" s="9">
        <f t="shared" si="48"/>
        <v>177.59135402000001</v>
      </c>
      <c r="AT391" s="18"/>
      <c r="AU391" s="15"/>
      <c r="AV391" s="15"/>
      <c r="AW391" s="15"/>
      <c r="AX391" s="15"/>
      <c r="AY391" s="15"/>
      <c r="AZ391" s="15"/>
      <c r="BA391" s="15"/>
      <c r="BB391" s="15"/>
      <c r="BC391" s="15"/>
      <c r="BD391" s="15"/>
      <c r="BE391" s="15"/>
      <c r="BF391" s="15"/>
      <c r="BG391" s="15"/>
      <c r="BH391" s="15"/>
      <c r="BI391" s="15"/>
      <c r="BJ391" s="15"/>
      <c r="BK391" s="15"/>
      <c r="BL391" s="15"/>
      <c r="BM391" s="15"/>
      <c r="BN391" s="15"/>
      <c r="BO391" s="15"/>
      <c r="BQ391" s="18"/>
      <c r="BR391" s="15"/>
      <c r="BS391" s="15"/>
      <c r="BT391" s="15"/>
      <c r="BU391" s="15"/>
      <c r="BV391" s="15"/>
      <c r="BW391" s="15"/>
      <c r="BX391" s="15"/>
      <c r="BY391" s="15"/>
      <c r="BZ391" s="15"/>
    </row>
    <row r="392" spans="1:78" ht="15" customHeight="1" x14ac:dyDescent="0.75">
      <c r="A392" s="10">
        <v>0</v>
      </c>
      <c r="B392" s="11">
        <v>6400</v>
      </c>
      <c r="C392" s="11">
        <v>51436</v>
      </c>
      <c r="D392" s="11">
        <v>91284</v>
      </c>
      <c r="E392" s="11">
        <v>4</v>
      </c>
      <c r="F392" s="11">
        <v>0</v>
      </c>
      <c r="G392" s="11">
        <v>0</v>
      </c>
      <c r="H392" s="11">
        <v>209.64289843</v>
      </c>
      <c r="I392" s="11">
        <v>2</v>
      </c>
      <c r="J392" s="11">
        <v>30</v>
      </c>
      <c r="K392" s="11">
        <v>31.971971207999999</v>
      </c>
      <c r="L392" s="11" t="s">
        <v>20</v>
      </c>
      <c r="M392" s="11"/>
      <c r="N392" s="11">
        <f t="shared" si="42"/>
        <v>0</v>
      </c>
      <c r="O392" s="11">
        <f t="shared" si="43"/>
        <v>0</v>
      </c>
      <c r="P392" s="11">
        <f t="shared" si="44"/>
        <v>0</v>
      </c>
      <c r="Q392" s="11">
        <f t="shared" si="45"/>
        <v>0</v>
      </c>
      <c r="R392" s="11">
        <f t="shared" si="46"/>
        <v>0</v>
      </c>
      <c r="S392" s="11">
        <f t="shared" si="47"/>
        <v>0</v>
      </c>
      <c r="T392" s="9">
        <f t="shared" si="48"/>
        <v>0</v>
      </c>
      <c r="AT392" s="18"/>
      <c r="AU392" s="15"/>
      <c r="AV392" s="15"/>
      <c r="AW392" s="15"/>
      <c r="AX392" s="15"/>
      <c r="AY392" s="15"/>
      <c r="AZ392" s="15"/>
      <c r="BA392" s="15"/>
      <c r="BB392" s="15"/>
      <c r="BC392" s="15"/>
      <c r="BD392" s="15"/>
      <c r="BE392" s="15"/>
      <c r="BF392" s="15"/>
      <c r="BG392" s="15"/>
      <c r="BH392" s="15"/>
      <c r="BI392" s="15"/>
      <c r="BJ392" s="15"/>
      <c r="BK392" s="15"/>
      <c r="BL392" s="15"/>
      <c r="BM392" s="15"/>
      <c r="BN392" s="15"/>
      <c r="BO392" s="15"/>
      <c r="BQ392" s="18"/>
      <c r="BR392" s="15"/>
      <c r="BS392" s="15"/>
      <c r="BT392" s="15"/>
      <c r="BU392" s="15"/>
      <c r="BV392" s="15"/>
      <c r="BW392" s="15"/>
      <c r="BX392" s="15"/>
      <c r="BY392" s="15"/>
      <c r="BZ392" s="15"/>
    </row>
    <row r="393" spans="1:78" ht="15" customHeight="1" x14ac:dyDescent="0.75">
      <c r="A393" s="10">
        <v>0</v>
      </c>
      <c r="B393" s="11">
        <v>6400</v>
      </c>
      <c r="C393" s="11">
        <v>44968</v>
      </c>
      <c r="D393" s="11">
        <v>62747</v>
      </c>
      <c r="E393" s="11">
        <v>0</v>
      </c>
      <c r="F393" s="11">
        <v>1</v>
      </c>
      <c r="G393" s="11"/>
      <c r="H393" s="11">
        <v>101.39144532</v>
      </c>
      <c r="I393" s="11"/>
      <c r="J393" s="11">
        <v>12</v>
      </c>
      <c r="K393" s="11">
        <v>36.602947342999997</v>
      </c>
      <c r="L393" s="11" t="s">
        <v>13</v>
      </c>
      <c r="M393" s="11" t="s">
        <v>14</v>
      </c>
      <c r="N393" s="11">
        <f t="shared" si="42"/>
        <v>1</v>
      </c>
      <c r="O393" s="11">
        <f t="shared" si="43"/>
        <v>0</v>
      </c>
      <c r="P393" s="11">
        <f t="shared" si="44"/>
        <v>1</v>
      </c>
      <c r="Q393" s="11">
        <f t="shared" si="45"/>
        <v>0</v>
      </c>
      <c r="R393" s="11">
        <f t="shared" si="46"/>
        <v>0</v>
      </c>
      <c r="S393" s="11">
        <f t="shared" si="47"/>
        <v>0</v>
      </c>
      <c r="T393" s="9">
        <f t="shared" si="48"/>
        <v>101.39144532</v>
      </c>
      <c r="AT393" s="18"/>
      <c r="AU393" s="15"/>
      <c r="AV393" s="15"/>
      <c r="AW393" s="15"/>
      <c r="AX393" s="15"/>
      <c r="AY393" s="15"/>
      <c r="AZ393" s="15"/>
      <c r="BA393" s="15"/>
      <c r="BB393" s="15"/>
      <c r="BC393" s="15"/>
      <c r="BD393" s="15"/>
      <c r="BE393" s="15"/>
      <c r="BF393" s="15"/>
      <c r="BG393" s="15"/>
      <c r="BH393" s="15"/>
      <c r="BI393" s="15"/>
      <c r="BJ393" s="15"/>
      <c r="BK393" s="15"/>
      <c r="BL393" s="15"/>
      <c r="BM393" s="15"/>
      <c r="BN393" s="15"/>
      <c r="BO393" s="15"/>
      <c r="BQ393" s="18"/>
      <c r="BR393" s="15"/>
      <c r="BS393" s="15"/>
      <c r="BT393" s="15"/>
      <c r="BU393" s="15"/>
      <c r="BV393" s="15"/>
      <c r="BW393" s="15"/>
      <c r="BX393" s="15"/>
      <c r="BY393" s="15"/>
      <c r="BZ393" s="15"/>
    </row>
    <row r="394" spans="1:78" ht="15" customHeight="1" x14ac:dyDescent="0.75">
      <c r="A394" s="10">
        <v>0</v>
      </c>
      <c r="B394" s="11">
        <v>6400</v>
      </c>
      <c r="C394" s="11">
        <v>9113</v>
      </c>
      <c r="D394" s="11">
        <v>46351</v>
      </c>
      <c r="E394" s="11"/>
      <c r="F394" s="11">
        <v>0</v>
      </c>
      <c r="G394" s="11">
        <v>0</v>
      </c>
      <c r="H394" s="11">
        <v>202.25079582999999</v>
      </c>
      <c r="I394" s="11">
        <v>0</v>
      </c>
      <c r="J394" s="11">
        <v>11</v>
      </c>
      <c r="K394" s="11">
        <v>45.114319387999998</v>
      </c>
      <c r="L394" s="11" t="s">
        <v>13</v>
      </c>
      <c r="M394" s="11" t="s">
        <v>19</v>
      </c>
      <c r="N394" s="11">
        <f t="shared" si="42"/>
        <v>1</v>
      </c>
      <c r="O394" s="11">
        <f t="shared" si="43"/>
        <v>0</v>
      </c>
      <c r="P394" s="11">
        <f t="shared" si="44"/>
        <v>0</v>
      </c>
      <c r="Q394" s="11">
        <f t="shared" si="45"/>
        <v>0</v>
      </c>
      <c r="R394" s="11">
        <f t="shared" si="46"/>
        <v>0</v>
      </c>
      <c r="S394" s="11">
        <f t="shared" si="47"/>
        <v>0</v>
      </c>
      <c r="T394" s="9">
        <f t="shared" si="48"/>
        <v>202.25079582999999</v>
      </c>
      <c r="AT394" s="18"/>
      <c r="AU394" s="15"/>
      <c r="AV394" s="15"/>
      <c r="AW394" s="15"/>
      <c r="AX394" s="15"/>
      <c r="AY394" s="15"/>
      <c r="AZ394" s="15"/>
      <c r="BA394" s="15"/>
      <c r="BB394" s="15"/>
      <c r="BC394" s="15"/>
      <c r="BD394" s="15"/>
      <c r="BE394" s="15"/>
      <c r="BF394" s="15"/>
      <c r="BG394" s="15"/>
      <c r="BH394" s="15"/>
      <c r="BI394" s="15"/>
      <c r="BJ394" s="15"/>
      <c r="BK394" s="15"/>
      <c r="BL394" s="15"/>
      <c r="BM394" s="15"/>
      <c r="BN394" s="15"/>
      <c r="BO394" s="15"/>
      <c r="BQ394" s="18"/>
      <c r="BR394" s="15"/>
      <c r="BS394" s="15"/>
      <c r="BT394" s="15"/>
      <c r="BU394" s="15"/>
      <c r="BV394" s="15"/>
      <c r="BW394" s="15"/>
      <c r="BX394" s="15"/>
      <c r="BY394" s="15"/>
      <c r="BZ394" s="15"/>
    </row>
    <row r="395" spans="1:78" ht="15" customHeight="1" x14ac:dyDescent="0.75">
      <c r="A395" s="10">
        <v>0</v>
      </c>
      <c r="B395" s="11">
        <v>6400</v>
      </c>
      <c r="C395" s="11">
        <v>28041</v>
      </c>
      <c r="D395" s="11">
        <v>33438</v>
      </c>
      <c r="E395" s="11">
        <v>1</v>
      </c>
      <c r="F395" s="11">
        <v>1</v>
      </c>
      <c r="G395" s="11">
        <v>0</v>
      </c>
      <c r="H395" s="11">
        <v>10.425642849999999</v>
      </c>
      <c r="I395" s="11">
        <v>10</v>
      </c>
      <c r="J395" s="11">
        <v>6</v>
      </c>
      <c r="K395" s="11">
        <v>29.753700283000001</v>
      </c>
      <c r="L395" s="11" t="s">
        <v>20</v>
      </c>
      <c r="M395" s="11" t="s">
        <v>14</v>
      </c>
      <c r="N395" s="11">
        <f t="shared" si="42"/>
        <v>0</v>
      </c>
      <c r="O395" s="11">
        <f t="shared" si="43"/>
        <v>0</v>
      </c>
      <c r="P395" s="11">
        <f t="shared" si="44"/>
        <v>1</v>
      </c>
      <c r="Q395" s="11">
        <f t="shared" si="45"/>
        <v>0</v>
      </c>
      <c r="R395" s="11">
        <f t="shared" si="46"/>
        <v>0</v>
      </c>
      <c r="S395" s="11">
        <f t="shared" si="47"/>
        <v>0</v>
      </c>
      <c r="T395" s="9">
        <f t="shared" si="48"/>
        <v>0</v>
      </c>
      <c r="AT395" s="18"/>
      <c r="AU395" s="15"/>
      <c r="AV395" s="15"/>
      <c r="AW395" s="15"/>
      <c r="AX395" s="15"/>
      <c r="AY395" s="15"/>
      <c r="AZ395" s="15"/>
      <c r="BA395" s="15"/>
      <c r="BB395" s="15"/>
      <c r="BC395" s="15"/>
      <c r="BD395" s="15"/>
      <c r="BE395" s="15"/>
      <c r="BF395" s="15"/>
      <c r="BG395" s="15"/>
      <c r="BH395" s="15"/>
      <c r="BI395" s="15"/>
      <c r="BJ395" s="15"/>
      <c r="BK395" s="15"/>
      <c r="BL395" s="15"/>
      <c r="BM395" s="15"/>
      <c r="BN395" s="15"/>
      <c r="BO395" s="15"/>
      <c r="BQ395" s="18"/>
      <c r="BR395" s="15"/>
      <c r="BS395" s="15"/>
      <c r="BT395" s="15"/>
      <c r="BU395" s="15"/>
      <c r="BV395" s="15"/>
      <c r="BW395" s="15"/>
      <c r="BX395" s="15"/>
      <c r="BY395" s="15"/>
      <c r="BZ395" s="15"/>
    </row>
    <row r="396" spans="1:78" ht="15" customHeight="1" x14ac:dyDescent="0.75">
      <c r="A396" s="10">
        <v>0</v>
      </c>
      <c r="B396" s="11">
        <v>6400</v>
      </c>
      <c r="C396" s="11">
        <v>57887</v>
      </c>
      <c r="D396" s="11">
        <v>74776</v>
      </c>
      <c r="E396" s="11">
        <v>3</v>
      </c>
      <c r="F396" s="11">
        <v>0</v>
      </c>
      <c r="G396" s="11">
        <v>1</v>
      </c>
      <c r="H396" s="11">
        <v>126.32864372</v>
      </c>
      <c r="I396" s="11">
        <v>0</v>
      </c>
      <c r="J396" s="11">
        <v>22</v>
      </c>
      <c r="K396" s="11">
        <v>28.756345434</v>
      </c>
      <c r="L396" s="11" t="s">
        <v>13</v>
      </c>
      <c r="M396" s="11" t="s">
        <v>17</v>
      </c>
      <c r="N396" s="11">
        <f t="shared" si="42"/>
        <v>1</v>
      </c>
      <c r="O396" s="11">
        <f t="shared" si="43"/>
        <v>1</v>
      </c>
      <c r="P396" s="11">
        <f t="shared" si="44"/>
        <v>0</v>
      </c>
      <c r="Q396" s="11">
        <f t="shared" si="45"/>
        <v>0</v>
      </c>
      <c r="R396" s="11">
        <f t="shared" si="46"/>
        <v>0</v>
      </c>
      <c r="S396" s="11">
        <f t="shared" si="47"/>
        <v>0</v>
      </c>
      <c r="T396" s="9">
        <f t="shared" si="48"/>
        <v>126.32864372</v>
      </c>
      <c r="AT396" s="18"/>
      <c r="AU396" s="15"/>
      <c r="AV396" s="15"/>
      <c r="AW396" s="15"/>
      <c r="AX396" s="15"/>
      <c r="AY396" s="15"/>
      <c r="AZ396" s="15"/>
      <c r="BA396" s="15"/>
      <c r="BB396" s="15"/>
      <c r="BC396" s="15"/>
      <c r="BD396" s="15"/>
      <c r="BE396" s="15"/>
      <c r="BF396" s="15"/>
      <c r="BG396" s="15"/>
      <c r="BH396" s="15"/>
      <c r="BI396" s="15"/>
      <c r="BJ396" s="15"/>
      <c r="BK396" s="15"/>
      <c r="BL396" s="15"/>
      <c r="BM396" s="15"/>
      <c r="BN396" s="15"/>
      <c r="BO396" s="15"/>
      <c r="BQ396" s="18"/>
      <c r="BR396" s="15"/>
      <c r="BS396" s="15"/>
      <c r="BT396" s="15"/>
      <c r="BU396" s="15"/>
      <c r="BV396" s="15"/>
      <c r="BW396" s="15"/>
      <c r="BX396" s="15"/>
      <c r="BY396" s="15"/>
      <c r="BZ396" s="15"/>
    </row>
    <row r="397" spans="1:78" ht="15" customHeight="1" x14ac:dyDescent="0.75">
      <c r="A397" s="10">
        <v>0</v>
      </c>
      <c r="B397" s="11">
        <v>6500</v>
      </c>
      <c r="C397" s="11">
        <v>47949</v>
      </c>
      <c r="D397" s="11">
        <v>53102</v>
      </c>
      <c r="E397" s="11">
        <v>9</v>
      </c>
      <c r="F397" s="11"/>
      <c r="G397" s="11"/>
      <c r="H397" s="11">
        <v>180.84124987000001</v>
      </c>
      <c r="I397" s="11"/>
      <c r="J397" s="11">
        <v>19</v>
      </c>
      <c r="K397" s="11">
        <v>27.839006663999999</v>
      </c>
      <c r="L397" s="11" t="s">
        <v>13</v>
      </c>
      <c r="M397" s="11" t="s">
        <v>15</v>
      </c>
      <c r="N397" s="11">
        <f t="shared" si="42"/>
        <v>1</v>
      </c>
      <c r="O397" s="11">
        <f t="shared" si="43"/>
        <v>0</v>
      </c>
      <c r="P397" s="11">
        <f t="shared" si="44"/>
        <v>0</v>
      </c>
      <c r="Q397" s="11">
        <f t="shared" si="45"/>
        <v>1</v>
      </c>
      <c r="R397" s="11">
        <f t="shared" si="46"/>
        <v>0</v>
      </c>
      <c r="S397" s="11">
        <f t="shared" si="47"/>
        <v>0</v>
      </c>
      <c r="T397" s="9">
        <f t="shared" si="48"/>
        <v>180.84124987000001</v>
      </c>
      <c r="AT397" s="18"/>
      <c r="AU397" s="15"/>
      <c r="AV397" s="15"/>
      <c r="AW397" s="15"/>
      <c r="AX397" s="15"/>
      <c r="AY397" s="15"/>
      <c r="AZ397" s="15"/>
      <c r="BA397" s="15"/>
      <c r="BB397" s="15"/>
      <c r="BC397" s="15"/>
      <c r="BD397" s="15"/>
      <c r="BE397" s="15"/>
      <c r="BF397" s="15"/>
      <c r="BG397" s="15"/>
      <c r="BH397" s="15"/>
      <c r="BI397" s="15"/>
      <c r="BJ397" s="15"/>
      <c r="BK397" s="15"/>
      <c r="BL397" s="15"/>
      <c r="BM397" s="15"/>
      <c r="BN397" s="15"/>
      <c r="BO397" s="15"/>
      <c r="BQ397" s="18"/>
      <c r="BR397" s="15"/>
      <c r="BS397" s="15"/>
      <c r="BT397" s="15"/>
      <c r="BU397" s="15"/>
      <c r="BV397" s="15"/>
      <c r="BW397" s="15"/>
      <c r="BX397" s="15"/>
      <c r="BY397" s="15"/>
      <c r="BZ397" s="15"/>
    </row>
    <row r="398" spans="1:78" ht="15" customHeight="1" x14ac:dyDescent="0.75">
      <c r="A398" s="10">
        <v>0</v>
      </c>
      <c r="B398" s="11">
        <v>6500</v>
      </c>
      <c r="C398" s="11"/>
      <c r="D398" s="11">
        <v>37448</v>
      </c>
      <c r="E398" s="11"/>
      <c r="F398" s="11"/>
      <c r="G398" s="11"/>
      <c r="H398" s="11">
        <v>333.23089988999999</v>
      </c>
      <c r="I398" s="11"/>
      <c r="J398" s="11">
        <v>11</v>
      </c>
      <c r="K398" s="11">
        <v>29.011980577999999</v>
      </c>
      <c r="L398" s="11" t="s">
        <v>13</v>
      </c>
      <c r="M398" s="11" t="s">
        <v>14</v>
      </c>
      <c r="N398" s="11">
        <f t="shared" si="42"/>
        <v>1</v>
      </c>
      <c r="O398" s="11">
        <f t="shared" si="43"/>
        <v>0</v>
      </c>
      <c r="P398" s="11">
        <f t="shared" si="44"/>
        <v>1</v>
      </c>
      <c r="Q398" s="11">
        <f t="shared" si="45"/>
        <v>0</v>
      </c>
      <c r="R398" s="11">
        <f t="shared" si="46"/>
        <v>0</v>
      </c>
      <c r="S398" s="11">
        <f t="shared" si="47"/>
        <v>0</v>
      </c>
      <c r="T398" s="9">
        <f t="shared" si="48"/>
        <v>333.23089988999999</v>
      </c>
      <c r="AT398" s="18"/>
      <c r="AU398" s="15"/>
      <c r="AV398" s="15"/>
      <c r="AW398" s="15"/>
      <c r="AX398" s="15"/>
      <c r="AY398" s="15"/>
      <c r="AZ398" s="15"/>
      <c r="BA398" s="15"/>
      <c r="BB398" s="15"/>
      <c r="BC398" s="15"/>
      <c r="BD398" s="15"/>
      <c r="BE398" s="15"/>
      <c r="BF398" s="15"/>
      <c r="BG398" s="15"/>
      <c r="BH398" s="15"/>
      <c r="BI398" s="15"/>
      <c r="BJ398" s="15"/>
      <c r="BK398" s="15"/>
      <c r="BL398" s="15"/>
      <c r="BM398" s="15"/>
      <c r="BN398" s="15"/>
      <c r="BO398" s="15"/>
      <c r="BQ398" s="18"/>
      <c r="BR398" s="15"/>
      <c r="BS398" s="15"/>
      <c r="BT398" s="15"/>
      <c r="BU398" s="15"/>
      <c r="BV398" s="15"/>
      <c r="BW398" s="15"/>
      <c r="BX398" s="15"/>
      <c r="BY398" s="15"/>
      <c r="BZ398" s="15"/>
    </row>
    <row r="399" spans="1:78" ht="15" customHeight="1" x14ac:dyDescent="0.75">
      <c r="A399" s="10">
        <v>1</v>
      </c>
      <c r="B399" s="11">
        <v>6500</v>
      </c>
      <c r="C399" s="11">
        <v>60054</v>
      </c>
      <c r="D399" s="11">
        <v>70434</v>
      </c>
      <c r="E399" s="11">
        <v>1</v>
      </c>
      <c r="F399" s="11">
        <v>0</v>
      </c>
      <c r="G399" s="11">
        <v>0</v>
      </c>
      <c r="H399" s="11">
        <v>127.06270157</v>
      </c>
      <c r="I399" s="11">
        <v>2</v>
      </c>
      <c r="J399" s="11">
        <v>21</v>
      </c>
      <c r="K399" s="11">
        <v>37.800352932999999</v>
      </c>
      <c r="L399" s="11" t="s">
        <v>13</v>
      </c>
      <c r="M399" s="11" t="s">
        <v>14</v>
      </c>
      <c r="N399" s="11">
        <f t="shared" si="42"/>
        <v>1</v>
      </c>
      <c r="O399" s="11">
        <f t="shared" si="43"/>
        <v>0</v>
      </c>
      <c r="P399" s="11">
        <f t="shared" si="44"/>
        <v>1</v>
      </c>
      <c r="Q399" s="11">
        <f t="shared" si="45"/>
        <v>0</v>
      </c>
      <c r="R399" s="11">
        <f t="shared" si="46"/>
        <v>0</v>
      </c>
      <c r="S399" s="11">
        <f t="shared" si="47"/>
        <v>0</v>
      </c>
      <c r="T399" s="9">
        <f t="shared" si="48"/>
        <v>127.06270157</v>
      </c>
      <c r="AT399" s="18"/>
      <c r="AU399" s="15"/>
      <c r="AV399" s="15"/>
      <c r="AW399" s="15"/>
      <c r="AX399" s="15"/>
      <c r="AY399" s="15"/>
      <c r="AZ399" s="15"/>
      <c r="BA399" s="15"/>
      <c r="BB399" s="15"/>
      <c r="BC399" s="15"/>
      <c r="BD399" s="15"/>
      <c r="BE399" s="15"/>
      <c r="BF399" s="15"/>
      <c r="BG399" s="15"/>
      <c r="BH399" s="15"/>
      <c r="BI399" s="15"/>
      <c r="BJ399" s="15"/>
      <c r="BK399" s="15"/>
      <c r="BL399" s="15"/>
      <c r="BM399" s="15"/>
      <c r="BN399" s="15"/>
      <c r="BO399" s="15"/>
      <c r="BQ399" s="18"/>
      <c r="BR399" s="15"/>
      <c r="BS399" s="15"/>
      <c r="BT399" s="15"/>
      <c r="BU399" s="15"/>
      <c r="BV399" s="15"/>
      <c r="BW399" s="15"/>
      <c r="BX399" s="15"/>
      <c r="BY399" s="15"/>
      <c r="BZ399" s="15"/>
    </row>
    <row r="400" spans="1:78" ht="15" customHeight="1" x14ac:dyDescent="0.75">
      <c r="A400" s="10">
        <v>0</v>
      </c>
      <c r="B400" s="11">
        <v>6500</v>
      </c>
      <c r="C400" s="11">
        <v>80739</v>
      </c>
      <c r="D400" s="11">
        <v>97630</v>
      </c>
      <c r="E400" s="11">
        <v>1</v>
      </c>
      <c r="F400" s="11"/>
      <c r="G400" s="11"/>
      <c r="H400" s="11"/>
      <c r="I400" s="11"/>
      <c r="J400" s="11"/>
      <c r="K400" s="11">
        <v>30.531264535999998</v>
      </c>
      <c r="L400" s="11" t="s">
        <v>20</v>
      </c>
      <c r="M400" s="11" t="s">
        <v>18</v>
      </c>
      <c r="N400" s="11">
        <f t="shared" si="42"/>
        <v>0</v>
      </c>
      <c r="O400" s="11">
        <f t="shared" si="43"/>
        <v>0</v>
      </c>
      <c r="P400" s="11">
        <f t="shared" si="44"/>
        <v>0</v>
      </c>
      <c r="Q400" s="11">
        <f t="shared" si="45"/>
        <v>0</v>
      </c>
      <c r="R400" s="11">
        <f t="shared" si="46"/>
        <v>0</v>
      </c>
      <c r="S400" s="11">
        <f t="shared" si="47"/>
        <v>1</v>
      </c>
      <c r="T400" s="9">
        <f t="shared" si="48"/>
        <v>0</v>
      </c>
      <c r="AT400" s="18"/>
      <c r="AU400" s="15"/>
      <c r="AV400" s="15"/>
      <c r="AW400" s="15"/>
      <c r="AX400" s="15"/>
      <c r="AY400" s="15"/>
      <c r="AZ400" s="15"/>
      <c r="BA400" s="15"/>
      <c r="BB400" s="15"/>
      <c r="BC400" s="15"/>
      <c r="BD400" s="15"/>
      <c r="BE400" s="15"/>
      <c r="BF400" s="15"/>
      <c r="BG400" s="15"/>
      <c r="BH400" s="15"/>
      <c r="BI400" s="15"/>
      <c r="BJ400" s="15"/>
      <c r="BK400" s="15"/>
      <c r="BL400" s="15"/>
      <c r="BM400" s="15"/>
      <c r="BN400" s="15"/>
      <c r="BO400" s="15"/>
      <c r="BQ400" s="18"/>
      <c r="BR400" s="15"/>
      <c r="BS400" s="15"/>
      <c r="BT400" s="15"/>
      <c r="BU400" s="15"/>
      <c r="BV400" s="15"/>
      <c r="BW400" s="15"/>
      <c r="BX400" s="15"/>
      <c r="BY400" s="15"/>
      <c r="BZ400" s="15"/>
    </row>
    <row r="401" spans="1:78" ht="15" customHeight="1" x14ac:dyDescent="0.75">
      <c r="A401" s="10">
        <v>0</v>
      </c>
      <c r="B401" s="11">
        <v>6500</v>
      </c>
      <c r="C401" s="11">
        <v>63144</v>
      </c>
      <c r="D401" s="11">
        <v>76754</v>
      </c>
      <c r="E401" s="11">
        <v>2</v>
      </c>
      <c r="F401" s="11">
        <v>0</v>
      </c>
      <c r="G401" s="11">
        <v>2</v>
      </c>
      <c r="H401" s="11">
        <v>129.07771159999999</v>
      </c>
      <c r="I401" s="11">
        <v>0</v>
      </c>
      <c r="J401" s="11">
        <v>23</v>
      </c>
      <c r="K401" s="11">
        <v>29.055433128000001</v>
      </c>
      <c r="L401" s="11" t="s">
        <v>13</v>
      </c>
      <c r="M401" s="11" t="s">
        <v>17</v>
      </c>
      <c r="N401" s="11">
        <f t="shared" si="42"/>
        <v>1</v>
      </c>
      <c r="O401" s="11">
        <f t="shared" si="43"/>
        <v>1</v>
      </c>
      <c r="P401" s="11">
        <f t="shared" si="44"/>
        <v>0</v>
      </c>
      <c r="Q401" s="11">
        <f t="shared" si="45"/>
        <v>0</v>
      </c>
      <c r="R401" s="11">
        <f t="shared" si="46"/>
        <v>0</v>
      </c>
      <c r="S401" s="11">
        <f t="shared" si="47"/>
        <v>0</v>
      </c>
      <c r="T401" s="9">
        <f t="shared" si="48"/>
        <v>129.07771159999999</v>
      </c>
      <c r="AT401" s="18"/>
      <c r="AU401" s="15"/>
      <c r="AV401" s="15"/>
      <c r="AW401" s="15"/>
      <c r="AX401" s="15"/>
      <c r="AY401" s="15"/>
      <c r="AZ401" s="15"/>
      <c r="BA401" s="15"/>
      <c r="BB401" s="15"/>
      <c r="BC401" s="15"/>
      <c r="BD401" s="15"/>
      <c r="BE401" s="15"/>
      <c r="BF401" s="15"/>
      <c r="BG401" s="15"/>
      <c r="BH401" s="15"/>
      <c r="BI401" s="15"/>
      <c r="BJ401" s="15"/>
      <c r="BK401" s="15"/>
      <c r="BL401" s="15"/>
      <c r="BM401" s="15"/>
      <c r="BN401" s="15"/>
      <c r="BO401" s="15"/>
      <c r="BQ401" s="18"/>
      <c r="BR401" s="15"/>
      <c r="BS401" s="15"/>
      <c r="BT401" s="15"/>
      <c r="BU401" s="15"/>
      <c r="BV401" s="15"/>
      <c r="BW401" s="15"/>
      <c r="BX401" s="15"/>
      <c r="BY401" s="15"/>
      <c r="BZ401" s="15"/>
    </row>
    <row r="402" spans="1:78" ht="15" customHeight="1" x14ac:dyDescent="0.75">
      <c r="A402" s="10">
        <v>0</v>
      </c>
      <c r="B402" s="11">
        <v>6500</v>
      </c>
      <c r="C402" s="11">
        <v>33639</v>
      </c>
      <c r="D402" s="11">
        <v>37345</v>
      </c>
      <c r="E402" s="11">
        <v>11</v>
      </c>
      <c r="F402" s="11">
        <v>0</v>
      </c>
      <c r="G402" s="11">
        <v>0</v>
      </c>
      <c r="H402" s="11">
        <v>191.07565589999999</v>
      </c>
      <c r="I402" s="11">
        <v>0</v>
      </c>
      <c r="J402" s="11">
        <v>13</v>
      </c>
      <c r="K402" s="11">
        <v>24.227319339000001</v>
      </c>
      <c r="L402" s="11" t="s">
        <v>13</v>
      </c>
      <c r="M402" s="11" t="s">
        <v>18</v>
      </c>
      <c r="N402" s="11">
        <f t="shared" si="42"/>
        <v>1</v>
      </c>
      <c r="O402" s="11">
        <f t="shared" si="43"/>
        <v>0</v>
      </c>
      <c r="P402" s="11">
        <f t="shared" si="44"/>
        <v>0</v>
      </c>
      <c r="Q402" s="11">
        <f t="shared" si="45"/>
        <v>0</v>
      </c>
      <c r="R402" s="11">
        <f t="shared" si="46"/>
        <v>0</v>
      </c>
      <c r="S402" s="11">
        <f t="shared" si="47"/>
        <v>1</v>
      </c>
      <c r="T402" s="9">
        <f t="shared" si="48"/>
        <v>191.07565589999999</v>
      </c>
      <c r="AT402" s="18"/>
      <c r="AU402" s="15"/>
      <c r="AV402" s="15"/>
      <c r="AW402" s="15"/>
      <c r="AX402" s="15"/>
      <c r="AY402" s="15"/>
      <c r="AZ402" s="15"/>
      <c r="BA402" s="15"/>
      <c r="BB402" s="15"/>
      <c r="BC402" s="15"/>
      <c r="BD402" s="15"/>
      <c r="BE402" s="15"/>
      <c r="BF402" s="15"/>
      <c r="BG402" s="15"/>
      <c r="BH402" s="15"/>
      <c r="BI402" s="15"/>
      <c r="BJ402" s="15"/>
      <c r="BK402" s="15"/>
      <c r="BL402" s="15"/>
      <c r="BM402" s="15"/>
      <c r="BN402" s="15"/>
      <c r="BO402" s="15"/>
      <c r="BQ402" s="18"/>
      <c r="BR402" s="15"/>
      <c r="BS402" s="15"/>
      <c r="BT402" s="15"/>
      <c r="BU402" s="15"/>
      <c r="BV402" s="15"/>
      <c r="BW402" s="15"/>
      <c r="BX402" s="15"/>
      <c r="BY402" s="15"/>
      <c r="BZ402" s="15"/>
    </row>
    <row r="403" spans="1:78" ht="15" customHeight="1" x14ac:dyDescent="0.75">
      <c r="A403" s="10">
        <v>0</v>
      </c>
      <c r="B403" s="11">
        <v>6500</v>
      </c>
      <c r="C403" s="11">
        <v>78741</v>
      </c>
      <c r="D403" s="11">
        <v>90599</v>
      </c>
      <c r="E403" s="11">
        <v>0</v>
      </c>
      <c r="F403" s="11"/>
      <c r="G403" s="11"/>
      <c r="H403" s="11"/>
      <c r="I403" s="11"/>
      <c r="J403" s="11"/>
      <c r="K403" s="11">
        <v>29.198860668999998</v>
      </c>
      <c r="L403" s="11" t="s">
        <v>20</v>
      </c>
      <c r="M403" s="11" t="s">
        <v>18</v>
      </c>
      <c r="N403" s="11">
        <f t="shared" si="42"/>
        <v>0</v>
      </c>
      <c r="O403" s="11">
        <f t="shared" si="43"/>
        <v>0</v>
      </c>
      <c r="P403" s="11">
        <f t="shared" si="44"/>
        <v>0</v>
      </c>
      <c r="Q403" s="11">
        <f t="shared" si="45"/>
        <v>0</v>
      </c>
      <c r="R403" s="11">
        <f t="shared" si="46"/>
        <v>0</v>
      </c>
      <c r="S403" s="11">
        <f t="shared" si="47"/>
        <v>1</v>
      </c>
      <c r="T403" s="9">
        <f t="shared" si="48"/>
        <v>0</v>
      </c>
      <c r="AT403" s="18"/>
      <c r="AU403" s="15"/>
      <c r="AV403" s="15"/>
      <c r="AW403" s="15"/>
      <c r="AX403" s="15"/>
      <c r="AY403" s="15"/>
      <c r="AZ403" s="15"/>
      <c r="BA403" s="15"/>
      <c r="BB403" s="15"/>
      <c r="BC403" s="15"/>
      <c r="BD403" s="15"/>
      <c r="BE403" s="15"/>
      <c r="BF403" s="15"/>
      <c r="BG403" s="15"/>
      <c r="BH403" s="15"/>
      <c r="BI403" s="15"/>
      <c r="BJ403" s="15"/>
      <c r="BK403" s="15"/>
      <c r="BL403" s="15"/>
      <c r="BM403" s="15"/>
      <c r="BN403" s="15"/>
      <c r="BO403" s="15"/>
      <c r="BQ403" s="18"/>
      <c r="BR403" s="15"/>
      <c r="BS403" s="15"/>
      <c r="BT403" s="15"/>
      <c r="BU403" s="15"/>
      <c r="BV403" s="15"/>
      <c r="BW403" s="15"/>
      <c r="BX403" s="15"/>
      <c r="BY403" s="15"/>
      <c r="BZ403" s="15"/>
    </row>
    <row r="404" spans="1:78" ht="15" customHeight="1" x14ac:dyDescent="0.75">
      <c r="A404" s="10">
        <v>0</v>
      </c>
      <c r="B404" s="11">
        <v>6500</v>
      </c>
      <c r="C404" s="11">
        <v>51724</v>
      </c>
      <c r="D404" s="11">
        <v>87770</v>
      </c>
      <c r="E404" s="11">
        <v>4</v>
      </c>
      <c r="F404" s="11">
        <v>0</v>
      </c>
      <c r="G404" s="11">
        <v>0</v>
      </c>
      <c r="H404" s="11">
        <v>209.32631158000001</v>
      </c>
      <c r="I404" s="11">
        <v>4</v>
      </c>
      <c r="J404" s="11">
        <v>29</v>
      </c>
      <c r="K404" s="11">
        <v>30.343448603999999</v>
      </c>
      <c r="L404" s="11" t="s">
        <v>20</v>
      </c>
      <c r="M404" s="11"/>
      <c r="N404" s="11">
        <f t="shared" si="42"/>
        <v>0</v>
      </c>
      <c r="O404" s="11">
        <f t="shared" si="43"/>
        <v>0</v>
      </c>
      <c r="P404" s="11">
        <f t="shared" si="44"/>
        <v>0</v>
      </c>
      <c r="Q404" s="11">
        <f t="shared" si="45"/>
        <v>0</v>
      </c>
      <c r="R404" s="11">
        <f t="shared" si="46"/>
        <v>0</v>
      </c>
      <c r="S404" s="11">
        <f t="shared" si="47"/>
        <v>0</v>
      </c>
      <c r="T404" s="9">
        <f t="shared" si="48"/>
        <v>0</v>
      </c>
      <c r="AT404" s="18"/>
      <c r="AU404" s="15"/>
      <c r="AV404" s="15"/>
      <c r="AW404" s="15"/>
      <c r="AX404" s="15"/>
      <c r="AY404" s="15"/>
      <c r="AZ404" s="15"/>
      <c r="BA404" s="15"/>
      <c r="BB404" s="15"/>
      <c r="BC404" s="15"/>
      <c r="BD404" s="15"/>
      <c r="BE404" s="15"/>
      <c r="BF404" s="15"/>
      <c r="BG404" s="15"/>
      <c r="BH404" s="15"/>
      <c r="BI404" s="15"/>
      <c r="BJ404" s="15"/>
      <c r="BK404" s="15"/>
      <c r="BL404" s="15"/>
      <c r="BM404" s="15"/>
      <c r="BN404" s="15"/>
      <c r="BO404" s="15"/>
      <c r="BQ404" s="18"/>
      <c r="BR404" s="15"/>
      <c r="BS404" s="15"/>
      <c r="BT404" s="15"/>
      <c r="BU404" s="15"/>
      <c r="BV404" s="15"/>
      <c r="BW404" s="15"/>
      <c r="BX404" s="15"/>
      <c r="BY404" s="15"/>
      <c r="BZ404" s="15"/>
    </row>
    <row r="405" spans="1:78" ht="15" customHeight="1" x14ac:dyDescent="0.75">
      <c r="A405" s="10">
        <v>1</v>
      </c>
      <c r="B405" s="11">
        <v>6500</v>
      </c>
      <c r="C405" s="11">
        <v>13600</v>
      </c>
      <c r="D405" s="11"/>
      <c r="E405" s="11">
        <v>14</v>
      </c>
      <c r="F405" s="11">
        <v>2</v>
      </c>
      <c r="G405" s="11">
        <v>5</v>
      </c>
      <c r="H405" s="11">
        <v>115.36666667</v>
      </c>
      <c r="I405" s="11">
        <v>1</v>
      </c>
      <c r="J405" s="11">
        <v>16</v>
      </c>
      <c r="K405" s="11"/>
      <c r="L405" s="11" t="s">
        <v>13</v>
      </c>
      <c r="M405" s="11" t="s">
        <v>14</v>
      </c>
      <c r="N405" s="11">
        <f t="shared" si="42"/>
        <v>1</v>
      </c>
      <c r="O405" s="11">
        <f t="shared" si="43"/>
        <v>0</v>
      </c>
      <c r="P405" s="11">
        <f t="shared" si="44"/>
        <v>1</v>
      </c>
      <c r="Q405" s="11">
        <f t="shared" si="45"/>
        <v>0</v>
      </c>
      <c r="R405" s="11">
        <f t="shared" si="46"/>
        <v>0</v>
      </c>
      <c r="S405" s="11">
        <f t="shared" si="47"/>
        <v>0</v>
      </c>
      <c r="T405" s="9">
        <f t="shared" si="48"/>
        <v>115.36666667</v>
      </c>
      <c r="AT405" s="18"/>
      <c r="AU405" s="15"/>
      <c r="AV405" s="15"/>
      <c r="AW405" s="15"/>
      <c r="AX405" s="15"/>
      <c r="AY405" s="15"/>
      <c r="AZ405" s="15"/>
      <c r="BA405" s="15"/>
      <c r="BB405" s="15"/>
      <c r="BC405" s="15"/>
      <c r="BD405" s="15"/>
      <c r="BE405" s="15"/>
      <c r="BF405" s="15"/>
      <c r="BG405" s="15"/>
      <c r="BH405" s="15"/>
      <c r="BI405" s="15"/>
      <c r="BJ405" s="15"/>
      <c r="BK405" s="15"/>
      <c r="BL405" s="15"/>
      <c r="BM405" s="15"/>
      <c r="BN405" s="15"/>
      <c r="BO405" s="15"/>
      <c r="BQ405" s="18"/>
      <c r="BR405" s="15"/>
      <c r="BS405" s="15"/>
      <c r="BT405" s="15"/>
      <c r="BU405" s="15"/>
      <c r="BV405" s="15"/>
      <c r="BW405" s="15"/>
      <c r="BX405" s="15"/>
      <c r="BY405" s="15"/>
      <c r="BZ405" s="15"/>
    </row>
    <row r="406" spans="1:78" ht="15" customHeight="1" x14ac:dyDescent="0.75">
      <c r="A406" s="10">
        <v>1</v>
      </c>
      <c r="B406" s="11">
        <v>6500</v>
      </c>
      <c r="C406" s="11">
        <v>48000</v>
      </c>
      <c r="D406" s="11">
        <v>61000</v>
      </c>
      <c r="E406" s="11">
        <v>1</v>
      </c>
      <c r="F406" s="11">
        <v>1</v>
      </c>
      <c r="G406" s="11">
        <v>0</v>
      </c>
      <c r="H406" s="11">
        <v>97.299756098000003</v>
      </c>
      <c r="I406" s="11">
        <v>6</v>
      </c>
      <c r="J406" s="11">
        <v>38</v>
      </c>
      <c r="K406" s="11"/>
      <c r="L406" s="11" t="s">
        <v>20</v>
      </c>
      <c r="M406" s="11" t="s">
        <v>14</v>
      </c>
      <c r="N406" s="11">
        <f t="shared" si="42"/>
        <v>0</v>
      </c>
      <c r="O406" s="11">
        <f t="shared" si="43"/>
        <v>0</v>
      </c>
      <c r="P406" s="11">
        <f t="shared" si="44"/>
        <v>1</v>
      </c>
      <c r="Q406" s="11">
        <f t="shared" si="45"/>
        <v>0</v>
      </c>
      <c r="R406" s="11">
        <f t="shared" si="46"/>
        <v>0</v>
      </c>
      <c r="S406" s="11">
        <f t="shared" si="47"/>
        <v>0</v>
      </c>
      <c r="T406" s="9">
        <f t="shared" si="48"/>
        <v>0</v>
      </c>
      <c r="AT406" s="18"/>
      <c r="AU406" s="15"/>
      <c r="AV406" s="15"/>
      <c r="AW406" s="15"/>
      <c r="AX406" s="15"/>
      <c r="AY406" s="15"/>
      <c r="AZ406" s="15"/>
      <c r="BA406" s="15"/>
      <c r="BB406" s="15"/>
      <c r="BC406" s="15"/>
      <c r="BD406" s="15"/>
      <c r="BE406" s="15"/>
      <c r="BF406" s="15"/>
      <c r="BG406" s="15"/>
      <c r="BH406" s="15"/>
      <c r="BI406" s="15"/>
      <c r="BJ406" s="15"/>
      <c r="BK406" s="15"/>
      <c r="BL406" s="15"/>
      <c r="BM406" s="15"/>
      <c r="BN406" s="15"/>
      <c r="BO406" s="15"/>
      <c r="BQ406" s="18"/>
      <c r="BR406" s="15"/>
      <c r="BS406" s="15"/>
      <c r="BT406" s="15"/>
      <c r="BU406" s="15"/>
      <c r="BV406" s="15"/>
      <c r="BW406" s="15"/>
      <c r="BX406" s="15"/>
      <c r="BY406" s="15"/>
      <c r="BZ406" s="15"/>
    </row>
    <row r="407" spans="1:78" ht="15" customHeight="1" x14ac:dyDescent="0.75">
      <c r="A407" s="10">
        <v>1</v>
      </c>
      <c r="B407" s="11">
        <v>6500</v>
      </c>
      <c r="C407" s="11">
        <v>65000</v>
      </c>
      <c r="D407" s="11">
        <v>80400</v>
      </c>
      <c r="E407" s="11">
        <v>15</v>
      </c>
      <c r="F407" s="11">
        <v>0</v>
      </c>
      <c r="G407" s="11">
        <v>0</v>
      </c>
      <c r="H407" s="11">
        <v>224.86666667</v>
      </c>
      <c r="I407" s="11">
        <v>0</v>
      </c>
      <c r="J407" s="11">
        <v>13</v>
      </c>
      <c r="K407" s="11"/>
      <c r="L407" s="11" t="s">
        <v>20</v>
      </c>
      <c r="M407" s="11" t="s">
        <v>14</v>
      </c>
      <c r="N407" s="11">
        <f t="shared" si="42"/>
        <v>0</v>
      </c>
      <c r="O407" s="11">
        <f t="shared" si="43"/>
        <v>0</v>
      </c>
      <c r="P407" s="11">
        <f t="shared" si="44"/>
        <v>1</v>
      </c>
      <c r="Q407" s="11">
        <f t="shared" si="45"/>
        <v>0</v>
      </c>
      <c r="R407" s="11">
        <f t="shared" si="46"/>
        <v>0</v>
      </c>
      <c r="S407" s="11">
        <f t="shared" si="47"/>
        <v>0</v>
      </c>
      <c r="T407" s="9">
        <f t="shared" si="48"/>
        <v>0</v>
      </c>
      <c r="AT407" s="18"/>
      <c r="AU407" s="15"/>
      <c r="AV407" s="15"/>
      <c r="AW407" s="15"/>
      <c r="AX407" s="15"/>
      <c r="AY407" s="15"/>
      <c r="AZ407" s="15"/>
      <c r="BA407" s="15"/>
      <c r="BB407" s="15"/>
      <c r="BC407" s="15"/>
      <c r="BD407" s="15"/>
      <c r="BE407" s="15"/>
      <c r="BF407" s="15"/>
      <c r="BG407" s="15"/>
      <c r="BH407" s="15"/>
      <c r="BI407" s="15"/>
      <c r="BJ407" s="15"/>
      <c r="BK407" s="15"/>
      <c r="BL407" s="15"/>
      <c r="BM407" s="15"/>
      <c r="BN407" s="15"/>
      <c r="BO407" s="15"/>
      <c r="BQ407" s="18"/>
      <c r="BR407" s="15"/>
      <c r="BS407" s="15"/>
      <c r="BT407" s="15"/>
      <c r="BU407" s="15"/>
      <c r="BV407" s="15"/>
      <c r="BW407" s="15"/>
      <c r="BX407" s="15"/>
      <c r="BY407" s="15"/>
      <c r="BZ407" s="15"/>
    </row>
    <row r="408" spans="1:78" ht="15" customHeight="1" x14ac:dyDescent="0.75">
      <c r="A408" s="10">
        <v>0</v>
      </c>
      <c r="B408" s="11">
        <v>6500</v>
      </c>
      <c r="C408" s="11">
        <v>22789</v>
      </c>
      <c r="D408" s="11">
        <v>35836</v>
      </c>
      <c r="E408" s="11">
        <v>1</v>
      </c>
      <c r="F408" s="11">
        <v>0</v>
      </c>
      <c r="G408" s="11">
        <v>0</v>
      </c>
      <c r="H408" s="11">
        <v>110.56666667</v>
      </c>
      <c r="I408" s="11">
        <v>2</v>
      </c>
      <c r="J408" s="11">
        <v>30</v>
      </c>
      <c r="K408" s="11"/>
      <c r="L408" s="11" t="s">
        <v>13</v>
      </c>
      <c r="M408" s="11" t="s">
        <v>15</v>
      </c>
      <c r="N408" s="11">
        <f t="shared" si="42"/>
        <v>1</v>
      </c>
      <c r="O408" s="11">
        <f t="shared" si="43"/>
        <v>0</v>
      </c>
      <c r="P408" s="11">
        <f t="shared" si="44"/>
        <v>0</v>
      </c>
      <c r="Q408" s="11">
        <f t="shared" si="45"/>
        <v>1</v>
      </c>
      <c r="R408" s="11">
        <f t="shared" si="46"/>
        <v>0</v>
      </c>
      <c r="S408" s="11">
        <f t="shared" si="47"/>
        <v>0</v>
      </c>
      <c r="T408" s="9">
        <f t="shared" si="48"/>
        <v>110.56666667</v>
      </c>
      <c r="AT408" s="18"/>
      <c r="AU408" s="15"/>
      <c r="AV408" s="15"/>
      <c r="AW408" s="15"/>
      <c r="AX408" s="15"/>
      <c r="AY408" s="15"/>
      <c r="AZ408" s="15"/>
      <c r="BA408" s="15"/>
      <c r="BB408" s="15"/>
      <c r="BC408" s="15"/>
      <c r="BD408" s="15"/>
      <c r="BE408" s="15"/>
      <c r="BF408" s="15"/>
      <c r="BG408" s="15"/>
      <c r="BH408" s="15"/>
      <c r="BI408" s="15"/>
      <c r="BJ408" s="15"/>
      <c r="BK408" s="15"/>
      <c r="BL408" s="15"/>
      <c r="BM408" s="15"/>
      <c r="BN408" s="15"/>
      <c r="BO408" s="15"/>
      <c r="BQ408" s="18"/>
      <c r="BR408" s="15"/>
      <c r="BS408" s="15"/>
      <c r="BT408" s="15"/>
      <c r="BU408" s="15"/>
      <c r="BV408" s="15"/>
      <c r="BW408" s="15"/>
      <c r="BX408" s="15"/>
      <c r="BY408" s="15"/>
      <c r="BZ408" s="15"/>
    </row>
    <row r="409" spans="1:78" ht="15" customHeight="1" x14ac:dyDescent="0.75">
      <c r="A409" s="10">
        <v>0</v>
      </c>
      <c r="B409" s="11">
        <v>6500</v>
      </c>
      <c r="C409" s="11">
        <v>75113</v>
      </c>
      <c r="D409" s="11">
        <v>115900</v>
      </c>
      <c r="E409" s="11">
        <v>29</v>
      </c>
      <c r="F409" s="11">
        <v>0</v>
      </c>
      <c r="G409" s="11">
        <v>0</v>
      </c>
      <c r="H409" s="11">
        <v>332.73333332999999</v>
      </c>
      <c r="I409" s="11">
        <v>2</v>
      </c>
      <c r="J409" s="11">
        <v>38</v>
      </c>
      <c r="K409" s="11"/>
      <c r="L409" s="11" t="s">
        <v>13</v>
      </c>
      <c r="M409" s="11" t="s">
        <v>15</v>
      </c>
      <c r="N409" s="11">
        <f t="shared" si="42"/>
        <v>1</v>
      </c>
      <c r="O409" s="11">
        <f t="shared" si="43"/>
        <v>0</v>
      </c>
      <c r="P409" s="11">
        <f t="shared" si="44"/>
        <v>0</v>
      </c>
      <c r="Q409" s="11">
        <f t="shared" si="45"/>
        <v>1</v>
      </c>
      <c r="R409" s="11">
        <f t="shared" si="46"/>
        <v>0</v>
      </c>
      <c r="S409" s="11">
        <f t="shared" si="47"/>
        <v>0</v>
      </c>
      <c r="T409" s="9">
        <f t="shared" si="48"/>
        <v>332.73333332999999</v>
      </c>
      <c r="AT409" s="18"/>
      <c r="AU409" s="15"/>
      <c r="AV409" s="15"/>
      <c r="AW409" s="15"/>
      <c r="AX409" s="15"/>
      <c r="AY409" s="15"/>
      <c r="AZ409" s="15"/>
      <c r="BA409" s="15"/>
      <c r="BB409" s="15"/>
      <c r="BC409" s="15"/>
      <c r="BD409" s="15"/>
      <c r="BE409" s="15"/>
      <c r="BF409" s="15"/>
      <c r="BG409" s="15"/>
      <c r="BH409" s="15"/>
      <c r="BI409" s="15"/>
      <c r="BJ409" s="15"/>
      <c r="BK409" s="15"/>
      <c r="BL409" s="15"/>
      <c r="BM409" s="15"/>
      <c r="BN409" s="15"/>
      <c r="BO409" s="15"/>
      <c r="BQ409" s="18"/>
      <c r="BR409" s="15"/>
      <c r="BS409" s="15"/>
      <c r="BT409" s="15"/>
      <c r="BU409" s="15"/>
      <c r="BV409" s="15"/>
      <c r="BW409" s="15"/>
      <c r="BX409" s="15"/>
      <c r="BY409" s="15"/>
      <c r="BZ409" s="15"/>
    </row>
    <row r="410" spans="1:78" ht="15" customHeight="1" x14ac:dyDescent="0.75">
      <c r="A410" s="10">
        <v>0</v>
      </c>
      <c r="B410" s="11">
        <v>6500</v>
      </c>
      <c r="C410" s="11">
        <v>55000</v>
      </c>
      <c r="D410" s="11">
        <v>88300</v>
      </c>
      <c r="E410" s="11">
        <v>29</v>
      </c>
      <c r="F410" s="11">
        <v>0</v>
      </c>
      <c r="G410" s="11">
        <v>0</v>
      </c>
      <c r="H410" s="11">
        <v>234.4</v>
      </c>
      <c r="I410" s="11">
        <v>1</v>
      </c>
      <c r="J410" s="11">
        <v>17</v>
      </c>
      <c r="K410" s="11"/>
      <c r="L410" s="11" t="s">
        <v>13</v>
      </c>
      <c r="M410" s="11" t="s">
        <v>15</v>
      </c>
      <c r="N410" s="11">
        <f t="shared" si="42"/>
        <v>1</v>
      </c>
      <c r="O410" s="11">
        <f t="shared" si="43"/>
        <v>0</v>
      </c>
      <c r="P410" s="11">
        <f t="shared" si="44"/>
        <v>0</v>
      </c>
      <c r="Q410" s="11">
        <f t="shared" si="45"/>
        <v>1</v>
      </c>
      <c r="R410" s="11">
        <f t="shared" si="46"/>
        <v>0</v>
      </c>
      <c r="S410" s="11">
        <f t="shared" si="47"/>
        <v>0</v>
      </c>
      <c r="T410" s="9">
        <f t="shared" si="48"/>
        <v>234.4</v>
      </c>
      <c r="AT410" s="18"/>
      <c r="AU410" s="15"/>
      <c r="AV410" s="15"/>
      <c r="AW410" s="15"/>
      <c r="AX410" s="15"/>
      <c r="AY410" s="15"/>
      <c r="AZ410" s="15"/>
      <c r="BA410" s="15"/>
      <c r="BB410" s="15"/>
      <c r="BC410" s="15"/>
      <c r="BD410" s="15"/>
      <c r="BE410" s="15"/>
      <c r="BF410" s="15"/>
      <c r="BG410" s="15"/>
      <c r="BH410" s="15"/>
      <c r="BI410" s="15"/>
      <c r="BJ410" s="15"/>
      <c r="BK410" s="15"/>
      <c r="BL410" s="15"/>
      <c r="BM410" s="15"/>
      <c r="BN410" s="15"/>
      <c r="BO410" s="15"/>
      <c r="BQ410" s="18"/>
      <c r="BR410" s="15"/>
      <c r="BS410" s="15"/>
      <c r="BT410" s="15"/>
      <c r="BU410" s="15"/>
      <c r="BV410" s="15"/>
      <c r="BW410" s="15"/>
      <c r="BX410" s="15"/>
      <c r="BY410" s="15"/>
      <c r="BZ410" s="15"/>
    </row>
    <row r="411" spans="1:78" ht="15" customHeight="1" x14ac:dyDescent="0.75">
      <c r="A411" s="10">
        <v>0</v>
      </c>
      <c r="B411" s="11">
        <v>6500</v>
      </c>
      <c r="C411" s="11">
        <v>60000</v>
      </c>
      <c r="D411" s="11">
        <v>70000</v>
      </c>
      <c r="E411" s="11">
        <v>9</v>
      </c>
      <c r="F411" s="11">
        <v>0</v>
      </c>
      <c r="G411" s="11">
        <v>0</v>
      </c>
      <c r="H411" s="11">
        <v>54.766666667000003</v>
      </c>
      <c r="I411" s="11">
        <v>2</v>
      </c>
      <c r="J411" s="11">
        <v>24</v>
      </c>
      <c r="K411" s="11"/>
      <c r="L411" s="11" t="s">
        <v>20</v>
      </c>
      <c r="M411" s="11" t="s">
        <v>18</v>
      </c>
      <c r="N411" s="11">
        <f t="shared" si="42"/>
        <v>0</v>
      </c>
      <c r="O411" s="11">
        <f t="shared" si="43"/>
        <v>0</v>
      </c>
      <c r="P411" s="11">
        <f t="shared" si="44"/>
        <v>0</v>
      </c>
      <c r="Q411" s="11">
        <f t="shared" si="45"/>
        <v>0</v>
      </c>
      <c r="R411" s="11">
        <f t="shared" si="46"/>
        <v>0</v>
      </c>
      <c r="S411" s="11">
        <f t="shared" si="47"/>
        <v>1</v>
      </c>
      <c r="T411" s="9">
        <f t="shared" si="48"/>
        <v>0</v>
      </c>
      <c r="AT411" s="18"/>
      <c r="AU411" s="15"/>
      <c r="AV411" s="15"/>
      <c r="AW411" s="15"/>
      <c r="AX411" s="15"/>
      <c r="AY411" s="15"/>
      <c r="AZ411" s="15"/>
      <c r="BA411" s="15"/>
      <c r="BB411" s="15"/>
      <c r="BC411" s="15"/>
      <c r="BD411" s="15"/>
      <c r="BE411" s="15"/>
      <c r="BF411" s="15"/>
      <c r="BG411" s="15"/>
      <c r="BH411" s="15"/>
      <c r="BI411" s="15"/>
      <c r="BJ411" s="15"/>
      <c r="BK411" s="15"/>
      <c r="BL411" s="15"/>
      <c r="BM411" s="15"/>
      <c r="BN411" s="15"/>
      <c r="BO411" s="15"/>
      <c r="BQ411" s="18"/>
      <c r="BR411" s="15"/>
      <c r="BS411" s="15"/>
      <c r="BT411" s="15"/>
      <c r="BU411" s="15"/>
      <c r="BV411" s="15"/>
      <c r="BW411" s="15"/>
      <c r="BX411" s="15"/>
      <c r="BY411" s="15"/>
      <c r="BZ411" s="15"/>
    </row>
    <row r="412" spans="1:78" ht="15" customHeight="1" x14ac:dyDescent="0.75">
      <c r="A412" s="10">
        <v>0</v>
      </c>
      <c r="B412" s="11">
        <v>6500</v>
      </c>
      <c r="C412" s="11">
        <v>70300</v>
      </c>
      <c r="D412" s="11">
        <v>107500</v>
      </c>
      <c r="E412" s="11">
        <v>1</v>
      </c>
      <c r="F412" s="11">
        <v>0</v>
      </c>
      <c r="G412" s="11">
        <v>0</v>
      </c>
      <c r="H412" s="11">
        <v>242.46666667</v>
      </c>
      <c r="I412" s="11">
        <v>1</v>
      </c>
      <c r="J412" s="11">
        <v>38</v>
      </c>
      <c r="K412" s="11"/>
      <c r="L412" s="11" t="s">
        <v>20</v>
      </c>
      <c r="M412" s="11" t="s">
        <v>15</v>
      </c>
      <c r="N412" s="11">
        <f t="shared" si="42"/>
        <v>0</v>
      </c>
      <c r="O412" s="11">
        <f t="shared" si="43"/>
        <v>0</v>
      </c>
      <c r="P412" s="11">
        <f t="shared" si="44"/>
        <v>0</v>
      </c>
      <c r="Q412" s="11">
        <f t="shared" si="45"/>
        <v>1</v>
      </c>
      <c r="R412" s="11">
        <f t="shared" si="46"/>
        <v>0</v>
      </c>
      <c r="S412" s="11">
        <f t="shared" si="47"/>
        <v>0</v>
      </c>
      <c r="T412" s="9">
        <f t="shared" si="48"/>
        <v>0</v>
      </c>
      <c r="AT412" s="18"/>
      <c r="AU412" s="15"/>
      <c r="AV412" s="15"/>
      <c r="AW412" s="15"/>
      <c r="AX412" s="15"/>
      <c r="AY412" s="15"/>
      <c r="AZ412" s="15"/>
      <c r="BA412" s="15"/>
      <c r="BB412" s="15"/>
      <c r="BC412" s="15"/>
      <c r="BD412" s="15"/>
      <c r="BE412" s="15"/>
      <c r="BF412" s="15"/>
      <c r="BG412" s="15"/>
      <c r="BH412" s="15"/>
      <c r="BI412" s="15"/>
      <c r="BJ412" s="15"/>
      <c r="BK412" s="15"/>
      <c r="BL412" s="15"/>
      <c r="BM412" s="15"/>
      <c r="BN412" s="15"/>
      <c r="BO412" s="15"/>
      <c r="BQ412" s="18"/>
      <c r="BR412" s="15"/>
      <c r="BS412" s="15"/>
      <c r="BT412" s="15"/>
      <c r="BU412" s="15"/>
      <c r="BV412" s="15"/>
      <c r="BW412" s="15"/>
      <c r="BX412" s="15"/>
      <c r="BY412" s="15"/>
      <c r="BZ412" s="15"/>
    </row>
    <row r="413" spans="1:78" ht="15" customHeight="1" x14ac:dyDescent="0.75">
      <c r="A413" s="10">
        <v>1</v>
      </c>
      <c r="B413" s="11">
        <v>6500</v>
      </c>
      <c r="C413" s="11">
        <v>96314</v>
      </c>
      <c r="D413" s="11">
        <v>105800</v>
      </c>
      <c r="E413" s="11">
        <v>27</v>
      </c>
      <c r="F413" s="11">
        <v>0</v>
      </c>
      <c r="G413" s="11">
        <v>0</v>
      </c>
      <c r="H413" s="11">
        <v>475.8</v>
      </c>
      <c r="I413" s="11">
        <v>2</v>
      </c>
      <c r="J413" s="11">
        <v>40</v>
      </c>
      <c r="K413" s="11"/>
      <c r="L413" s="11" t="s">
        <v>13</v>
      </c>
      <c r="M413" s="11" t="s">
        <v>18</v>
      </c>
      <c r="N413" s="11">
        <f t="shared" si="42"/>
        <v>1</v>
      </c>
      <c r="O413" s="11">
        <f t="shared" si="43"/>
        <v>0</v>
      </c>
      <c r="P413" s="11">
        <f t="shared" si="44"/>
        <v>0</v>
      </c>
      <c r="Q413" s="11">
        <f t="shared" si="45"/>
        <v>0</v>
      </c>
      <c r="R413" s="11">
        <f t="shared" si="46"/>
        <v>0</v>
      </c>
      <c r="S413" s="11">
        <f t="shared" si="47"/>
        <v>1</v>
      </c>
      <c r="T413" s="9">
        <f t="shared" si="48"/>
        <v>475.8</v>
      </c>
      <c r="AT413" s="18"/>
      <c r="AU413" s="15"/>
      <c r="AV413" s="15"/>
      <c r="AW413" s="15"/>
      <c r="AX413" s="15"/>
      <c r="AY413" s="15"/>
      <c r="AZ413" s="15"/>
      <c r="BA413" s="15"/>
      <c r="BB413" s="15"/>
      <c r="BC413" s="15"/>
      <c r="BD413" s="15"/>
      <c r="BE413" s="15"/>
      <c r="BF413" s="15"/>
      <c r="BG413" s="15"/>
      <c r="BH413" s="15"/>
      <c r="BI413" s="15"/>
      <c r="BJ413" s="15"/>
      <c r="BK413" s="15"/>
      <c r="BL413" s="15"/>
      <c r="BM413" s="15"/>
      <c r="BN413" s="15"/>
      <c r="BO413" s="15"/>
      <c r="BQ413" s="18"/>
      <c r="BR413" s="15"/>
      <c r="BS413" s="15"/>
      <c r="BT413" s="15"/>
      <c r="BU413" s="15"/>
      <c r="BV413" s="15"/>
      <c r="BW413" s="15"/>
      <c r="BX413" s="15"/>
      <c r="BY413" s="15"/>
      <c r="BZ413" s="15"/>
    </row>
    <row r="414" spans="1:78" ht="15" customHeight="1" x14ac:dyDescent="0.75">
      <c r="A414" s="10">
        <v>0</v>
      </c>
      <c r="B414" s="11">
        <v>6500</v>
      </c>
      <c r="C414" s="11">
        <v>81145</v>
      </c>
      <c r="D414" s="11">
        <v>117530</v>
      </c>
      <c r="E414" s="11">
        <v>29</v>
      </c>
      <c r="F414" s="11">
        <v>0</v>
      </c>
      <c r="G414" s="11">
        <v>0</v>
      </c>
      <c r="H414" s="11">
        <v>327.20063851999998</v>
      </c>
      <c r="I414" s="11">
        <v>1</v>
      </c>
      <c r="J414" s="11">
        <v>38</v>
      </c>
      <c r="K414" s="11">
        <v>34.345837692000003</v>
      </c>
      <c r="L414" s="11" t="s">
        <v>13</v>
      </c>
      <c r="M414" s="11" t="s">
        <v>15</v>
      </c>
      <c r="N414" s="11">
        <f t="shared" si="42"/>
        <v>1</v>
      </c>
      <c r="O414" s="11">
        <f t="shared" si="43"/>
        <v>0</v>
      </c>
      <c r="P414" s="11">
        <f t="shared" si="44"/>
        <v>0</v>
      </c>
      <c r="Q414" s="11">
        <f t="shared" si="45"/>
        <v>1</v>
      </c>
      <c r="R414" s="11">
        <f t="shared" si="46"/>
        <v>0</v>
      </c>
      <c r="S414" s="11">
        <f t="shared" si="47"/>
        <v>0</v>
      </c>
      <c r="T414" s="9">
        <f t="shared" si="48"/>
        <v>327.20063851999998</v>
      </c>
      <c r="AT414" s="18"/>
      <c r="AU414" s="15"/>
      <c r="AV414" s="15"/>
      <c r="AW414" s="15"/>
      <c r="AX414" s="15"/>
      <c r="AY414" s="15"/>
      <c r="AZ414" s="15"/>
      <c r="BA414" s="15"/>
      <c r="BB414" s="15"/>
      <c r="BC414" s="15"/>
      <c r="BD414" s="15"/>
      <c r="BE414" s="15"/>
      <c r="BF414" s="15"/>
      <c r="BG414" s="15"/>
      <c r="BH414" s="15"/>
      <c r="BI414" s="15"/>
      <c r="BJ414" s="15"/>
      <c r="BK414" s="15"/>
      <c r="BL414" s="15"/>
      <c r="BM414" s="15"/>
      <c r="BN414" s="15"/>
      <c r="BO414" s="15"/>
      <c r="BQ414" s="18"/>
      <c r="BR414" s="15"/>
      <c r="BS414" s="15"/>
      <c r="BT414" s="15"/>
      <c r="BU414" s="15"/>
      <c r="BV414" s="15"/>
      <c r="BW414" s="15"/>
      <c r="BX414" s="15"/>
      <c r="BY414" s="15"/>
      <c r="BZ414" s="15"/>
    </row>
    <row r="415" spans="1:78" ht="15" customHeight="1" x14ac:dyDescent="0.75">
      <c r="A415" s="10">
        <v>0</v>
      </c>
      <c r="B415" s="11">
        <v>6500</v>
      </c>
      <c r="C415" s="11"/>
      <c r="D415" s="11">
        <v>70886</v>
      </c>
      <c r="E415" s="11"/>
      <c r="F415" s="11"/>
      <c r="G415" s="11"/>
      <c r="H415" s="11"/>
      <c r="I415" s="11"/>
      <c r="J415" s="11"/>
      <c r="K415" s="11">
        <v>23.470880749999999</v>
      </c>
      <c r="L415" s="11"/>
      <c r="M415" s="11"/>
      <c r="N415" s="11">
        <f t="shared" si="42"/>
        <v>0</v>
      </c>
      <c r="O415" s="11">
        <f t="shared" si="43"/>
        <v>0</v>
      </c>
      <c r="P415" s="11">
        <f t="shared" si="44"/>
        <v>0</v>
      </c>
      <c r="Q415" s="11">
        <f t="shared" si="45"/>
        <v>0</v>
      </c>
      <c r="R415" s="11">
        <f t="shared" si="46"/>
        <v>0</v>
      </c>
      <c r="S415" s="11">
        <f t="shared" si="47"/>
        <v>0</v>
      </c>
      <c r="T415" s="9">
        <f t="shared" si="48"/>
        <v>0</v>
      </c>
      <c r="AT415" s="18"/>
      <c r="AU415" s="15"/>
      <c r="AV415" s="15"/>
      <c r="AW415" s="15"/>
      <c r="AX415" s="15"/>
      <c r="AY415" s="15"/>
      <c r="AZ415" s="15"/>
      <c r="BA415" s="15"/>
      <c r="BB415" s="15"/>
      <c r="BC415" s="15"/>
      <c r="BD415" s="15"/>
      <c r="BE415" s="15"/>
      <c r="BF415" s="15"/>
      <c r="BG415" s="15"/>
      <c r="BH415" s="15"/>
      <c r="BI415" s="15"/>
      <c r="BJ415" s="15"/>
      <c r="BK415" s="15"/>
      <c r="BL415" s="15"/>
      <c r="BM415" s="15"/>
      <c r="BN415" s="15"/>
      <c r="BO415" s="15"/>
      <c r="BQ415" s="18"/>
      <c r="BR415" s="15"/>
      <c r="BS415" s="15"/>
      <c r="BT415" s="15"/>
      <c r="BU415" s="15"/>
      <c r="BV415" s="15"/>
      <c r="BW415" s="15"/>
      <c r="BX415" s="15"/>
      <c r="BY415" s="15"/>
      <c r="BZ415" s="15"/>
    </row>
    <row r="416" spans="1:78" ht="15" customHeight="1" x14ac:dyDescent="0.75">
      <c r="A416" s="10">
        <v>1</v>
      </c>
      <c r="B416" s="11">
        <v>6500</v>
      </c>
      <c r="C416" s="11">
        <v>183860</v>
      </c>
      <c r="D416" s="11">
        <v>208910</v>
      </c>
      <c r="E416" s="11">
        <v>4</v>
      </c>
      <c r="F416" s="11">
        <v>6</v>
      </c>
      <c r="G416" s="11">
        <v>0</v>
      </c>
      <c r="H416" s="11">
        <v>86.452226941000006</v>
      </c>
      <c r="I416" s="11">
        <v>6</v>
      </c>
      <c r="J416" s="11">
        <v>29</v>
      </c>
      <c r="K416" s="11">
        <v>69.800524800000005</v>
      </c>
      <c r="L416" s="11" t="s">
        <v>20</v>
      </c>
      <c r="M416" s="11" t="s">
        <v>18</v>
      </c>
      <c r="N416" s="11">
        <f t="shared" si="42"/>
        <v>0</v>
      </c>
      <c r="O416" s="11">
        <f t="shared" si="43"/>
        <v>0</v>
      </c>
      <c r="P416" s="11">
        <f t="shared" si="44"/>
        <v>0</v>
      </c>
      <c r="Q416" s="11">
        <f t="shared" si="45"/>
        <v>0</v>
      </c>
      <c r="R416" s="11">
        <f t="shared" si="46"/>
        <v>0</v>
      </c>
      <c r="S416" s="11">
        <f t="shared" si="47"/>
        <v>1</v>
      </c>
      <c r="T416" s="9">
        <f t="shared" si="48"/>
        <v>0</v>
      </c>
      <c r="AT416" s="18"/>
      <c r="AU416" s="15"/>
      <c r="AV416" s="15"/>
      <c r="AW416" s="15"/>
      <c r="AX416" s="15"/>
      <c r="AY416" s="15"/>
      <c r="AZ416" s="15"/>
      <c r="BA416" s="15"/>
      <c r="BB416" s="15"/>
      <c r="BC416" s="15"/>
      <c r="BD416" s="15"/>
      <c r="BE416" s="15"/>
      <c r="BF416" s="15"/>
      <c r="BG416" s="15"/>
      <c r="BH416" s="15"/>
      <c r="BI416" s="15"/>
      <c r="BJ416" s="15"/>
      <c r="BK416" s="15"/>
      <c r="BL416" s="15"/>
      <c r="BM416" s="15"/>
      <c r="BN416" s="15"/>
      <c r="BO416" s="15"/>
      <c r="BQ416" s="18"/>
      <c r="BR416" s="15"/>
      <c r="BS416" s="15"/>
      <c r="BT416" s="15"/>
      <c r="BU416" s="15"/>
      <c r="BV416" s="15"/>
      <c r="BW416" s="15"/>
      <c r="BX416" s="15"/>
      <c r="BY416" s="15"/>
      <c r="BZ416" s="15"/>
    </row>
    <row r="417" spans="1:78" ht="15" customHeight="1" x14ac:dyDescent="0.75">
      <c r="A417" s="10">
        <v>0</v>
      </c>
      <c r="B417" s="11">
        <v>6500</v>
      </c>
      <c r="C417" s="11">
        <v>58689</v>
      </c>
      <c r="D417" s="11">
        <v>72557</v>
      </c>
      <c r="E417" s="11">
        <v>0</v>
      </c>
      <c r="F417" s="11">
        <v>0</v>
      </c>
      <c r="G417" s="11">
        <v>1</v>
      </c>
      <c r="H417" s="11">
        <v>94.008052860000006</v>
      </c>
      <c r="I417" s="11">
        <v>2</v>
      </c>
      <c r="J417" s="11">
        <v>18</v>
      </c>
      <c r="K417" s="11">
        <v>34.898413066000003</v>
      </c>
      <c r="L417" s="11" t="s">
        <v>20</v>
      </c>
      <c r="M417" s="11" t="s">
        <v>14</v>
      </c>
      <c r="N417" s="11">
        <f t="shared" si="42"/>
        <v>0</v>
      </c>
      <c r="O417" s="11">
        <f t="shared" si="43"/>
        <v>0</v>
      </c>
      <c r="P417" s="11">
        <f t="shared" si="44"/>
        <v>1</v>
      </c>
      <c r="Q417" s="11">
        <f t="shared" si="45"/>
        <v>0</v>
      </c>
      <c r="R417" s="11">
        <f t="shared" si="46"/>
        <v>0</v>
      </c>
      <c r="S417" s="11">
        <f t="shared" si="47"/>
        <v>0</v>
      </c>
      <c r="T417" s="9">
        <f t="shared" si="48"/>
        <v>0</v>
      </c>
      <c r="AT417" s="18"/>
      <c r="AU417" s="15"/>
      <c r="AV417" s="15"/>
      <c r="AW417" s="15"/>
      <c r="AX417" s="15"/>
      <c r="AY417" s="15"/>
      <c r="AZ417" s="15"/>
      <c r="BA417" s="15"/>
      <c r="BB417" s="15"/>
      <c r="BC417" s="15"/>
      <c r="BD417" s="15"/>
      <c r="BE417" s="15"/>
      <c r="BF417" s="15"/>
      <c r="BG417" s="15"/>
      <c r="BH417" s="15"/>
      <c r="BI417" s="15"/>
      <c r="BJ417" s="15"/>
      <c r="BK417" s="15"/>
      <c r="BL417" s="15"/>
      <c r="BM417" s="15"/>
      <c r="BN417" s="15"/>
      <c r="BO417" s="15"/>
      <c r="BQ417" s="18"/>
      <c r="BR417" s="15"/>
      <c r="BS417" s="15"/>
      <c r="BT417" s="15"/>
      <c r="BU417" s="15"/>
      <c r="BV417" s="15"/>
      <c r="BW417" s="15"/>
      <c r="BX417" s="15"/>
      <c r="BY417" s="15"/>
      <c r="BZ417" s="15"/>
    </row>
    <row r="418" spans="1:78" ht="15" customHeight="1" x14ac:dyDescent="0.75">
      <c r="A418" s="10">
        <v>0</v>
      </c>
      <c r="B418" s="11">
        <v>6600</v>
      </c>
      <c r="C418" s="11">
        <v>62380</v>
      </c>
      <c r="D418" s="11">
        <v>89742</v>
      </c>
      <c r="E418" s="11">
        <v>31</v>
      </c>
      <c r="F418" s="11">
        <v>0</v>
      </c>
      <c r="G418" s="11">
        <v>0</v>
      </c>
      <c r="H418" s="11">
        <v>232.52729073</v>
      </c>
      <c r="I418" s="11">
        <v>0</v>
      </c>
      <c r="J418" s="11">
        <v>16</v>
      </c>
      <c r="K418" s="11">
        <v>26.160494886999999</v>
      </c>
      <c r="L418" s="11" t="s">
        <v>13</v>
      </c>
      <c r="M418" s="11" t="s">
        <v>15</v>
      </c>
      <c r="N418" s="11">
        <f t="shared" si="42"/>
        <v>1</v>
      </c>
      <c r="O418" s="11">
        <f t="shared" si="43"/>
        <v>0</v>
      </c>
      <c r="P418" s="11">
        <f t="shared" si="44"/>
        <v>0</v>
      </c>
      <c r="Q418" s="11">
        <f t="shared" si="45"/>
        <v>1</v>
      </c>
      <c r="R418" s="11">
        <f t="shared" si="46"/>
        <v>0</v>
      </c>
      <c r="S418" s="11">
        <f t="shared" si="47"/>
        <v>0</v>
      </c>
      <c r="T418" s="9">
        <f t="shared" si="48"/>
        <v>232.52729073</v>
      </c>
      <c r="AT418" s="18"/>
      <c r="AU418" s="15"/>
      <c r="AV418" s="15"/>
      <c r="AW418" s="15"/>
      <c r="AX418" s="15"/>
      <c r="AY418" s="15"/>
      <c r="AZ418" s="15"/>
      <c r="BA418" s="15"/>
      <c r="BB418" s="15"/>
      <c r="BC418" s="15"/>
      <c r="BD418" s="15"/>
      <c r="BE418" s="15"/>
      <c r="BF418" s="15"/>
      <c r="BG418" s="15"/>
      <c r="BH418" s="15"/>
      <c r="BI418" s="15"/>
      <c r="BJ418" s="15"/>
      <c r="BK418" s="15"/>
      <c r="BL418" s="15"/>
      <c r="BM418" s="15"/>
      <c r="BN418" s="15"/>
      <c r="BO418" s="15"/>
      <c r="BQ418" s="18"/>
      <c r="BR418" s="15"/>
      <c r="BS418" s="15"/>
      <c r="BT418" s="15"/>
      <c r="BU418" s="15"/>
      <c r="BV418" s="15"/>
      <c r="BW418" s="15"/>
      <c r="BX418" s="15"/>
      <c r="BY418" s="15"/>
      <c r="BZ418" s="15"/>
    </row>
    <row r="419" spans="1:78" ht="15" customHeight="1" x14ac:dyDescent="0.75">
      <c r="A419" s="10">
        <v>0</v>
      </c>
      <c r="B419" s="11">
        <v>6600</v>
      </c>
      <c r="C419" s="11">
        <v>74376</v>
      </c>
      <c r="D419" s="11">
        <v>84855</v>
      </c>
      <c r="E419" s="11">
        <v>3</v>
      </c>
      <c r="F419" s="11"/>
      <c r="G419" s="11"/>
      <c r="H419" s="11"/>
      <c r="I419" s="11"/>
      <c r="J419" s="11"/>
      <c r="K419" s="11">
        <v>20.028353504999998</v>
      </c>
      <c r="L419" s="11" t="s">
        <v>20</v>
      </c>
      <c r="M419" s="11"/>
      <c r="N419" s="11">
        <f t="shared" si="42"/>
        <v>0</v>
      </c>
      <c r="O419" s="11">
        <f t="shared" si="43"/>
        <v>0</v>
      </c>
      <c r="P419" s="11">
        <f t="shared" si="44"/>
        <v>0</v>
      </c>
      <c r="Q419" s="11">
        <f t="shared" si="45"/>
        <v>0</v>
      </c>
      <c r="R419" s="11">
        <f t="shared" si="46"/>
        <v>0</v>
      </c>
      <c r="S419" s="11">
        <f t="shared" si="47"/>
        <v>0</v>
      </c>
      <c r="T419" s="9">
        <f t="shared" si="48"/>
        <v>0</v>
      </c>
      <c r="AT419" s="18"/>
      <c r="AU419" s="15"/>
      <c r="AV419" s="15"/>
      <c r="AW419" s="15"/>
      <c r="AX419" s="15"/>
      <c r="AY419" s="15"/>
      <c r="AZ419" s="15"/>
      <c r="BA419" s="15"/>
      <c r="BB419" s="15"/>
      <c r="BC419" s="15"/>
      <c r="BD419" s="15"/>
      <c r="BE419" s="15"/>
      <c r="BF419" s="15"/>
      <c r="BG419" s="15"/>
      <c r="BH419" s="15"/>
      <c r="BI419" s="15"/>
      <c r="BJ419" s="15"/>
      <c r="BK419" s="15"/>
      <c r="BL419" s="15"/>
      <c r="BM419" s="15"/>
      <c r="BN419" s="15"/>
      <c r="BO419" s="15"/>
      <c r="BQ419" s="18"/>
      <c r="BR419" s="15"/>
      <c r="BS419" s="15"/>
      <c r="BT419" s="15"/>
      <c r="BU419" s="15"/>
      <c r="BV419" s="15"/>
      <c r="BW419" s="15"/>
      <c r="BX419" s="15"/>
      <c r="BY419" s="15"/>
      <c r="BZ419" s="15"/>
    </row>
    <row r="420" spans="1:78" ht="15" customHeight="1" x14ac:dyDescent="0.75">
      <c r="A420" s="10">
        <v>0</v>
      </c>
      <c r="B420" s="11">
        <v>6600</v>
      </c>
      <c r="C420" s="11"/>
      <c r="D420" s="11">
        <v>48800</v>
      </c>
      <c r="E420" s="11">
        <v>0</v>
      </c>
      <c r="F420" s="11">
        <v>0</v>
      </c>
      <c r="G420" s="11">
        <v>0</v>
      </c>
      <c r="H420" s="11"/>
      <c r="I420" s="11">
        <v>0</v>
      </c>
      <c r="J420" s="11">
        <v>0</v>
      </c>
      <c r="K420" s="11">
        <v>12.219436152</v>
      </c>
      <c r="L420" s="11" t="s">
        <v>13</v>
      </c>
      <c r="M420" s="11"/>
      <c r="N420" s="11">
        <f t="shared" si="42"/>
        <v>1</v>
      </c>
      <c r="O420" s="11">
        <f t="shared" si="43"/>
        <v>0</v>
      </c>
      <c r="P420" s="11">
        <f t="shared" si="44"/>
        <v>0</v>
      </c>
      <c r="Q420" s="11">
        <f t="shared" si="45"/>
        <v>0</v>
      </c>
      <c r="R420" s="11">
        <f t="shared" si="46"/>
        <v>0</v>
      </c>
      <c r="S420" s="11">
        <f t="shared" si="47"/>
        <v>0</v>
      </c>
      <c r="T420" s="9">
        <f t="shared" si="48"/>
        <v>0</v>
      </c>
      <c r="AT420" s="18"/>
      <c r="AU420" s="15"/>
      <c r="AV420" s="15"/>
      <c r="AW420" s="15"/>
      <c r="AX420" s="15"/>
      <c r="AY420" s="15"/>
      <c r="AZ420" s="15"/>
      <c r="BA420" s="15"/>
      <c r="BB420" s="15"/>
      <c r="BC420" s="15"/>
      <c r="BD420" s="15"/>
      <c r="BE420" s="15"/>
      <c r="BF420" s="15"/>
      <c r="BG420" s="15"/>
      <c r="BH420" s="15"/>
      <c r="BI420" s="15"/>
      <c r="BJ420" s="15"/>
      <c r="BK420" s="15"/>
      <c r="BL420" s="15"/>
      <c r="BM420" s="15"/>
      <c r="BN420" s="15"/>
      <c r="BO420" s="15"/>
      <c r="BQ420" s="18"/>
      <c r="BR420" s="15"/>
      <c r="BS420" s="15"/>
      <c r="BT420" s="15"/>
      <c r="BU420" s="15"/>
      <c r="BV420" s="15"/>
      <c r="BW420" s="15"/>
      <c r="BX420" s="15"/>
      <c r="BY420" s="15"/>
      <c r="BZ420" s="15"/>
    </row>
    <row r="421" spans="1:78" ht="15" customHeight="1" x14ac:dyDescent="0.75">
      <c r="A421" s="10">
        <v>0</v>
      </c>
      <c r="B421" s="11">
        <v>6600</v>
      </c>
      <c r="C421" s="11">
        <v>68733</v>
      </c>
      <c r="D421" s="11">
        <v>81973</v>
      </c>
      <c r="E421" s="11">
        <v>5</v>
      </c>
      <c r="F421" s="11">
        <v>0</v>
      </c>
      <c r="G421" s="11">
        <v>0</v>
      </c>
      <c r="H421" s="11">
        <v>96.977667198999995</v>
      </c>
      <c r="I421" s="11">
        <v>0</v>
      </c>
      <c r="J421" s="11">
        <v>14</v>
      </c>
      <c r="K421" s="11">
        <v>42.211046783999997</v>
      </c>
      <c r="L421" s="11" t="s">
        <v>13</v>
      </c>
      <c r="M421" s="11" t="s">
        <v>14</v>
      </c>
      <c r="N421" s="11">
        <f t="shared" si="42"/>
        <v>1</v>
      </c>
      <c r="O421" s="11">
        <f t="shared" si="43"/>
        <v>0</v>
      </c>
      <c r="P421" s="11">
        <f t="shared" si="44"/>
        <v>1</v>
      </c>
      <c r="Q421" s="11">
        <f t="shared" si="45"/>
        <v>0</v>
      </c>
      <c r="R421" s="11">
        <f t="shared" si="46"/>
        <v>0</v>
      </c>
      <c r="S421" s="11">
        <f t="shared" si="47"/>
        <v>0</v>
      </c>
      <c r="T421" s="9">
        <f t="shared" si="48"/>
        <v>96.977667198999995</v>
      </c>
      <c r="AT421" s="18"/>
      <c r="AU421" s="15"/>
      <c r="AV421" s="15"/>
      <c r="AW421" s="15"/>
      <c r="AX421" s="15"/>
      <c r="AY421" s="15"/>
      <c r="AZ421" s="15"/>
      <c r="BA421" s="15"/>
      <c r="BB421" s="15"/>
      <c r="BC421" s="15"/>
      <c r="BD421" s="15"/>
      <c r="BE421" s="15"/>
      <c r="BF421" s="15"/>
      <c r="BG421" s="15"/>
      <c r="BH421" s="15"/>
      <c r="BI421" s="15"/>
      <c r="BJ421" s="15"/>
      <c r="BK421" s="15"/>
      <c r="BL421" s="15"/>
      <c r="BM421" s="15"/>
      <c r="BN421" s="15"/>
      <c r="BO421" s="15"/>
      <c r="BQ421" s="18"/>
      <c r="BR421" s="15"/>
      <c r="BS421" s="15"/>
      <c r="BT421" s="15"/>
      <c r="BU421" s="15"/>
      <c r="BV421" s="15"/>
      <c r="BW421" s="15"/>
      <c r="BX421" s="15"/>
      <c r="BY421" s="15"/>
      <c r="BZ421" s="15"/>
    </row>
    <row r="422" spans="1:78" ht="15" customHeight="1" x14ac:dyDescent="0.75">
      <c r="A422" s="10">
        <v>0</v>
      </c>
      <c r="B422" s="11">
        <v>6600</v>
      </c>
      <c r="C422" s="11">
        <v>40926</v>
      </c>
      <c r="D422" s="11">
        <v>50486</v>
      </c>
      <c r="E422" s="11">
        <v>10</v>
      </c>
      <c r="F422" s="11"/>
      <c r="G422" s="11"/>
      <c r="H422" s="11">
        <v>179.80086811999999</v>
      </c>
      <c r="I422" s="11"/>
      <c r="J422" s="11">
        <v>19</v>
      </c>
      <c r="K422" s="11">
        <v>27.532376107000001</v>
      </c>
      <c r="L422" s="11" t="s">
        <v>13</v>
      </c>
      <c r="M422" s="11" t="s">
        <v>15</v>
      </c>
      <c r="N422" s="11">
        <f t="shared" si="42"/>
        <v>1</v>
      </c>
      <c r="O422" s="11">
        <f t="shared" si="43"/>
        <v>0</v>
      </c>
      <c r="P422" s="11">
        <f t="shared" si="44"/>
        <v>0</v>
      </c>
      <c r="Q422" s="11">
        <f t="shared" si="45"/>
        <v>1</v>
      </c>
      <c r="R422" s="11">
        <f t="shared" si="46"/>
        <v>0</v>
      </c>
      <c r="S422" s="11">
        <f t="shared" si="47"/>
        <v>0</v>
      </c>
      <c r="T422" s="9">
        <f t="shared" si="48"/>
        <v>179.80086811999999</v>
      </c>
      <c r="AT422" s="18"/>
      <c r="AU422" s="15"/>
      <c r="AV422" s="15"/>
      <c r="AW422" s="15"/>
      <c r="AX422" s="15"/>
      <c r="AY422" s="15"/>
      <c r="AZ422" s="15"/>
      <c r="BA422" s="15"/>
      <c r="BB422" s="15"/>
      <c r="BC422" s="15"/>
      <c r="BD422" s="15"/>
      <c r="BE422" s="15"/>
      <c r="BF422" s="15"/>
      <c r="BG422" s="15"/>
      <c r="BH422" s="15"/>
      <c r="BI422" s="15"/>
      <c r="BJ422" s="15"/>
      <c r="BK422" s="15"/>
      <c r="BL422" s="15"/>
      <c r="BM422" s="15"/>
      <c r="BN422" s="15"/>
      <c r="BO422" s="15"/>
      <c r="BQ422" s="18"/>
      <c r="BR422" s="15"/>
      <c r="BS422" s="15"/>
      <c r="BT422" s="15"/>
      <c r="BU422" s="15"/>
      <c r="BV422" s="15"/>
      <c r="BW422" s="15"/>
      <c r="BX422" s="15"/>
      <c r="BY422" s="15"/>
      <c r="BZ422" s="15"/>
    </row>
    <row r="423" spans="1:78" ht="15" customHeight="1" x14ac:dyDescent="0.75">
      <c r="A423" s="10">
        <v>0</v>
      </c>
      <c r="B423" s="11">
        <v>6600</v>
      </c>
      <c r="C423" s="11">
        <v>95450</v>
      </c>
      <c r="D423" s="11">
        <v>112630</v>
      </c>
      <c r="E423" s="11">
        <v>23</v>
      </c>
      <c r="F423" s="11">
        <v>0</v>
      </c>
      <c r="G423" s="11">
        <v>0</v>
      </c>
      <c r="H423" s="11">
        <v>122.81558407999999</v>
      </c>
      <c r="I423" s="11">
        <v>0</v>
      </c>
      <c r="J423" s="11">
        <v>12</v>
      </c>
      <c r="K423" s="11">
        <v>36.773458722000001</v>
      </c>
      <c r="L423" s="11" t="s">
        <v>13</v>
      </c>
      <c r="M423" s="11" t="s">
        <v>15</v>
      </c>
      <c r="N423" s="11">
        <f t="shared" si="42"/>
        <v>1</v>
      </c>
      <c r="O423" s="11">
        <f t="shared" si="43"/>
        <v>0</v>
      </c>
      <c r="P423" s="11">
        <f t="shared" si="44"/>
        <v>0</v>
      </c>
      <c r="Q423" s="11">
        <f t="shared" si="45"/>
        <v>1</v>
      </c>
      <c r="R423" s="11">
        <f t="shared" si="46"/>
        <v>0</v>
      </c>
      <c r="S423" s="11">
        <f t="shared" si="47"/>
        <v>0</v>
      </c>
      <c r="T423" s="9">
        <f t="shared" si="48"/>
        <v>122.81558407999999</v>
      </c>
      <c r="AT423" s="18"/>
      <c r="AU423" s="15"/>
      <c r="AV423" s="15"/>
      <c r="AW423" s="15"/>
      <c r="AX423" s="15"/>
      <c r="AY423" s="15"/>
      <c r="AZ423" s="15"/>
      <c r="BA423" s="15"/>
      <c r="BB423" s="15"/>
      <c r="BC423" s="15"/>
      <c r="BD423" s="15"/>
      <c r="BE423" s="15"/>
      <c r="BF423" s="15"/>
      <c r="BG423" s="15"/>
      <c r="BH423" s="15"/>
      <c r="BI423" s="15"/>
      <c r="BJ423" s="15"/>
      <c r="BK423" s="15"/>
      <c r="BL423" s="15"/>
      <c r="BM423" s="15"/>
      <c r="BN423" s="15"/>
      <c r="BO423" s="15"/>
      <c r="BQ423" s="18"/>
      <c r="BR423" s="15"/>
      <c r="BS423" s="15"/>
      <c r="BT423" s="15"/>
      <c r="BU423" s="15"/>
      <c r="BV423" s="15"/>
      <c r="BW423" s="15"/>
      <c r="BX423" s="15"/>
      <c r="BY423" s="15"/>
      <c r="BZ423" s="15"/>
    </row>
    <row r="424" spans="1:78" ht="15" customHeight="1" x14ac:dyDescent="0.75">
      <c r="A424" s="10">
        <v>0</v>
      </c>
      <c r="B424" s="11">
        <v>6600</v>
      </c>
      <c r="C424" s="11"/>
      <c r="D424" s="11">
        <v>46516</v>
      </c>
      <c r="E424" s="11">
        <v>0</v>
      </c>
      <c r="F424" s="11">
        <v>0</v>
      </c>
      <c r="G424" s="11">
        <v>0</v>
      </c>
      <c r="H424" s="11"/>
      <c r="I424" s="11">
        <v>0</v>
      </c>
      <c r="J424" s="11">
        <v>0</v>
      </c>
      <c r="K424" s="11">
        <v>14.845990728</v>
      </c>
      <c r="L424" s="11" t="s">
        <v>13</v>
      </c>
      <c r="M424" s="11"/>
      <c r="N424" s="11">
        <f t="shared" si="42"/>
        <v>1</v>
      </c>
      <c r="O424" s="11">
        <f t="shared" si="43"/>
        <v>0</v>
      </c>
      <c r="P424" s="11">
        <f t="shared" si="44"/>
        <v>0</v>
      </c>
      <c r="Q424" s="11">
        <f t="shared" si="45"/>
        <v>0</v>
      </c>
      <c r="R424" s="11">
        <f t="shared" si="46"/>
        <v>0</v>
      </c>
      <c r="S424" s="11">
        <f t="shared" si="47"/>
        <v>0</v>
      </c>
      <c r="T424" s="9">
        <f t="shared" si="48"/>
        <v>0</v>
      </c>
      <c r="AT424" s="18"/>
      <c r="AU424" s="15"/>
      <c r="AV424" s="15"/>
      <c r="AW424" s="15"/>
      <c r="AX424" s="15"/>
      <c r="AY424" s="15"/>
      <c r="AZ424" s="15"/>
      <c r="BA424" s="15"/>
      <c r="BB424" s="15"/>
      <c r="BC424" s="15"/>
      <c r="BD424" s="15"/>
      <c r="BE424" s="15"/>
      <c r="BF424" s="15"/>
      <c r="BG424" s="15"/>
      <c r="BH424" s="15"/>
      <c r="BI424" s="15"/>
      <c r="BJ424" s="15"/>
      <c r="BK424" s="15"/>
      <c r="BL424" s="15"/>
      <c r="BM424" s="15"/>
      <c r="BN424" s="15"/>
      <c r="BO424" s="15"/>
      <c r="BQ424" s="18"/>
      <c r="BR424" s="15"/>
      <c r="BS424" s="15"/>
      <c r="BT424" s="15"/>
      <c r="BU424" s="15"/>
      <c r="BV424" s="15"/>
      <c r="BW424" s="15"/>
      <c r="BX424" s="15"/>
      <c r="BY424" s="15"/>
      <c r="BZ424" s="15"/>
    </row>
    <row r="425" spans="1:78" ht="15" customHeight="1" x14ac:dyDescent="0.75">
      <c r="A425" s="10">
        <v>0</v>
      </c>
      <c r="B425" s="11">
        <v>6600</v>
      </c>
      <c r="C425" s="11">
        <v>98415</v>
      </c>
      <c r="D425" s="11">
        <v>126636</v>
      </c>
      <c r="E425" s="11">
        <v>11</v>
      </c>
      <c r="F425" s="11"/>
      <c r="G425" s="11"/>
      <c r="H425" s="11">
        <v>423.20962408999998</v>
      </c>
      <c r="I425" s="11">
        <v>2</v>
      </c>
      <c r="J425" s="11">
        <v>49</v>
      </c>
      <c r="K425" s="11">
        <v>40.957090317000002</v>
      </c>
      <c r="L425" s="11" t="s">
        <v>13</v>
      </c>
      <c r="M425" s="11" t="s">
        <v>14</v>
      </c>
      <c r="N425" s="11">
        <f t="shared" si="42"/>
        <v>1</v>
      </c>
      <c r="O425" s="11">
        <f t="shared" si="43"/>
        <v>0</v>
      </c>
      <c r="P425" s="11">
        <f t="shared" si="44"/>
        <v>1</v>
      </c>
      <c r="Q425" s="11">
        <f t="shared" si="45"/>
        <v>0</v>
      </c>
      <c r="R425" s="11">
        <f t="shared" si="46"/>
        <v>0</v>
      </c>
      <c r="S425" s="11">
        <f t="shared" si="47"/>
        <v>0</v>
      </c>
      <c r="T425" s="9">
        <f t="shared" si="48"/>
        <v>423.20962408999998</v>
      </c>
      <c r="AT425" s="18"/>
      <c r="AU425" s="15"/>
      <c r="AV425" s="15"/>
      <c r="AW425" s="15"/>
      <c r="AX425" s="15"/>
      <c r="AY425" s="15"/>
      <c r="AZ425" s="15"/>
      <c r="BA425" s="15"/>
      <c r="BB425" s="15"/>
      <c r="BC425" s="15"/>
      <c r="BD425" s="15"/>
      <c r="BE425" s="15"/>
      <c r="BF425" s="15"/>
      <c r="BG425" s="15"/>
      <c r="BH425" s="15"/>
      <c r="BI425" s="15"/>
      <c r="BJ425" s="15"/>
      <c r="BK425" s="15"/>
      <c r="BL425" s="15"/>
      <c r="BM425" s="15"/>
      <c r="BN425" s="15"/>
      <c r="BO425" s="15"/>
      <c r="BQ425" s="18"/>
      <c r="BR425" s="15"/>
      <c r="BS425" s="15"/>
      <c r="BT425" s="15"/>
      <c r="BU425" s="15"/>
      <c r="BV425" s="15"/>
      <c r="BW425" s="15"/>
      <c r="BX425" s="15"/>
      <c r="BY425" s="15"/>
      <c r="BZ425" s="15"/>
    </row>
    <row r="426" spans="1:78" ht="15" customHeight="1" x14ac:dyDescent="0.75">
      <c r="A426" s="10">
        <v>0</v>
      </c>
      <c r="B426" s="11">
        <v>6700</v>
      </c>
      <c r="C426" s="11"/>
      <c r="D426" s="11">
        <v>55396</v>
      </c>
      <c r="E426" s="11"/>
      <c r="F426" s="11"/>
      <c r="G426" s="11"/>
      <c r="H426" s="11"/>
      <c r="I426" s="11"/>
      <c r="J426" s="11"/>
      <c r="K426" s="11">
        <v>15.703991562000001</v>
      </c>
      <c r="L426" s="11"/>
      <c r="M426" s="11"/>
      <c r="N426" s="11">
        <f t="shared" si="42"/>
        <v>0</v>
      </c>
      <c r="O426" s="11">
        <f t="shared" si="43"/>
        <v>0</v>
      </c>
      <c r="P426" s="11">
        <f t="shared" si="44"/>
        <v>0</v>
      </c>
      <c r="Q426" s="11">
        <f t="shared" si="45"/>
        <v>0</v>
      </c>
      <c r="R426" s="11">
        <f t="shared" si="46"/>
        <v>0</v>
      </c>
      <c r="S426" s="11">
        <f t="shared" si="47"/>
        <v>0</v>
      </c>
      <c r="T426" s="9">
        <f t="shared" si="48"/>
        <v>0</v>
      </c>
      <c r="AT426" s="18"/>
      <c r="AU426" s="15"/>
      <c r="AV426" s="15"/>
      <c r="AW426" s="15"/>
      <c r="AX426" s="15"/>
      <c r="AY426" s="15"/>
      <c r="AZ426" s="15"/>
      <c r="BA426" s="15"/>
      <c r="BB426" s="15"/>
      <c r="BC426" s="15"/>
      <c r="BD426" s="15"/>
      <c r="BE426" s="15"/>
      <c r="BF426" s="15"/>
      <c r="BG426" s="15"/>
      <c r="BH426" s="15"/>
      <c r="BI426" s="15"/>
      <c r="BJ426" s="15"/>
      <c r="BK426" s="15"/>
      <c r="BL426" s="15"/>
      <c r="BM426" s="15"/>
      <c r="BN426" s="15"/>
      <c r="BO426" s="15"/>
      <c r="BQ426" s="18"/>
      <c r="BR426" s="15"/>
      <c r="BS426" s="15"/>
      <c r="BT426" s="15"/>
      <c r="BU426" s="15"/>
      <c r="BV426" s="15"/>
      <c r="BW426" s="15"/>
      <c r="BX426" s="15"/>
      <c r="BY426" s="15"/>
      <c r="BZ426" s="15"/>
    </row>
    <row r="427" spans="1:78" ht="15" customHeight="1" x14ac:dyDescent="0.75">
      <c r="A427" s="10">
        <v>0</v>
      </c>
      <c r="B427" s="11">
        <v>6700</v>
      </c>
      <c r="C427" s="11">
        <v>55113</v>
      </c>
      <c r="D427" s="11">
        <v>56486</v>
      </c>
      <c r="E427" s="11">
        <v>4</v>
      </c>
      <c r="F427" s="11">
        <v>0</v>
      </c>
      <c r="G427" s="11">
        <v>0</v>
      </c>
      <c r="H427" s="11">
        <v>84.417030462</v>
      </c>
      <c r="I427" s="11">
        <v>0</v>
      </c>
      <c r="J427" s="11">
        <v>17</v>
      </c>
      <c r="K427" s="11">
        <v>23.642853829</v>
      </c>
      <c r="L427" s="11" t="s">
        <v>13</v>
      </c>
      <c r="M427" s="11" t="s">
        <v>14</v>
      </c>
      <c r="N427" s="11">
        <f t="shared" si="42"/>
        <v>1</v>
      </c>
      <c r="O427" s="11">
        <f t="shared" si="43"/>
        <v>0</v>
      </c>
      <c r="P427" s="11">
        <f t="shared" si="44"/>
        <v>1</v>
      </c>
      <c r="Q427" s="11">
        <f t="shared" si="45"/>
        <v>0</v>
      </c>
      <c r="R427" s="11">
        <f t="shared" si="46"/>
        <v>0</v>
      </c>
      <c r="S427" s="11">
        <f t="shared" si="47"/>
        <v>0</v>
      </c>
      <c r="T427" s="9">
        <f t="shared" si="48"/>
        <v>84.417030462</v>
      </c>
      <c r="AT427" s="18"/>
      <c r="AU427" s="15"/>
      <c r="AV427" s="15"/>
      <c r="AW427" s="15"/>
      <c r="AX427" s="15"/>
      <c r="AY427" s="15"/>
      <c r="AZ427" s="15"/>
      <c r="BA427" s="15"/>
      <c r="BB427" s="15"/>
      <c r="BC427" s="15"/>
      <c r="BD427" s="15"/>
      <c r="BE427" s="15"/>
      <c r="BF427" s="15"/>
      <c r="BG427" s="15"/>
      <c r="BH427" s="15"/>
      <c r="BI427" s="15"/>
      <c r="BJ427" s="15"/>
      <c r="BK427" s="15"/>
      <c r="BL427" s="15"/>
      <c r="BM427" s="15"/>
      <c r="BN427" s="15"/>
      <c r="BO427" s="15"/>
      <c r="BQ427" s="18"/>
      <c r="BR427" s="15"/>
      <c r="BS427" s="15"/>
      <c r="BT427" s="15"/>
      <c r="BU427" s="15"/>
      <c r="BV427" s="15"/>
      <c r="BW427" s="15"/>
      <c r="BX427" s="15"/>
      <c r="BY427" s="15"/>
      <c r="BZ427" s="15"/>
    </row>
    <row r="428" spans="1:78" ht="15" customHeight="1" x14ac:dyDescent="0.75">
      <c r="A428" s="10">
        <v>1</v>
      </c>
      <c r="B428" s="11">
        <v>6700</v>
      </c>
      <c r="C428" s="11">
        <v>60301</v>
      </c>
      <c r="D428" s="11">
        <v>70543</v>
      </c>
      <c r="E428" s="11">
        <v>5</v>
      </c>
      <c r="F428" s="11">
        <v>0</v>
      </c>
      <c r="G428" s="11">
        <v>0</v>
      </c>
      <c r="H428" s="11">
        <v>195.78086332000001</v>
      </c>
      <c r="I428" s="11">
        <v>0</v>
      </c>
      <c r="J428" s="11">
        <v>19</v>
      </c>
      <c r="K428" s="11">
        <v>32.397593405999999</v>
      </c>
      <c r="L428" s="11" t="s">
        <v>13</v>
      </c>
      <c r="M428" s="11" t="s">
        <v>18</v>
      </c>
      <c r="N428" s="11">
        <f t="shared" si="42"/>
        <v>1</v>
      </c>
      <c r="O428" s="11">
        <f t="shared" si="43"/>
        <v>0</v>
      </c>
      <c r="P428" s="11">
        <f t="shared" si="44"/>
        <v>0</v>
      </c>
      <c r="Q428" s="11">
        <f t="shared" si="45"/>
        <v>0</v>
      </c>
      <c r="R428" s="11">
        <f t="shared" si="46"/>
        <v>0</v>
      </c>
      <c r="S428" s="11">
        <f t="shared" si="47"/>
        <v>1</v>
      </c>
      <c r="T428" s="9">
        <f t="shared" si="48"/>
        <v>195.78086332000001</v>
      </c>
      <c r="AT428" s="18"/>
      <c r="AU428" s="15"/>
      <c r="AV428" s="15"/>
      <c r="AW428" s="15"/>
      <c r="AX428" s="15"/>
      <c r="AY428" s="15"/>
      <c r="AZ428" s="15"/>
      <c r="BA428" s="15"/>
      <c r="BB428" s="15"/>
      <c r="BC428" s="15"/>
      <c r="BD428" s="15"/>
      <c r="BE428" s="15"/>
      <c r="BF428" s="15"/>
      <c r="BG428" s="15"/>
      <c r="BH428" s="15"/>
      <c r="BI428" s="15"/>
      <c r="BJ428" s="15"/>
      <c r="BK428" s="15"/>
      <c r="BL428" s="15"/>
      <c r="BM428" s="15"/>
      <c r="BN428" s="15"/>
      <c r="BO428" s="15"/>
      <c r="BQ428" s="18"/>
      <c r="BR428" s="15"/>
      <c r="BS428" s="15"/>
      <c r="BT428" s="15"/>
      <c r="BU428" s="15"/>
      <c r="BV428" s="15"/>
      <c r="BW428" s="15"/>
      <c r="BX428" s="15"/>
      <c r="BY428" s="15"/>
      <c r="BZ428" s="15"/>
    </row>
    <row r="429" spans="1:78" ht="15" customHeight="1" x14ac:dyDescent="0.75">
      <c r="A429" s="10">
        <v>0</v>
      </c>
      <c r="B429" s="11">
        <v>6700</v>
      </c>
      <c r="C429" s="11"/>
      <c r="D429" s="11">
        <v>30544</v>
      </c>
      <c r="E429" s="11">
        <v>2</v>
      </c>
      <c r="F429" s="11">
        <v>0</v>
      </c>
      <c r="G429" s="11">
        <v>0</v>
      </c>
      <c r="H429" s="11">
        <v>283.89723134000002</v>
      </c>
      <c r="I429" s="11">
        <v>0</v>
      </c>
      <c r="J429" s="11">
        <v>14</v>
      </c>
      <c r="K429" s="11">
        <v>24.120451556999999</v>
      </c>
      <c r="L429" s="11" t="s">
        <v>20</v>
      </c>
      <c r="M429" s="11" t="s">
        <v>14</v>
      </c>
      <c r="N429" s="11">
        <f t="shared" si="42"/>
        <v>0</v>
      </c>
      <c r="O429" s="11">
        <f t="shared" si="43"/>
        <v>0</v>
      </c>
      <c r="P429" s="11">
        <f t="shared" si="44"/>
        <v>1</v>
      </c>
      <c r="Q429" s="11">
        <f t="shared" si="45"/>
        <v>0</v>
      </c>
      <c r="R429" s="11">
        <f t="shared" si="46"/>
        <v>0</v>
      </c>
      <c r="S429" s="11">
        <f t="shared" si="47"/>
        <v>0</v>
      </c>
      <c r="T429" s="9">
        <f t="shared" si="48"/>
        <v>0</v>
      </c>
      <c r="AT429" s="18"/>
      <c r="AU429" s="15"/>
      <c r="AV429" s="15"/>
      <c r="AW429" s="15"/>
      <c r="AX429" s="15"/>
      <c r="AY429" s="15"/>
      <c r="AZ429" s="15"/>
      <c r="BA429" s="15"/>
      <c r="BB429" s="15"/>
      <c r="BC429" s="15"/>
      <c r="BD429" s="15"/>
      <c r="BE429" s="15"/>
      <c r="BF429" s="15"/>
      <c r="BG429" s="15"/>
      <c r="BH429" s="15"/>
      <c r="BI429" s="15"/>
      <c r="BJ429" s="15"/>
      <c r="BK429" s="15"/>
      <c r="BL429" s="15"/>
      <c r="BM429" s="15"/>
      <c r="BN429" s="15"/>
      <c r="BO429" s="15"/>
      <c r="BQ429" s="18"/>
      <c r="BR429" s="15"/>
      <c r="BS429" s="15"/>
      <c r="BT429" s="15"/>
      <c r="BU429" s="15"/>
      <c r="BV429" s="15"/>
      <c r="BW429" s="15"/>
      <c r="BX429" s="15"/>
      <c r="BY429" s="15"/>
      <c r="BZ429" s="15"/>
    </row>
    <row r="430" spans="1:78" ht="15" customHeight="1" x14ac:dyDescent="0.75">
      <c r="A430" s="10">
        <v>0</v>
      </c>
      <c r="B430" s="11">
        <v>6700</v>
      </c>
      <c r="C430" s="11">
        <v>49367</v>
      </c>
      <c r="D430" s="11">
        <v>59609</v>
      </c>
      <c r="E430" s="11">
        <v>6</v>
      </c>
      <c r="F430" s="11">
        <v>0</v>
      </c>
      <c r="G430" s="11">
        <v>0</v>
      </c>
      <c r="H430" s="11">
        <v>99.303700784</v>
      </c>
      <c r="I430" s="11">
        <v>0</v>
      </c>
      <c r="J430" s="11">
        <v>17</v>
      </c>
      <c r="K430" s="11">
        <v>25.231366381000001</v>
      </c>
      <c r="L430" s="11" t="s">
        <v>13</v>
      </c>
      <c r="M430" s="11" t="s">
        <v>14</v>
      </c>
      <c r="N430" s="11">
        <f t="shared" si="42"/>
        <v>1</v>
      </c>
      <c r="O430" s="11">
        <f t="shared" si="43"/>
        <v>0</v>
      </c>
      <c r="P430" s="11">
        <f t="shared" si="44"/>
        <v>1</v>
      </c>
      <c r="Q430" s="11">
        <f t="shared" si="45"/>
        <v>0</v>
      </c>
      <c r="R430" s="11">
        <f t="shared" si="46"/>
        <v>0</v>
      </c>
      <c r="S430" s="11">
        <f t="shared" si="47"/>
        <v>0</v>
      </c>
      <c r="T430" s="9">
        <f t="shared" si="48"/>
        <v>99.303700784</v>
      </c>
      <c r="AT430" s="18"/>
      <c r="AU430" s="15"/>
      <c r="AV430" s="15"/>
      <c r="AW430" s="15"/>
      <c r="AX430" s="15"/>
      <c r="AY430" s="15"/>
      <c r="AZ430" s="15"/>
      <c r="BA430" s="15"/>
      <c r="BB430" s="15"/>
      <c r="BC430" s="15"/>
      <c r="BD430" s="15"/>
      <c r="BE430" s="15"/>
      <c r="BF430" s="15"/>
      <c r="BG430" s="15"/>
      <c r="BH430" s="15"/>
      <c r="BI430" s="15"/>
      <c r="BJ430" s="15"/>
      <c r="BK430" s="15"/>
      <c r="BL430" s="15"/>
      <c r="BM430" s="15"/>
      <c r="BN430" s="15"/>
      <c r="BO430" s="15"/>
      <c r="BQ430" s="18"/>
      <c r="BR430" s="15"/>
      <c r="BS430" s="15"/>
      <c r="BT430" s="15"/>
      <c r="BU430" s="15"/>
      <c r="BV430" s="15"/>
      <c r="BW430" s="15"/>
      <c r="BX430" s="15"/>
      <c r="BY430" s="15"/>
      <c r="BZ430" s="15"/>
    </row>
    <row r="431" spans="1:78" ht="15" customHeight="1" x14ac:dyDescent="0.75">
      <c r="A431" s="10">
        <v>0</v>
      </c>
      <c r="B431" s="11">
        <v>6700</v>
      </c>
      <c r="C431" s="11">
        <v>58741</v>
      </c>
      <c r="D431" s="11">
        <v>68225</v>
      </c>
      <c r="E431" s="11">
        <v>9</v>
      </c>
      <c r="F431" s="11">
        <v>0</v>
      </c>
      <c r="G431" s="11">
        <v>3</v>
      </c>
      <c r="H431" s="11">
        <v>173.5744163</v>
      </c>
      <c r="I431" s="11">
        <v>1</v>
      </c>
      <c r="J431" s="11">
        <v>31</v>
      </c>
      <c r="K431" s="11">
        <v>23.587013228</v>
      </c>
      <c r="L431" s="11" t="s">
        <v>20</v>
      </c>
      <c r="M431" s="11" t="s">
        <v>18</v>
      </c>
      <c r="N431" s="11">
        <f t="shared" si="42"/>
        <v>0</v>
      </c>
      <c r="O431" s="11">
        <f t="shared" si="43"/>
        <v>0</v>
      </c>
      <c r="P431" s="11">
        <f t="shared" si="44"/>
        <v>0</v>
      </c>
      <c r="Q431" s="11">
        <f t="shared" si="45"/>
        <v>0</v>
      </c>
      <c r="R431" s="11">
        <f t="shared" si="46"/>
        <v>0</v>
      </c>
      <c r="S431" s="11">
        <f t="shared" si="47"/>
        <v>1</v>
      </c>
      <c r="T431" s="9">
        <f t="shared" si="48"/>
        <v>0</v>
      </c>
      <c r="AT431" s="18"/>
      <c r="AU431" s="15"/>
      <c r="AV431" s="15"/>
      <c r="AW431" s="15"/>
      <c r="AX431" s="15"/>
      <c r="AY431" s="15"/>
      <c r="AZ431" s="15"/>
      <c r="BA431" s="15"/>
      <c r="BB431" s="15"/>
      <c r="BC431" s="15"/>
      <c r="BD431" s="15"/>
      <c r="BE431" s="15"/>
      <c r="BF431" s="15"/>
      <c r="BG431" s="15"/>
      <c r="BH431" s="15"/>
      <c r="BI431" s="15"/>
      <c r="BJ431" s="15"/>
      <c r="BK431" s="15"/>
      <c r="BL431" s="15"/>
      <c r="BM431" s="15"/>
      <c r="BN431" s="15"/>
      <c r="BO431" s="15"/>
      <c r="BQ431" s="18"/>
      <c r="BR431" s="15"/>
      <c r="BS431" s="15"/>
      <c r="BT431" s="15"/>
      <c r="BU431" s="15"/>
      <c r="BV431" s="15"/>
      <c r="BW431" s="15"/>
      <c r="BX431" s="15"/>
      <c r="BY431" s="15"/>
      <c r="BZ431" s="15"/>
    </row>
    <row r="432" spans="1:78" ht="15" customHeight="1" x14ac:dyDescent="0.75">
      <c r="A432" s="10">
        <v>1</v>
      </c>
      <c r="B432" s="11">
        <v>6700</v>
      </c>
      <c r="C432" s="11">
        <v>27510</v>
      </c>
      <c r="D432" s="11">
        <v>42495</v>
      </c>
      <c r="E432" s="11">
        <v>2</v>
      </c>
      <c r="F432" s="11">
        <v>0</v>
      </c>
      <c r="G432" s="11">
        <v>2</v>
      </c>
      <c r="H432" s="11">
        <v>171.52648922</v>
      </c>
      <c r="I432" s="11">
        <v>3</v>
      </c>
      <c r="J432" s="11">
        <v>27</v>
      </c>
      <c r="K432" s="11">
        <v>41.428597508000003</v>
      </c>
      <c r="L432" s="11" t="s">
        <v>20</v>
      </c>
      <c r="M432" s="11" t="s">
        <v>14</v>
      </c>
      <c r="N432" s="11">
        <f t="shared" si="42"/>
        <v>0</v>
      </c>
      <c r="O432" s="11">
        <f t="shared" si="43"/>
        <v>0</v>
      </c>
      <c r="P432" s="11">
        <f t="shared" si="44"/>
        <v>1</v>
      </c>
      <c r="Q432" s="11">
        <f t="shared" si="45"/>
        <v>0</v>
      </c>
      <c r="R432" s="11">
        <f t="shared" si="46"/>
        <v>0</v>
      </c>
      <c r="S432" s="11">
        <f t="shared" si="47"/>
        <v>0</v>
      </c>
      <c r="T432" s="9">
        <f t="shared" si="48"/>
        <v>0</v>
      </c>
      <c r="AT432" s="18"/>
      <c r="AU432" s="15"/>
      <c r="AV432" s="15"/>
      <c r="AW432" s="15"/>
      <c r="AX432" s="15"/>
      <c r="AY432" s="15"/>
      <c r="AZ432" s="15"/>
      <c r="BA432" s="15"/>
      <c r="BB432" s="15"/>
      <c r="BC432" s="15"/>
      <c r="BD432" s="15"/>
      <c r="BE432" s="15"/>
      <c r="BF432" s="15"/>
      <c r="BG432" s="15"/>
      <c r="BH432" s="15"/>
      <c r="BI432" s="15"/>
      <c r="BJ432" s="15"/>
      <c r="BK432" s="15"/>
      <c r="BL432" s="15"/>
      <c r="BM432" s="15"/>
      <c r="BN432" s="15"/>
      <c r="BO432" s="15"/>
      <c r="BQ432" s="18"/>
      <c r="BR432" s="15"/>
      <c r="BS432" s="15"/>
      <c r="BT432" s="15"/>
      <c r="BU432" s="15"/>
      <c r="BV432" s="15"/>
      <c r="BW432" s="15"/>
      <c r="BX432" s="15"/>
      <c r="BY432" s="15"/>
      <c r="BZ432" s="15"/>
    </row>
    <row r="433" spans="1:78" ht="15" customHeight="1" x14ac:dyDescent="0.75">
      <c r="A433" s="10">
        <v>1</v>
      </c>
      <c r="B433" s="11">
        <v>6700</v>
      </c>
      <c r="C433" s="11"/>
      <c r="D433" s="11">
        <v>81239</v>
      </c>
      <c r="E433" s="11">
        <v>19</v>
      </c>
      <c r="F433" s="11"/>
      <c r="G433" s="11"/>
      <c r="H433" s="11"/>
      <c r="I433" s="11"/>
      <c r="J433" s="11"/>
      <c r="K433" s="11">
        <v>40.894931700999997</v>
      </c>
      <c r="L433" s="11" t="s">
        <v>13</v>
      </c>
      <c r="M433" s="11" t="s">
        <v>14</v>
      </c>
      <c r="N433" s="11">
        <f t="shared" si="42"/>
        <v>1</v>
      </c>
      <c r="O433" s="11">
        <f t="shared" si="43"/>
        <v>0</v>
      </c>
      <c r="P433" s="11">
        <f t="shared" si="44"/>
        <v>1</v>
      </c>
      <c r="Q433" s="11">
        <f t="shared" si="45"/>
        <v>0</v>
      </c>
      <c r="R433" s="11">
        <f t="shared" si="46"/>
        <v>0</v>
      </c>
      <c r="S433" s="11">
        <f t="shared" si="47"/>
        <v>0</v>
      </c>
      <c r="T433" s="9">
        <f t="shared" si="48"/>
        <v>0</v>
      </c>
      <c r="AT433" s="18"/>
      <c r="AU433" s="15"/>
      <c r="AV433" s="15"/>
      <c r="AW433" s="15"/>
      <c r="AX433" s="15"/>
      <c r="AY433" s="15"/>
      <c r="AZ433" s="15"/>
      <c r="BA433" s="15"/>
      <c r="BB433" s="15"/>
      <c r="BC433" s="15"/>
      <c r="BD433" s="15"/>
      <c r="BE433" s="15"/>
      <c r="BF433" s="15"/>
      <c r="BG433" s="15"/>
      <c r="BH433" s="15"/>
      <c r="BI433" s="15"/>
      <c r="BJ433" s="15"/>
      <c r="BK433" s="15"/>
      <c r="BL433" s="15"/>
      <c r="BM433" s="15"/>
      <c r="BN433" s="15"/>
      <c r="BO433" s="15"/>
      <c r="BQ433" s="18"/>
      <c r="BR433" s="15"/>
      <c r="BS433" s="15"/>
      <c r="BT433" s="15"/>
      <c r="BU433" s="15"/>
      <c r="BV433" s="15"/>
      <c r="BW433" s="15"/>
      <c r="BX433" s="15"/>
      <c r="BY433" s="15"/>
      <c r="BZ433" s="15"/>
    </row>
    <row r="434" spans="1:78" ht="15" customHeight="1" x14ac:dyDescent="0.75">
      <c r="A434" s="10">
        <v>0</v>
      </c>
      <c r="B434" s="11">
        <v>6700</v>
      </c>
      <c r="C434" s="11">
        <v>69773</v>
      </c>
      <c r="D434" s="11">
        <v>83014</v>
      </c>
      <c r="E434" s="11">
        <v>0</v>
      </c>
      <c r="F434" s="11">
        <v>1</v>
      </c>
      <c r="G434" s="11">
        <v>0</v>
      </c>
      <c r="H434" s="11">
        <v>263.17343428999999</v>
      </c>
      <c r="I434" s="11">
        <v>0</v>
      </c>
      <c r="J434" s="11">
        <v>5</v>
      </c>
      <c r="K434" s="11">
        <v>37.706996490000002</v>
      </c>
      <c r="L434" s="11" t="s">
        <v>13</v>
      </c>
      <c r="M434" s="11" t="s">
        <v>14</v>
      </c>
      <c r="N434" s="11">
        <f t="shared" si="42"/>
        <v>1</v>
      </c>
      <c r="O434" s="11">
        <f t="shared" si="43"/>
        <v>0</v>
      </c>
      <c r="P434" s="11">
        <f t="shared" si="44"/>
        <v>1</v>
      </c>
      <c r="Q434" s="11">
        <f t="shared" si="45"/>
        <v>0</v>
      </c>
      <c r="R434" s="11">
        <f t="shared" si="46"/>
        <v>0</v>
      </c>
      <c r="S434" s="11">
        <f t="shared" si="47"/>
        <v>0</v>
      </c>
      <c r="T434" s="9">
        <f t="shared" si="48"/>
        <v>263.17343428999999</v>
      </c>
      <c r="AT434" s="18"/>
      <c r="AU434" s="15"/>
      <c r="AV434" s="15"/>
      <c r="AW434" s="15"/>
      <c r="AX434" s="15"/>
      <c r="AY434" s="15"/>
      <c r="AZ434" s="15"/>
      <c r="BA434" s="15"/>
      <c r="BB434" s="15"/>
      <c r="BC434" s="15"/>
      <c r="BD434" s="15"/>
      <c r="BE434" s="15"/>
      <c r="BF434" s="15"/>
      <c r="BG434" s="15"/>
      <c r="BH434" s="15"/>
      <c r="BI434" s="15"/>
      <c r="BJ434" s="15"/>
      <c r="BK434" s="15"/>
      <c r="BL434" s="15"/>
      <c r="BM434" s="15"/>
      <c r="BN434" s="15"/>
      <c r="BO434" s="15"/>
      <c r="BQ434" s="18"/>
      <c r="BR434" s="15"/>
      <c r="BS434" s="15"/>
      <c r="BT434" s="15"/>
      <c r="BU434" s="15"/>
      <c r="BV434" s="15"/>
      <c r="BW434" s="15"/>
      <c r="BX434" s="15"/>
      <c r="BY434" s="15"/>
      <c r="BZ434" s="15"/>
    </row>
    <row r="435" spans="1:78" ht="15" customHeight="1" x14ac:dyDescent="0.75">
      <c r="A435" s="10">
        <v>0</v>
      </c>
      <c r="B435" s="11">
        <v>6700</v>
      </c>
      <c r="C435" s="11">
        <v>51855</v>
      </c>
      <c r="D435" s="11">
        <v>58084</v>
      </c>
      <c r="E435" s="11">
        <v>21</v>
      </c>
      <c r="F435" s="11">
        <v>0</v>
      </c>
      <c r="G435" s="11">
        <v>0</v>
      </c>
      <c r="H435" s="11">
        <v>193.75474567000001</v>
      </c>
      <c r="I435" s="11">
        <v>0</v>
      </c>
      <c r="J435" s="11">
        <v>19</v>
      </c>
      <c r="K435" s="11">
        <v>19.549571698000001</v>
      </c>
      <c r="L435" s="11" t="s">
        <v>13</v>
      </c>
      <c r="M435" s="11" t="s">
        <v>15</v>
      </c>
      <c r="N435" s="11">
        <f t="shared" si="42"/>
        <v>1</v>
      </c>
      <c r="O435" s="11">
        <f t="shared" si="43"/>
        <v>0</v>
      </c>
      <c r="P435" s="11">
        <f t="shared" si="44"/>
        <v>0</v>
      </c>
      <c r="Q435" s="11">
        <f t="shared" si="45"/>
        <v>1</v>
      </c>
      <c r="R435" s="11">
        <f t="shared" si="46"/>
        <v>0</v>
      </c>
      <c r="S435" s="11">
        <f t="shared" si="47"/>
        <v>0</v>
      </c>
      <c r="T435" s="9">
        <f t="shared" si="48"/>
        <v>193.75474567000001</v>
      </c>
      <c r="AT435" s="18"/>
      <c r="AU435" s="15"/>
      <c r="AV435" s="15"/>
      <c r="AW435" s="15"/>
      <c r="AX435" s="15"/>
      <c r="AY435" s="15"/>
      <c r="AZ435" s="15"/>
      <c r="BA435" s="15"/>
      <c r="BB435" s="15"/>
      <c r="BC435" s="15"/>
      <c r="BD435" s="15"/>
      <c r="BE435" s="15"/>
      <c r="BF435" s="15"/>
      <c r="BG435" s="15"/>
      <c r="BH435" s="15"/>
      <c r="BI435" s="15"/>
      <c r="BJ435" s="15"/>
      <c r="BK435" s="15"/>
      <c r="BL435" s="15"/>
      <c r="BM435" s="15"/>
      <c r="BN435" s="15"/>
      <c r="BO435" s="15"/>
      <c r="BQ435" s="18"/>
      <c r="BR435" s="15"/>
      <c r="BS435" s="15"/>
      <c r="BT435" s="15"/>
      <c r="BU435" s="15"/>
      <c r="BV435" s="15"/>
      <c r="BW435" s="15"/>
      <c r="BX435" s="15"/>
      <c r="BY435" s="15"/>
      <c r="BZ435" s="15"/>
    </row>
    <row r="436" spans="1:78" ht="15" customHeight="1" x14ac:dyDescent="0.75">
      <c r="A436" s="10">
        <v>0</v>
      </c>
      <c r="B436" s="11">
        <v>6700</v>
      </c>
      <c r="C436" s="11">
        <v>48430</v>
      </c>
      <c r="D436" s="11">
        <v>64358</v>
      </c>
      <c r="E436" s="11">
        <v>0</v>
      </c>
      <c r="F436" s="11">
        <v>1</v>
      </c>
      <c r="G436" s="11"/>
      <c r="H436" s="11">
        <v>108.35174747000001</v>
      </c>
      <c r="I436" s="11"/>
      <c r="J436" s="11">
        <v>13</v>
      </c>
      <c r="K436" s="11">
        <v>38.894194745999997</v>
      </c>
      <c r="L436" s="11" t="s">
        <v>13</v>
      </c>
      <c r="M436" s="11" t="s">
        <v>14</v>
      </c>
      <c r="N436" s="11">
        <f t="shared" si="42"/>
        <v>1</v>
      </c>
      <c r="O436" s="11">
        <f t="shared" si="43"/>
        <v>0</v>
      </c>
      <c r="P436" s="11">
        <f t="shared" si="44"/>
        <v>1</v>
      </c>
      <c r="Q436" s="11">
        <f t="shared" si="45"/>
        <v>0</v>
      </c>
      <c r="R436" s="11">
        <f t="shared" si="46"/>
        <v>0</v>
      </c>
      <c r="S436" s="11">
        <f t="shared" si="47"/>
        <v>0</v>
      </c>
      <c r="T436" s="9">
        <f t="shared" si="48"/>
        <v>108.35174747000001</v>
      </c>
      <c r="AT436" s="18"/>
      <c r="AU436" s="15"/>
      <c r="AV436" s="15"/>
      <c r="AW436" s="15"/>
      <c r="AX436" s="15"/>
      <c r="AY436" s="15"/>
      <c r="AZ436" s="15"/>
      <c r="BA436" s="15"/>
      <c r="BB436" s="15"/>
      <c r="BC436" s="15"/>
      <c r="BD436" s="15"/>
      <c r="BE436" s="15"/>
      <c r="BF436" s="15"/>
      <c r="BG436" s="15"/>
      <c r="BH436" s="15"/>
      <c r="BI436" s="15"/>
      <c r="BJ436" s="15"/>
      <c r="BK436" s="15"/>
      <c r="BL436" s="15"/>
      <c r="BM436" s="15"/>
      <c r="BN436" s="15"/>
      <c r="BO436" s="15"/>
      <c r="BQ436" s="18"/>
      <c r="BR436" s="15"/>
      <c r="BS436" s="15"/>
      <c r="BT436" s="15"/>
      <c r="BU436" s="15"/>
      <c r="BV436" s="15"/>
      <c r="BW436" s="15"/>
      <c r="BX436" s="15"/>
      <c r="BY436" s="15"/>
      <c r="BZ436" s="15"/>
    </row>
    <row r="437" spans="1:78" ht="15" customHeight="1" x14ac:dyDescent="0.75">
      <c r="A437" s="10">
        <v>0</v>
      </c>
      <c r="B437" s="11">
        <v>6700</v>
      </c>
      <c r="C437" s="11">
        <v>29662</v>
      </c>
      <c r="D437" s="11">
        <v>36195</v>
      </c>
      <c r="E437" s="11">
        <v>1</v>
      </c>
      <c r="F437" s="11">
        <v>0</v>
      </c>
      <c r="G437" s="11">
        <v>0</v>
      </c>
      <c r="H437" s="11">
        <v>112.13708066</v>
      </c>
      <c r="I437" s="11">
        <v>1</v>
      </c>
      <c r="J437" s="11">
        <v>30</v>
      </c>
      <c r="K437" s="11">
        <v>38.528632809999998</v>
      </c>
      <c r="L437" s="11" t="s">
        <v>13</v>
      </c>
      <c r="M437" s="11" t="s">
        <v>15</v>
      </c>
      <c r="N437" s="11">
        <f t="shared" si="42"/>
        <v>1</v>
      </c>
      <c r="O437" s="11">
        <f t="shared" si="43"/>
        <v>0</v>
      </c>
      <c r="P437" s="11">
        <f t="shared" si="44"/>
        <v>0</v>
      </c>
      <c r="Q437" s="11">
        <f t="shared" si="45"/>
        <v>1</v>
      </c>
      <c r="R437" s="11">
        <f t="shared" si="46"/>
        <v>0</v>
      </c>
      <c r="S437" s="11">
        <f t="shared" si="47"/>
        <v>0</v>
      </c>
      <c r="T437" s="9">
        <f t="shared" si="48"/>
        <v>112.13708066</v>
      </c>
      <c r="AT437" s="18"/>
      <c r="AU437" s="15"/>
      <c r="AV437" s="15"/>
      <c r="AW437" s="15"/>
      <c r="AX437" s="15"/>
      <c r="AY437" s="15"/>
      <c r="AZ437" s="15"/>
      <c r="BA437" s="15"/>
      <c r="BB437" s="15"/>
      <c r="BC437" s="15"/>
      <c r="BD437" s="15"/>
      <c r="BE437" s="15"/>
      <c r="BF437" s="15"/>
      <c r="BG437" s="15"/>
      <c r="BH437" s="15"/>
      <c r="BI437" s="15"/>
      <c r="BJ437" s="15"/>
      <c r="BK437" s="15"/>
      <c r="BL437" s="15"/>
      <c r="BM437" s="15"/>
      <c r="BN437" s="15"/>
      <c r="BO437" s="15"/>
      <c r="BQ437" s="18"/>
      <c r="BR437" s="15"/>
      <c r="BS437" s="15"/>
      <c r="BT437" s="15"/>
      <c r="BU437" s="15"/>
      <c r="BV437" s="15"/>
      <c r="BW437" s="15"/>
      <c r="BX437" s="15"/>
      <c r="BY437" s="15"/>
      <c r="BZ437" s="15"/>
    </row>
    <row r="438" spans="1:78" ht="15" customHeight="1" x14ac:dyDescent="0.75">
      <c r="A438" s="10">
        <v>0</v>
      </c>
      <c r="B438" s="11">
        <v>6700</v>
      </c>
      <c r="C438" s="11">
        <v>66587</v>
      </c>
      <c r="D438" s="11">
        <v>70710</v>
      </c>
      <c r="E438" s="11">
        <v>9</v>
      </c>
      <c r="F438" s="11">
        <v>1</v>
      </c>
      <c r="G438" s="11">
        <v>0</v>
      </c>
      <c r="H438" s="11">
        <v>43.923382631000003</v>
      </c>
      <c r="I438" s="11">
        <v>1</v>
      </c>
      <c r="J438" s="11">
        <v>24</v>
      </c>
      <c r="K438" s="11">
        <v>39.738576264999999</v>
      </c>
      <c r="L438" s="11" t="s">
        <v>20</v>
      </c>
      <c r="M438" s="11" t="s">
        <v>18</v>
      </c>
      <c r="N438" s="11">
        <f t="shared" si="42"/>
        <v>0</v>
      </c>
      <c r="O438" s="11">
        <f t="shared" si="43"/>
        <v>0</v>
      </c>
      <c r="P438" s="11">
        <f t="shared" si="44"/>
        <v>0</v>
      </c>
      <c r="Q438" s="11">
        <f t="shared" si="45"/>
        <v>0</v>
      </c>
      <c r="R438" s="11">
        <f t="shared" si="46"/>
        <v>0</v>
      </c>
      <c r="S438" s="11">
        <f t="shared" si="47"/>
        <v>1</v>
      </c>
      <c r="T438" s="9">
        <f t="shared" si="48"/>
        <v>0</v>
      </c>
      <c r="AT438" s="18"/>
      <c r="AU438" s="15"/>
      <c r="AV438" s="15"/>
      <c r="AW438" s="15"/>
      <c r="AX438" s="15"/>
      <c r="AY438" s="15"/>
      <c r="AZ438" s="15"/>
      <c r="BA438" s="15"/>
      <c r="BB438" s="15"/>
      <c r="BC438" s="15"/>
      <c r="BD438" s="15"/>
      <c r="BE438" s="15"/>
      <c r="BF438" s="15"/>
      <c r="BG438" s="15"/>
      <c r="BH438" s="15"/>
      <c r="BI438" s="15"/>
      <c r="BJ438" s="15"/>
      <c r="BK438" s="15"/>
      <c r="BL438" s="15"/>
      <c r="BM438" s="15"/>
      <c r="BN438" s="15"/>
      <c r="BO438" s="15"/>
      <c r="BQ438" s="18"/>
      <c r="BR438" s="15"/>
      <c r="BS438" s="15"/>
      <c r="BT438" s="15"/>
      <c r="BU438" s="15"/>
      <c r="BV438" s="15"/>
      <c r="BW438" s="15"/>
      <c r="BX438" s="15"/>
      <c r="BY438" s="15"/>
      <c r="BZ438" s="15"/>
    </row>
    <row r="439" spans="1:78" ht="15" customHeight="1" x14ac:dyDescent="0.75">
      <c r="A439" s="10">
        <v>1</v>
      </c>
      <c r="B439" s="11">
        <v>6700</v>
      </c>
      <c r="C439" s="11"/>
      <c r="D439" s="11">
        <v>20631</v>
      </c>
      <c r="E439" s="11">
        <v>4</v>
      </c>
      <c r="F439" s="11">
        <v>0</v>
      </c>
      <c r="G439" s="11">
        <v>0</v>
      </c>
      <c r="H439" s="11">
        <v>174.72183412999999</v>
      </c>
      <c r="I439" s="11">
        <v>1</v>
      </c>
      <c r="J439" s="11">
        <v>8</v>
      </c>
      <c r="K439" s="11">
        <v>62.246451123</v>
      </c>
      <c r="L439" s="11" t="s">
        <v>13</v>
      </c>
      <c r="M439" s="11" t="s">
        <v>17</v>
      </c>
      <c r="N439" s="11">
        <f t="shared" si="42"/>
        <v>1</v>
      </c>
      <c r="O439" s="11">
        <f t="shared" si="43"/>
        <v>1</v>
      </c>
      <c r="P439" s="11">
        <f t="shared" si="44"/>
        <v>0</v>
      </c>
      <c r="Q439" s="11">
        <f t="shared" si="45"/>
        <v>0</v>
      </c>
      <c r="R439" s="11">
        <f t="shared" si="46"/>
        <v>0</v>
      </c>
      <c r="S439" s="11">
        <f t="shared" si="47"/>
        <v>0</v>
      </c>
      <c r="T439" s="9">
        <f t="shared" si="48"/>
        <v>174.72183412999999</v>
      </c>
      <c r="AT439" s="18"/>
      <c r="AU439" s="15"/>
      <c r="AV439" s="15"/>
      <c r="AW439" s="15"/>
      <c r="AX439" s="15"/>
      <c r="AY439" s="15"/>
      <c r="AZ439" s="15"/>
      <c r="BA439" s="15"/>
      <c r="BB439" s="15"/>
      <c r="BC439" s="15"/>
      <c r="BD439" s="15"/>
      <c r="BE439" s="15"/>
      <c r="BF439" s="15"/>
      <c r="BG439" s="15"/>
      <c r="BH439" s="15"/>
      <c r="BI439" s="15"/>
      <c r="BJ439" s="15"/>
      <c r="BK439" s="15"/>
      <c r="BL439" s="15"/>
      <c r="BM439" s="15"/>
      <c r="BN439" s="15"/>
      <c r="BO439" s="15"/>
      <c r="BQ439" s="18"/>
      <c r="BR439" s="15"/>
      <c r="BS439" s="15"/>
      <c r="BT439" s="15"/>
      <c r="BU439" s="15"/>
      <c r="BV439" s="15"/>
      <c r="BW439" s="15"/>
      <c r="BX439" s="15"/>
      <c r="BY439" s="15"/>
      <c r="BZ439" s="15"/>
    </row>
    <row r="440" spans="1:78" ht="15" customHeight="1" x14ac:dyDescent="0.75">
      <c r="A440" s="10">
        <v>0</v>
      </c>
      <c r="B440" s="11">
        <v>6700</v>
      </c>
      <c r="C440" s="11">
        <v>54161</v>
      </c>
      <c r="D440" s="11">
        <v>59714</v>
      </c>
      <c r="E440" s="11">
        <v>20</v>
      </c>
      <c r="F440" s="11">
        <v>0</v>
      </c>
      <c r="G440" s="11">
        <v>0</v>
      </c>
      <c r="H440" s="11">
        <v>209.20630034999999</v>
      </c>
      <c r="I440" s="11">
        <v>0</v>
      </c>
      <c r="J440" s="11">
        <v>20</v>
      </c>
      <c r="K440" s="11">
        <v>20.203517707</v>
      </c>
      <c r="L440" s="11" t="s">
        <v>13</v>
      </c>
      <c r="M440" s="11" t="s">
        <v>15</v>
      </c>
      <c r="N440" s="11">
        <f t="shared" si="42"/>
        <v>1</v>
      </c>
      <c r="O440" s="11">
        <f t="shared" si="43"/>
        <v>0</v>
      </c>
      <c r="P440" s="11">
        <f t="shared" si="44"/>
        <v>0</v>
      </c>
      <c r="Q440" s="11">
        <f t="shared" si="45"/>
        <v>1</v>
      </c>
      <c r="R440" s="11">
        <f t="shared" si="46"/>
        <v>0</v>
      </c>
      <c r="S440" s="11">
        <f t="shared" si="47"/>
        <v>0</v>
      </c>
      <c r="T440" s="9">
        <f t="shared" si="48"/>
        <v>209.20630034999999</v>
      </c>
      <c r="AT440" s="18"/>
      <c r="AU440" s="15"/>
      <c r="AV440" s="15"/>
      <c r="AW440" s="15"/>
      <c r="AX440" s="15"/>
      <c r="AY440" s="15"/>
      <c r="AZ440" s="15"/>
      <c r="BA440" s="15"/>
      <c r="BB440" s="15"/>
      <c r="BC440" s="15"/>
      <c r="BD440" s="15"/>
      <c r="BE440" s="15"/>
      <c r="BF440" s="15"/>
      <c r="BG440" s="15"/>
      <c r="BH440" s="15"/>
      <c r="BI440" s="15"/>
      <c r="BJ440" s="15"/>
      <c r="BK440" s="15"/>
      <c r="BL440" s="15"/>
      <c r="BM440" s="15"/>
      <c r="BN440" s="15"/>
      <c r="BO440" s="15"/>
      <c r="BQ440" s="18"/>
      <c r="BR440" s="15"/>
      <c r="BS440" s="15"/>
      <c r="BT440" s="15"/>
      <c r="BU440" s="15"/>
      <c r="BV440" s="15"/>
      <c r="BW440" s="15"/>
      <c r="BX440" s="15"/>
      <c r="BY440" s="15"/>
      <c r="BZ440" s="15"/>
    </row>
    <row r="441" spans="1:78" ht="15" customHeight="1" x14ac:dyDescent="0.75">
      <c r="A441" s="10">
        <v>0</v>
      </c>
      <c r="B441" s="11">
        <v>6700</v>
      </c>
      <c r="C441" s="11">
        <v>134616</v>
      </c>
      <c r="D441" s="11">
        <v>155034</v>
      </c>
      <c r="E441" s="11">
        <v>13</v>
      </c>
      <c r="F441" s="11">
        <v>1</v>
      </c>
      <c r="G441" s="11">
        <v>0</v>
      </c>
      <c r="H441" s="11">
        <v>215.42240638000001</v>
      </c>
      <c r="I441" s="11">
        <v>0</v>
      </c>
      <c r="J441" s="11">
        <v>19</v>
      </c>
      <c r="K441" s="11">
        <v>19.493871983999998</v>
      </c>
      <c r="L441" s="11" t="s">
        <v>13</v>
      </c>
      <c r="M441" s="11" t="s">
        <v>18</v>
      </c>
      <c r="N441" s="11">
        <f t="shared" si="42"/>
        <v>1</v>
      </c>
      <c r="O441" s="11">
        <f t="shared" si="43"/>
        <v>0</v>
      </c>
      <c r="P441" s="11">
        <f t="shared" si="44"/>
        <v>0</v>
      </c>
      <c r="Q441" s="11">
        <f t="shared" si="45"/>
        <v>0</v>
      </c>
      <c r="R441" s="11">
        <f t="shared" si="46"/>
        <v>0</v>
      </c>
      <c r="S441" s="11">
        <f t="shared" si="47"/>
        <v>1</v>
      </c>
      <c r="T441" s="9">
        <f t="shared" si="48"/>
        <v>215.42240638000001</v>
      </c>
      <c r="AT441" s="18"/>
      <c r="AU441" s="15"/>
      <c r="AV441" s="15"/>
      <c r="AW441" s="15"/>
      <c r="AX441" s="15"/>
      <c r="AY441" s="15"/>
      <c r="AZ441" s="15"/>
      <c r="BA441" s="15"/>
      <c r="BB441" s="15"/>
      <c r="BC441" s="15"/>
      <c r="BD441" s="15"/>
      <c r="BE441" s="15"/>
      <c r="BF441" s="15"/>
      <c r="BG441" s="15"/>
      <c r="BH441" s="15"/>
      <c r="BI441" s="15"/>
      <c r="BJ441" s="15"/>
      <c r="BK441" s="15"/>
      <c r="BL441" s="15"/>
      <c r="BM441" s="15"/>
      <c r="BN441" s="15"/>
      <c r="BO441" s="15"/>
      <c r="BQ441" s="18"/>
      <c r="BR441" s="15"/>
      <c r="BS441" s="15"/>
      <c r="BT441" s="15"/>
      <c r="BU441" s="15"/>
      <c r="BV441" s="15"/>
      <c r="BW441" s="15"/>
      <c r="BX441" s="15"/>
      <c r="BY441" s="15"/>
      <c r="BZ441" s="15"/>
    </row>
    <row r="442" spans="1:78" ht="15" customHeight="1" x14ac:dyDescent="0.75">
      <c r="A442" s="10">
        <v>0</v>
      </c>
      <c r="B442" s="11">
        <v>6800</v>
      </c>
      <c r="C442" s="11">
        <v>136951</v>
      </c>
      <c r="D442" s="11">
        <v>160306</v>
      </c>
      <c r="E442" s="11">
        <v>11</v>
      </c>
      <c r="F442" s="11">
        <v>0</v>
      </c>
      <c r="G442" s="11">
        <v>0</v>
      </c>
      <c r="H442" s="11">
        <v>219.7356734</v>
      </c>
      <c r="I442" s="11">
        <v>1</v>
      </c>
      <c r="J442" s="11">
        <v>18</v>
      </c>
      <c r="K442" s="11">
        <v>20.885093499</v>
      </c>
      <c r="L442" s="11" t="s">
        <v>13</v>
      </c>
      <c r="M442" s="11" t="s">
        <v>18</v>
      </c>
      <c r="N442" s="11">
        <f t="shared" si="42"/>
        <v>1</v>
      </c>
      <c r="O442" s="11">
        <f t="shared" si="43"/>
        <v>0</v>
      </c>
      <c r="P442" s="11">
        <f t="shared" si="44"/>
        <v>0</v>
      </c>
      <c r="Q442" s="11">
        <f t="shared" si="45"/>
        <v>0</v>
      </c>
      <c r="R442" s="11">
        <f t="shared" si="46"/>
        <v>0</v>
      </c>
      <c r="S442" s="11">
        <f t="shared" si="47"/>
        <v>1</v>
      </c>
      <c r="T442" s="9">
        <f t="shared" si="48"/>
        <v>219.7356734</v>
      </c>
      <c r="AT442" s="18"/>
      <c r="AU442" s="15"/>
      <c r="AV442" s="15"/>
      <c r="AW442" s="15"/>
      <c r="AX442" s="15"/>
      <c r="AY442" s="15"/>
      <c r="AZ442" s="15"/>
      <c r="BA442" s="15"/>
      <c r="BB442" s="15"/>
      <c r="BC442" s="15"/>
      <c r="BD442" s="15"/>
      <c r="BE442" s="15"/>
      <c r="BF442" s="15"/>
      <c r="BG442" s="15"/>
      <c r="BH442" s="15"/>
      <c r="BI442" s="15"/>
      <c r="BJ442" s="15"/>
      <c r="BK442" s="15"/>
      <c r="BL442" s="15"/>
      <c r="BM442" s="15"/>
      <c r="BN442" s="15"/>
      <c r="BO442" s="15"/>
      <c r="BQ442" s="18"/>
      <c r="BR442" s="15"/>
      <c r="BS442" s="15"/>
      <c r="BT442" s="15"/>
      <c r="BU442" s="15"/>
      <c r="BV442" s="15"/>
      <c r="BW442" s="15"/>
      <c r="BX442" s="15"/>
      <c r="BY442" s="15"/>
      <c r="BZ442" s="15"/>
    </row>
    <row r="443" spans="1:78" ht="15" customHeight="1" x14ac:dyDescent="0.75">
      <c r="A443" s="10">
        <v>0</v>
      </c>
      <c r="B443" s="11">
        <v>6800</v>
      </c>
      <c r="C443" s="11">
        <v>138691</v>
      </c>
      <c r="D443" s="11">
        <v>160063</v>
      </c>
      <c r="E443" s="11">
        <v>12</v>
      </c>
      <c r="F443" s="11">
        <v>0</v>
      </c>
      <c r="G443" s="11">
        <v>0</v>
      </c>
      <c r="H443" s="11">
        <v>208.42084302999999</v>
      </c>
      <c r="I443" s="11">
        <v>0</v>
      </c>
      <c r="J443" s="11">
        <v>19</v>
      </c>
      <c r="K443" s="11">
        <v>19.33336736</v>
      </c>
      <c r="L443" s="11" t="s">
        <v>13</v>
      </c>
      <c r="M443" s="11" t="s">
        <v>18</v>
      </c>
      <c r="N443" s="11">
        <f t="shared" si="42"/>
        <v>1</v>
      </c>
      <c r="O443" s="11">
        <f t="shared" si="43"/>
        <v>0</v>
      </c>
      <c r="P443" s="11">
        <f t="shared" si="44"/>
        <v>0</v>
      </c>
      <c r="Q443" s="11">
        <f t="shared" si="45"/>
        <v>0</v>
      </c>
      <c r="R443" s="11">
        <f t="shared" si="46"/>
        <v>0</v>
      </c>
      <c r="S443" s="11">
        <f t="shared" si="47"/>
        <v>1</v>
      </c>
      <c r="T443" s="9">
        <f t="shared" si="48"/>
        <v>208.42084302999999</v>
      </c>
      <c r="AT443" s="18"/>
      <c r="AU443" s="15"/>
      <c r="AV443" s="15"/>
      <c r="AW443" s="15"/>
      <c r="AX443" s="15"/>
      <c r="AY443" s="15"/>
      <c r="AZ443" s="15"/>
      <c r="BA443" s="15"/>
      <c r="BB443" s="15"/>
      <c r="BC443" s="15"/>
      <c r="BD443" s="15"/>
      <c r="BE443" s="15"/>
      <c r="BF443" s="15"/>
      <c r="BG443" s="15"/>
      <c r="BH443" s="15"/>
      <c r="BI443" s="15"/>
      <c r="BJ443" s="15"/>
      <c r="BK443" s="15"/>
      <c r="BL443" s="15"/>
      <c r="BM443" s="15"/>
      <c r="BN443" s="15"/>
      <c r="BO443" s="15"/>
      <c r="BQ443" s="18"/>
      <c r="BR443" s="15"/>
      <c r="BS443" s="15"/>
      <c r="BT443" s="15"/>
      <c r="BU443" s="15"/>
      <c r="BV443" s="15"/>
      <c r="BW443" s="15"/>
      <c r="BX443" s="15"/>
      <c r="BY443" s="15"/>
      <c r="BZ443" s="15"/>
    </row>
    <row r="444" spans="1:78" ht="15" customHeight="1" x14ac:dyDescent="0.75">
      <c r="A444" s="10">
        <v>0</v>
      </c>
      <c r="B444" s="11">
        <v>6800</v>
      </c>
      <c r="C444" s="11">
        <v>49809</v>
      </c>
      <c r="D444" s="11">
        <v>65074</v>
      </c>
      <c r="E444" s="11">
        <v>7</v>
      </c>
      <c r="F444" s="11"/>
      <c r="G444" s="11">
        <v>4</v>
      </c>
      <c r="H444" s="11">
        <v>116.6327333</v>
      </c>
      <c r="I444" s="11">
        <v>3</v>
      </c>
      <c r="J444" s="11">
        <v>10</v>
      </c>
      <c r="K444" s="11">
        <v>39.215028910999997</v>
      </c>
      <c r="L444" s="11" t="s">
        <v>20</v>
      </c>
      <c r="M444" s="11" t="s">
        <v>17</v>
      </c>
      <c r="N444" s="11">
        <f t="shared" si="42"/>
        <v>0</v>
      </c>
      <c r="O444" s="11">
        <f t="shared" si="43"/>
        <v>1</v>
      </c>
      <c r="P444" s="11">
        <f t="shared" si="44"/>
        <v>0</v>
      </c>
      <c r="Q444" s="11">
        <f t="shared" si="45"/>
        <v>0</v>
      </c>
      <c r="R444" s="11">
        <f t="shared" si="46"/>
        <v>0</v>
      </c>
      <c r="S444" s="11">
        <f t="shared" si="47"/>
        <v>0</v>
      </c>
      <c r="T444" s="9">
        <f t="shared" si="48"/>
        <v>0</v>
      </c>
      <c r="AT444" s="18"/>
      <c r="AU444" s="15"/>
      <c r="AV444" s="15"/>
      <c r="AW444" s="15"/>
      <c r="AX444" s="15"/>
      <c r="AY444" s="15"/>
      <c r="AZ444" s="15"/>
      <c r="BA444" s="15"/>
      <c r="BB444" s="15"/>
      <c r="BC444" s="15"/>
      <c r="BD444" s="15"/>
      <c r="BE444" s="15"/>
      <c r="BF444" s="15"/>
      <c r="BG444" s="15"/>
      <c r="BH444" s="15"/>
      <c r="BI444" s="15"/>
      <c r="BJ444" s="15"/>
      <c r="BK444" s="15"/>
      <c r="BL444" s="15"/>
      <c r="BM444" s="15"/>
      <c r="BN444" s="15"/>
      <c r="BO444" s="15"/>
      <c r="BQ444" s="18"/>
      <c r="BR444" s="15"/>
      <c r="BS444" s="15"/>
      <c r="BT444" s="15"/>
      <c r="BU444" s="15"/>
      <c r="BV444" s="15"/>
      <c r="BW444" s="15"/>
      <c r="BX444" s="15"/>
      <c r="BY444" s="15"/>
      <c r="BZ444" s="15"/>
    </row>
    <row r="445" spans="1:78" ht="15" customHeight="1" x14ac:dyDescent="0.75">
      <c r="A445" s="10">
        <v>0</v>
      </c>
      <c r="B445" s="11">
        <v>6800</v>
      </c>
      <c r="C445" s="11">
        <v>78292</v>
      </c>
      <c r="D445" s="11">
        <v>86959</v>
      </c>
      <c r="E445" s="11">
        <v>3</v>
      </c>
      <c r="F445" s="11"/>
      <c r="G445" s="11"/>
      <c r="H445" s="11"/>
      <c r="I445" s="11"/>
      <c r="J445" s="11"/>
      <c r="K445" s="11">
        <v>18.927211637999999</v>
      </c>
      <c r="L445" s="11" t="s">
        <v>20</v>
      </c>
      <c r="M445" s="11"/>
      <c r="N445" s="11">
        <f t="shared" si="42"/>
        <v>0</v>
      </c>
      <c r="O445" s="11">
        <f t="shared" si="43"/>
        <v>0</v>
      </c>
      <c r="P445" s="11">
        <f t="shared" si="44"/>
        <v>0</v>
      </c>
      <c r="Q445" s="11">
        <f t="shared" si="45"/>
        <v>0</v>
      </c>
      <c r="R445" s="11">
        <f t="shared" si="46"/>
        <v>0</v>
      </c>
      <c r="S445" s="11">
        <f t="shared" si="47"/>
        <v>0</v>
      </c>
      <c r="T445" s="9">
        <f t="shared" si="48"/>
        <v>0</v>
      </c>
      <c r="AT445" s="18"/>
      <c r="AU445" s="15"/>
      <c r="AV445" s="15"/>
      <c r="AW445" s="15"/>
      <c r="AX445" s="15"/>
      <c r="AY445" s="15"/>
      <c r="AZ445" s="15"/>
      <c r="BA445" s="15"/>
      <c r="BB445" s="15"/>
      <c r="BC445" s="15"/>
      <c r="BD445" s="15"/>
      <c r="BE445" s="15"/>
      <c r="BF445" s="15"/>
      <c r="BG445" s="15"/>
      <c r="BH445" s="15"/>
      <c r="BI445" s="15"/>
      <c r="BJ445" s="15"/>
      <c r="BK445" s="15"/>
      <c r="BL445" s="15"/>
      <c r="BM445" s="15"/>
      <c r="BN445" s="15"/>
      <c r="BO445" s="15"/>
      <c r="BQ445" s="18"/>
      <c r="BR445" s="15"/>
      <c r="BS445" s="15"/>
      <c r="BT445" s="15"/>
      <c r="BU445" s="15"/>
      <c r="BV445" s="15"/>
      <c r="BW445" s="15"/>
      <c r="BX445" s="15"/>
      <c r="BY445" s="15"/>
      <c r="BZ445" s="15"/>
    </row>
    <row r="446" spans="1:78" ht="15" customHeight="1" x14ac:dyDescent="0.75">
      <c r="A446" s="10">
        <v>0</v>
      </c>
      <c r="B446" s="11">
        <v>6800</v>
      </c>
      <c r="C446" s="11">
        <v>139578</v>
      </c>
      <c r="D446" s="11">
        <v>154602</v>
      </c>
      <c r="E446" s="11">
        <v>12</v>
      </c>
      <c r="F446" s="11">
        <v>0</v>
      </c>
      <c r="G446" s="11">
        <v>0</v>
      </c>
      <c r="H446" s="11">
        <v>201.96083432</v>
      </c>
      <c r="I446" s="11">
        <v>0</v>
      </c>
      <c r="J446" s="11">
        <v>18</v>
      </c>
      <c r="K446" s="11">
        <v>22.325828787999999</v>
      </c>
      <c r="L446" s="11" t="s">
        <v>13</v>
      </c>
      <c r="M446" s="11" t="s">
        <v>18</v>
      </c>
      <c r="N446" s="11">
        <f t="shared" si="42"/>
        <v>1</v>
      </c>
      <c r="O446" s="11">
        <f t="shared" si="43"/>
        <v>0</v>
      </c>
      <c r="P446" s="11">
        <f t="shared" si="44"/>
        <v>0</v>
      </c>
      <c r="Q446" s="11">
        <f t="shared" si="45"/>
        <v>0</v>
      </c>
      <c r="R446" s="11">
        <f t="shared" si="46"/>
        <v>0</v>
      </c>
      <c r="S446" s="11">
        <f t="shared" si="47"/>
        <v>1</v>
      </c>
      <c r="T446" s="9">
        <f t="shared" si="48"/>
        <v>201.96083432</v>
      </c>
      <c r="AT446" s="18"/>
      <c r="AU446" s="15"/>
      <c r="AV446" s="15"/>
      <c r="AW446" s="15"/>
      <c r="AX446" s="15"/>
      <c r="AY446" s="15"/>
      <c r="AZ446" s="15"/>
      <c r="BA446" s="15"/>
      <c r="BB446" s="15"/>
      <c r="BC446" s="15"/>
      <c r="BD446" s="15"/>
      <c r="BE446" s="15"/>
      <c r="BF446" s="15"/>
      <c r="BG446" s="15"/>
      <c r="BH446" s="15"/>
      <c r="BI446" s="15"/>
      <c r="BJ446" s="15"/>
      <c r="BK446" s="15"/>
      <c r="BL446" s="15"/>
      <c r="BM446" s="15"/>
      <c r="BN446" s="15"/>
      <c r="BO446" s="15"/>
      <c r="BQ446" s="18"/>
      <c r="BR446" s="15"/>
      <c r="BS446" s="15"/>
      <c r="BT446" s="15"/>
      <c r="BU446" s="15"/>
      <c r="BV446" s="15"/>
      <c r="BW446" s="15"/>
      <c r="BX446" s="15"/>
      <c r="BY446" s="15"/>
      <c r="BZ446" s="15"/>
    </row>
    <row r="447" spans="1:78" ht="15" customHeight="1" x14ac:dyDescent="0.75">
      <c r="A447" s="10">
        <v>0</v>
      </c>
      <c r="B447" s="11">
        <v>6800</v>
      </c>
      <c r="C447" s="11">
        <v>57439</v>
      </c>
      <c r="D447" s="11">
        <v>74816</v>
      </c>
      <c r="E447" s="11">
        <v>2</v>
      </c>
      <c r="F447" s="11">
        <v>0</v>
      </c>
      <c r="G447" s="11">
        <v>2</v>
      </c>
      <c r="H447" s="11">
        <v>126.30323511</v>
      </c>
      <c r="I447" s="11">
        <v>0</v>
      </c>
      <c r="J447" s="11">
        <v>22</v>
      </c>
      <c r="K447" s="11">
        <v>27.118653526999999</v>
      </c>
      <c r="L447" s="11" t="s">
        <v>13</v>
      </c>
      <c r="M447" s="11" t="s">
        <v>17</v>
      </c>
      <c r="N447" s="11">
        <f t="shared" si="42"/>
        <v>1</v>
      </c>
      <c r="O447" s="11">
        <f t="shared" si="43"/>
        <v>1</v>
      </c>
      <c r="P447" s="11">
        <f t="shared" si="44"/>
        <v>0</v>
      </c>
      <c r="Q447" s="11">
        <f t="shared" si="45"/>
        <v>0</v>
      </c>
      <c r="R447" s="11">
        <f t="shared" si="46"/>
        <v>0</v>
      </c>
      <c r="S447" s="11">
        <f t="shared" si="47"/>
        <v>0</v>
      </c>
      <c r="T447" s="9">
        <f t="shared" si="48"/>
        <v>126.30323511</v>
      </c>
      <c r="AT447" s="18"/>
      <c r="AU447" s="15"/>
      <c r="AV447" s="15"/>
      <c r="AW447" s="15"/>
      <c r="AX447" s="15"/>
      <c r="AY447" s="15"/>
      <c r="AZ447" s="15"/>
      <c r="BA447" s="15"/>
      <c r="BB447" s="15"/>
      <c r="BC447" s="15"/>
      <c r="BD447" s="15"/>
      <c r="BE447" s="15"/>
      <c r="BF447" s="15"/>
      <c r="BG447" s="15"/>
      <c r="BH447" s="15"/>
      <c r="BI447" s="15"/>
      <c r="BJ447" s="15"/>
      <c r="BK447" s="15"/>
      <c r="BL447" s="15"/>
      <c r="BM447" s="15"/>
      <c r="BN447" s="15"/>
      <c r="BO447" s="15"/>
      <c r="BQ447" s="18"/>
      <c r="BR447" s="15"/>
      <c r="BS447" s="15"/>
      <c r="BT447" s="15"/>
      <c r="BU447" s="15"/>
      <c r="BV447" s="15"/>
      <c r="BW447" s="15"/>
      <c r="BX447" s="15"/>
      <c r="BY447" s="15"/>
      <c r="BZ447" s="15"/>
    </row>
    <row r="448" spans="1:78" ht="15" customHeight="1" x14ac:dyDescent="0.75">
      <c r="A448" s="10">
        <v>0</v>
      </c>
      <c r="B448" s="11">
        <v>6800</v>
      </c>
      <c r="C448" s="11">
        <v>76074</v>
      </c>
      <c r="D448" s="11">
        <v>88178</v>
      </c>
      <c r="E448" s="11">
        <v>22</v>
      </c>
      <c r="F448" s="11">
        <v>0</v>
      </c>
      <c r="G448" s="11">
        <v>0</v>
      </c>
      <c r="H448" s="11">
        <v>341.46505556</v>
      </c>
      <c r="I448" s="11">
        <v>0</v>
      </c>
      <c r="J448" s="11">
        <v>46</v>
      </c>
      <c r="K448" s="11">
        <v>27.523246143000001</v>
      </c>
      <c r="L448" s="11" t="s">
        <v>13</v>
      </c>
      <c r="M448" s="11" t="s">
        <v>14</v>
      </c>
      <c r="N448" s="11">
        <f t="shared" si="42"/>
        <v>1</v>
      </c>
      <c r="O448" s="11">
        <f t="shared" si="43"/>
        <v>0</v>
      </c>
      <c r="P448" s="11">
        <f t="shared" si="44"/>
        <v>1</v>
      </c>
      <c r="Q448" s="11">
        <f t="shared" si="45"/>
        <v>0</v>
      </c>
      <c r="R448" s="11">
        <f t="shared" si="46"/>
        <v>0</v>
      </c>
      <c r="S448" s="11">
        <f t="shared" si="47"/>
        <v>0</v>
      </c>
      <c r="T448" s="9">
        <f t="shared" si="48"/>
        <v>341.46505556</v>
      </c>
      <c r="AT448" s="18"/>
      <c r="AU448" s="15"/>
      <c r="AV448" s="15"/>
      <c r="AW448" s="15"/>
      <c r="AX448" s="15"/>
      <c r="AY448" s="15"/>
      <c r="AZ448" s="15"/>
      <c r="BA448" s="15"/>
      <c r="BB448" s="15"/>
      <c r="BC448" s="15"/>
      <c r="BD448" s="15"/>
      <c r="BE448" s="15"/>
      <c r="BF448" s="15"/>
      <c r="BG448" s="15"/>
      <c r="BH448" s="15"/>
      <c r="BI448" s="15"/>
      <c r="BJ448" s="15"/>
      <c r="BK448" s="15"/>
      <c r="BL448" s="15"/>
      <c r="BM448" s="15"/>
      <c r="BN448" s="15"/>
      <c r="BO448" s="15"/>
      <c r="BQ448" s="18"/>
      <c r="BR448" s="15"/>
      <c r="BS448" s="15"/>
      <c r="BT448" s="15"/>
      <c r="BU448" s="15"/>
      <c r="BV448" s="15"/>
      <c r="BW448" s="15"/>
      <c r="BX448" s="15"/>
      <c r="BY448" s="15"/>
      <c r="BZ448" s="15"/>
    </row>
    <row r="449" spans="1:78" ht="15" customHeight="1" x14ac:dyDescent="0.75">
      <c r="A449" s="10">
        <v>1</v>
      </c>
      <c r="B449" s="11">
        <v>6800</v>
      </c>
      <c r="C449" s="11">
        <v>31000</v>
      </c>
      <c r="D449" s="11">
        <v>42000</v>
      </c>
      <c r="E449" s="11">
        <v>3.5</v>
      </c>
      <c r="F449" s="11">
        <v>1</v>
      </c>
      <c r="G449" s="11">
        <v>0</v>
      </c>
      <c r="H449" s="11">
        <v>106.26666667000001</v>
      </c>
      <c r="I449" s="11">
        <v>2</v>
      </c>
      <c r="J449" s="11">
        <v>26</v>
      </c>
      <c r="K449" s="11"/>
      <c r="L449" s="11" t="s">
        <v>20</v>
      </c>
      <c r="M449" s="11" t="s">
        <v>17</v>
      </c>
      <c r="N449" s="11">
        <f t="shared" si="42"/>
        <v>0</v>
      </c>
      <c r="O449" s="11">
        <f t="shared" si="43"/>
        <v>1</v>
      </c>
      <c r="P449" s="11">
        <f t="shared" si="44"/>
        <v>0</v>
      </c>
      <c r="Q449" s="11">
        <f t="shared" si="45"/>
        <v>0</v>
      </c>
      <c r="R449" s="11">
        <f t="shared" si="46"/>
        <v>0</v>
      </c>
      <c r="S449" s="11">
        <f t="shared" si="47"/>
        <v>0</v>
      </c>
      <c r="T449" s="9">
        <f t="shared" si="48"/>
        <v>0</v>
      </c>
      <c r="AT449" s="18"/>
      <c r="AU449" s="15"/>
      <c r="AV449" s="15"/>
      <c r="AW449" s="15"/>
      <c r="AX449" s="15"/>
      <c r="AY449" s="15"/>
      <c r="AZ449" s="15"/>
      <c r="BA449" s="15"/>
      <c r="BB449" s="15"/>
      <c r="BC449" s="15"/>
      <c r="BD449" s="15"/>
      <c r="BE449" s="15"/>
      <c r="BF449" s="15"/>
      <c r="BG449" s="15"/>
      <c r="BH449" s="15"/>
      <c r="BI449" s="15"/>
      <c r="BJ449" s="15"/>
      <c r="BK449" s="15"/>
      <c r="BL449" s="15"/>
      <c r="BM449" s="15"/>
      <c r="BN449" s="15"/>
      <c r="BO449" s="15"/>
      <c r="BQ449" s="18"/>
      <c r="BR449" s="15"/>
      <c r="BS449" s="15"/>
      <c r="BT449" s="15"/>
      <c r="BU449" s="15"/>
      <c r="BV449" s="15"/>
      <c r="BW449" s="15"/>
      <c r="BX449" s="15"/>
      <c r="BY449" s="15"/>
      <c r="BZ449" s="15"/>
    </row>
    <row r="450" spans="1:78" ht="15" customHeight="1" x14ac:dyDescent="0.75">
      <c r="A450" s="10">
        <v>0</v>
      </c>
      <c r="B450" s="11">
        <v>6800</v>
      </c>
      <c r="C450" s="11">
        <v>45150</v>
      </c>
      <c r="D450" s="11">
        <v>57150</v>
      </c>
      <c r="E450" s="11">
        <v>4</v>
      </c>
      <c r="F450" s="11">
        <v>0</v>
      </c>
      <c r="G450" s="11">
        <v>1</v>
      </c>
      <c r="H450" s="11">
        <v>94.333333332999999</v>
      </c>
      <c r="I450" s="11">
        <v>3</v>
      </c>
      <c r="J450" s="11">
        <v>12</v>
      </c>
      <c r="K450" s="11"/>
      <c r="L450" s="11" t="s">
        <v>20</v>
      </c>
      <c r="M450" s="11" t="s">
        <v>15</v>
      </c>
      <c r="N450" s="11">
        <f t="shared" si="42"/>
        <v>0</v>
      </c>
      <c r="O450" s="11">
        <f t="shared" si="43"/>
        <v>0</v>
      </c>
      <c r="P450" s="11">
        <f t="shared" si="44"/>
        <v>0</v>
      </c>
      <c r="Q450" s="11">
        <f t="shared" si="45"/>
        <v>1</v>
      </c>
      <c r="R450" s="11">
        <f t="shared" si="46"/>
        <v>0</v>
      </c>
      <c r="S450" s="11">
        <f t="shared" si="47"/>
        <v>0</v>
      </c>
      <c r="T450" s="9">
        <f t="shared" si="48"/>
        <v>0</v>
      </c>
      <c r="AT450" s="18"/>
      <c r="AU450" s="15"/>
      <c r="AV450" s="15"/>
      <c r="AW450" s="15"/>
      <c r="AX450" s="15"/>
      <c r="AY450" s="15"/>
      <c r="AZ450" s="15"/>
      <c r="BA450" s="15"/>
      <c r="BB450" s="15"/>
      <c r="BC450" s="15"/>
      <c r="BD450" s="15"/>
      <c r="BE450" s="15"/>
      <c r="BF450" s="15"/>
      <c r="BG450" s="15"/>
      <c r="BH450" s="15"/>
      <c r="BI450" s="15"/>
      <c r="BJ450" s="15"/>
      <c r="BK450" s="15"/>
      <c r="BL450" s="15"/>
      <c r="BM450" s="15"/>
      <c r="BN450" s="15"/>
      <c r="BO450" s="15"/>
      <c r="BQ450" s="18"/>
      <c r="BR450" s="15"/>
      <c r="BS450" s="15"/>
      <c r="BT450" s="15"/>
      <c r="BU450" s="15"/>
      <c r="BV450" s="15"/>
      <c r="BW450" s="15"/>
      <c r="BX450" s="15"/>
      <c r="BY450" s="15"/>
      <c r="BZ450" s="15"/>
    </row>
    <row r="451" spans="1:78" ht="15" customHeight="1" x14ac:dyDescent="0.75">
      <c r="A451" s="10">
        <v>0</v>
      </c>
      <c r="B451" s="11">
        <v>6800</v>
      </c>
      <c r="C451" s="11">
        <v>56155</v>
      </c>
      <c r="D451" s="11">
        <v>57912</v>
      </c>
      <c r="E451" s="11">
        <v>21</v>
      </c>
      <c r="F451" s="11">
        <v>0</v>
      </c>
      <c r="G451" s="11">
        <v>0</v>
      </c>
      <c r="H451" s="11">
        <v>206.30632134000001</v>
      </c>
      <c r="I451" s="11">
        <v>0</v>
      </c>
      <c r="J451" s="11">
        <v>20</v>
      </c>
      <c r="K451" s="11">
        <v>21.798513081999999</v>
      </c>
      <c r="L451" s="11" t="s">
        <v>13</v>
      </c>
      <c r="M451" s="11" t="s">
        <v>15</v>
      </c>
      <c r="N451" s="11">
        <f t="shared" ref="N451:N514" si="49">IF(L451="HomeImp",1,0)</f>
        <v>1</v>
      </c>
      <c r="O451" s="11">
        <f t="shared" ref="O451:O514" si="50">IF(M451="Mgr",1,0)</f>
        <v>0</v>
      </c>
      <c r="P451" s="11">
        <f t="shared" ref="P451:P514" si="51">IF(M451="Other",1,0)</f>
        <v>0</v>
      </c>
      <c r="Q451" s="11">
        <f t="shared" ref="Q451:Q514" si="52">IF(M451="Office",1,0)</f>
        <v>1</v>
      </c>
      <c r="R451" s="11">
        <f t="shared" ref="R451:R514" si="53">IF(M451="Sales",1,0)</f>
        <v>0</v>
      </c>
      <c r="S451" s="11">
        <f t="shared" ref="S451:S514" si="54">IF(M451="ProfExe",1,0)</f>
        <v>0</v>
      </c>
      <c r="T451" s="9">
        <f t="shared" ref="T451:T514" si="55">H451*N451</f>
        <v>206.30632134000001</v>
      </c>
      <c r="AT451" s="18"/>
      <c r="AU451" s="15"/>
      <c r="AV451" s="15"/>
      <c r="AW451" s="15"/>
      <c r="AX451" s="15"/>
      <c r="AY451" s="15"/>
      <c r="AZ451" s="15"/>
      <c r="BA451" s="15"/>
      <c r="BB451" s="15"/>
      <c r="BC451" s="15"/>
      <c r="BD451" s="15"/>
      <c r="BE451" s="15"/>
      <c r="BF451" s="15"/>
      <c r="BG451" s="15"/>
      <c r="BH451" s="15"/>
      <c r="BI451" s="15"/>
      <c r="BJ451" s="15"/>
      <c r="BK451" s="15"/>
      <c r="BL451" s="15"/>
      <c r="BM451" s="15"/>
      <c r="BN451" s="15"/>
      <c r="BO451" s="15"/>
      <c r="BQ451" s="18"/>
      <c r="BR451" s="15"/>
      <c r="BS451" s="15"/>
      <c r="BT451" s="15"/>
      <c r="BU451" s="15"/>
      <c r="BV451" s="15"/>
      <c r="BW451" s="15"/>
      <c r="BX451" s="15"/>
      <c r="BY451" s="15"/>
      <c r="BZ451" s="15"/>
    </row>
    <row r="452" spans="1:78" ht="15" customHeight="1" x14ac:dyDescent="0.75">
      <c r="A452" s="10">
        <v>1</v>
      </c>
      <c r="B452" s="11">
        <v>6800</v>
      </c>
      <c r="C452" s="11"/>
      <c r="D452" s="11">
        <v>27410</v>
      </c>
      <c r="E452" s="11">
        <v>6</v>
      </c>
      <c r="F452" s="11">
        <v>1</v>
      </c>
      <c r="G452" s="11">
        <v>0</v>
      </c>
      <c r="H452" s="11">
        <v>2.0333333332999999</v>
      </c>
      <c r="I452" s="11">
        <v>1</v>
      </c>
      <c r="J452" s="11">
        <v>5</v>
      </c>
      <c r="K452" s="11"/>
      <c r="L452" s="11" t="s">
        <v>13</v>
      </c>
      <c r="M452" s="11" t="s">
        <v>17</v>
      </c>
      <c r="N452" s="11">
        <f t="shared" si="49"/>
        <v>1</v>
      </c>
      <c r="O452" s="11">
        <f t="shared" si="50"/>
        <v>1</v>
      </c>
      <c r="P452" s="11">
        <f t="shared" si="51"/>
        <v>0</v>
      </c>
      <c r="Q452" s="11">
        <f t="shared" si="52"/>
        <v>0</v>
      </c>
      <c r="R452" s="11">
        <f t="shared" si="53"/>
        <v>0</v>
      </c>
      <c r="S452" s="11">
        <f t="shared" si="54"/>
        <v>0</v>
      </c>
      <c r="T452" s="9">
        <f t="shared" si="55"/>
        <v>2.0333333332999999</v>
      </c>
      <c r="AT452" s="18"/>
      <c r="AU452" s="15"/>
      <c r="AV452" s="15"/>
      <c r="AW452" s="15"/>
      <c r="AX452" s="15"/>
      <c r="AY452" s="15"/>
      <c r="AZ452" s="15"/>
      <c r="BA452" s="15"/>
      <c r="BB452" s="15"/>
      <c r="BC452" s="15"/>
      <c r="BD452" s="15"/>
      <c r="BE452" s="15"/>
      <c r="BF452" s="15"/>
      <c r="BG452" s="15"/>
      <c r="BH452" s="15"/>
      <c r="BI452" s="15"/>
      <c r="BJ452" s="15"/>
      <c r="BK452" s="15"/>
      <c r="BL452" s="15"/>
      <c r="BM452" s="15"/>
      <c r="BN452" s="15"/>
      <c r="BO452" s="15"/>
      <c r="BQ452" s="18"/>
      <c r="BR452" s="15"/>
      <c r="BS452" s="15"/>
      <c r="BT452" s="15"/>
      <c r="BU452" s="15"/>
      <c r="BV452" s="15"/>
      <c r="BW452" s="15"/>
      <c r="BX452" s="15"/>
      <c r="BY452" s="15"/>
      <c r="BZ452" s="15"/>
    </row>
    <row r="453" spans="1:78" ht="15" customHeight="1" x14ac:dyDescent="0.75">
      <c r="A453" s="10">
        <v>0</v>
      </c>
      <c r="B453" s="11">
        <v>6800</v>
      </c>
      <c r="C453" s="11">
        <v>178559</v>
      </c>
      <c r="D453" s="11">
        <v>247611</v>
      </c>
      <c r="E453" s="11"/>
      <c r="F453" s="11">
        <v>0</v>
      </c>
      <c r="G453" s="11">
        <v>0</v>
      </c>
      <c r="H453" s="11">
        <v>127.23414105000001</v>
      </c>
      <c r="I453" s="11">
        <v>0</v>
      </c>
      <c r="J453" s="11">
        <v>22</v>
      </c>
      <c r="K453" s="11">
        <v>42.083901677999997</v>
      </c>
      <c r="L453" s="11" t="s">
        <v>20</v>
      </c>
      <c r="M453" s="11" t="s">
        <v>16</v>
      </c>
      <c r="N453" s="11">
        <f t="shared" si="49"/>
        <v>0</v>
      </c>
      <c r="O453" s="11">
        <f t="shared" si="50"/>
        <v>0</v>
      </c>
      <c r="P453" s="11">
        <f t="shared" si="51"/>
        <v>0</v>
      </c>
      <c r="Q453" s="11">
        <f t="shared" si="52"/>
        <v>0</v>
      </c>
      <c r="R453" s="11">
        <f t="shared" si="53"/>
        <v>1</v>
      </c>
      <c r="S453" s="11">
        <f t="shared" si="54"/>
        <v>0</v>
      </c>
      <c r="T453" s="9">
        <f t="shared" si="55"/>
        <v>0</v>
      </c>
      <c r="AT453" s="18"/>
      <c r="AU453" s="15"/>
      <c r="AV453" s="15"/>
      <c r="AW453" s="15"/>
      <c r="AX453" s="15"/>
      <c r="AY453" s="15"/>
      <c r="AZ453" s="15"/>
      <c r="BA453" s="15"/>
      <c r="BB453" s="15"/>
      <c r="BC453" s="15"/>
      <c r="BD453" s="15"/>
      <c r="BE453" s="15"/>
      <c r="BF453" s="15"/>
      <c r="BG453" s="15"/>
      <c r="BH453" s="15"/>
      <c r="BI453" s="15"/>
      <c r="BJ453" s="15"/>
      <c r="BK453" s="15"/>
      <c r="BL453" s="15"/>
      <c r="BM453" s="15"/>
      <c r="BN453" s="15"/>
      <c r="BO453" s="15"/>
      <c r="BQ453" s="18"/>
      <c r="BR453" s="15"/>
      <c r="BS453" s="15"/>
      <c r="BT453" s="15"/>
      <c r="BU453" s="15"/>
      <c r="BV453" s="15"/>
      <c r="BW453" s="15"/>
      <c r="BX453" s="15"/>
      <c r="BY453" s="15"/>
      <c r="BZ453" s="15"/>
    </row>
    <row r="454" spans="1:78" ht="15" customHeight="1" x14ac:dyDescent="0.75">
      <c r="A454" s="10">
        <v>0</v>
      </c>
      <c r="B454" s="11">
        <v>6800</v>
      </c>
      <c r="C454" s="11"/>
      <c r="D454" s="11">
        <v>72310</v>
      </c>
      <c r="E454" s="11">
        <v>1</v>
      </c>
      <c r="F454" s="11">
        <v>0</v>
      </c>
      <c r="G454" s="11">
        <v>0</v>
      </c>
      <c r="H454" s="11">
        <v>48.818836476999998</v>
      </c>
      <c r="I454" s="11">
        <v>0</v>
      </c>
      <c r="J454" s="11">
        <v>3</v>
      </c>
      <c r="K454" s="11">
        <v>40.787393229000003</v>
      </c>
      <c r="L454" s="11" t="s">
        <v>13</v>
      </c>
      <c r="M454" s="11" t="s">
        <v>15</v>
      </c>
      <c r="N454" s="11">
        <f t="shared" si="49"/>
        <v>1</v>
      </c>
      <c r="O454" s="11">
        <f t="shared" si="50"/>
        <v>0</v>
      </c>
      <c r="P454" s="11">
        <f t="shared" si="51"/>
        <v>0</v>
      </c>
      <c r="Q454" s="11">
        <f t="shared" si="52"/>
        <v>1</v>
      </c>
      <c r="R454" s="11">
        <f t="shared" si="53"/>
        <v>0</v>
      </c>
      <c r="S454" s="11">
        <f t="shared" si="54"/>
        <v>0</v>
      </c>
      <c r="T454" s="9">
        <f t="shared" si="55"/>
        <v>48.818836476999998</v>
      </c>
      <c r="AT454" s="18"/>
      <c r="AU454" s="15"/>
      <c r="AV454" s="15"/>
      <c r="AW454" s="15"/>
      <c r="AX454" s="15"/>
      <c r="AY454" s="15"/>
      <c r="AZ454" s="15"/>
      <c r="BA454" s="15"/>
      <c r="BB454" s="15"/>
      <c r="BC454" s="15"/>
      <c r="BD454" s="15"/>
      <c r="BE454" s="15"/>
      <c r="BF454" s="15"/>
      <c r="BG454" s="15"/>
      <c r="BH454" s="15"/>
      <c r="BI454" s="15"/>
      <c r="BJ454" s="15"/>
      <c r="BK454" s="15"/>
      <c r="BL454" s="15"/>
      <c r="BM454" s="15"/>
      <c r="BN454" s="15"/>
      <c r="BO454" s="15"/>
      <c r="BQ454" s="18"/>
      <c r="BR454" s="15"/>
      <c r="BS454" s="15"/>
      <c r="BT454" s="15"/>
      <c r="BU454" s="15"/>
      <c r="BV454" s="15"/>
      <c r="BW454" s="15"/>
      <c r="BX454" s="15"/>
      <c r="BY454" s="15"/>
      <c r="BZ454" s="15"/>
    </row>
    <row r="455" spans="1:78" ht="15" customHeight="1" x14ac:dyDescent="0.75">
      <c r="A455" s="10">
        <v>0</v>
      </c>
      <c r="B455" s="11">
        <v>6800</v>
      </c>
      <c r="C455" s="11">
        <v>71666</v>
      </c>
      <c r="D455" s="11">
        <v>99913</v>
      </c>
      <c r="E455" s="11">
        <v>0</v>
      </c>
      <c r="F455" s="11">
        <v>0</v>
      </c>
      <c r="G455" s="11">
        <v>1</v>
      </c>
      <c r="H455" s="11">
        <v>196.46499893000001</v>
      </c>
      <c r="I455" s="11">
        <v>0</v>
      </c>
      <c r="J455" s="11">
        <v>31</v>
      </c>
      <c r="K455" s="11">
        <v>35.761604730999998</v>
      </c>
      <c r="L455" s="11" t="s">
        <v>13</v>
      </c>
      <c r="M455" s="11" t="s">
        <v>14</v>
      </c>
      <c r="N455" s="11">
        <f t="shared" si="49"/>
        <v>1</v>
      </c>
      <c r="O455" s="11">
        <f t="shared" si="50"/>
        <v>0</v>
      </c>
      <c r="P455" s="11">
        <f t="shared" si="51"/>
        <v>1</v>
      </c>
      <c r="Q455" s="11">
        <f t="shared" si="52"/>
        <v>0</v>
      </c>
      <c r="R455" s="11">
        <f t="shared" si="53"/>
        <v>0</v>
      </c>
      <c r="S455" s="11">
        <f t="shared" si="54"/>
        <v>0</v>
      </c>
      <c r="T455" s="9">
        <f t="shared" si="55"/>
        <v>196.46499893000001</v>
      </c>
      <c r="AT455" s="18"/>
      <c r="AU455" s="15"/>
      <c r="AV455" s="15"/>
      <c r="AW455" s="15"/>
      <c r="AX455" s="15"/>
      <c r="AY455" s="15"/>
      <c r="AZ455" s="15"/>
      <c r="BA455" s="15"/>
      <c r="BB455" s="15"/>
      <c r="BC455" s="15"/>
      <c r="BD455" s="15"/>
      <c r="BE455" s="15"/>
      <c r="BF455" s="15"/>
      <c r="BG455" s="15"/>
      <c r="BH455" s="15"/>
      <c r="BI455" s="15"/>
      <c r="BJ455" s="15"/>
      <c r="BK455" s="15"/>
      <c r="BL455" s="15"/>
      <c r="BM455" s="15"/>
      <c r="BN455" s="15"/>
      <c r="BO455" s="15"/>
      <c r="BQ455" s="18"/>
      <c r="BR455" s="15"/>
      <c r="BS455" s="15"/>
      <c r="BT455" s="15"/>
      <c r="BU455" s="15"/>
      <c r="BV455" s="15"/>
      <c r="BW455" s="15"/>
      <c r="BX455" s="15"/>
      <c r="BY455" s="15"/>
      <c r="BZ455" s="15"/>
    </row>
    <row r="456" spans="1:78" ht="15" customHeight="1" x14ac:dyDescent="0.75">
      <c r="A456" s="10">
        <v>0</v>
      </c>
      <c r="B456" s="11">
        <v>6800</v>
      </c>
      <c r="C456" s="11">
        <v>75964</v>
      </c>
      <c r="D456" s="11">
        <v>88754</v>
      </c>
      <c r="E456" s="11">
        <v>19</v>
      </c>
      <c r="F456" s="11">
        <v>0</v>
      </c>
      <c r="G456" s="11">
        <v>1</v>
      </c>
      <c r="H456" s="11">
        <v>298.70048215000003</v>
      </c>
      <c r="I456" s="11">
        <v>0</v>
      </c>
      <c r="J456" s="11">
        <v>23</v>
      </c>
      <c r="K456" s="11">
        <v>39.107501642999999</v>
      </c>
      <c r="L456" s="11" t="s">
        <v>20</v>
      </c>
      <c r="M456" s="11" t="s">
        <v>17</v>
      </c>
      <c r="N456" s="11">
        <f t="shared" si="49"/>
        <v>0</v>
      </c>
      <c r="O456" s="11">
        <f t="shared" si="50"/>
        <v>1</v>
      </c>
      <c r="P456" s="11">
        <f t="shared" si="51"/>
        <v>0</v>
      </c>
      <c r="Q456" s="11">
        <f t="shared" si="52"/>
        <v>0</v>
      </c>
      <c r="R456" s="11">
        <f t="shared" si="53"/>
        <v>0</v>
      </c>
      <c r="S456" s="11">
        <f t="shared" si="54"/>
        <v>0</v>
      </c>
      <c r="T456" s="9">
        <f t="shared" si="55"/>
        <v>0</v>
      </c>
      <c r="AT456" s="18"/>
      <c r="AU456" s="15"/>
      <c r="AV456" s="15"/>
      <c r="AW456" s="15"/>
      <c r="AX456" s="15"/>
      <c r="AY456" s="15"/>
      <c r="AZ456" s="15"/>
      <c r="BA456" s="15"/>
      <c r="BB456" s="15"/>
      <c r="BC456" s="15"/>
      <c r="BD456" s="15"/>
      <c r="BE456" s="15"/>
      <c r="BF456" s="15"/>
      <c r="BG456" s="15"/>
      <c r="BH456" s="15"/>
      <c r="BI456" s="15"/>
      <c r="BJ456" s="15"/>
      <c r="BK456" s="15"/>
      <c r="BL456" s="15"/>
      <c r="BM456" s="15"/>
      <c r="BN456" s="15"/>
      <c r="BO456" s="15"/>
      <c r="BQ456" s="18"/>
      <c r="BR456" s="15"/>
      <c r="BS456" s="15"/>
      <c r="BT456" s="15"/>
      <c r="BU456" s="15"/>
      <c r="BV456" s="15"/>
      <c r="BW456" s="15"/>
      <c r="BX456" s="15"/>
      <c r="BY456" s="15"/>
      <c r="BZ456" s="15"/>
    </row>
    <row r="457" spans="1:78" ht="15" customHeight="1" x14ac:dyDescent="0.75">
      <c r="A457" s="10">
        <v>0</v>
      </c>
      <c r="B457" s="11">
        <v>6900</v>
      </c>
      <c r="C457" s="11">
        <v>75880</v>
      </c>
      <c r="D457" s="11">
        <v>113612</v>
      </c>
      <c r="E457" s="11">
        <v>1</v>
      </c>
      <c r="F457" s="11">
        <v>0</v>
      </c>
      <c r="G457" s="11">
        <v>0</v>
      </c>
      <c r="H457" s="11">
        <v>230.80558812000001</v>
      </c>
      <c r="I457" s="11">
        <v>1</v>
      </c>
      <c r="J457" s="11">
        <v>38</v>
      </c>
      <c r="K457" s="11">
        <v>17.965883443999999</v>
      </c>
      <c r="L457" s="11" t="s">
        <v>20</v>
      </c>
      <c r="M457" s="11" t="s">
        <v>15</v>
      </c>
      <c r="N457" s="11">
        <f t="shared" si="49"/>
        <v>0</v>
      </c>
      <c r="O457" s="11">
        <f t="shared" si="50"/>
        <v>0</v>
      </c>
      <c r="P457" s="11">
        <f t="shared" si="51"/>
        <v>0</v>
      </c>
      <c r="Q457" s="11">
        <f t="shared" si="52"/>
        <v>1</v>
      </c>
      <c r="R457" s="11">
        <f t="shared" si="53"/>
        <v>0</v>
      </c>
      <c r="S457" s="11">
        <f t="shared" si="54"/>
        <v>0</v>
      </c>
      <c r="T457" s="9">
        <f t="shared" si="55"/>
        <v>0</v>
      </c>
      <c r="AT457" s="18"/>
      <c r="AU457" s="15"/>
      <c r="AV457" s="15"/>
      <c r="AW457" s="15"/>
      <c r="AX457" s="15"/>
      <c r="AY457" s="15"/>
      <c r="AZ457" s="15"/>
      <c r="BA457" s="15"/>
      <c r="BB457" s="15"/>
      <c r="BC457" s="15"/>
      <c r="BD457" s="15"/>
      <c r="BE457" s="15"/>
      <c r="BF457" s="15"/>
      <c r="BG457" s="15"/>
      <c r="BH457" s="15"/>
      <c r="BI457" s="15"/>
      <c r="BJ457" s="15"/>
      <c r="BK457" s="15"/>
      <c r="BL457" s="15"/>
      <c r="BM457" s="15"/>
      <c r="BN457" s="15"/>
      <c r="BO457" s="15"/>
      <c r="BQ457" s="18"/>
      <c r="BR457" s="15"/>
      <c r="BS457" s="15"/>
      <c r="BT457" s="15"/>
      <c r="BU457" s="15"/>
      <c r="BV457" s="15"/>
      <c r="BW457" s="15"/>
      <c r="BX457" s="15"/>
      <c r="BY457" s="15"/>
      <c r="BZ457" s="15"/>
    </row>
    <row r="458" spans="1:78" ht="15" customHeight="1" x14ac:dyDescent="0.75">
      <c r="A458" s="10">
        <v>0</v>
      </c>
      <c r="B458" s="11">
        <v>6900</v>
      </c>
      <c r="C458" s="11">
        <v>70717</v>
      </c>
      <c r="D458" s="11">
        <v>87466</v>
      </c>
      <c r="E458" s="11">
        <v>2</v>
      </c>
      <c r="F458" s="11">
        <v>0</v>
      </c>
      <c r="G458" s="11">
        <v>0</v>
      </c>
      <c r="H458" s="11">
        <v>112.58906066</v>
      </c>
      <c r="I458" s="11">
        <v>0</v>
      </c>
      <c r="J458" s="11">
        <v>15</v>
      </c>
      <c r="K458" s="11">
        <v>41.428089899</v>
      </c>
      <c r="L458" s="11" t="s">
        <v>13</v>
      </c>
      <c r="M458" s="11" t="s">
        <v>14</v>
      </c>
      <c r="N458" s="11">
        <f t="shared" si="49"/>
        <v>1</v>
      </c>
      <c r="O458" s="11">
        <f t="shared" si="50"/>
        <v>0</v>
      </c>
      <c r="P458" s="11">
        <f t="shared" si="51"/>
        <v>1</v>
      </c>
      <c r="Q458" s="11">
        <f t="shared" si="52"/>
        <v>0</v>
      </c>
      <c r="R458" s="11">
        <f t="shared" si="53"/>
        <v>0</v>
      </c>
      <c r="S458" s="11">
        <f t="shared" si="54"/>
        <v>0</v>
      </c>
      <c r="T458" s="9">
        <f t="shared" si="55"/>
        <v>112.58906066</v>
      </c>
      <c r="AT458" s="18"/>
      <c r="AU458" s="15"/>
      <c r="AV458" s="15"/>
      <c r="AW458" s="15"/>
      <c r="AX458" s="15"/>
      <c r="AY458" s="15"/>
      <c r="AZ458" s="15"/>
      <c r="BA458" s="15"/>
      <c r="BB458" s="15"/>
      <c r="BC458" s="15"/>
      <c r="BD458" s="15"/>
      <c r="BE458" s="15"/>
      <c r="BF458" s="15"/>
      <c r="BG458" s="15"/>
      <c r="BH458" s="15"/>
      <c r="BI458" s="15"/>
      <c r="BJ458" s="15"/>
      <c r="BK458" s="15"/>
      <c r="BL458" s="15"/>
      <c r="BM458" s="15"/>
      <c r="BN458" s="15"/>
      <c r="BO458" s="15"/>
      <c r="BQ458" s="18"/>
      <c r="BR458" s="15"/>
      <c r="BS458" s="15"/>
      <c r="BT458" s="15"/>
      <c r="BU458" s="15"/>
      <c r="BV458" s="15"/>
      <c r="BW458" s="15"/>
      <c r="BX458" s="15"/>
      <c r="BY458" s="15"/>
      <c r="BZ458" s="15"/>
    </row>
    <row r="459" spans="1:78" ht="15" customHeight="1" x14ac:dyDescent="0.75">
      <c r="A459" s="10">
        <v>0</v>
      </c>
      <c r="B459" s="11">
        <v>6900</v>
      </c>
      <c r="C459" s="11">
        <v>53776</v>
      </c>
      <c r="D459" s="11">
        <v>51952</v>
      </c>
      <c r="E459" s="11">
        <v>5</v>
      </c>
      <c r="F459" s="11">
        <v>0</v>
      </c>
      <c r="G459" s="11">
        <v>0</v>
      </c>
      <c r="H459" s="11">
        <v>87.900118336999995</v>
      </c>
      <c r="I459" s="11">
        <v>0</v>
      </c>
      <c r="J459" s="11">
        <v>17</v>
      </c>
      <c r="K459" s="11">
        <v>22.286997477</v>
      </c>
      <c r="L459" s="11" t="s">
        <v>13</v>
      </c>
      <c r="M459" s="11" t="s">
        <v>14</v>
      </c>
      <c r="N459" s="11">
        <f t="shared" si="49"/>
        <v>1</v>
      </c>
      <c r="O459" s="11">
        <f t="shared" si="50"/>
        <v>0</v>
      </c>
      <c r="P459" s="11">
        <f t="shared" si="51"/>
        <v>1</v>
      </c>
      <c r="Q459" s="11">
        <f t="shared" si="52"/>
        <v>0</v>
      </c>
      <c r="R459" s="11">
        <f t="shared" si="53"/>
        <v>0</v>
      </c>
      <c r="S459" s="11">
        <f t="shared" si="54"/>
        <v>0</v>
      </c>
      <c r="T459" s="9">
        <f t="shared" si="55"/>
        <v>87.900118336999995</v>
      </c>
      <c r="AT459" s="18"/>
      <c r="AU459" s="15"/>
      <c r="AV459" s="15"/>
      <c r="AW459" s="15"/>
      <c r="AX459" s="15"/>
      <c r="AY459" s="15"/>
      <c r="AZ459" s="15"/>
      <c r="BA459" s="15"/>
      <c r="BB459" s="15"/>
      <c r="BC459" s="15"/>
      <c r="BD459" s="15"/>
      <c r="BE459" s="15"/>
      <c r="BF459" s="15"/>
      <c r="BG459" s="15"/>
      <c r="BH459" s="15"/>
      <c r="BI459" s="15"/>
      <c r="BJ459" s="15"/>
      <c r="BK459" s="15"/>
      <c r="BL459" s="15"/>
      <c r="BM459" s="15"/>
      <c r="BN459" s="15"/>
      <c r="BO459" s="15"/>
      <c r="BQ459" s="18"/>
      <c r="BR459" s="15"/>
      <c r="BS459" s="15"/>
      <c r="BT459" s="15"/>
      <c r="BU459" s="15"/>
      <c r="BV459" s="15"/>
      <c r="BW459" s="15"/>
      <c r="BX459" s="15"/>
      <c r="BY459" s="15"/>
      <c r="BZ459" s="15"/>
    </row>
    <row r="460" spans="1:78" ht="15" customHeight="1" x14ac:dyDescent="0.75">
      <c r="A460" s="10">
        <v>1</v>
      </c>
      <c r="B460" s="11">
        <v>6900</v>
      </c>
      <c r="C460" s="11">
        <v>53328</v>
      </c>
      <c r="D460" s="11">
        <v>58088</v>
      </c>
      <c r="E460" s="11">
        <v>2</v>
      </c>
      <c r="F460" s="11">
        <v>0</v>
      </c>
      <c r="G460" s="11">
        <v>0</v>
      </c>
      <c r="H460" s="11">
        <v>101.53190789999999</v>
      </c>
      <c r="I460" s="11">
        <v>0</v>
      </c>
      <c r="J460" s="11">
        <v>21</v>
      </c>
      <c r="K460" s="11">
        <v>35.764058362</v>
      </c>
      <c r="L460" s="11" t="s">
        <v>20</v>
      </c>
      <c r="M460" s="11" t="s">
        <v>16</v>
      </c>
      <c r="N460" s="11">
        <f t="shared" si="49"/>
        <v>0</v>
      </c>
      <c r="O460" s="11">
        <f t="shared" si="50"/>
        <v>0</v>
      </c>
      <c r="P460" s="11">
        <f t="shared" si="51"/>
        <v>0</v>
      </c>
      <c r="Q460" s="11">
        <f t="shared" si="52"/>
        <v>0</v>
      </c>
      <c r="R460" s="11">
        <f t="shared" si="53"/>
        <v>1</v>
      </c>
      <c r="S460" s="11">
        <f t="shared" si="54"/>
        <v>0</v>
      </c>
      <c r="T460" s="9">
        <f t="shared" si="55"/>
        <v>0</v>
      </c>
      <c r="AT460" s="18"/>
      <c r="AU460" s="15"/>
      <c r="AV460" s="15"/>
      <c r="AW460" s="15"/>
      <c r="AX460" s="15"/>
      <c r="AY460" s="15"/>
      <c r="AZ460" s="15"/>
      <c r="BA460" s="15"/>
      <c r="BB460" s="15"/>
      <c r="BC460" s="15"/>
      <c r="BD460" s="15"/>
      <c r="BE460" s="15"/>
      <c r="BF460" s="15"/>
      <c r="BG460" s="15"/>
      <c r="BH460" s="15"/>
      <c r="BI460" s="15"/>
      <c r="BJ460" s="15"/>
      <c r="BK460" s="15"/>
      <c r="BL460" s="15"/>
      <c r="BM460" s="15"/>
      <c r="BN460" s="15"/>
      <c r="BO460" s="15"/>
      <c r="BQ460" s="18"/>
      <c r="BR460" s="15"/>
      <c r="BS460" s="15"/>
      <c r="BT460" s="15"/>
      <c r="BU460" s="15"/>
      <c r="BV460" s="15"/>
      <c r="BW460" s="15"/>
      <c r="BX460" s="15"/>
      <c r="BY460" s="15"/>
      <c r="BZ460" s="15"/>
    </row>
    <row r="461" spans="1:78" ht="15" customHeight="1" x14ac:dyDescent="0.75">
      <c r="A461" s="10">
        <v>1</v>
      </c>
      <c r="B461" s="11">
        <v>6900</v>
      </c>
      <c r="C461" s="11">
        <v>5816</v>
      </c>
      <c r="D461" s="11"/>
      <c r="E461" s="11">
        <v>23</v>
      </c>
      <c r="F461" s="11">
        <v>0</v>
      </c>
      <c r="G461" s="11">
        <v>2</v>
      </c>
      <c r="H461" s="11">
        <v>67.8</v>
      </c>
      <c r="I461" s="11">
        <v>1</v>
      </c>
      <c r="J461" s="11">
        <v>18</v>
      </c>
      <c r="K461" s="11"/>
      <c r="L461" s="11" t="s">
        <v>13</v>
      </c>
      <c r="M461" s="11" t="s">
        <v>17</v>
      </c>
      <c r="N461" s="11">
        <f t="shared" si="49"/>
        <v>1</v>
      </c>
      <c r="O461" s="11">
        <f t="shared" si="50"/>
        <v>1</v>
      </c>
      <c r="P461" s="11">
        <f t="shared" si="51"/>
        <v>0</v>
      </c>
      <c r="Q461" s="11">
        <f t="shared" si="52"/>
        <v>0</v>
      </c>
      <c r="R461" s="11">
        <f t="shared" si="53"/>
        <v>0</v>
      </c>
      <c r="S461" s="11">
        <f t="shared" si="54"/>
        <v>0</v>
      </c>
      <c r="T461" s="9">
        <f t="shared" si="55"/>
        <v>67.8</v>
      </c>
      <c r="AT461" s="18"/>
      <c r="AU461" s="15"/>
      <c r="AV461" s="15"/>
      <c r="AW461" s="15"/>
      <c r="AX461" s="15"/>
      <c r="AY461" s="15"/>
      <c r="AZ461" s="15"/>
      <c r="BA461" s="15"/>
      <c r="BB461" s="15"/>
      <c r="BC461" s="15"/>
      <c r="BD461" s="15"/>
      <c r="BE461" s="15"/>
      <c r="BF461" s="15"/>
      <c r="BG461" s="15"/>
      <c r="BH461" s="15"/>
      <c r="BI461" s="15"/>
      <c r="BJ461" s="15"/>
      <c r="BK461" s="15"/>
      <c r="BL461" s="15"/>
      <c r="BM461" s="15"/>
      <c r="BN461" s="15"/>
      <c r="BO461" s="15"/>
      <c r="BQ461" s="18"/>
      <c r="BR461" s="15"/>
      <c r="BS461" s="15"/>
      <c r="BT461" s="15"/>
      <c r="BU461" s="15"/>
      <c r="BV461" s="15"/>
      <c r="BW461" s="15"/>
      <c r="BX461" s="15"/>
      <c r="BY461" s="15"/>
      <c r="BZ461" s="15"/>
    </row>
    <row r="462" spans="1:78" ht="15" customHeight="1" x14ac:dyDescent="0.75">
      <c r="A462" s="10">
        <v>1</v>
      </c>
      <c r="B462" s="11">
        <v>6900</v>
      </c>
      <c r="C462" s="11">
        <v>57257</v>
      </c>
      <c r="D462" s="11">
        <v>63752</v>
      </c>
      <c r="E462" s="11">
        <v>10</v>
      </c>
      <c r="F462" s="11">
        <v>2</v>
      </c>
      <c r="G462" s="11">
        <v>0</v>
      </c>
      <c r="H462" s="11">
        <v>138.23477796</v>
      </c>
      <c r="I462" s="11">
        <v>0</v>
      </c>
      <c r="J462" s="11">
        <v>22</v>
      </c>
      <c r="K462" s="11">
        <v>38.372460881999999</v>
      </c>
      <c r="L462" s="11" t="s">
        <v>20</v>
      </c>
      <c r="M462" s="11" t="s">
        <v>14</v>
      </c>
      <c r="N462" s="11">
        <f t="shared" si="49"/>
        <v>0</v>
      </c>
      <c r="O462" s="11">
        <f t="shared" si="50"/>
        <v>0</v>
      </c>
      <c r="P462" s="11">
        <f t="shared" si="51"/>
        <v>1</v>
      </c>
      <c r="Q462" s="11">
        <f t="shared" si="52"/>
        <v>0</v>
      </c>
      <c r="R462" s="11">
        <f t="shared" si="53"/>
        <v>0</v>
      </c>
      <c r="S462" s="11">
        <f t="shared" si="54"/>
        <v>0</v>
      </c>
      <c r="T462" s="9">
        <f t="shared" si="55"/>
        <v>0</v>
      </c>
      <c r="AT462" s="18"/>
      <c r="AU462" s="15"/>
      <c r="AV462" s="15"/>
      <c r="AW462" s="15"/>
      <c r="AX462" s="15"/>
      <c r="AY462" s="15"/>
      <c r="AZ462" s="15"/>
      <c r="BA462" s="15"/>
      <c r="BB462" s="15"/>
      <c r="BC462" s="15"/>
      <c r="BD462" s="15"/>
      <c r="BE462" s="15"/>
      <c r="BF462" s="15"/>
      <c r="BG462" s="15"/>
      <c r="BH462" s="15"/>
      <c r="BI462" s="15"/>
      <c r="BJ462" s="15"/>
      <c r="BK462" s="15"/>
      <c r="BL462" s="15"/>
      <c r="BM462" s="15"/>
      <c r="BN462" s="15"/>
      <c r="BO462" s="15"/>
      <c r="BQ462" s="18"/>
      <c r="BR462" s="15"/>
      <c r="BS462" s="15"/>
      <c r="BT462" s="15"/>
      <c r="BU462" s="15"/>
      <c r="BV462" s="15"/>
      <c r="BW462" s="15"/>
      <c r="BX462" s="15"/>
      <c r="BY462" s="15"/>
      <c r="BZ462" s="15"/>
    </row>
    <row r="463" spans="1:78" ht="15" customHeight="1" x14ac:dyDescent="0.75">
      <c r="A463" s="10">
        <v>1</v>
      </c>
      <c r="B463" s="11">
        <v>6900</v>
      </c>
      <c r="C463" s="11">
        <v>37055</v>
      </c>
      <c r="D463" s="11">
        <v>83000</v>
      </c>
      <c r="E463" s="11">
        <v>1</v>
      </c>
      <c r="F463" s="11">
        <v>0</v>
      </c>
      <c r="G463" s="11">
        <v>0</v>
      </c>
      <c r="H463" s="11">
        <v>122.26666667000001</v>
      </c>
      <c r="I463" s="11">
        <v>2</v>
      </c>
      <c r="J463" s="11">
        <v>43</v>
      </c>
      <c r="K463" s="11"/>
      <c r="L463" s="11" t="s">
        <v>13</v>
      </c>
      <c r="M463" s="11" t="s">
        <v>16</v>
      </c>
      <c r="N463" s="11">
        <f t="shared" si="49"/>
        <v>1</v>
      </c>
      <c r="O463" s="11">
        <f t="shared" si="50"/>
        <v>0</v>
      </c>
      <c r="P463" s="11">
        <f t="shared" si="51"/>
        <v>0</v>
      </c>
      <c r="Q463" s="11">
        <f t="shared" si="52"/>
        <v>0</v>
      </c>
      <c r="R463" s="11">
        <f t="shared" si="53"/>
        <v>1</v>
      </c>
      <c r="S463" s="11">
        <f t="shared" si="54"/>
        <v>0</v>
      </c>
      <c r="T463" s="9">
        <f t="shared" si="55"/>
        <v>122.26666667000001</v>
      </c>
      <c r="AT463" s="18"/>
      <c r="AU463" s="15"/>
      <c r="AV463" s="15"/>
      <c r="AW463" s="15"/>
      <c r="AX463" s="15"/>
      <c r="AY463" s="15"/>
      <c r="AZ463" s="15"/>
      <c r="BA463" s="15"/>
      <c r="BB463" s="15"/>
      <c r="BC463" s="15"/>
      <c r="BD463" s="15"/>
      <c r="BE463" s="15"/>
      <c r="BF463" s="15"/>
      <c r="BG463" s="15"/>
      <c r="BH463" s="15"/>
      <c r="BI463" s="15"/>
      <c r="BJ463" s="15"/>
      <c r="BK463" s="15"/>
      <c r="BL463" s="15"/>
      <c r="BM463" s="15"/>
      <c r="BN463" s="15"/>
      <c r="BO463" s="15"/>
      <c r="BQ463" s="18"/>
      <c r="BR463" s="15"/>
      <c r="BS463" s="15"/>
      <c r="BT463" s="15"/>
      <c r="BU463" s="15"/>
      <c r="BV463" s="15"/>
      <c r="BW463" s="15"/>
      <c r="BX463" s="15"/>
      <c r="BY463" s="15"/>
      <c r="BZ463" s="15"/>
    </row>
    <row r="464" spans="1:78" ht="15" customHeight="1" x14ac:dyDescent="0.75">
      <c r="A464" s="10">
        <v>0</v>
      </c>
      <c r="B464" s="11">
        <v>6900</v>
      </c>
      <c r="C464" s="11">
        <v>97662</v>
      </c>
      <c r="D464" s="11">
        <v>110046</v>
      </c>
      <c r="E464" s="11">
        <v>24</v>
      </c>
      <c r="F464" s="11">
        <v>0</v>
      </c>
      <c r="G464" s="11">
        <v>0</v>
      </c>
      <c r="H464" s="11">
        <v>111.12339734</v>
      </c>
      <c r="I464" s="11">
        <v>0</v>
      </c>
      <c r="J464" s="11">
        <v>11</v>
      </c>
      <c r="K464" s="11">
        <v>37.253150853999998</v>
      </c>
      <c r="L464" s="11" t="s">
        <v>13</v>
      </c>
      <c r="M464" s="11" t="s">
        <v>15</v>
      </c>
      <c r="N464" s="11">
        <f t="shared" si="49"/>
        <v>1</v>
      </c>
      <c r="O464" s="11">
        <f t="shared" si="50"/>
        <v>0</v>
      </c>
      <c r="P464" s="11">
        <f t="shared" si="51"/>
        <v>0</v>
      </c>
      <c r="Q464" s="11">
        <f t="shared" si="52"/>
        <v>1</v>
      </c>
      <c r="R464" s="11">
        <f t="shared" si="53"/>
        <v>0</v>
      </c>
      <c r="S464" s="11">
        <f t="shared" si="54"/>
        <v>0</v>
      </c>
      <c r="T464" s="9">
        <f t="shared" si="55"/>
        <v>111.12339734</v>
      </c>
      <c r="AT464" s="18"/>
      <c r="AU464" s="15"/>
      <c r="AV464" s="15"/>
      <c r="AW464" s="15"/>
      <c r="AX464" s="15"/>
      <c r="AY464" s="15"/>
      <c r="AZ464" s="15"/>
      <c r="BA464" s="15"/>
      <c r="BB464" s="15"/>
      <c r="BC464" s="15"/>
      <c r="BD464" s="15"/>
      <c r="BE464" s="15"/>
      <c r="BF464" s="15"/>
      <c r="BG464" s="15"/>
      <c r="BH464" s="15"/>
      <c r="BI464" s="15"/>
      <c r="BJ464" s="15"/>
      <c r="BK464" s="15"/>
      <c r="BL464" s="15"/>
      <c r="BM464" s="15"/>
      <c r="BN464" s="15"/>
      <c r="BO464" s="15"/>
      <c r="BQ464" s="18"/>
      <c r="BR464" s="15"/>
      <c r="BS464" s="15"/>
      <c r="BT464" s="15"/>
      <c r="BU464" s="15"/>
      <c r="BV464" s="15"/>
      <c r="BW464" s="15"/>
      <c r="BX464" s="15"/>
      <c r="BY464" s="15"/>
      <c r="BZ464" s="15"/>
    </row>
    <row r="465" spans="1:78" ht="15" customHeight="1" x14ac:dyDescent="0.75">
      <c r="A465" s="10">
        <v>0</v>
      </c>
      <c r="B465" s="11">
        <v>6900</v>
      </c>
      <c r="C465" s="11">
        <v>49000</v>
      </c>
      <c r="D465" s="11">
        <v>68280</v>
      </c>
      <c r="E465" s="11">
        <v>1</v>
      </c>
      <c r="F465" s="11">
        <v>0</v>
      </c>
      <c r="G465" s="11">
        <v>0</v>
      </c>
      <c r="H465" s="11">
        <v>61.9</v>
      </c>
      <c r="I465" s="11">
        <v>8</v>
      </c>
      <c r="J465" s="11">
        <v>22</v>
      </c>
      <c r="K465" s="11"/>
      <c r="L465" s="11" t="s">
        <v>20</v>
      </c>
      <c r="M465" s="11" t="s">
        <v>14</v>
      </c>
      <c r="N465" s="11">
        <f t="shared" si="49"/>
        <v>0</v>
      </c>
      <c r="O465" s="11">
        <f t="shared" si="50"/>
        <v>0</v>
      </c>
      <c r="P465" s="11">
        <f t="shared" si="51"/>
        <v>1</v>
      </c>
      <c r="Q465" s="11">
        <f t="shared" si="52"/>
        <v>0</v>
      </c>
      <c r="R465" s="11">
        <f t="shared" si="53"/>
        <v>0</v>
      </c>
      <c r="S465" s="11">
        <f t="shared" si="54"/>
        <v>0</v>
      </c>
      <c r="T465" s="9">
        <f t="shared" si="55"/>
        <v>0</v>
      </c>
      <c r="AT465" s="18"/>
      <c r="AU465" s="15"/>
      <c r="AV465" s="15"/>
      <c r="AW465" s="15"/>
      <c r="AX465" s="15"/>
      <c r="AY465" s="15"/>
      <c r="AZ465" s="15"/>
      <c r="BA465" s="15"/>
      <c r="BB465" s="15"/>
      <c r="BC465" s="15"/>
      <c r="BD465" s="15"/>
      <c r="BE465" s="15"/>
      <c r="BF465" s="15"/>
      <c r="BG465" s="15"/>
      <c r="BH465" s="15"/>
      <c r="BI465" s="15"/>
      <c r="BJ465" s="15"/>
      <c r="BK465" s="15"/>
      <c r="BL465" s="15"/>
      <c r="BM465" s="15"/>
      <c r="BN465" s="15"/>
      <c r="BO465" s="15"/>
      <c r="BQ465" s="18"/>
      <c r="BR465" s="15"/>
      <c r="BS465" s="15"/>
      <c r="BT465" s="15"/>
      <c r="BU465" s="15"/>
      <c r="BV465" s="15"/>
      <c r="BW465" s="15"/>
      <c r="BX465" s="15"/>
      <c r="BY465" s="15"/>
      <c r="BZ465" s="15"/>
    </row>
    <row r="466" spans="1:78" ht="15" customHeight="1" x14ac:dyDescent="0.75">
      <c r="A466" s="10">
        <v>0</v>
      </c>
      <c r="B466" s="11">
        <v>6900</v>
      </c>
      <c r="C466" s="11"/>
      <c r="D466" s="11">
        <v>57067</v>
      </c>
      <c r="E466" s="11"/>
      <c r="F466" s="11"/>
      <c r="G466" s="11"/>
      <c r="H466" s="11"/>
      <c r="I466" s="11"/>
      <c r="J466" s="11"/>
      <c r="K466" s="11">
        <v>14.370985949</v>
      </c>
      <c r="L466" s="11"/>
      <c r="M466" s="11"/>
      <c r="N466" s="11">
        <f t="shared" si="49"/>
        <v>0</v>
      </c>
      <c r="O466" s="11">
        <f t="shared" si="50"/>
        <v>0</v>
      </c>
      <c r="P466" s="11">
        <f t="shared" si="51"/>
        <v>0</v>
      </c>
      <c r="Q466" s="11">
        <f t="shared" si="52"/>
        <v>0</v>
      </c>
      <c r="R466" s="11">
        <f t="shared" si="53"/>
        <v>0</v>
      </c>
      <c r="S466" s="11">
        <f t="shared" si="54"/>
        <v>0</v>
      </c>
      <c r="T466" s="9">
        <f t="shared" si="55"/>
        <v>0</v>
      </c>
      <c r="AT466" s="18"/>
      <c r="AU466" s="15"/>
      <c r="AV466" s="15"/>
      <c r="AW466" s="15"/>
      <c r="AX466" s="15"/>
      <c r="AY466" s="15"/>
      <c r="AZ466" s="15"/>
      <c r="BA466" s="15"/>
      <c r="BB466" s="15"/>
      <c r="BC466" s="15"/>
      <c r="BD466" s="15"/>
      <c r="BE466" s="15"/>
      <c r="BF466" s="15"/>
      <c r="BG466" s="15"/>
      <c r="BH466" s="15"/>
      <c r="BI466" s="15"/>
      <c r="BJ466" s="15"/>
      <c r="BK466" s="15"/>
      <c r="BL466" s="15"/>
      <c r="BM466" s="15"/>
      <c r="BN466" s="15"/>
      <c r="BO466" s="15"/>
      <c r="BQ466" s="18"/>
      <c r="BR466" s="15"/>
      <c r="BS466" s="15"/>
      <c r="BT466" s="15"/>
      <c r="BU466" s="15"/>
      <c r="BV466" s="15"/>
      <c r="BW466" s="15"/>
      <c r="BX466" s="15"/>
      <c r="BY466" s="15"/>
      <c r="BZ466" s="15"/>
    </row>
    <row r="467" spans="1:78" ht="15" customHeight="1" x14ac:dyDescent="0.75">
      <c r="A467" s="10">
        <v>0</v>
      </c>
      <c r="B467" s="11">
        <v>6900</v>
      </c>
      <c r="C467" s="11">
        <v>50387</v>
      </c>
      <c r="D467" s="11">
        <v>68443</v>
      </c>
      <c r="E467" s="11">
        <v>7</v>
      </c>
      <c r="F467" s="11"/>
      <c r="G467" s="11">
        <v>3</v>
      </c>
      <c r="H467" s="11">
        <v>105.82732904</v>
      </c>
      <c r="I467" s="11">
        <v>2</v>
      </c>
      <c r="J467" s="11">
        <v>10</v>
      </c>
      <c r="K467" s="11">
        <v>40.717668846000002</v>
      </c>
      <c r="L467" s="11" t="s">
        <v>20</v>
      </c>
      <c r="M467" s="11" t="s">
        <v>17</v>
      </c>
      <c r="N467" s="11">
        <f t="shared" si="49"/>
        <v>0</v>
      </c>
      <c r="O467" s="11">
        <f t="shared" si="50"/>
        <v>1</v>
      </c>
      <c r="P467" s="11">
        <f t="shared" si="51"/>
        <v>0</v>
      </c>
      <c r="Q467" s="11">
        <f t="shared" si="52"/>
        <v>0</v>
      </c>
      <c r="R467" s="11">
        <f t="shared" si="53"/>
        <v>0</v>
      </c>
      <c r="S467" s="11">
        <f t="shared" si="54"/>
        <v>0</v>
      </c>
      <c r="T467" s="9">
        <f t="shared" si="55"/>
        <v>0</v>
      </c>
      <c r="AT467" s="18"/>
      <c r="AU467" s="15"/>
      <c r="AV467" s="15"/>
      <c r="AW467" s="15"/>
      <c r="AX467" s="15"/>
      <c r="AY467" s="15"/>
      <c r="AZ467" s="15"/>
      <c r="BA467" s="15"/>
      <c r="BB467" s="15"/>
      <c r="BC467" s="15"/>
      <c r="BD467" s="15"/>
      <c r="BE467" s="15"/>
      <c r="BF467" s="15"/>
      <c r="BG467" s="15"/>
      <c r="BH467" s="15"/>
      <c r="BI467" s="15"/>
      <c r="BJ467" s="15"/>
      <c r="BK467" s="15"/>
      <c r="BL467" s="15"/>
      <c r="BM467" s="15"/>
      <c r="BN467" s="15"/>
      <c r="BO467" s="15"/>
      <c r="BQ467" s="18"/>
      <c r="BR467" s="15"/>
      <c r="BS467" s="15"/>
      <c r="BT467" s="15"/>
      <c r="BU467" s="15"/>
      <c r="BV467" s="15"/>
      <c r="BW467" s="15"/>
      <c r="BX467" s="15"/>
      <c r="BY467" s="15"/>
      <c r="BZ467" s="15"/>
    </row>
    <row r="468" spans="1:78" ht="15" customHeight="1" x14ac:dyDescent="0.75">
      <c r="A468" s="10">
        <v>0</v>
      </c>
      <c r="B468" s="11">
        <v>6900</v>
      </c>
      <c r="C468" s="11">
        <v>49932</v>
      </c>
      <c r="D468" s="11">
        <v>66042</v>
      </c>
      <c r="E468" s="11">
        <v>20</v>
      </c>
      <c r="F468" s="11">
        <v>0</v>
      </c>
      <c r="G468" s="11">
        <v>0</v>
      </c>
      <c r="H468" s="11">
        <v>204.48458274999999</v>
      </c>
      <c r="I468" s="11">
        <v>0</v>
      </c>
      <c r="J468" s="11">
        <v>19</v>
      </c>
      <c r="K468" s="11">
        <v>21.855494126</v>
      </c>
      <c r="L468" s="11" t="s">
        <v>13</v>
      </c>
      <c r="M468" s="11" t="s">
        <v>15</v>
      </c>
      <c r="N468" s="11">
        <f t="shared" si="49"/>
        <v>1</v>
      </c>
      <c r="O468" s="11">
        <f t="shared" si="50"/>
        <v>0</v>
      </c>
      <c r="P468" s="11">
        <f t="shared" si="51"/>
        <v>0</v>
      </c>
      <c r="Q468" s="11">
        <f t="shared" si="52"/>
        <v>1</v>
      </c>
      <c r="R468" s="11">
        <f t="shared" si="53"/>
        <v>0</v>
      </c>
      <c r="S468" s="11">
        <f t="shared" si="54"/>
        <v>0</v>
      </c>
      <c r="T468" s="9">
        <f t="shared" si="55"/>
        <v>204.48458274999999</v>
      </c>
      <c r="AT468" s="18"/>
      <c r="AU468" s="15"/>
      <c r="AV468" s="15"/>
      <c r="AW468" s="15"/>
      <c r="AX468" s="15"/>
      <c r="AY468" s="15"/>
      <c r="AZ468" s="15"/>
      <c r="BA468" s="15"/>
      <c r="BB468" s="15"/>
      <c r="BC468" s="15"/>
      <c r="BD468" s="15"/>
      <c r="BE468" s="15"/>
      <c r="BF468" s="15"/>
      <c r="BG468" s="15"/>
      <c r="BH468" s="15"/>
      <c r="BI468" s="15"/>
      <c r="BJ468" s="15"/>
      <c r="BK468" s="15"/>
      <c r="BL468" s="15"/>
      <c r="BM468" s="15"/>
      <c r="BN468" s="15"/>
      <c r="BO468" s="15"/>
      <c r="BQ468" s="18"/>
      <c r="BR468" s="15"/>
      <c r="BS468" s="15"/>
      <c r="BT468" s="15"/>
      <c r="BU468" s="15"/>
      <c r="BV468" s="15"/>
      <c r="BW468" s="15"/>
      <c r="BX468" s="15"/>
      <c r="BY468" s="15"/>
      <c r="BZ468" s="15"/>
    </row>
    <row r="469" spans="1:78" ht="15" customHeight="1" x14ac:dyDescent="0.75">
      <c r="A469" s="10">
        <v>0</v>
      </c>
      <c r="B469" s="11">
        <v>6900</v>
      </c>
      <c r="C469" s="11">
        <v>51384</v>
      </c>
      <c r="D469" s="11">
        <v>84689</v>
      </c>
      <c r="E469" s="11">
        <v>4</v>
      </c>
      <c r="F469" s="11">
        <v>0</v>
      </c>
      <c r="G469" s="11">
        <v>0</v>
      </c>
      <c r="H469" s="11">
        <v>224.24703690000001</v>
      </c>
      <c r="I469" s="11">
        <v>3</v>
      </c>
      <c r="J469" s="11">
        <v>29</v>
      </c>
      <c r="K469" s="11">
        <v>30.526150723000001</v>
      </c>
      <c r="L469" s="11" t="s">
        <v>20</v>
      </c>
      <c r="M469" s="11"/>
      <c r="N469" s="11">
        <f t="shared" si="49"/>
        <v>0</v>
      </c>
      <c r="O469" s="11">
        <f t="shared" si="50"/>
        <v>0</v>
      </c>
      <c r="P469" s="11">
        <f t="shared" si="51"/>
        <v>0</v>
      </c>
      <c r="Q469" s="11">
        <f t="shared" si="52"/>
        <v>0</v>
      </c>
      <c r="R469" s="11">
        <f t="shared" si="53"/>
        <v>0</v>
      </c>
      <c r="S469" s="11">
        <f t="shared" si="54"/>
        <v>0</v>
      </c>
      <c r="T469" s="9">
        <f t="shared" si="55"/>
        <v>0</v>
      </c>
      <c r="AT469" s="18"/>
      <c r="AU469" s="15"/>
      <c r="AV469" s="15"/>
      <c r="AW469" s="15"/>
      <c r="AX469" s="15"/>
      <c r="AY469" s="15"/>
      <c r="AZ469" s="15"/>
      <c r="BA469" s="15"/>
      <c r="BB469" s="15"/>
      <c r="BC469" s="15"/>
      <c r="BD469" s="15"/>
      <c r="BE469" s="15"/>
      <c r="BF469" s="15"/>
      <c r="BG469" s="15"/>
      <c r="BH469" s="15"/>
      <c r="BI469" s="15"/>
      <c r="BJ469" s="15"/>
      <c r="BK469" s="15"/>
      <c r="BL469" s="15"/>
      <c r="BM469" s="15"/>
      <c r="BN469" s="15"/>
      <c r="BO469" s="15"/>
      <c r="BQ469" s="18"/>
      <c r="BR469" s="15"/>
      <c r="BS469" s="15"/>
      <c r="BT469" s="15"/>
      <c r="BU469" s="15"/>
      <c r="BV469" s="15"/>
      <c r="BW469" s="15"/>
      <c r="BX469" s="15"/>
      <c r="BY469" s="15"/>
      <c r="BZ469" s="15"/>
    </row>
    <row r="470" spans="1:78" ht="15" customHeight="1" x14ac:dyDescent="0.75">
      <c r="A470" s="10">
        <v>0</v>
      </c>
      <c r="B470" s="11">
        <v>6900</v>
      </c>
      <c r="C470" s="11"/>
      <c r="D470" s="11">
        <v>36191</v>
      </c>
      <c r="E470" s="11"/>
      <c r="F470" s="11"/>
      <c r="G470" s="11"/>
      <c r="H470" s="11">
        <v>311.86989930999999</v>
      </c>
      <c r="I470" s="11"/>
      <c r="J470" s="11">
        <v>12</v>
      </c>
      <c r="K470" s="11">
        <v>30.790620774000001</v>
      </c>
      <c r="L470" s="11" t="s">
        <v>13</v>
      </c>
      <c r="M470" s="11" t="s">
        <v>14</v>
      </c>
      <c r="N470" s="11">
        <f t="shared" si="49"/>
        <v>1</v>
      </c>
      <c r="O470" s="11">
        <f t="shared" si="50"/>
        <v>0</v>
      </c>
      <c r="P470" s="11">
        <f t="shared" si="51"/>
        <v>1</v>
      </c>
      <c r="Q470" s="11">
        <f t="shared" si="52"/>
        <v>0</v>
      </c>
      <c r="R470" s="11">
        <f t="shared" si="53"/>
        <v>0</v>
      </c>
      <c r="S470" s="11">
        <f t="shared" si="54"/>
        <v>0</v>
      </c>
      <c r="T470" s="9">
        <f t="shared" si="55"/>
        <v>311.86989930999999</v>
      </c>
      <c r="AT470" s="18"/>
      <c r="AU470" s="15"/>
      <c r="AV470" s="15"/>
      <c r="AW470" s="15"/>
      <c r="AX470" s="15"/>
      <c r="AY470" s="15"/>
      <c r="AZ470" s="15"/>
      <c r="BA470" s="15"/>
      <c r="BB470" s="15"/>
      <c r="BC470" s="15"/>
      <c r="BD470" s="15"/>
      <c r="BE470" s="15"/>
      <c r="BF470" s="15"/>
      <c r="BG470" s="15"/>
      <c r="BH470" s="15"/>
      <c r="BI470" s="15"/>
      <c r="BJ470" s="15"/>
      <c r="BK470" s="15"/>
      <c r="BL470" s="15"/>
      <c r="BM470" s="15"/>
      <c r="BN470" s="15"/>
      <c r="BO470" s="15"/>
      <c r="BQ470" s="18"/>
      <c r="BR470" s="15"/>
      <c r="BS470" s="15"/>
      <c r="BT470" s="15"/>
      <c r="BU470" s="15"/>
      <c r="BV470" s="15"/>
      <c r="BW470" s="15"/>
      <c r="BX470" s="15"/>
      <c r="BY470" s="15"/>
      <c r="BZ470" s="15"/>
    </row>
    <row r="471" spans="1:78" ht="15" customHeight="1" x14ac:dyDescent="0.75">
      <c r="A471" s="10">
        <v>0</v>
      </c>
      <c r="B471" s="11">
        <v>7000</v>
      </c>
      <c r="C471" s="11">
        <v>98779</v>
      </c>
      <c r="D471" s="11">
        <v>124827</v>
      </c>
      <c r="E471" s="11">
        <v>9</v>
      </c>
      <c r="F471" s="11"/>
      <c r="G471" s="11"/>
      <c r="H471" s="11">
        <v>421.54192799999998</v>
      </c>
      <c r="I471" s="11">
        <v>1</v>
      </c>
      <c r="J471" s="11">
        <v>49</v>
      </c>
      <c r="K471" s="11">
        <v>40.828872934000003</v>
      </c>
      <c r="L471" s="11" t="s">
        <v>13</v>
      </c>
      <c r="M471" s="11" t="s">
        <v>14</v>
      </c>
      <c r="N471" s="11">
        <f t="shared" si="49"/>
        <v>1</v>
      </c>
      <c r="O471" s="11">
        <f t="shared" si="50"/>
        <v>0</v>
      </c>
      <c r="P471" s="11">
        <f t="shared" si="51"/>
        <v>1</v>
      </c>
      <c r="Q471" s="11">
        <f t="shared" si="52"/>
        <v>0</v>
      </c>
      <c r="R471" s="11">
        <f t="shared" si="53"/>
        <v>0</v>
      </c>
      <c r="S471" s="11">
        <f t="shared" si="54"/>
        <v>0</v>
      </c>
      <c r="T471" s="9">
        <f t="shared" si="55"/>
        <v>421.54192799999998</v>
      </c>
      <c r="AT471" s="18"/>
      <c r="AU471" s="15"/>
      <c r="AV471" s="15"/>
      <c r="AW471" s="15"/>
      <c r="AX471" s="15"/>
      <c r="AY471" s="15"/>
      <c r="AZ471" s="15"/>
      <c r="BA471" s="15"/>
      <c r="BB471" s="15"/>
      <c r="BC471" s="15"/>
      <c r="BD471" s="15"/>
      <c r="BE471" s="15"/>
      <c r="BF471" s="15"/>
      <c r="BG471" s="15"/>
      <c r="BH471" s="15"/>
      <c r="BI471" s="15"/>
      <c r="BJ471" s="15"/>
      <c r="BK471" s="15"/>
      <c r="BL471" s="15"/>
      <c r="BM471" s="15"/>
      <c r="BN471" s="15"/>
      <c r="BO471" s="15"/>
      <c r="BQ471" s="18"/>
      <c r="BR471" s="15"/>
      <c r="BS471" s="15"/>
      <c r="BT471" s="15"/>
      <c r="BU471" s="15"/>
      <c r="BV471" s="15"/>
      <c r="BW471" s="15"/>
      <c r="BX471" s="15"/>
      <c r="BY471" s="15"/>
      <c r="BZ471" s="15"/>
    </row>
    <row r="472" spans="1:78" ht="15" customHeight="1" x14ac:dyDescent="0.75">
      <c r="A472" s="10">
        <v>0</v>
      </c>
      <c r="B472" s="11">
        <v>7000</v>
      </c>
      <c r="C472" s="11">
        <v>73873</v>
      </c>
      <c r="D472" s="11">
        <v>111781</v>
      </c>
      <c r="E472" s="11">
        <v>0</v>
      </c>
      <c r="F472" s="11">
        <v>0</v>
      </c>
      <c r="G472" s="11">
        <v>0</v>
      </c>
      <c r="H472" s="11">
        <v>231.79991346</v>
      </c>
      <c r="I472" s="11">
        <v>0</v>
      </c>
      <c r="J472" s="11">
        <v>38</v>
      </c>
      <c r="K472" s="11">
        <v>19.273579455</v>
      </c>
      <c r="L472" s="11" t="s">
        <v>20</v>
      </c>
      <c r="M472" s="11" t="s">
        <v>15</v>
      </c>
      <c r="N472" s="11">
        <f t="shared" si="49"/>
        <v>0</v>
      </c>
      <c r="O472" s="11">
        <f t="shared" si="50"/>
        <v>0</v>
      </c>
      <c r="P472" s="11">
        <f t="shared" si="51"/>
        <v>0</v>
      </c>
      <c r="Q472" s="11">
        <f t="shared" si="52"/>
        <v>1</v>
      </c>
      <c r="R472" s="11">
        <f t="shared" si="53"/>
        <v>0</v>
      </c>
      <c r="S472" s="11">
        <f t="shared" si="54"/>
        <v>0</v>
      </c>
      <c r="T472" s="9">
        <f t="shared" si="55"/>
        <v>0</v>
      </c>
      <c r="AT472" s="18"/>
      <c r="AU472" s="15"/>
      <c r="AV472" s="15"/>
      <c r="AW472" s="15"/>
      <c r="AX472" s="15"/>
      <c r="AY472" s="15"/>
      <c r="AZ472" s="15"/>
      <c r="BA472" s="15"/>
      <c r="BB472" s="15"/>
      <c r="BC472" s="15"/>
      <c r="BD472" s="15"/>
      <c r="BE472" s="15"/>
      <c r="BF472" s="15"/>
      <c r="BG472" s="15"/>
      <c r="BH472" s="15"/>
      <c r="BI472" s="15"/>
      <c r="BJ472" s="15"/>
      <c r="BK472" s="15"/>
      <c r="BL472" s="15"/>
      <c r="BM472" s="15"/>
      <c r="BN472" s="15"/>
      <c r="BO472" s="15"/>
      <c r="BQ472" s="18"/>
      <c r="BR472" s="15"/>
      <c r="BS472" s="15"/>
      <c r="BT472" s="15"/>
      <c r="BU472" s="15"/>
      <c r="BV472" s="15"/>
      <c r="BW472" s="15"/>
      <c r="BX472" s="15"/>
      <c r="BY472" s="15"/>
      <c r="BZ472" s="15"/>
    </row>
    <row r="473" spans="1:78" ht="15" customHeight="1" x14ac:dyDescent="0.75">
      <c r="A473" s="10">
        <v>0</v>
      </c>
      <c r="B473" s="11">
        <v>7000</v>
      </c>
      <c r="C473" s="11">
        <v>74795</v>
      </c>
      <c r="D473" s="11">
        <v>99149</v>
      </c>
      <c r="E473" s="11">
        <v>1</v>
      </c>
      <c r="F473" s="11">
        <v>0</v>
      </c>
      <c r="G473" s="11">
        <v>1</v>
      </c>
      <c r="H473" s="11">
        <v>175.57144277</v>
      </c>
      <c r="I473" s="11">
        <v>0</v>
      </c>
      <c r="J473" s="11">
        <v>32</v>
      </c>
      <c r="K473" s="11">
        <v>34.449664673000001</v>
      </c>
      <c r="L473" s="11" t="s">
        <v>13</v>
      </c>
      <c r="M473" s="11" t="s">
        <v>14</v>
      </c>
      <c r="N473" s="11">
        <f t="shared" si="49"/>
        <v>1</v>
      </c>
      <c r="O473" s="11">
        <f t="shared" si="50"/>
        <v>0</v>
      </c>
      <c r="P473" s="11">
        <f t="shared" si="51"/>
        <v>1</v>
      </c>
      <c r="Q473" s="11">
        <f t="shared" si="52"/>
        <v>0</v>
      </c>
      <c r="R473" s="11">
        <f t="shared" si="53"/>
        <v>0</v>
      </c>
      <c r="S473" s="11">
        <f t="shared" si="54"/>
        <v>0</v>
      </c>
      <c r="T473" s="9">
        <f t="shared" si="55"/>
        <v>175.57144277</v>
      </c>
      <c r="AT473" s="18"/>
      <c r="AU473" s="15"/>
      <c r="AV473" s="15"/>
      <c r="AW473" s="15"/>
      <c r="AX473" s="15"/>
      <c r="AY473" s="15"/>
      <c r="AZ473" s="15"/>
      <c r="BA473" s="15"/>
      <c r="BB473" s="15"/>
      <c r="BC473" s="15"/>
      <c r="BD473" s="15"/>
      <c r="BE473" s="15"/>
      <c r="BF473" s="15"/>
      <c r="BG473" s="15"/>
      <c r="BH473" s="15"/>
      <c r="BI473" s="15"/>
      <c r="BJ473" s="15"/>
      <c r="BK473" s="15"/>
      <c r="BL473" s="15"/>
      <c r="BM473" s="15"/>
      <c r="BN473" s="15"/>
      <c r="BO473" s="15"/>
      <c r="BQ473" s="18"/>
      <c r="BR473" s="15"/>
      <c r="BS473" s="15"/>
      <c r="BT473" s="15"/>
      <c r="BU473" s="15"/>
      <c r="BV473" s="15"/>
      <c r="BW473" s="15"/>
      <c r="BX473" s="15"/>
      <c r="BY473" s="15"/>
      <c r="BZ473" s="15"/>
    </row>
    <row r="474" spans="1:78" ht="15" customHeight="1" x14ac:dyDescent="0.75">
      <c r="A474" s="10">
        <v>0</v>
      </c>
      <c r="B474" s="11">
        <v>7000</v>
      </c>
      <c r="C474" s="11"/>
      <c r="D474" s="11">
        <v>47462</v>
      </c>
      <c r="E474" s="11"/>
      <c r="F474" s="11"/>
      <c r="G474" s="11"/>
      <c r="H474" s="11">
        <v>102.6573271</v>
      </c>
      <c r="I474" s="11"/>
      <c r="J474" s="11">
        <v>9</v>
      </c>
      <c r="K474" s="11">
        <v>36.094071425000003</v>
      </c>
      <c r="L474" s="11" t="s">
        <v>13</v>
      </c>
      <c r="M474" s="11" t="s">
        <v>14</v>
      </c>
      <c r="N474" s="11">
        <f t="shared" si="49"/>
        <v>1</v>
      </c>
      <c r="O474" s="11">
        <f t="shared" si="50"/>
        <v>0</v>
      </c>
      <c r="P474" s="11">
        <f t="shared" si="51"/>
        <v>1</v>
      </c>
      <c r="Q474" s="11">
        <f t="shared" si="52"/>
        <v>0</v>
      </c>
      <c r="R474" s="11">
        <f t="shared" si="53"/>
        <v>0</v>
      </c>
      <c r="S474" s="11">
        <f t="shared" si="54"/>
        <v>0</v>
      </c>
      <c r="T474" s="9">
        <f t="shared" si="55"/>
        <v>102.6573271</v>
      </c>
      <c r="AT474" s="18"/>
      <c r="AU474" s="15"/>
      <c r="AV474" s="15"/>
      <c r="AW474" s="15"/>
      <c r="AX474" s="15"/>
      <c r="AY474" s="15"/>
      <c r="AZ474" s="15"/>
      <c r="BA474" s="15"/>
      <c r="BB474" s="15"/>
      <c r="BC474" s="15"/>
      <c r="BD474" s="15"/>
      <c r="BE474" s="15"/>
      <c r="BF474" s="15"/>
      <c r="BG474" s="15"/>
      <c r="BH474" s="15"/>
      <c r="BI474" s="15"/>
      <c r="BJ474" s="15"/>
      <c r="BK474" s="15"/>
      <c r="BL474" s="15"/>
      <c r="BM474" s="15"/>
      <c r="BN474" s="15"/>
      <c r="BO474" s="15"/>
      <c r="BQ474" s="18"/>
      <c r="BR474" s="15"/>
      <c r="BS474" s="15"/>
      <c r="BT474" s="15"/>
      <c r="BU474" s="15"/>
      <c r="BV474" s="15"/>
      <c r="BW474" s="15"/>
      <c r="BX474" s="15"/>
      <c r="BY474" s="15"/>
      <c r="BZ474" s="15"/>
    </row>
    <row r="475" spans="1:78" ht="15" customHeight="1" x14ac:dyDescent="0.75">
      <c r="A475" s="10">
        <v>0</v>
      </c>
      <c r="B475" s="11">
        <v>7000</v>
      </c>
      <c r="C475" s="11">
        <v>78284</v>
      </c>
      <c r="D475" s="11">
        <v>98214</v>
      </c>
      <c r="E475" s="11">
        <v>0</v>
      </c>
      <c r="F475" s="11">
        <v>0</v>
      </c>
      <c r="G475" s="11">
        <v>1</v>
      </c>
      <c r="H475" s="11">
        <v>171.83838617000001</v>
      </c>
      <c r="I475" s="11">
        <v>0</v>
      </c>
      <c r="J475" s="11">
        <v>31</v>
      </c>
      <c r="K475" s="11">
        <v>36.247963030999998</v>
      </c>
      <c r="L475" s="11" t="s">
        <v>13</v>
      </c>
      <c r="M475" s="11" t="s">
        <v>14</v>
      </c>
      <c r="N475" s="11">
        <f t="shared" si="49"/>
        <v>1</v>
      </c>
      <c r="O475" s="11">
        <f t="shared" si="50"/>
        <v>0</v>
      </c>
      <c r="P475" s="11">
        <f t="shared" si="51"/>
        <v>1</v>
      </c>
      <c r="Q475" s="11">
        <f t="shared" si="52"/>
        <v>0</v>
      </c>
      <c r="R475" s="11">
        <f t="shared" si="53"/>
        <v>0</v>
      </c>
      <c r="S475" s="11">
        <f t="shared" si="54"/>
        <v>0</v>
      </c>
      <c r="T475" s="9">
        <f t="shared" si="55"/>
        <v>171.83838617000001</v>
      </c>
      <c r="AT475" s="18"/>
      <c r="AU475" s="15"/>
      <c r="AV475" s="15"/>
      <c r="AW475" s="15"/>
      <c r="AX475" s="15"/>
      <c r="AY475" s="15"/>
      <c r="AZ475" s="15"/>
      <c r="BA475" s="15"/>
      <c r="BB475" s="15"/>
      <c r="BC475" s="15"/>
      <c r="BD475" s="15"/>
      <c r="BE475" s="15"/>
      <c r="BF475" s="15"/>
      <c r="BG475" s="15"/>
      <c r="BH475" s="15"/>
      <c r="BI475" s="15"/>
      <c r="BJ475" s="15"/>
      <c r="BK475" s="15"/>
      <c r="BL475" s="15"/>
      <c r="BM475" s="15"/>
      <c r="BN475" s="15"/>
      <c r="BO475" s="15"/>
      <c r="BQ475" s="18"/>
      <c r="BR475" s="15"/>
      <c r="BS475" s="15"/>
      <c r="BT475" s="15"/>
      <c r="BU475" s="15"/>
      <c r="BV475" s="15"/>
      <c r="BW475" s="15"/>
      <c r="BX475" s="15"/>
      <c r="BY475" s="15"/>
      <c r="BZ475" s="15"/>
    </row>
    <row r="476" spans="1:78" ht="15" customHeight="1" x14ac:dyDescent="0.75">
      <c r="A476" s="10">
        <v>0</v>
      </c>
      <c r="B476" s="11">
        <v>7000</v>
      </c>
      <c r="C476" s="11">
        <v>58128</v>
      </c>
      <c r="D476" s="11">
        <v>93740</v>
      </c>
      <c r="E476" s="11">
        <v>5</v>
      </c>
      <c r="F476" s="11">
        <v>0</v>
      </c>
      <c r="G476" s="11">
        <v>0</v>
      </c>
      <c r="H476" s="11">
        <v>213.36302767000001</v>
      </c>
      <c r="I476" s="11">
        <v>2</v>
      </c>
      <c r="J476" s="11">
        <v>24</v>
      </c>
      <c r="K476" s="11">
        <v>34.475301928999997</v>
      </c>
      <c r="L476" s="11" t="s">
        <v>13</v>
      </c>
      <c r="M476" s="11" t="s">
        <v>18</v>
      </c>
      <c r="N476" s="11">
        <f t="shared" si="49"/>
        <v>1</v>
      </c>
      <c r="O476" s="11">
        <f t="shared" si="50"/>
        <v>0</v>
      </c>
      <c r="P476" s="11">
        <f t="shared" si="51"/>
        <v>0</v>
      </c>
      <c r="Q476" s="11">
        <f t="shared" si="52"/>
        <v>0</v>
      </c>
      <c r="R476" s="11">
        <f t="shared" si="53"/>
        <v>0</v>
      </c>
      <c r="S476" s="11">
        <f t="shared" si="54"/>
        <v>1</v>
      </c>
      <c r="T476" s="9">
        <f t="shared" si="55"/>
        <v>213.36302767000001</v>
      </c>
      <c r="AT476" s="18"/>
      <c r="AU476" s="15"/>
      <c r="AV476" s="15"/>
      <c r="AW476" s="15"/>
      <c r="AX476" s="15"/>
      <c r="AY476" s="15"/>
      <c r="AZ476" s="15"/>
      <c r="BA476" s="15"/>
      <c r="BB476" s="15"/>
      <c r="BC476" s="15"/>
      <c r="BD476" s="15"/>
      <c r="BE476" s="15"/>
      <c r="BF476" s="15"/>
      <c r="BG476" s="15"/>
      <c r="BH476" s="15"/>
      <c r="BI476" s="15"/>
      <c r="BJ476" s="15"/>
      <c r="BK476" s="15"/>
      <c r="BL476" s="15"/>
      <c r="BM476" s="15"/>
      <c r="BN476" s="15"/>
      <c r="BO476" s="15"/>
      <c r="BQ476" s="18"/>
      <c r="BR476" s="15"/>
      <c r="BS476" s="15"/>
      <c r="BT476" s="15"/>
      <c r="BU476" s="15"/>
      <c r="BV476" s="15"/>
      <c r="BW476" s="15"/>
      <c r="BX476" s="15"/>
      <c r="BY476" s="15"/>
      <c r="BZ476" s="15"/>
    </row>
    <row r="477" spans="1:78" ht="15" customHeight="1" x14ac:dyDescent="0.75">
      <c r="A477" s="10">
        <v>0</v>
      </c>
      <c r="B477" s="11">
        <v>7000</v>
      </c>
      <c r="C477" s="11">
        <v>81335</v>
      </c>
      <c r="D477" s="11">
        <v>81018</v>
      </c>
      <c r="E477" s="11">
        <v>22</v>
      </c>
      <c r="F477" s="11">
        <v>0</v>
      </c>
      <c r="G477" s="11">
        <v>0</v>
      </c>
      <c r="H477" s="11">
        <v>341.61057605000002</v>
      </c>
      <c r="I477" s="11">
        <v>1</v>
      </c>
      <c r="J477" s="11">
        <v>47</v>
      </c>
      <c r="K477" s="11">
        <v>27.767299768000001</v>
      </c>
      <c r="L477" s="11" t="s">
        <v>13</v>
      </c>
      <c r="M477" s="11" t="s">
        <v>14</v>
      </c>
      <c r="N477" s="11">
        <f t="shared" si="49"/>
        <v>1</v>
      </c>
      <c r="O477" s="11">
        <f t="shared" si="50"/>
        <v>0</v>
      </c>
      <c r="P477" s="11">
        <f t="shared" si="51"/>
        <v>1</v>
      </c>
      <c r="Q477" s="11">
        <f t="shared" si="52"/>
        <v>0</v>
      </c>
      <c r="R477" s="11">
        <f t="shared" si="53"/>
        <v>0</v>
      </c>
      <c r="S477" s="11">
        <f t="shared" si="54"/>
        <v>0</v>
      </c>
      <c r="T477" s="9">
        <f t="shared" si="55"/>
        <v>341.61057605000002</v>
      </c>
      <c r="AT477" s="18"/>
      <c r="AU477" s="15"/>
      <c r="AV477" s="15"/>
      <c r="AW477" s="15"/>
      <c r="AX477" s="15"/>
      <c r="AY477" s="15"/>
      <c r="AZ477" s="15"/>
      <c r="BA477" s="15"/>
      <c r="BB477" s="15"/>
      <c r="BC477" s="15"/>
      <c r="BD477" s="15"/>
      <c r="BE477" s="15"/>
      <c r="BF477" s="15"/>
      <c r="BG477" s="15"/>
      <c r="BH477" s="15"/>
      <c r="BI477" s="15"/>
      <c r="BJ477" s="15"/>
      <c r="BK477" s="15"/>
      <c r="BL477" s="15"/>
      <c r="BM477" s="15"/>
      <c r="BN477" s="15"/>
      <c r="BO477" s="15"/>
      <c r="BQ477" s="18"/>
      <c r="BR477" s="15"/>
      <c r="BS477" s="15"/>
      <c r="BT477" s="15"/>
      <c r="BU477" s="15"/>
      <c r="BV477" s="15"/>
      <c r="BW477" s="15"/>
      <c r="BX477" s="15"/>
      <c r="BY477" s="15"/>
      <c r="BZ477" s="15"/>
    </row>
    <row r="478" spans="1:78" ht="15" customHeight="1" x14ac:dyDescent="0.75">
      <c r="A478" s="10">
        <v>0</v>
      </c>
      <c r="B478" s="11">
        <v>7000</v>
      </c>
      <c r="C478" s="11">
        <v>52287</v>
      </c>
      <c r="D478" s="11">
        <v>87972</v>
      </c>
      <c r="E478" s="11">
        <v>7</v>
      </c>
      <c r="F478" s="11">
        <v>0</v>
      </c>
      <c r="G478" s="11">
        <v>0</v>
      </c>
      <c r="H478" s="11">
        <v>211.28441316999999</v>
      </c>
      <c r="I478" s="11">
        <v>1</v>
      </c>
      <c r="J478" s="11">
        <v>24</v>
      </c>
      <c r="K478" s="11">
        <v>33.461402247999999</v>
      </c>
      <c r="L478" s="11" t="s">
        <v>13</v>
      </c>
      <c r="M478" s="11" t="s">
        <v>18</v>
      </c>
      <c r="N478" s="11">
        <f t="shared" si="49"/>
        <v>1</v>
      </c>
      <c r="O478" s="11">
        <f t="shared" si="50"/>
        <v>0</v>
      </c>
      <c r="P478" s="11">
        <f t="shared" si="51"/>
        <v>0</v>
      </c>
      <c r="Q478" s="11">
        <f t="shared" si="52"/>
        <v>0</v>
      </c>
      <c r="R478" s="11">
        <f t="shared" si="53"/>
        <v>0</v>
      </c>
      <c r="S478" s="11">
        <f t="shared" si="54"/>
        <v>1</v>
      </c>
      <c r="T478" s="9">
        <f t="shared" si="55"/>
        <v>211.28441316999999</v>
      </c>
      <c r="AT478" s="18"/>
      <c r="AU478" s="15"/>
      <c r="AV478" s="15"/>
      <c r="AW478" s="15"/>
      <c r="AX478" s="15"/>
      <c r="AY478" s="15"/>
      <c r="AZ478" s="15"/>
      <c r="BA478" s="15"/>
      <c r="BB478" s="15"/>
      <c r="BC478" s="15"/>
      <c r="BD478" s="15"/>
      <c r="BE478" s="15"/>
      <c r="BF478" s="15"/>
      <c r="BG478" s="15"/>
      <c r="BH478" s="15"/>
      <c r="BI478" s="15"/>
      <c r="BJ478" s="15"/>
      <c r="BK478" s="15"/>
      <c r="BL478" s="15"/>
      <c r="BM478" s="15"/>
      <c r="BN478" s="15"/>
      <c r="BO478" s="15"/>
      <c r="BQ478" s="18"/>
      <c r="BR478" s="15"/>
      <c r="BS478" s="15"/>
      <c r="BT478" s="15"/>
      <c r="BU478" s="15"/>
      <c r="BV478" s="15"/>
      <c r="BW478" s="15"/>
      <c r="BX478" s="15"/>
      <c r="BY478" s="15"/>
      <c r="BZ478" s="15"/>
    </row>
    <row r="479" spans="1:78" ht="15" customHeight="1" x14ac:dyDescent="0.75">
      <c r="A479" s="10">
        <v>0</v>
      </c>
      <c r="B479" s="11">
        <v>7000</v>
      </c>
      <c r="C479" s="11">
        <v>58339</v>
      </c>
      <c r="D479" s="11">
        <v>72432</v>
      </c>
      <c r="E479" s="11">
        <v>10</v>
      </c>
      <c r="F479" s="11"/>
      <c r="G479" s="11">
        <v>1</v>
      </c>
      <c r="H479" s="11">
        <v>197.33839792000001</v>
      </c>
      <c r="I479" s="11">
        <v>0</v>
      </c>
      <c r="J479" s="11">
        <v>24</v>
      </c>
      <c r="K479" s="11">
        <v>39.843087337</v>
      </c>
      <c r="L479" s="11" t="s">
        <v>13</v>
      </c>
      <c r="M479" s="11" t="s">
        <v>17</v>
      </c>
      <c r="N479" s="11">
        <f t="shared" si="49"/>
        <v>1</v>
      </c>
      <c r="O479" s="11">
        <f t="shared" si="50"/>
        <v>1</v>
      </c>
      <c r="P479" s="11">
        <f t="shared" si="51"/>
        <v>0</v>
      </c>
      <c r="Q479" s="11">
        <f t="shared" si="52"/>
        <v>0</v>
      </c>
      <c r="R479" s="11">
        <f t="shared" si="53"/>
        <v>0</v>
      </c>
      <c r="S479" s="11">
        <f t="shared" si="54"/>
        <v>0</v>
      </c>
      <c r="T479" s="9">
        <f t="shared" si="55"/>
        <v>197.33839792000001</v>
      </c>
      <c r="AT479" s="18"/>
      <c r="AU479" s="15"/>
      <c r="AV479" s="15"/>
      <c r="AW479" s="15"/>
      <c r="AX479" s="15"/>
      <c r="AY479" s="15"/>
      <c r="AZ479" s="15"/>
      <c r="BA479" s="15"/>
      <c r="BB479" s="15"/>
      <c r="BC479" s="15"/>
      <c r="BD479" s="15"/>
      <c r="BE479" s="15"/>
      <c r="BF479" s="15"/>
      <c r="BG479" s="15"/>
      <c r="BH479" s="15"/>
      <c r="BI479" s="15"/>
      <c r="BJ479" s="15"/>
      <c r="BK479" s="15"/>
      <c r="BL479" s="15"/>
      <c r="BM479" s="15"/>
      <c r="BN479" s="15"/>
      <c r="BO479" s="15"/>
      <c r="BQ479" s="18"/>
      <c r="BR479" s="15"/>
      <c r="BS479" s="15"/>
      <c r="BT479" s="15"/>
      <c r="BU479" s="15"/>
      <c r="BV479" s="15"/>
      <c r="BW479" s="15"/>
      <c r="BX479" s="15"/>
      <c r="BY479" s="15"/>
      <c r="BZ479" s="15"/>
    </row>
    <row r="480" spans="1:78" ht="15" customHeight="1" x14ac:dyDescent="0.75">
      <c r="A480" s="10">
        <v>0</v>
      </c>
      <c r="B480" s="11">
        <v>7000</v>
      </c>
      <c r="C480" s="11">
        <v>46238</v>
      </c>
      <c r="D480" s="11">
        <v>66842</v>
      </c>
      <c r="E480" s="11">
        <v>4</v>
      </c>
      <c r="F480" s="11">
        <v>0</v>
      </c>
      <c r="G480" s="11">
        <v>0</v>
      </c>
      <c r="H480" s="11">
        <v>90.380409083000004</v>
      </c>
      <c r="I480" s="11">
        <v>3</v>
      </c>
      <c r="J480" s="11">
        <v>11</v>
      </c>
      <c r="K480" s="11">
        <v>36.30952679</v>
      </c>
      <c r="L480" s="11" t="s">
        <v>20</v>
      </c>
      <c r="M480" s="11" t="s">
        <v>15</v>
      </c>
      <c r="N480" s="11">
        <f t="shared" si="49"/>
        <v>0</v>
      </c>
      <c r="O480" s="11">
        <f t="shared" si="50"/>
        <v>0</v>
      </c>
      <c r="P480" s="11">
        <f t="shared" si="51"/>
        <v>0</v>
      </c>
      <c r="Q480" s="11">
        <f t="shared" si="52"/>
        <v>1</v>
      </c>
      <c r="R480" s="11">
        <f t="shared" si="53"/>
        <v>0</v>
      </c>
      <c r="S480" s="11">
        <f t="shared" si="54"/>
        <v>0</v>
      </c>
      <c r="T480" s="9">
        <f t="shared" si="55"/>
        <v>0</v>
      </c>
      <c r="AT480" s="18"/>
      <c r="AU480" s="15"/>
      <c r="AV480" s="15"/>
      <c r="AW480" s="15"/>
      <c r="AX480" s="15"/>
      <c r="AY480" s="15"/>
      <c r="AZ480" s="15"/>
      <c r="BA480" s="15"/>
      <c r="BB480" s="15"/>
      <c r="BC480" s="15"/>
      <c r="BD480" s="15"/>
      <c r="BE480" s="15"/>
      <c r="BF480" s="15"/>
      <c r="BG480" s="15"/>
      <c r="BH480" s="15"/>
      <c r="BI480" s="15"/>
      <c r="BJ480" s="15"/>
      <c r="BK480" s="15"/>
      <c r="BL480" s="15"/>
      <c r="BM480" s="15"/>
      <c r="BN480" s="15"/>
      <c r="BO480" s="15"/>
      <c r="BQ480" s="18"/>
      <c r="BR480" s="15"/>
      <c r="BS480" s="15"/>
      <c r="BT480" s="15"/>
      <c r="BU480" s="15"/>
      <c r="BV480" s="15"/>
      <c r="BW480" s="15"/>
      <c r="BX480" s="15"/>
      <c r="BY480" s="15"/>
      <c r="BZ480" s="15"/>
    </row>
    <row r="481" spans="1:78" ht="15" customHeight="1" x14ac:dyDescent="0.75">
      <c r="A481" s="10">
        <v>1</v>
      </c>
      <c r="B481" s="11">
        <v>7000</v>
      </c>
      <c r="C481" s="11">
        <v>142251</v>
      </c>
      <c r="D481" s="11">
        <v>157250</v>
      </c>
      <c r="E481" s="11">
        <v>5</v>
      </c>
      <c r="F481" s="11">
        <v>0</v>
      </c>
      <c r="G481" s="11">
        <v>0</v>
      </c>
      <c r="H481" s="11">
        <v>87.833333332999999</v>
      </c>
      <c r="I481" s="11">
        <v>4</v>
      </c>
      <c r="J481" s="11">
        <v>21</v>
      </c>
      <c r="K481" s="11"/>
      <c r="L481" s="11" t="s">
        <v>13</v>
      </c>
      <c r="M481" s="11" t="s">
        <v>14</v>
      </c>
      <c r="N481" s="11">
        <f t="shared" si="49"/>
        <v>1</v>
      </c>
      <c r="O481" s="11">
        <f t="shared" si="50"/>
        <v>0</v>
      </c>
      <c r="P481" s="11">
        <f t="shared" si="51"/>
        <v>1</v>
      </c>
      <c r="Q481" s="11">
        <f t="shared" si="52"/>
        <v>0</v>
      </c>
      <c r="R481" s="11">
        <f t="shared" si="53"/>
        <v>0</v>
      </c>
      <c r="S481" s="11">
        <f t="shared" si="54"/>
        <v>0</v>
      </c>
      <c r="T481" s="9">
        <f t="shared" si="55"/>
        <v>87.833333332999999</v>
      </c>
      <c r="AT481" s="18"/>
      <c r="AU481" s="15"/>
      <c r="AV481" s="15"/>
      <c r="AW481" s="15"/>
      <c r="AX481" s="15"/>
      <c r="AY481" s="15"/>
      <c r="AZ481" s="15"/>
      <c r="BA481" s="15"/>
      <c r="BB481" s="15"/>
      <c r="BC481" s="15"/>
      <c r="BD481" s="15"/>
      <c r="BE481" s="15"/>
      <c r="BF481" s="15"/>
      <c r="BG481" s="15"/>
      <c r="BH481" s="15"/>
      <c r="BI481" s="15"/>
      <c r="BJ481" s="15"/>
      <c r="BK481" s="15"/>
      <c r="BL481" s="15"/>
      <c r="BM481" s="15"/>
      <c r="BN481" s="15"/>
      <c r="BO481" s="15"/>
      <c r="BQ481" s="18"/>
      <c r="BR481" s="15"/>
      <c r="BS481" s="15"/>
      <c r="BT481" s="15"/>
      <c r="BU481" s="15"/>
      <c r="BV481" s="15"/>
      <c r="BW481" s="15"/>
      <c r="BX481" s="15"/>
      <c r="BY481" s="15"/>
      <c r="BZ481" s="15"/>
    </row>
    <row r="482" spans="1:78" ht="15" customHeight="1" x14ac:dyDescent="0.75">
      <c r="A482" s="10">
        <v>1</v>
      </c>
      <c r="B482" s="11">
        <v>7000</v>
      </c>
      <c r="C482" s="11">
        <v>19894</v>
      </c>
      <c r="D482" s="11">
        <v>32500</v>
      </c>
      <c r="E482" s="11">
        <v>4</v>
      </c>
      <c r="F482" s="11">
        <v>0</v>
      </c>
      <c r="G482" s="11">
        <v>0</v>
      </c>
      <c r="H482" s="11">
        <v>134.69999999999999</v>
      </c>
      <c r="I482" s="11">
        <v>1</v>
      </c>
      <c r="J482" s="11">
        <v>16</v>
      </c>
      <c r="K482" s="11"/>
      <c r="L482" s="11" t="s">
        <v>20</v>
      </c>
      <c r="M482" s="11" t="s">
        <v>14</v>
      </c>
      <c r="N482" s="11">
        <f t="shared" si="49"/>
        <v>0</v>
      </c>
      <c r="O482" s="11">
        <f t="shared" si="50"/>
        <v>0</v>
      </c>
      <c r="P482" s="11">
        <f t="shared" si="51"/>
        <v>1</v>
      </c>
      <c r="Q482" s="11">
        <f t="shared" si="52"/>
        <v>0</v>
      </c>
      <c r="R482" s="11">
        <f t="shared" si="53"/>
        <v>0</v>
      </c>
      <c r="S482" s="11">
        <f t="shared" si="54"/>
        <v>0</v>
      </c>
      <c r="T482" s="9">
        <f t="shared" si="55"/>
        <v>0</v>
      </c>
      <c r="AT482" s="18"/>
      <c r="AU482" s="15"/>
      <c r="AV482" s="15"/>
      <c r="AW482" s="15"/>
      <c r="AX482" s="15"/>
      <c r="AY482" s="15"/>
      <c r="AZ482" s="15"/>
      <c r="BA482" s="15"/>
      <c r="BB482" s="15"/>
      <c r="BC482" s="15"/>
      <c r="BD482" s="15"/>
      <c r="BE482" s="15"/>
      <c r="BF482" s="15"/>
      <c r="BG482" s="15"/>
      <c r="BH482" s="15"/>
      <c r="BI482" s="15"/>
      <c r="BJ482" s="15"/>
      <c r="BK482" s="15"/>
      <c r="BL482" s="15"/>
      <c r="BM482" s="15"/>
      <c r="BN482" s="15"/>
      <c r="BO482" s="15"/>
      <c r="BQ482" s="18"/>
      <c r="BR482" s="15"/>
      <c r="BS482" s="15"/>
      <c r="BT482" s="15"/>
      <c r="BU482" s="15"/>
      <c r="BV482" s="15"/>
      <c r="BW482" s="15"/>
      <c r="BX482" s="15"/>
      <c r="BY482" s="15"/>
      <c r="BZ482" s="15"/>
    </row>
    <row r="483" spans="1:78" ht="15" customHeight="1" x14ac:dyDescent="0.75">
      <c r="A483" s="10">
        <v>1</v>
      </c>
      <c r="B483" s="11">
        <v>7000</v>
      </c>
      <c r="C483" s="11">
        <v>27290</v>
      </c>
      <c r="D483" s="11">
        <v>63500</v>
      </c>
      <c r="E483" s="11">
        <v>6</v>
      </c>
      <c r="F483" s="11"/>
      <c r="G483" s="11"/>
      <c r="H483" s="11"/>
      <c r="I483" s="11"/>
      <c r="J483" s="11"/>
      <c r="K483" s="11"/>
      <c r="L483" s="11" t="s">
        <v>13</v>
      </c>
      <c r="M483" s="11" t="s">
        <v>15</v>
      </c>
      <c r="N483" s="11">
        <f t="shared" si="49"/>
        <v>1</v>
      </c>
      <c r="O483" s="11">
        <f t="shared" si="50"/>
        <v>0</v>
      </c>
      <c r="P483" s="11">
        <f t="shared" si="51"/>
        <v>0</v>
      </c>
      <c r="Q483" s="11">
        <f t="shared" si="52"/>
        <v>1</v>
      </c>
      <c r="R483" s="11">
        <f t="shared" si="53"/>
        <v>0</v>
      </c>
      <c r="S483" s="11">
        <f t="shared" si="54"/>
        <v>0</v>
      </c>
      <c r="T483" s="9">
        <f t="shared" si="55"/>
        <v>0</v>
      </c>
      <c r="AT483" s="18"/>
      <c r="AU483" s="15"/>
      <c r="AV483" s="15"/>
      <c r="AW483" s="15"/>
      <c r="AX483" s="15"/>
      <c r="AY483" s="15"/>
      <c r="AZ483" s="15"/>
      <c r="BA483" s="15"/>
      <c r="BB483" s="15"/>
      <c r="BC483" s="15"/>
      <c r="BD483" s="15"/>
      <c r="BE483" s="15"/>
      <c r="BF483" s="15"/>
      <c r="BG483" s="15"/>
      <c r="BH483" s="15"/>
      <c r="BI483" s="15"/>
      <c r="BJ483" s="15"/>
      <c r="BK483" s="15"/>
      <c r="BL483" s="15"/>
      <c r="BM483" s="15"/>
      <c r="BN483" s="15"/>
      <c r="BO483" s="15"/>
      <c r="BQ483" s="18"/>
      <c r="BR483" s="15"/>
      <c r="BS483" s="15"/>
      <c r="BT483" s="15"/>
      <c r="BU483" s="15"/>
      <c r="BV483" s="15"/>
      <c r="BW483" s="15"/>
      <c r="BX483" s="15"/>
      <c r="BY483" s="15"/>
      <c r="BZ483" s="15"/>
    </row>
    <row r="484" spans="1:78" ht="15" customHeight="1" x14ac:dyDescent="0.75">
      <c r="A484" s="10">
        <v>1</v>
      </c>
      <c r="B484" s="11">
        <v>7000</v>
      </c>
      <c r="C484" s="11">
        <v>18000</v>
      </c>
      <c r="D484" s="11">
        <v>46520</v>
      </c>
      <c r="E484" s="11">
        <v>17</v>
      </c>
      <c r="F484" s="11">
        <v>0</v>
      </c>
      <c r="G484" s="11">
        <v>1</v>
      </c>
      <c r="H484" s="11">
        <v>183.1</v>
      </c>
      <c r="I484" s="11">
        <v>0</v>
      </c>
      <c r="J484" s="11">
        <v>23</v>
      </c>
      <c r="K484" s="11"/>
      <c r="L484" s="11" t="s">
        <v>13</v>
      </c>
      <c r="M484" s="11" t="s">
        <v>15</v>
      </c>
      <c r="N484" s="11">
        <f t="shared" si="49"/>
        <v>1</v>
      </c>
      <c r="O484" s="11">
        <f t="shared" si="50"/>
        <v>0</v>
      </c>
      <c r="P484" s="11">
        <f t="shared" si="51"/>
        <v>0</v>
      </c>
      <c r="Q484" s="11">
        <f t="shared" si="52"/>
        <v>1</v>
      </c>
      <c r="R484" s="11">
        <f t="shared" si="53"/>
        <v>0</v>
      </c>
      <c r="S484" s="11">
        <f t="shared" si="54"/>
        <v>0</v>
      </c>
      <c r="T484" s="9">
        <f t="shared" si="55"/>
        <v>183.1</v>
      </c>
      <c r="AT484" s="18"/>
      <c r="AU484" s="15"/>
      <c r="AV484" s="15"/>
      <c r="AW484" s="15"/>
      <c r="AX484" s="15"/>
      <c r="AY484" s="15"/>
      <c r="AZ484" s="15"/>
      <c r="BA484" s="15"/>
      <c r="BB484" s="15"/>
      <c r="BC484" s="15"/>
      <c r="BD484" s="15"/>
      <c r="BE484" s="15"/>
      <c r="BF484" s="15"/>
      <c r="BG484" s="15"/>
      <c r="BH484" s="15"/>
      <c r="BI484" s="15"/>
      <c r="BJ484" s="15"/>
      <c r="BK484" s="15"/>
      <c r="BL484" s="15"/>
      <c r="BM484" s="15"/>
      <c r="BN484" s="15"/>
      <c r="BO484" s="15"/>
      <c r="BQ484" s="18"/>
      <c r="BR484" s="15"/>
      <c r="BS484" s="15"/>
      <c r="BT484" s="15"/>
      <c r="BU484" s="15"/>
      <c r="BV484" s="15"/>
      <c r="BW484" s="15"/>
      <c r="BX484" s="15"/>
      <c r="BY484" s="15"/>
      <c r="BZ484" s="15"/>
    </row>
    <row r="485" spans="1:78" ht="15" customHeight="1" x14ac:dyDescent="0.75">
      <c r="A485" s="10">
        <v>1</v>
      </c>
      <c r="B485" s="11">
        <v>7000</v>
      </c>
      <c r="C485" s="11">
        <v>66000</v>
      </c>
      <c r="D485" s="11">
        <v>86300</v>
      </c>
      <c r="E485" s="11">
        <v>3</v>
      </c>
      <c r="F485" s="11">
        <v>1</v>
      </c>
      <c r="G485" s="11">
        <v>1</v>
      </c>
      <c r="H485" s="11">
        <v>242.43333333000001</v>
      </c>
      <c r="I485" s="11">
        <v>0</v>
      </c>
      <c r="J485" s="11">
        <v>8</v>
      </c>
      <c r="K485" s="11"/>
      <c r="L485" s="11" t="s">
        <v>20</v>
      </c>
      <c r="M485" s="11" t="s">
        <v>14</v>
      </c>
      <c r="N485" s="11">
        <f t="shared" si="49"/>
        <v>0</v>
      </c>
      <c r="O485" s="11">
        <f t="shared" si="50"/>
        <v>0</v>
      </c>
      <c r="P485" s="11">
        <f t="shared" si="51"/>
        <v>1</v>
      </c>
      <c r="Q485" s="11">
        <f t="shared" si="52"/>
        <v>0</v>
      </c>
      <c r="R485" s="11">
        <f t="shared" si="53"/>
        <v>0</v>
      </c>
      <c r="S485" s="11">
        <f t="shared" si="54"/>
        <v>0</v>
      </c>
      <c r="T485" s="9">
        <f t="shared" si="55"/>
        <v>0</v>
      </c>
      <c r="AT485" s="18"/>
      <c r="AU485" s="15"/>
      <c r="AV485" s="15"/>
      <c r="AW485" s="15"/>
      <c r="AX485" s="15"/>
      <c r="AY485" s="15"/>
      <c r="AZ485" s="15"/>
      <c r="BA485" s="15"/>
      <c r="BB485" s="15"/>
      <c r="BC485" s="15"/>
      <c r="BD485" s="15"/>
      <c r="BE485" s="15"/>
      <c r="BF485" s="15"/>
      <c r="BG485" s="15"/>
      <c r="BH485" s="15"/>
      <c r="BI485" s="15"/>
      <c r="BJ485" s="15"/>
      <c r="BK485" s="15"/>
      <c r="BL485" s="15"/>
      <c r="BM485" s="15"/>
      <c r="BN485" s="15"/>
      <c r="BO485" s="15"/>
      <c r="BQ485" s="18"/>
      <c r="BR485" s="15"/>
      <c r="BS485" s="15"/>
      <c r="BT485" s="15"/>
      <c r="BU485" s="15"/>
      <c r="BV485" s="15"/>
      <c r="BW485" s="15"/>
      <c r="BX485" s="15"/>
      <c r="BY485" s="15"/>
      <c r="BZ485" s="15"/>
    </row>
    <row r="486" spans="1:78" ht="15" customHeight="1" x14ac:dyDescent="0.75">
      <c r="A486" s="10">
        <v>1</v>
      </c>
      <c r="B486" s="11">
        <v>7000</v>
      </c>
      <c r="C486" s="11">
        <v>46000</v>
      </c>
      <c r="D486" s="11">
        <v>66660</v>
      </c>
      <c r="E486" s="11">
        <v>1</v>
      </c>
      <c r="F486" s="11">
        <v>0</v>
      </c>
      <c r="G486" s="11">
        <v>1</v>
      </c>
      <c r="H486" s="11">
        <v>138.23333332999999</v>
      </c>
      <c r="I486" s="11">
        <v>0</v>
      </c>
      <c r="J486" s="11">
        <v>9</v>
      </c>
      <c r="K486" s="11"/>
      <c r="L486" s="11" t="s">
        <v>20</v>
      </c>
      <c r="M486" s="11" t="s">
        <v>15</v>
      </c>
      <c r="N486" s="11">
        <f t="shared" si="49"/>
        <v>0</v>
      </c>
      <c r="O486" s="11">
        <f t="shared" si="50"/>
        <v>0</v>
      </c>
      <c r="P486" s="11">
        <f t="shared" si="51"/>
        <v>0</v>
      </c>
      <c r="Q486" s="11">
        <f t="shared" si="52"/>
        <v>1</v>
      </c>
      <c r="R486" s="11">
        <f t="shared" si="53"/>
        <v>0</v>
      </c>
      <c r="S486" s="11">
        <f t="shared" si="54"/>
        <v>0</v>
      </c>
      <c r="T486" s="9">
        <f t="shared" si="55"/>
        <v>0</v>
      </c>
      <c r="AT486" s="18"/>
      <c r="AU486" s="15"/>
      <c r="AV486" s="15"/>
      <c r="AW486" s="15"/>
      <c r="AX486" s="15"/>
      <c r="AY486" s="15"/>
      <c r="AZ486" s="15"/>
      <c r="BA486" s="15"/>
      <c r="BB486" s="15"/>
      <c r="BC486" s="15"/>
      <c r="BD486" s="15"/>
      <c r="BE486" s="15"/>
      <c r="BF486" s="15"/>
      <c r="BG486" s="15"/>
      <c r="BH486" s="15"/>
      <c r="BI486" s="15"/>
      <c r="BJ486" s="15"/>
      <c r="BK486" s="15"/>
      <c r="BL486" s="15"/>
      <c r="BM486" s="15"/>
      <c r="BN486" s="15"/>
      <c r="BO486" s="15"/>
      <c r="BQ486" s="18"/>
      <c r="BR486" s="15"/>
      <c r="BS486" s="15"/>
      <c r="BT486" s="15"/>
      <c r="BU486" s="15"/>
      <c r="BV486" s="15"/>
      <c r="BW486" s="15"/>
      <c r="BX486" s="15"/>
      <c r="BY486" s="15"/>
      <c r="BZ486" s="15"/>
    </row>
    <row r="487" spans="1:78" ht="15" customHeight="1" x14ac:dyDescent="0.75">
      <c r="A487" s="10">
        <v>0</v>
      </c>
      <c r="B487" s="11">
        <v>7000</v>
      </c>
      <c r="C487" s="11">
        <v>120000</v>
      </c>
      <c r="D487" s="11">
        <v>175450</v>
      </c>
      <c r="E487" s="11">
        <v>8</v>
      </c>
      <c r="F487" s="11">
        <v>0</v>
      </c>
      <c r="G487" s="11">
        <v>0</v>
      </c>
      <c r="H487" s="11">
        <v>219.16666667000001</v>
      </c>
      <c r="I487" s="11">
        <v>1</v>
      </c>
      <c r="J487" s="11">
        <v>20</v>
      </c>
      <c r="K487" s="11"/>
      <c r="L487" s="11" t="s">
        <v>20</v>
      </c>
      <c r="M487" s="11" t="s">
        <v>14</v>
      </c>
      <c r="N487" s="11">
        <f t="shared" si="49"/>
        <v>0</v>
      </c>
      <c r="O487" s="11">
        <f t="shared" si="50"/>
        <v>0</v>
      </c>
      <c r="P487" s="11">
        <f t="shared" si="51"/>
        <v>1</v>
      </c>
      <c r="Q487" s="11">
        <f t="shared" si="52"/>
        <v>0</v>
      </c>
      <c r="R487" s="11">
        <f t="shared" si="53"/>
        <v>0</v>
      </c>
      <c r="S487" s="11">
        <f t="shared" si="54"/>
        <v>0</v>
      </c>
      <c r="T487" s="9">
        <f t="shared" si="55"/>
        <v>0</v>
      </c>
      <c r="AT487" s="18"/>
      <c r="AU487" s="15"/>
      <c r="AV487" s="15"/>
      <c r="AW487" s="15"/>
      <c r="AX487" s="15"/>
      <c r="AY487" s="15"/>
      <c r="AZ487" s="15"/>
      <c r="BA487" s="15"/>
      <c r="BB487" s="15"/>
      <c r="BC487" s="15"/>
      <c r="BD487" s="15"/>
      <c r="BE487" s="15"/>
      <c r="BF487" s="15"/>
      <c r="BG487" s="15"/>
      <c r="BH487" s="15"/>
      <c r="BI487" s="15"/>
      <c r="BJ487" s="15"/>
      <c r="BK487" s="15"/>
      <c r="BL487" s="15"/>
      <c r="BM487" s="15"/>
      <c r="BN487" s="15"/>
      <c r="BO487" s="15"/>
      <c r="BQ487" s="18"/>
      <c r="BR487" s="15"/>
      <c r="BS487" s="15"/>
      <c r="BT487" s="15"/>
      <c r="BU487" s="15"/>
      <c r="BV487" s="15"/>
      <c r="BW487" s="15"/>
      <c r="BX487" s="15"/>
      <c r="BY487" s="15"/>
      <c r="BZ487" s="15"/>
    </row>
    <row r="488" spans="1:78" ht="15" customHeight="1" x14ac:dyDescent="0.75">
      <c r="A488" s="10">
        <v>0</v>
      </c>
      <c r="B488" s="11">
        <v>7000</v>
      </c>
      <c r="C488" s="11">
        <v>58843</v>
      </c>
      <c r="D488" s="11">
        <v>75300</v>
      </c>
      <c r="E488" s="11">
        <v>1.5</v>
      </c>
      <c r="F488" s="11">
        <v>0</v>
      </c>
      <c r="G488" s="11">
        <v>0</v>
      </c>
      <c r="H488" s="11">
        <v>103.66666667</v>
      </c>
      <c r="I488" s="11">
        <v>0</v>
      </c>
      <c r="J488" s="11">
        <v>7</v>
      </c>
      <c r="K488" s="11"/>
      <c r="L488" s="11" t="s">
        <v>13</v>
      </c>
      <c r="M488" s="11" t="s">
        <v>14</v>
      </c>
      <c r="N488" s="11">
        <f t="shared" si="49"/>
        <v>1</v>
      </c>
      <c r="O488" s="11">
        <f t="shared" si="50"/>
        <v>0</v>
      </c>
      <c r="P488" s="11">
        <f t="shared" si="51"/>
        <v>1</v>
      </c>
      <c r="Q488" s="11">
        <f t="shared" si="52"/>
        <v>0</v>
      </c>
      <c r="R488" s="11">
        <f t="shared" si="53"/>
        <v>0</v>
      </c>
      <c r="S488" s="11">
        <f t="shared" si="54"/>
        <v>0</v>
      </c>
      <c r="T488" s="9">
        <f t="shared" si="55"/>
        <v>103.66666667</v>
      </c>
      <c r="AT488" s="18"/>
      <c r="AU488" s="15"/>
      <c r="AV488" s="15"/>
      <c r="AW488" s="15"/>
      <c r="AX488" s="15"/>
      <c r="AY488" s="15"/>
      <c r="AZ488" s="15"/>
      <c r="BA488" s="15"/>
      <c r="BB488" s="15"/>
      <c r="BC488" s="15"/>
      <c r="BD488" s="15"/>
      <c r="BE488" s="15"/>
      <c r="BF488" s="15"/>
      <c r="BG488" s="15"/>
      <c r="BH488" s="15"/>
      <c r="BI488" s="15"/>
      <c r="BJ488" s="15"/>
      <c r="BK488" s="15"/>
      <c r="BL488" s="15"/>
      <c r="BM488" s="15"/>
      <c r="BN488" s="15"/>
      <c r="BO488" s="15"/>
      <c r="BQ488" s="18"/>
      <c r="BR488" s="15"/>
      <c r="BS488" s="15"/>
      <c r="BT488" s="15"/>
      <c r="BU488" s="15"/>
      <c r="BV488" s="15"/>
      <c r="BW488" s="15"/>
      <c r="BX488" s="15"/>
      <c r="BY488" s="15"/>
      <c r="BZ488" s="15"/>
    </row>
    <row r="489" spans="1:78" ht="15" customHeight="1" x14ac:dyDescent="0.75">
      <c r="A489" s="10">
        <v>0</v>
      </c>
      <c r="B489" s="11">
        <v>7000</v>
      </c>
      <c r="C489" s="11">
        <v>7000</v>
      </c>
      <c r="D489" s="11">
        <v>31200</v>
      </c>
      <c r="E489" s="11">
        <v>5</v>
      </c>
      <c r="F489" s="11">
        <v>0</v>
      </c>
      <c r="G489" s="11">
        <v>0</v>
      </c>
      <c r="H489" s="11">
        <v>265.06666667000002</v>
      </c>
      <c r="I489" s="11">
        <v>0</v>
      </c>
      <c r="J489" s="11">
        <v>12</v>
      </c>
      <c r="K489" s="11"/>
      <c r="L489" s="11" t="s">
        <v>20</v>
      </c>
      <c r="M489" s="11" t="s">
        <v>14</v>
      </c>
      <c r="N489" s="11">
        <f t="shared" si="49"/>
        <v>0</v>
      </c>
      <c r="O489" s="11">
        <f t="shared" si="50"/>
        <v>0</v>
      </c>
      <c r="P489" s="11">
        <f t="shared" si="51"/>
        <v>1</v>
      </c>
      <c r="Q489" s="11">
        <f t="shared" si="52"/>
        <v>0</v>
      </c>
      <c r="R489" s="11">
        <f t="shared" si="53"/>
        <v>0</v>
      </c>
      <c r="S489" s="11">
        <f t="shared" si="54"/>
        <v>0</v>
      </c>
      <c r="T489" s="9">
        <f t="shared" si="55"/>
        <v>0</v>
      </c>
      <c r="AT489" s="18"/>
      <c r="AU489" s="15"/>
      <c r="AV489" s="15"/>
      <c r="AW489" s="15"/>
      <c r="AX489" s="15"/>
      <c r="AY489" s="15"/>
      <c r="AZ489" s="15"/>
      <c r="BA489" s="15"/>
      <c r="BB489" s="15"/>
      <c r="BC489" s="15"/>
      <c r="BD489" s="15"/>
      <c r="BE489" s="15"/>
      <c r="BF489" s="15"/>
      <c r="BG489" s="15"/>
      <c r="BH489" s="15"/>
      <c r="BI489" s="15"/>
      <c r="BJ489" s="15"/>
      <c r="BK489" s="15"/>
      <c r="BL489" s="15"/>
      <c r="BM489" s="15"/>
      <c r="BN489" s="15"/>
      <c r="BO489" s="15"/>
      <c r="BQ489" s="18"/>
      <c r="BR489" s="15"/>
      <c r="BS489" s="15"/>
      <c r="BT489" s="15"/>
      <c r="BU489" s="15"/>
      <c r="BV489" s="15"/>
      <c r="BW489" s="15"/>
      <c r="BX489" s="15"/>
      <c r="BY489" s="15"/>
      <c r="BZ489" s="15"/>
    </row>
    <row r="490" spans="1:78" ht="15" customHeight="1" x14ac:dyDescent="0.75">
      <c r="A490" s="10">
        <v>0</v>
      </c>
      <c r="B490" s="11">
        <v>7000</v>
      </c>
      <c r="C490" s="11">
        <v>29000</v>
      </c>
      <c r="D490" s="11">
        <v>49000</v>
      </c>
      <c r="E490" s="11">
        <v>11</v>
      </c>
      <c r="F490" s="11">
        <v>0</v>
      </c>
      <c r="G490" s="11">
        <v>0</v>
      </c>
      <c r="H490" s="11">
        <v>234.4</v>
      </c>
      <c r="I490" s="11">
        <v>1</v>
      </c>
      <c r="J490" s="11">
        <v>32</v>
      </c>
      <c r="K490" s="11"/>
      <c r="L490" s="11" t="s">
        <v>20</v>
      </c>
      <c r="M490" s="11" t="s">
        <v>14</v>
      </c>
      <c r="N490" s="11">
        <f t="shared" si="49"/>
        <v>0</v>
      </c>
      <c r="O490" s="11">
        <f t="shared" si="50"/>
        <v>0</v>
      </c>
      <c r="P490" s="11">
        <f t="shared" si="51"/>
        <v>1</v>
      </c>
      <c r="Q490" s="11">
        <f t="shared" si="52"/>
        <v>0</v>
      </c>
      <c r="R490" s="11">
        <f t="shared" si="53"/>
        <v>0</v>
      </c>
      <c r="S490" s="11">
        <f t="shared" si="54"/>
        <v>0</v>
      </c>
      <c r="T490" s="9">
        <f t="shared" si="55"/>
        <v>0</v>
      </c>
      <c r="AT490" s="18"/>
      <c r="AU490" s="15"/>
      <c r="AV490" s="15"/>
      <c r="AW490" s="15"/>
      <c r="AX490" s="15"/>
      <c r="AY490" s="15"/>
      <c r="AZ490" s="15"/>
      <c r="BA490" s="15"/>
      <c r="BB490" s="15"/>
      <c r="BC490" s="15"/>
      <c r="BD490" s="15"/>
      <c r="BE490" s="15"/>
      <c r="BF490" s="15"/>
      <c r="BG490" s="15"/>
      <c r="BH490" s="15"/>
      <c r="BI490" s="15"/>
      <c r="BJ490" s="15"/>
      <c r="BK490" s="15"/>
      <c r="BL490" s="15"/>
      <c r="BM490" s="15"/>
      <c r="BN490" s="15"/>
      <c r="BO490" s="15"/>
      <c r="BQ490" s="18"/>
      <c r="BR490" s="15"/>
      <c r="BS490" s="15"/>
      <c r="BT490" s="15"/>
      <c r="BU490" s="15"/>
      <c r="BV490" s="15"/>
      <c r="BW490" s="15"/>
      <c r="BX490" s="15"/>
      <c r="BY490" s="15"/>
      <c r="BZ490" s="15"/>
    </row>
    <row r="491" spans="1:78" ht="15" customHeight="1" x14ac:dyDescent="0.75">
      <c r="A491" s="10">
        <v>0</v>
      </c>
      <c r="B491" s="11">
        <v>7000</v>
      </c>
      <c r="C491" s="11">
        <v>5768</v>
      </c>
      <c r="D491" s="11">
        <v>26600</v>
      </c>
      <c r="E491" s="11"/>
      <c r="F491" s="11"/>
      <c r="G491" s="11"/>
      <c r="H491" s="11"/>
      <c r="I491" s="11"/>
      <c r="J491" s="11"/>
      <c r="K491" s="11"/>
      <c r="L491" s="11"/>
      <c r="M491" s="11"/>
      <c r="N491" s="11">
        <f t="shared" si="49"/>
        <v>0</v>
      </c>
      <c r="O491" s="11">
        <f t="shared" si="50"/>
        <v>0</v>
      </c>
      <c r="P491" s="11">
        <f t="shared" si="51"/>
        <v>0</v>
      </c>
      <c r="Q491" s="11">
        <f t="shared" si="52"/>
        <v>0</v>
      </c>
      <c r="R491" s="11">
        <f t="shared" si="53"/>
        <v>0</v>
      </c>
      <c r="S491" s="11">
        <f t="shared" si="54"/>
        <v>0</v>
      </c>
      <c r="T491" s="9">
        <f t="shared" si="55"/>
        <v>0</v>
      </c>
      <c r="AT491" s="18"/>
      <c r="AU491" s="15"/>
      <c r="AV491" s="15"/>
      <c r="AW491" s="15"/>
      <c r="AX491" s="15"/>
      <c r="AY491" s="15"/>
      <c r="AZ491" s="15"/>
      <c r="BA491" s="15"/>
      <c r="BB491" s="15"/>
      <c r="BC491" s="15"/>
      <c r="BD491" s="15"/>
      <c r="BE491" s="15"/>
      <c r="BF491" s="15"/>
      <c r="BG491" s="15"/>
      <c r="BH491" s="15"/>
      <c r="BI491" s="15"/>
      <c r="BJ491" s="15"/>
      <c r="BK491" s="15"/>
      <c r="BL491" s="15"/>
      <c r="BM491" s="15"/>
      <c r="BN491" s="15"/>
      <c r="BO491" s="15"/>
      <c r="BQ491" s="18"/>
      <c r="BR491" s="15"/>
      <c r="BS491" s="15"/>
      <c r="BT491" s="15"/>
      <c r="BU491" s="15"/>
      <c r="BV491" s="15"/>
      <c r="BW491" s="15"/>
      <c r="BX491" s="15"/>
      <c r="BY491" s="15"/>
      <c r="BZ491" s="15"/>
    </row>
    <row r="492" spans="1:78" ht="15" customHeight="1" x14ac:dyDescent="0.75">
      <c r="A492" s="10">
        <v>0</v>
      </c>
      <c r="B492" s="11">
        <v>7000</v>
      </c>
      <c r="C492" s="11">
        <v>56636</v>
      </c>
      <c r="D492" s="11">
        <v>76353</v>
      </c>
      <c r="E492" s="11">
        <v>15</v>
      </c>
      <c r="F492" s="11">
        <v>0</v>
      </c>
      <c r="G492" s="11">
        <v>0</v>
      </c>
      <c r="H492" s="11">
        <v>229.3</v>
      </c>
      <c r="I492" s="11">
        <v>1</v>
      </c>
      <c r="J492" s="11">
        <v>36</v>
      </c>
      <c r="K492" s="11"/>
      <c r="L492" s="11" t="s">
        <v>13</v>
      </c>
      <c r="M492" s="11" t="s">
        <v>14</v>
      </c>
      <c r="N492" s="11">
        <f t="shared" si="49"/>
        <v>1</v>
      </c>
      <c r="O492" s="11">
        <f t="shared" si="50"/>
        <v>0</v>
      </c>
      <c r="P492" s="11">
        <f t="shared" si="51"/>
        <v>1</v>
      </c>
      <c r="Q492" s="11">
        <f t="shared" si="52"/>
        <v>0</v>
      </c>
      <c r="R492" s="11">
        <f t="shared" si="53"/>
        <v>0</v>
      </c>
      <c r="S492" s="11">
        <f t="shared" si="54"/>
        <v>0</v>
      </c>
      <c r="T492" s="9">
        <f t="shared" si="55"/>
        <v>229.3</v>
      </c>
      <c r="AT492" s="18"/>
      <c r="AU492" s="15"/>
      <c r="AV492" s="15"/>
      <c r="AW492" s="15"/>
      <c r="AX492" s="15"/>
      <c r="AY492" s="15"/>
      <c r="AZ492" s="15"/>
      <c r="BA492" s="15"/>
      <c r="BB492" s="15"/>
      <c r="BC492" s="15"/>
      <c r="BD492" s="15"/>
      <c r="BE492" s="15"/>
      <c r="BF492" s="15"/>
      <c r="BG492" s="15"/>
      <c r="BH492" s="15"/>
      <c r="BI492" s="15"/>
      <c r="BJ492" s="15"/>
      <c r="BK492" s="15"/>
      <c r="BL492" s="15"/>
      <c r="BM492" s="15"/>
      <c r="BN492" s="15"/>
      <c r="BO492" s="15"/>
      <c r="BQ492" s="18"/>
      <c r="BR492" s="15"/>
      <c r="BS492" s="15"/>
      <c r="BT492" s="15"/>
      <c r="BU492" s="15"/>
      <c r="BV492" s="15"/>
      <c r="BW492" s="15"/>
      <c r="BX492" s="15"/>
      <c r="BY492" s="15"/>
      <c r="BZ492" s="15"/>
    </row>
    <row r="493" spans="1:78" ht="15" customHeight="1" x14ac:dyDescent="0.75">
      <c r="A493" s="10">
        <v>0</v>
      </c>
      <c r="B493" s="11">
        <v>7000</v>
      </c>
      <c r="C493" s="11">
        <v>55000</v>
      </c>
      <c r="D493" s="11">
        <v>63000</v>
      </c>
      <c r="E493" s="11">
        <v>5</v>
      </c>
      <c r="F493" s="11">
        <v>0</v>
      </c>
      <c r="G493" s="11">
        <v>0</v>
      </c>
      <c r="H493" s="11">
        <v>84.733333333000004</v>
      </c>
      <c r="I493" s="11">
        <v>3</v>
      </c>
      <c r="J493" s="11">
        <v>20</v>
      </c>
      <c r="K493" s="11"/>
      <c r="L493" s="11" t="s">
        <v>13</v>
      </c>
      <c r="M493" s="11" t="s">
        <v>14</v>
      </c>
      <c r="N493" s="11">
        <f t="shared" si="49"/>
        <v>1</v>
      </c>
      <c r="O493" s="11">
        <f t="shared" si="50"/>
        <v>0</v>
      </c>
      <c r="P493" s="11">
        <f t="shared" si="51"/>
        <v>1</v>
      </c>
      <c r="Q493" s="11">
        <f t="shared" si="52"/>
        <v>0</v>
      </c>
      <c r="R493" s="11">
        <f t="shared" si="53"/>
        <v>0</v>
      </c>
      <c r="S493" s="11">
        <f t="shared" si="54"/>
        <v>0</v>
      </c>
      <c r="T493" s="9">
        <f t="shared" si="55"/>
        <v>84.733333333000004</v>
      </c>
      <c r="AT493" s="18"/>
      <c r="AU493" s="15"/>
      <c r="AV493" s="15"/>
      <c r="AW493" s="15"/>
      <c r="AX493" s="15"/>
      <c r="AY493" s="15"/>
      <c r="AZ493" s="15"/>
      <c r="BA493" s="15"/>
      <c r="BB493" s="15"/>
      <c r="BC493" s="15"/>
      <c r="BD493" s="15"/>
      <c r="BE493" s="15"/>
      <c r="BF493" s="15"/>
      <c r="BG493" s="15"/>
      <c r="BH493" s="15"/>
      <c r="BI493" s="15"/>
      <c r="BJ493" s="15"/>
      <c r="BK493" s="15"/>
      <c r="BL493" s="15"/>
      <c r="BM493" s="15"/>
      <c r="BN493" s="15"/>
      <c r="BO493" s="15"/>
      <c r="BQ493" s="18"/>
      <c r="BR493" s="15"/>
      <c r="BS493" s="15"/>
      <c r="BT493" s="15"/>
      <c r="BU493" s="15"/>
      <c r="BV493" s="15"/>
      <c r="BW493" s="15"/>
      <c r="BX493" s="15"/>
      <c r="BY493" s="15"/>
      <c r="BZ493" s="15"/>
    </row>
    <row r="494" spans="1:78" ht="15" customHeight="1" x14ac:dyDescent="0.75">
      <c r="A494" s="10">
        <v>0</v>
      </c>
      <c r="B494" s="11">
        <v>7000</v>
      </c>
      <c r="C494" s="11">
        <v>46225</v>
      </c>
      <c r="D494" s="11">
        <v>59000</v>
      </c>
      <c r="E494" s="11">
        <v>16</v>
      </c>
      <c r="F494" s="11">
        <v>0</v>
      </c>
      <c r="G494" s="11">
        <v>4</v>
      </c>
      <c r="H494" s="11">
        <v>219.13333333</v>
      </c>
      <c r="I494" s="11">
        <v>0</v>
      </c>
      <c r="J494" s="11">
        <v>37</v>
      </c>
      <c r="K494" s="11"/>
      <c r="L494" s="11" t="s">
        <v>20</v>
      </c>
      <c r="M494" s="11" t="s">
        <v>14</v>
      </c>
      <c r="N494" s="11">
        <f t="shared" si="49"/>
        <v>0</v>
      </c>
      <c r="O494" s="11">
        <f t="shared" si="50"/>
        <v>0</v>
      </c>
      <c r="P494" s="11">
        <f t="shared" si="51"/>
        <v>1</v>
      </c>
      <c r="Q494" s="11">
        <f t="shared" si="52"/>
        <v>0</v>
      </c>
      <c r="R494" s="11">
        <f t="shared" si="53"/>
        <v>0</v>
      </c>
      <c r="S494" s="11">
        <f t="shared" si="54"/>
        <v>0</v>
      </c>
      <c r="T494" s="9">
        <f t="shared" si="55"/>
        <v>0</v>
      </c>
      <c r="AT494" s="18"/>
      <c r="AU494" s="15"/>
      <c r="AV494" s="15"/>
      <c r="AW494" s="15"/>
      <c r="AX494" s="15"/>
      <c r="AY494" s="15"/>
      <c r="AZ494" s="15"/>
      <c r="BA494" s="15"/>
      <c r="BB494" s="15"/>
      <c r="BC494" s="15"/>
      <c r="BD494" s="15"/>
      <c r="BE494" s="15"/>
      <c r="BF494" s="15"/>
      <c r="BG494" s="15"/>
      <c r="BH494" s="15"/>
      <c r="BI494" s="15"/>
      <c r="BJ494" s="15"/>
      <c r="BK494" s="15"/>
      <c r="BL494" s="15"/>
      <c r="BM494" s="15"/>
      <c r="BN494" s="15"/>
      <c r="BO494" s="15"/>
      <c r="BQ494" s="18"/>
      <c r="BR494" s="15"/>
      <c r="BS494" s="15"/>
      <c r="BT494" s="15"/>
      <c r="BU494" s="15"/>
      <c r="BV494" s="15"/>
      <c r="BW494" s="15"/>
      <c r="BX494" s="15"/>
      <c r="BY494" s="15"/>
      <c r="BZ494" s="15"/>
    </row>
    <row r="495" spans="1:78" ht="15" customHeight="1" x14ac:dyDescent="0.75">
      <c r="A495" s="10">
        <v>1</v>
      </c>
      <c r="B495" s="11">
        <v>7000</v>
      </c>
      <c r="C495" s="11">
        <v>53194</v>
      </c>
      <c r="D495" s="11">
        <v>81150</v>
      </c>
      <c r="E495" s="11">
        <v>14</v>
      </c>
      <c r="F495" s="11">
        <v>7</v>
      </c>
      <c r="G495" s="11">
        <v>0</v>
      </c>
      <c r="H495" s="11">
        <v>183.63333333</v>
      </c>
      <c r="I495" s="11">
        <v>2</v>
      </c>
      <c r="J495" s="11">
        <v>28</v>
      </c>
      <c r="K495" s="11"/>
      <c r="L495" s="11" t="s">
        <v>13</v>
      </c>
      <c r="M495" s="11" t="s">
        <v>18</v>
      </c>
      <c r="N495" s="11">
        <f t="shared" si="49"/>
        <v>1</v>
      </c>
      <c r="O495" s="11">
        <f t="shared" si="50"/>
        <v>0</v>
      </c>
      <c r="P495" s="11">
        <f t="shared" si="51"/>
        <v>0</v>
      </c>
      <c r="Q495" s="11">
        <f t="shared" si="52"/>
        <v>0</v>
      </c>
      <c r="R495" s="11">
        <f t="shared" si="53"/>
        <v>0</v>
      </c>
      <c r="S495" s="11">
        <f t="shared" si="54"/>
        <v>1</v>
      </c>
      <c r="T495" s="9">
        <f t="shared" si="55"/>
        <v>183.63333333</v>
      </c>
      <c r="AT495" s="18"/>
      <c r="AU495" s="15"/>
      <c r="AV495" s="15"/>
      <c r="AW495" s="15"/>
      <c r="AX495" s="15"/>
      <c r="AY495" s="15"/>
      <c r="AZ495" s="15"/>
      <c r="BA495" s="15"/>
      <c r="BB495" s="15"/>
      <c r="BC495" s="15"/>
      <c r="BD495" s="15"/>
      <c r="BE495" s="15"/>
      <c r="BF495" s="15"/>
      <c r="BG495" s="15"/>
      <c r="BH495" s="15"/>
      <c r="BI495" s="15"/>
      <c r="BJ495" s="15"/>
      <c r="BK495" s="15"/>
      <c r="BL495" s="15"/>
      <c r="BM495" s="15"/>
      <c r="BN495" s="15"/>
      <c r="BO495" s="15"/>
      <c r="BQ495" s="18"/>
      <c r="BR495" s="15"/>
      <c r="BS495" s="15"/>
      <c r="BT495" s="15"/>
      <c r="BU495" s="15"/>
      <c r="BV495" s="15"/>
      <c r="BW495" s="15"/>
      <c r="BX495" s="15"/>
      <c r="BY495" s="15"/>
      <c r="BZ495" s="15"/>
    </row>
    <row r="496" spans="1:78" ht="15" customHeight="1" x14ac:dyDescent="0.75">
      <c r="A496" s="10">
        <v>1</v>
      </c>
      <c r="B496" s="11">
        <v>7000</v>
      </c>
      <c r="C496" s="11">
        <v>83000</v>
      </c>
      <c r="D496" s="11">
        <v>97635</v>
      </c>
      <c r="E496" s="11">
        <v>5.6</v>
      </c>
      <c r="F496" s="11">
        <v>3</v>
      </c>
      <c r="G496" s="11">
        <v>0</v>
      </c>
      <c r="H496" s="11">
        <v>141</v>
      </c>
      <c r="I496" s="11">
        <v>0</v>
      </c>
      <c r="J496" s="11">
        <v>10</v>
      </c>
      <c r="K496" s="11"/>
      <c r="L496" s="11" t="s">
        <v>13</v>
      </c>
      <c r="M496" s="11" t="s">
        <v>14</v>
      </c>
      <c r="N496" s="11">
        <f t="shared" si="49"/>
        <v>1</v>
      </c>
      <c r="O496" s="11">
        <f t="shared" si="50"/>
        <v>0</v>
      </c>
      <c r="P496" s="11">
        <f t="shared" si="51"/>
        <v>1</v>
      </c>
      <c r="Q496" s="11">
        <f t="shared" si="52"/>
        <v>0</v>
      </c>
      <c r="R496" s="11">
        <f t="shared" si="53"/>
        <v>0</v>
      </c>
      <c r="S496" s="11">
        <f t="shared" si="54"/>
        <v>0</v>
      </c>
      <c r="T496" s="9">
        <f t="shared" si="55"/>
        <v>141</v>
      </c>
      <c r="AT496" s="18"/>
      <c r="AU496" s="15"/>
      <c r="AV496" s="15"/>
      <c r="AW496" s="15"/>
      <c r="AX496" s="15"/>
      <c r="AY496" s="15"/>
      <c r="AZ496" s="15"/>
      <c r="BA496" s="15"/>
      <c r="BB496" s="15"/>
      <c r="BC496" s="15"/>
      <c r="BD496" s="15"/>
      <c r="BE496" s="15"/>
      <c r="BF496" s="15"/>
      <c r="BG496" s="15"/>
      <c r="BH496" s="15"/>
      <c r="BI496" s="15"/>
      <c r="BJ496" s="15"/>
      <c r="BK496" s="15"/>
      <c r="BL496" s="15"/>
      <c r="BM496" s="15"/>
      <c r="BN496" s="15"/>
      <c r="BO496" s="15"/>
      <c r="BQ496" s="18"/>
      <c r="BR496" s="15"/>
      <c r="BS496" s="15"/>
      <c r="BT496" s="15"/>
      <c r="BU496" s="15"/>
      <c r="BV496" s="15"/>
      <c r="BW496" s="15"/>
      <c r="BX496" s="15"/>
      <c r="BY496" s="15"/>
      <c r="BZ496" s="15"/>
    </row>
    <row r="497" spans="1:78" ht="15" customHeight="1" x14ac:dyDescent="0.75">
      <c r="A497" s="10">
        <v>1</v>
      </c>
      <c r="B497" s="11">
        <v>7000</v>
      </c>
      <c r="C497" s="11">
        <v>138841</v>
      </c>
      <c r="D497" s="11">
        <v>160000</v>
      </c>
      <c r="E497" s="11">
        <v>11</v>
      </c>
      <c r="F497" s="11">
        <v>8</v>
      </c>
      <c r="G497" s="11">
        <v>0</v>
      </c>
      <c r="H497" s="11">
        <v>86.2</v>
      </c>
      <c r="I497" s="11">
        <v>2</v>
      </c>
      <c r="J497" s="11">
        <v>36</v>
      </c>
      <c r="K497" s="11"/>
      <c r="L497" s="11" t="s">
        <v>20</v>
      </c>
      <c r="M497" s="11" t="s">
        <v>17</v>
      </c>
      <c r="N497" s="11">
        <f t="shared" si="49"/>
        <v>0</v>
      </c>
      <c r="O497" s="11">
        <f t="shared" si="50"/>
        <v>1</v>
      </c>
      <c r="P497" s="11">
        <f t="shared" si="51"/>
        <v>0</v>
      </c>
      <c r="Q497" s="11">
        <f t="shared" si="52"/>
        <v>0</v>
      </c>
      <c r="R497" s="11">
        <f t="shared" si="53"/>
        <v>0</v>
      </c>
      <c r="S497" s="11">
        <f t="shared" si="54"/>
        <v>0</v>
      </c>
      <c r="T497" s="9">
        <f t="shared" si="55"/>
        <v>0</v>
      </c>
      <c r="AT497" s="18"/>
      <c r="AU497" s="15"/>
      <c r="AV497" s="15"/>
      <c r="AW497" s="15"/>
      <c r="AX497" s="15"/>
      <c r="AY497" s="15"/>
      <c r="AZ497" s="15"/>
      <c r="BA497" s="15"/>
      <c r="BB497" s="15"/>
      <c r="BC497" s="15"/>
      <c r="BD497" s="15"/>
      <c r="BE497" s="15"/>
      <c r="BF497" s="15"/>
      <c r="BG497" s="15"/>
      <c r="BH497" s="15"/>
      <c r="BI497" s="15"/>
      <c r="BJ497" s="15"/>
      <c r="BK497" s="15"/>
      <c r="BL497" s="15"/>
      <c r="BM497" s="15"/>
      <c r="BN497" s="15"/>
      <c r="BO497" s="15"/>
      <c r="BQ497" s="18"/>
      <c r="BR497" s="15"/>
      <c r="BS497" s="15"/>
      <c r="BT497" s="15"/>
      <c r="BU497" s="15"/>
      <c r="BV497" s="15"/>
      <c r="BW497" s="15"/>
      <c r="BX497" s="15"/>
      <c r="BY497" s="15"/>
      <c r="BZ497" s="15"/>
    </row>
    <row r="498" spans="1:78" ht="15" customHeight="1" x14ac:dyDescent="0.75">
      <c r="A498" s="10">
        <v>1</v>
      </c>
      <c r="B498" s="11">
        <v>7000</v>
      </c>
      <c r="C498" s="11">
        <v>38800</v>
      </c>
      <c r="D498" s="11">
        <v>53500</v>
      </c>
      <c r="E498" s="11">
        <v>15</v>
      </c>
      <c r="F498" s="11">
        <v>0</v>
      </c>
      <c r="G498" s="11">
        <v>0</v>
      </c>
      <c r="H498" s="11">
        <v>96.366666667000004</v>
      </c>
      <c r="I498" s="11">
        <v>0</v>
      </c>
      <c r="J498" s="11">
        <v>18</v>
      </c>
      <c r="K498" s="11"/>
      <c r="L498" s="11" t="s">
        <v>13</v>
      </c>
      <c r="M498" s="11" t="s">
        <v>18</v>
      </c>
      <c r="N498" s="11">
        <f t="shared" si="49"/>
        <v>1</v>
      </c>
      <c r="O498" s="11">
        <f t="shared" si="50"/>
        <v>0</v>
      </c>
      <c r="P498" s="11">
        <f t="shared" si="51"/>
        <v>0</v>
      </c>
      <c r="Q498" s="11">
        <f t="shared" si="52"/>
        <v>0</v>
      </c>
      <c r="R498" s="11">
        <f t="shared" si="53"/>
        <v>0</v>
      </c>
      <c r="S498" s="11">
        <f t="shared" si="54"/>
        <v>1</v>
      </c>
      <c r="T498" s="9">
        <f t="shared" si="55"/>
        <v>96.366666667000004</v>
      </c>
      <c r="AT498" s="18"/>
      <c r="AU498" s="15"/>
      <c r="AV498" s="15"/>
      <c r="AW498" s="15"/>
      <c r="AX498" s="15"/>
      <c r="AY498" s="15"/>
      <c r="AZ498" s="15"/>
      <c r="BA498" s="15"/>
      <c r="BB498" s="15"/>
      <c r="BC498" s="15"/>
      <c r="BD498" s="15"/>
      <c r="BE498" s="15"/>
      <c r="BF498" s="15"/>
      <c r="BG498" s="15"/>
      <c r="BH498" s="15"/>
      <c r="BI498" s="15"/>
      <c r="BJ498" s="15"/>
      <c r="BK498" s="15"/>
      <c r="BL498" s="15"/>
      <c r="BM498" s="15"/>
      <c r="BN498" s="15"/>
      <c r="BO498" s="15"/>
      <c r="BQ498" s="18"/>
      <c r="BR498" s="15"/>
      <c r="BS498" s="15"/>
      <c r="BT498" s="15"/>
      <c r="BU498" s="15"/>
      <c r="BV498" s="15"/>
      <c r="BW498" s="15"/>
      <c r="BX498" s="15"/>
      <c r="BY498" s="15"/>
      <c r="BZ498" s="15"/>
    </row>
    <row r="499" spans="1:78" ht="15" customHeight="1" x14ac:dyDescent="0.75">
      <c r="A499" s="10">
        <v>1</v>
      </c>
      <c r="B499" s="11">
        <v>7000</v>
      </c>
      <c r="C499" s="11">
        <v>25000</v>
      </c>
      <c r="D499" s="11">
        <v>49840</v>
      </c>
      <c r="E499" s="11">
        <v>0.6</v>
      </c>
      <c r="F499" s="11">
        <v>0</v>
      </c>
      <c r="G499" s="11">
        <v>0</v>
      </c>
      <c r="H499" s="11">
        <v>139</v>
      </c>
      <c r="I499" s="11">
        <v>0</v>
      </c>
      <c r="J499" s="11">
        <v>13</v>
      </c>
      <c r="K499" s="11"/>
      <c r="L499" s="11" t="s">
        <v>20</v>
      </c>
      <c r="M499" s="11" t="s">
        <v>15</v>
      </c>
      <c r="N499" s="11">
        <f t="shared" si="49"/>
        <v>0</v>
      </c>
      <c r="O499" s="11">
        <f t="shared" si="50"/>
        <v>0</v>
      </c>
      <c r="P499" s="11">
        <f t="shared" si="51"/>
        <v>0</v>
      </c>
      <c r="Q499" s="11">
        <f t="shared" si="52"/>
        <v>1</v>
      </c>
      <c r="R499" s="11">
        <f t="shared" si="53"/>
        <v>0</v>
      </c>
      <c r="S499" s="11">
        <f t="shared" si="54"/>
        <v>0</v>
      </c>
      <c r="T499" s="9">
        <f t="shared" si="55"/>
        <v>0</v>
      </c>
      <c r="AT499" s="18"/>
      <c r="AU499" s="15"/>
      <c r="AV499" s="15"/>
      <c r="AW499" s="15"/>
      <c r="AX499" s="15"/>
      <c r="AY499" s="15"/>
      <c r="AZ499" s="15"/>
      <c r="BA499" s="15"/>
      <c r="BB499" s="15"/>
      <c r="BC499" s="15"/>
      <c r="BD499" s="15"/>
      <c r="BE499" s="15"/>
      <c r="BF499" s="15"/>
      <c r="BG499" s="15"/>
      <c r="BH499" s="15"/>
      <c r="BI499" s="15"/>
      <c r="BJ499" s="15"/>
      <c r="BK499" s="15"/>
      <c r="BL499" s="15"/>
      <c r="BM499" s="15"/>
      <c r="BN499" s="15"/>
      <c r="BO499" s="15"/>
      <c r="BQ499" s="18"/>
      <c r="BR499" s="15"/>
      <c r="BS499" s="15"/>
      <c r="BT499" s="15"/>
      <c r="BU499" s="15"/>
      <c r="BV499" s="15"/>
      <c r="BW499" s="15"/>
      <c r="BX499" s="15"/>
      <c r="BY499" s="15"/>
      <c r="BZ499" s="15"/>
    </row>
    <row r="500" spans="1:78" ht="15" customHeight="1" x14ac:dyDescent="0.75">
      <c r="A500" s="10">
        <v>1</v>
      </c>
      <c r="B500" s="11">
        <v>7000</v>
      </c>
      <c r="C500" s="11">
        <v>18000</v>
      </c>
      <c r="D500" s="11">
        <v>25000</v>
      </c>
      <c r="E500" s="11">
        <v>6.5</v>
      </c>
      <c r="F500" s="11">
        <v>1</v>
      </c>
      <c r="G500" s="11">
        <v>0</v>
      </c>
      <c r="H500" s="11">
        <v>205.96666667</v>
      </c>
      <c r="I500" s="11">
        <v>1</v>
      </c>
      <c r="J500" s="11">
        <v>19</v>
      </c>
      <c r="K500" s="11"/>
      <c r="L500" s="11" t="s">
        <v>20</v>
      </c>
      <c r="M500" s="11" t="s">
        <v>14</v>
      </c>
      <c r="N500" s="11">
        <f t="shared" si="49"/>
        <v>0</v>
      </c>
      <c r="O500" s="11">
        <f t="shared" si="50"/>
        <v>0</v>
      </c>
      <c r="P500" s="11">
        <f t="shared" si="51"/>
        <v>1</v>
      </c>
      <c r="Q500" s="11">
        <f t="shared" si="52"/>
        <v>0</v>
      </c>
      <c r="R500" s="11">
        <f t="shared" si="53"/>
        <v>0</v>
      </c>
      <c r="S500" s="11">
        <f t="shared" si="54"/>
        <v>0</v>
      </c>
      <c r="T500" s="9">
        <f t="shared" si="55"/>
        <v>0</v>
      </c>
      <c r="AT500" s="18"/>
      <c r="AU500" s="15"/>
      <c r="AV500" s="15"/>
      <c r="AW500" s="15"/>
      <c r="AX500" s="15"/>
      <c r="AY500" s="15"/>
      <c r="AZ500" s="15"/>
      <c r="BA500" s="15"/>
      <c r="BB500" s="15"/>
      <c r="BC500" s="15"/>
      <c r="BD500" s="15"/>
      <c r="BE500" s="15"/>
      <c r="BF500" s="15"/>
      <c r="BG500" s="15"/>
      <c r="BH500" s="15"/>
      <c r="BI500" s="15"/>
      <c r="BJ500" s="15"/>
      <c r="BK500" s="15"/>
      <c r="BL500" s="15"/>
      <c r="BM500" s="15"/>
      <c r="BN500" s="15"/>
      <c r="BO500" s="15"/>
      <c r="BQ500" s="18"/>
      <c r="BR500" s="15"/>
      <c r="BS500" s="15"/>
      <c r="BT500" s="15"/>
      <c r="BU500" s="15"/>
      <c r="BV500" s="15"/>
      <c r="BW500" s="15"/>
      <c r="BX500" s="15"/>
      <c r="BY500" s="15"/>
      <c r="BZ500" s="15"/>
    </row>
    <row r="501" spans="1:78" ht="15" customHeight="1" x14ac:dyDescent="0.75">
      <c r="A501" s="10">
        <v>1</v>
      </c>
      <c r="B501" s="11">
        <v>7000</v>
      </c>
      <c r="C501" s="11">
        <v>74500</v>
      </c>
      <c r="D501" s="11">
        <v>81600</v>
      </c>
      <c r="E501" s="11">
        <v>2</v>
      </c>
      <c r="F501" s="11">
        <v>2</v>
      </c>
      <c r="G501" s="11">
        <v>0</v>
      </c>
      <c r="H501" s="11">
        <v>340.9</v>
      </c>
      <c r="I501" s="11">
        <v>0</v>
      </c>
      <c r="J501" s="11">
        <v>29</v>
      </c>
      <c r="K501" s="11"/>
      <c r="L501" s="11" t="s">
        <v>13</v>
      </c>
      <c r="M501" s="11" t="s">
        <v>18</v>
      </c>
      <c r="N501" s="11">
        <f t="shared" si="49"/>
        <v>1</v>
      </c>
      <c r="O501" s="11">
        <f t="shared" si="50"/>
        <v>0</v>
      </c>
      <c r="P501" s="11">
        <f t="shared" si="51"/>
        <v>0</v>
      </c>
      <c r="Q501" s="11">
        <f t="shared" si="52"/>
        <v>0</v>
      </c>
      <c r="R501" s="11">
        <f t="shared" si="53"/>
        <v>0</v>
      </c>
      <c r="S501" s="11">
        <f t="shared" si="54"/>
        <v>1</v>
      </c>
      <c r="T501" s="9">
        <f t="shared" si="55"/>
        <v>340.9</v>
      </c>
      <c r="AT501" s="18"/>
      <c r="AU501" s="15"/>
      <c r="AV501" s="15"/>
      <c r="AW501" s="15"/>
      <c r="AX501" s="15"/>
      <c r="AY501" s="15"/>
      <c r="AZ501" s="15"/>
      <c r="BA501" s="15"/>
      <c r="BB501" s="15"/>
      <c r="BC501" s="15"/>
      <c r="BD501" s="15"/>
      <c r="BE501" s="15"/>
      <c r="BF501" s="15"/>
      <c r="BG501" s="15"/>
      <c r="BH501" s="15"/>
      <c r="BI501" s="15"/>
      <c r="BJ501" s="15"/>
      <c r="BK501" s="15"/>
      <c r="BL501" s="15"/>
      <c r="BM501" s="15"/>
      <c r="BN501" s="15"/>
      <c r="BO501" s="15"/>
      <c r="BQ501" s="18"/>
      <c r="BR501" s="15"/>
      <c r="BS501" s="15"/>
      <c r="BT501" s="15"/>
      <c r="BU501" s="15"/>
      <c r="BV501" s="15"/>
      <c r="BW501" s="15"/>
      <c r="BX501" s="15"/>
      <c r="BY501" s="15"/>
      <c r="BZ501" s="15"/>
    </row>
    <row r="502" spans="1:78" ht="15" customHeight="1" x14ac:dyDescent="0.75">
      <c r="A502" s="10">
        <v>1</v>
      </c>
      <c r="B502" s="11">
        <v>7000</v>
      </c>
      <c r="C502" s="11">
        <v>64300</v>
      </c>
      <c r="D502" s="11">
        <v>119500</v>
      </c>
      <c r="E502" s="11">
        <v>1</v>
      </c>
      <c r="F502" s="11">
        <v>1</v>
      </c>
      <c r="G502" s="11">
        <v>0</v>
      </c>
      <c r="H502" s="11">
        <v>54.833333332999999</v>
      </c>
      <c r="I502" s="11">
        <v>0</v>
      </c>
      <c r="J502" s="11">
        <v>8</v>
      </c>
      <c r="K502" s="11"/>
      <c r="L502" s="11" t="s">
        <v>13</v>
      </c>
      <c r="M502" s="11" t="s">
        <v>14</v>
      </c>
      <c r="N502" s="11">
        <f t="shared" si="49"/>
        <v>1</v>
      </c>
      <c r="O502" s="11">
        <f t="shared" si="50"/>
        <v>0</v>
      </c>
      <c r="P502" s="11">
        <f t="shared" si="51"/>
        <v>1</v>
      </c>
      <c r="Q502" s="11">
        <f t="shared" si="52"/>
        <v>0</v>
      </c>
      <c r="R502" s="11">
        <f t="shared" si="53"/>
        <v>0</v>
      </c>
      <c r="S502" s="11">
        <f t="shared" si="54"/>
        <v>0</v>
      </c>
      <c r="T502" s="9">
        <f t="shared" si="55"/>
        <v>54.833333332999999</v>
      </c>
      <c r="AT502" s="18"/>
      <c r="AU502" s="15"/>
      <c r="AV502" s="15"/>
      <c r="AW502" s="15"/>
      <c r="AX502" s="15"/>
      <c r="AY502" s="15"/>
      <c r="AZ502" s="15"/>
      <c r="BA502" s="15"/>
      <c r="BB502" s="15"/>
      <c r="BC502" s="15"/>
      <c r="BD502" s="15"/>
      <c r="BE502" s="15"/>
      <c r="BF502" s="15"/>
      <c r="BG502" s="15"/>
      <c r="BH502" s="15"/>
      <c r="BI502" s="15"/>
      <c r="BJ502" s="15"/>
      <c r="BK502" s="15"/>
      <c r="BL502" s="15"/>
      <c r="BM502" s="15"/>
      <c r="BN502" s="15"/>
      <c r="BO502" s="15"/>
      <c r="BQ502" s="18"/>
      <c r="BR502" s="15"/>
      <c r="BS502" s="15"/>
      <c r="BT502" s="15"/>
      <c r="BU502" s="15"/>
      <c r="BV502" s="15"/>
      <c r="BW502" s="15"/>
      <c r="BX502" s="15"/>
      <c r="BY502" s="15"/>
      <c r="BZ502" s="15"/>
    </row>
    <row r="503" spans="1:78" ht="15" customHeight="1" x14ac:dyDescent="0.75">
      <c r="A503" s="10">
        <v>0</v>
      </c>
      <c r="B503" s="11">
        <v>7000</v>
      </c>
      <c r="C503" s="11">
        <v>64255</v>
      </c>
      <c r="D503" s="11">
        <v>68389</v>
      </c>
      <c r="E503" s="11">
        <v>4</v>
      </c>
      <c r="F503" s="11">
        <v>0</v>
      </c>
      <c r="G503" s="11">
        <v>0</v>
      </c>
      <c r="H503" s="11">
        <v>80.152430907999999</v>
      </c>
      <c r="I503" s="11">
        <v>2</v>
      </c>
      <c r="J503" s="11">
        <v>19</v>
      </c>
      <c r="K503" s="11">
        <v>40.561860543000002</v>
      </c>
      <c r="L503" s="11" t="s">
        <v>13</v>
      </c>
      <c r="M503" s="11" t="s">
        <v>14</v>
      </c>
      <c r="N503" s="11">
        <f t="shared" si="49"/>
        <v>1</v>
      </c>
      <c r="O503" s="11">
        <f t="shared" si="50"/>
        <v>0</v>
      </c>
      <c r="P503" s="11">
        <f t="shared" si="51"/>
        <v>1</v>
      </c>
      <c r="Q503" s="11">
        <f t="shared" si="52"/>
        <v>0</v>
      </c>
      <c r="R503" s="11">
        <f t="shared" si="53"/>
        <v>0</v>
      </c>
      <c r="S503" s="11">
        <f t="shared" si="54"/>
        <v>0</v>
      </c>
      <c r="T503" s="9">
        <f t="shared" si="55"/>
        <v>80.152430907999999</v>
      </c>
      <c r="AT503" s="18"/>
      <c r="AU503" s="15"/>
      <c r="AV503" s="15"/>
      <c r="AW503" s="15"/>
      <c r="AX503" s="15"/>
      <c r="AY503" s="15"/>
      <c r="AZ503" s="15"/>
      <c r="BA503" s="15"/>
      <c r="BB503" s="15"/>
      <c r="BC503" s="15"/>
      <c r="BD503" s="15"/>
      <c r="BE503" s="15"/>
      <c r="BF503" s="15"/>
      <c r="BG503" s="15"/>
      <c r="BH503" s="15"/>
      <c r="BI503" s="15"/>
      <c r="BJ503" s="15"/>
      <c r="BK503" s="15"/>
      <c r="BL503" s="15"/>
      <c r="BM503" s="15"/>
      <c r="BN503" s="15"/>
      <c r="BO503" s="15"/>
      <c r="BQ503" s="18"/>
      <c r="BR503" s="15"/>
      <c r="BS503" s="15"/>
      <c r="BT503" s="15"/>
      <c r="BU503" s="15"/>
      <c r="BV503" s="15"/>
      <c r="BW503" s="15"/>
      <c r="BX503" s="15"/>
      <c r="BY503" s="15"/>
      <c r="BZ503" s="15"/>
    </row>
    <row r="504" spans="1:78" ht="15" customHeight="1" x14ac:dyDescent="0.75">
      <c r="A504" s="10">
        <v>1</v>
      </c>
      <c r="B504" s="11">
        <v>7000</v>
      </c>
      <c r="C504" s="11"/>
      <c r="D504" s="11">
        <v>96783</v>
      </c>
      <c r="E504" s="11">
        <v>20</v>
      </c>
      <c r="F504" s="11"/>
      <c r="G504" s="11"/>
      <c r="H504" s="11"/>
      <c r="I504" s="11"/>
      <c r="J504" s="11"/>
      <c r="K504" s="11">
        <v>40.730315337</v>
      </c>
      <c r="L504" s="11" t="s">
        <v>13</v>
      </c>
      <c r="M504" s="11" t="s">
        <v>14</v>
      </c>
      <c r="N504" s="11">
        <f t="shared" si="49"/>
        <v>1</v>
      </c>
      <c r="O504" s="11">
        <f t="shared" si="50"/>
        <v>0</v>
      </c>
      <c r="P504" s="11">
        <f t="shared" si="51"/>
        <v>1</v>
      </c>
      <c r="Q504" s="11">
        <f t="shared" si="52"/>
        <v>0</v>
      </c>
      <c r="R504" s="11">
        <f t="shared" si="53"/>
        <v>0</v>
      </c>
      <c r="S504" s="11">
        <f t="shared" si="54"/>
        <v>0</v>
      </c>
      <c r="T504" s="9">
        <f t="shared" si="55"/>
        <v>0</v>
      </c>
      <c r="AT504" s="18"/>
      <c r="AU504" s="15"/>
      <c r="AV504" s="15"/>
      <c r="AW504" s="15"/>
      <c r="AX504" s="15"/>
      <c r="AY504" s="15"/>
      <c r="AZ504" s="15"/>
      <c r="BA504" s="15"/>
      <c r="BB504" s="15"/>
      <c r="BC504" s="15"/>
      <c r="BD504" s="15"/>
      <c r="BE504" s="15"/>
      <c r="BF504" s="15"/>
      <c r="BG504" s="15"/>
      <c r="BH504" s="15"/>
      <c r="BI504" s="15"/>
      <c r="BJ504" s="15"/>
      <c r="BK504" s="15"/>
      <c r="BL504" s="15"/>
      <c r="BM504" s="15"/>
      <c r="BN504" s="15"/>
      <c r="BO504" s="15"/>
      <c r="BQ504" s="18"/>
      <c r="BR504" s="15"/>
      <c r="BS504" s="15"/>
      <c r="BT504" s="15"/>
      <c r="BU504" s="15"/>
      <c r="BV504" s="15"/>
      <c r="BW504" s="15"/>
      <c r="BX504" s="15"/>
      <c r="BY504" s="15"/>
      <c r="BZ504" s="15"/>
    </row>
    <row r="505" spans="1:78" ht="15" customHeight="1" x14ac:dyDescent="0.75">
      <c r="A505" s="10">
        <v>0</v>
      </c>
      <c r="B505" s="11">
        <v>7000</v>
      </c>
      <c r="C505" s="11">
        <v>129959</v>
      </c>
      <c r="D505" s="11">
        <v>161301</v>
      </c>
      <c r="E505" s="11">
        <v>11</v>
      </c>
      <c r="F505" s="11">
        <v>0</v>
      </c>
      <c r="G505" s="11">
        <v>0</v>
      </c>
      <c r="H505" s="11">
        <v>209.98629953</v>
      </c>
      <c r="I505" s="11">
        <v>0</v>
      </c>
      <c r="J505" s="11">
        <v>18</v>
      </c>
      <c r="K505" s="11">
        <v>21.917952264</v>
      </c>
      <c r="L505" s="11" t="s">
        <v>13</v>
      </c>
      <c r="M505" s="11" t="s">
        <v>18</v>
      </c>
      <c r="N505" s="11">
        <f t="shared" si="49"/>
        <v>1</v>
      </c>
      <c r="O505" s="11">
        <f t="shared" si="50"/>
        <v>0</v>
      </c>
      <c r="P505" s="11">
        <f t="shared" si="51"/>
        <v>0</v>
      </c>
      <c r="Q505" s="11">
        <f t="shared" si="52"/>
        <v>0</v>
      </c>
      <c r="R505" s="11">
        <f t="shared" si="53"/>
        <v>0</v>
      </c>
      <c r="S505" s="11">
        <f t="shared" si="54"/>
        <v>1</v>
      </c>
      <c r="T505" s="9">
        <f t="shared" si="55"/>
        <v>209.98629953</v>
      </c>
      <c r="AT505" s="18"/>
      <c r="AU505" s="15"/>
      <c r="AV505" s="15"/>
      <c r="AW505" s="15"/>
      <c r="AX505" s="15"/>
      <c r="AY505" s="15"/>
      <c r="AZ505" s="15"/>
      <c r="BA505" s="15"/>
      <c r="BB505" s="15"/>
      <c r="BC505" s="15"/>
      <c r="BD505" s="15"/>
      <c r="BE505" s="15"/>
      <c r="BF505" s="15"/>
      <c r="BG505" s="15"/>
      <c r="BH505" s="15"/>
      <c r="BI505" s="15"/>
      <c r="BJ505" s="15"/>
      <c r="BK505" s="15"/>
      <c r="BL505" s="15"/>
      <c r="BM505" s="15"/>
      <c r="BN505" s="15"/>
      <c r="BO505" s="15"/>
      <c r="BQ505" s="18"/>
      <c r="BR505" s="15"/>
      <c r="BS505" s="15"/>
      <c r="BT505" s="15"/>
      <c r="BU505" s="15"/>
      <c r="BV505" s="15"/>
      <c r="BW505" s="15"/>
      <c r="BX505" s="15"/>
      <c r="BY505" s="15"/>
      <c r="BZ505" s="15"/>
    </row>
    <row r="506" spans="1:78" ht="15" customHeight="1" x14ac:dyDescent="0.75">
      <c r="A506" s="10">
        <v>0</v>
      </c>
      <c r="B506" s="11">
        <v>7000</v>
      </c>
      <c r="C506" s="11">
        <v>58114</v>
      </c>
      <c r="D506" s="11">
        <v>93391</v>
      </c>
      <c r="E506" s="11">
        <v>6</v>
      </c>
      <c r="F506" s="11">
        <v>0</v>
      </c>
      <c r="G506" s="11">
        <v>0</v>
      </c>
      <c r="H506" s="11">
        <v>200.07775506999999</v>
      </c>
      <c r="I506" s="11">
        <v>1</v>
      </c>
      <c r="J506" s="11">
        <v>24</v>
      </c>
      <c r="K506" s="11">
        <v>31.736511786000001</v>
      </c>
      <c r="L506" s="11" t="s">
        <v>13</v>
      </c>
      <c r="M506" s="11" t="s">
        <v>18</v>
      </c>
      <c r="N506" s="11">
        <f t="shared" si="49"/>
        <v>1</v>
      </c>
      <c r="O506" s="11">
        <f t="shared" si="50"/>
        <v>0</v>
      </c>
      <c r="P506" s="11">
        <f t="shared" si="51"/>
        <v>0</v>
      </c>
      <c r="Q506" s="11">
        <f t="shared" si="52"/>
        <v>0</v>
      </c>
      <c r="R506" s="11">
        <f t="shared" si="53"/>
        <v>0</v>
      </c>
      <c r="S506" s="11">
        <f t="shared" si="54"/>
        <v>1</v>
      </c>
      <c r="T506" s="9">
        <f t="shared" si="55"/>
        <v>200.07775506999999</v>
      </c>
      <c r="AT506" s="18"/>
      <c r="AU506" s="15"/>
      <c r="AV506" s="15"/>
      <c r="AW506" s="15"/>
      <c r="AX506" s="15"/>
      <c r="AY506" s="15"/>
      <c r="AZ506" s="15"/>
      <c r="BA506" s="15"/>
      <c r="BB506" s="15"/>
      <c r="BC506" s="15"/>
      <c r="BD506" s="15"/>
      <c r="BE506" s="15"/>
      <c r="BF506" s="15"/>
      <c r="BG506" s="15"/>
      <c r="BH506" s="15"/>
      <c r="BI506" s="15"/>
      <c r="BJ506" s="15"/>
      <c r="BK506" s="15"/>
      <c r="BL506" s="15"/>
      <c r="BM506" s="15"/>
      <c r="BN506" s="15"/>
      <c r="BO506" s="15"/>
      <c r="BQ506" s="18"/>
      <c r="BR506" s="15"/>
      <c r="BS506" s="15"/>
      <c r="BT506" s="15"/>
      <c r="BU506" s="15"/>
      <c r="BV506" s="15"/>
      <c r="BW506" s="15"/>
      <c r="BX506" s="15"/>
      <c r="BY506" s="15"/>
      <c r="BZ506" s="15"/>
    </row>
    <row r="507" spans="1:78" ht="15" customHeight="1" x14ac:dyDescent="0.75">
      <c r="A507" s="10">
        <v>0</v>
      </c>
      <c r="B507" s="11">
        <v>7000</v>
      </c>
      <c r="C507" s="11">
        <v>16047</v>
      </c>
      <c r="D507" s="11">
        <v>67750</v>
      </c>
      <c r="E507" s="11">
        <v>21</v>
      </c>
      <c r="F507" s="11">
        <v>0</v>
      </c>
      <c r="G507" s="11">
        <v>0</v>
      </c>
      <c r="H507" s="11">
        <v>315.32145266999999</v>
      </c>
      <c r="I507" s="11">
        <v>0</v>
      </c>
      <c r="J507" s="11">
        <v>12</v>
      </c>
      <c r="K507" s="11">
        <v>38.693655802000002</v>
      </c>
      <c r="L507" s="11" t="s">
        <v>13</v>
      </c>
      <c r="M507" s="11" t="s">
        <v>15</v>
      </c>
      <c r="N507" s="11">
        <f t="shared" si="49"/>
        <v>1</v>
      </c>
      <c r="O507" s="11">
        <f t="shared" si="50"/>
        <v>0</v>
      </c>
      <c r="P507" s="11">
        <f t="shared" si="51"/>
        <v>0</v>
      </c>
      <c r="Q507" s="11">
        <f t="shared" si="52"/>
        <v>1</v>
      </c>
      <c r="R507" s="11">
        <f t="shared" si="53"/>
        <v>0</v>
      </c>
      <c r="S507" s="11">
        <f t="shared" si="54"/>
        <v>0</v>
      </c>
      <c r="T507" s="9">
        <f t="shared" si="55"/>
        <v>315.32145266999999</v>
      </c>
      <c r="AT507" s="18"/>
      <c r="AU507" s="15"/>
      <c r="AV507" s="15"/>
      <c r="AW507" s="15"/>
      <c r="AX507" s="15"/>
      <c r="AY507" s="15"/>
      <c r="AZ507" s="15"/>
      <c r="BA507" s="15"/>
      <c r="BB507" s="15"/>
      <c r="BC507" s="15"/>
      <c r="BD507" s="15"/>
      <c r="BE507" s="15"/>
      <c r="BF507" s="15"/>
      <c r="BG507" s="15"/>
      <c r="BH507" s="15"/>
      <c r="BI507" s="15"/>
      <c r="BJ507" s="15"/>
      <c r="BK507" s="15"/>
      <c r="BL507" s="15"/>
      <c r="BM507" s="15"/>
      <c r="BN507" s="15"/>
      <c r="BO507" s="15"/>
      <c r="BQ507" s="18"/>
      <c r="BR507" s="15"/>
      <c r="BS507" s="15"/>
      <c r="BT507" s="15"/>
      <c r="BU507" s="15"/>
      <c r="BV507" s="15"/>
      <c r="BW507" s="15"/>
      <c r="BX507" s="15"/>
      <c r="BY507" s="15"/>
      <c r="BZ507" s="15"/>
    </row>
    <row r="508" spans="1:78" ht="15" customHeight="1" x14ac:dyDescent="0.75">
      <c r="A508" s="10">
        <v>1</v>
      </c>
      <c r="B508" s="11">
        <v>7100</v>
      </c>
      <c r="C508" s="11">
        <v>39000</v>
      </c>
      <c r="D508" s="11">
        <v>55000</v>
      </c>
      <c r="E508" s="11">
        <v>12</v>
      </c>
      <c r="F508" s="11">
        <v>0</v>
      </c>
      <c r="G508" s="11">
        <v>1</v>
      </c>
      <c r="H508" s="11">
        <v>192.76666667000001</v>
      </c>
      <c r="I508" s="11">
        <v>2</v>
      </c>
      <c r="J508" s="11">
        <v>31</v>
      </c>
      <c r="K508" s="11"/>
      <c r="L508" s="11"/>
      <c r="M508" s="11" t="s">
        <v>14</v>
      </c>
      <c r="N508" s="11">
        <f t="shared" si="49"/>
        <v>0</v>
      </c>
      <c r="O508" s="11">
        <f t="shared" si="50"/>
        <v>0</v>
      </c>
      <c r="P508" s="11">
        <f t="shared" si="51"/>
        <v>1</v>
      </c>
      <c r="Q508" s="11">
        <f t="shared" si="52"/>
        <v>0</v>
      </c>
      <c r="R508" s="11">
        <f t="shared" si="53"/>
        <v>0</v>
      </c>
      <c r="S508" s="11">
        <f t="shared" si="54"/>
        <v>0</v>
      </c>
      <c r="T508" s="9">
        <f t="shared" si="55"/>
        <v>0</v>
      </c>
      <c r="AT508" s="18"/>
      <c r="AU508" s="15"/>
      <c r="AV508" s="15"/>
      <c r="AW508" s="15"/>
      <c r="AX508" s="15"/>
      <c r="AY508" s="15"/>
      <c r="AZ508" s="15"/>
      <c r="BA508" s="15"/>
      <c r="BB508" s="15"/>
      <c r="BC508" s="15"/>
      <c r="BD508" s="15"/>
      <c r="BE508" s="15"/>
      <c r="BF508" s="15"/>
      <c r="BG508" s="15"/>
      <c r="BH508" s="15"/>
      <c r="BI508" s="15"/>
      <c r="BJ508" s="15"/>
      <c r="BK508" s="15"/>
      <c r="BL508" s="15"/>
      <c r="BM508" s="15"/>
      <c r="BN508" s="15"/>
      <c r="BO508" s="15"/>
      <c r="BQ508" s="18"/>
      <c r="BR508" s="15"/>
      <c r="BS508" s="15"/>
      <c r="BT508" s="15"/>
      <c r="BU508" s="15"/>
      <c r="BV508" s="15"/>
      <c r="BW508" s="15"/>
      <c r="BX508" s="15"/>
      <c r="BY508" s="15"/>
      <c r="BZ508" s="15"/>
    </row>
    <row r="509" spans="1:78" ht="15" customHeight="1" x14ac:dyDescent="0.75">
      <c r="A509" s="10">
        <v>1</v>
      </c>
      <c r="B509" s="11">
        <v>7100</v>
      </c>
      <c r="C509" s="11">
        <v>54000</v>
      </c>
      <c r="D509" s="11">
        <v>74800</v>
      </c>
      <c r="E509" s="11">
        <v>7.5</v>
      </c>
      <c r="F509" s="11">
        <v>1</v>
      </c>
      <c r="G509" s="11">
        <v>1</v>
      </c>
      <c r="H509" s="11">
        <v>71</v>
      </c>
      <c r="I509" s="11">
        <v>4</v>
      </c>
      <c r="J509" s="11">
        <v>18</v>
      </c>
      <c r="K509" s="11"/>
      <c r="L509" s="11" t="s">
        <v>20</v>
      </c>
      <c r="M509" s="11" t="s">
        <v>17</v>
      </c>
      <c r="N509" s="11">
        <f t="shared" si="49"/>
        <v>0</v>
      </c>
      <c r="O509" s="11">
        <f t="shared" si="50"/>
        <v>1</v>
      </c>
      <c r="P509" s="11">
        <f t="shared" si="51"/>
        <v>0</v>
      </c>
      <c r="Q509" s="11">
        <f t="shared" si="52"/>
        <v>0</v>
      </c>
      <c r="R509" s="11">
        <f t="shared" si="53"/>
        <v>0</v>
      </c>
      <c r="S509" s="11">
        <f t="shared" si="54"/>
        <v>0</v>
      </c>
      <c r="T509" s="9">
        <f t="shared" si="55"/>
        <v>0</v>
      </c>
      <c r="AT509" s="18"/>
      <c r="AU509" s="15"/>
      <c r="AV509" s="15"/>
      <c r="AW509" s="15"/>
      <c r="AX509" s="15"/>
      <c r="AY509" s="15"/>
      <c r="AZ509" s="15"/>
      <c r="BA509" s="15"/>
      <c r="BB509" s="15"/>
      <c r="BC509" s="15"/>
      <c r="BD509" s="15"/>
      <c r="BE509" s="15"/>
      <c r="BF509" s="15"/>
      <c r="BG509" s="15"/>
      <c r="BH509" s="15"/>
      <c r="BI509" s="15"/>
      <c r="BJ509" s="15"/>
      <c r="BK509" s="15"/>
      <c r="BL509" s="15"/>
      <c r="BM509" s="15"/>
      <c r="BN509" s="15"/>
      <c r="BO509" s="15"/>
      <c r="BQ509" s="18"/>
      <c r="BR509" s="15"/>
      <c r="BS509" s="15"/>
      <c r="BT509" s="15"/>
      <c r="BU509" s="15"/>
      <c r="BV509" s="15"/>
      <c r="BW509" s="15"/>
      <c r="BX509" s="15"/>
      <c r="BY509" s="15"/>
      <c r="BZ509" s="15"/>
    </row>
    <row r="510" spans="1:78" ht="15" customHeight="1" x14ac:dyDescent="0.75">
      <c r="A510" s="10">
        <v>0</v>
      </c>
      <c r="B510" s="11">
        <v>7100</v>
      </c>
      <c r="C510" s="11"/>
      <c r="D510" s="11">
        <v>74753</v>
      </c>
      <c r="E510" s="11">
        <v>2</v>
      </c>
      <c r="F510" s="11">
        <v>0</v>
      </c>
      <c r="G510" s="11">
        <v>0</v>
      </c>
      <c r="H510" s="11">
        <v>48.854644653999998</v>
      </c>
      <c r="I510" s="11">
        <v>0</v>
      </c>
      <c r="J510" s="11">
        <v>4</v>
      </c>
      <c r="K510" s="11">
        <v>41.302546904000003</v>
      </c>
      <c r="L510" s="11" t="s">
        <v>13</v>
      </c>
      <c r="M510" s="11" t="s">
        <v>15</v>
      </c>
      <c r="N510" s="11">
        <f t="shared" si="49"/>
        <v>1</v>
      </c>
      <c r="O510" s="11">
        <f t="shared" si="50"/>
        <v>0</v>
      </c>
      <c r="P510" s="11">
        <f t="shared" si="51"/>
        <v>0</v>
      </c>
      <c r="Q510" s="11">
        <f t="shared" si="52"/>
        <v>1</v>
      </c>
      <c r="R510" s="11">
        <f t="shared" si="53"/>
        <v>0</v>
      </c>
      <c r="S510" s="11">
        <f t="shared" si="54"/>
        <v>0</v>
      </c>
      <c r="T510" s="9">
        <f t="shared" si="55"/>
        <v>48.854644653999998</v>
      </c>
      <c r="AT510" s="18"/>
      <c r="AU510" s="15"/>
      <c r="AV510" s="15"/>
      <c r="AW510" s="15"/>
      <c r="AX510" s="15"/>
      <c r="AY510" s="15"/>
      <c r="AZ510" s="15"/>
      <c r="BA510" s="15"/>
      <c r="BB510" s="15"/>
      <c r="BC510" s="15"/>
      <c r="BD510" s="15"/>
      <c r="BE510" s="15"/>
      <c r="BF510" s="15"/>
      <c r="BG510" s="15"/>
      <c r="BH510" s="15"/>
      <c r="BI510" s="15"/>
      <c r="BJ510" s="15"/>
      <c r="BK510" s="15"/>
      <c r="BL510" s="15"/>
      <c r="BM510" s="15"/>
      <c r="BN510" s="15"/>
      <c r="BO510" s="15"/>
      <c r="BQ510" s="18"/>
      <c r="BR510" s="15"/>
      <c r="BS510" s="15"/>
      <c r="BT510" s="15"/>
      <c r="BU510" s="15"/>
      <c r="BV510" s="15"/>
      <c r="BW510" s="15"/>
      <c r="BX510" s="15"/>
      <c r="BY510" s="15"/>
      <c r="BZ510" s="15"/>
    </row>
    <row r="511" spans="1:78" ht="15" customHeight="1" x14ac:dyDescent="0.75">
      <c r="A511" s="10">
        <v>0</v>
      </c>
      <c r="B511" s="11">
        <v>7100</v>
      </c>
      <c r="C511" s="11">
        <v>98490</v>
      </c>
      <c r="D511" s="11">
        <v>114457</v>
      </c>
      <c r="E511" s="11">
        <v>23</v>
      </c>
      <c r="F511" s="11">
        <v>0</v>
      </c>
      <c r="G511" s="11">
        <v>0</v>
      </c>
      <c r="H511" s="11">
        <v>116.10008714</v>
      </c>
      <c r="I511" s="11">
        <v>0</v>
      </c>
      <c r="J511" s="11">
        <v>11</v>
      </c>
      <c r="K511" s="11">
        <v>35.601894250999997</v>
      </c>
      <c r="L511" s="11" t="s">
        <v>13</v>
      </c>
      <c r="M511" s="11" t="s">
        <v>15</v>
      </c>
      <c r="N511" s="11">
        <f t="shared" si="49"/>
        <v>1</v>
      </c>
      <c r="O511" s="11">
        <f t="shared" si="50"/>
        <v>0</v>
      </c>
      <c r="P511" s="11">
        <f t="shared" si="51"/>
        <v>0</v>
      </c>
      <c r="Q511" s="11">
        <f t="shared" si="52"/>
        <v>1</v>
      </c>
      <c r="R511" s="11">
        <f t="shared" si="53"/>
        <v>0</v>
      </c>
      <c r="S511" s="11">
        <f t="shared" si="54"/>
        <v>0</v>
      </c>
      <c r="T511" s="9">
        <f t="shared" si="55"/>
        <v>116.10008714</v>
      </c>
      <c r="AT511" s="18"/>
      <c r="AU511" s="15"/>
      <c r="AV511" s="15"/>
      <c r="AW511" s="15"/>
      <c r="AX511" s="15"/>
      <c r="AY511" s="15"/>
      <c r="AZ511" s="15"/>
      <c r="BA511" s="15"/>
      <c r="BB511" s="15"/>
      <c r="BC511" s="15"/>
      <c r="BD511" s="15"/>
      <c r="BE511" s="15"/>
      <c r="BF511" s="15"/>
      <c r="BG511" s="15"/>
      <c r="BH511" s="15"/>
      <c r="BI511" s="15"/>
      <c r="BJ511" s="15"/>
      <c r="BK511" s="15"/>
      <c r="BL511" s="15"/>
      <c r="BM511" s="15"/>
      <c r="BN511" s="15"/>
      <c r="BO511" s="15"/>
      <c r="BQ511" s="18"/>
      <c r="BR511" s="15"/>
      <c r="BS511" s="15"/>
      <c r="BT511" s="15"/>
      <c r="BU511" s="15"/>
      <c r="BV511" s="15"/>
      <c r="BW511" s="15"/>
      <c r="BX511" s="15"/>
      <c r="BY511" s="15"/>
      <c r="BZ511" s="15"/>
    </row>
    <row r="512" spans="1:78" ht="15" customHeight="1" x14ac:dyDescent="0.75">
      <c r="A512" s="10">
        <v>0</v>
      </c>
      <c r="B512" s="11">
        <v>7100</v>
      </c>
      <c r="C512" s="11">
        <v>54700</v>
      </c>
      <c r="D512" s="11">
        <v>68500</v>
      </c>
      <c r="E512" s="11">
        <v>19</v>
      </c>
      <c r="F512" s="11">
        <v>0</v>
      </c>
      <c r="G512" s="11">
        <v>0</v>
      </c>
      <c r="H512" s="11">
        <v>155.19999999999999</v>
      </c>
      <c r="I512" s="11">
        <v>1</v>
      </c>
      <c r="J512" s="11">
        <v>12</v>
      </c>
      <c r="K512" s="11"/>
      <c r="L512" s="11" t="s">
        <v>20</v>
      </c>
      <c r="M512" s="11"/>
      <c r="N512" s="11">
        <f t="shared" si="49"/>
        <v>0</v>
      </c>
      <c r="O512" s="11">
        <f t="shared" si="50"/>
        <v>0</v>
      </c>
      <c r="P512" s="11">
        <f t="shared" si="51"/>
        <v>0</v>
      </c>
      <c r="Q512" s="11">
        <f t="shared" si="52"/>
        <v>0</v>
      </c>
      <c r="R512" s="11">
        <f t="shared" si="53"/>
        <v>0</v>
      </c>
      <c r="S512" s="11">
        <f t="shared" si="54"/>
        <v>0</v>
      </c>
      <c r="T512" s="9">
        <f t="shared" si="55"/>
        <v>0</v>
      </c>
      <c r="AT512" s="18"/>
      <c r="AU512" s="15"/>
      <c r="AV512" s="15"/>
      <c r="AW512" s="15"/>
      <c r="AX512" s="15"/>
      <c r="AY512" s="15"/>
      <c r="AZ512" s="15"/>
      <c r="BA512" s="15"/>
      <c r="BB512" s="15"/>
      <c r="BC512" s="15"/>
      <c r="BD512" s="15"/>
      <c r="BE512" s="15"/>
      <c r="BF512" s="15"/>
      <c r="BG512" s="15"/>
      <c r="BH512" s="15"/>
      <c r="BI512" s="15"/>
      <c r="BJ512" s="15"/>
      <c r="BK512" s="15"/>
      <c r="BL512" s="15"/>
      <c r="BM512" s="15"/>
      <c r="BN512" s="15"/>
      <c r="BO512" s="15"/>
      <c r="BQ512" s="18"/>
      <c r="BR512" s="15"/>
      <c r="BS512" s="15"/>
      <c r="BT512" s="15"/>
      <c r="BU512" s="15"/>
      <c r="BV512" s="15"/>
      <c r="BW512" s="15"/>
      <c r="BX512" s="15"/>
      <c r="BY512" s="15"/>
      <c r="BZ512" s="15"/>
    </row>
    <row r="513" spans="1:78" ht="15" customHeight="1" x14ac:dyDescent="0.75">
      <c r="A513" s="10">
        <v>0</v>
      </c>
      <c r="B513" s="11">
        <v>7100</v>
      </c>
      <c r="C513" s="11"/>
      <c r="D513" s="11">
        <v>40185</v>
      </c>
      <c r="E513" s="11">
        <v>3</v>
      </c>
      <c r="F513" s="11">
        <v>0</v>
      </c>
      <c r="G513" s="11">
        <v>0</v>
      </c>
      <c r="H513" s="11">
        <v>272.92268469999999</v>
      </c>
      <c r="I513" s="11">
        <v>1</v>
      </c>
      <c r="J513" s="11">
        <v>25</v>
      </c>
      <c r="K513" s="11">
        <v>41.916899528999998</v>
      </c>
      <c r="L513" s="11" t="s">
        <v>13</v>
      </c>
      <c r="M513" s="11" t="s">
        <v>14</v>
      </c>
      <c r="N513" s="11">
        <f t="shared" si="49"/>
        <v>1</v>
      </c>
      <c r="O513" s="11">
        <f t="shared" si="50"/>
        <v>0</v>
      </c>
      <c r="P513" s="11">
        <f t="shared" si="51"/>
        <v>1</v>
      </c>
      <c r="Q513" s="11">
        <f t="shared" si="52"/>
        <v>0</v>
      </c>
      <c r="R513" s="11">
        <f t="shared" si="53"/>
        <v>0</v>
      </c>
      <c r="S513" s="11">
        <f t="shared" si="54"/>
        <v>0</v>
      </c>
      <c r="T513" s="9">
        <f t="shared" si="55"/>
        <v>272.92268469999999</v>
      </c>
      <c r="AT513" s="18"/>
      <c r="AU513" s="15"/>
      <c r="AV513" s="15"/>
      <c r="AW513" s="15"/>
      <c r="AX513" s="15"/>
      <c r="AY513" s="15"/>
      <c r="AZ513" s="15"/>
      <c r="BA513" s="15"/>
      <c r="BB513" s="15"/>
      <c r="BC513" s="15"/>
      <c r="BD513" s="15"/>
      <c r="BE513" s="15"/>
      <c r="BF513" s="15"/>
      <c r="BG513" s="15"/>
      <c r="BH513" s="15"/>
      <c r="BI513" s="15"/>
      <c r="BJ513" s="15"/>
      <c r="BK513" s="15"/>
      <c r="BL513" s="15"/>
      <c r="BM513" s="15"/>
      <c r="BN513" s="15"/>
      <c r="BO513" s="15"/>
      <c r="BQ513" s="18"/>
      <c r="BR513" s="15"/>
      <c r="BS513" s="15"/>
      <c r="BT513" s="15"/>
      <c r="BU513" s="15"/>
      <c r="BV513" s="15"/>
      <c r="BW513" s="15"/>
      <c r="BX513" s="15"/>
      <c r="BY513" s="15"/>
      <c r="BZ513" s="15"/>
    </row>
    <row r="514" spans="1:78" ht="15" customHeight="1" x14ac:dyDescent="0.75">
      <c r="A514" s="10">
        <v>0</v>
      </c>
      <c r="B514" s="11">
        <v>7100</v>
      </c>
      <c r="C514" s="11">
        <v>25896</v>
      </c>
      <c r="D514" s="11">
        <v>33580</v>
      </c>
      <c r="E514" s="11">
        <v>1</v>
      </c>
      <c r="F514" s="11">
        <v>0</v>
      </c>
      <c r="G514" s="11">
        <v>0</v>
      </c>
      <c r="H514" s="11">
        <v>29.856365166</v>
      </c>
      <c r="I514" s="11">
        <v>9</v>
      </c>
      <c r="J514" s="11">
        <v>7</v>
      </c>
      <c r="K514" s="11">
        <v>28.271474159</v>
      </c>
      <c r="L514" s="11" t="s">
        <v>20</v>
      </c>
      <c r="M514" s="11" t="s">
        <v>14</v>
      </c>
      <c r="N514" s="11">
        <f t="shared" si="49"/>
        <v>0</v>
      </c>
      <c r="O514" s="11">
        <f t="shared" si="50"/>
        <v>0</v>
      </c>
      <c r="P514" s="11">
        <f t="shared" si="51"/>
        <v>1</v>
      </c>
      <c r="Q514" s="11">
        <f t="shared" si="52"/>
        <v>0</v>
      </c>
      <c r="R514" s="11">
        <f t="shared" si="53"/>
        <v>0</v>
      </c>
      <c r="S514" s="11">
        <f t="shared" si="54"/>
        <v>0</v>
      </c>
      <c r="T514" s="9">
        <f t="shared" si="55"/>
        <v>0</v>
      </c>
      <c r="AT514" s="18"/>
      <c r="AU514" s="15"/>
      <c r="AV514" s="15"/>
      <c r="AW514" s="15"/>
      <c r="AX514" s="15"/>
      <c r="AY514" s="15"/>
      <c r="AZ514" s="15"/>
      <c r="BA514" s="15"/>
      <c r="BB514" s="15"/>
      <c r="BC514" s="15"/>
      <c r="BD514" s="15"/>
      <c r="BE514" s="15"/>
      <c r="BF514" s="15"/>
      <c r="BG514" s="15"/>
      <c r="BH514" s="15"/>
      <c r="BI514" s="15"/>
      <c r="BJ514" s="15"/>
      <c r="BK514" s="15"/>
      <c r="BL514" s="15"/>
      <c r="BM514" s="15"/>
      <c r="BN514" s="15"/>
      <c r="BO514" s="15"/>
      <c r="BQ514" s="18"/>
      <c r="BR514" s="15"/>
      <c r="BS514" s="15"/>
      <c r="BT514" s="15"/>
      <c r="BU514" s="15"/>
      <c r="BV514" s="15"/>
      <c r="BW514" s="15"/>
      <c r="BX514" s="15"/>
      <c r="BY514" s="15"/>
      <c r="BZ514" s="15"/>
    </row>
    <row r="515" spans="1:78" ht="15" customHeight="1" x14ac:dyDescent="0.75">
      <c r="A515" s="10">
        <v>0</v>
      </c>
      <c r="B515" s="11">
        <v>7100</v>
      </c>
      <c r="C515" s="11">
        <v>120176</v>
      </c>
      <c r="D515" s="11">
        <v>180104</v>
      </c>
      <c r="E515" s="11">
        <v>8</v>
      </c>
      <c r="F515" s="11">
        <v>0</v>
      </c>
      <c r="G515" s="11">
        <v>0</v>
      </c>
      <c r="H515" s="11">
        <v>221.60732419000001</v>
      </c>
      <c r="I515" s="11">
        <v>0</v>
      </c>
      <c r="J515" s="11">
        <v>18</v>
      </c>
      <c r="K515" s="11">
        <v>32.674358967000003</v>
      </c>
      <c r="L515" s="11" t="s">
        <v>20</v>
      </c>
      <c r="M515" s="11" t="s">
        <v>14</v>
      </c>
      <c r="N515" s="11">
        <f t="shared" ref="N515:N578" si="56">IF(L515="HomeImp",1,0)</f>
        <v>0</v>
      </c>
      <c r="O515" s="11">
        <f t="shared" ref="O515:O578" si="57">IF(M515="Mgr",1,0)</f>
        <v>0</v>
      </c>
      <c r="P515" s="11">
        <f t="shared" ref="P515:P578" si="58">IF(M515="Other",1,0)</f>
        <v>1</v>
      </c>
      <c r="Q515" s="11">
        <f t="shared" ref="Q515:Q578" si="59">IF(M515="Office",1,0)</f>
        <v>0</v>
      </c>
      <c r="R515" s="11">
        <f t="shared" ref="R515:R578" si="60">IF(M515="Sales",1,0)</f>
        <v>0</v>
      </c>
      <c r="S515" s="11">
        <f t="shared" ref="S515:S578" si="61">IF(M515="ProfExe",1,0)</f>
        <v>0</v>
      </c>
      <c r="T515" s="9">
        <f t="shared" ref="T515:T578" si="62">H515*N515</f>
        <v>0</v>
      </c>
      <c r="AT515" s="18"/>
      <c r="AU515" s="15"/>
      <c r="AV515" s="15"/>
      <c r="AW515" s="15"/>
      <c r="AX515" s="15"/>
      <c r="AY515" s="15"/>
      <c r="AZ515" s="15"/>
      <c r="BA515" s="15"/>
      <c r="BB515" s="15"/>
      <c r="BC515" s="15"/>
      <c r="BD515" s="15"/>
      <c r="BE515" s="15"/>
      <c r="BF515" s="15"/>
      <c r="BG515" s="15"/>
      <c r="BH515" s="15"/>
      <c r="BI515" s="15"/>
      <c r="BJ515" s="15"/>
      <c r="BK515" s="15"/>
      <c r="BL515" s="15"/>
      <c r="BM515" s="15"/>
      <c r="BN515" s="15"/>
      <c r="BO515" s="15"/>
      <c r="BQ515" s="18"/>
      <c r="BR515" s="15"/>
      <c r="BS515" s="15"/>
      <c r="BT515" s="15"/>
      <c r="BU515" s="15"/>
      <c r="BV515" s="15"/>
      <c r="BW515" s="15"/>
      <c r="BX515" s="15"/>
      <c r="BY515" s="15"/>
      <c r="BZ515" s="15"/>
    </row>
    <row r="516" spans="1:78" ht="15" customHeight="1" x14ac:dyDescent="0.75">
      <c r="A516" s="10">
        <v>0</v>
      </c>
      <c r="B516" s="11">
        <v>7100</v>
      </c>
      <c r="C516" s="11">
        <v>58639</v>
      </c>
      <c r="D516" s="11">
        <v>72412</v>
      </c>
      <c r="E516" s="11">
        <v>14</v>
      </c>
      <c r="F516" s="11">
        <v>0</v>
      </c>
      <c r="G516" s="11">
        <v>0</v>
      </c>
      <c r="H516" s="11">
        <v>120.03346455000001</v>
      </c>
      <c r="I516" s="11">
        <v>0</v>
      </c>
      <c r="J516" s="11">
        <v>20</v>
      </c>
      <c r="K516" s="11">
        <v>43.678746660999998</v>
      </c>
      <c r="L516" s="11" t="s">
        <v>20</v>
      </c>
      <c r="M516" s="11" t="s">
        <v>18</v>
      </c>
      <c r="N516" s="11">
        <f t="shared" si="56"/>
        <v>0</v>
      </c>
      <c r="O516" s="11">
        <f t="shared" si="57"/>
        <v>0</v>
      </c>
      <c r="P516" s="11">
        <f t="shared" si="58"/>
        <v>0</v>
      </c>
      <c r="Q516" s="11">
        <f t="shared" si="59"/>
        <v>0</v>
      </c>
      <c r="R516" s="11">
        <f t="shared" si="60"/>
        <v>0</v>
      </c>
      <c r="S516" s="11">
        <f t="shared" si="61"/>
        <v>1</v>
      </c>
      <c r="T516" s="9">
        <f t="shared" si="62"/>
        <v>0</v>
      </c>
      <c r="AT516" s="18"/>
      <c r="AU516" s="15"/>
      <c r="AV516" s="15"/>
      <c r="AW516" s="15"/>
      <c r="AX516" s="15"/>
      <c r="AY516" s="15"/>
      <c r="AZ516" s="15"/>
      <c r="BA516" s="15"/>
      <c r="BB516" s="15"/>
      <c r="BC516" s="15"/>
      <c r="BD516" s="15"/>
      <c r="BE516" s="15"/>
      <c r="BF516" s="15"/>
      <c r="BG516" s="15"/>
      <c r="BH516" s="15"/>
      <c r="BI516" s="15"/>
      <c r="BJ516" s="15"/>
      <c r="BK516" s="15"/>
      <c r="BL516" s="15"/>
      <c r="BM516" s="15"/>
      <c r="BN516" s="15"/>
      <c r="BO516" s="15"/>
      <c r="BQ516" s="18"/>
      <c r="BR516" s="15"/>
      <c r="BS516" s="15"/>
      <c r="BT516" s="15"/>
      <c r="BU516" s="15"/>
      <c r="BV516" s="15"/>
      <c r="BW516" s="15"/>
      <c r="BX516" s="15"/>
      <c r="BY516" s="15"/>
      <c r="BZ516" s="15"/>
    </row>
    <row r="517" spans="1:78" ht="15" customHeight="1" x14ac:dyDescent="0.75">
      <c r="A517" s="10">
        <v>0</v>
      </c>
      <c r="B517" s="11">
        <v>7100</v>
      </c>
      <c r="C517" s="11">
        <v>57863</v>
      </c>
      <c r="D517" s="11">
        <v>70969</v>
      </c>
      <c r="E517" s="11">
        <v>0</v>
      </c>
      <c r="F517" s="11">
        <v>0</v>
      </c>
      <c r="G517" s="11">
        <v>0</v>
      </c>
      <c r="H517" s="11">
        <v>65.872044811999999</v>
      </c>
      <c r="I517" s="11">
        <v>7</v>
      </c>
      <c r="J517" s="11">
        <v>21</v>
      </c>
      <c r="K517" s="11">
        <v>26.829490191000001</v>
      </c>
      <c r="L517" s="11" t="s">
        <v>20</v>
      </c>
      <c r="M517" s="11" t="s">
        <v>14</v>
      </c>
      <c r="N517" s="11">
        <f t="shared" si="56"/>
        <v>0</v>
      </c>
      <c r="O517" s="11">
        <f t="shared" si="57"/>
        <v>0</v>
      </c>
      <c r="P517" s="11">
        <f t="shared" si="58"/>
        <v>1</v>
      </c>
      <c r="Q517" s="11">
        <f t="shared" si="59"/>
        <v>0</v>
      </c>
      <c r="R517" s="11">
        <f t="shared" si="60"/>
        <v>0</v>
      </c>
      <c r="S517" s="11">
        <f t="shared" si="61"/>
        <v>0</v>
      </c>
      <c r="T517" s="9">
        <f t="shared" si="62"/>
        <v>0</v>
      </c>
      <c r="AT517" s="18"/>
      <c r="AU517" s="15"/>
      <c r="AV517" s="15"/>
      <c r="AW517" s="15"/>
      <c r="AX517" s="15"/>
      <c r="AY517" s="15"/>
      <c r="AZ517" s="15"/>
      <c r="BA517" s="15"/>
      <c r="BB517" s="15"/>
      <c r="BC517" s="15"/>
      <c r="BD517" s="15"/>
      <c r="BE517" s="15"/>
      <c r="BF517" s="15"/>
      <c r="BG517" s="15"/>
      <c r="BH517" s="15"/>
      <c r="BI517" s="15"/>
      <c r="BJ517" s="15"/>
      <c r="BK517" s="15"/>
      <c r="BL517" s="15"/>
      <c r="BM517" s="15"/>
      <c r="BN517" s="15"/>
      <c r="BO517" s="15"/>
      <c r="BQ517" s="18"/>
      <c r="BR517" s="15"/>
      <c r="BS517" s="15"/>
      <c r="BT517" s="15"/>
      <c r="BU517" s="15"/>
      <c r="BV517" s="15"/>
      <c r="BW517" s="15"/>
      <c r="BX517" s="15"/>
      <c r="BY517" s="15"/>
      <c r="BZ517" s="15"/>
    </row>
    <row r="518" spans="1:78" ht="15" customHeight="1" x14ac:dyDescent="0.75">
      <c r="A518" s="10">
        <v>0</v>
      </c>
      <c r="B518" s="11">
        <v>7100</v>
      </c>
      <c r="C518" s="11">
        <v>64850</v>
      </c>
      <c r="D518" s="11">
        <v>76985</v>
      </c>
      <c r="E518" s="11">
        <v>0</v>
      </c>
      <c r="F518" s="11">
        <v>0</v>
      </c>
      <c r="G518" s="11">
        <v>0</v>
      </c>
      <c r="H518" s="11">
        <v>108.21718977</v>
      </c>
      <c r="I518" s="11">
        <v>0</v>
      </c>
      <c r="J518" s="11">
        <v>7</v>
      </c>
      <c r="K518" s="11">
        <v>36.337557556999997</v>
      </c>
      <c r="L518" s="11" t="s">
        <v>13</v>
      </c>
      <c r="M518" s="11" t="s">
        <v>14</v>
      </c>
      <c r="N518" s="11">
        <f t="shared" si="56"/>
        <v>1</v>
      </c>
      <c r="O518" s="11">
        <f t="shared" si="57"/>
        <v>0</v>
      </c>
      <c r="P518" s="11">
        <f t="shared" si="58"/>
        <v>1</v>
      </c>
      <c r="Q518" s="11">
        <f t="shared" si="59"/>
        <v>0</v>
      </c>
      <c r="R518" s="11">
        <f t="shared" si="60"/>
        <v>0</v>
      </c>
      <c r="S518" s="11">
        <f t="shared" si="61"/>
        <v>0</v>
      </c>
      <c r="T518" s="9">
        <f t="shared" si="62"/>
        <v>108.21718977</v>
      </c>
      <c r="AT518" s="18"/>
      <c r="AU518" s="15"/>
      <c r="AV518" s="15"/>
      <c r="AW518" s="15"/>
      <c r="AX518" s="15"/>
      <c r="AY518" s="15"/>
      <c r="AZ518" s="15"/>
      <c r="BA518" s="15"/>
      <c r="BB518" s="15"/>
      <c r="BC518" s="15"/>
      <c r="BD518" s="15"/>
      <c r="BE518" s="15"/>
      <c r="BF518" s="15"/>
      <c r="BG518" s="15"/>
      <c r="BH518" s="15"/>
      <c r="BI518" s="15"/>
      <c r="BJ518" s="15"/>
      <c r="BK518" s="15"/>
      <c r="BL518" s="15"/>
      <c r="BM518" s="15"/>
      <c r="BN518" s="15"/>
      <c r="BO518" s="15"/>
      <c r="BQ518" s="18"/>
      <c r="BR518" s="15"/>
      <c r="BS518" s="15"/>
      <c r="BT518" s="15"/>
      <c r="BU518" s="15"/>
      <c r="BV518" s="15"/>
      <c r="BW518" s="15"/>
      <c r="BX518" s="15"/>
      <c r="BY518" s="15"/>
      <c r="BZ518" s="15"/>
    </row>
    <row r="519" spans="1:78" ht="15" customHeight="1" x14ac:dyDescent="0.75">
      <c r="A519" s="10">
        <v>0</v>
      </c>
      <c r="B519" s="11">
        <v>7100</v>
      </c>
      <c r="C519" s="11">
        <v>53273</v>
      </c>
      <c r="D519" s="11">
        <v>54378</v>
      </c>
      <c r="E519" s="11">
        <v>5</v>
      </c>
      <c r="F519" s="11">
        <v>0</v>
      </c>
      <c r="G519" s="11">
        <v>0</v>
      </c>
      <c r="H519" s="11">
        <v>84.837249966000002</v>
      </c>
      <c r="I519" s="11">
        <v>0</v>
      </c>
      <c r="J519" s="11">
        <v>17</v>
      </c>
      <c r="K519" s="11">
        <v>22.861199645999999</v>
      </c>
      <c r="L519" s="11" t="s">
        <v>13</v>
      </c>
      <c r="M519" s="11" t="s">
        <v>14</v>
      </c>
      <c r="N519" s="11">
        <f t="shared" si="56"/>
        <v>1</v>
      </c>
      <c r="O519" s="11">
        <f t="shared" si="57"/>
        <v>0</v>
      </c>
      <c r="P519" s="11">
        <f t="shared" si="58"/>
        <v>1</v>
      </c>
      <c r="Q519" s="11">
        <f t="shared" si="59"/>
        <v>0</v>
      </c>
      <c r="R519" s="11">
        <f t="shared" si="60"/>
        <v>0</v>
      </c>
      <c r="S519" s="11">
        <f t="shared" si="61"/>
        <v>0</v>
      </c>
      <c r="T519" s="9">
        <f t="shared" si="62"/>
        <v>84.837249966000002</v>
      </c>
      <c r="AT519" s="18"/>
      <c r="AU519" s="15"/>
      <c r="AV519" s="15"/>
      <c r="AW519" s="15"/>
      <c r="AX519" s="15"/>
      <c r="AY519" s="15"/>
      <c r="AZ519" s="15"/>
      <c r="BA519" s="15"/>
      <c r="BB519" s="15"/>
      <c r="BC519" s="15"/>
      <c r="BD519" s="15"/>
      <c r="BE519" s="15"/>
      <c r="BF519" s="15"/>
      <c r="BG519" s="15"/>
      <c r="BH519" s="15"/>
      <c r="BI519" s="15"/>
      <c r="BJ519" s="15"/>
      <c r="BK519" s="15"/>
      <c r="BL519" s="15"/>
      <c r="BM519" s="15"/>
      <c r="BN519" s="15"/>
      <c r="BO519" s="15"/>
      <c r="BQ519" s="18"/>
      <c r="BR519" s="15"/>
      <c r="BS519" s="15"/>
      <c r="BT519" s="15"/>
      <c r="BU519" s="15"/>
      <c r="BV519" s="15"/>
      <c r="BW519" s="15"/>
      <c r="BX519" s="15"/>
      <c r="BY519" s="15"/>
      <c r="BZ519" s="15"/>
    </row>
    <row r="520" spans="1:78" ht="15" customHeight="1" x14ac:dyDescent="0.75">
      <c r="A520" s="10">
        <v>1</v>
      </c>
      <c r="B520" s="11">
        <v>7200</v>
      </c>
      <c r="C520" s="11">
        <v>54600</v>
      </c>
      <c r="D520" s="11">
        <v>65000</v>
      </c>
      <c r="E520" s="11">
        <v>14</v>
      </c>
      <c r="F520" s="11">
        <v>2</v>
      </c>
      <c r="G520" s="11">
        <v>1</v>
      </c>
      <c r="H520" s="11">
        <v>98.433333332999993</v>
      </c>
      <c r="I520" s="11">
        <v>11</v>
      </c>
      <c r="J520" s="11">
        <v>9</v>
      </c>
      <c r="K520" s="11"/>
      <c r="L520" s="11" t="s">
        <v>20</v>
      </c>
      <c r="M520" s="11" t="s">
        <v>14</v>
      </c>
      <c r="N520" s="11">
        <f t="shared" si="56"/>
        <v>0</v>
      </c>
      <c r="O520" s="11">
        <f t="shared" si="57"/>
        <v>0</v>
      </c>
      <c r="P520" s="11">
        <f t="shared" si="58"/>
        <v>1</v>
      </c>
      <c r="Q520" s="11">
        <f t="shared" si="59"/>
        <v>0</v>
      </c>
      <c r="R520" s="11">
        <f t="shared" si="60"/>
        <v>0</v>
      </c>
      <c r="S520" s="11">
        <f t="shared" si="61"/>
        <v>0</v>
      </c>
      <c r="T520" s="9">
        <f t="shared" si="62"/>
        <v>0</v>
      </c>
      <c r="AT520" s="18"/>
      <c r="AU520" s="15"/>
      <c r="AV520" s="15"/>
      <c r="AW520" s="15"/>
      <c r="AX520" s="15"/>
      <c r="AY520" s="15"/>
      <c r="AZ520" s="15"/>
      <c r="BA520" s="15"/>
      <c r="BB520" s="15"/>
      <c r="BC520" s="15"/>
      <c r="BD520" s="15"/>
      <c r="BE520" s="15"/>
      <c r="BF520" s="15"/>
      <c r="BG520" s="15"/>
      <c r="BH520" s="15"/>
      <c r="BI520" s="15"/>
      <c r="BJ520" s="15"/>
      <c r="BK520" s="15"/>
      <c r="BL520" s="15"/>
      <c r="BM520" s="15"/>
      <c r="BN520" s="15"/>
      <c r="BO520" s="15"/>
      <c r="BQ520" s="18"/>
      <c r="BR520" s="15"/>
      <c r="BS520" s="15"/>
      <c r="BT520" s="15"/>
      <c r="BU520" s="15"/>
      <c r="BV520" s="15"/>
      <c r="BW520" s="15"/>
      <c r="BX520" s="15"/>
      <c r="BY520" s="15"/>
      <c r="BZ520" s="15"/>
    </row>
    <row r="521" spans="1:78" ht="15" customHeight="1" x14ac:dyDescent="0.75">
      <c r="A521" s="10">
        <v>0</v>
      </c>
      <c r="B521" s="11">
        <v>7200</v>
      </c>
      <c r="C521" s="11">
        <v>62329</v>
      </c>
      <c r="D521" s="11">
        <v>78007</v>
      </c>
      <c r="E521" s="11">
        <v>8</v>
      </c>
      <c r="F521" s="11">
        <v>0</v>
      </c>
      <c r="G521" s="11">
        <v>0</v>
      </c>
      <c r="H521" s="11">
        <v>55.358803090000002</v>
      </c>
      <c r="I521" s="11">
        <v>1</v>
      </c>
      <c r="J521" s="11">
        <v>23</v>
      </c>
      <c r="K521" s="11">
        <v>38.640277109000003</v>
      </c>
      <c r="L521" s="11" t="s">
        <v>20</v>
      </c>
      <c r="M521" s="11" t="s">
        <v>18</v>
      </c>
      <c r="N521" s="11">
        <f t="shared" si="56"/>
        <v>0</v>
      </c>
      <c r="O521" s="11">
        <f t="shared" si="57"/>
        <v>0</v>
      </c>
      <c r="P521" s="11">
        <f t="shared" si="58"/>
        <v>0</v>
      </c>
      <c r="Q521" s="11">
        <f t="shared" si="59"/>
        <v>0</v>
      </c>
      <c r="R521" s="11">
        <f t="shared" si="60"/>
        <v>0</v>
      </c>
      <c r="S521" s="11">
        <f t="shared" si="61"/>
        <v>1</v>
      </c>
      <c r="T521" s="9">
        <f t="shared" si="62"/>
        <v>0</v>
      </c>
      <c r="AT521" s="18"/>
      <c r="AU521" s="15"/>
      <c r="AV521" s="15"/>
      <c r="AW521" s="15"/>
      <c r="AX521" s="15"/>
      <c r="AY521" s="15"/>
      <c r="AZ521" s="15"/>
      <c r="BA521" s="15"/>
      <c r="BB521" s="15"/>
      <c r="BC521" s="15"/>
      <c r="BD521" s="15"/>
      <c r="BE521" s="15"/>
      <c r="BF521" s="15"/>
      <c r="BG521" s="15"/>
      <c r="BH521" s="15"/>
      <c r="BI521" s="15"/>
      <c r="BJ521" s="15"/>
      <c r="BK521" s="15"/>
      <c r="BL521" s="15"/>
      <c r="BM521" s="15"/>
      <c r="BN521" s="15"/>
      <c r="BO521" s="15"/>
      <c r="BQ521" s="18"/>
      <c r="BR521" s="15"/>
      <c r="BS521" s="15"/>
      <c r="BT521" s="15"/>
      <c r="BU521" s="15"/>
      <c r="BV521" s="15"/>
      <c r="BW521" s="15"/>
      <c r="BX521" s="15"/>
      <c r="BY521" s="15"/>
      <c r="BZ521" s="15"/>
    </row>
    <row r="522" spans="1:78" ht="15" customHeight="1" x14ac:dyDescent="0.75">
      <c r="A522" s="10">
        <v>0</v>
      </c>
      <c r="B522" s="11">
        <v>7200</v>
      </c>
      <c r="C522" s="11">
        <v>57912</v>
      </c>
      <c r="D522" s="11">
        <v>84806</v>
      </c>
      <c r="E522" s="11">
        <v>15</v>
      </c>
      <c r="F522" s="11">
        <v>0</v>
      </c>
      <c r="G522" s="11">
        <v>0</v>
      </c>
      <c r="H522" s="11">
        <v>241.51424983999999</v>
      </c>
      <c r="I522" s="11">
        <v>0</v>
      </c>
      <c r="J522" s="11">
        <v>35</v>
      </c>
      <c r="K522" s="11">
        <v>35.062675655</v>
      </c>
      <c r="L522" s="11" t="s">
        <v>13</v>
      </c>
      <c r="M522" s="11" t="s">
        <v>14</v>
      </c>
      <c r="N522" s="11">
        <f t="shared" si="56"/>
        <v>1</v>
      </c>
      <c r="O522" s="11">
        <f t="shared" si="57"/>
        <v>0</v>
      </c>
      <c r="P522" s="11">
        <f t="shared" si="58"/>
        <v>1</v>
      </c>
      <c r="Q522" s="11">
        <f t="shared" si="59"/>
        <v>0</v>
      </c>
      <c r="R522" s="11">
        <f t="shared" si="60"/>
        <v>0</v>
      </c>
      <c r="S522" s="11">
        <f t="shared" si="61"/>
        <v>0</v>
      </c>
      <c r="T522" s="9">
        <f t="shared" si="62"/>
        <v>241.51424983999999</v>
      </c>
      <c r="AT522" s="18"/>
      <c r="AU522" s="15"/>
      <c r="AV522" s="15"/>
      <c r="AW522" s="15"/>
      <c r="AX522" s="15"/>
      <c r="AY522" s="15"/>
      <c r="AZ522" s="15"/>
      <c r="BA522" s="15"/>
      <c r="BB522" s="15"/>
      <c r="BC522" s="15"/>
      <c r="BD522" s="15"/>
      <c r="BE522" s="15"/>
      <c r="BF522" s="15"/>
      <c r="BG522" s="15"/>
      <c r="BH522" s="15"/>
      <c r="BI522" s="15"/>
      <c r="BJ522" s="15"/>
      <c r="BK522" s="15"/>
      <c r="BL522" s="15"/>
      <c r="BM522" s="15"/>
      <c r="BN522" s="15"/>
      <c r="BO522" s="15"/>
      <c r="BQ522" s="18"/>
      <c r="BR522" s="15"/>
      <c r="BS522" s="15"/>
      <c r="BT522" s="15"/>
      <c r="BU522" s="15"/>
      <c r="BV522" s="15"/>
      <c r="BW522" s="15"/>
      <c r="BX522" s="15"/>
      <c r="BY522" s="15"/>
      <c r="BZ522" s="15"/>
    </row>
    <row r="523" spans="1:78" ht="15" customHeight="1" x14ac:dyDescent="0.75">
      <c r="A523" s="10">
        <v>0</v>
      </c>
      <c r="B523" s="11">
        <v>7200</v>
      </c>
      <c r="C523" s="11">
        <v>98691</v>
      </c>
      <c r="D523" s="11">
        <v>115750</v>
      </c>
      <c r="E523" s="11">
        <v>22</v>
      </c>
      <c r="F523" s="11">
        <v>0</v>
      </c>
      <c r="G523" s="11">
        <v>0</v>
      </c>
      <c r="H523" s="11">
        <v>118.00014231999999</v>
      </c>
      <c r="I523" s="11">
        <v>0</v>
      </c>
      <c r="J523" s="11">
        <v>11</v>
      </c>
      <c r="K523" s="11">
        <v>37.720358609999998</v>
      </c>
      <c r="L523" s="11" t="s">
        <v>13</v>
      </c>
      <c r="M523" s="11" t="s">
        <v>15</v>
      </c>
      <c r="N523" s="11">
        <f t="shared" si="56"/>
        <v>1</v>
      </c>
      <c r="O523" s="11">
        <f t="shared" si="57"/>
        <v>0</v>
      </c>
      <c r="P523" s="11">
        <f t="shared" si="58"/>
        <v>0</v>
      </c>
      <c r="Q523" s="11">
        <f t="shared" si="59"/>
        <v>1</v>
      </c>
      <c r="R523" s="11">
        <f t="shared" si="60"/>
        <v>0</v>
      </c>
      <c r="S523" s="11">
        <f t="shared" si="61"/>
        <v>0</v>
      </c>
      <c r="T523" s="9">
        <f t="shared" si="62"/>
        <v>118.00014231999999</v>
      </c>
      <c r="AT523" s="18"/>
      <c r="AU523" s="15"/>
      <c r="AV523" s="15"/>
      <c r="AW523" s="15"/>
      <c r="AX523" s="15"/>
      <c r="AY523" s="15"/>
      <c r="AZ523" s="15"/>
      <c r="BA523" s="15"/>
      <c r="BB523" s="15"/>
      <c r="BC523" s="15"/>
      <c r="BD523" s="15"/>
      <c r="BE523" s="15"/>
      <c r="BF523" s="15"/>
      <c r="BG523" s="15"/>
      <c r="BH523" s="15"/>
      <c r="BI523" s="15"/>
      <c r="BJ523" s="15"/>
      <c r="BK523" s="15"/>
      <c r="BL523" s="15"/>
      <c r="BM523" s="15"/>
      <c r="BN523" s="15"/>
      <c r="BO523" s="15"/>
      <c r="BQ523" s="18"/>
      <c r="BR523" s="15"/>
      <c r="BS523" s="15"/>
      <c r="BT523" s="15"/>
      <c r="BU523" s="15"/>
      <c r="BV523" s="15"/>
      <c r="BW523" s="15"/>
      <c r="BX523" s="15"/>
      <c r="BY523" s="15"/>
      <c r="BZ523" s="15"/>
    </row>
    <row r="524" spans="1:78" ht="15" customHeight="1" x14ac:dyDescent="0.75">
      <c r="A524" s="10">
        <v>0</v>
      </c>
      <c r="B524" s="11">
        <v>7200</v>
      </c>
      <c r="C524" s="11">
        <v>79946</v>
      </c>
      <c r="D524" s="11">
        <v>113807</v>
      </c>
      <c r="E524" s="11">
        <v>1</v>
      </c>
      <c r="F524" s="11">
        <v>0</v>
      </c>
      <c r="G524" s="11">
        <v>0</v>
      </c>
      <c r="H524" s="11">
        <v>238.45882498</v>
      </c>
      <c r="I524" s="11">
        <v>0</v>
      </c>
      <c r="J524" s="11">
        <v>37</v>
      </c>
      <c r="K524" s="11">
        <v>18.617288690999999</v>
      </c>
      <c r="L524" s="11" t="s">
        <v>20</v>
      </c>
      <c r="M524" s="11" t="s">
        <v>15</v>
      </c>
      <c r="N524" s="11">
        <f t="shared" si="56"/>
        <v>0</v>
      </c>
      <c r="O524" s="11">
        <f t="shared" si="57"/>
        <v>0</v>
      </c>
      <c r="P524" s="11">
        <f t="shared" si="58"/>
        <v>0</v>
      </c>
      <c r="Q524" s="11">
        <f t="shared" si="59"/>
        <v>1</v>
      </c>
      <c r="R524" s="11">
        <f t="shared" si="60"/>
        <v>0</v>
      </c>
      <c r="S524" s="11">
        <f t="shared" si="61"/>
        <v>0</v>
      </c>
      <c r="T524" s="9">
        <f t="shared" si="62"/>
        <v>0</v>
      </c>
      <c r="AT524" s="18"/>
      <c r="AU524" s="15"/>
      <c r="AV524" s="15"/>
      <c r="AW524" s="15"/>
      <c r="AX524" s="15"/>
      <c r="AY524" s="15"/>
      <c r="AZ524" s="15"/>
      <c r="BA524" s="15"/>
      <c r="BB524" s="15"/>
      <c r="BC524" s="15"/>
      <c r="BD524" s="15"/>
      <c r="BE524" s="15"/>
      <c r="BF524" s="15"/>
      <c r="BG524" s="15"/>
      <c r="BH524" s="15"/>
      <c r="BI524" s="15"/>
      <c r="BJ524" s="15"/>
      <c r="BK524" s="15"/>
      <c r="BL524" s="15"/>
      <c r="BM524" s="15"/>
      <c r="BN524" s="15"/>
      <c r="BO524" s="15"/>
      <c r="BQ524" s="18"/>
      <c r="BR524" s="15"/>
      <c r="BS524" s="15"/>
      <c r="BT524" s="15"/>
      <c r="BU524" s="15"/>
      <c r="BV524" s="15"/>
      <c r="BW524" s="15"/>
      <c r="BX524" s="15"/>
      <c r="BY524" s="15"/>
      <c r="BZ524" s="15"/>
    </row>
    <row r="525" spans="1:78" ht="15" customHeight="1" x14ac:dyDescent="0.75">
      <c r="A525" s="10">
        <v>0</v>
      </c>
      <c r="B525" s="11">
        <v>7200</v>
      </c>
      <c r="C525" s="11">
        <v>36264</v>
      </c>
      <c r="D525" s="11">
        <v>48240</v>
      </c>
      <c r="E525" s="11">
        <v>15</v>
      </c>
      <c r="F525" s="11">
        <v>0</v>
      </c>
      <c r="G525" s="11">
        <v>0</v>
      </c>
      <c r="H525" s="11">
        <v>82.166666667000001</v>
      </c>
      <c r="I525" s="11">
        <v>0</v>
      </c>
      <c r="J525" s="11">
        <v>12</v>
      </c>
      <c r="K525" s="11"/>
      <c r="L525" s="11" t="s">
        <v>20</v>
      </c>
      <c r="M525" s="11" t="s">
        <v>14</v>
      </c>
      <c r="N525" s="11">
        <f t="shared" si="56"/>
        <v>0</v>
      </c>
      <c r="O525" s="11">
        <f t="shared" si="57"/>
        <v>0</v>
      </c>
      <c r="P525" s="11">
        <f t="shared" si="58"/>
        <v>1</v>
      </c>
      <c r="Q525" s="11">
        <f t="shared" si="59"/>
        <v>0</v>
      </c>
      <c r="R525" s="11">
        <f t="shared" si="60"/>
        <v>0</v>
      </c>
      <c r="S525" s="11">
        <f t="shared" si="61"/>
        <v>0</v>
      </c>
      <c r="T525" s="9">
        <f t="shared" si="62"/>
        <v>0</v>
      </c>
      <c r="AT525" s="18"/>
      <c r="AU525" s="15"/>
      <c r="AV525" s="15"/>
      <c r="AW525" s="15"/>
      <c r="AX525" s="15"/>
      <c r="AY525" s="15"/>
      <c r="AZ525" s="15"/>
      <c r="BA525" s="15"/>
      <c r="BB525" s="15"/>
      <c r="BC525" s="15"/>
      <c r="BD525" s="15"/>
      <c r="BE525" s="15"/>
      <c r="BF525" s="15"/>
      <c r="BG525" s="15"/>
      <c r="BH525" s="15"/>
      <c r="BI525" s="15"/>
      <c r="BJ525" s="15"/>
      <c r="BK525" s="15"/>
      <c r="BL525" s="15"/>
      <c r="BM525" s="15"/>
      <c r="BN525" s="15"/>
      <c r="BO525" s="15"/>
      <c r="BQ525" s="18"/>
      <c r="BR525" s="15"/>
      <c r="BS525" s="15"/>
      <c r="BT525" s="15"/>
      <c r="BU525" s="15"/>
      <c r="BV525" s="15"/>
      <c r="BW525" s="15"/>
      <c r="BX525" s="15"/>
      <c r="BY525" s="15"/>
      <c r="BZ525" s="15"/>
    </row>
    <row r="526" spans="1:78" ht="15" customHeight="1" x14ac:dyDescent="0.75">
      <c r="A526" s="10">
        <v>1</v>
      </c>
      <c r="B526" s="11">
        <v>7200</v>
      </c>
      <c r="C526" s="11">
        <v>46000</v>
      </c>
      <c r="D526" s="11">
        <v>67000</v>
      </c>
      <c r="E526" s="11">
        <v>24</v>
      </c>
      <c r="F526" s="11">
        <v>0</v>
      </c>
      <c r="G526" s="11">
        <v>0</v>
      </c>
      <c r="H526" s="11">
        <v>142</v>
      </c>
      <c r="I526" s="11">
        <v>1</v>
      </c>
      <c r="J526" s="11">
        <v>14</v>
      </c>
      <c r="K526" s="11"/>
      <c r="L526" s="11" t="s">
        <v>20</v>
      </c>
      <c r="M526" s="11" t="s">
        <v>14</v>
      </c>
      <c r="N526" s="11">
        <f t="shared" si="56"/>
        <v>0</v>
      </c>
      <c r="O526" s="11">
        <f t="shared" si="57"/>
        <v>0</v>
      </c>
      <c r="P526" s="11">
        <f t="shared" si="58"/>
        <v>1</v>
      </c>
      <c r="Q526" s="11">
        <f t="shared" si="59"/>
        <v>0</v>
      </c>
      <c r="R526" s="11">
        <f t="shared" si="60"/>
        <v>0</v>
      </c>
      <c r="S526" s="11">
        <f t="shared" si="61"/>
        <v>0</v>
      </c>
      <c r="T526" s="9">
        <f t="shared" si="62"/>
        <v>0</v>
      </c>
      <c r="AT526" s="18"/>
      <c r="AU526" s="15"/>
      <c r="AV526" s="15"/>
      <c r="AW526" s="15"/>
      <c r="AX526" s="15"/>
      <c r="AY526" s="15"/>
      <c r="AZ526" s="15"/>
      <c r="BA526" s="15"/>
      <c r="BB526" s="15"/>
      <c r="BC526" s="15"/>
      <c r="BD526" s="15"/>
      <c r="BE526" s="15"/>
      <c r="BF526" s="15"/>
      <c r="BG526" s="15"/>
      <c r="BH526" s="15"/>
      <c r="BI526" s="15"/>
      <c r="BJ526" s="15"/>
      <c r="BK526" s="15"/>
      <c r="BL526" s="15"/>
      <c r="BM526" s="15"/>
      <c r="BN526" s="15"/>
      <c r="BO526" s="15"/>
      <c r="BQ526" s="18"/>
      <c r="BR526" s="15"/>
      <c r="BS526" s="15"/>
      <c r="BT526" s="15"/>
      <c r="BU526" s="15"/>
      <c r="BV526" s="15"/>
      <c r="BW526" s="15"/>
      <c r="BX526" s="15"/>
      <c r="BY526" s="15"/>
      <c r="BZ526" s="15"/>
    </row>
    <row r="527" spans="1:78" ht="15" customHeight="1" x14ac:dyDescent="0.75">
      <c r="A527" s="10">
        <v>1</v>
      </c>
      <c r="B527" s="11">
        <v>7200</v>
      </c>
      <c r="C527" s="11">
        <v>43705</v>
      </c>
      <c r="D527" s="11">
        <v>50000</v>
      </c>
      <c r="E527" s="11">
        <v>9</v>
      </c>
      <c r="F527" s="11">
        <v>0</v>
      </c>
      <c r="G527" s="11">
        <v>2</v>
      </c>
      <c r="H527" s="11">
        <v>235.36666667</v>
      </c>
      <c r="I527" s="11">
        <v>6</v>
      </c>
      <c r="J527" s="11">
        <v>16</v>
      </c>
      <c r="K527" s="11"/>
      <c r="L527" s="11" t="s">
        <v>20</v>
      </c>
      <c r="M527" s="11" t="s">
        <v>14</v>
      </c>
      <c r="N527" s="11">
        <f t="shared" si="56"/>
        <v>0</v>
      </c>
      <c r="O527" s="11">
        <f t="shared" si="57"/>
        <v>0</v>
      </c>
      <c r="P527" s="11">
        <f t="shared" si="58"/>
        <v>1</v>
      </c>
      <c r="Q527" s="11">
        <f t="shared" si="59"/>
        <v>0</v>
      </c>
      <c r="R527" s="11">
        <f t="shared" si="60"/>
        <v>0</v>
      </c>
      <c r="S527" s="11">
        <f t="shared" si="61"/>
        <v>0</v>
      </c>
      <c r="T527" s="9">
        <f t="shared" si="62"/>
        <v>0</v>
      </c>
      <c r="AT527" s="18"/>
      <c r="AU527" s="15"/>
      <c r="AV527" s="15"/>
      <c r="AW527" s="15"/>
      <c r="AX527" s="15"/>
      <c r="AY527" s="15"/>
      <c r="AZ527" s="15"/>
      <c r="BA527" s="15"/>
      <c r="BB527" s="15"/>
      <c r="BC527" s="15"/>
      <c r="BD527" s="15"/>
      <c r="BE527" s="15"/>
      <c r="BF527" s="15"/>
      <c r="BG527" s="15"/>
      <c r="BH527" s="15"/>
      <c r="BI527" s="15"/>
      <c r="BJ527" s="15"/>
      <c r="BK527" s="15"/>
      <c r="BL527" s="15"/>
      <c r="BM527" s="15"/>
      <c r="BN527" s="15"/>
      <c r="BO527" s="15"/>
      <c r="BQ527" s="18"/>
      <c r="BR527" s="15"/>
      <c r="BS527" s="15"/>
      <c r="BT527" s="15"/>
      <c r="BU527" s="15"/>
      <c r="BV527" s="15"/>
      <c r="BW527" s="15"/>
      <c r="BX527" s="15"/>
      <c r="BY527" s="15"/>
      <c r="BZ527" s="15"/>
    </row>
    <row r="528" spans="1:78" ht="15" customHeight="1" x14ac:dyDescent="0.75">
      <c r="A528" s="10">
        <v>0</v>
      </c>
      <c r="B528" s="11">
        <v>7200</v>
      </c>
      <c r="C528" s="11"/>
      <c r="D528" s="11">
        <v>38061</v>
      </c>
      <c r="E528" s="11"/>
      <c r="F528" s="11"/>
      <c r="G528" s="11"/>
      <c r="H528" s="11">
        <v>299.75272611999998</v>
      </c>
      <c r="I528" s="11"/>
      <c r="J528" s="11">
        <v>12</v>
      </c>
      <c r="K528" s="11">
        <v>31.880033182999998</v>
      </c>
      <c r="L528" s="11" t="s">
        <v>13</v>
      </c>
      <c r="M528" s="11" t="s">
        <v>14</v>
      </c>
      <c r="N528" s="11">
        <f t="shared" si="56"/>
        <v>1</v>
      </c>
      <c r="O528" s="11">
        <f t="shared" si="57"/>
        <v>0</v>
      </c>
      <c r="P528" s="11">
        <f t="shared" si="58"/>
        <v>1</v>
      </c>
      <c r="Q528" s="11">
        <f t="shared" si="59"/>
        <v>0</v>
      </c>
      <c r="R528" s="11">
        <f t="shared" si="60"/>
        <v>0</v>
      </c>
      <c r="S528" s="11">
        <f t="shared" si="61"/>
        <v>0</v>
      </c>
      <c r="T528" s="9">
        <f t="shared" si="62"/>
        <v>299.75272611999998</v>
      </c>
      <c r="AT528" s="18"/>
      <c r="AU528" s="15"/>
      <c r="AV528" s="15"/>
      <c r="AW528" s="15"/>
      <c r="AX528" s="15"/>
      <c r="AY528" s="15"/>
      <c r="AZ528" s="15"/>
      <c r="BA528" s="15"/>
      <c r="BB528" s="15"/>
      <c r="BC528" s="15"/>
      <c r="BD528" s="15"/>
      <c r="BE528" s="15"/>
      <c r="BF528" s="15"/>
      <c r="BG528" s="15"/>
      <c r="BH528" s="15"/>
      <c r="BI528" s="15"/>
      <c r="BJ528" s="15"/>
      <c r="BK528" s="15"/>
      <c r="BL528" s="15"/>
      <c r="BM528" s="15"/>
      <c r="BN528" s="15"/>
      <c r="BO528" s="15"/>
      <c r="BQ528" s="18"/>
      <c r="BR528" s="15"/>
      <c r="BS528" s="15"/>
      <c r="BT528" s="15"/>
      <c r="BU528" s="15"/>
      <c r="BV528" s="15"/>
      <c r="BW528" s="15"/>
      <c r="BX528" s="15"/>
      <c r="BY528" s="15"/>
      <c r="BZ528" s="15"/>
    </row>
    <row r="529" spans="1:78" ht="15" customHeight="1" x14ac:dyDescent="0.75">
      <c r="A529" s="10">
        <v>1</v>
      </c>
      <c r="B529" s="11">
        <v>7200</v>
      </c>
      <c r="C529" s="11">
        <v>15637</v>
      </c>
      <c r="D529" s="11">
        <v>39660</v>
      </c>
      <c r="E529" s="11">
        <v>6</v>
      </c>
      <c r="F529" s="11">
        <v>0</v>
      </c>
      <c r="G529" s="11">
        <v>1</v>
      </c>
      <c r="H529" s="11">
        <v>354.23976342999998</v>
      </c>
      <c r="I529" s="11">
        <v>3</v>
      </c>
      <c r="J529" s="11">
        <v>42</v>
      </c>
      <c r="K529" s="11">
        <v>33.624133446000002</v>
      </c>
      <c r="L529" s="11" t="s">
        <v>13</v>
      </c>
      <c r="M529" s="11" t="s">
        <v>19</v>
      </c>
      <c r="N529" s="11">
        <f t="shared" si="56"/>
        <v>1</v>
      </c>
      <c r="O529" s="11">
        <f t="shared" si="57"/>
        <v>0</v>
      </c>
      <c r="P529" s="11">
        <f t="shared" si="58"/>
        <v>0</v>
      </c>
      <c r="Q529" s="11">
        <f t="shared" si="59"/>
        <v>0</v>
      </c>
      <c r="R529" s="11">
        <f t="shared" si="60"/>
        <v>0</v>
      </c>
      <c r="S529" s="11">
        <f t="shared" si="61"/>
        <v>0</v>
      </c>
      <c r="T529" s="9">
        <f t="shared" si="62"/>
        <v>354.23976342999998</v>
      </c>
      <c r="AT529" s="18"/>
      <c r="AU529" s="15"/>
      <c r="AV529" s="15"/>
      <c r="AW529" s="15"/>
      <c r="AX529" s="15"/>
      <c r="AY529" s="15"/>
      <c r="AZ529" s="15"/>
      <c r="BA529" s="15"/>
      <c r="BB529" s="15"/>
      <c r="BC529" s="15"/>
      <c r="BD529" s="15"/>
      <c r="BE529" s="15"/>
      <c r="BF529" s="15"/>
      <c r="BG529" s="15"/>
      <c r="BH529" s="15"/>
      <c r="BI529" s="15"/>
      <c r="BJ529" s="15"/>
      <c r="BK529" s="15"/>
      <c r="BL529" s="15"/>
      <c r="BM529" s="15"/>
      <c r="BN529" s="15"/>
      <c r="BO529" s="15"/>
      <c r="BQ529" s="18"/>
      <c r="BR529" s="15"/>
      <c r="BS529" s="15"/>
      <c r="BT529" s="15"/>
      <c r="BU529" s="15"/>
      <c r="BV529" s="15"/>
      <c r="BW529" s="15"/>
      <c r="BX529" s="15"/>
      <c r="BY529" s="15"/>
      <c r="BZ529" s="15"/>
    </row>
    <row r="530" spans="1:78" ht="15" customHeight="1" x14ac:dyDescent="0.75">
      <c r="A530" s="10">
        <v>0</v>
      </c>
      <c r="B530" s="11">
        <v>7200</v>
      </c>
      <c r="C530" s="11"/>
      <c r="D530" s="11">
        <v>74610</v>
      </c>
      <c r="E530" s="11">
        <v>1</v>
      </c>
      <c r="F530" s="11">
        <v>0</v>
      </c>
      <c r="G530" s="11">
        <v>0</v>
      </c>
      <c r="H530" s="11">
        <v>40.182134820999998</v>
      </c>
      <c r="I530" s="11">
        <v>0</v>
      </c>
      <c r="J530" s="11">
        <v>3</v>
      </c>
      <c r="K530" s="11">
        <v>37.941253768999999</v>
      </c>
      <c r="L530" s="11" t="s">
        <v>13</v>
      </c>
      <c r="M530" s="11" t="s">
        <v>15</v>
      </c>
      <c r="N530" s="11">
        <f t="shared" si="56"/>
        <v>1</v>
      </c>
      <c r="O530" s="11">
        <f t="shared" si="57"/>
        <v>0</v>
      </c>
      <c r="P530" s="11">
        <f t="shared" si="58"/>
        <v>0</v>
      </c>
      <c r="Q530" s="11">
        <f t="shared" si="59"/>
        <v>1</v>
      </c>
      <c r="R530" s="11">
        <f t="shared" si="60"/>
        <v>0</v>
      </c>
      <c r="S530" s="11">
        <f t="shared" si="61"/>
        <v>0</v>
      </c>
      <c r="T530" s="9">
        <f t="shared" si="62"/>
        <v>40.182134820999998</v>
      </c>
      <c r="AT530" s="18"/>
      <c r="AU530" s="15"/>
      <c r="AV530" s="15"/>
      <c r="AW530" s="15"/>
      <c r="AX530" s="15"/>
      <c r="AY530" s="15"/>
      <c r="AZ530" s="15"/>
      <c r="BA530" s="15"/>
      <c r="BB530" s="15"/>
      <c r="BC530" s="15"/>
      <c r="BD530" s="15"/>
      <c r="BE530" s="15"/>
      <c r="BF530" s="15"/>
      <c r="BG530" s="15"/>
      <c r="BH530" s="15"/>
      <c r="BI530" s="15"/>
      <c r="BJ530" s="15"/>
      <c r="BK530" s="15"/>
      <c r="BL530" s="15"/>
      <c r="BM530" s="15"/>
      <c r="BN530" s="15"/>
      <c r="BO530" s="15"/>
      <c r="BQ530" s="18"/>
      <c r="BR530" s="15"/>
      <c r="BS530" s="15"/>
      <c r="BT530" s="15"/>
      <c r="BU530" s="15"/>
      <c r="BV530" s="15"/>
      <c r="BW530" s="15"/>
      <c r="BX530" s="15"/>
      <c r="BY530" s="15"/>
      <c r="BZ530" s="15"/>
    </row>
    <row r="531" spans="1:78" ht="15" customHeight="1" x14ac:dyDescent="0.75">
      <c r="A531" s="10">
        <v>0</v>
      </c>
      <c r="B531" s="11">
        <v>7200</v>
      </c>
      <c r="C531" s="11">
        <v>71667</v>
      </c>
      <c r="D531" s="11">
        <v>117325</v>
      </c>
      <c r="E531" s="11">
        <v>0</v>
      </c>
      <c r="F531" s="11">
        <v>0</v>
      </c>
      <c r="G531" s="11">
        <v>1</v>
      </c>
      <c r="H531" s="11">
        <v>241.05607809</v>
      </c>
      <c r="I531" s="11">
        <v>1</v>
      </c>
      <c r="J531" s="11">
        <v>38</v>
      </c>
      <c r="K531" s="11">
        <v>18.510551330999998</v>
      </c>
      <c r="L531" s="11" t="s">
        <v>20</v>
      </c>
      <c r="M531" s="11" t="s">
        <v>15</v>
      </c>
      <c r="N531" s="11">
        <f t="shared" si="56"/>
        <v>0</v>
      </c>
      <c r="O531" s="11">
        <f t="shared" si="57"/>
        <v>0</v>
      </c>
      <c r="P531" s="11">
        <f t="shared" si="58"/>
        <v>0</v>
      </c>
      <c r="Q531" s="11">
        <f t="shared" si="59"/>
        <v>1</v>
      </c>
      <c r="R531" s="11">
        <f t="shared" si="60"/>
        <v>0</v>
      </c>
      <c r="S531" s="11">
        <f t="shared" si="61"/>
        <v>0</v>
      </c>
      <c r="T531" s="9">
        <f t="shared" si="62"/>
        <v>0</v>
      </c>
      <c r="AT531" s="18"/>
      <c r="AU531" s="15"/>
      <c r="AV531" s="15"/>
      <c r="AW531" s="15"/>
      <c r="AX531" s="15"/>
      <c r="AY531" s="15"/>
      <c r="AZ531" s="15"/>
      <c r="BA531" s="15"/>
      <c r="BB531" s="15"/>
      <c r="BC531" s="15"/>
      <c r="BD531" s="15"/>
      <c r="BE531" s="15"/>
      <c r="BF531" s="15"/>
      <c r="BG531" s="15"/>
      <c r="BH531" s="15"/>
      <c r="BI531" s="15"/>
      <c r="BJ531" s="15"/>
      <c r="BK531" s="15"/>
      <c r="BL531" s="15"/>
      <c r="BM531" s="15"/>
      <c r="BN531" s="15"/>
      <c r="BO531" s="15"/>
      <c r="BQ531" s="18"/>
      <c r="BR531" s="15"/>
      <c r="BS531" s="15"/>
      <c r="BT531" s="15"/>
      <c r="BU531" s="15"/>
      <c r="BV531" s="15"/>
      <c r="BW531" s="15"/>
      <c r="BX531" s="15"/>
      <c r="BY531" s="15"/>
      <c r="BZ531" s="15"/>
    </row>
    <row r="532" spans="1:78" ht="15" customHeight="1" x14ac:dyDescent="0.75">
      <c r="A532" s="10">
        <v>1</v>
      </c>
      <c r="B532" s="11">
        <v>7200</v>
      </c>
      <c r="C532" s="11"/>
      <c r="D532" s="11">
        <v>76723</v>
      </c>
      <c r="E532" s="11">
        <v>10</v>
      </c>
      <c r="F532" s="11">
        <v>0</v>
      </c>
      <c r="G532" s="11">
        <v>0</v>
      </c>
      <c r="H532" s="11">
        <v>70.193890187999997</v>
      </c>
      <c r="I532" s="11">
        <v>0</v>
      </c>
      <c r="J532" s="11">
        <v>11</v>
      </c>
      <c r="K532" s="11">
        <v>41.250706258000001</v>
      </c>
      <c r="L532" s="11" t="s">
        <v>13</v>
      </c>
      <c r="M532" s="11" t="s">
        <v>14</v>
      </c>
      <c r="N532" s="11">
        <f t="shared" si="56"/>
        <v>1</v>
      </c>
      <c r="O532" s="11">
        <f t="shared" si="57"/>
        <v>0</v>
      </c>
      <c r="P532" s="11">
        <f t="shared" si="58"/>
        <v>1</v>
      </c>
      <c r="Q532" s="11">
        <f t="shared" si="59"/>
        <v>0</v>
      </c>
      <c r="R532" s="11">
        <f t="shared" si="60"/>
        <v>0</v>
      </c>
      <c r="S532" s="11">
        <f t="shared" si="61"/>
        <v>0</v>
      </c>
      <c r="T532" s="9">
        <f t="shared" si="62"/>
        <v>70.193890187999997</v>
      </c>
      <c r="AT532" s="18"/>
      <c r="AU532" s="15"/>
      <c r="AV532" s="15"/>
      <c r="AW532" s="15"/>
      <c r="AX532" s="15"/>
      <c r="AY532" s="15"/>
      <c r="AZ532" s="15"/>
      <c r="BA532" s="15"/>
      <c r="BB532" s="15"/>
      <c r="BC532" s="15"/>
      <c r="BD532" s="15"/>
      <c r="BE532" s="15"/>
      <c r="BF532" s="15"/>
      <c r="BG532" s="15"/>
      <c r="BH532" s="15"/>
      <c r="BI532" s="15"/>
      <c r="BJ532" s="15"/>
      <c r="BK532" s="15"/>
      <c r="BL532" s="15"/>
      <c r="BM532" s="15"/>
      <c r="BN532" s="15"/>
      <c r="BO532" s="15"/>
      <c r="BQ532" s="18"/>
      <c r="BR532" s="15"/>
      <c r="BS532" s="15"/>
      <c r="BT532" s="15"/>
      <c r="BU532" s="15"/>
      <c r="BV532" s="15"/>
      <c r="BW532" s="15"/>
      <c r="BX532" s="15"/>
      <c r="BY532" s="15"/>
      <c r="BZ532" s="15"/>
    </row>
    <row r="533" spans="1:78" ht="15" customHeight="1" x14ac:dyDescent="0.75">
      <c r="A533" s="10">
        <v>0</v>
      </c>
      <c r="B533" s="11">
        <v>7200</v>
      </c>
      <c r="C533" s="11">
        <v>71509</v>
      </c>
      <c r="D533" s="11">
        <v>86484</v>
      </c>
      <c r="E533" s="11">
        <v>4</v>
      </c>
      <c r="F533" s="11"/>
      <c r="G533" s="11"/>
      <c r="H533" s="11"/>
      <c r="I533" s="11"/>
      <c r="J533" s="11"/>
      <c r="K533" s="11">
        <v>20.099049784000002</v>
      </c>
      <c r="L533" s="11" t="s">
        <v>20</v>
      </c>
      <c r="M533" s="11"/>
      <c r="N533" s="11">
        <f t="shared" si="56"/>
        <v>0</v>
      </c>
      <c r="O533" s="11">
        <f t="shared" si="57"/>
        <v>0</v>
      </c>
      <c r="P533" s="11">
        <f t="shared" si="58"/>
        <v>0</v>
      </c>
      <c r="Q533" s="11">
        <f t="shared" si="59"/>
        <v>0</v>
      </c>
      <c r="R533" s="11">
        <f t="shared" si="60"/>
        <v>0</v>
      </c>
      <c r="S533" s="11">
        <f t="shared" si="61"/>
        <v>0</v>
      </c>
      <c r="T533" s="9">
        <f t="shared" si="62"/>
        <v>0</v>
      </c>
      <c r="AT533" s="18"/>
      <c r="AU533" s="15"/>
      <c r="AV533" s="15"/>
      <c r="AW533" s="15"/>
      <c r="AX533" s="15"/>
      <c r="AY533" s="15"/>
      <c r="AZ533" s="15"/>
      <c r="BA533" s="15"/>
      <c r="BB533" s="15"/>
      <c r="BC533" s="15"/>
      <c r="BD533" s="15"/>
      <c r="BE533" s="15"/>
      <c r="BF533" s="15"/>
      <c r="BG533" s="15"/>
      <c r="BH533" s="15"/>
      <c r="BI533" s="15"/>
      <c r="BJ533" s="15"/>
      <c r="BK533" s="15"/>
      <c r="BL533" s="15"/>
      <c r="BM533" s="15"/>
      <c r="BN533" s="15"/>
      <c r="BO533" s="15"/>
      <c r="BQ533" s="18"/>
      <c r="BR533" s="15"/>
      <c r="BS533" s="15"/>
      <c r="BT533" s="15"/>
      <c r="BU533" s="15"/>
      <c r="BV533" s="15"/>
      <c r="BW533" s="15"/>
      <c r="BX533" s="15"/>
      <c r="BY533" s="15"/>
      <c r="BZ533" s="15"/>
    </row>
    <row r="534" spans="1:78" ht="15" customHeight="1" x14ac:dyDescent="0.75">
      <c r="A534" s="10">
        <v>0</v>
      </c>
      <c r="B534" s="11">
        <v>7200</v>
      </c>
      <c r="C534" s="11">
        <v>22832</v>
      </c>
      <c r="D534" s="11">
        <v>31666</v>
      </c>
      <c r="E534" s="11">
        <v>0</v>
      </c>
      <c r="F534" s="11">
        <v>0</v>
      </c>
      <c r="G534" s="11">
        <v>0</v>
      </c>
      <c r="H534" s="11">
        <v>38.003266850999999</v>
      </c>
      <c r="I534" s="11">
        <v>9</v>
      </c>
      <c r="J534" s="11">
        <v>7</v>
      </c>
      <c r="K534" s="11">
        <v>28.295681117000001</v>
      </c>
      <c r="L534" s="11" t="s">
        <v>20</v>
      </c>
      <c r="M534" s="11" t="s">
        <v>14</v>
      </c>
      <c r="N534" s="11">
        <f t="shared" si="56"/>
        <v>0</v>
      </c>
      <c r="O534" s="11">
        <f t="shared" si="57"/>
        <v>0</v>
      </c>
      <c r="P534" s="11">
        <f t="shared" si="58"/>
        <v>1</v>
      </c>
      <c r="Q534" s="11">
        <f t="shared" si="59"/>
        <v>0</v>
      </c>
      <c r="R534" s="11">
        <f t="shared" si="60"/>
        <v>0</v>
      </c>
      <c r="S534" s="11">
        <f t="shared" si="61"/>
        <v>0</v>
      </c>
      <c r="T534" s="9">
        <f t="shared" si="62"/>
        <v>0</v>
      </c>
      <c r="AT534" s="18"/>
      <c r="AU534" s="15"/>
      <c r="AV534" s="15"/>
      <c r="AW534" s="15"/>
      <c r="AX534" s="15"/>
      <c r="AY534" s="15"/>
      <c r="AZ534" s="15"/>
      <c r="BA534" s="15"/>
      <c r="BB534" s="15"/>
      <c r="BC534" s="15"/>
      <c r="BD534" s="15"/>
      <c r="BE534" s="15"/>
      <c r="BF534" s="15"/>
      <c r="BG534" s="15"/>
      <c r="BH534" s="15"/>
      <c r="BI534" s="15"/>
      <c r="BJ534" s="15"/>
      <c r="BK534" s="15"/>
      <c r="BL534" s="15"/>
      <c r="BM534" s="15"/>
      <c r="BN534" s="15"/>
      <c r="BO534" s="15"/>
      <c r="BQ534" s="18"/>
      <c r="BR534" s="15"/>
      <c r="BS534" s="15"/>
      <c r="BT534" s="15"/>
      <c r="BU534" s="15"/>
      <c r="BV534" s="15"/>
      <c r="BW534" s="15"/>
      <c r="BX534" s="15"/>
      <c r="BY534" s="15"/>
      <c r="BZ534" s="15"/>
    </row>
    <row r="535" spans="1:78" ht="15" customHeight="1" x14ac:dyDescent="0.75">
      <c r="A535" s="10">
        <v>1</v>
      </c>
      <c r="B535" s="11">
        <v>7300</v>
      </c>
      <c r="C535" s="11">
        <v>58671</v>
      </c>
      <c r="D535" s="11">
        <v>87975</v>
      </c>
      <c r="E535" s="11">
        <v>3</v>
      </c>
      <c r="F535" s="11">
        <v>0</v>
      </c>
      <c r="G535" s="11">
        <v>0</v>
      </c>
      <c r="H535" s="11">
        <v>74.066666667000007</v>
      </c>
      <c r="I535" s="11">
        <v>1</v>
      </c>
      <c r="J535" s="11">
        <v>16</v>
      </c>
      <c r="K535" s="11"/>
      <c r="L535" s="11" t="s">
        <v>13</v>
      </c>
      <c r="M535" s="11" t="s">
        <v>17</v>
      </c>
      <c r="N535" s="11">
        <f t="shared" si="56"/>
        <v>1</v>
      </c>
      <c r="O535" s="11">
        <f t="shared" si="57"/>
        <v>1</v>
      </c>
      <c r="P535" s="11">
        <f t="shared" si="58"/>
        <v>0</v>
      </c>
      <c r="Q535" s="11">
        <f t="shared" si="59"/>
        <v>0</v>
      </c>
      <c r="R535" s="11">
        <f t="shared" si="60"/>
        <v>0</v>
      </c>
      <c r="S535" s="11">
        <f t="shared" si="61"/>
        <v>0</v>
      </c>
      <c r="T535" s="9">
        <f t="shared" si="62"/>
        <v>74.066666667000007</v>
      </c>
      <c r="AT535" s="18"/>
      <c r="AU535" s="15"/>
      <c r="AV535" s="15"/>
      <c r="AW535" s="15"/>
      <c r="AX535" s="15"/>
      <c r="AY535" s="15"/>
      <c r="AZ535" s="15"/>
      <c r="BA535" s="15"/>
      <c r="BB535" s="15"/>
      <c r="BC535" s="15"/>
      <c r="BD535" s="15"/>
      <c r="BE535" s="15"/>
      <c r="BF535" s="15"/>
      <c r="BG535" s="15"/>
      <c r="BH535" s="15"/>
      <c r="BI535" s="15"/>
      <c r="BJ535" s="15"/>
      <c r="BK535" s="15"/>
      <c r="BL535" s="15"/>
      <c r="BM535" s="15"/>
      <c r="BN535" s="15"/>
      <c r="BO535" s="15"/>
      <c r="BQ535" s="18"/>
      <c r="BR535" s="15"/>
      <c r="BS535" s="15"/>
      <c r="BT535" s="15"/>
      <c r="BU535" s="15"/>
      <c r="BV535" s="15"/>
      <c r="BW535" s="15"/>
      <c r="BX535" s="15"/>
      <c r="BY535" s="15"/>
      <c r="BZ535" s="15"/>
    </row>
    <row r="536" spans="1:78" ht="15" customHeight="1" x14ac:dyDescent="0.75">
      <c r="A536" s="10">
        <v>1</v>
      </c>
      <c r="B536" s="11">
        <v>7300</v>
      </c>
      <c r="C536" s="11">
        <v>60890</v>
      </c>
      <c r="D536" s="11">
        <v>75785</v>
      </c>
      <c r="E536" s="11">
        <v>6</v>
      </c>
      <c r="F536" s="11">
        <v>0</v>
      </c>
      <c r="G536" s="11">
        <v>1</v>
      </c>
      <c r="H536" s="11">
        <v>45.966666666999998</v>
      </c>
      <c r="I536" s="11">
        <v>0</v>
      </c>
      <c r="J536" s="11">
        <v>13</v>
      </c>
      <c r="K536" s="11"/>
      <c r="L536" s="11" t="s">
        <v>20</v>
      </c>
      <c r="M536" s="11" t="s">
        <v>14</v>
      </c>
      <c r="N536" s="11">
        <f t="shared" si="56"/>
        <v>0</v>
      </c>
      <c r="O536" s="11">
        <f t="shared" si="57"/>
        <v>0</v>
      </c>
      <c r="P536" s="11">
        <f t="shared" si="58"/>
        <v>1</v>
      </c>
      <c r="Q536" s="11">
        <f t="shared" si="59"/>
        <v>0</v>
      </c>
      <c r="R536" s="11">
        <f t="shared" si="60"/>
        <v>0</v>
      </c>
      <c r="S536" s="11">
        <f t="shared" si="61"/>
        <v>0</v>
      </c>
      <c r="T536" s="9">
        <f t="shared" si="62"/>
        <v>0</v>
      </c>
      <c r="AT536" s="18"/>
      <c r="AU536" s="15"/>
      <c r="AV536" s="15"/>
      <c r="AW536" s="15"/>
      <c r="AX536" s="15"/>
      <c r="AY536" s="15"/>
      <c r="AZ536" s="15"/>
      <c r="BA536" s="15"/>
      <c r="BB536" s="15"/>
      <c r="BC536" s="15"/>
      <c r="BD536" s="15"/>
      <c r="BE536" s="15"/>
      <c r="BF536" s="15"/>
      <c r="BG536" s="15"/>
      <c r="BH536" s="15"/>
      <c r="BI536" s="15"/>
      <c r="BJ536" s="15"/>
      <c r="BK536" s="15"/>
      <c r="BL536" s="15"/>
      <c r="BM536" s="15"/>
      <c r="BN536" s="15"/>
      <c r="BO536" s="15"/>
      <c r="BQ536" s="18"/>
      <c r="BR536" s="15"/>
      <c r="BS536" s="15"/>
      <c r="BT536" s="15"/>
      <c r="BU536" s="15"/>
      <c r="BV536" s="15"/>
      <c r="BW536" s="15"/>
      <c r="BX536" s="15"/>
      <c r="BY536" s="15"/>
      <c r="BZ536" s="15"/>
    </row>
    <row r="537" spans="1:78" ht="15" customHeight="1" x14ac:dyDescent="0.75">
      <c r="A537" s="10">
        <v>1</v>
      </c>
      <c r="B537" s="11">
        <v>7300</v>
      </c>
      <c r="C537" s="11">
        <v>28500</v>
      </c>
      <c r="D537" s="11">
        <v>42050</v>
      </c>
      <c r="E537" s="11">
        <v>3</v>
      </c>
      <c r="F537" s="11"/>
      <c r="G537" s="11"/>
      <c r="H537" s="11"/>
      <c r="I537" s="11"/>
      <c r="J537" s="11"/>
      <c r="K537" s="11"/>
      <c r="L537" s="11" t="s">
        <v>13</v>
      </c>
      <c r="M537" s="11" t="s">
        <v>14</v>
      </c>
      <c r="N537" s="11">
        <f t="shared" si="56"/>
        <v>1</v>
      </c>
      <c r="O537" s="11">
        <f t="shared" si="57"/>
        <v>0</v>
      </c>
      <c r="P537" s="11">
        <f t="shared" si="58"/>
        <v>1</v>
      </c>
      <c r="Q537" s="11">
        <f t="shared" si="59"/>
        <v>0</v>
      </c>
      <c r="R537" s="11">
        <f t="shared" si="60"/>
        <v>0</v>
      </c>
      <c r="S537" s="11">
        <f t="shared" si="61"/>
        <v>0</v>
      </c>
      <c r="T537" s="9">
        <f t="shared" si="62"/>
        <v>0</v>
      </c>
      <c r="AT537" s="18"/>
      <c r="AU537" s="15"/>
      <c r="AV537" s="15"/>
      <c r="AW537" s="15"/>
      <c r="AX537" s="15"/>
      <c r="AY537" s="15"/>
      <c r="AZ537" s="15"/>
      <c r="BA537" s="15"/>
      <c r="BB537" s="15"/>
      <c r="BC537" s="15"/>
      <c r="BD537" s="15"/>
      <c r="BE537" s="15"/>
      <c r="BF537" s="15"/>
      <c r="BG537" s="15"/>
      <c r="BH537" s="15"/>
      <c r="BI537" s="15"/>
      <c r="BJ537" s="15"/>
      <c r="BK537" s="15"/>
      <c r="BL537" s="15"/>
      <c r="BM537" s="15"/>
      <c r="BN537" s="15"/>
      <c r="BO537" s="15"/>
      <c r="BQ537" s="18"/>
      <c r="BR537" s="15"/>
      <c r="BS537" s="15"/>
      <c r="BT537" s="15"/>
      <c r="BU537" s="15"/>
      <c r="BV537" s="15"/>
      <c r="BW537" s="15"/>
      <c r="BX537" s="15"/>
      <c r="BY537" s="15"/>
      <c r="BZ537" s="15"/>
    </row>
    <row r="538" spans="1:78" ht="15" customHeight="1" x14ac:dyDescent="0.75">
      <c r="A538" s="10">
        <v>1</v>
      </c>
      <c r="B538" s="11">
        <v>7300</v>
      </c>
      <c r="C538" s="11">
        <v>60971.32</v>
      </c>
      <c r="D538" s="11">
        <v>77375</v>
      </c>
      <c r="E538" s="11">
        <v>2</v>
      </c>
      <c r="F538" s="11"/>
      <c r="G538" s="11"/>
      <c r="H538" s="11"/>
      <c r="I538" s="11"/>
      <c r="J538" s="11"/>
      <c r="K538" s="11"/>
      <c r="L538" s="11" t="s">
        <v>20</v>
      </c>
      <c r="M538" s="11" t="s">
        <v>14</v>
      </c>
      <c r="N538" s="11">
        <f t="shared" si="56"/>
        <v>0</v>
      </c>
      <c r="O538" s="11">
        <f t="shared" si="57"/>
        <v>0</v>
      </c>
      <c r="P538" s="11">
        <f t="shared" si="58"/>
        <v>1</v>
      </c>
      <c r="Q538" s="11">
        <f t="shared" si="59"/>
        <v>0</v>
      </c>
      <c r="R538" s="11">
        <f t="shared" si="60"/>
        <v>0</v>
      </c>
      <c r="S538" s="11">
        <f t="shared" si="61"/>
        <v>0</v>
      </c>
      <c r="T538" s="9">
        <f t="shared" si="62"/>
        <v>0</v>
      </c>
      <c r="AT538" s="18"/>
      <c r="AU538" s="15"/>
      <c r="AV538" s="15"/>
      <c r="AW538" s="15"/>
      <c r="AX538" s="15"/>
      <c r="AY538" s="15"/>
      <c r="AZ538" s="15"/>
      <c r="BA538" s="15"/>
      <c r="BB538" s="15"/>
      <c r="BC538" s="15"/>
      <c r="BD538" s="15"/>
      <c r="BE538" s="15"/>
      <c r="BF538" s="15"/>
      <c r="BG538" s="15"/>
      <c r="BH538" s="15"/>
      <c r="BI538" s="15"/>
      <c r="BJ538" s="15"/>
      <c r="BK538" s="15"/>
      <c r="BL538" s="15"/>
      <c r="BM538" s="15"/>
      <c r="BN538" s="15"/>
      <c r="BO538" s="15"/>
      <c r="BQ538" s="18"/>
      <c r="BR538" s="15"/>
      <c r="BS538" s="15"/>
      <c r="BT538" s="15"/>
      <c r="BU538" s="15"/>
      <c r="BV538" s="15"/>
      <c r="BW538" s="15"/>
      <c r="BX538" s="15"/>
      <c r="BY538" s="15"/>
      <c r="BZ538" s="15"/>
    </row>
    <row r="539" spans="1:78" ht="15" customHeight="1" x14ac:dyDescent="0.75">
      <c r="A539" s="10">
        <v>0</v>
      </c>
      <c r="B539" s="11">
        <v>7300</v>
      </c>
      <c r="C539" s="11">
        <v>131000</v>
      </c>
      <c r="D539" s="11">
        <v>197500</v>
      </c>
      <c r="E539" s="11">
        <v>1.5</v>
      </c>
      <c r="F539" s="11">
        <v>0</v>
      </c>
      <c r="G539" s="11">
        <v>0</v>
      </c>
      <c r="H539" s="11">
        <v>68.033333333000002</v>
      </c>
      <c r="I539" s="11">
        <v>2</v>
      </c>
      <c r="J539" s="11">
        <v>23</v>
      </c>
      <c r="K539" s="11"/>
      <c r="L539" s="11" t="s">
        <v>20</v>
      </c>
      <c r="M539" s="11" t="s">
        <v>18</v>
      </c>
      <c r="N539" s="11">
        <f t="shared" si="56"/>
        <v>0</v>
      </c>
      <c r="O539" s="11">
        <f t="shared" si="57"/>
        <v>0</v>
      </c>
      <c r="P539" s="11">
        <f t="shared" si="58"/>
        <v>0</v>
      </c>
      <c r="Q539" s="11">
        <f t="shared" si="59"/>
        <v>0</v>
      </c>
      <c r="R539" s="11">
        <f t="shared" si="60"/>
        <v>0</v>
      </c>
      <c r="S539" s="11">
        <f t="shared" si="61"/>
        <v>1</v>
      </c>
      <c r="T539" s="9">
        <f t="shared" si="62"/>
        <v>0</v>
      </c>
      <c r="AT539" s="18"/>
      <c r="AU539" s="15"/>
      <c r="AV539" s="15"/>
      <c r="AW539" s="15"/>
      <c r="AX539" s="15"/>
      <c r="AY539" s="15"/>
      <c r="AZ539" s="15"/>
      <c r="BA539" s="15"/>
      <c r="BB539" s="15"/>
      <c r="BC539" s="15"/>
      <c r="BD539" s="15"/>
      <c r="BE539" s="15"/>
      <c r="BF539" s="15"/>
      <c r="BG539" s="15"/>
      <c r="BH539" s="15"/>
      <c r="BI539" s="15"/>
      <c r="BJ539" s="15"/>
      <c r="BK539" s="15"/>
      <c r="BL539" s="15"/>
      <c r="BM539" s="15"/>
      <c r="BN539" s="15"/>
      <c r="BO539" s="15"/>
      <c r="BQ539" s="18"/>
      <c r="BR539" s="15"/>
      <c r="BS539" s="15"/>
      <c r="BT539" s="15"/>
      <c r="BU539" s="15"/>
      <c r="BV539" s="15"/>
      <c r="BW539" s="15"/>
      <c r="BX539" s="15"/>
      <c r="BY539" s="15"/>
      <c r="BZ539" s="15"/>
    </row>
    <row r="540" spans="1:78" ht="15" customHeight="1" x14ac:dyDescent="0.75">
      <c r="A540" s="10">
        <v>0</v>
      </c>
      <c r="B540" s="11">
        <v>7300</v>
      </c>
      <c r="C540" s="11">
        <v>55456</v>
      </c>
      <c r="D540" s="11">
        <v>86766</v>
      </c>
      <c r="E540" s="11">
        <v>6</v>
      </c>
      <c r="F540" s="11">
        <v>0</v>
      </c>
      <c r="G540" s="11">
        <v>0</v>
      </c>
      <c r="H540" s="11">
        <v>240.05677145000001</v>
      </c>
      <c r="I540" s="11">
        <v>2</v>
      </c>
      <c r="J540" s="11">
        <v>23</v>
      </c>
      <c r="K540" s="11">
        <v>31.724698501999999</v>
      </c>
      <c r="L540" s="11" t="s">
        <v>13</v>
      </c>
      <c r="M540" s="11" t="s">
        <v>18</v>
      </c>
      <c r="N540" s="11">
        <f t="shared" si="56"/>
        <v>1</v>
      </c>
      <c r="O540" s="11">
        <f t="shared" si="57"/>
        <v>0</v>
      </c>
      <c r="P540" s="11">
        <f t="shared" si="58"/>
        <v>0</v>
      </c>
      <c r="Q540" s="11">
        <f t="shared" si="59"/>
        <v>0</v>
      </c>
      <c r="R540" s="11">
        <f t="shared" si="60"/>
        <v>0</v>
      </c>
      <c r="S540" s="11">
        <f t="shared" si="61"/>
        <v>1</v>
      </c>
      <c r="T540" s="9">
        <f t="shared" si="62"/>
        <v>240.05677145000001</v>
      </c>
      <c r="AT540" s="18"/>
      <c r="AU540" s="15"/>
      <c r="AV540" s="15"/>
      <c r="AW540" s="15"/>
      <c r="AX540" s="15"/>
      <c r="AY540" s="15"/>
      <c r="AZ540" s="15"/>
      <c r="BA540" s="15"/>
      <c r="BB540" s="15"/>
      <c r="BC540" s="15"/>
      <c r="BD540" s="15"/>
      <c r="BE540" s="15"/>
      <c r="BF540" s="15"/>
      <c r="BG540" s="15"/>
      <c r="BH540" s="15"/>
      <c r="BI540" s="15"/>
      <c r="BJ540" s="15"/>
      <c r="BK540" s="15"/>
      <c r="BL540" s="15"/>
      <c r="BM540" s="15"/>
      <c r="BN540" s="15"/>
      <c r="BO540" s="15"/>
      <c r="BQ540" s="18"/>
      <c r="BR540" s="15"/>
      <c r="BS540" s="15"/>
      <c r="BT540" s="15"/>
      <c r="BU540" s="15"/>
      <c r="BV540" s="15"/>
      <c r="BW540" s="15"/>
      <c r="BX540" s="15"/>
      <c r="BY540" s="15"/>
      <c r="BZ540" s="15"/>
    </row>
    <row r="541" spans="1:78" ht="15" customHeight="1" x14ac:dyDescent="0.75">
      <c r="A541" s="10">
        <v>0</v>
      </c>
      <c r="B541" s="11">
        <v>7300</v>
      </c>
      <c r="C541" s="11">
        <v>60973</v>
      </c>
      <c r="D541" s="11">
        <v>79443</v>
      </c>
      <c r="E541" s="11">
        <v>14</v>
      </c>
      <c r="F541" s="11">
        <v>0</v>
      </c>
      <c r="G541" s="11">
        <v>0</v>
      </c>
      <c r="H541" s="11">
        <v>239.62029765</v>
      </c>
      <c r="I541" s="11">
        <v>1</v>
      </c>
      <c r="J541" s="11">
        <v>36</v>
      </c>
      <c r="K541" s="11">
        <v>36.727136356999999</v>
      </c>
      <c r="L541" s="11" t="s">
        <v>13</v>
      </c>
      <c r="M541" s="11" t="s">
        <v>14</v>
      </c>
      <c r="N541" s="11">
        <f t="shared" si="56"/>
        <v>1</v>
      </c>
      <c r="O541" s="11">
        <f t="shared" si="57"/>
        <v>0</v>
      </c>
      <c r="P541" s="11">
        <f t="shared" si="58"/>
        <v>1</v>
      </c>
      <c r="Q541" s="11">
        <f t="shared" si="59"/>
        <v>0</v>
      </c>
      <c r="R541" s="11">
        <f t="shared" si="60"/>
        <v>0</v>
      </c>
      <c r="S541" s="11">
        <f t="shared" si="61"/>
        <v>0</v>
      </c>
      <c r="T541" s="9">
        <f t="shared" si="62"/>
        <v>239.62029765</v>
      </c>
      <c r="AT541" s="18"/>
      <c r="AU541" s="15"/>
      <c r="AV541" s="15"/>
      <c r="AW541" s="15"/>
      <c r="AX541" s="15"/>
      <c r="AY541" s="15"/>
      <c r="AZ541" s="15"/>
      <c r="BA541" s="15"/>
      <c r="BB541" s="15"/>
      <c r="BC541" s="15"/>
      <c r="BD541" s="15"/>
      <c r="BE541" s="15"/>
      <c r="BF541" s="15"/>
      <c r="BG541" s="15"/>
      <c r="BH541" s="15"/>
      <c r="BI541" s="15"/>
      <c r="BJ541" s="15"/>
      <c r="BK541" s="15"/>
      <c r="BL541" s="15"/>
      <c r="BM541" s="15"/>
      <c r="BN541" s="15"/>
      <c r="BO541" s="15"/>
      <c r="BQ541" s="18"/>
      <c r="BR541" s="15"/>
      <c r="BS541" s="15"/>
      <c r="BT541" s="15"/>
      <c r="BU541" s="15"/>
      <c r="BV541" s="15"/>
      <c r="BW541" s="15"/>
      <c r="BX541" s="15"/>
      <c r="BY541" s="15"/>
      <c r="BZ541" s="15"/>
    </row>
    <row r="542" spans="1:78" ht="15" customHeight="1" x14ac:dyDescent="0.75">
      <c r="A542" s="10">
        <v>0</v>
      </c>
      <c r="B542" s="11">
        <v>7300</v>
      </c>
      <c r="C542" s="11">
        <v>93428</v>
      </c>
      <c r="D542" s="11">
        <v>118184</v>
      </c>
      <c r="E542" s="11">
        <v>10</v>
      </c>
      <c r="F542" s="11"/>
      <c r="G542" s="11"/>
      <c r="H542" s="11">
        <v>411.95205053000001</v>
      </c>
      <c r="I542" s="11">
        <v>1</v>
      </c>
      <c r="J542" s="11">
        <v>50</v>
      </c>
      <c r="K542" s="11">
        <v>40.396474349999998</v>
      </c>
      <c r="L542" s="11" t="s">
        <v>13</v>
      </c>
      <c r="M542" s="11" t="s">
        <v>14</v>
      </c>
      <c r="N542" s="11">
        <f t="shared" si="56"/>
        <v>1</v>
      </c>
      <c r="O542" s="11">
        <f t="shared" si="57"/>
        <v>0</v>
      </c>
      <c r="P542" s="11">
        <f t="shared" si="58"/>
        <v>1</v>
      </c>
      <c r="Q542" s="11">
        <f t="shared" si="59"/>
        <v>0</v>
      </c>
      <c r="R542" s="11">
        <f t="shared" si="60"/>
        <v>0</v>
      </c>
      <c r="S542" s="11">
        <f t="shared" si="61"/>
        <v>0</v>
      </c>
      <c r="T542" s="9">
        <f t="shared" si="62"/>
        <v>411.95205053000001</v>
      </c>
      <c r="AT542" s="18"/>
      <c r="AU542" s="15"/>
      <c r="AV542" s="15"/>
      <c r="AW542" s="15"/>
      <c r="AX542" s="15"/>
      <c r="AY542" s="15"/>
      <c r="AZ542" s="15"/>
      <c r="BA542" s="15"/>
      <c r="BB542" s="15"/>
      <c r="BC542" s="15"/>
      <c r="BD542" s="15"/>
      <c r="BE542" s="15"/>
      <c r="BF542" s="15"/>
      <c r="BG542" s="15"/>
      <c r="BH542" s="15"/>
      <c r="BI542" s="15"/>
      <c r="BJ542" s="15"/>
      <c r="BK542" s="15"/>
      <c r="BL542" s="15"/>
      <c r="BM542" s="15"/>
      <c r="BN542" s="15"/>
      <c r="BO542" s="15"/>
      <c r="BQ542" s="18"/>
      <c r="BR542" s="15"/>
      <c r="BS542" s="15"/>
      <c r="BT542" s="15"/>
      <c r="BU542" s="15"/>
      <c r="BV542" s="15"/>
      <c r="BW542" s="15"/>
      <c r="BX542" s="15"/>
      <c r="BY542" s="15"/>
      <c r="BZ542" s="15"/>
    </row>
    <row r="543" spans="1:78" ht="15" customHeight="1" x14ac:dyDescent="0.75">
      <c r="A543" s="10">
        <v>0</v>
      </c>
      <c r="B543" s="11">
        <v>7300</v>
      </c>
      <c r="C543" s="11">
        <v>49064</v>
      </c>
      <c r="D543" s="11">
        <v>64225</v>
      </c>
      <c r="E543" s="11">
        <v>6</v>
      </c>
      <c r="F543" s="11"/>
      <c r="G543" s="11">
        <v>4</v>
      </c>
      <c r="H543" s="11">
        <v>106.37599933</v>
      </c>
      <c r="I543" s="11">
        <v>1</v>
      </c>
      <c r="J543" s="11">
        <v>10</v>
      </c>
      <c r="K543" s="11">
        <v>40.051915231000002</v>
      </c>
      <c r="L543" s="11" t="s">
        <v>20</v>
      </c>
      <c r="M543" s="11" t="s">
        <v>17</v>
      </c>
      <c r="N543" s="11">
        <f t="shared" si="56"/>
        <v>0</v>
      </c>
      <c r="O543" s="11">
        <f t="shared" si="57"/>
        <v>1</v>
      </c>
      <c r="P543" s="11">
        <f t="shared" si="58"/>
        <v>0</v>
      </c>
      <c r="Q543" s="11">
        <f t="shared" si="59"/>
        <v>0</v>
      </c>
      <c r="R543" s="11">
        <f t="shared" si="60"/>
        <v>0</v>
      </c>
      <c r="S543" s="11">
        <f t="shared" si="61"/>
        <v>0</v>
      </c>
      <c r="T543" s="9">
        <f t="shared" si="62"/>
        <v>0</v>
      </c>
      <c r="AT543" s="18"/>
      <c r="AU543" s="15"/>
      <c r="AV543" s="15"/>
      <c r="AW543" s="15"/>
      <c r="AX543" s="15"/>
      <c r="AY543" s="15"/>
      <c r="AZ543" s="15"/>
      <c r="BA543" s="15"/>
      <c r="BB543" s="15"/>
      <c r="BC543" s="15"/>
      <c r="BD543" s="15"/>
      <c r="BE543" s="15"/>
      <c r="BF543" s="15"/>
      <c r="BG543" s="15"/>
      <c r="BH543" s="15"/>
      <c r="BI543" s="15"/>
      <c r="BJ543" s="15"/>
      <c r="BK543" s="15"/>
      <c r="BL543" s="15"/>
      <c r="BM543" s="15"/>
      <c r="BN543" s="15"/>
      <c r="BO543" s="15"/>
      <c r="BQ543" s="18"/>
      <c r="BR543" s="15"/>
      <c r="BS543" s="15"/>
      <c r="BT543" s="15"/>
      <c r="BU543" s="15"/>
      <c r="BV543" s="15"/>
      <c r="BW543" s="15"/>
      <c r="BX543" s="15"/>
      <c r="BY543" s="15"/>
      <c r="BZ543" s="15"/>
    </row>
    <row r="544" spans="1:78" ht="15" customHeight="1" x14ac:dyDescent="0.75">
      <c r="A544" s="10">
        <v>0</v>
      </c>
      <c r="B544" s="11">
        <v>7300</v>
      </c>
      <c r="C544" s="11">
        <v>139348</v>
      </c>
      <c r="D544" s="11">
        <v>205981</v>
      </c>
      <c r="E544" s="11">
        <v>1</v>
      </c>
      <c r="F544" s="11">
        <v>0</v>
      </c>
      <c r="G544" s="11">
        <v>0</v>
      </c>
      <c r="H544" s="11">
        <v>60.424760757000001</v>
      </c>
      <c r="I544" s="11">
        <v>2</v>
      </c>
      <c r="J544" s="11">
        <v>22</v>
      </c>
      <c r="K544" s="11">
        <v>36.812290634</v>
      </c>
      <c r="L544" s="11" t="s">
        <v>20</v>
      </c>
      <c r="M544" s="11" t="s">
        <v>18</v>
      </c>
      <c r="N544" s="11">
        <f t="shared" si="56"/>
        <v>0</v>
      </c>
      <c r="O544" s="11">
        <f t="shared" si="57"/>
        <v>0</v>
      </c>
      <c r="P544" s="11">
        <f t="shared" si="58"/>
        <v>0</v>
      </c>
      <c r="Q544" s="11">
        <f t="shared" si="59"/>
        <v>0</v>
      </c>
      <c r="R544" s="11">
        <f t="shared" si="60"/>
        <v>0</v>
      </c>
      <c r="S544" s="11">
        <f t="shared" si="61"/>
        <v>1</v>
      </c>
      <c r="T544" s="9">
        <f t="shared" si="62"/>
        <v>0</v>
      </c>
      <c r="AT544" s="18"/>
      <c r="AU544" s="15"/>
      <c r="AV544" s="15"/>
      <c r="AW544" s="15"/>
      <c r="AX544" s="15"/>
      <c r="AY544" s="15"/>
      <c r="AZ544" s="15"/>
      <c r="BA544" s="15"/>
      <c r="BB544" s="15"/>
      <c r="BC544" s="15"/>
      <c r="BD544" s="15"/>
      <c r="BE544" s="15"/>
      <c r="BF544" s="15"/>
      <c r="BG544" s="15"/>
      <c r="BH544" s="15"/>
      <c r="BI544" s="15"/>
      <c r="BJ544" s="15"/>
      <c r="BK544" s="15"/>
      <c r="BL544" s="15"/>
      <c r="BM544" s="15"/>
      <c r="BN544" s="15"/>
      <c r="BO544" s="15"/>
      <c r="BQ544" s="18"/>
      <c r="BR544" s="15"/>
      <c r="BS544" s="15"/>
      <c r="BT544" s="15"/>
      <c r="BU544" s="15"/>
      <c r="BV544" s="15"/>
      <c r="BW544" s="15"/>
      <c r="BX544" s="15"/>
      <c r="BY544" s="15"/>
      <c r="BZ544" s="15"/>
    </row>
    <row r="545" spans="1:78" ht="15" customHeight="1" x14ac:dyDescent="0.75">
      <c r="A545" s="10">
        <v>0</v>
      </c>
      <c r="B545" s="11">
        <v>7400</v>
      </c>
      <c r="C545" s="11">
        <v>32832</v>
      </c>
      <c r="D545" s="11">
        <v>50798</v>
      </c>
      <c r="E545" s="11">
        <v>10</v>
      </c>
      <c r="F545" s="11">
        <v>0</v>
      </c>
      <c r="G545" s="11">
        <v>0</v>
      </c>
      <c r="H545" s="11">
        <v>221.33842079999999</v>
      </c>
      <c r="I545" s="11">
        <v>1</v>
      </c>
      <c r="J545" s="11">
        <v>31</v>
      </c>
      <c r="K545" s="11">
        <v>36.009421486000001</v>
      </c>
      <c r="L545" s="11" t="s">
        <v>20</v>
      </c>
      <c r="M545" s="11" t="s">
        <v>14</v>
      </c>
      <c r="N545" s="11">
        <f t="shared" si="56"/>
        <v>0</v>
      </c>
      <c r="O545" s="11">
        <f t="shared" si="57"/>
        <v>0</v>
      </c>
      <c r="P545" s="11">
        <f t="shared" si="58"/>
        <v>1</v>
      </c>
      <c r="Q545" s="11">
        <f t="shared" si="59"/>
        <v>0</v>
      </c>
      <c r="R545" s="11">
        <f t="shared" si="60"/>
        <v>0</v>
      </c>
      <c r="S545" s="11">
        <f t="shared" si="61"/>
        <v>0</v>
      </c>
      <c r="T545" s="9">
        <f t="shared" si="62"/>
        <v>0</v>
      </c>
      <c r="AT545" s="18"/>
      <c r="AU545" s="15"/>
      <c r="AV545" s="15"/>
      <c r="AW545" s="15"/>
      <c r="AX545" s="15"/>
      <c r="AY545" s="15"/>
      <c r="AZ545" s="15"/>
      <c r="BA545" s="15"/>
      <c r="BB545" s="15"/>
      <c r="BC545" s="15"/>
      <c r="BD545" s="15"/>
      <c r="BE545" s="15"/>
      <c r="BF545" s="15"/>
      <c r="BG545" s="15"/>
      <c r="BH545" s="15"/>
      <c r="BI545" s="15"/>
      <c r="BJ545" s="15"/>
      <c r="BK545" s="15"/>
      <c r="BL545" s="15"/>
      <c r="BM545" s="15"/>
      <c r="BN545" s="15"/>
      <c r="BO545" s="15"/>
      <c r="BQ545" s="18"/>
      <c r="BR545" s="15"/>
      <c r="BS545" s="15"/>
      <c r="BT545" s="15"/>
      <c r="BU545" s="15"/>
      <c r="BV545" s="15"/>
      <c r="BW545" s="15"/>
      <c r="BX545" s="15"/>
      <c r="BY545" s="15"/>
      <c r="BZ545" s="15"/>
    </row>
    <row r="546" spans="1:78" ht="15" customHeight="1" x14ac:dyDescent="0.75">
      <c r="A546" s="10">
        <v>0</v>
      </c>
      <c r="B546" s="11">
        <v>7400</v>
      </c>
      <c r="C546" s="11">
        <v>75311</v>
      </c>
      <c r="D546" s="11">
        <v>89905</v>
      </c>
      <c r="E546" s="11">
        <v>0</v>
      </c>
      <c r="F546" s="11"/>
      <c r="G546" s="11"/>
      <c r="H546" s="11"/>
      <c r="I546" s="11"/>
      <c r="J546" s="11"/>
      <c r="K546" s="11">
        <v>27.201999612000002</v>
      </c>
      <c r="L546" s="11" t="s">
        <v>20</v>
      </c>
      <c r="M546" s="11" t="s">
        <v>18</v>
      </c>
      <c r="N546" s="11">
        <f t="shared" si="56"/>
        <v>0</v>
      </c>
      <c r="O546" s="11">
        <f t="shared" si="57"/>
        <v>0</v>
      </c>
      <c r="P546" s="11">
        <f t="shared" si="58"/>
        <v>0</v>
      </c>
      <c r="Q546" s="11">
        <f t="shared" si="59"/>
        <v>0</v>
      </c>
      <c r="R546" s="11">
        <f t="shared" si="60"/>
        <v>0</v>
      </c>
      <c r="S546" s="11">
        <f t="shared" si="61"/>
        <v>1</v>
      </c>
      <c r="T546" s="9">
        <f t="shared" si="62"/>
        <v>0</v>
      </c>
      <c r="AT546" s="18"/>
      <c r="AU546" s="15"/>
      <c r="AV546" s="15"/>
      <c r="AW546" s="15"/>
      <c r="AX546" s="15"/>
      <c r="AY546" s="15"/>
      <c r="AZ546" s="15"/>
      <c r="BA546" s="15"/>
      <c r="BB546" s="15"/>
      <c r="BC546" s="15"/>
      <c r="BD546" s="15"/>
      <c r="BE546" s="15"/>
      <c r="BF546" s="15"/>
      <c r="BG546" s="15"/>
      <c r="BH546" s="15"/>
      <c r="BI546" s="15"/>
      <c r="BJ546" s="15"/>
      <c r="BK546" s="15"/>
      <c r="BL546" s="15"/>
      <c r="BM546" s="15"/>
      <c r="BN546" s="15"/>
      <c r="BO546" s="15"/>
      <c r="BQ546" s="18"/>
      <c r="BR546" s="15"/>
      <c r="BS546" s="15"/>
      <c r="BT546" s="15"/>
      <c r="BU546" s="15"/>
      <c r="BV546" s="15"/>
      <c r="BW546" s="15"/>
      <c r="BX546" s="15"/>
      <c r="BY546" s="15"/>
      <c r="BZ546" s="15"/>
    </row>
    <row r="547" spans="1:78" ht="15" customHeight="1" x14ac:dyDescent="0.75">
      <c r="A547" s="10">
        <v>1</v>
      </c>
      <c r="B547" s="11">
        <v>7400</v>
      </c>
      <c r="C547" s="11">
        <v>2063</v>
      </c>
      <c r="D547" s="11">
        <v>100448</v>
      </c>
      <c r="E547" s="11"/>
      <c r="F547" s="11">
        <v>0</v>
      </c>
      <c r="G547" s="11">
        <v>0</v>
      </c>
      <c r="H547" s="11">
        <v>96.133333332999996</v>
      </c>
      <c r="I547" s="11">
        <v>0</v>
      </c>
      <c r="J547" s="11">
        <v>14</v>
      </c>
      <c r="K547" s="11"/>
      <c r="L547" s="11" t="s">
        <v>13</v>
      </c>
      <c r="M547" s="11" t="s">
        <v>14</v>
      </c>
      <c r="N547" s="11">
        <f t="shared" si="56"/>
        <v>1</v>
      </c>
      <c r="O547" s="11">
        <f t="shared" si="57"/>
        <v>0</v>
      </c>
      <c r="P547" s="11">
        <f t="shared" si="58"/>
        <v>1</v>
      </c>
      <c r="Q547" s="11">
        <f t="shared" si="59"/>
        <v>0</v>
      </c>
      <c r="R547" s="11">
        <f t="shared" si="60"/>
        <v>0</v>
      </c>
      <c r="S547" s="11">
        <f t="shared" si="61"/>
        <v>0</v>
      </c>
      <c r="T547" s="9">
        <f t="shared" si="62"/>
        <v>96.133333332999996</v>
      </c>
      <c r="AT547" s="18"/>
      <c r="AU547" s="15"/>
      <c r="AV547" s="15"/>
      <c r="AW547" s="15"/>
      <c r="AX547" s="15"/>
      <c r="AY547" s="15"/>
      <c r="AZ547" s="15"/>
      <c r="BA547" s="15"/>
      <c r="BB547" s="15"/>
      <c r="BC547" s="15"/>
      <c r="BD547" s="15"/>
      <c r="BE547" s="15"/>
      <c r="BF547" s="15"/>
      <c r="BG547" s="15"/>
      <c r="BH547" s="15"/>
      <c r="BI547" s="15"/>
      <c r="BJ547" s="15"/>
      <c r="BK547" s="15"/>
      <c r="BL547" s="15"/>
      <c r="BM547" s="15"/>
      <c r="BN547" s="15"/>
      <c r="BO547" s="15"/>
      <c r="BQ547" s="18"/>
      <c r="BR547" s="15"/>
      <c r="BS547" s="15"/>
      <c r="BT547" s="15"/>
      <c r="BU547" s="15"/>
      <c r="BV547" s="15"/>
      <c r="BW547" s="15"/>
      <c r="BX547" s="15"/>
      <c r="BY547" s="15"/>
      <c r="BZ547" s="15"/>
    </row>
    <row r="548" spans="1:78" ht="15" customHeight="1" x14ac:dyDescent="0.75">
      <c r="A548" s="10">
        <v>0</v>
      </c>
      <c r="B548" s="11">
        <v>7400</v>
      </c>
      <c r="C548" s="11"/>
      <c r="D548" s="11">
        <v>44651</v>
      </c>
      <c r="E548" s="11">
        <v>2</v>
      </c>
      <c r="F548" s="11">
        <v>0</v>
      </c>
      <c r="G548" s="11">
        <v>0</v>
      </c>
      <c r="H548" s="11">
        <v>271.91816905000002</v>
      </c>
      <c r="I548" s="11">
        <v>0</v>
      </c>
      <c r="J548" s="11">
        <v>25</v>
      </c>
      <c r="K548" s="11">
        <v>42.930043097000002</v>
      </c>
      <c r="L548" s="11" t="s">
        <v>13</v>
      </c>
      <c r="M548" s="11" t="s">
        <v>14</v>
      </c>
      <c r="N548" s="11">
        <f t="shared" si="56"/>
        <v>1</v>
      </c>
      <c r="O548" s="11">
        <f t="shared" si="57"/>
        <v>0</v>
      </c>
      <c r="P548" s="11">
        <f t="shared" si="58"/>
        <v>1</v>
      </c>
      <c r="Q548" s="11">
        <f t="shared" si="59"/>
        <v>0</v>
      </c>
      <c r="R548" s="11">
        <f t="shared" si="60"/>
        <v>0</v>
      </c>
      <c r="S548" s="11">
        <f t="shared" si="61"/>
        <v>0</v>
      </c>
      <c r="T548" s="9">
        <f t="shared" si="62"/>
        <v>271.91816905000002</v>
      </c>
      <c r="AT548" s="18"/>
      <c r="AU548" s="15"/>
      <c r="AV548" s="15"/>
      <c r="AW548" s="15"/>
      <c r="AX548" s="15"/>
      <c r="AY548" s="15"/>
      <c r="AZ548" s="15"/>
      <c r="BA548" s="15"/>
      <c r="BB548" s="15"/>
      <c r="BC548" s="15"/>
      <c r="BD548" s="15"/>
      <c r="BE548" s="15"/>
      <c r="BF548" s="15"/>
      <c r="BG548" s="15"/>
      <c r="BH548" s="15"/>
      <c r="BI548" s="15"/>
      <c r="BJ548" s="15"/>
      <c r="BK548" s="15"/>
      <c r="BL548" s="15"/>
      <c r="BM548" s="15"/>
      <c r="BN548" s="15"/>
      <c r="BO548" s="15"/>
      <c r="BQ548" s="18"/>
      <c r="BR548" s="15"/>
      <c r="BS548" s="15"/>
      <c r="BT548" s="15"/>
      <c r="BU548" s="15"/>
      <c r="BV548" s="15"/>
      <c r="BW548" s="15"/>
      <c r="BX548" s="15"/>
      <c r="BY548" s="15"/>
      <c r="BZ548" s="15"/>
    </row>
    <row r="549" spans="1:78" ht="15" customHeight="1" x14ac:dyDescent="0.75">
      <c r="A549" s="10">
        <v>0</v>
      </c>
      <c r="B549" s="11">
        <v>7400</v>
      </c>
      <c r="C549" s="11">
        <v>138033</v>
      </c>
      <c r="D549" s="11">
        <v>163162</v>
      </c>
      <c r="E549" s="11">
        <v>11</v>
      </c>
      <c r="F549" s="11">
        <v>0</v>
      </c>
      <c r="G549" s="11">
        <v>0</v>
      </c>
      <c r="H549" s="11">
        <v>224.84704249000001</v>
      </c>
      <c r="I549" s="11">
        <v>0</v>
      </c>
      <c r="J549" s="11">
        <v>19</v>
      </c>
      <c r="K549" s="11">
        <v>21.057574023000001</v>
      </c>
      <c r="L549" s="11" t="s">
        <v>13</v>
      </c>
      <c r="M549" s="11" t="s">
        <v>18</v>
      </c>
      <c r="N549" s="11">
        <f t="shared" si="56"/>
        <v>1</v>
      </c>
      <c r="O549" s="11">
        <f t="shared" si="57"/>
        <v>0</v>
      </c>
      <c r="P549" s="11">
        <f t="shared" si="58"/>
        <v>0</v>
      </c>
      <c r="Q549" s="11">
        <f t="shared" si="59"/>
        <v>0</v>
      </c>
      <c r="R549" s="11">
        <f t="shared" si="60"/>
        <v>0</v>
      </c>
      <c r="S549" s="11">
        <f t="shared" si="61"/>
        <v>1</v>
      </c>
      <c r="T549" s="9">
        <f t="shared" si="62"/>
        <v>224.84704249000001</v>
      </c>
      <c r="AT549" s="18"/>
      <c r="AU549" s="15"/>
      <c r="AV549" s="15"/>
      <c r="AW549" s="15"/>
      <c r="AX549" s="15"/>
      <c r="AY549" s="15"/>
      <c r="AZ549" s="15"/>
      <c r="BA549" s="15"/>
      <c r="BB549" s="15"/>
      <c r="BC549" s="15"/>
      <c r="BD549" s="15"/>
      <c r="BE549" s="15"/>
      <c r="BF549" s="15"/>
      <c r="BG549" s="15"/>
      <c r="BH549" s="15"/>
      <c r="BI549" s="15"/>
      <c r="BJ549" s="15"/>
      <c r="BK549" s="15"/>
      <c r="BL549" s="15"/>
      <c r="BM549" s="15"/>
      <c r="BN549" s="15"/>
      <c r="BO549" s="15"/>
      <c r="BQ549" s="18"/>
      <c r="BR549" s="15"/>
      <c r="BS549" s="15"/>
      <c r="BT549" s="15"/>
      <c r="BU549" s="15"/>
      <c r="BV549" s="15"/>
      <c r="BW549" s="15"/>
      <c r="BX549" s="15"/>
      <c r="BY549" s="15"/>
      <c r="BZ549" s="15"/>
    </row>
    <row r="550" spans="1:78" ht="15" customHeight="1" x14ac:dyDescent="0.75">
      <c r="A550" s="10">
        <v>0</v>
      </c>
      <c r="B550" s="11">
        <v>7400</v>
      </c>
      <c r="C550" s="11">
        <v>88288</v>
      </c>
      <c r="D550" s="11">
        <v>119677</v>
      </c>
      <c r="E550" s="11">
        <v>5</v>
      </c>
      <c r="F550" s="11">
        <v>0</v>
      </c>
      <c r="G550" s="11">
        <v>0</v>
      </c>
      <c r="H550" s="11">
        <v>194.37214004000001</v>
      </c>
      <c r="I550" s="11">
        <v>1</v>
      </c>
      <c r="J550" s="11">
        <v>27</v>
      </c>
      <c r="K550" s="11">
        <v>26.646083641000001</v>
      </c>
      <c r="L550" s="11" t="s">
        <v>13</v>
      </c>
      <c r="M550" s="11" t="s">
        <v>18</v>
      </c>
      <c r="N550" s="11">
        <f t="shared" si="56"/>
        <v>1</v>
      </c>
      <c r="O550" s="11">
        <f t="shared" si="57"/>
        <v>0</v>
      </c>
      <c r="P550" s="11">
        <f t="shared" si="58"/>
        <v>0</v>
      </c>
      <c r="Q550" s="11">
        <f t="shared" si="59"/>
        <v>0</v>
      </c>
      <c r="R550" s="11">
        <f t="shared" si="60"/>
        <v>0</v>
      </c>
      <c r="S550" s="11">
        <f t="shared" si="61"/>
        <v>1</v>
      </c>
      <c r="T550" s="9">
        <f t="shared" si="62"/>
        <v>194.37214004000001</v>
      </c>
      <c r="AT550" s="18"/>
      <c r="AU550" s="15"/>
      <c r="AV550" s="15"/>
      <c r="AW550" s="15"/>
      <c r="AX550" s="15"/>
      <c r="AY550" s="15"/>
      <c r="AZ550" s="15"/>
      <c r="BA550" s="15"/>
      <c r="BB550" s="15"/>
      <c r="BC550" s="15"/>
      <c r="BD550" s="15"/>
      <c r="BE550" s="15"/>
      <c r="BF550" s="15"/>
      <c r="BG550" s="15"/>
      <c r="BH550" s="15"/>
      <c r="BI550" s="15"/>
      <c r="BJ550" s="15"/>
      <c r="BK550" s="15"/>
      <c r="BL550" s="15"/>
      <c r="BM550" s="15"/>
      <c r="BN550" s="15"/>
      <c r="BO550" s="15"/>
      <c r="BQ550" s="18"/>
      <c r="BR550" s="15"/>
      <c r="BS550" s="15"/>
      <c r="BT550" s="15"/>
      <c r="BU550" s="15"/>
      <c r="BV550" s="15"/>
      <c r="BW550" s="15"/>
      <c r="BX550" s="15"/>
      <c r="BY550" s="15"/>
      <c r="BZ550" s="15"/>
    </row>
    <row r="551" spans="1:78" ht="15" customHeight="1" x14ac:dyDescent="0.75">
      <c r="A551" s="10">
        <v>0</v>
      </c>
      <c r="B551" s="11">
        <v>7400</v>
      </c>
      <c r="C551" s="11">
        <v>75547</v>
      </c>
      <c r="D551" s="11">
        <v>93839</v>
      </c>
      <c r="E551" s="11">
        <v>0</v>
      </c>
      <c r="F551" s="11"/>
      <c r="G551" s="11"/>
      <c r="H551" s="11"/>
      <c r="I551" s="11"/>
      <c r="J551" s="11"/>
      <c r="K551" s="11">
        <v>28.161831852999999</v>
      </c>
      <c r="L551" s="11" t="s">
        <v>20</v>
      </c>
      <c r="M551" s="11" t="s">
        <v>18</v>
      </c>
      <c r="N551" s="11">
        <f t="shared" si="56"/>
        <v>0</v>
      </c>
      <c r="O551" s="11">
        <f t="shared" si="57"/>
        <v>0</v>
      </c>
      <c r="P551" s="11">
        <f t="shared" si="58"/>
        <v>0</v>
      </c>
      <c r="Q551" s="11">
        <f t="shared" si="59"/>
        <v>0</v>
      </c>
      <c r="R551" s="11">
        <f t="shared" si="60"/>
        <v>0</v>
      </c>
      <c r="S551" s="11">
        <f t="shared" si="61"/>
        <v>1</v>
      </c>
      <c r="T551" s="9">
        <f t="shared" si="62"/>
        <v>0</v>
      </c>
      <c r="AT551" s="18"/>
      <c r="AU551" s="15"/>
      <c r="AV551" s="15"/>
      <c r="AW551" s="15"/>
      <c r="AX551" s="15"/>
      <c r="AY551" s="15"/>
      <c r="AZ551" s="15"/>
      <c r="BA551" s="15"/>
      <c r="BB551" s="15"/>
      <c r="BC551" s="15"/>
      <c r="BD551" s="15"/>
      <c r="BE551" s="15"/>
      <c r="BF551" s="15"/>
      <c r="BG551" s="15"/>
      <c r="BH551" s="15"/>
      <c r="BI551" s="15"/>
      <c r="BJ551" s="15"/>
      <c r="BK551" s="15"/>
      <c r="BL551" s="15"/>
      <c r="BM551" s="15"/>
      <c r="BN551" s="15"/>
      <c r="BO551" s="15"/>
      <c r="BQ551" s="18"/>
      <c r="BR551" s="15"/>
      <c r="BS551" s="15"/>
      <c r="BT551" s="15"/>
      <c r="BU551" s="15"/>
      <c r="BV551" s="15"/>
      <c r="BW551" s="15"/>
      <c r="BX551" s="15"/>
      <c r="BY551" s="15"/>
      <c r="BZ551" s="15"/>
    </row>
    <row r="552" spans="1:78" ht="15" customHeight="1" x14ac:dyDescent="0.75">
      <c r="A552" s="10">
        <v>0</v>
      </c>
      <c r="B552" s="11">
        <v>7400</v>
      </c>
      <c r="C552" s="11">
        <v>48924</v>
      </c>
      <c r="D552" s="11">
        <v>86612</v>
      </c>
      <c r="E552" s="11">
        <v>4</v>
      </c>
      <c r="F552" s="11">
        <v>0</v>
      </c>
      <c r="G552" s="11">
        <v>0</v>
      </c>
      <c r="H552" s="11">
        <v>207.76841442</v>
      </c>
      <c r="I552" s="11">
        <v>4</v>
      </c>
      <c r="J552" s="11">
        <v>30</v>
      </c>
      <c r="K552" s="11">
        <v>29.937917829</v>
      </c>
      <c r="L552" s="11" t="s">
        <v>20</v>
      </c>
      <c r="M552" s="11"/>
      <c r="N552" s="11">
        <f t="shared" si="56"/>
        <v>0</v>
      </c>
      <c r="O552" s="11">
        <f t="shared" si="57"/>
        <v>0</v>
      </c>
      <c r="P552" s="11">
        <f t="shared" si="58"/>
        <v>0</v>
      </c>
      <c r="Q552" s="11">
        <f t="shared" si="59"/>
        <v>0</v>
      </c>
      <c r="R552" s="11">
        <f t="shared" si="60"/>
        <v>0</v>
      </c>
      <c r="S552" s="11">
        <f t="shared" si="61"/>
        <v>0</v>
      </c>
      <c r="T552" s="9">
        <f t="shared" si="62"/>
        <v>0</v>
      </c>
      <c r="AT552" s="18"/>
      <c r="AU552" s="15"/>
      <c r="AV552" s="15"/>
      <c r="AW552" s="15"/>
      <c r="AX552" s="15"/>
      <c r="AY552" s="15"/>
      <c r="AZ552" s="15"/>
      <c r="BA552" s="15"/>
      <c r="BB552" s="15"/>
      <c r="BC552" s="15"/>
      <c r="BD552" s="15"/>
      <c r="BE552" s="15"/>
      <c r="BF552" s="15"/>
      <c r="BG552" s="15"/>
      <c r="BH552" s="15"/>
      <c r="BI552" s="15"/>
      <c r="BJ552" s="15"/>
      <c r="BK552" s="15"/>
      <c r="BL552" s="15"/>
      <c r="BM552" s="15"/>
      <c r="BN552" s="15"/>
      <c r="BO552" s="15"/>
      <c r="BQ552" s="18"/>
      <c r="BR552" s="15"/>
      <c r="BS552" s="15"/>
      <c r="BT552" s="15"/>
      <c r="BU552" s="15"/>
      <c r="BV552" s="15"/>
      <c r="BW552" s="15"/>
      <c r="BX552" s="15"/>
      <c r="BY552" s="15"/>
      <c r="BZ552" s="15"/>
    </row>
    <row r="553" spans="1:78" ht="15" customHeight="1" x14ac:dyDescent="0.75">
      <c r="A553" s="10">
        <v>0</v>
      </c>
      <c r="B553" s="11">
        <v>7400</v>
      </c>
      <c r="C553" s="11">
        <v>73985</v>
      </c>
      <c r="D553" s="11">
        <v>114849</v>
      </c>
      <c r="E553" s="11">
        <v>0</v>
      </c>
      <c r="F553" s="11">
        <v>0</v>
      </c>
      <c r="G553" s="11">
        <v>0</v>
      </c>
      <c r="H553" s="11">
        <v>238.58630342999999</v>
      </c>
      <c r="I553" s="11">
        <v>1</v>
      </c>
      <c r="J553" s="11">
        <v>38</v>
      </c>
      <c r="K553" s="11">
        <v>18.421369854999998</v>
      </c>
      <c r="L553" s="11" t="s">
        <v>20</v>
      </c>
      <c r="M553" s="11" t="s">
        <v>15</v>
      </c>
      <c r="N553" s="11">
        <f t="shared" si="56"/>
        <v>0</v>
      </c>
      <c r="O553" s="11">
        <f t="shared" si="57"/>
        <v>0</v>
      </c>
      <c r="P553" s="11">
        <f t="shared" si="58"/>
        <v>0</v>
      </c>
      <c r="Q553" s="11">
        <f t="shared" si="59"/>
        <v>1</v>
      </c>
      <c r="R553" s="11">
        <f t="shared" si="60"/>
        <v>0</v>
      </c>
      <c r="S553" s="11">
        <f t="shared" si="61"/>
        <v>0</v>
      </c>
      <c r="T553" s="9">
        <f t="shared" si="62"/>
        <v>0</v>
      </c>
      <c r="AT553" s="18"/>
      <c r="AU553" s="15"/>
      <c r="AV553" s="15"/>
      <c r="AW553" s="15"/>
      <c r="AX553" s="15"/>
      <c r="AY553" s="15"/>
      <c r="AZ553" s="15"/>
      <c r="BA553" s="15"/>
      <c r="BB553" s="15"/>
      <c r="BC553" s="15"/>
      <c r="BD553" s="15"/>
      <c r="BE553" s="15"/>
      <c r="BF553" s="15"/>
      <c r="BG553" s="15"/>
      <c r="BH553" s="15"/>
      <c r="BI553" s="15"/>
      <c r="BJ553" s="15"/>
      <c r="BK553" s="15"/>
      <c r="BL553" s="15"/>
      <c r="BM553" s="15"/>
      <c r="BN553" s="15"/>
      <c r="BO553" s="15"/>
      <c r="BQ553" s="18"/>
      <c r="BR553" s="15"/>
      <c r="BS553" s="15"/>
      <c r="BT553" s="15"/>
      <c r="BU553" s="15"/>
      <c r="BV553" s="15"/>
      <c r="BW553" s="15"/>
      <c r="BX553" s="15"/>
      <c r="BY553" s="15"/>
      <c r="BZ553" s="15"/>
    </row>
    <row r="554" spans="1:78" ht="15" customHeight="1" x14ac:dyDescent="0.75">
      <c r="A554" s="10">
        <v>0</v>
      </c>
      <c r="B554" s="11">
        <v>7400</v>
      </c>
      <c r="C554" s="11"/>
      <c r="D554" s="11">
        <v>54138</v>
      </c>
      <c r="E554" s="11">
        <v>1</v>
      </c>
      <c r="F554" s="11">
        <v>0</v>
      </c>
      <c r="G554" s="11">
        <v>0</v>
      </c>
      <c r="H554" s="11"/>
      <c r="I554" s="11">
        <v>0</v>
      </c>
      <c r="J554" s="11">
        <v>0</v>
      </c>
      <c r="K554" s="11">
        <v>12.219679961000001</v>
      </c>
      <c r="L554" s="11" t="s">
        <v>13</v>
      </c>
      <c r="M554" s="11"/>
      <c r="N554" s="11">
        <f t="shared" si="56"/>
        <v>1</v>
      </c>
      <c r="O554" s="11">
        <f t="shared" si="57"/>
        <v>0</v>
      </c>
      <c r="P554" s="11">
        <f t="shared" si="58"/>
        <v>0</v>
      </c>
      <c r="Q554" s="11">
        <f t="shared" si="59"/>
        <v>0</v>
      </c>
      <c r="R554" s="11">
        <f t="shared" si="60"/>
        <v>0</v>
      </c>
      <c r="S554" s="11">
        <f t="shared" si="61"/>
        <v>0</v>
      </c>
      <c r="T554" s="9">
        <f t="shared" si="62"/>
        <v>0</v>
      </c>
      <c r="AT554" s="18"/>
      <c r="AU554" s="15"/>
      <c r="AV554" s="15"/>
      <c r="AW554" s="15"/>
      <c r="AX554" s="15"/>
      <c r="AY554" s="15"/>
      <c r="AZ554" s="15"/>
      <c r="BA554" s="15"/>
      <c r="BB554" s="15"/>
      <c r="BC554" s="15"/>
      <c r="BD554" s="15"/>
      <c r="BE554" s="15"/>
      <c r="BF554" s="15"/>
      <c r="BG554" s="15"/>
      <c r="BH554" s="15"/>
      <c r="BI554" s="15"/>
      <c r="BJ554" s="15"/>
      <c r="BK554" s="15"/>
      <c r="BL554" s="15"/>
      <c r="BM554" s="15"/>
      <c r="BN554" s="15"/>
      <c r="BO554" s="15"/>
      <c r="BQ554" s="18"/>
      <c r="BR554" s="15"/>
      <c r="BS554" s="15"/>
      <c r="BT554" s="15"/>
      <c r="BU554" s="15"/>
      <c r="BV554" s="15"/>
      <c r="BW554" s="15"/>
      <c r="BX554" s="15"/>
      <c r="BY554" s="15"/>
      <c r="BZ554" s="15"/>
    </row>
    <row r="555" spans="1:78" ht="15" customHeight="1" x14ac:dyDescent="0.75">
      <c r="A555" s="10">
        <v>0</v>
      </c>
      <c r="B555" s="11">
        <v>7400</v>
      </c>
      <c r="C555" s="11">
        <v>51974</v>
      </c>
      <c r="D555" s="11">
        <v>59323</v>
      </c>
      <c r="E555" s="11">
        <v>4</v>
      </c>
      <c r="F555" s="11">
        <v>0</v>
      </c>
      <c r="G555" s="11">
        <v>0</v>
      </c>
      <c r="H555" s="11">
        <v>83.346711880000001</v>
      </c>
      <c r="I555" s="11">
        <v>0</v>
      </c>
      <c r="J555" s="11">
        <v>18</v>
      </c>
      <c r="K555" s="11">
        <v>23.397634627999999</v>
      </c>
      <c r="L555" s="11" t="s">
        <v>13</v>
      </c>
      <c r="M555" s="11" t="s">
        <v>14</v>
      </c>
      <c r="N555" s="11">
        <f t="shared" si="56"/>
        <v>1</v>
      </c>
      <c r="O555" s="11">
        <f t="shared" si="57"/>
        <v>0</v>
      </c>
      <c r="P555" s="11">
        <f t="shared" si="58"/>
        <v>1</v>
      </c>
      <c r="Q555" s="11">
        <f t="shared" si="59"/>
        <v>0</v>
      </c>
      <c r="R555" s="11">
        <f t="shared" si="60"/>
        <v>0</v>
      </c>
      <c r="S555" s="11">
        <f t="shared" si="61"/>
        <v>0</v>
      </c>
      <c r="T555" s="9">
        <f t="shared" si="62"/>
        <v>83.346711880000001</v>
      </c>
      <c r="AT555" s="18"/>
      <c r="AU555" s="15"/>
      <c r="AV555" s="15"/>
      <c r="AW555" s="15"/>
      <c r="AX555" s="15"/>
      <c r="AY555" s="15"/>
      <c r="AZ555" s="15"/>
      <c r="BA555" s="15"/>
      <c r="BB555" s="15"/>
      <c r="BC555" s="15"/>
      <c r="BD555" s="15"/>
      <c r="BE555" s="15"/>
      <c r="BF555" s="15"/>
      <c r="BG555" s="15"/>
      <c r="BH555" s="15"/>
      <c r="BI555" s="15"/>
      <c r="BJ555" s="15"/>
      <c r="BK555" s="15"/>
      <c r="BL555" s="15"/>
      <c r="BM555" s="15"/>
      <c r="BN555" s="15"/>
      <c r="BO555" s="15"/>
      <c r="BQ555" s="18"/>
      <c r="BR555" s="15"/>
      <c r="BS555" s="15"/>
      <c r="BT555" s="15"/>
      <c r="BU555" s="15"/>
      <c r="BV555" s="15"/>
      <c r="BW555" s="15"/>
      <c r="BX555" s="15"/>
      <c r="BY555" s="15"/>
      <c r="BZ555" s="15"/>
    </row>
    <row r="556" spans="1:78" ht="15" customHeight="1" x14ac:dyDescent="0.75">
      <c r="A556" s="10">
        <v>0</v>
      </c>
      <c r="B556" s="11">
        <v>7400</v>
      </c>
      <c r="C556" s="11">
        <v>56596</v>
      </c>
      <c r="D556" s="11">
        <v>72861</v>
      </c>
      <c r="E556" s="11">
        <v>3</v>
      </c>
      <c r="F556" s="11">
        <v>0</v>
      </c>
      <c r="G556" s="11">
        <v>1</v>
      </c>
      <c r="H556" s="11">
        <v>141.96214925000001</v>
      </c>
      <c r="I556" s="11">
        <v>0</v>
      </c>
      <c r="J556" s="11">
        <v>23</v>
      </c>
      <c r="K556" s="11">
        <v>28.300245637</v>
      </c>
      <c r="L556" s="11" t="s">
        <v>13</v>
      </c>
      <c r="M556" s="11" t="s">
        <v>17</v>
      </c>
      <c r="N556" s="11">
        <f t="shared" si="56"/>
        <v>1</v>
      </c>
      <c r="O556" s="11">
        <f t="shared" si="57"/>
        <v>1</v>
      </c>
      <c r="P556" s="11">
        <f t="shared" si="58"/>
        <v>0</v>
      </c>
      <c r="Q556" s="11">
        <f t="shared" si="59"/>
        <v>0</v>
      </c>
      <c r="R556" s="11">
        <f t="shared" si="60"/>
        <v>0</v>
      </c>
      <c r="S556" s="11">
        <f t="shared" si="61"/>
        <v>0</v>
      </c>
      <c r="T556" s="9">
        <f t="shared" si="62"/>
        <v>141.96214925000001</v>
      </c>
      <c r="AT556" s="18"/>
      <c r="AU556" s="15"/>
      <c r="AV556" s="15"/>
      <c r="AW556" s="15"/>
      <c r="AX556" s="15"/>
      <c r="AY556" s="15"/>
      <c r="AZ556" s="15"/>
      <c r="BA556" s="15"/>
      <c r="BB556" s="15"/>
      <c r="BC556" s="15"/>
      <c r="BD556" s="15"/>
      <c r="BE556" s="15"/>
      <c r="BF556" s="15"/>
      <c r="BG556" s="15"/>
      <c r="BH556" s="15"/>
      <c r="BI556" s="15"/>
      <c r="BJ556" s="15"/>
      <c r="BK556" s="15"/>
      <c r="BL556" s="15"/>
      <c r="BM556" s="15"/>
      <c r="BN556" s="15"/>
      <c r="BO556" s="15"/>
      <c r="BQ556" s="18"/>
      <c r="BR556" s="15"/>
      <c r="BS556" s="15"/>
      <c r="BT556" s="15"/>
      <c r="BU556" s="15"/>
      <c r="BV556" s="15"/>
      <c r="BW556" s="15"/>
      <c r="BX556" s="15"/>
      <c r="BY556" s="15"/>
      <c r="BZ556" s="15"/>
    </row>
    <row r="557" spans="1:78" ht="15" customHeight="1" x14ac:dyDescent="0.75">
      <c r="A557" s="10">
        <v>1</v>
      </c>
      <c r="B557" s="11">
        <v>7400</v>
      </c>
      <c r="C557" s="11">
        <v>71576</v>
      </c>
      <c r="D557" s="11">
        <v>89068</v>
      </c>
      <c r="E557" s="11">
        <v>0</v>
      </c>
      <c r="F557" s="11">
        <v>0</v>
      </c>
      <c r="G557" s="11">
        <v>0</v>
      </c>
      <c r="H557" s="11">
        <v>94.782230694000006</v>
      </c>
      <c r="I557" s="11">
        <v>0</v>
      </c>
      <c r="J557" s="11">
        <v>17</v>
      </c>
      <c r="K557" s="11">
        <v>42.803421995000001</v>
      </c>
      <c r="L557" s="11" t="s">
        <v>20</v>
      </c>
      <c r="M557" s="11" t="s">
        <v>16</v>
      </c>
      <c r="N557" s="11">
        <f t="shared" si="56"/>
        <v>0</v>
      </c>
      <c r="O557" s="11">
        <f t="shared" si="57"/>
        <v>0</v>
      </c>
      <c r="P557" s="11">
        <f t="shared" si="58"/>
        <v>0</v>
      </c>
      <c r="Q557" s="11">
        <f t="shared" si="59"/>
        <v>0</v>
      </c>
      <c r="R557" s="11">
        <f t="shared" si="60"/>
        <v>1</v>
      </c>
      <c r="S557" s="11">
        <f t="shared" si="61"/>
        <v>0</v>
      </c>
      <c r="T557" s="9">
        <f t="shared" si="62"/>
        <v>0</v>
      </c>
      <c r="AT557" s="18"/>
      <c r="AU557" s="15"/>
      <c r="AV557" s="15"/>
      <c r="AW557" s="15"/>
      <c r="AX557" s="15"/>
      <c r="AY557" s="15"/>
      <c r="AZ557" s="15"/>
      <c r="BA557" s="15"/>
      <c r="BB557" s="15"/>
      <c r="BC557" s="15"/>
      <c r="BD557" s="15"/>
      <c r="BE557" s="15"/>
      <c r="BF557" s="15"/>
      <c r="BG557" s="15"/>
      <c r="BH557" s="15"/>
      <c r="BI557" s="15"/>
      <c r="BJ557" s="15"/>
      <c r="BK557" s="15"/>
      <c r="BL557" s="15"/>
      <c r="BM557" s="15"/>
      <c r="BN557" s="15"/>
      <c r="BO557" s="15"/>
      <c r="BQ557" s="18"/>
      <c r="BR557" s="15"/>
      <c r="BS557" s="15"/>
      <c r="BT557" s="15"/>
      <c r="BU557" s="15"/>
      <c r="BV557" s="15"/>
      <c r="BW557" s="15"/>
      <c r="BX557" s="15"/>
      <c r="BY557" s="15"/>
      <c r="BZ557" s="15"/>
    </row>
    <row r="558" spans="1:78" ht="15" customHeight="1" x14ac:dyDescent="0.75">
      <c r="A558" s="10">
        <v>0</v>
      </c>
      <c r="B558" s="11">
        <v>7400</v>
      </c>
      <c r="C558" s="11">
        <v>65032</v>
      </c>
      <c r="D558" s="11">
        <v>83184</v>
      </c>
      <c r="E558" s="11">
        <v>15</v>
      </c>
      <c r="F558" s="11">
        <v>0</v>
      </c>
      <c r="G558" s="11">
        <v>0</v>
      </c>
      <c r="H558" s="11">
        <v>230.42025591999999</v>
      </c>
      <c r="I558" s="11">
        <v>1</v>
      </c>
      <c r="J558" s="11">
        <v>35</v>
      </c>
      <c r="K558" s="11">
        <v>35.415112915999998</v>
      </c>
      <c r="L558" s="11" t="s">
        <v>13</v>
      </c>
      <c r="M558" s="11" t="s">
        <v>14</v>
      </c>
      <c r="N558" s="11">
        <f t="shared" si="56"/>
        <v>1</v>
      </c>
      <c r="O558" s="11">
        <f t="shared" si="57"/>
        <v>0</v>
      </c>
      <c r="P558" s="11">
        <f t="shared" si="58"/>
        <v>1</v>
      </c>
      <c r="Q558" s="11">
        <f t="shared" si="59"/>
        <v>0</v>
      </c>
      <c r="R558" s="11">
        <f t="shared" si="60"/>
        <v>0</v>
      </c>
      <c r="S558" s="11">
        <f t="shared" si="61"/>
        <v>0</v>
      </c>
      <c r="T558" s="9">
        <f t="shared" si="62"/>
        <v>230.42025591999999</v>
      </c>
      <c r="AT558" s="18"/>
      <c r="AU558" s="15"/>
      <c r="AV558" s="15"/>
      <c r="AW558" s="15"/>
      <c r="AX558" s="15"/>
      <c r="AY558" s="15"/>
      <c r="AZ558" s="15"/>
      <c r="BA558" s="15"/>
      <c r="BB558" s="15"/>
      <c r="BC558" s="15"/>
      <c r="BD558" s="15"/>
      <c r="BE558" s="15"/>
      <c r="BF558" s="15"/>
      <c r="BG558" s="15"/>
      <c r="BH558" s="15"/>
      <c r="BI558" s="15"/>
      <c r="BJ558" s="15"/>
      <c r="BK558" s="15"/>
      <c r="BL558" s="15"/>
      <c r="BM558" s="15"/>
      <c r="BN558" s="15"/>
      <c r="BO558" s="15"/>
      <c r="BQ558" s="18"/>
      <c r="BR558" s="15"/>
      <c r="BS558" s="15"/>
      <c r="BT558" s="15"/>
      <c r="BU558" s="15"/>
      <c r="BV558" s="15"/>
      <c r="BW558" s="15"/>
      <c r="BX558" s="15"/>
      <c r="BY558" s="15"/>
      <c r="BZ558" s="15"/>
    </row>
    <row r="559" spans="1:78" ht="15" customHeight="1" x14ac:dyDescent="0.75">
      <c r="A559" s="10">
        <v>0</v>
      </c>
      <c r="B559" s="11">
        <v>7400</v>
      </c>
      <c r="C559" s="11">
        <v>72739</v>
      </c>
      <c r="D559" s="11">
        <v>91425</v>
      </c>
      <c r="E559" s="11">
        <v>3.5</v>
      </c>
      <c r="F559" s="11">
        <v>0</v>
      </c>
      <c r="G559" s="11">
        <v>0</v>
      </c>
      <c r="H559" s="11">
        <v>128.83333332999999</v>
      </c>
      <c r="I559" s="11">
        <v>0</v>
      </c>
      <c r="J559" s="11">
        <v>26</v>
      </c>
      <c r="K559" s="11"/>
      <c r="L559" s="11" t="s">
        <v>20</v>
      </c>
      <c r="M559" s="11" t="s">
        <v>18</v>
      </c>
      <c r="N559" s="11">
        <f t="shared" si="56"/>
        <v>0</v>
      </c>
      <c r="O559" s="11">
        <f t="shared" si="57"/>
        <v>0</v>
      </c>
      <c r="P559" s="11">
        <f t="shared" si="58"/>
        <v>0</v>
      </c>
      <c r="Q559" s="11">
        <f t="shared" si="59"/>
        <v>0</v>
      </c>
      <c r="R559" s="11">
        <f t="shared" si="60"/>
        <v>0</v>
      </c>
      <c r="S559" s="11">
        <f t="shared" si="61"/>
        <v>1</v>
      </c>
      <c r="T559" s="9">
        <f t="shared" si="62"/>
        <v>0</v>
      </c>
      <c r="AT559" s="18"/>
      <c r="AU559" s="15"/>
      <c r="AV559" s="15"/>
      <c r="AW559" s="15"/>
      <c r="AX559" s="15"/>
      <c r="AY559" s="15"/>
      <c r="AZ559" s="15"/>
      <c r="BA559" s="15"/>
      <c r="BB559" s="15"/>
      <c r="BC559" s="15"/>
      <c r="BD559" s="15"/>
      <c r="BE559" s="15"/>
      <c r="BF559" s="15"/>
      <c r="BG559" s="15"/>
      <c r="BH559" s="15"/>
      <c r="BI559" s="15"/>
      <c r="BJ559" s="15"/>
      <c r="BK559" s="15"/>
      <c r="BL559" s="15"/>
      <c r="BM559" s="15"/>
      <c r="BN559" s="15"/>
      <c r="BO559" s="15"/>
      <c r="BQ559" s="18"/>
      <c r="BR559" s="15"/>
      <c r="BS559" s="15"/>
      <c r="BT559" s="15"/>
      <c r="BU559" s="15"/>
      <c r="BV559" s="15"/>
      <c r="BW559" s="15"/>
      <c r="BX559" s="15"/>
      <c r="BY559" s="15"/>
      <c r="BZ559" s="15"/>
    </row>
    <row r="560" spans="1:78" ht="15" customHeight="1" x14ac:dyDescent="0.75">
      <c r="A560" s="10">
        <v>0</v>
      </c>
      <c r="B560" s="11">
        <v>7400</v>
      </c>
      <c r="C560" s="11">
        <v>82412</v>
      </c>
      <c r="D560" s="11">
        <v>91326</v>
      </c>
      <c r="E560" s="11">
        <v>19</v>
      </c>
      <c r="F560" s="11">
        <v>0</v>
      </c>
      <c r="G560" s="11">
        <v>1</v>
      </c>
      <c r="H560" s="11">
        <v>316.94708254</v>
      </c>
      <c r="I560" s="11">
        <v>1</v>
      </c>
      <c r="J560" s="11">
        <v>24</v>
      </c>
      <c r="K560" s="11">
        <v>37.908750185000002</v>
      </c>
      <c r="L560" s="11" t="s">
        <v>20</v>
      </c>
      <c r="M560" s="11" t="s">
        <v>17</v>
      </c>
      <c r="N560" s="11">
        <f t="shared" si="56"/>
        <v>0</v>
      </c>
      <c r="O560" s="11">
        <f t="shared" si="57"/>
        <v>1</v>
      </c>
      <c r="P560" s="11">
        <f t="shared" si="58"/>
        <v>0</v>
      </c>
      <c r="Q560" s="11">
        <f t="shared" si="59"/>
        <v>0</v>
      </c>
      <c r="R560" s="11">
        <f t="shared" si="60"/>
        <v>0</v>
      </c>
      <c r="S560" s="11">
        <f t="shared" si="61"/>
        <v>0</v>
      </c>
      <c r="T560" s="9">
        <f t="shared" si="62"/>
        <v>0</v>
      </c>
      <c r="AT560" s="18"/>
      <c r="AU560" s="15"/>
      <c r="AV560" s="15"/>
      <c r="AW560" s="15"/>
      <c r="AX560" s="15"/>
      <c r="AY560" s="15"/>
      <c r="AZ560" s="15"/>
      <c r="BA560" s="15"/>
      <c r="BB560" s="15"/>
      <c r="BC560" s="15"/>
      <c r="BD560" s="15"/>
      <c r="BE560" s="15"/>
      <c r="BF560" s="15"/>
      <c r="BG560" s="15"/>
      <c r="BH560" s="15"/>
      <c r="BI560" s="15"/>
      <c r="BJ560" s="15"/>
      <c r="BK560" s="15"/>
      <c r="BL560" s="15"/>
      <c r="BM560" s="15"/>
      <c r="BN560" s="15"/>
      <c r="BO560" s="15"/>
      <c r="BQ560" s="18"/>
      <c r="BR560" s="15"/>
      <c r="BS560" s="15"/>
      <c r="BT560" s="15"/>
      <c r="BU560" s="15"/>
      <c r="BV560" s="15"/>
      <c r="BW560" s="15"/>
      <c r="BX560" s="15"/>
      <c r="BY560" s="15"/>
      <c r="BZ560" s="15"/>
    </row>
    <row r="561" spans="1:78" ht="15" customHeight="1" x14ac:dyDescent="0.75">
      <c r="A561" s="10">
        <v>1</v>
      </c>
      <c r="B561" s="11">
        <v>7500</v>
      </c>
      <c r="C561" s="11"/>
      <c r="D561" s="11">
        <v>51610</v>
      </c>
      <c r="E561" s="11">
        <v>4</v>
      </c>
      <c r="F561" s="11">
        <v>0</v>
      </c>
      <c r="G561" s="11">
        <v>3</v>
      </c>
      <c r="H561" s="11">
        <v>158.26666667000001</v>
      </c>
      <c r="I561" s="11">
        <v>2</v>
      </c>
      <c r="J561" s="11">
        <v>18</v>
      </c>
      <c r="K561" s="11"/>
      <c r="L561" s="11" t="s">
        <v>13</v>
      </c>
      <c r="M561" s="11" t="s">
        <v>18</v>
      </c>
      <c r="N561" s="11">
        <f t="shared" si="56"/>
        <v>1</v>
      </c>
      <c r="O561" s="11">
        <f t="shared" si="57"/>
        <v>0</v>
      </c>
      <c r="P561" s="11">
        <f t="shared" si="58"/>
        <v>0</v>
      </c>
      <c r="Q561" s="11">
        <f t="shared" si="59"/>
        <v>0</v>
      </c>
      <c r="R561" s="11">
        <f t="shared" si="60"/>
        <v>0</v>
      </c>
      <c r="S561" s="11">
        <f t="shared" si="61"/>
        <v>1</v>
      </c>
      <c r="T561" s="9">
        <f t="shared" si="62"/>
        <v>158.26666667000001</v>
      </c>
      <c r="AT561" s="18"/>
      <c r="AU561" s="15"/>
      <c r="AV561" s="15"/>
      <c r="AW561" s="15"/>
      <c r="AX561" s="15"/>
      <c r="AY561" s="15"/>
      <c r="AZ561" s="15"/>
      <c r="BA561" s="15"/>
      <c r="BB561" s="15"/>
      <c r="BC561" s="15"/>
      <c r="BD561" s="15"/>
      <c r="BE561" s="15"/>
      <c r="BF561" s="15"/>
      <c r="BG561" s="15"/>
      <c r="BH561" s="15"/>
      <c r="BI561" s="15"/>
      <c r="BJ561" s="15"/>
      <c r="BK561" s="15"/>
      <c r="BL561" s="15"/>
      <c r="BM561" s="15"/>
      <c r="BN561" s="15"/>
      <c r="BO561" s="15"/>
      <c r="BQ561" s="18"/>
      <c r="BR561" s="15"/>
      <c r="BS561" s="15"/>
      <c r="BT561" s="15"/>
      <c r="BU561" s="15"/>
      <c r="BV561" s="15"/>
      <c r="BW561" s="15"/>
      <c r="BX561" s="15"/>
      <c r="BY561" s="15"/>
      <c r="BZ561" s="15"/>
    </row>
    <row r="562" spans="1:78" ht="15" customHeight="1" x14ac:dyDescent="0.75">
      <c r="A562" s="10">
        <v>0</v>
      </c>
      <c r="B562" s="11">
        <v>7500</v>
      </c>
      <c r="C562" s="11">
        <v>45864</v>
      </c>
      <c r="D562" s="11">
        <v>57799</v>
      </c>
      <c r="E562" s="11">
        <v>7</v>
      </c>
      <c r="F562" s="11"/>
      <c r="G562" s="11">
        <v>0</v>
      </c>
      <c r="H562" s="11">
        <v>65.571197859999998</v>
      </c>
      <c r="I562" s="11"/>
      <c r="J562" s="11">
        <v>16</v>
      </c>
      <c r="K562" s="11">
        <v>33.865745347000001</v>
      </c>
      <c r="L562" s="11" t="s">
        <v>20</v>
      </c>
      <c r="M562" s="11"/>
      <c r="N562" s="11">
        <f t="shared" si="56"/>
        <v>0</v>
      </c>
      <c r="O562" s="11">
        <f t="shared" si="57"/>
        <v>0</v>
      </c>
      <c r="P562" s="11">
        <f t="shared" si="58"/>
        <v>0</v>
      </c>
      <c r="Q562" s="11">
        <f t="shared" si="59"/>
        <v>0</v>
      </c>
      <c r="R562" s="11">
        <f t="shared" si="60"/>
        <v>0</v>
      </c>
      <c r="S562" s="11">
        <f t="shared" si="61"/>
        <v>0</v>
      </c>
      <c r="T562" s="9">
        <f t="shared" si="62"/>
        <v>0</v>
      </c>
      <c r="AT562" s="18"/>
      <c r="AU562" s="15"/>
      <c r="AV562" s="15"/>
      <c r="AW562" s="15"/>
      <c r="AX562" s="15"/>
      <c r="AY562" s="15"/>
      <c r="AZ562" s="15"/>
      <c r="BA562" s="15"/>
      <c r="BB562" s="15"/>
      <c r="BC562" s="15"/>
      <c r="BD562" s="15"/>
      <c r="BE562" s="15"/>
      <c r="BF562" s="15"/>
      <c r="BG562" s="15"/>
      <c r="BH562" s="15"/>
      <c r="BI562" s="15"/>
      <c r="BJ562" s="15"/>
      <c r="BK562" s="15"/>
      <c r="BL562" s="15"/>
      <c r="BM562" s="15"/>
      <c r="BN562" s="15"/>
      <c r="BO562" s="15"/>
      <c r="BQ562" s="18"/>
      <c r="BR562" s="15"/>
      <c r="BS562" s="15"/>
      <c r="BT562" s="15"/>
      <c r="BU562" s="15"/>
      <c r="BV562" s="15"/>
      <c r="BW562" s="15"/>
      <c r="BX562" s="15"/>
      <c r="BY562" s="15"/>
      <c r="BZ562" s="15"/>
    </row>
    <row r="563" spans="1:78" ht="15" customHeight="1" x14ac:dyDescent="0.75">
      <c r="A563" s="10">
        <v>1</v>
      </c>
      <c r="B563" s="11">
        <v>7500</v>
      </c>
      <c r="C563" s="11">
        <v>57340</v>
      </c>
      <c r="D563" s="11">
        <v>80000</v>
      </c>
      <c r="E563" s="11">
        <v>4</v>
      </c>
      <c r="F563" s="11">
        <v>0</v>
      </c>
      <c r="G563" s="11">
        <v>5</v>
      </c>
      <c r="H563" s="11">
        <v>86.233333333000004</v>
      </c>
      <c r="I563" s="11">
        <v>3</v>
      </c>
      <c r="J563" s="11">
        <v>14</v>
      </c>
      <c r="K563" s="11"/>
      <c r="L563" s="11" t="s">
        <v>20</v>
      </c>
      <c r="M563" s="11" t="s">
        <v>18</v>
      </c>
      <c r="N563" s="11">
        <f t="shared" si="56"/>
        <v>0</v>
      </c>
      <c r="O563" s="11">
        <f t="shared" si="57"/>
        <v>0</v>
      </c>
      <c r="P563" s="11">
        <f t="shared" si="58"/>
        <v>0</v>
      </c>
      <c r="Q563" s="11">
        <f t="shared" si="59"/>
        <v>0</v>
      </c>
      <c r="R563" s="11">
        <f t="shared" si="60"/>
        <v>0</v>
      </c>
      <c r="S563" s="11">
        <f t="shared" si="61"/>
        <v>1</v>
      </c>
      <c r="T563" s="9">
        <f t="shared" si="62"/>
        <v>0</v>
      </c>
      <c r="AT563" s="18"/>
      <c r="AU563" s="15"/>
      <c r="AV563" s="15"/>
      <c r="AW563" s="15"/>
      <c r="AX563" s="15"/>
      <c r="AY563" s="15"/>
      <c r="AZ563" s="15"/>
      <c r="BA563" s="15"/>
      <c r="BB563" s="15"/>
      <c r="BC563" s="15"/>
      <c r="BD563" s="15"/>
      <c r="BE563" s="15"/>
      <c r="BF563" s="15"/>
      <c r="BG563" s="15"/>
      <c r="BH563" s="15"/>
      <c r="BI563" s="15"/>
      <c r="BJ563" s="15"/>
      <c r="BK563" s="15"/>
      <c r="BL563" s="15"/>
      <c r="BM563" s="15"/>
      <c r="BN563" s="15"/>
      <c r="BO563" s="15"/>
      <c r="BQ563" s="18"/>
      <c r="BR563" s="15"/>
      <c r="BS563" s="15"/>
      <c r="BT563" s="15"/>
      <c r="BU563" s="15"/>
      <c r="BV563" s="15"/>
      <c r="BW563" s="15"/>
      <c r="BX563" s="15"/>
      <c r="BY563" s="15"/>
      <c r="BZ563" s="15"/>
    </row>
    <row r="564" spans="1:78" ht="15" customHeight="1" x14ac:dyDescent="0.75">
      <c r="A564" s="10">
        <v>0</v>
      </c>
      <c r="B564" s="11">
        <v>7500</v>
      </c>
      <c r="C564" s="11">
        <v>47518</v>
      </c>
      <c r="D564" s="11">
        <v>60252</v>
      </c>
      <c r="E564" s="11">
        <v>16</v>
      </c>
      <c r="F564" s="11">
        <v>0</v>
      </c>
      <c r="G564" s="11">
        <v>3</v>
      </c>
      <c r="H564" s="11">
        <v>220.62498386999999</v>
      </c>
      <c r="I564" s="11">
        <v>0</v>
      </c>
      <c r="J564" s="11">
        <v>37</v>
      </c>
      <c r="K564" s="11">
        <v>26.711536472999999</v>
      </c>
      <c r="L564" s="11" t="s">
        <v>20</v>
      </c>
      <c r="M564" s="11" t="s">
        <v>14</v>
      </c>
      <c r="N564" s="11">
        <f t="shared" si="56"/>
        <v>0</v>
      </c>
      <c r="O564" s="11">
        <f t="shared" si="57"/>
        <v>0</v>
      </c>
      <c r="P564" s="11">
        <f t="shared" si="58"/>
        <v>1</v>
      </c>
      <c r="Q564" s="11">
        <f t="shared" si="59"/>
        <v>0</v>
      </c>
      <c r="R564" s="11">
        <f t="shared" si="60"/>
        <v>0</v>
      </c>
      <c r="S564" s="11">
        <f t="shared" si="61"/>
        <v>0</v>
      </c>
      <c r="T564" s="9">
        <f t="shared" si="62"/>
        <v>0</v>
      </c>
      <c r="AT564" s="18"/>
      <c r="AU564" s="15"/>
      <c r="AV564" s="15"/>
      <c r="AW564" s="15"/>
      <c r="AX564" s="15"/>
      <c r="AY564" s="15"/>
      <c r="AZ564" s="15"/>
      <c r="BA564" s="15"/>
      <c r="BB564" s="15"/>
      <c r="BC564" s="15"/>
      <c r="BD564" s="15"/>
      <c r="BE564" s="15"/>
      <c r="BF564" s="15"/>
      <c r="BG564" s="15"/>
      <c r="BH564" s="15"/>
      <c r="BI564" s="15"/>
      <c r="BJ564" s="15"/>
      <c r="BK564" s="15"/>
      <c r="BL564" s="15"/>
      <c r="BM564" s="15"/>
      <c r="BN564" s="15"/>
      <c r="BO564" s="15"/>
      <c r="BQ564" s="18"/>
      <c r="BR564" s="15"/>
      <c r="BS564" s="15"/>
      <c r="BT564" s="15"/>
      <c r="BU564" s="15"/>
      <c r="BV564" s="15"/>
      <c r="BW564" s="15"/>
      <c r="BX564" s="15"/>
      <c r="BY564" s="15"/>
      <c r="BZ564" s="15"/>
    </row>
    <row r="565" spans="1:78" ht="15" customHeight="1" x14ac:dyDescent="0.75">
      <c r="A565" s="10">
        <v>0</v>
      </c>
      <c r="B565" s="11">
        <v>7500</v>
      </c>
      <c r="C565" s="11">
        <v>63573</v>
      </c>
      <c r="D565" s="11">
        <v>80601</v>
      </c>
      <c r="E565" s="11">
        <v>4</v>
      </c>
      <c r="F565" s="11">
        <v>0</v>
      </c>
      <c r="G565" s="11">
        <v>0</v>
      </c>
      <c r="H565" s="11">
        <v>111.43518985</v>
      </c>
      <c r="I565" s="11">
        <v>0</v>
      </c>
      <c r="J565" s="11">
        <v>14</v>
      </c>
      <c r="K565" s="11">
        <v>41.773446616000001</v>
      </c>
      <c r="L565" s="11" t="s">
        <v>13</v>
      </c>
      <c r="M565" s="11" t="s">
        <v>14</v>
      </c>
      <c r="N565" s="11">
        <f t="shared" si="56"/>
        <v>1</v>
      </c>
      <c r="O565" s="11">
        <f t="shared" si="57"/>
        <v>0</v>
      </c>
      <c r="P565" s="11">
        <f t="shared" si="58"/>
        <v>1</v>
      </c>
      <c r="Q565" s="11">
        <f t="shared" si="59"/>
        <v>0</v>
      </c>
      <c r="R565" s="11">
        <f t="shared" si="60"/>
        <v>0</v>
      </c>
      <c r="S565" s="11">
        <f t="shared" si="61"/>
        <v>0</v>
      </c>
      <c r="T565" s="9">
        <f t="shared" si="62"/>
        <v>111.43518985</v>
      </c>
      <c r="AT565" s="18"/>
      <c r="AU565" s="15"/>
      <c r="AV565" s="15"/>
      <c r="AW565" s="15"/>
      <c r="AX565" s="15"/>
      <c r="AY565" s="15"/>
      <c r="AZ565" s="15"/>
      <c r="BA565" s="15"/>
      <c r="BB565" s="15"/>
      <c r="BC565" s="15"/>
      <c r="BD565" s="15"/>
      <c r="BE565" s="15"/>
      <c r="BF565" s="15"/>
      <c r="BG565" s="15"/>
      <c r="BH565" s="15"/>
      <c r="BI565" s="15"/>
      <c r="BJ565" s="15"/>
      <c r="BK565" s="15"/>
      <c r="BL565" s="15"/>
      <c r="BM565" s="15"/>
      <c r="BN565" s="15"/>
      <c r="BO565" s="15"/>
      <c r="BQ565" s="18"/>
      <c r="BR565" s="15"/>
      <c r="BS565" s="15"/>
      <c r="BT565" s="15"/>
      <c r="BU565" s="15"/>
      <c r="BV565" s="15"/>
      <c r="BW565" s="15"/>
      <c r="BX565" s="15"/>
      <c r="BY565" s="15"/>
      <c r="BZ565" s="15"/>
    </row>
    <row r="566" spans="1:78" ht="15" customHeight="1" x14ac:dyDescent="0.75">
      <c r="A566" s="10">
        <v>1</v>
      </c>
      <c r="B566" s="11">
        <v>7500</v>
      </c>
      <c r="C566" s="11">
        <v>32070</v>
      </c>
      <c r="D566" s="11">
        <v>36811</v>
      </c>
      <c r="E566" s="11">
        <v>1</v>
      </c>
      <c r="F566" s="11">
        <v>1</v>
      </c>
      <c r="G566" s="11">
        <v>0</v>
      </c>
      <c r="H566" s="11">
        <v>228.03600011</v>
      </c>
      <c r="I566" s="11">
        <v>0</v>
      </c>
      <c r="J566" s="11">
        <v>6</v>
      </c>
      <c r="K566" s="11">
        <v>30.162214113000001</v>
      </c>
      <c r="L566" s="11" t="s">
        <v>20</v>
      </c>
      <c r="M566" s="11" t="s">
        <v>14</v>
      </c>
      <c r="N566" s="11">
        <f t="shared" si="56"/>
        <v>0</v>
      </c>
      <c r="O566" s="11">
        <f t="shared" si="57"/>
        <v>0</v>
      </c>
      <c r="P566" s="11">
        <f t="shared" si="58"/>
        <v>1</v>
      </c>
      <c r="Q566" s="11">
        <f t="shared" si="59"/>
        <v>0</v>
      </c>
      <c r="R566" s="11">
        <f t="shared" si="60"/>
        <v>0</v>
      </c>
      <c r="S566" s="11">
        <f t="shared" si="61"/>
        <v>0</v>
      </c>
      <c r="T566" s="9">
        <f t="shared" si="62"/>
        <v>0</v>
      </c>
      <c r="AT566" s="18"/>
      <c r="AU566" s="15"/>
      <c r="AV566" s="15"/>
      <c r="AW566" s="15"/>
      <c r="AX566" s="15"/>
      <c r="AY566" s="15"/>
      <c r="AZ566" s="15"/>
      <c r="BA566" s="15"/>
      <c r="BB566" s="15"/>
      <c r="BC566" s="15"/>
      <c r="BD566" s="15"/>
      <c r="BE566" s="15"/>
      <c r="BF566" s="15"/>
      <c r="BG566" s="15"/>
      <c r="BH566" s="15"/>
      <c r="BI566" s="15"/>
      <c r="BJ566" s="15"/>
      <c r="BK566" s="15"/>
      <c r="BL566" s="15"/>
      <c r="BM566" s="15"/>
      <c r="BN566" s="15"/>
      <c r="BO566" s="15"/>
      <c r="BQ566" s="18"/>
      <c r="BR566" s="15"/>
      <c r="BS566" s="15"/>
      <c r="BT566" s="15"/>
      <c r="BU566" s="15"/>
      <c r="BV566" s="15"/>
      <c r="BW566" s="15"/>
      <c r="BX566" s="15"/>
      <c r="BY566" s="15"/>
      <c r="BZ566" s="15"/>
    </row>
    <row r="567" spans="1:78" ht="15" customHeight="1" x14ac:dyDescent="0.75">
      <c r="A567" s="10">
        <v>0</v>
      </c>
      <c r="B567" s="11">
        <v>7500</v>
      </c>
      <c r="C567" s="11">
        <v>44744</v>
      </c>
      <c r="D567" s="11">
        <v>60518</v>
      </c>
      <c r="E567" s="11">
        <v>6</v>
      </c>
      <c r="F567" s="11"/>
      <c r="G567" s="11">
        <v>0</v>
      </c>
      <c r="H567" s="11">
        <v>79.411229993999996</v>
      </c>
      <c r="I567" s="11"/>
      <c r="J567" s="11">
        <v>16</v>
      </c>
      <c r="K567" s="11">
        <v>34.397441727</v>
      </c>
      <c r="L567" s="11" t="s">
        <v>20</v>
      </c>
      <c r="M567" s="11"/>
      <c r="N567" s="11">
        <f t="shared" si="56"/>
        <v>0</v>
      </c>
      <c r="O567" s="11">
        <f t="shared" si="57"/>
        <v>0</v>
      </c>
      <c r="P567" s="11">
        <f t="shared" si="58"/>
        <v>0</v>
      </c>
      <c r="Q567" s="11">
        <f t="shared" si="59"/>
        <v>0</v>
      </c>
      <c r="R567" s="11">
        <f t="shared" si="60"/>
        <v>0</v>
      </c>
      <c r="S567" s="11">
        <f t="shared" si="61"/>
        <v>0</v>
      </c>
      <c r="T567" s="9">
        <f t="shared" si="62"/>
        <v>0</v>
      </c>
      <c r="AT567" s="18"/>
      <c r="AU567" s="15"/>
      <c r="AV567" s="15"/>
      <c r="AW567" s="15"/>
      <c r="AX567" s="15"/>
      <c r="AY567" s="15"/>
      <c r="AZ567" s="15"/>
      <c r="BA567" s="15"/>
      <c r="BB567" s="15"/>
      <c r="BC567" s="15"/>
      <c r="BD567" s="15"/>
      <c r="BE567" s="15"/>
      <c r="BF567" s="15"/>
      <c r="BG567" s="15"/>
      <c r="BH567" s="15"/>
      <c r="BI567" s="15"/>
      <c r="BJ567" s="15"/>
      <c r="BK567" s="15"/>
      <c r="BL567" s="15"/>
      <c r="BM567" s="15"/>
      <c r="BN567" s="15"/>
      <c r="BO567" s="15"/>
      <c r="BQ567" s="18"/>
      <c r="BR567" s="15"/>
      <c r="BS567" s="15"/>
      <c r="BT567" s="15"/>
      <c r="BU567" s="15"/>
      <c r="BV567" s="15"/>
      <c r="BW567" s="15"/>
      <c r="BX567" s="15"/>
      <c r="BY567" s="15"/>
      <c r="BZ567" s="15"/>
    </row>
    <row r="568" spans="1:78" ht="15" customHeight="1" x14ac:dyDescent="0.75">
      <c r="A568" s="10">
        <v>0</v>
      </c>
      <c r="B568" s="11">
        <v>7500</v>
      </c>
      <c r="C568" s="11"/>
      <c r="D568" s="11">
        <v>49804</v>
      </c>
      <c r="E568" s="11"/>
      <c r="F568" s="11"/>
      <c r="G568" s="11"/>
      <c r="H568" s="11"/>
      <c r="I568" s="11"/>
      <c r="J568" s="11"/>
      <c r="K568" s="11">
        <v>12.391235037</v>
      </c>
      <c r="L568" s="11"/>
      <c r="M568" s="11"/>
      <c r="N568" s="11">
        <f t="shared" si="56"/>
        <v>0</v>
      </c>
      <c r="O568" s="11">
        <f t="shared" si="57"/>
        <v>0</v>
      </c>
      <c r="P568" s="11">
        <f t="shared" si="58"/>
        <v>0</v>
      </c>
      <c r="Q568" s="11">
        <f t="shared" si="59"/>
        <v>0</v>
      </c>
      <c r="R568" s="11">
        <f t="shared" si="60"/>
        <v>0</v>
      </c>
      <c r="S568" s="11">
        <f t="shared" si="61"/>
        <v>0</v>
      </c>
      <c r="T568" s="9">
        <f t="shared" si="62"/>
        <v>0</v>
      </c>
      <c r="AT568" s="18"/>
      <c r="AU568" s="15"/>
      <c r="AV568" s="15"/>
      <c r="AW568" s="15"/>
      <c r="AX568" s="15"/>
      <c r="AY568" s="15"/>
      <c r="AZ568" s="15"/>
      <c r="BA568" s="15"/>
      <c r="BB568" s="15"/>
      <c r="BC568" s="15"/>
      <c r="BD568" s="15"/>
      <c r="BE568" s="15"/>
      <c r="BF568" s="15"/>
      <c r="BG568" s="15"/>
      <c r="BH568" s="15"/>
      <c r="BI568" s="15"/>
      <c r="BJ568" s="15"/>
      <c r="BK568" s="15"/>
      <c r="BL568" s="15"/>
      <c r="BM568" s="15"/>
      <c r="BN568" s="15"/>
      <c r="BO568" s="15"/>
      <c r="BQ568" s="18"/>
      <c r="BR568" s="15"/>
      <c r="BS568" s="15"/>
      <c r="BT568" s="15"/>
      <c r="BU568" s="15"/>
      <c r="BV568" s="15"/>
      <c r="BW568" s="15"/>
      <c r="BX568" s="15"/>
      <c r="BY568" s="15"/>
      <c r="BZ568" s="15"/>
    </row>
    <row r="569" spans="1:78" ht="15" customHeight="1" x14ac:dyDescent="0.75">
      <c r="A569" s="10">
        <v>0</v>
      </c>
      <c r="B569" s="11">
        <v>7500</v>
      </c>
      <c r="C569" s="11">
        <v>72097</v>
      </c>
      <c r="D569" s="11">
        <v>69408</v>
      </c>
      <c r="E569" s="11">
        <v>4</v>
      </c>
      <c r="F569" s="11">
        <v>1</v>
      </c>
      <c r="G569" s="11">
        <v>0</v>
      </c>
      <c r="H569" s="11">
        <v>155.39196222999999</v>
      </c>
      <c r="I569" s="11">
        <v>1</v>
      </c>
      <c r="J569" s="11">
        <v>23</v>
      </c>
      <c r="K569" s="11">
        <v>41.600983364000001</v>
      </c>
      <c r="L569" s="11" t="s">
        <v>13</v>
      </c>
      <c r="M569" s="11" t="s">
        <v>16</v>
      </c>
      <c r="N569" s="11">
        <f t="shared" si="56"/>
        <v>1</v>
      </c>
      <c r="O569" s="11">
        <f t="shared" si="57"/>
        <v>0</v>
      </c>
      <c r="P569" s="11">
        <f t="shared" si="58"/>
        <v>0</v>
      </c>
      <c r="Q569" s="11">
        <f t="shared" si="59"/>
        <v>0</v>
      </c>
      <c r="R569" s="11">
        <f t="shared" si="60"/>
        <v>1</v>
      </c>
      <c r="S569" s="11">
        <f t="shared" si="61"/>
        <v>0</v>
      </c>
      <c r="T569" s="9">
        <f t="shared" si="62"/>
        <v>155.39196222999999</v>
      </c>
      <c r="AT569" s="18"/>
      <c r="AU569" s="15"/>
      <c r="AV569" s="15"/>
      <c r="AW569" s="15"/>
      <c r="AX569" s="15"/>
      <c r="AY569" s="15"/>
      <c r="AZ569" s="15"/>
      <c r="BA569" s="15"/>
      <c r="BB569" s="15"/>
      <c r="BC569" s="15"/>
      <c r="BD569" s="15"/>
      <c r="BE569" s="15"/>
      <c r="BF569" s="15"/>
      <c r="BG569" s="15"/>
      <c r="BH569" s="15"/>
      <c r="BI569" s="15"/>
      <c r="BJ569" s="15"/>
      <c r="BK569" s="15"/>
      <c r="BL569" s="15"/>
      <c r="BM569" s="15"/>
      <c r="BN569" s="15"/>
      <c r="BO569" s="15"/>
      <c r="BQ569" s="18"/>
      <c r="BR569" s="15"/>
      <c r="BS569" s="15"/>
      <c r="BT569" s="15"/>
      <c r="BU569" s="15"/>
      <c r="BV569" s="15"/>
      <c r="BW569" s="15"/>
      <c r="BX569" s="15"/>
      <c r="BY569" s="15"/>
      <c r="BZ569" s="15"/>
    </row>
    <row r="570" spans="1:78" ht="15" customHeight="1" x14ac:dyDescent="0.75">
      <c r="A570" s="10">
        <v>0</v>
      </c>
      <c r="B570" s="11">
        <v>7500</v>
      </c>
      <c r="C570" s="11">
        <v>84479</v>
      </c>
      <c r="D570" s="11">
        <v>104571</v>
      </c>
      <c r="E570" s="11">
        <v>23</v>
      </c>
      <c r="F570" s="11">
        <v>0</v>
      </c>
      <c r="G570" s="11">
        <v>0</v>
      </c>
      <c r="H570" s="11">
        <v>47.832851337999998</v>
      </c>
      <c r="I570" s="11">
        <v>3</v>
      </c>
      <c r="J570" s="11">
        <v>14</v>
      </c>
      <c r="K570" s="11">
        <v>33.075010372000001</v>
      </c>
      <c r="L570" s="11" t="s">
        <v>20</v>
      </c>
      <c r="M570" s="11" t="s">
        <v>18</v>
      </c>
      <c r="N570" s="11">
        <f t="shared" si="56"/>
        <v>0</v>
      </c>
      <c r="O570" s="11">
        <f t="shared" si="57"/>
        <v>0</v>
      </c>
      <c r="P570" s="11">
        <f t="shared" si="58"/>
        <v>0</v>
      </c>
      <c r="Q570" s="11">
        <f t="shared" si="59"/>
        <v>0</v>
      </c>
      <c r="R570" s="11">
        <f t="shared" si="60"/>
        <v>0</v>
      </c>
      <c r="S570" s="11">
        <f t="shared" si="61"/>
        <v>1</v>
      </c>
      <c r="T570" s="9">
        <f t="shared" si="62"/>
        <v>0</v>
      </c>
      <c r="AT570" s="18"/>
      <c r="AU570" s="15"/>
      <c r="AV570" s="15"/>
      <c r="AW570" s="15"/>
      <c r="AX570" s="15"/>
      <c r="AY570" s="15"/>
      <c r="AZ570" s="15"/>
      <c r="BA570" s="15"/>
      <c r="BB570" s="15"/>
      <c r="BC570" s="15"/>
      <c r="BD570" s="15"/>
      <c r="BE570" s="15"/>
      <c r="BF570" s="15"/>
      <c r="BG570" s="15"/>
      <c r="BH570" s="15"/>
      <c r="BI570" s="15"/>
      <c r="BJ570" s="15"/>
      <c r="BK570" s="15"/>
      <c r="BL570" s="15"/>
      <c r="BM570" s="15"/>
      <c r="BN570" s="15"/>
      <c r="BO570" s="15"/>
      <c r="BQ570" s="18"/>
      <c r="BR570" s="15"/>
      <c r="BS570" s="15"/>
      <c r="BT570" s="15"/>
      <c r="BU570" s="15"/>
      <c r="BV570" s="15"/>
      <c r="BW570" s="15"/>
      <c r="BX570" s="15"/>
      <c r="BY570" s="15"/>
      <c r="BZ570" s="15"/>
    </row>
    <row r="571" spans="1:78" ht="15" customHeight="1" x14ac:dyDescent="0.75">
      <c r="A571" s="10">
        <v>0</v>
      </c>
      <c r="B571" s="11">
        <v>7500</v>
      </c>
      <c r="C571" s="11">
        <v>88056</v>
      </c>
      <c r="D571" s="11">
        <v>104794</v>
      </c>
      <c r="E571" s="11">
        <v>25</v>
      </c>
      <c r="F571" s="11">
        <v>0</v>
      </c>
      <c r="G571" s="11">
        <v>0</v>
      </c>
      <c r="H571" s="11">
        <v>56.750113136000003</v>
      </c>
      <c r="I571" s="11">
        <v>2</v>
      </c>
      <c r="J571" s="11">
        <v>14</v>
      </c>
      <c r="K571" s="11">
        <v>30.538906968999999</v>
      </c>
      <c r="L571" s="11" t="s">
        <v>20</v>
      </c>
      <c r="M571" s="11" t="s">
        <v>18</v>
      </c>
      <c r="N571" s="11">
        <f t="shared" si="56"/>
        <v>0</v>
      </c>
      <c r="O571" s="11">
        <f t="shared" si="57"/>
        <v>0</v>
      </c>
      <c r="P571" s="11">
        <f t="shared" si="58"/>
        <v>0</v>
      </c>
      <c r="Q571" s="11">
        <f t="shared" si="59"/>
        <v>0</v>
      </c>
      <c r="R571" s="11">
        <f t="shared" si="60"/>
        <v>0</v>
      </c>
      <c r="S571" s="11">
        <f t="shared" si="61"/>
        <v>1</v>
      </c>
      <c r="T571" s="9">
        <f t="shared" si="62"/>
        <v>0</v>
      </c>
      <c r="AT571" s="18"/>
      <c r="AU571" s="15"/>
      <c r="AV571" s="15"/>
      <c r="AW571" s="15"/>
      <c r="AX571" s="15"/>
      <c r="AY571" s="15"/>
      <c r="AZ571" s="15"/>
      <c r="BA571" s="15"/>
      <c r="BB571" s="15"/>
      <c r="BC571" s="15"/>
      <c r="BD571" s="15"/>
      <c r="BE571" s="15"/>
      <c r="BF571" s="15"/>
      <c r="BG571" s="15"/>
      <c r="BH571" s="15"/>
      <c r="BI571" s="15"/>
      <c r="BJ571" s="15"/>
      <c r="BK571" s="15"/>
      <c r="BL571" s="15"/>
      <c r="BM571" s="15"/>
      <c r="BN571" s="15"/>
      <c r="BO571" s="15"/>
      <c r="BQ571" s="18"/>
      <c r="BR571" s="15"/>
      <c r="BS571" s="15"/>
      <c r="BT571" s="15"/>
      <c r="BU571" s="15"/>
      <c r="BV571" s="15"/>
      <c r="BW571" s="15"/>
      <c r="BX571" s="15"/>
      <c r="BY571" s="15"/>
      <c r="BZ571" s="15"/>
    </row>
    <row r="572" spans="1:78" ht="15" customHeight="1" x14ac:dyDescent="0.75">
      <c r="A572" s="10">
        <v>0</v>
      </c>
      <c r="B572" s="11">
        <v>7500</v>
      </c>
      <c r="C572" s="11">
        <v>11358</v>
      </c>
      <c r="D572" s="11">
        <v>36892</v>
      </c>
      <c r="E572" s="11">
        <v>5</v>
      </c>
      <c r="F572" s="11">
        <v>0</v>
      </c>
      <c r="G572" s="11">
        <v>0</v>
      </c>
      <c r="H572" s="11">
        <v>286.9228238</v>
      </c>
      <c r="I572" s="11">
        <v>0</v>
      </c>
      <c r="J572" s="11">
        <v>11</v>
      </c>
      <c r="K572" s="11">
        <v>23.06292573</v>
      </c>
      <c r="L572" s="11" t="s">
        <v>20</v>
      </c>
      <c r="M572" s="11" t="s">
        <v>14</v>
      </c>
      <c r="N572" s="11">
        <f t="shared" si="56"/>
        <v>0</v>
      </c>
      <c r="O572" s="11">
        <f t="shared" si="57"/>
        <v>0</v>
      </c>
      <c r="P572" s="11">
        <f t="shared" si="58"/>
        <v>1</v>
      </c>
      <c r="Q572" s="11">
        <f t="shared" si="59"/>
        <v>0</v>
      </c>
      <c r="R572" s="11">
        <f t="shared" si="60"/>
        <v>0</v>
      </c>
      <c r="S572" s="11">
        <f t="shared" si="61"/>
        <v>0</v>
      </c>
      <c r="T572" s="9">
        <f t="shared" si="62"/>
        <v>0</v>
      </c>
      <c r="AT572" s="18"/>
      <c r="AU572" s="15"/>
      <c r="AV572" s="15"/>
      <c r="AW572" s="15"/>
      <c r="AX572" s="15"/>
      <c r="AY572" s="15"/>
      <c r="AZ572" s="15"/>
      <c r="BA572" s="15"/>
      <c r="BB572" s="15"/>
      <c r="BC572" s="15"/>
      <c r="BD572" s="15"/>
      <c r="BE572" s="15"/>
      <c r="BF572" s="15"/>
      <c r="BG572" s="15"/>
      <c r="BH572" s="15"/>
      <c r="BI572" s="15"/>
      <c r="BJ572" s="15"/>
      <c r="BK572" s="15"/>
      <c r="BL572" s="15"/>
      <c r="BM572" s="15"/>
      <c r="BN572" s="15"/>
      <c r="BO572" s="15"/>
      <c r="BQ572" s="18"/>
      <c r="BR572" s="15"/>
      <c r="BS572" s="15"/>
      <c r="BT572" s="15"/>
      <c r="BU572" s="15"/>
      <c r="BV572" s="15"/>
      <c r="BW572" s="15"/>
      <c r="BX572" s="15"/>
      <c r="BY572" s="15"/>
      <c r="BZ572" s="15"/>
    </row>
    <row r="573" spans="1:78" ht="15" customHeight="1" x14ac:dyDescent="0.75">
      <c r="A573" s="10">
        <v>1</v>
      </c>
      <c r="B573" s="11">
        <v>7500</v>
      </c>
      <c r="C573" s="11">
        <v>59000</v>
      </c>
      <c r="D573" s="11">
        <v>72000</v>
      </c>
      <c r="E573" s="11">
        <v>5</v>
      </c>
      <c r="F573" s="11">
        <v>0</v>
      </c>
      <c r="G573" s="11">
        <v>3</v>
      </c>
      <c r="H573" s="11">
        <v>295.86666666999997</v>
      </c>
      <c r="I573" s="11">
        <v>0</v>
      </c>
      <c r="J573" s="11">
        <v>19</v>
      </c>
      <c r="K573" s="11"/>
      <c r="L573" s="11" t="s">
        <v>13</v>
      </c>
      <c r="M573" s="11" t="s">
        <v>15</v>
      </c>
      <c r="N573" s="11">
        <f t="shared" si="56"/>
        <v>1</v>
      </c>
      <c r="O573" s="11">
        <f t="shared" si="57"/>
        <v>0</v>
      </c>
      <c r="P573" s="11">
        <f t="shared" si="58"/>
        <v>0</v>
      </c>
      <c r="Q573" s="11">
        <f t="shared" si="59"/>
        <v>1</v>
      </c>
      <c r="R573" s="11">
        <f t="shared" si="60"/>
        <v>0</v>
      </c>
      <c r="S573" s="11">
        <f t="shared" si="61"/>
        <v>0</v>
      </c>
      <c r="T573" s="9">
        <f t="shared" si="62"/>
        <v>295.86666666999997</v>
      </c>
      <c r="AT573" s="18"/>
      <c r="AU573" s="15"/>
      <c r="AV573" s="15"/>
      <c r="AW573" s="15"/>
      <c r="AX573" s="15"/>
      <c r="AY573" s="15"/>
      <c r="AZ573" s="15"/>
      <c r="BA573" s="15"/>
      <c r="BB573" s="15"/>
      <c r="BC573" s="15"/>
      <c r="BD573" s="15"/>
      <c r="BE573" s="15"/>
      <c r="BF573" s="15"/>
      <c r="BG573" s="15"/>
      <c r="BH573" s="15"/>
      <c r="BI573" s="15"/>
      <c r="BJ573" s="15"/>
      <c r="BK573" s="15"/>
      <c r="BL573" s="15"/>
      <c r="BM573" s="15"/>
      <c r="BN573" s="15"/>
      <c r="BO573" s="15"/>
      <c r="BQ573" s="18"/>
      <c r="BR573" s="15"/>
      <c r="BS573" s="15"/>
      <c r="BT573" s="15"/>
      <c r="BU573" s="15"/>
      <c r="BV573" s="15"/>
      <c r="BW573" s="15"/>
      <c r="BX573" s="15"/>
      <c r="BY573" s="15"/>
      <c r="BZ573" s="15"/>
    </row>
    <row r="574" spans="1:78" ht="15" customHeight="1" x14ac:dyDescent="0.75">
      <c r="A574" s="10">
        <v>1</v>
      </c>
      <c r="B574" s="11">
        <v>7500</v>
      </c>
      <c r="C574" s="11"/>
      <c r="D574" s="11"/>
      <c r="E574" s="11">
        <v>21</v>
      </c>
      <c r="F574" s="11"/>
      <c r="G574" s="11"/>
      <c r="H574" s="11">
        <v>158.9</v>
      </c>
      <c r="I574" s="11">
        <v>1</v>
      </c>
      <c r="J574" s="11">
        <v>21</v>
      </c>
      <c r="K574" s="11"/>
      <c r="L574" s="11" t="s">
        <v>13</v>
      </c>
      <c r="M574" s="11" t="s">
        <v>14</v>
      </c>
      <c r="N574" s="11">
        <f t="shared" si="56"/>
        <v>1</v>
      </c>
      <c r="O574" s="11">
        <f t="shared" si="57"/>
        <v>0</v>
      </c>
      <c r="P574" s="11">
        <f t="shared" si="58"/>
        <v>1</v>
      </c>
      <c r="Q574" s="11">
        <f t="shared" si="59"/>
        <v>0</v>
      </c>
      <c r="R574" s="11">
        <f t="shared" si="60"/>
        <v>0</v>
      </c>
      <c r="S574" s="11">
        <f t="shared" si="61"/>
        <v>0</v>
      </c>
      <c r="T574" s="9">
        <f t="shared" si="62"/>
        <v>158.9</v>
      </c>
      <c r="AT574" s="18"/>
      <c r="AU574" s="15"/>
      <c r="AV574" s="15"/>
      <c r="AW574" s="15"/>
      <c r="AX574" s="15"/>
      <c r="AY574" s="15"/>
      <c r="AZ574" s="15"/>
      <c r="BA574" s="15"/>
      <c r="BB574" s="15"/>
      <c r="BC574" s="15"/>
      <c r="BD574" s="15"/>
      <c r="BE574" s="15"/>
      <c r="BF574" s="15"/>
      <c r="BG574" s="15"/>
      <c r="BH574" s="15"/>
      <c r="BI574" s="15"/>
      <c r="BJ574" s="15"/>
      <c r="BK574" s="15"/>
      <c r="BL574" s="15"/>
      <c r="BM574" s="15"/>
      <c r="BN574" s="15"/>
      <c r="BO574" s="15"/>
      <c r="BQ574" s="18"/>
      <c r="BR574" s="15"/>
      <c r="BS574" s="15"/>
      <c r="BT574" s="15"/>
      <c r="BU574" s="15"/>
      <c r="BV574" s="15"/>
      <c r="BW574" s="15"/>
      <c r="BX574" s="15"/>
      <c r="BY574" s="15"/>
      <c r="BZ574" s="15"/>
    </row>
    <row r="575" spans="1:78" ht="15" customHeight="1" x14ac:dyDescent="0.75">
      <c r="A575" s="10">
        <v>1</v>
      </c>
      <c r="B575" s="11">
        <v>7500</v>
      </c>
      <c r="C575" s="11">
        <v>35945</v>
      </c>
      <c r="D575" s="11">
        <v>49750</v>
      </c>
      <c r="E575" s="11">
        <v>3</v>
      </c>
      <c r="F575" s="11">
        <v>0</v>
      </c>
      <c r="G575" s="11">
        <v>0</v>
      </c>
      <c r="H575" s="11">
        <v>122.06666667</v>
      </c>
      <c r="I575" s="11">
        <v>0</v>
      </c>
      <c r="J575" s="11">
        <v>23</v>
      </c>
      <c r="K575" s="11"/>
      <c r="L575" s="11" t="s">
        <v>13</v>
      </c>
      <c r="M575" s="11" t="s">
        <v>14</v>
      </c>
      <c r="N575" s="11">
        <f t="shared" si="56"/>
        <v>1</v>
      </c>
      <c r="O575" s="11">
        <f t="shared" si="57"/>
        <v>0</v>
      </c>
      <c r="P575" s="11">
        <f t="shared" si="58"/>
        <v>1</v>
      </c>
      <c r="Q575" s="11">
        <f t="shared" si="59"/>
        <v>0</v>
      </c>
      <c r="R575" s="11">
        <f t="shared" si="60"/>
        <v>0</v>
      </c>
      <c r="S575" s="11">
        <f t="shared" si="61"/>
        <v>0</v>
      </c>
      <c r="T575" s="9">
        <f t="shared" si="62"/>
        <v>122.06666667</v>
      </c>
      <c r="AT575" s="18"/>
      <c r="AU575" s="15"/>
      <c r="AV575" s="15"/>
      <c r="AW575" s="15"/>
      <c r="AX575" s="15"/>
      <c r="AY575" s="15"/>
      <c r="AZ575" s="15"/>
      <c r="BA575" s="15"/>
      <c r="BB575" s="15"/>
      <c r="BC575" s="15"/>
      <c r="BD575" s="15"/>
      <c r="BE575" s="15"/>
      <c r="BF575" s="15"/>
      <c r="BG575" s="15"/>
      <c r="BH575" s="15"/>
      <c r="BI575" s="15"/>
      <c r="BJ575" s="15"/>
      <c r="BK575" s="15"/>
      <c r="BL575" s="15"/>
      <c r="BM575" s="15"/>
      <c r="BN575" s="15"/>
      <c r="BO575" s="15"/>
      <c r="BQ575" s="18"/>
      <c r="BR575" s="15"/>
      <c r="BS575" s="15"/>
      <c r="BT575" s="15"/>
      <c r="BU575" s="15"/>
      <c r="BV575" s="15"/>
      <c r="BW575" s="15"/>
      <c r="BX575" s="15"/>
      <c r="BY575" s="15"/>
      <c r="BZ575" s="15"/>
    </row>
    <row r="576" spans="1:78" ht="15" customHeight="1" x14ac:dyDescent="0.75">
      <c r="A576" s="10">
        <v>1</v>
      </c>
      <c r="B576" s="11">
        <v>7500</v>
      </c>
      <c r="C576" s="11">
        <v>18400</v>
      </c>
      <c r="D576" s="11">
        <v>29375</v>
      </c>
      <c r="E576" s="11">
        <v>6</v>
      </c>
      <c r="F576" s="11">
        <v>1</v>
      </c>
      <c r="G576" s="11">
        <v>0</v>
      </c>
      <c r="H576" s="11">
        <v>147.1</v>
      </c>
      <c r="I576" s="11">
        <v>0</v>
      </c>
      <c r="J576" s="11">
        <v>9</v>
      </c>
      <c r="K576" s="11"/>
      <c r="L576" s="11" t="s">
        <v>20</v>
      </c>
      <c r="M576" s="11" t="s">
        <v>14</v>
      </c>
      <c r="N576" s="11">
        <f t="shared" si="56"/>
        <v>0</v>
      </c>
      <c r="O576" s="11">
        <f t="shared" si="57"/>
        <v>0</v>
      </c>
      <c r="P576" s="11">
        <f t="shared" si="58"/>
        <v>1</v>
      </c>
      <c r="Q576" s="11">
        <f t="shared" si="59"/>
        <v>0</v>
      </c>
      <c r="R576" s="11">
        <f t="shared" si="60"/>
        <v>0</v>
      </c>
      <c r="S576" s="11">
        <f t="shared" si="61"/>
        <v>0</v>
      </c>
      <c r="T576" s="9">
        <f t="shared" si="62"/>
        <v>0</v>
      </c>
      <c r="AT576" s="18"/>
      <c r="AU576" s="15"/>
      <c r="AV576" s="15"/>
      <c r="AW576" s="15"/>
      <c r="AX576" s="15"/>
      <c r="AY576" s="15"/>
      <c r="AZ576" s="15"/>
      <c r="BA576" s="15"/>
      <c r="BB576" s="15"/>
      <c r="BC576" s="15"/>
      <c r="BD576" s="15"/>
      <c r="BE576" s="15"/>
      <c r="BF576" s="15"/>
      <c r="BG576" s="15"/>
      <c r="BH576" s="15"/>
      <c r="BI576" s="15"/>
      <c r="BJ576" s="15"/>
      <c r="BK576" s="15"/>
      <c r="BL576" s="15"/>
      <c r="BM576" s="15"/>
      <c r="BN576" s="15"/>
      <c r="BO576" s="15"/>
      <c r="BQ576" s="18"/>
      <c r="BR576" s="15"/>
      <c r="BS576" s="15"/>
      <c r="BT576" s="15"/>
      <c r="BU576" s="15"/>
      <c r="BV576" s="15"/>
      <c r="BW576" s="15"/>
      <c r="BX576" s="15"/>
      <c r="BY576" s="15"/>
      <c r="BZ576" s="15"/>
    </row>
    <row r="577" spans="1:78" ht="15" customHeight="1" x14ac:dyDescent="0.75">
      <c r="A577" s="10">
        <v>1</v>
      </c>
      <c r="B577" s="11">
        <v>7500</v>
      </c>
      <c r="C577" s="11">
        <v>63500</v>
      </c>
      <c r="D577" s="11">
        <v>86125</v>
      </c>
      <c r="E577" s="11">
        <v>5</v>
      </c>
      <c r="F577" s="11">
        <v>0</v>
      </c>
      <c r="G577" s="11">
        <v>0</v>
      </c>
      <c r="H577" s="11">
        <v>136.1</v>
      </c>
      <c r="I577" s="11">
        <v>0</v>
      </c>
      <c r="J577" s="11">
        <v>8</v>
      </c>
      <c r="K577" s="11"/>
      <c r="L577" s="11" t="s">
        <v>13</v>
      </c>
      <c r="M577" s="11" t="s">
        <v>14</v>
      </c>
      <c r="N577" s="11">
        <f t="shared" si="56"/>
        <v>1</v>
      </c>
      <c r="O577" s="11">
        <f t="shared" si="57"/>
        <v>0</v>
      </c>
      <c r="P577" s="11">
        <f t="shared" si="58"/>
        <v>1</v>
      </c>
      <c r="Q577" s="11">
        <f t="shared" si="59"/>
        <v>0</v>
      </c>
      <c r="R577" s="11">
        <f t="shared" si="60"/>
        <v>0</v>
      </c>
      <c r="S577" s="11">
        <f t="shared" si="61"/>
        <v>0</v>
      </c>
      <c r="T577" s="9">
        <f t="shared" si="62"/>
        <v>136.1</v>
      </c>
      <c r="AT577" s="18"/>
      <c r="AU577" s="15"/>
      <c r="AV577" s="15"/>
      <c r="AW577" s="15"/>
      <c r="AX577" s="15"/>
      <c r="AY577" s="15"/>
      <c r="AZ577" s="15"/>
      <c r="BA577" s="15"/>
      <c r="BB577" s="15"/>
      <c r="BC577" s="15"/>
      <c r="BD577" s="15"/>
      <c r="BE577" s="15"/>
      <c r="BF577" s="15"/>
      <c r="BG577" s="15"/>
      <c r="BH577" s="15"/>
      <c r="BI577" s="15"/>
      <c r="BJ577" s="15"/>
      <c r="BK577" s="15"/>
      <c r="BL577" s="15"/>
      <c r="BM577" s="15"/>
      <c r="BN577" s="15"/>
      <c r="BO577" s="15"/>
      <c r="BQ577" s="18"/>
      <c r="BR577" s="15"/>
      <c r="BS577" s="15"/>
      <c r="BT577" s="15"/>
      <c r="BU577" s="15"/>
      <c r="BV577" s="15"/>
      <c r="BW577" s="15"/>
      <c r="BX577" s="15"/>
      <c r="BY577" s="15"/>
      <c r="BZ577" s="15"/>
    </row>
    <row r="578" spans="1:78" ht="15" customHeight="1" x14ac:dyDescent="0.75">
      <c r="A578" s="10">
        <v>1</v>
      </c>
      <c r="B578" s="11">
        <v>7500</v>
      </c>
      <c r="C578" s="11">
        <v>33600</v>
      </c>
      <c r="D578" s="11">
        <v>50125</v>
      </c>
      <c r="E578" s="11">
        <v>2</v>
      </c>
      <c r="F578" s="11">
        <v>0</v>
      </c>
      <c r="G578" s="11">
        <v>0</v>
      </c>
      <c r="H578" s="11">
        <v>146.93333333000001</v>
      </c>
      <c r="I578" s="11">
        <v>0</v>
      </c>
      <c r="J578" s="11">
        <v>18</v>
      </c>
      <c r="K578" s="11"/>
      <c r="L578" s="11" t="s">
        <v>20</v>
      </c>
      <c r="M578" s="11" t="s">
        <v>14</v>
      </c>
      <c r="N578" s="11">
        <f t="shared" si="56"/>
        <v>0</v>
      </c>
      <c r="O578" s="11">
        <f t="shared" si="57"/>
        <v>0</v>
      </c>
      <c r="P578" s="11">
        <f t="shared" si="58"/>
        <v>1</v>
      </c>
      <c r="Q578" s="11">
        <f t="shared" si="59"/>
        <v>0</v>
      </c>
      <c r="R578" s="11">
        <f t="shared" si="60"/>
        <v>0</v>
      </c>
      <c r="S578" s="11">
        <f t="shared" si="61"/>
        <v>0</v>
      </c>
      <c r="T578" s="9">
        <f t="shared" si="62"/>
        <v>0</v>
      </c>
      <c r="AT578" s="18"/>
      <c r="AU578" s="15"/>
      <c r="AV578" s="15"/>
      <c r="AW578" s="15"/>
      <c r="AX578" s="15"/>
      <c r="AY578" s="15"/>
      <c r="AZ578" s="15"/>
      <c r="BA578" s="15"/>
      <c r="BB578" s="15"/>
      <c r="BC578" s="15"/>
      <c r="BD578" s="15"/>
      <c r="BE578" s="15"/>
      <c r="BF578" s="15"/>
      <c r="BG578" s="15"/>
      <c r="BH578" s="15"/>
      <c r="BI578" s="15"/>
      <c r="BJ578" s="15"/>
      <c r="BK578" s="15"/>
      <c r="BL578" s="15"/>
      <c r="BM578" s="15"/>
      <c r="BN578" s="15"/>
      <c r="BO578" s="15"/>
      <c r="BQ578" s="18"/>
      <c r="BR578" s="15"/>
      <c r="BS578" s="15"/>
      <c r="BT578" s="15"/>
      <c r="BU578" s="15"/>
      <c r="BV578" s="15"/>
      <c r="BW578" s="15"/>
      <c r="BX578" s="15"/>
      <c r="BY578" s="15"/>
      <c r="BZ578" s="15"/>
    </row>
    <row r="579" spans="1:78" ht="15" customHeight="1" x14ac:dyDescent="0.75">
      <c r="A579" s="10">
        <v>1</v>
      </c>
      <c r="B579" s="11">
        <v>7500</v>
      </c>
      <c r="C579" s="11">
        <v>57800</v>
      </c>
      <c r="D579" s="11">
        <v>109600</v>
      </c>
      <c r="E579" s="11">
        <v>4</v>
      </c>
      <c r="F579" s="11">
        <v>0</v>
      </c>
      <c r="G579" s="11">
        <v>1</v>
      </c>
      <c r="H579" s="11">
        <v>124.13333333</v>
      </c>
      <c r="I579" s="11">
        <v>1</v>
      </c>
      <c r="J579" s="11">
        <v>18</v>
      </c>
      <c r="K579" s="11"/>
      <c r="L579" s="11" t="s">
        <v>20</v>
      </c>
      <c r="M579" s="11" t="s">
        <v>17</v>
      </c>
      <c r="N579" s="11">
        <f t="shared" ref="N579:N642" si="63">IF(L579="HomeImp",1,0)</f>
        <v>0</v>
      </c>
      <c r="O579" s="11">
        <f t="shared" ref="O579:O642" si="64">IF(M579="Mgr",1,0)</f>
        <v>1</v>
      </c>
      <c r="P579" s="11">
        <f t="shared" ref="P579:P642" si="65">IF(M579="Other",1,0)</f>
        <v>0</v>
      </c>
      <c r="Q579" s="11">
        <f t="shared" ref="Q579:Q642" si="66">IF(M579="Office",1,0)</f>
        <v>0</v>
      </c>
      <c r="R579" s="11">
        <f t="shared" ref="R579:R642" si="67">IF(M579="Sales",1,0)</f>
        <v>0</v>
      </c>
      <c r="S579" s="11">
        <f t="shared" ref="S579:S642" si="68">IF(M579="ProfExe",1,0)</f>
        <v>0</v>
      </c>
      <c r="T579" s="9">
        <f t="shared" ref="T579:T642" si="69">H579*N579</f>
        <v>0</v>
      </c>
      <c r="AT579" s="18"/>
      <c r="AU579" s="15"/>
      <c r="AV579" s="15"/>
      <c r="AW579" s="15"/>
      <c r="AX579" s="15"/>
      <c r="AY579" s="15"/>
      <c r="AZ579" s="15"/>
      <c r="BA579" s="15"/>
      <c r="BB579" s="15"/>
      <c r="BC579" s="15"/>
      <c r="BD579" s="15"/>
      <c r="BE579" s="15"/>
      <c r="BF579" s="15"/>
      <c r="BG579" s="15"/>
      <c r="BH579" s="15"/>
      <c r="BI579" s="15"/>
      <c r="BJ579" s="15"/>
      <c r="BK579" s="15"/>
      <c r="BL579" s="15"/>
      <c r="BM579" s="15"/>
      <c r="BN579" s="15"/>
      <c r="BO579" s="15"/>
      <c r="BQ579" s="18"/>
      <c r="BR579" s="15"/>
      <c r="BS579" s="15"/>
      <c r="BT579" s="15"/>
      <c r="BU579" s="15"/>
      <c r="BV579" s="15"/>
      <c r="BW579" s="15"/>
      <c r="BX579" s="15"/>
      <c r="BY579" s="15"/>
      <c r="BZ579" s="15"/>
    </row>
    <row r="580" spans="1:78" ht="15" customHeight="1" x14ac:dyDescent="0.75">
      <c r="A580" s="10">
        <v>1</v>
      </c>
      <c r="B580" s="11">
        <v>7500</v>
      </c>
      <c r="C580" s="11"/>
      <c r="D580" s="11">
        <v>40150</v>
      </c>
      <c r="E580" s="11">
        <v>5</v>
      </c>
      <c r="F580" s="11">
        <v>0</v>
      </c>
      <c r="G580" s="11">
        <v>0</v>
      </c>
      <c r="H580" s="11"/>
      <c r="I580" s="11">
        <v>1</v>
      </c>
      <c r="J580" s="11">
        <v>0</v>
      </c>
      <c r="K580" s="11"/>
      <c r="L580" s="11" t="s">
        <v>13</v>
      </c>
      <c r="M580" s="11" t="s">
        <v>14</v>
      </c>
      <c r="N580" s="11">
        <f t="shared" si="63"/>
        <v>1</v>
      </c>
      <c r="O580" s="11">
        <f t="shared" si="64"/>
        <v>0</v>
      </c>
      <c r="P580" s="11">
        <f t="shared" si="65"/>
        <v>1</v>
      </c>
      <c r="Q580" s="11">
        <f t="shared" si="66"/>
        <v>0</v>
      </c>
      <c r="R580" s="11">
        <f t="shared" si="67"/>
        <v>0</v>
      </c>
      <c r="S580" s="11">
        <f t="shared" si="68"/>
        <v>0</v>
      </c>
      <c r="T580" s="9">
        <f t="shared" si="69"/>
        <v>0</v>
      </c>
      <c r="AT580" s="18"/>
      <c r="AU580" s="15"/>
      <c r="AV580" s="15"/>
      <c r="AW580" s="15"/>
      <c r="AX580" s="15"/>
      <c r="AY580" s="15"/>
      <c r="AZ580" s="15"/>
      <c r="BA580" s="15"/>
      <c r="BB580" s="15"/>
      <c r="BC580" s="15"/>
      <c r="BD580" s="15"/>
      <c r="BE580" s="15"/>
      <c r="BF580" s="15"/>
      <c r="BG580" s="15"/>
      <c r="BH580" s="15"/>
      <c r="BI580" s="15"/>
      <c r="BJ580" s="15"/>
      <c r="BK580" s="15"/>
      <c r="BL580" s="15"/>
      <c r="BM580" s="15"/>
      <c r="BN580" s="15"/>
      <c r="BO580" s="15"/>
      <c r="BQ580" s="18"/>
      <c r="BR580" s="15"/>
      <c r="BS580" s="15"/>
      <c r="BT580" s="15"/>
      <c r="BU580" s="15"/>
      <c r="BV580" s="15"/>
      <c r="BW580" s="15"/>
      <c r="BX580" s="15"/>
      <c r="BY580" s="15"/>
      <c r="BZ580" s="15"/>
    </row>
    <row r="581" spans="1:78" ht="15" customHeight="1" x14ac:dyDescent="0.75">
      <c r="A581" s="10">
        <v>1</v>
      </c>
      <c r="B581" s="11">
        <v>7500</v>
      </c>
      <c r="C581" s="11">
        <v>80440</v>
      </c>
      <c r="D581" s="11">
        <v>72920</v>
      </c>
      <c r="E581" s="11">
        <v>8</v>
      </c>
      <c r="F581" s="11">
        <v>0</v>
      </c>
      <c r="G581" s="11">
        <v>1</v>
      </c>
      <c r="H581" s="11">
        <v>201.5</v>
      </c>
      <c r="I581" s="11">
        <v>0</v>
      </c>
      <c r="J581" s="11">
        <v>24</v>
      </c>
      <c r="K581" s="11"/>
      <c r="L581" s="11" t="s">
        <v>13</v>
      </c>
      <c r="M581" s="11" t="s">
        <v>17</v>
      </c>
      <c r="N581" s="11">
        <f t="shared" si="63"/>
        <v>1</v>
      </c>
      <c r="O581" s="11">
        <f t="shared" si="64"/>
        <v>1</v>
      </c>
      <c r="P581" s="11">
        <f t="shared" si="65"/>
        <v>0</v>
      </c>
      <c r="Q581" s="11">
        <f t="shared" si="66"/>
        <v>0</v>
      </c>
      <c r="R581" s="11">
        <f t="shared" si="67"/>
        <v>0</v>
      </c>
      <c r="S581" s="11">
        <f t="shared" si="68"/>
        <v>0</v>
      </c>
      <c r="T581" s="9">
        <f t="shared" si="69"/>
        <v>201.5</v>
      </c>
      <c r="AT581" s="18"/>
      <c r="AU581" s="15"/>
      <c r="AV581" s="15"/>
      <c r="AW581" s="15"/>
      <c r="AX581" s="15"/>
      <c r="AY581" s="15"/>
      <c r="AZ581" s="15"/>
      <c r="BA581" s="15"/>
      <c r="BB581" s="15"/>
      <c r="BC581" s="15"/>
      <c r="BD581" s="15"/>
      <c r="BE581" s="15"/>
      <c r="BF581" s="15"/>
      <c r="BG581" s="15"/>
      <c r="BH581" s="15"/>
      <c r="BI581" s="15"/>
      <c r="BJ581" s="15"/>
      <c r="BK581" s="15"/>
      <c r="BL581" s="15"/>
      <c r="BM581" s="15"/>
      <c r="BN581" s="15"/>
      <c r="BO581" s="15"/>
      <c r="BQ581" s="18"/>
      <c r="BR581" s="15"/>
      <c r="BS581" s="15"/>
      <c r="BT581" s="15"/>
      <c r="BU581" s="15"/>
      <c r="BV581" s="15"/>
      <c r="BW581" s="15"/>
      <c r="BX581" s="15"/>
      <c r="BY581" s="15"/>
      <c r="BZ581" s="15"/>
    </row>
    <row r="582" spans="1:78" ht="15" customHeight="1" x14ac:dyDescent="0.75">
      <c r="A582" s="10">
        <v>1</v>
      </c>
      <c r="B582" s="11">
        <v>7500</v>
      </c>
      <c r="C582" s="11">
        <v>60000</v>
      </c>
      <c r="D582" s="11">
        <v>87830</v>
      </c>
      <c r="E582" s="11">
        <v>5</v>
      </c>
      <c r="F582" s="11">
        <v>0</v>
      </c>
      <c r="G582" s="11">
        <v>0</v>
      </c>
      <c r="H582" s="11">
        <v>153.26666667000001</v>
      </c>
      <c r="I582" s="11">
        <v>2</v>
      </c>
      <c r="J582" s="11">
        <v>16</v>
      </c>
      <c r="K582" s="11"/>
      <c r="L582" s="11" t="s">
        <v>13</v>
      </c>
      <c r="M582" s="11" t="s">
        <v>14</v>
      </c>
      <c r="N582" s="11">
        <f t="shared" si="63"/>
        <v>1</v>
      </c>
      <c r="O582" s="11">
        <f t="shared" si="64"/>
        <v>0</v>
      </c>
      <c r="P582" s="11">
        <f t="shared" si="65"/>
        <v>1</v>
      </c>
      <c r="Q582" s="11">
        <f t="shared" si="66"/>
        <v>0</v>
      </c>
      <c r="R582" s="11">
        <f t="shared" si="67"/>
        <v>0</v>
      </c>
      <c r="S582" s="11">
        <f t="shared" si="68"/>
        <v>0</v>
      </c>
      <c r="T582" s="9">
        <f t="shared" si="69"/>
        <v>153.26666667000001</v>
      </c>
      <c r="AT582" s="18"/>
      <c r="AU582" s="15"/>
      <c r="AV582" s="15"/>
      <c r="AW582" s="15"/>
      <c r="AX582" s="15"/>
      <c r="AY582" s="15"/>
      <c r="AZ582" s="15"/>
      <c r="BA582" s="15"/>
      <c r="BB582" s="15"/>
      <c r="BC582" s="15"/>
      <c r="BD582" s="15"/>
      <c r="BE582" s="15"/>
      <c r="BF582" s="15"/>
      <c r="BG582" s="15"/>
      <c r="BH582" s="15"/>
      <c r="BI582" s="15"/>
      <c r="BJ582" s="15"/>
      <c r="BK582" s="15"/>
      <c r="BL582" s="15"/>
      <c r="BM582" s="15"/>
      <c r="BN582" s="15"/>
      <c r="BO582" s="15"/>
      <c r="BQ582" s="18"/>
      <c r="BR582" s="15"/>
      <c r="BS582" s="15"/>
      <c r="BT582" s="15"/>
      <c r="BU582" s="15"/>
      <c r="BV582" s="15"/>
      <c r="BW582" s="15"/>
      <c r="BX582" s="15"/>
      <c r="BY582" s="15"/>
      <c r="BZ582" s="15"/>
    </row>
    <row r="583" spans="1:78" ht="15" customHeight="1" x14ac:dyDescent="0.75">
      <c r="A583" s="10">
        <v>1</v>
      </c>
      <c r="B583" s="11">
        <v>7500</v>
      </c>
      <c r="C583" s="11">
        <v>126000</v>
      </c>
      <c r="D583" s="11">
        <v>151380</v>
      </c>
      <c r="E583" s="11">
        <v>18</v>
      </c>
      <c r="F583" s="11">
        <v>0</v>
      </c>
      <c r="G583" s="11">
        <v>2</v>
      </c>
      <c r="H583" s="11">
        <v>75.666666667000001</v>
      </c>
      <c r="I583" s="11">
        <v>1</v>
      </c>
      <c r="J583" s="11">
        <v>13</v>
      </c>
      <c r="K583" s="11"/>
      <c r="L583" s="11" t="s">
        <v>13</v>
      </c>
      <c r="M583" s="11" t="s">
        <v>18</v>
      </c>
      <c r="N583" s="11">
        <f t="shared" si="63"/>
        <v>1</v>
      </c>
      <c r="O583" s="11">
        <f t="shared" si="64"/>
        <v>0</v>
      </c>
      <c r="P583" s="11">
        <f t="shared" si="65"/>
        <v>0</v>
      </c>
      <c r="Q583" s="11">
        <f t="shared" si="66"/>
        <v>0</v>
      </c>
      <c r="R583" s="11">
        <f t="shared" si="67"/>
        <v>0</v>
      </c>
      <c r="S583" s="11">
        <f t="shared" si="68"/>
        <v>1</v>
      </c>
      <c r="T583" s="9">
        <f t="shared" si="69"/>
        <v>75.666666667000001</v>
      </c>
      <c r="AT583" s="18"/>
      <c r="AU583" s="15"/>
      <c r="AV583" s="15"/>
      <c r="AW583" s="15"/>
      <c r="AX583" s="15"/>
      <c r="AY583" s="15"/>
      <c r="AZ583" s="15"/>
      <c r="BA583" s="15"/>
      <c r="BB583" s="15"/>
      <c r="BC583" s="15"/>
      <c r="BD583" s="15"/>
      <c r="BE583" s="15"/>
      <c r="BF583" s="15"/>
      <c r="BG583" s="15"/>
      <c r="BH583" s="15"/>
      <c r="BI583" s="15"/>
      <c r="BJ583" s="15"/>
      <c r="BK583" s="15"/>
      <c r="BL583" s="15"/>
      <c r="BM583" s="15"/>
      <c r="BN583" s="15"/>
      <c r="BO583" s="15"/>
      <c r="BQ583" s="18"/>
      <c r="BR583" s="15"/>
      <c r="BS583" s="15"/>
      <c r="BT583" s="15"/>
      <c r="BU583" s="15"/>
      <c r="BV583" s="15"/>
      <c r="BW583" s="15"/>
      <c r="BX583" s="15"/>
      <c r="BY583" s="15"/>
      <c r="BZ583" s="15"/>
    </row>
    <row r="584" spans="1:78" ht="15" customHeight="1" x14ac:dyDescent="0.75">
      <c r="A584" s="10">
        <v>0</v>
      </c>
      <c r="B584" s="11">
        <v>7500</v>
      </c>
      <c r="C584" s="11">
        <v>40936</v>
      </c>
      <c r="D584" s="11">
        <v>50900</v>
      </c>
      <c r="E584" s="11">
        <v>10</v>
      </c>
      <c r="F584" s="11">
        <v>1</v>
      </c>
      <c r="G584" s="11">
        <v>0</v>
      </c>
      <c r="H584" s="11">
        <v>115.6</v>
      </c>
      <c r="I584" s="11">
        <v>1</v>
      </c>
      <c r="J584" s="11">
        <v>26</v>
      </c>
      <c r="K584" s="11"/>
      <c r="L584" s="11" t="s">
        <v>20</v>
      </c>
      <c r="M584" s="11"/>
      <c r="N584" s="11">
        <f t="shared" si="63"/>
        <v>0</v>
      </c>
      <c r="O584" s="11">
        <f t="shared" si="64"/>
        <v>0</v>
      </c>
      <c r="P584" s="11">
        <f t="shared" si="65"/>
        <v>0</v>
      </c>
      <c r="Q584" s="11">
        <f t="shared" si="66"/>
        <v>0</v>
      </c>
      <c r="R584" s="11">
        <f t="shared" si="67"/>
        <v>0</v>
      </c>
      <c r="S584" s="11">
        <f t="shared" si="68"/>
        <v>0</v>
      </c>
      <c r="T584" s="9">
        <f t="shared" si="69"/>
        <v>0</v>
      </c>
      <c r="AT584" s="18"/>
      <c r="AU584" s="15"/>
      <c r="AV584" s="15"/>
      <c r="AW584" s="15"/>
      <c r="AX584" s="15"/>
      <c r="AY584" s="15"/>
      <c r="AZ584" s="15"/>
      <c r="BA584" s="15"/>
      <c r="BB584" s="15"/>
      <c r="BC584" s="15"/>
      <c r="BD584" s="15"/>
      <c r="BE584" s="15"/>
      <c r="BF584" s="15"/>
      <c r="BG584" s="15"/>
      <c r="BH584" s="15"/>
      <c r="BI584" s="15"/>
      <c r="BJ584" s="15"/>
      <c r="BK584" s="15"/>
      <c r="BL584" s="15"/>
      <c r="BM584" s="15"/>
      <c r="BN584" s="15"/>
      <c r="BO584" s="15"/>
      <c r="BQ584" s="18"/>
      <c r="BR584" s="15"/>
      <c r="BS584" s="15"/>
      <c r="BT584" s="15"/>
      <c r="BU584" s="15"/>
      <c r="BV584" s="15"/>
      <c r="BW584" s="15"/>
      <c r="BX584" s="15"/>
      <c r="BY584" s="15"/>
      <c r="BZ584" s="15"/>
    </row>
    <row r="585" spans="1:78" ht="15" customHeight="1" x14ac:dyDescent="0.75">
      <c r="A585" s="10">
        <v>0</v>
      </c>
      <c r="B585" s="11">
        <v>7500</v>
      </c>
      <c r="C585" s="11"/>
      <c r="D585" s="11">
        <v>26850</v>
      </c>
      <c r="E585" s="11">
        <v>20</v>
      </c>
      <c r="F585" s="11">
        <v>0</v>
      </c>
      <c r="G585" s="11">
        <v>0</v>
      </c>
      <c r="H585" s="11">
        <v>185.63333333</v>
      </c>
      <c r="I585" s="11">
        <v>1</v>
      </c>
      <c r="J585" s="11">
        <v>16</v>
      </c>
      <c r="K585" s="11"/>
      <c r="L585" s="11" t="s">
        <v>13</v>
      </c>
      <c r="M585" s="11" t="s">
        <v>15</v>
      </c>
      <c r="N585" s="11">
        <f t="shared" si="63"/>
        <v>1</v>
      </c>
      <c r="O585" s="11">
        <f t="shared" si="64"/>
        <v>0</v>
      </c>
      <c r="P585" s="11">
        <f t="shared" si="65"/>
        <v>0</v>
      </c>
      <c r="Q585" s="11">
        <f t="shared" si="66"/>
        <v>1</v>
      </c>
      <c r="R585" s="11">
        <f t="shared" si="67"/>
        <v>0</v>
      </c>
      <c r="S585" s="11">
        <f t="shared" si="68"/>
        <v>0</v>
      </c>
      <c r="T585" s="9">
        <f t="shared" si="69"/>
        <v>185.63333333</v>
      </c>
      <c r="AT585" s="18"/>
      <c r="AU585" s="15"/>
      <c r="AV585" s="15"/>
      <c r="AW585" s="15"/>
      <c r="AX585" s="15"/>
      <c r="AY585" s="15"/>
      <c r="AZ585" s="15"/>
      <c r="BA585" s="15"/>
      <c r="BB585" s="15"/>
      <c r="BC585" s="15"/>
      <c r="BD585" s="15"/>
      <c r="BE585" s="15"/>
      <c r="BF585" s="15"/>
      <c r="BG585" s="15"/>
      <c r="BH585" s="15"/>
      <c r="BI585" s="15"/>
      <c r="BJ585" s="15"/>
      <c r="BK585" s="15"/>
      <c r="BL585" s="15"/>
      <c r="BM585" s="15"/>
      <c r="BN585" s="15"/>
      <c r="BO585" s="15"/>
      <c r="BQ585" s="18"/>
      <c r="BR585" s="15"/>
      <c r="BS585" s="15"/>
      <c r="BT585" s="15"/>
      <c r="BU585" s="15"/>
      <c r="BV585" s="15"/>
      <c r="BW585" s="15"/>
      <c r="BX585" s="15"/>
      <c r="BY585" s="15"/>
      <c r="BZ585" s="15"/>
    </row>
    <row r="586" spans="1:78" ht="15" customHeight="1" x14ac:dyDescent="0.75">
      <c r="A586" s="10">
        <v>0</v>
      </c>
      <c r="B586" s="11">
        <v>7500</v>
      </c>
      <c r="C586" s="11">
        <v>49100</v>
      </c>
      <c r="D586" s="11">
        <v>85650</v>
      </c>
      <c r="E586" s="11">
        <v>18</v>
      </c>
      <c r="F586" s="11">
        <v>0</v>
      </c>
      <c r="G586" s="11">
        <v>0</v>
      </c>
      <c r="H586" s="11">
        <v>178.33466666999999</v>
      </c>
      <c r="I586" s="11">
        <v>0</v>
      </c>
      <c r="J586" s="11">
        <v>29</v>
      </c>
      <c r="K586" s="11"/>
      <c r="L586" s="11" t="s">
        <v>13</v>
      </c>
      <c r="M586" s="11" t="s">
        <v>14</v>
      </c>
      <c r="N586" s="11">
        <f t="shared" si="63"/>
        <v>1</v>
      </c>
      <c r="O586" s="11">
        <f t="shared" si="64"/>
        <v>0</v>
      </c>
      <c r="P586" s="11">
        <f t="shared" si="65"/>
        <v>1</v>
      </c>
      <c r="Q586" s="11">
        <f t="shared" si="66"/>
        <v>0</v>
      </c>
      <c r="R586" s="11">
        <f t="shared" si="67"/>
        <v>0</v>
      </c>
      <c r="S586" s="11">
        <f t="shared" si="68"/>
        <v>0</v>
      </c>
      <c r="T586" s="9">
        <f t="shared" si="69"/>
        <v>178.33466666999999</v>
      </c>
      <c r="AT586" s="18"/>
      <c r="AU586" s="15"/>
      <c r="AV586" s="15"/>
      <c r="AW586" s="15"/>
      <c r="AX586" s="15"/>
      <c r="AY586" s="15"/>
      <c r="AZ586" s="15"/>
      <c r="BA586" s="15"/>
      <c r="BB586" s="15"/>
      <c r="BC586" s="15"/>
      <c r="BD586" s="15"/>
      <c r="BE586" s="15"/>
      <c r="BF586" s="15"/>
      <c r="BG586" s="15"/>
      <c r="BH586" s="15"/>
      <c r="BI586" s="15"/>
      <c r="BJ586" s="15"/>
      <c r="BK586" s="15"/>
      <c r="BL586" s="15"/>
      <c r="BM586" s="15"/>
      <c r="BN586" s="15"/>
      <c r="BO586" s="15"/>
      <c r="BQ586" s="18"/>
      <c r="BR586" s="15"/>
      <c r="BS586" s="15"/>
      <c r="BT586" s="15"/>
      <c r="BU586" s="15"/>
      <c r="BV586" s="15"/>
      <c r="BW586" s="15"/>
      <c r="BX586" s="15"/>
      <c r="BY586" s="15"/>
      <c r="BZ586" s="15"/>
    </row>
    <row r="587" spans="1:78" ht="15" customHeight="1" x14ac:dyDescent="0.75">
      <c r="A587" s="10">
        <v>1</v>
      </c>
      <c r="B587" s="11">
        <v>7500</v>
      </c>
      <c r="C587" s="11"/>
      <c r="D587" s="11">
        <v>71799</v>
      </c>
      <c r="E587" s="11">
        <v>4</v>
      </c>
      <c r="F587" s="11">
        <v>0</v>
      </c>
      <c r="G587" s="11">
        <v>3</v>
      </c>
      <c r="H587" s="11">
        <v>177.5</v>
      </c>
      <c r="I587" s="11">
        <v>0</v>
      </c>
      <c r="J587" s="11">
        <v>22</v>
      </c>
      <c r="K587" s="11"/>
      <c r="L587" s="11" t="s">
        <v>13</v>
      </c>
      <c r="M587" s="11" t="s">
        <v>17</v>
      </c>
      <c r="N587" s="11">
        <f t="shared" si="63"/>
        <v>1</v>
      </c>
      <c r="O587" s="11">
        <f t="shared" si="64"/>
        <v>1</v>
      </c>
      <c r="P587" s="11">
        <f t="shared" si="65"/>
        <v>0</v>
      </c>
      <c r="Q587" s="11">
        <f t="shared" si="66"/>
        <v>0</v>
      </c>
      <c r="R587" s="11">
        <f t="shared" si="67"/>
        <v>0</v>
      </c>
      <c r="S587" s="11">
        <f t="shared" si="68"/>
        <v>0</v>
      </c>
      <c r="T587" s="9">
        <f t="shared" si="69"/>
        <v>177.5</v>
      </c>
      <c r="AT587" s="18"/>
      <c r="AU587" s="15"/>
      <c r="AV587" s="15"/>
      <c r="AW587" s="15"/>
      <c r="AX587" s="15"/>
      <c r="AY587" s="15"/>
      <c r="AZ587" s="15"/>
      <c r="BA587" s="15"/>
      <c r="BB587" s="15"/>
      <c r="BC587" s="15"/>
      <c r="BD587" s="15"/>
      <c r="BE587" s="15"/>
      <c r="BF587" s="15"/>
      <c r="BG587" s="15"/>
      <c r="BH587" s="15"/>
      <c r="BI587" s="15"/>
      <c r="BJ587" s="15"/>
      <c r="BK587" s="15"/>
      <c r="BL587" s="15"/>
      <c r="BM587" s="15"/>
      <c r="BN587" s="15"/>
      <c r="BO587" s="15"/>
      <c r="BQ587" s="18"/>
      <c r="BR587" s="15"/>
      <c r="BS587" s="15"/>
      <c r="BT587" s="15"/>
      <c r="BU587" s="15"/>
      <c r="BV587" s="15"/>
      <c r="BW587" s="15"/>
      <c r="BX587" s="15"/>
      <c r="BY587" s="15"/>
      <c r="BZ587" s="15"/>
    </row>
    <row r="588" spans="1:78" ht="15" customHeight="1" x14ac:dyDescent="0.75">
      <c r="A588" s="10">
        <v>1</v>
      </c>
      <c r="B588" s="11">
        <v>7500</v>
      </c>
      <c r="C588" s="11">
        <v>39600</v>
      </c>
      <c r="D588" s="11">
        <v>42000</v>
      </c>
      <c r="E588" s="11">
        <v>1</v>
      </c>
      <c r="F588" s="11">
        <v>0</v>
      </c>
      <c r="G588" s="11">
        <v>0</v>
      </c>
      <c r="H588" s="11">
        <v>47.7</v>
      </c>
      <c r="I588" s="11">
        <v>1</v>
      </c>
      <c r="J588" s="11">
        <v>15</v>
      </c>
      <c r="K588" s="11"/>
      <c r="L588" s="11" t="s">
        <v>20</v>
      </c>
      <c r="M588" s="11" t="s">
        <v>19</v>
      </c>
      <c r="N588" s="11">
        <f t="shared" si="63"/>
        <v>0</v>
      </c>
      <c r="O588" s="11">
        <f t="shared" si="64"/>
        <v>0</v>
      </c>
      <c r="P588" s="11">
        <f t="shared" si="65"/>
        <v>0</v>
      </c>
      <c r="Q588" s="11">
        <f t="shared" si="66"/>
        <v>0</v>
      </c>
      <c r="R588" s="11">
        <f t="shared" si="67"/>
        <v>0</v>
      </c>
      <c r="S588" s="11">
        <f t="shared" si="68"/>
        <v>0</v>
      </c>
      <c r="T588" s="9">
        <f t="shared" si="69"/>
        <v>0</v>
      </c>
      <c r="AT588" s="18"/>
      <c r="AU588" s="15"/>
      <c r="AV588" s="15"/>
      <c r="AW588" s="15"/>
      <c r="AX588" s="15"/>
      <c r="AY588" s="15"/>
      <c r="AZ588" s="15"/>
      <c r="BA588" s="15"/>
      <c r="BB588" s="15"/>
      <c r="BC588" s="15"/>
      <c r="BD588" s="15"/>
      <c r="BE588" s="15"/>
      <c r="BF588" s="15"/>
      <c r="BG588" s="15"/>
      <c r="BH588" s="15"/>
      <c r="BI588" s="15"/>
      <c r="BJ588" s="15"/>
      <c r="BK588" s="15"/>
      <c r="BL588" s="15"/>
      <c r="BM588" s="15"/>
      <c r="BN588" s="15"/>
      <c r="BO588" s="15"/>
      <c r="BQ588" s="18"/>
      <c r="BR588" s="15"/>
      <c r="BS588" s="15"/>
      <c r="BT588" s="15"/>
      <c r="BU588" s="15"/>
      <c r="BV588" s="15"/>
      <c r="BW588" s="15"/>
      <c r="BX588" s="15"/>
      <c r="BY588" s="15"/>
      <c r="BZ588" s="15"/>
    </row>
    <row r="589" spans="1:78" ht="15" customHeight="1" x14ac:dyDescent="0.75">
      <c r="A589" s="10">
        <v>1</v>
      </c>
      <c r="B589" s="11">
        <v>7500</v>
      </c>
      <c r="C589" s="11">
        <v>42077</v>
      </c>
      <c r="D589" s="11">
        <v>91676</v>
      </c>
      <c r="E589" s="11">
        <v>5.5</v>
      </c>
      <c r="F589" s="11">
        <v>1</v>
      </c>
      <c r="G589" s="11">
        <v>4</v>
      </c>
      <c r="H589" s="11">
        <v>344.9</v>
      </c>
      <c r="I589" s="11">
        <v>1</v>
      </c>
      <c r="J589" s="11">
        <v>30</v>
      </c>
      <c r="K589" s="11"/>
      <c r="L589" s="11" t="s">
        <v>13</v>
      </c>
      <c r="M589" s="11" t="s">
        <v>15</v>
      </c>
      <c r="N589" s="11">
        <f t="shared" si="63"/>
        <v>1</v>
      </c>
      <c r="O589" s="11">
        <f t="shared" si="64"/>
        <v>0</v>
      </c>
      <c r="P589" s="11">
        <f t="shared" si="65"/>
        <v>0</v>
      </c>
      <c r="Q589" s="11">
        <f t="shared" si="66"/>
        <v>1</v>
      </c>
      <c r="R589" s="11">
        <f t="shared" si="67"/>
        <v>0</v>
      </c>
      <c r="S589" s="11">
        <f t="shared" si="68"/>
        <v>0</v>
      </c>
      <c r="T589" s="9">
        <f t="shared" si="69"/>
        <v>344.9</v>
      </c>
      <c r="AT589" s="18"/>
      <c r="AU589" s="15"/>
      <c r="AV589" s="15"/>
      <c r="AW589" s="15"/>
      <c r="AX589" s="15"/>
      <c r="AY589" s="15"/>
      <c r="AZ589" s="15"/>
      <c r="BA589" s="15"/>
      <c r="BB589" s="15"/>
      <c r="BC589" s="15"/>
      <c r="BD589" s="15"/>
      <c r="BE589" s="15"/>
      <c r="BF589" s="15"/>
      <c r="BG589" s="15"/>
      <c r="BH589" s="15"/>
      <c r="BI589" s="15"/>
      <c r="BJ589" s="15"/>
      <c r="BK589" s="15"/>
      <c r="BL589" s="15"/>
      <c r="BM589" s="15"/>
      <c r="BN589" s="15"/>
      <c r="BO589" s="15"/>
      <c r="BQ589" s="18"/>
      <c r="BR589" s="15"/>
      <c r="BS589" s="15"/>
      <c r="BT589" s="15"/>
      <c r="BU589" s="15"/>
      <c r="BV589" s="15"/>
      <c r="BW589" s="15"/>
      <c r="BX589" s="15"/>
      <c r="BY589" s="15"/>
      <c r="BZ589" s="15"/>
    </row>
    <row r="590" spans="1:78" ht="15" customHeight="1" x14ac:dyDescent="0.75">
      <c r="A590" s="10">
        <v>1</v>
      </c>
      <c r="B590" s="11">
        <v>7500</v>
      </c>
      <c r="C590" s="11">
        <v>42721</v>
      </c>
      <c r="D590" s="11">
        <v>67000</v>
      </c>
      <c r="E590" s="11">
        <v>15</v>
      </c>
      <c r="F590" s="11">
        <v>1</v>
      </c>
      <c r="G590" s="11">
        <v>3</v>
      </c>
      <c r="H590" s="11">
        <v>126.76666667000001</v>
      </c>
      <c r="I590" s="11">
        <v>2</v>
      </c>
      <c r="J590" s="11">
        <v>23</v>
      </c>
      <c r="K590" s="11"/>
      <c r="L590" s="11" t="s">
        <v>20</v>
      </c>
      <c r="M590" s="11" t="s">
        <v>14</v>
      </c>
      <c r="N590" s="11">
        <f t="shared" si="63"/>
        <v>0</v>
      </c>
      <c r="O590" s="11">
        <f t="shared" si="64"/>
        <v>0</v>
      </c>
      <c r="P590" s="11">
        <f t="shared" si="65"/>
        <v>1</v>
      </c>
      <c r="Q590" s="11">
        <f t="shared" si="66"/>
        <v>0</v>
      </c>
      <c r="R590" s="11">
        <f t="shared" si="67"/>
        <v>0</v>
      </c>
      <c r="S590" s="11">
        <f t="shared" si="68"/>
        <v>0</v>
      </c>
      <c r="T590" s="9">
        <f t="shared" si="69"/>
        <v>0</v>
      </c>
      <c r="AT590" s="18"/>
      <c r="AU590" s="15"/>
      <c r="AV590" s="15"/>
      <c r="AW590" s="15"/>
      <c r="AX590" s="15"/>
      <c r="AY590" s="15"/>
      <c r="AZ590" s="15"/>
      <c r="BA590" s="15"/>
      <c r="BB590" s="15"/>
      <c r="BC590" s="15"/>
      <c r="BD590" s="15"/>
      <c r="BE590" s="15"/>
      <c r="BF590" s="15"/>
      <c r="BG590" s="15"/>
      <c r="BH590" s="15"/>
      <c r="BI590" s="15"/>
      <c r="BJ590" s="15"/>
      <c r="BK590" s="15"/>
      <c r="BL590" s="15"/>
      <c r="BM590" s="15"/>
      <c r="BN590" s="15"/>
      <c r="BO590" s="15"/>
      <c r="BQ590" s="18"/>
      <c r="BR590" s="15"/>
      <c r="BS590" s="15"/>
      <c r="BT590" s="15"/>
      <c r="BU590" s="15"/>
      <c r="BV590" s="15"/>
      <c r="BW590" s="15"/>
      <c r="BX590" s="15"/>
      <c r="BY590" s="15"/>
      <c r="BZ590" s="15"/>
    </row>
    <row r="591" spans="1:78" ht="15" customHeight="1" x14ac:dyDescent="0.75">
      <c r="A591" s="10">
        <v>1</v>
      </c>
      <c r="B591" s="11">
        <v>7500</v>
      </c>
      <c r="C591" s="11"/>
      <c r="D591" s="11"/>
      <c r="E591" s="11">
        <v>20</v>
      </c>
      <c r="F591" s="11"/>
      <c r="G591" s="11"/>
      <c r="H591" s="11">
        <v>157.32842274999999</v>
      </c>
      <c r="I591" s="11">
        <v>0</v>
      </c>
      <c r="J591" s="11">
        <v>20</v>
      </c>
      <c r="K591" s="11"/>
      <c r="L591" s="11" t="s">
        <v>13</v>
      </c>
      <c r="M591" s="11" t="s">
        <v>14</v>
      </c>
      <c r="N591" s="11">
        <f t="shared" si="63"/>
        <v>1</v>
      </c>
      <c r="O591" s="11">
        <f t="shared" si="64"/>
        <v>0</v>
      </c>
      <c r="P591" s="11">
        <f t="shared" si="65"/>
        <v>1</v>
      </c>
      <c r="Q591" s="11">
        <f t="shared" si="66"/>
        <v>0</v>
      </c>
      <c r="R591" s="11">
        <f t="shared" si="67"/>
        <v>0</v>
      </c>
      <c r="S591" s="11">
        <f t="shared" si="68"/>
        <v>0</v>
      </c>
      <c r="T591" s="9">
        <f t="shared" si="69"/>
        <v>157.32842274999999</v>
      </c>
      <c r="AT591" s="18"/>
      <c r="AU591" s="15"/>
      <c r="AV591" s="15"/>
      <c r="AW591" s="15"/>
      <c r="AX591" s="15"/>
      <c r="AY591" s="15"/>
      <c r="AZ591" s="15"/>
      <c r="BA591" s="15"/>
      <c r="BB591" s="15"/>
      <c r="BC591" s="15"/>
      <c r="BD591" s="15"/>
      <c r="BE591" s="15"/>
      <c r="BF591" s="15"/>
      <c r="BG591" s="15"/>
      <c r="BH591" s="15"/>
      <c r="BI591" s="15"/>
      <c r="BJ591" s="15"/>
      <c r="BK591" s="15"/>
      <c r="BL591" s="15"/>
      <c r="BM591" s="15"/>
      <c r="BN591" s="15"/>
      <c r="BO591" s="15"/>
      <c r="BQ591" s="18"/>
      <c r="BR591" s="15"/>
      <c r="BS591" s="15"/>
      <c r="BT591" s="15"/>
      <c r="BU591" s="15"/>
      <c r="BV591" s="15"/>
      <c r="BW591" s="15"/>
      <c r="BX591" s="15"/>
      <c r="BY591" s="15"/>
      <c r="BZ591" s="15"/>
    </row>
    <row r="592" spans="1:78" ht="15" customHeight="1" x14ac:dyDescent="0.75">
      <c r="A592" s="10">
        <v>1</v>
      </c>
      <c r="B592" s="11">
        <v>7500</v>
      </c>
      <c r="C592" s="11">
        <v>12115</v>
      </c>
      <c r="D592" s="11">
        <v>35910</v>
      </c>
      <c r="E592" s="11">
        <v>13</v>
      </c>
      <c r="F592" s="11">
        <v>3</v>
      </c>
      <c r="G592" s="11">
        <v>6</v>
      </c>
      <c r="H592" s="11">
        <v>234.90075082000001</v>
      </c>
      <c r="I592" s="11">
        <v>0</v>
      </c>
      <c r="J592" s="11">
        <v>24</v>
      </c>
      <c r="K592" s="11">
        <v>24.662276673000001</v>
      </c>
      <c r="L592" s="11" t="s">
        <v>13</v>
      </c>
      <c r="M592" s="11" t="s">
        <v>15</v>
      </c>
      <c r="N592" s="11">
        <f t="shared" si="63"/>
        <v>1</v>
      </c>
      <c r="O592" s="11">
        <f t="shared" si="64"/>
        <v>0</v>
      </c>
      <c r="P592" s="11">
        <f t="shared" si="65"/>
        <v>0</v>
      </c>
      <c r="Q592" s="11">
        <f t="shared" si="66"/>
        <v>1</v>
      </c>
      <c r="R592" s="11">
        <f t="shared" si="67"/>
        <v>0</v>
      </c>
      <c r="S592" s="11">
        <f t="shared" si="68"/>
        <v>0</v>
      </c>
      <c r="T592" s="9">
        <f t="shared" si="69"/>
        <v>234.90075082000001</v>
      </c>
      <c r="AT592" s="18"/>
      <c r="AU592" s="15"/>
      <c r="AV592" s="15"/>
      <c r="AW592" s="15"/>
      <c r="AX592" s="15"/>
      <c r="AY592" s="15"/>
      <c r="AZ592" s="15"/>
      <c r="BA592" s="15"/>
      <c r="BB592" s="15"/>
      <c r="BC592" s="15"/>
      <c r="BD592" s="15"/>
      <c r="BE592" s="15"/>
      <c r="BF592" s="15"/>
      <c r="BG592" s="15"/>
      <c r="BH592" s="15"/>
      <c r="BI592" s="15"/>
      <c r="BJ592" s="15"/>
      <c r="BK592" s="15"/>
      <c r="BL592" s="15"/>
      <c r="BM592" s="15"/>
      <c r="BN592" s="15"/>
      <c r="BO592" s="15"/>
      <c r="BQ592" s="18"/>
      <c r="BR592" s="15"/>
      <c r="BS592" s="15"/>
      <c r="BT592" s="15"/>
      <c r="BU592" s="15"/>
      <c r="BV592" s="15"/>
      <c r="BW592" s="15"/>
      <c r="BX592" s="15"/>
      <c r="BY592" s="15"/>
      <c r="BZ592" s="15"/>
    </row>
    <row r="593" spans="1:78" ht="15" customHeight="1" x14ac:dyDescent="0.75">
      <c r="A593" s="10">
        <v>0</v>
      </c>
      <c r="B593" s="11">
        <v>7500</v>
      </c>
      <c r="C593" s="11">
        <v>67778</v>
      </c>
      <c r="D593" s="11">
        <v>83368</v>
      </c>
      <c r="E593" s="11">
        <v>15</v>
      </c>
      <c r="F593" s="11">
        <v>0</v>
      </c>
      <c r="G593" s="11">
        <v>0</v>
      </c>
      <c r="H593" s="11">
        <v>227.29208976000001</v>
      </c>
      <c r="I593" s="11">
        <v>0</v>
      </c>
      <c r="J593" s="11">
        <v>17</v>
      </c>
      <c r="K593" s="11">
        <v>24.091770362999998</v>
      </c>
      <c r="L593" s="11" t="s">
        <v>20</v>
      </c>
      <c r="M593" s="11" t="s">
        <v>18</v>
      </c>
      <c r="N593" s="11">
        <f t="shared" si="63"/>
        <v>0</v>
      </c>
      <c r="O593" s="11">
        <f t="shared" si="64"/>
        <v>0</v>
      </c>
      <c r="P593" s="11">
        <f t="shared" si="65"/>
        <v>0</v>
      </c>
      <c r="Q593" s="11">
        <f t="shared" si="66"/>
        <v>0</v>
      </c>
      <c r="R593" s="11">
        <f t="shared" si="67"/>
        <v>0</v>
      </c>
      <c r="S593" s="11">
        <f t="shared" si="68"/>
        <v>1</v>
      </c>
      <c r="T593" s="9">
        <f t="shared" si="69"/>
        <v>0</v>
      </c>
      <c r="AT593" s="18"/>
      <c r="AU593" s="15"/>
      <c r="AV593" s="15"/>
      <c r="AW593" s="15"/>
      <c r="AX593" s="15"/>
      <c r="AY593" s="15"/>
      <c r="AZ593" s="15"/>
      <c r="BA593" s="15"/>
      <c r="BB593" s="15"/>
      <c r="BC593" s="15"/>
      <c r="BD593" s="15"/>
      <c r="BE593" s="15"/>
      <c r="BF593" s="15"/>
      <c r="BG593" s="15"/>
      <c r="BH593" s="15"/>
      <c r="BI593" s="15"/>
      <c r="BJ593" s="15"/>
      <c r="BK593" s="15"/>
      <c r="BL593" s="15"/>
      <c r="BM593" s="15"/>
      <c r="BN593" s="15"/>
      <c r="BO593" s="15"/>
      <c r="BQ593" s="18"/>
      <c r="BR593" s="15"/>
      <c r="BS593" s="15"/>
      <c r="BT593" s="15"/>
      <c r="BU593" s="15"/>
      <c r="BV593" s="15"/>
      <c r="BW593" s="15"/>
      <c r="BX593" s="15"/>
      <c r="BY593" s="15"/>
      <c r="BZ593" s="15"/>
    </row>
    <row r="594" spans="1:78" ht="15" customHeight="1" x14ac:dyDescent="0.75">
      <c r="A594" s="10">
        <v>0</v>
      </c>
      <c r="B594" s="11">
        <v>7500</v>
      </c>
      <c r="C594" s="11">
        <v>60192</v>
      </c>
      <c r="D594" s="11">
        <v>76475</v>
      </c>
      <c r="E594" s="11">
        <v>8</v>
      </c>
      <c r="F594" s="11">
        <v>0</v>
      </c>
      <c r="G594" s="11">
        <v>0</v>
      </c>
      <c r="H594" s="11">
        <v>60.503625208999999</v>
      </c>
      <c r="I594" s="11">
        <v>2</v>
      </c>
      <c r="J594" s="11">
        <v>24</v>
      </c>
      <c r="K594" s="11">
        <v>39.280512379000001</v>
      </c>
      <c r="L594" s="11" t="s">
        <v>20</v>
      </c>
      <c r="M594" s="11" t="s">
        <v>18</v>
      </c>
      <c r="N594" s="11">
        <f t="shared" si="63"/>
        <v>0</v>
      </c>
      <c r="O594" s="11">
        <f t="shared" si="64"/>
        <v>0</v>
      </c>
      <c r="P594" s="11">
        <f t="shared" si="65"/>
        <v>0</v>
      </c>
      <c r="Q594" s="11">
        <f t="shared" si="66"/>
        <v>0</v>
      </c>
      <c r="R594" s="11">
        <f t="shared" si="67"/>
        <v>0</v>
      </c>
      <c r="S594" s="11">
        <f t="shared" si="68"/>
        <v>1</v>
      </c>
      <c r="T594" s="9">
        <f t="shared" si="69"/>
        <v>0</v>
      </c>
      <c r="AT594" s="18"/>
      <c r="AU594" s="15"/>
      <c r="AV594" s="15"/>
      <c r="AW594" s="15"/>
      <c r="AX594" s="15"/>
      <c r="AY594" s="15"/>
      <c r="AZ594" s="15"/>
      <c r="BA594" s="15"/>
      <c r="BB594" s="15"/>
      <c r="BC594" s="15"/>
      <c r="BD594" s="15"/>
      <c r="BE594" s="15"/>
      <c r="BF594" s="15"/>
      <c r="BG594" s="15"/>
      <c r="BH594" s="15"/>
      <c r="BI594" s="15"/>
      <c r="BJ594" s="15"/>
      <c r="BK594" s="15"/>
      <c r="BL594" s="15"/>
      <c r="BM594" s="15"/>
      <c r="BN594" s="15"/>
      <c r="BO594" s="15"/>
      <c r="BQ594" s="18"/>
      <c r="BR594" s="15"/>
      <c r="BS594" s="15"/>
      <c r="BT594" s="15"/>
      <c r="BU594" s="15"/>
      <c r="BV594" s="15"/>
      <c r="BW594" s="15"/>
      <c r="BX594" s="15"/>
      <c r="BY594" s="15"/>
      <c r="BZ594" s="15"/>
    </row>
    <row r="595" spans="1:78" ht="15" customHeight="1" x14ac:dyDescent="0.75">
      <c r="A595" s="10">
        <v>0</v>
      </c>
      <c r="B595" s="11">
        <v>7500</v>
      </c>
      <c r="C595" s="11">
        <v>57213</v>
      </c>
      <c r="D595" s="11">
        <v>92458</v>
      </c>
      <c r="E595" s="11">
        <v>28</v>
      </c>
      <c r="F595" s="11">
        <v>0</v>
      </c>
      <c r="G595" s="11">
        <v>0</v>
      </c>
      <c r="H595" s="11">
        <v>243.15711916999999</v>
      </c>
      <c r="I595" s="11">
        <v>1</v>
      </c>
      <c r="J595" s="11">
        <v>16</v>
      </c>
      <c r="K595" s="11">
        <v>23.992353350999998</v>
      </c>
      <c r="L595" s="11" t="s">
        <v>13</v>
      </c>
      <c r="M595" s="11" t="s">
        <v>15</v>
      </c>
      <c r="N595" s="11">
        <f t="shared" si="63"/>
        <v>1</v>
      </c>
      <c r="O595" s="11">
        <f t="shared" si="64"/>
        <v>0</v>
      </c>
      <c r="P595" s="11">
        <f t="shared" si="65"/>
        <v>0</v>
      </c>
      <c r="Q595" s="11">
        <f t="shared" si="66"/>
        <v>1</v>
      </c>
      <c r="R595" s="11">
        <f t="shared" si="67"/>
        <v>0</v>
      </c>
      <c r="S595" s="11">
        <f t="shared" si="68"/>
        <v>0</v>
      </c>
      <c r="T595" s="9">
        <f t="shared" si="69"/>
        <v>243.15711916999999</v>
      </c>
      <c r="AT595" s="18"/>
      <c r="AU595" s="15"/>
      <c r="AV595" s="15"/>
      <c r="AW595" s="15"/>
      <c r="AX595" s="15"/>
      <c r="AY595" s="15"/>
      <c r="AZ595" s="15"/>
      <c r="BA595" s="15"/>
      <c r="BB595" s="15"/>
      <c r="BC595" s="15"/>
      <c r="BD595" s="15"/>
      <c r="BE595" s="15"/>
      <c r="BF595" s="15"/>
      <c r="BG595" s="15"/>
      <c r="BH595" s="15"/>
      <c r="BI595" s="15"/>
      <c r="BJ595" s="15"/>
      <c r="BK595" s="15"/>
      <c r="BL595" s="15"/>
      <c r="BM595" s="15"/>
      <c r="BN595" s="15"/>
      <c r="BO595" s="15"/>
      <c r="BQ595" s="18"/>
      <c r="BR595" s="15"/>
      <c r="BS595" s="15"/>
      <c r="BT595" s="15"/>
      <c r="BU595" s="15"/>
      <c r="BV595" s="15"/>
      <c r="BW595" s="15"/>
      <c r="BX595" s="15"/>
      <c r="BY595" s="15"/>
      <c r="BZ595" s="15"/>
    </row>
    <row r="596" spans="1:78" ht="15" customHeight="1" x14ac:dyDescent="0.75">
      <c r="A596" s="10">
        <v>1</v>
      </c>
      <c r="B596" s="11">
        <v>7500</v>
      </c>
      <c r="C596" s="11">
        <v>50000</v>
      </c>
      <c r="D596" s="11">
        <v>80000</v>
      </c>
      <c r="E596" s="11">
        <v>9</v>
      </c>
      <c r="F596" s="11"/>
      <c r="G596" s="11">
        <v>5</v>
      </c>
      <c r="H596" s="11">
        <v>299.56666667000002</v>
      </c>
      <c r="I596" s="11">
        <v>2</v>
      </c>
      <c r="J596" s="11">
        <v>18</v>
      </c>
      <c r="K596" s="11"/>
      <c r="L596" s="11" t="s">
        <v>13</v>
      </c>
      <c r="M596" s="11" t="s">
        <v>14</v>
      </c>
      <c r="N596" s="11">
        <f t="shared" si="63"/>
        <v>1</v>
      </c>
      <c r="O596" s="11">
        <f t="shared" si="64"/>
        <v>0</v>
      </c>
      <c r="P596" s="11">
        <f t="shared" si="65"/>
        <v>1</v>
      </c>
      <c r="Q596" s="11">
        <f t="shared" si="66"/>
        <v>0</v>
      </c>
      <c r="R596" s="11">
        <f t="shared" si="67"/>
        <v>0</v>
      </c>
      <c r="S596" s="11">
        <f t="shared" si="68"/>
        <v>0</v>
      </c>
      <c r="T596" s="9">
        <f t="shared" si="69"/>
        <v>299.56666667000002</v>
      </c>
      <c r="AT596" s="18"/>
      <c r="AU596" s="15"/>
      <c r="AV596" s="15"/>
      <c r="AW596" s="15"/>
      <c r="AX596" s="15"/>
      <c r="AY596" s="15"/>
      <c r="AZ596" s="15"/>
      <c r="BA596" s="15"/>
      <c r="BB596" s="15"/>
      <c r="BC596" s="15"/>
      <c r="BD596" s="15"/>
      <c r="BE596" s="15"/>
      <c r="BF596" s="15"/>
      <c r="BG596" s="15"/>
      <c r="BH596" s="15"/>
      <c r="BI596" s="15"/>
      <c r="BJ596" s="15"/>
      <c r="BK596" s="15"/>
      <c r="BL596" s="15"/>
      <c r="BM596" s="15"/>
      <c r="BN596" s="15"/>
      <c r="BO596" s="15"/>
      <c r="BQ596" s="18"/>
      <c r="BR596" s="15"/>
      <c r="BS596" s="15"/>
      <c r="BT596" s="15"/>
      <c r="BU596" s="15"/>
      <c r="BV596" s="15"/>
      <c r="BW596" s="15"/>
      <c r="BX596" s="15"/>
      <c r="BY596" s="15"/>
      <c r="BZ596" s="15"/>
    </row>
    <row r="597" spans="1:78" ht="15" customHeight="1" x14ac:dyDescent="0.75">
      <c r="A597" s="10">
        <v>0</v>
      </c>
      <c r="B597" s="11">
        <v>7600</v>
      </c>
      <c r="C597" s="11">
        <v>133475</v>
      </c>
      <c r="D597" s="11">
        <v>203936</v>
      </c>
      <c r="E597" s="11">
        <v>1</v>
      </c>
      <c r="F597" s="11">
        <v>0</v>
      </c>
      <c r="G597" s="11">
        <v>0</v>
      </c>
      <c r="H597" s="11">
        <v>87.452870081</v>
      </c>
      <c r="I597" s="11">
        <v>2</v>
      </c>
      <c r="J597" s="11">
        <v>23</v>
      </c>
      <c r="K597" s="11">
        <v>37.005967843000001</v>
      </c>
      <c r="L597" s="11" t="s">
        <v>20</v>
      </c>
      <c r="M597" s="11" t="s">
        <v>18</v>
      </c>
      <c r="N597" s="11">
        <f t="shared" si="63"/>
        <v>0</v>
      </c>
      <c r="O597" s="11">
        <f t="shared" si="64"/>
        <v>0</v>
      </c>
      <c r="P597" s="11">
        <f t="shared" si="65"/>
        <v>0</v>
      </c>
      <c r="Q597" s="11">
        <f t="shared" si="66"/>
        <v>0</v>
      </c>
      <c r="R597" s="11">
        <f t="shared" si="67"/>
        <v>0</v>
      </c>
      <c r="S597" s="11">
        <f t="shared" si="68"/>
        <v>1</v>
      </c>
      <c r="T597" s="9">
        <f t="shared" si="69"/>
        <v>0</v>
      </c>
      <c r="AT597" s="18"/>
      <c r="AU597" s="15"/>
      <c r="AV597" s="15"/>
      <c r="AW597" s="15"/>
      <c r="AX597" s="15"/>
      <c r="AY597" s="15"/>
      <c r="AZ597" s="15"/>
      <c r="BA597" s="15"/>
      <c r="BB597" s="15"/>
      <c r="BC597" s="15"/>
      <c r="BD597" s="15"/>
      <c r="BE597" s="15"/>
      <c r="BF597" s="15"/>
      <c r="BG597" s="15"/>
      <c r="BH597" s="15"/>
      <c r="BI597" s="15"/>
      <c r="BJ597" s="15"/>
      <c r="BK597" s="15"/>
      <c r="BL597" s="15"/>
      <c r="BM597" s="15"/>
      <c r="BN597" s="15"/>
      <c r="BO597" s="15"/>
      <c r="BQ597" s="18"/>
      <c r="BR597" s="15"/>
      <c r="BS597" s="15"/>
      <c r="BT597" s="15"/>
      <c r="BU597" s="15"/>
      <c r="BV597" s="15"/>
      <c r="BW597" s="15"/>
      <c r="BX597" s="15"/>
      <c r="BY597" s="15"/>
      <c r="BZ597" s="15"/>
    </row>
    <row r="598" spans="1:78" ht="15" customHeight="1" x14ac:dyDescent="0.75">
      <c r="A598" s="10">
        <v>0</v>
      </c>
      <c r="B598" s="11">
        <v>7600</v>
      </c>
      <c r="C598" s="11">
        <v>77518</v>
      </c>
      <c r="D598" s="11">
        <v>83727</v>
      </c>
      <c r="E598" s="11">
        <v>4</v>
      </c>
      <c r="F598" s="11"/>
      <c r="G598" s="11"/>
      <c r="H598" s="11"/>
      <c r="I598" s="11"/>
      <c r="J598" s="11"/>
      <c r="K598" s="11">
        <v>22.655140286000002</v>
      </c>
      <c r="L598" s="11" t="s">
        <v>20</v>
      </c>
      <c r="M598" s="11"/>
      <c r="N598" s="11">
        <f t="shared" si="63"/>
        <v>0</v>
      </c>
      <c r="O598" s="11">
        <f t="shared" si="64"/>
        <v>0</v>
      </c>
      <c r="P598" s="11">
        <f t="shared" si="65"/>
        <v>0</v>
      </c>
      <c r="Q598" s="11">
        <f t="shared" si="66"/>
        <v>0</v>
      </c>
      <c r="R598" s="11">
        <f t="shared" si="67"/>
        <v>0</v>
      </c>
      <c r="S598" s="11">
        <f t="shared" si="68"/>
        <v>0</v>
      </c>
      <c r="T598" s="9">
        <f t="shared" si="69"/>
        <v>0</v>
      </c>
      <c r="AT598" s="18"/>
      <c r="AU598" s="15"/>
      <c r="AV598" s="15"/>
      <c r="AW598" s="15"/>
      <c r="AX598" s="15"/>
      <c r="AY598" s="15"/>
      <c r="AZ598" s="15"/>
      <c r="BA598" s="15"/>
      <c r="BB598" s="15"/>
      <c r="BC598" s="15"/>
      <c r="BD598" s="15"/>
      <c r="BE598" s="15"/>
      <c r="BF598" s="15"/>
      <c r="BG598" s="15"/>
      <c r="BH598" s="15"/>
      <c r="BI598" s="15"/>
      <c r="BJ598" s="15"/>
      <c r="BK598" s="15"/>
      <c r="BL598" s="15"/>
      <c r="BM598" s="15"/>
      <c r="BN598" s="15"/>
      <c r="BO598" s="15"/>
      <c r="BQ598" s="18"/>
      <c r="BR598" s="15"/>
      <c r="BS598" s="15"/>
      <c r="BT598" s="15"/>
      <c r="BU598" s="15"/>
      <c r="BV598" s="15"/>
      <c r="BW598" s="15"/>
      <c r="BX598" s="15"/>
      <c r="BY598" s="15"/>
      <c r="BZ598" s="15"/>
    </row>
    <row r="599" spans="1:78" ht="15" customHeight="1" x14ac:dyDescent="0.75">
      <c r="A599" s="10">
        <v>0</v>
      </c>
      <c r="B599" s="11">
        <v>7600</v>
      </c>
      <c r="C599" s="11">
        <v>48829</v>
      </c>
      <c r="D599" s="11">
        <v>62357</v>
      </c>
      <c r="E599" s="11">
        <v>3</v>
      </c>
      <c r="F599" s="11">
        <v>0</v>
      </c>
      <c r="G599" s="11">
        <v>1</v>
      </c>
      <c r="H599" s="11">
        <v>92.941357815999993</v>
      </c>
      <c r="I599" s="11">
        <v>2</v>
      </c>
      <c r="J599" s="11">
        <v>12</v>
      </c>
      <c r="K599" s="11">
        <v>35.672273609000001</v>
      </c>
      <c r="L599" s="11" t="s">
        <v>20</v>
      </c>
      <c r="M599" s="11" t="s">
        <v>15</v>
      </c>
      <c r="N599" s="11">
        <f t="shared" si="63"/>
        <v>0</v>
      </c>
      <c r="O599" s="11">
        <f t="shared" si="64"/>
        <v>0</v>
      </c>
      <c r="P599" s="11">
        <f t="shared" si="65"/>
        <v>0</v>
      </c>
      <c r="Q599" s="11">
        <f t="shared" si="66"/>
        <v>1</v>
      </c>
      <c r="R599" s="11">
        <f t="shared" si="67"/>
        <v>0</v>
      </c>
      <c r="S599" s="11">
        <f t="shared" si="68"/>
        <v>0</v>
      </c>
      <c r="T599" s="9">
        <f t="shared" si="69"/>
        <v>0</v>
      </c>
      <c r="AT599" s="18"/>
      <c r="AU599" s="15"/>
      <c r="AV599" s="15"/>
      <c r="AW599" s="15"/>
      <c r="AX599" s="15"/>
      <c r="AY599" s="15"/>
      <c r="AZ599" s="15"/>
      <c r="BA599" s="15"/>
      <c r="BB599" s="15"/>
      <c r="BC599" s="15"/>
      <c r="BD599" s="15"/>
      <c r="BE599" s="15"/>
      <c r="BF599" s="15"/>
      <c r="BG599" s="15"/>
      <c r="BH599" s="15"/>
      <c r="BI599" s="15"/>
      <c r="BJ599" s="15"/>
      <c r="BK599" s="15"/>
      <c r="BL599" s="15"/>
      <c r="BM599" s="15"/>
      <c r="BN599" s="15"/>
      <c r="BO599" s="15"/>
      <c r="BQ599" s="18"/>
      <c r="BR599" s="15"/>
      <c r="BS599" s="15"/>
      <c r="BT599" s="15"/>
      <c r="BU599" s="15"/>
      <c r="BV599" s="15"/>
      <c r="BW599" s="15"/>
      <c r="BX599" s="15"/>
      <c r="BY599" s="15"/>
      <c r="BZ599" s="15"/>
    </row>
    <row r="600" spans="1:78" ht="15" customHeight="1" x14ac:dyDescent="0.75">
      <c r="A600" s="10">
        <v>0</v>
      </c>
      <c r="B600" s="11">
        <v>7600</v>
      </c>
      <c r="C600" s="11">
        <v>58622</v>
      </c>
      <c r="D600" s="11">
        <v>77726</v>
      </c>
      <c r="E600" s="11">
        <v>15</v>
      </c>
      <c r="F600" s="11">
        <v>0</v>
      </c>
      <c r="G600" s="11">
        <v>0</v>
      </c>
      <c r="H600" s="11">
        <v>249.63376066999999</v>
      </c>
      <c r="I600" s="11">
        <v>2</v>
      </c>
      <c r="J600" s="11">
        <v>36</v>
      </c>
      <c r="K600" s="11">
        <v>34.882066438999999</v>
      </c>
      <c r="L600" s="11" t="s">
        <v>13</v>
      </c>
      <c r="M600" s="11" t="s">
        <v>14</v>
      </c>
      <c r="N600" s="11">
        <f t="shared" si="63"/>
        <v>1</v>
      </c>
      <c r="O600" s="11">
        <f t="shared" si="64"/>
        <v>0</v>
      </c>
      <c r="P600" s="11">
        <f t="shared" si="65"/>
        <v>1</v>
      </c>
      <c r="Q600" s="11">
        <f t="shared" si="66"/>
        <v>0</v>
      </c>
      <c r="R600" s="11">
        <f t="shared" si="67"/>
        <v>0</v>
      </c>
      <c r="S600" s="11">
        <f t="shared" si="68"/>
        <v>0</v>
      </c>
      <c r="T600" s="9">
        <f t="shared" si="69"/>
        <v>249.63376066999999</v>
      </c>
      <c r="AT600" s="18"/>
      <c r="AU600" s="15"/>
      <c r="AV600" s="15"/>
      <c r="AW600" s="15"/>
      <c r="AX600" s="15"/>
      <c r="AY600" s="15"/>
      <c r="AZ600" s="15"/>
      <c r="BA600" s="15"/>
      <c r="BB600" s="15"/>
      <c r="BC600" s="15"/>
      <c r="BD600" s="15"/>
      <c r="BE600" s="15"/>
      <c r="BF600" s="15"/>
      <c r="BG600" s="15"/>
      <c r="BH600" s="15"/>
      <c r="BI600" s="15"/>
      <c r="BJ600" s="15"/>
      <c r="BK600" s="15"/>
      <c r="BL600" s="15"/>
      <c r="BM600" s="15"/>
      <c r="BN600" s="15"/>
      <c r="BO600" s="15"/>
      <c r="BQ600" s="18"/>
      <c r="BR600" s="15"/>
      <c r="BS600" s="15"/>
      <c r="BT600" s="15"/>
      <c r="BU600" s="15"/>
      <c r="BV600" s="15"/>
      <c r="BW600" s="15"/>
      <c r="BX600" s="15"/>
      <c r="BY600" s="15"/>
      <c r="BZ600" s="15"/>
    </row>
    <row r="601" spans="1:78" ht="15" customHeight="1" x14ac:dyDescent="0.75">
      <c r="A601" s="10">
        <v>0</v>
      </c>
      <c r="B601" s="11">
        <v>7600</v>
      </c>
      <c r="C601" s="11"/>
      <c r="D601" s="11">
        <v>28593</v>
      </c>
      <c r="E601" s="11">
        <v>20</v>
      </c>
      <c r="F601" s="11">
        <v>0</v>
      </c>
      <c r="G601" s="11">
        <v>0</v>
      </c>
      <c r="H601" s="11">
        <v>180.16893732</v>
      </c>
      <c r="I601" s="11">
        <v>0</v>
      </c>
      <c r="J601" s="11">
        <v>16</v>
      </c>
      <c r="K601" s="11">
        <v>35.583403169</v>
      </c>
      <c r="L601" s="11" t="s">
        <v>13</v>
      </c>
      <c r="M601" s="11" t="s">
        <v>15</v>
      </c>
      <c r="N601" s="11">
        <f t="shared" si="63"/>
        <v>1</v>
      </c>
      <c r="O601" s="11">
        <f t="shared" si="64"/>
        <v>0</v>
      </c>
      <c r="P601" s="11">
        <f t="shared" si="65"/>
        <v>0</v>
      </c>
      <c r="Q601" s="11">
        <f t="shared" si="66"/>
        <v>1</v>
      </c>
      <c r="R601" s="11">
        <f t="shared" si="67"/>
        <v>0</v>
      </c>
      <c r="S601" s="11">
        <f t="shared" si="68"/>
        <v>0</v>
      </c>
      <c r="T601" s="9">
        <f t="shared" si="69"/>
        <v>180.16893732</v>
      </c>
      <c r="AT601" s="18"/>
      <c r="AU601" s="15"/>
      <c r="AV601" s="15"/>
      <c r="AW601" s="15"/>
      <c r="AX601" s="15"/>
      <c r="AY601" s="15"/>
      <c r="AZ601" s="15"/>
      <c r="BA601" s="15"/>
      <c r="BB601" s="15"/>
      <c r="BC601" s="15"/>
      <c r="BD601" s="15"/>
      <c r="BE601" s="15"/>
      <c r="BF601" s="15"/>
      <c r="BG601" s="15"/>
      <c r="BH601" s="15"/>
      <c r="BI601" s="15"/>
      <c r="BJ601" s="15"/>
      <c r="BK601" s="15"/>
      <c r="BL601" s="15"/>
      <c r="BM601" s="15"/>
      <c r="BN601" s="15"/>
      <c r="BO601" s="15"/>
      <c r="BQ601" s="18"/>
      <c r="BR601" s="15"/>
      <c r="BS601" s="15"/>
      <c r="BT601" s="15"/>
      <c r="BU601" s="15"/>
      <c r="BV601" s="15"/>
      <c r="BW601" s="15"/>
      <c r="BX601" s="15"/>
      <c r="BY601" s="15"/>
      <c r="BZ601" s="15"/>
    </row>
    <row r="602" spans="1:78" ht="15" customHeight="1" x14ac:dyDescent="0.75">
      <c r="A602" s="10">
        <v>0</v>
      </c>
      <c r="B602" s="11">
        <v>7600</v>
      </c>
      <c r="C602" s="11">
        <v>49926</v>
      </c>
      <c r="D602" s="11">
        <v>58588</v>
      </c>
      <c r="E602" s="11">
        <v>5</v>
      </c>
      <c r="F602" s="11"/>
      <c r="G602" s="11">
        <v>1</v>
      </c>
      <c r="H602" s="11">
        <v>64.660106948000006</v>
      </c>
      <c r="I602" s="11"/>
      <c r="J602" s="11">
        <v>16</v>
      </c>
      <c r="K602" s="11">
        <v>35.051896773999999</v>
      </c>
      <c r="L602" s="11" t="s">
        <v>20</v>
      </c>
      <c r="M602" s="11"/>
      <c r="N602" s="11">
        <f t="shared" si="63"/>
        <v>0</v>
      </c>
      <c r="O602" s="11">
        <f t="shared" si="64"/>
        <v>0</v>
      </c>
      <c r="P602" s="11">
        <f t="shared" si="65"/>
        <v>0</v>
      </c>
      <c r="Q602" s="11">
        <f t="shared" si="66"/>
        <v>0</v>
      </c>
      <c r="R602" s="11">
        <f t="shared" si="67"/>
        <v>0</v>
      </c>
      <c r="S602" s="11">
        <f t="shared" si="68"/>
        <v>0</v>
      </c>
      <c r="T602" s="9">
        <f t="shared" si="69"/>
        <v>0</v>
      </c>
      <c r="AT602" s="18"/>
      <c r="AU602" s="15"/>
      <c r="AV602" s="15"/>
      <c r="AW602" s="15"/>
      <c r="AX602" s="15"/>
      <c r="AY602" s="15"/>
      <c r="AZ602" s="15"/>
      <c r="BA602" s="15"/>
      <c r="BB602" s="15"/>
      <c r="BC602" s="15"/>
      <c r="BD602" s="15"/>
      <c r="BE602" s="15"/>
      <c r="BF602" s="15"/>
      <c r="BG602" s="15"/>
      <c r="BH602" s="15"/>
      <c r="BI602" s="15"/>
      <c r="BJ602" s="15"/>
      <c r="BK602" s="15"/>
      <c r="BL602" s="15"/>
      <c r="BM602" s="15"/>
      <c r="BN602" s="15"/>
      <c r="BO602" s="15"/>
      <c r="BQ602" s="18"/>
      <c r="BR602" s="15"/>
      <c r="BS602" s="15"/>
      <c r="BT602" s="15"/>
      <c r="BU602" s="15"/>
      <c r="BV602" s="15"/>
      <c r="BW602" s="15"/>
      <c r="BX602" s="15"/>
      <c r="BY602" s="15"/>
      <c r="BZ602" s="15"/>
    </row>
    <row r="603" spans="1:78" ht="15" customHeight="1" x14ac:dyDescent="0.75">
      <c r="A603" s="10">
        <v>0</v>
      </c>
      <c r="B603" s="11">
        <v>7600</v>
      </c>
      <c r="C603" s="11">
        <v>80900</v>
      </c>
      <c r="D603" s="11">
        <v>99525</v>
      </c>
      <c r="E603" s="11">
        <v>2</v>
      </c>
      <c r="F603" s="11">
        <v>0</v>
      </c>
      <c r="G603" s="11">
        <v>0</v>
      </c>
      <c r="H603" s="11">
        <v>135.64019635</v>
      </c>
      <c r="I603" s="11">
        <v>0</v>
      </c>
      <c r="J603" s="11">
        <v>26</v>
      </c>
      <c r="K603" s="11">
        <v>34.777089425</v>
      </c>
      <c r="L603" s="11" t="s">
        <v>20</v>
      </c>
      <c r="M603" s="11" t="s">
        <v>18</v>
      </c>
      <c r="N603" s="11">
        <f t="shared" si="63"/>
        <v>0</v>
      </c>
      <c r="O603" s="11">
        <f t="shared" si="64"/>
        <v>0</v>
      </c>
      <c r="P603" s="11">
        <f t="shared" si="65"/>
        <v>0</v>
      </c>
      <c r="Q603" s="11">
        <f t="shared" si="66"/>
        <v>0</v>
      </c>
      <c r="R603" s="11">
        <f t="shared" si="67"/>
        <v>0</v>
      </c>
      <c r="S603" s="11">
        <f t="shared" si="68"/>
        <v>1</v>
      </c>
      <c r="T603" s="9">
        <f t="shared" si="69"/>
        <v>0</v>
      </c>
      <c r="AT603" s="18"/>
      <c r="AU603" s="15"/>
      <c r="AV603" s="15"/>
      <c r="AW603" s="15"/>
      <c r="AX603" s="15"/>
      <c r="AY603" s="15"/>
      <c r="AZ603" s="15"/>
      <c r="BA603" s="15"/>
      <c r="BB603" s="15"/>
      <c r="BC603" s="15"/>
      <c r="BD603" s="15"/>
      <c r="BE603" s="15"/>
      <c r="BF603" s="15"/>
      <c r="BG603" s="15"/>
      <c r="BH603" s="15"/>
      <c r="BI603" s="15"/>
      <c r="BJ603" s="15"/>
      <c r="BK603" s="15"/>
      <c r="BL603" s="15"/>
      <c r="BM603" s="15"/>
      <c r="BN603" s="15"/>
      <c r="BO603" s="15"/>
      <c r="BQ603" s="18"/>
      <c r="BR603" s="15"/>
      <c r="BS603" s="15"/>
      <c r="BT603" s="15"/>
      <c r="BU603" s="15"/>
      <c r="BV603" s="15"/>
      <c r="BW603" s="15"/>
      <c r="BX603" s="15"/>
      <c r="BY603" s="15"/>
      <c r="BZ603" s="15"/>
    </row>
    <row r="604" spans="1:78" ht="15" customHeight="1" x14ac:dyDescent="0.75">
      <c r="A604" s="10">
        <v>0</v>
      </c>
      <c r="B604" s="11">
        <v>7600</v>
      </c>
      <c r="C604" s="11"/>
      <c r="D604" s="11">
        <v>40341</v>
      </c>
      <c r="E604" s="11">
        <v>3</v>
      </c>
      <c r="F604" s="11">
        <v>0</v>
      </c>
      <c r="G604" s="11">
        <v>0</v>
      </c>
      <c r="H604" s="11">
        <v>265.02047535999998</v>
      </c>
      <c r="I604" s="11">
        <v>1</v>
      </c>
      <c r="J604" s="11">
        <v>25</v>
      </c>
      <c r="K604" s="11">
        <v>43.300105311999999</v>
      </c>
      <c r="L604" s="11" t="s">
        <v>13</v>
      </c>
      <c r="M604" s="11" t="s">
        <v>14</v>
      </c>
      <c r="N604" s="11">
        <f t="shared" si="63"/>
        <v>1</v>
      </c>
      <c r="O604" s="11">
        <f t="shared" si="64"/>
        <v>0</v>
      </c>
      <c r="P604" s="11">
        <f t="shared" si="65"/>
        <v>1</v>
      </c>
      <c r="Q604" s="11">
        <f t="shared" si="66"/>
        <v>0</v>
      </c>
      <c r="R604" s="11">
        <f t="shared" si="67"/>
        <v>0</v>
      </c>
      <c r="S604" s="11">
        <f t="shared" si="68"/>
        <v>0</v>
      </c>
      <c r="T604" s="9">
        <f t="shared" si="69"/>
        <v>265.02047535999998</v>
      </c>
      <c r="AT604" s="18"/>
      <c r="AU604" s="15"/>
      <c r="AV604" s="15"/>
      <c r="AW604" s="15"/>
      <c r="AX604" s="15"/>
      <c r="AY604" s="15"/>
      <c r="AZ604" s="15"/>
      <c r="BA604" s="15"/>
      <c r="BB604" s="15"/>
      <c r="BC604" s="15"/>
      <c r="BD604" s="15"/>
      <c r="BE604" s="15"/>
      <c r="BF604" s="15"/>
      <c r="BG604" s="15"/>
      <c r="BH604" s="15"/>
      <c r="BI604" s="15"/>
      <c r="BJ604" s="15"/>
      <c r="BK604" s="15"/>
      <c r="BL604" s="15"/>
      <c r="BM604" s="15"/>
      <c r="BN604" s="15"/>
      <c r="BO604" s="15"/>
      <c r="BQ604" s="18"/>
      <c r="BR604" s="15"/>
      <c r="BS604" s="15"/>
      <c r="BT604" s="15"/>
      <c r="BU604" s="15"/>
      <c r="BV604" s="15"/>
      <c r="BW604" s="15"/>
      <c r="BX604" s="15"/>
      <c r="BY604" s="15"/>
      <c r="BZ604" s="15"/>
    </row>
    <row r="605" spans="1:78" ht="15" customHeight="1" x14ac:dyDescent="0.75">
      <c r="A605" s="10">
        <v>0</v>
      </c>
      <c r="B605" s="11">
        <v>7700</v>
      </c>
      <c r="C605" s="11">
        <v>14776</v>
      </c>
      <c r="D605" s="11">
        <v>32287</v>
      </c>
      <c r="E605" s="11"/>
      <c r="F605" s="11"/>
      <c r="G605" s="11"/>
      <c r="H605" s="11"/>
      <c r="I605" s="11"/>
      <c r="J605" s="11"/>
      <c r="K605" s="11">
        <v>34.880462317999999</v>
      </c>
      <c r="L605" s="11"/>
      <c r="M605" s="11"/>
      <c r="N605" s="11">
        <f t="shared" si="63"/>
        <v>0</v>
      </c>
      <c r="O605" s="11">
        <f t="shared" si="64"/>
        <v>0</v>
      </c>
      <c r="P605" s="11">
        <f t="shared" si="65"/>
        <v>0</v>
      </c>
      <c r="Q605" s="11">
        <f t="shared" si="66"/>
        <v>0</v>
      </c>
      <c r="R605" s="11">
        <f t="shared" si="67"/>
        <v>0</v>
      </c>
      <c r="S605" s="11">
        <f t="shared" si="68"/>
        <v>0</v>
      </c>
      <c r="T605" s="9">
        <f t="shared" si="69"/>
        <v>0</v>
      </c>
      <c r="AT605" s="18"/>
      <c r="AU605" s="15"/>
      <c r="AV605" s="15"/>
      <c r="AW605" s="15"/>
      <c r="AX605" s="15"/>
      <c r="AY605" s="15"/>
      <c r="AZ605" s="15"/>
      <c r="BA605" s="15"/>
      <c r="BB605" s="15"/>
      <c r="BC605" s="15"/>
      <c r="BD605" s="15"/>
      <c r="BE605" s="15"/>
      <c r="BF605" s="15"/>
      <c r="BG605" s="15"/>
      <c r="BH605" s="15"/>
      <c r="BI605" s="15"/>
      <c r="BJ605" s="15"/>
      <c r="BK605" s="15"/>
      <c r="BL605" s="15"/>
      <c r="BM605" s="15"/>
      <c r="BN605" s="15"/>
      <c r="BO605" s="15"/>
      <c r="BQ605" s="18"/>
      <c r="BR605" s="15"/>
      <c r="BS605" s="15"/>
      <c r="BT605" s="15"/>
      <c r="BU605" s="15"/>
      <c r="BV605" s="15"/>
      <c r="BW605" s="15"/>
      <c r="BX605" s="15"/>
      <c r="BY605" s="15"/>
      <c r="BZ605" s="15"/>
    </row>
    <row r="606" spans="1:78" ht="15" customHeight="1" x14ac:dyDescent="0.75">
      <c r="A606" s="10">
        <v>0</v>
      </c>
      <c r="B606" s="11">
        <v>7700</v>
      </c>
      <c r="C606" s="11">
        <v>32243</v>
      </c>
      <c r="D606" s="11">
        <v>36369</v>
      </c>
      <c r="E606" s="11">
        <v>12</v>
      </c>
      <c r="F606" s="11">
        <v>0</v>
      </c>
      <c r="G606" s="11">
        <v>0</v>
      </c>
      <c r="H606" s="11">
        <v>180.41578673000001</v>
      </c>
      <c r="I606" s="11">
        <v>0</v>
      </c>
      <c r="J606" s="11">
        <v>13</v>
      </c>
      <c r="K606" s="11">
        <v>21.720818380000001</v>
      </c>
      <c r="L606" s="11" t="s">
        <v>13</v>
      </c>
      <c r="M606" s="11" t="s">
        <v>18</v>
      </c>
      <c r="N606" s="11">
        <f t="shared" si="63"/>
        <v>1</v>
      </c>
      <c r="O606" s="11">
        <f t="shared" si="64"/>
        <v>0</v>
      </c>
      <c r="P606" s="11">
        <f t="shared" si="65"/>
        <v>0</v>
      </c>
      <c r="Q606" s="11">
        <f t="shared" si="66"/>
        <v>0</v>
      </c>
      <c r="R606" s="11">
        <f t="shared" si="67"/>
        <v>0</v>
      </c>
      <c r="S606" s="11">
        <f t="shared" si="68"/>
        <v>1</v>
      </c>
      <c r="T606" s="9">
        <f t="shared" si="69"/>
        <v>180.41578673000001</v>
      </c>
      <c r="AT606" s="18"/>
      <c r="AU606" s="15"/>
      <c r="AV606" s="15"/>
      <c r="AW606" s="15"/>
      <c r="AX606" s="15"/>
      <c r="AY606" s="15"/>
      <c r="AZ606" s="15"/>
      <c r="BA606" s="15"/>
      <c r="BB606" s="15"/>
      <c r="BC606" s="15"/>
      <c r="BD606" s="15"/>
      <c r="BE606" s="15"/>
      <c r="BF606" s="15"/>
      <c r="BG606" s="15"/>
      <c r="BH606" s="15"/>
      <c r="BI606" s="15"/>
      <c r="BJ606" s="15"/>
      <c r="BK606" s="15"/>
      <c r="BL606" s="15"/>
      <c r="BM606" s="15"/>
      <c r="BN606" s="15"/>
      <c r="BO606" s="15"/>
      <c r="BQ606" s="18"/>
      <c r="BR606" s="15"/>
      <c r="BS606" s="15"/>
      <c r="BT606" s="15"/>
      <c r="BU606" s="15"/>
      <c r="BV606" s="15"/>
      <c r="BW606" s="15"/>
      <c r="BX606" s="15"/>
      <c r="BY606" s="15"/>
      <c r="BZ606" s="15"/>
    </row>
    <row r="607" spans="1:78" ht="15" customHeight="1" x14ac:dyDescent="0.75">
      <c r="A607" s="10">
        <v>0</v>
      </c>
      <c r="B607" s="11">
        <v>7700</v>
      </c>
      <c r="C607" s="11">
        <v>53377</v>
      </c>
      <c r="D607" s="11">
        <v>86018</v>
      </c>
      <c r="E607" s="11">
        <v>16</v>
      </c>
      <c r="F607" s="11">
        <v>0</v>
      </c>
      <c r="G607" s="11">
        <v>0</v>
      </c>
      <c r="H607" s="11">
        <v>187.19401123</v>
      </c>
      <c r="I607" s="11">
        <v>0</v>
      </c>
      <c r="J607" s="11">
        <v>28</v>
      </c>
      <c r="K607" s="11">
        <v>24.217658483000001</v>
      </c>
      <c r="L607" s="11" t="s">
        <v>13</v>
      </c>
      <c r="M607" s="11" t="s">
        <v>14</v>
      </c>
      <c r="N607" s="11">
        <f t="shared" si="63"/>
        <v>1</v>
      </c>
      <c r="O607" s="11">
        <f t="shared" si="64"/>
        <v>0</v>
      </c>
      <c r="P607" s="11">
        <f t="shared" si="65"/>
        <v>1</v>
      </c>
      <c r="Q607" s="11">
        <f t="shared" si="66"/>
        <v>0</v>
      </c>
      <c r="R607" s="11">
        <f t="shared" si="67"/>
        <v>0</v>
      </c>
      <c r="S607" s="11">
        <f t="shared" si="68"/>
        <v>0</v>
      </c>
      <c r="T607" s="9">
        <f t="shared" si="69"/>
        <v>187.19401123</v>
      </c>
      <c r="AT607" s="18"/>
      <c r="AU607" s="15"/>
      <c r="AV607" s="15"/>
      <c r="AW607" s="15"/>
      <c r="AX607" s="15"/>
      <c r="AY607" s="15"/>
      <c r="AZ607" s="15"/>
      <c r="BA607" s="15"/>
      <c r="BB607" s="15"/>
      <c r="BC607" s="15"/>
      <c r="BD607" s="15"/>
      <c r="BE607" s="15"/>
      <c r="BF607" s="15"/>
      <c r="BG607" s="15"/>
      <c r="BH607" s="15"/>
      <c r="BI607" s="15"/>
      <c r="BJ607" s="15"/>
      <c r="BK607" s="15"/>
      <c r="BL607" s="15"/>
      <c r="BM607" s="15"/>
      <c r="BN607" s="15"/>
      <c r="BO607" s="15"/>
      <c r="BQ607" s="18"/>
      <c r="BR607" s="15"/>
      <c r="BS607" s="15"/>
      <c r="BT607" s="15"/>
      <c r="BU607" s="15"/>
      <c r="BV607" s="15"/>
      <c r="BW607" s="15"/>
      <c r="BX607" s="15"/>
      <c r="BY607" s="15"/>
      <c r="BZ607" s="15"/>
    </row>
    <row r="608" spans="1:78" ht="15" customHeight="1" x14ac:dyDescent="0.75">
      <c r="A608" s="10">
        <v>0</v>
      </c>
      <c r="B608" s="11">
        <v>7700</v>
      </c>
      <c r="C608" s="11">
        <v>56622</v>
      </c>
      <c r="D608" s="11">
        <v>70136</v>
      </c>
      <c r="E608" s="11">
        <v>7</v>
      </c>
      <c r="F608" s="11"/>
      <c r="G608" s="11">
        <v>4</v>
      </c>
      <c r="H608" s="11">
        <v>120.76450920000001</v>
      </c>
      <c r="I608" s="11">
        <v>1</v>
      </c>
      <c r="J608" s="11">
        <v>11</v>
      </c>
      <c r="K608" s="11">
        <v>38.132345766</v>
      </c>
      <c r="L608" s="11" t="s">
        <v>20</v>
      </c>
      <c r="M608" s="11" t="s">
        <v>17</v>
      </c>
      <c r="N608" s="11">
        <f t="shared" si="63"/>
        <v>0</v>
      </c>
      <c r="O608" s="11">
        <f t="shared" si="64"/>
        <v>1</v>
      </c>
      <c r="P608" s="11">
        <f t="shared" si="65"/>
        <v>0</v>
      </c>
      <c r="Q608" s="11">
        <f t="shared" si="66"/>
        <v>0</v>
      </c>
      <c r="R608" s="11">
        <f t="shared" si="67"/>
        <v>0</v>
      </c>
      <c r="S608" s="11">
        <f t="shared" si="68"/>
        <v>0</v>
      </c>
      <c r="T608" s="9">
        <f t="shared" si="69"/>
        <v>0</v>
      </c>
      <c r="AT608" s="18"/>
      <c r="AU608" s="15"/>
      <c r="AV608" s="15"/>
      <c r="AW608" s="15"/>
      <c r="AX608" s="15"/>
      <c r="AY608" s="15"/>
      <c r="AZ608" s="15"/>
      <c r="BA608" s="15"/>
      <c r="BB608" s="15"/>
      <c r="BC608" s="15"/>
      <c r="BD608" s="15"/>
      <c r="BE608" s="15"/>
      <c r="BF608" s="15"/>
      <c r="BG608" s="15"/>
      <c r="BH608" s="15"/>
      <c r="BI608" s="15"/>
      <c r="BJ608" s="15"/>
      <c r="BK608" s="15"/>
      <c r="BL608" s="15"/>
      <c r="BM608" s="15"/>
      <c r="BN608" s="15"/>
      <c r="BO608" s="15"/>
      <c r="BQ608" s="18"/>
      <c r="BR608" s="15"/>
      <c r="BS608" s="15"/>
      <c r="BT608" s="15"/>
      <c r="BU608" s="15"/>
      <c r="BV608" s="15"/>
      <c r="BW608" s="15"/>
      <c r="BX608" s="15"/>
      <c r="BY608" s="15"/>
      <c r="BZ608" s="15"/>
    </row>
    <row r="609" spans="1:78" ht="15" customHeight="1" x14ac:dyDescent="0.75">
      <c r="A609" s="10">
        <v>0</v>
      </c>
      <c r="B609" s="11">
        <v>7700</v>
      </c>
      <c r="C609" s="11">
        <v>35100</v>
      </c>
      <c r="D609" s="11">
        <v>45000</v>
      </c>
      <c r="E609" s="11">
        <v>10</v>
      </c>
      <c r="F609" s="11">
        <v>0</v>
      </c>
      <c r="G609" s="11">
        <v>0</v>
      </c>
      <c r="H609" s="11">
        <v>206.96666667</v>
      </c>
      <c r="I609" s="11">
        <v>1</v>
      </c>
      <c r="J609" s="11">
        <v>23</v>
      </c>
      <c r="K609" s="11"/>
      <c r="L609" s="11" t="s">
        <v>20</v>
      </c>
      <c r="M609" s="11" t="s">
        <v>15</v>
      </c>
      <c r="N609" s="11">
        <f t="shared" si="63"/>
        <v>0</v>
      </c>
      <c r="O609" s="11">
        <f t="shared" si="64"/>
        <v>0</v>
      </c>
      <c r="P609" s="11">
        <f t="shared" si="65"/>
        <v>0</v>
      </c>
      <c r="Q609" s="11">
        <f t="shared" si="66"/>
        <v>1</v>
      </c>
      <c r="R609" s="11">
        <f t="shared" si="67"/>
        <v>0</v>
      </c>
      <c r="S609" s="11">
        <f t="shared" si="68"/>
        <v>0</v>
      </c>
      <c r="T609" s="9">
        <f t="shared" si="69"/>
        <v>0</v>
      </c>
      <c r="AT609" s="18"/>
      <c r="AU609" s="15"/>
      <c r="AV609" s="15"/>
      <c r="AW609" s="15"/>
      <c r="AX609" s="15"/>
      <c r="AY609" s="15"/>
      <c r="AZ609" s="15"/>
      <c r="BA609" s="15"/>
      <c r="BB609" s="15"/>
      <c r="BC609" s="15"/>
      <c r="BD609" s="15"/>
      <c r="BE609" s="15"/>
      <c r="BF609" s="15"/>
      <c r="BG609" s="15"/>
      <c r="BH609" s="15"/>
      <c r="BI609" s="15"/>
      <c r="BJ609" s="15"/>
      <c r="BK609" s="15"/>
      <c r="BL609" s="15"/>
      <c r="BM609" s="15"/>
      <c r="BN609" s="15"/>
      <c r="BO609" s="15"/>
      <c r="BQ609" s="18"/>
      <c r="BR609" s="15"/>
      <c r="BS609" s="15"/>
      <c r="BT609" s="15"/>
      <c r="BU609" s="15"/>
      <c r="BV609" s="15"/>
      <c r="BW609" s="15"/>
      <c r="BX609" s="15"/>
      <c r="BY609" s="15"/>
      <c r="BZ609" s="15"/>
    </row>
    <row r="610" spans="1:78" ht="15" customHeight="1" x14ac:dyDescent="0.75">
      <c r="A610" s="10">
        <v>0</v>
      </c>
      <c r="B610" s="11">
        <v>7700</v>
      </c>
      <c r="C610" s="11"/>
      <c r="D610" s="11">
        <v>67350</v>
      </c>
      <c r="E610" s="11"/>
      <c r="F610" s="11"/>
      <c r="G610" s="11"/>
      <c r="H610" s="11"/>
      <c r="I610" s="11"/>
      <c r="J610" s="11"/>
      <c r="K610" s="11"/>
      <c r="L610" s="11"/>
      <c r="M610" s="11"/>
      <c r="N610" s="11">
        <f t="shared" si="63"/>
        <v>0</v>
      </c>
      <c r="O610" s="11">
        <f t="shared" si="64"/>
        <v>0</v>
      </c>
      <c r="P610" s="11">
        <f t="shared" si="65"/>
        <v>0</v>
      </c>
      <c r="Q610" s="11">
        <f t="shared" si="66"/>
        <v>0</v>
      </c>
      <c r="R610" s="11">
        <f t="shared" si="67"/>
        <v>0</v>
      </c>
      <c r="S610" s="11">
        <f t="shared" si="68"/>
        <v>0</v>
      </c>
      <c r="T610" s="9">
        <f t="shared" si="69"/>
        <v>0</v>
      </c>
      <c r="AT610" s="18"/>
      <c r="AU610" s="15"/>
      <c r="AV610" s="15"/>
      <c r="AW610" s="15"/>
      <c r="AX610" s="15"/>
      <c r="AY610" s="15"/>
      <c r="AZ610" s="15"/>
      <c r="BA610" s="15"/>
      <c r="BB610" s="15"/>
      <c r="BC610" s="15"/>
      <c r="BD610" s="15"/>
      <c r="BE610" s="15"/>
      <c r="BF610" s="15"/>
      <c r="BG610" s="15"/>
      <c r="BH610" s="15"/>
      <c r="BI610" s="15"/>
      <c r="BJ610" s="15"/>
      <c r="BK610" s="15"/>
      <c r="BL610" s="15"/>
      <c r="BM610" s="15"/>
      <c r="BN610" s="15"/>
      <c r="BO610" s="15"/>
      <c r="BQ610" s="18"/>
      <c r="BR610" s="15"/>
      <c r="BS610" s="15"/>
      <c r="BT610" s="15"/>
      <c r="BU610" s="15"/>
      <c r="BV610" s="15"/>
      <c r="BW610" s="15"/>
      <c r="BX610" s="15"/>
      <c r="BY610" s="15"/>
      <c r="BZ610" s="15"/>
    </row>
    <row r="611" spans="1:78" ht="15" customHeight="1" x14ac:dyDescent="0.75">
      <c r="A611" s="10">
        <v>0</v>
      </c>
      <c r="B611" s="11">
        <v>7700</v>
      </c>
      <c r="C611" s="11">
        <v>70451</v>
      </c>
      <c r="D611" s="11">
        <v>81862</v>
      </c>
      <c r="E611" s="11">
        <v>3</v>
      </c>
      <c r="F611" s="11">
        <v>0</v>
      </c>
      <c r="G611" s="11">
        <v>0</v>
      </c>
      <c r="H611" s="11">
        <v>141.26867109</v>
      </c>
      <c r="I611" s="11">
        <v>0</v>
      </c>
      <c r="J611" s="11">
        <v>31</v>
      </c>
      <c r="K611" s="11">
        <v>31.681943019999999</v>
      </c>
      <c r="L611" s="11" t="s">
        <v>20</v>
      </c>
      <c r="M611" s="11" t="s">
        <v>16</v>
      </c>
      <c r="N611" s="11">
        <f t="shared" si="63"/>
        <v>0</v>
      </c>
      <c r="O611" s="11">
        <f t="shared" si="64"/>
        <v>0</v>
      </c>
      <c r="P611" s="11">
        <f t="shared" si="65"/>
        <v>0</v>
      </c>
      <c r="Q611" s="11">
        <f t="shared" si="66"/>
        <v>0</v>
      </c>
      <c r="R611" s="11">
        <f t="shared" si="67"/>
        <v>1</v>
      </c>
      <c r="S611" s="11">
        <f t="shared" si="68"/>
        <v>0</v>
      </c>
      <c r="T611" s="9">
        <f t="shared" si="69"/>
        <v>0</v>
      </c>
      <c r="AT611" s="18"/>
      <c r="AU611" s="15"/>
      <c r="AV611" s="15"/>
      <c r="AW611" s="15"/>
      <c r="AX611" s="15"/>
      <c r="AY611" s="15"/>
      <c r="AZ611" s="15"/>
      <c r="BA611" s="15"/>
      <c r="BB611" s="15"/>
      <c r="BC611" s="15"/>
      <c r="BD611" s="15"/>
      <c r="BE611" s="15"/>
      <c r="BF611" s="15"/>
      <c r="BG611" s="15"/>
      <c r="BH611" s="15"/>
      <c r="BI611" s="15"/>
      <c r="BJ611" s="15"/>
      <c r="BK611" s="15"/>
      <c r="BL611" s="15"/>
      <c r="BM611" s="15"/>
      <c r="BN611" s="15"/>
      <c r="BO611" s="15"/>
      <c r="BQ611" s="18"/>
      <c r="BR611" s="15"/>
      <c r="BS611" s="15"/>
      <c r="BT611" s="15"/>
      <c r="BU611" s="15"/>
      <c r="BV611" s="15"/>
      <c r="BW611" s="15"/>
      <c r="BX611" s="15"/>
      <c r="BY611" s="15"/>
      <c r="BZ611" s="15"/>
    </row>
    <row r="612" spans="1:78" ht="15" customHeight="1" x14ac:dyDescent="0.75">
      <c r="A612" s="10">
        <v>0</v>
      </c>
      <c r="B612" s="11">
        <v>7700</v>
      </c>
      <c r="C612" s="11">
        <v>20887</v>
      </c>
      <c r="D612" s="11">
        <v>26958</v>
      </c>
      <c r="E612" s="11">
        <v>0</v>
      </c>
      <c r="F612" s="11">
        <v>0</v>
      </c>
      <c r="G612" s="11">
        <v>0</v>
      </c>
      <c r="H612" s="11">
        <v>17.460749903</v>
      </c>
      <c r="I612" s="11">
        <v>10</v>
      </c>
      <c r="J612" s="11">
        <v>6</v>
      </c>
      <c r="K612" s="11">
        <v>30.233504742000001</v>
      </c>
      <c r="L612" s="11" t="s">
        <v>20</v>
      </c>
      <c r="M612" s="11" t="s">
        <v>14</v>
      </c>
      <c r="N612" s="11">
        <f t="shared" si="63"/>
        <v>0</v>
      </c>
      <c r="O612" s="11">
        <f t="shared" si="64"/>
        <v>0</v>
      </c>
      <c r="P612" s="11">
        <f t="shared" si="65"/>
        <v>1</v>
      </c>
      <c r="Q612" s="11">
        <f t="shared" si="66"/>
        <v>0</v>
      </c>
      <c r="R612" s="11">
        <f t="shared" si="67"/>
        <v>0</v>
      </c>
      <c r="S612" s="11">
        <f t="shared" si="68"/>
        <v>0</v>
      </c>
      <c r="T612" s="9">
        <f t="shared" si="69"/>
        <v>0</v>
      </c>
      <c r="AT612" s="18"/>
      <c r="AU612" s="15"/>
      <c r="AV612" s="15"/>
      <c r="AW612" s="15"/>
      <c r="AX612" s="15"/>
      <c r="AY612" s="15"/>
      <c r="AZ612" s="15"/>
      <c r="BA612" s="15"/>
      <c r="BB612" s="15"/>
      <c r="BC612" s="15"/>
      <c r="BD612" s="15"/>
      <c r="BE612" s="15"/>
      <c r="BF612" s="15"/>
      <c r="BG612" s="15"/>
      <c r="BH612" s="15"/>
      <c r="BI612" s="15"/>
      <c r="BJ612" s="15"/>
      <c r="BK612" s="15"/>
      <c r="BL612" s="15"/>
      <c r="BM612" s="15"/>
      <c r="BN612" s="15"/>
      <c r="BO612" s="15"/>
      <c r="BQ612" s="18"/>
      <c r="BR612" s="15"/>
      <c r="BS612" s="15"/>
      <c r="BT612" s="15"/>
      <c r="BU612" s="15"/>
      <c r="BV612" s="15"/>
      <c r="BW612" s="15"/>
      <c r="BX612" s="15"/>
      <c r="BY612" s="15"/>
      <c r="BZ612" s="15"/>
    </row>
    <row r="613" spans="1:78" ht="15" customHeight="1" x14ac:dyDescent="0.75">
      <c r="A613" s="10">
        <v>1</v>
      </c>
      <c r="B613" s="11">
        <v>7700</v>
      </c>
      <c r="C613" s="11">
        <v>14589</v>
      </c>
      <c r="D613" s="11">
        <v>33100</v>
      </c>
      <c r="E613" s="11">
        <v>3</v>
      </c>
      <c r="F613" s="11">
        <v>0</v>
      </c>
      <c r="G613" s="11">
        <v>7</v>
      </c>
      <c r="H613" s="11">
        <v>122.06666667</v>
      </c>
      <c r="I613" s="11">
        <v>0</v>
      </c>
      <c r="J613" s="11">
        <v>22</v>
      </c>
      <c r="K613" s="11"/>
      <c r="L613" s="11" t="s">
        <v>20</v>
      </c>
      <c r="M613" s="11" t="s">
        <v>14</v>
      </c>
      <c r="N613" s="11">
        <f t="shared" si="63"/>
        <v>0</v>
      </c>
      <c r="O613" s="11">
        <f t="shared" si="64"/>
        <v>0</v>
      </c>
      <c r="P613" s="11">
        <f t="shared" si="65"/>
        <v>1</v>
      </c>
      <c r="Q613" s="11">
        <f t="shared" si="66"/>
        <v>0</v>
      </c>
      <c r="R613" s="11">
        <f t="shared" si="67"/>
        <v>0</v>
      </c>
      <c r="S613" s="11">
        <f t="shared" si="68"/>
        <v>0</v>
      </c>
      <c r="T613" s="9">
        <f t="shared" si="69"/>
        <v>0</v>
      </c>
      <c r="AT613" s="18"/>
      <c r="AU613" s="15"/>
      <c r="AV613" s="15"/>
      <c r="AW613" s="15"/>
      <c r="AX613" s="15"/>
      <c r="AY613" s="15"/>
      <c r="AZ613" s="15"/>
      <c r="BA613" s="15"/>
      <c r="BB613" s="15"/>
      <c r="BC613" s="15"/>
      <c r="BD613" s="15"/>
      <c r="BE613" s="15"/>
      <c r="BF613" s="15"/>
      <c r="BG613" s="15"/>
      <c r="BH613" s="15"/>
      <c r="BI613" s="15"/>
      <c r="BJ613" s="15"/>
      <c r="BK613" s="15"/>
      <c r="BL613" s="15"/>
      <c r="BM613" s="15"/>
      <c r="BN613" s="15"/>
      <c r="BO613" s="15"/>
      <c r="BQ613" s="18"/>
      <c r="BR613" s="15"/>
      <c r="BS613" s="15"/>
      <c r="BT613" s="15"/>
      <c r="BU613" s="15"/>
      <c r="BV613" s="15"/>
      <c r="BW613" s="15"/>
      <c r="BX613" s="15"/>
      <c r="BY613" s="15"/>
      <c r="BZ613" s="15"/>
    </row>
    <row r="614" spans="1:78" ht="15" customHeight="1" x14ac:dyDescent="0.75">
      <c r="A614" s="10">
        <v>0</v>
      </c>
      <c r="B614" s="11">
        <v>7700</v>
      </c>
      <c r="C614" s="11">
        <v>76056</v>
      </c>
      <c r="D614" s="11">
        <v>83643</v>
      </c>
      <c r="E614" s="11">
        <v>22</v>
      </c>
      <c r="F614" s="11">
        <v>0</v>
      </c>
      <c r="G614" s="11">
        <v>0</v>
      </c>
      <c r="H614" s="11">
        <v>353.19562851000001</v>
      </c>
      <c r="I614" s="11">
        <v>0</v>
      </c>
      <c r="J614" s="11">
        <v>47</v>
      </c>
      <c r="K614" s="11">
        <v>28.544528867</v>
      </c>
      <c r="L614" s="11" t="s">
        <v>13</v>
      </c>
      <c r="M614" s="11" t="s">
        <v>14</v>
      </c>
      <c r="N614" s="11">
        <f t="shared" si="63"/>
        <v>1</v>
      </c>
      <c r="O614" s="11">
        <f t="shared" si="64"/>
        <v>0</v>
      </c>
      <c r="P614" s="11">
        <f t="shared" si="65"/>
        <v>1</v>
      </c>
      <c r="Q614" s="11">
        <f t="shared" si="66"/>
        <v>0</v>
      </c>
      <c r="R614" s="11">
        <f t="shared" si="67"/>
        <v>0</v>
      </c>
      <c r="S614" s="11">
        <f t="shared" si="68"/>
        <v>0</v>
      </c>
      <c r="T614" s="9">
        <f t="shared" si="69"/>
        <v>353.19562851000001</v>
      </c>
      <c r="AT614" s="18"/>
      <c r="AU614" s="15"/>
      <c r="AV614" s="15"/>
      <c r="AW614" s="15"/>
      <c r="AX614" s="15"/>
      <c r="AY614" s="15"/>
      <c r="AZ614" s="15"/>
      <c r="BA614" s="15"/>
      <c r="BB614" s="15"/>
      <c r="BC614" s="15"/>
      <c r="BD614" s="15"/>
      <c r="BE614" s="15"/>
      <c r="BF614" s="15"/>
      <c r="BG614" s="15"/>
      <c r="BH614" s="15"/>
      <c r="BI614" s="15"/>
      <c r="BJ614" s="15"/>
      <c r="BK614" s="15"/>
      <c r="BL614" s="15"/>
      <c r="BM614" s="15"/>
      <c r="BN614" s="15"/>
      <c r="BO614" s="15"/>
      <c r="BQ614" s="18"/>
      <c r="BR614" s="15"/>
      <c r="BS614" s="15"/>
      <c r="BT614" s="15"/>
      <c r="BU614" s="15"/>
      <c r="BV614" s="15"/>
      <c r="BW614" s="15"/>
      <c r="BX614" s="15"/>
      <c r="BY614" s="15"/>
      <c r="BZ614" s="15"/>
    </row>
    <row r="615" spans="1:78" ht="15" customHeight="1" x14ac:dyDescent="0.75">
      <c r="A615" s="10">
        <v>0</v>
      </c>
      <c r="B615" s="11">
        <v>7700</v>
      </c>
      <c r="C615" s="11"/>
      <c r="D615" s="11">
        <v>68131</v>
      </c>
      <c r="E615" s="11">
        <v>1</v>
      </c>
      <c r="F615" s="11">
        <v>0</v>
      </c>
      <c r="G615" s="11">
        <v>0</v>
      </c>
      <c r="H615" s="11">
        <v>56.609906287999998</v>
      </c>
      <c r="I615" s="11">
        <v>0</v>
      </c>
      <c r="J615" s="11">
        <v>3</v>
      </c>
      <c r="K615" s="11">
        <v>40.499820444999997</v>
      </c>
      <c r="L615" s="11" t="s">
        <v>13</v>
      </c>
      <c r="M615" s="11" t="s">
        <v>15</v>
      </c>
      <c r="N615" s="11">
        <f t="shared" si="63"/>
        <v>1</v>
      </c>
      <c r="O615" s="11">
        <f t="shared" si="64"/>
        <v>0</v>
      </c>
      <c r="P615" s="11">
        <f t="shared" si="65"/>
        <v>0</v>
      </c>
      <c r="Q615" s="11">
        <f t="shared" si="66"/>
        <v>1</v>
      </c>
      <c r="R615" s="11">
        <f t="shared" si="67"/>
        <v>0</v>
      </c>
      <c r="S615" s="11">
        <f t="shared" si="68"/>
        <v>0</v>
      </c>
      <c r="T615" s="9">
        <f t="shared" si="69"/>
        <v>56.609906287999998</v>
      </c>
      <c r="AT615" s="18"/>
      <c r="AU615" s="15"/>
      <c r="AV615" s="15"/>
      <c r="AW615" s="15"/>
      <c r="AX615" s="15"/>
      <c r="AY615" s="15"/>
      <c r="AZ615" s="15"/>
      <c r="BA615" s="15"/>
      <c r="BB615" s="15"/>
      <c r="BC615" s="15"/>
      <c r="BD615" s="15"/>
      <c r="BE615" s="15"/>
      <c r="BF615" s="15"/>
      <c r="BG615" s="15"/>
      <c r="BH615" s="15"/>
      <c r="BI615" s="15"/>
      <c r="BJ615" s="15"/>
      <c r="BK615" s="15"/>
      <c r="BL615" s="15"/>
      <c r="BM615" s="15"/>
      <c r="BN615" s="15"/>
      <c r="BO615" s="15"/>
      <c r="BQ615" s="18"/>
      <c r="BR615" s="15"/>
      <c r="BS615" s="15"/>
      <c r="BT615" s="15"/>
      <c r="BU615" s="15"/>
      <c r="BV615" s="15"/>
      <c r="BW615" s="15"/>
      <c r="BX615" s="15"/>
      <c r="BY615" s="15"/>
      <c r="BZ615" s="15"/>
    </row>
    <row r="616" spans="1:78" ht="15" customHeight="1" x14ac:dyDescent="0.75">
      <c r="A616" s="10">
        <v>0</v>
      </c>
      <c r="B616" s="11">
        <v>7700</v>
      </c>
      <c r="C616" s="11">
        <v>51045</v>
      </c>
      <c r="D616" s="11">
        <v>91068</v>
      </c>
      <c r="E616" s="11">
        <v>20</v>
      </c>
      <c r="F616" s="11">
        <v>0</v>
      </c>
      <c r="G616" s="11">
        <v>0</v>
      </c>
      <c r="H616" s="11">
        <v>179.24093557</v>
      </c>
      <c r="I616" s="11">
        <v>0</v>
      </c>
      <c r="J616" s="11">
        <v>28</v>
      </c>
      <c r="K616" s="11">
        <v>27.23109397</v>
      </c>
      <c r="L616" s="11" t="s">
        <v>13</v>
      </c>
      <c r="M616" s="11" t="s">
        <v>14</v>
      </c>
      <c r="N616" s="11">
        <f t="shared" si="63"/>
        <v>1</v>
      </c>
      <c r="O616" s="11">
        <f t="shared" si="64"/>
        <v>0</v>
      </c>
      <c r="P616" s="11">
        <f t="shared" si="65"/>
        <v>1</v>
      </c>
      <c r="Q616" s="11">
        <f t="shared" si="66"/>
        <v>0</v>
      </c>
      <c r="R616" s="11">
        <f t="shared" si="67"/>
        <v>0</v>
      </c>
      <c r="S616" s="11">
        <f t="shared" si="68"/>
        <v>0</v>
      </c>
      <c r="T616" s="9">
        <f t="shared" si="69"/>
        <v>179.24093557</v>
      </c>
      <c r="AT616" s="18"/>
      <c r="AU616" s="15"/>
      <c r="AV616" s="15"/>
      <c r="AW616" s="15"/>
      <c r="AX616" s="15"/>
      <c r="AY616" s="15"/>
      <c r="AZ616" s="15"/>
      <c r="BA616" s="15"/>
      <c r="BB616" s="15"/>
      <c r="BC616" s="15"/>
      <c r="BD616" s="15"/>
      <c r="BE616" s="15"/>
      <c r="BF616" s="15"/>
      <c r="BG616" s="15"/>
      <c r="BH616" s="15"/>
      <c r="BI616" s="15"/>
      <c r="BJ616" s="15"/>
      <c r="BK616" s="15"/>
      <c r="BL616" s="15"/>
      <c r="BM616" s="15"/>
      <c r="BN616" s="15"/>
      <c r="BO616" s="15"/>
      <c r="BQ616" s="18"/>
      <c r="BR616" s="15"/>
      <c r="BS616" s="15"/>
      <c r="BT616" s="15"/>
      <c r="BU616" s="15"/>
      <c r="BV616" s="15"/>
      <c r="BW616" s="15"/>
      <c r="BX616" s="15"/>
      <c r="BY616" s="15"/>
      <c r="BZ616" s="15"/>
    </row>
    <row r="617" spans="1:78" ht="15" customHeight="1" x14ac:dyDescent="0.75">
      <c r="A617" s="10">
        <v>0</v>
      </c>
      <c r="B617" s="11">
        <v>7800</v>
      </c>
      <c r="C617" s="11">
        <v>44000</v>
      </c>
      <c r="D617" s="11">
        <v>57500</v>
      </c>
      <c r="E617" s="11">
        <v>11</v>
      </c>
      <c r="F617" s="11">
        <v>0</v>
      </c>
      <c r="G617" s="11">
        <v>0</v>
      </c>
      <c r="H617" s="11">
        <v>95.366666667000004</v>
      </c>
      <c r="I617" s="11">
        <v>0</v>
      </c>
      <c r="J617" s="11">
        <v>23</v>
      </c>
      <c r="K617" s="11"/>
      <c r="L617" s="11" t="s">
        <v>20</v>
      </c>
      <c r="M617" s="11" t="s">
        <v>14</v>
      </c>
      <c r="N617" s="11">
        <f t="shared" si="63"/>
        <v>0</v>
      </c>
      <c r="O617" s="11">
        <f t="shared" si="64"/>
        <v>0</v>
      </c>
      <c r="P617" s="11">
        <f t="shared" si="65"/>
        <v>1</v>
      </c>
      <c r="Q617" s="11">
        <f t="shared" si="66"/>
        <v>0</v>
      </c>
      <c r="R617" s="11">
        <f t="shared" si="67"/>
        <v>0</v>
      </c>
      <c r="S617" s="11">
        <f t="shared" si="68"/>
        <v>0</v>
      </c>
      <c r="T617" s="9">
        <f t="shared" si="69"/>
        <v>0</v>
      </c>
      <c r="AT617" s="18"/>
      <c r="AU617" s="15"/>
      <c r="AV617" s="15"/>
      <c r="AW617" s="15"/>
      <c r="AX617" s="15"/>
      <c r="AY617" s="15"/>
      <c r="AZ617" s="15"/>
      <c r="BA617" s="15"/>
      <c r="BB617" s="15"/>
      <c r="BC617" s="15"/>
      <c r="BD617" s="15"/>
      <c r="BE617" s="15"/>
      <c r="BF617" s="15"/>
      <c r="BG617" s="15"/>
      <c r="BH617" s="15"/>
      <c r="BI617" s="15"/>
      <c r="BJ617" s="15"/>
      <c r="BK617" s="15"/>
      <c r="BL617" s="15"/>
      <c r="BM617" s="15"/>
      <c r="BN617" s="15"/>
      <c r="BO617" s="15"/>
      <c r="BQ617" s="18"/>
      <c r="BR617" s="15"/>
      <c r="BS617" s="15"/>
      <c r="BT617" s="15"/>
      <c r="BU617" s="15"/>
      <c r="BV617" s="15"/>
      <c r="BW617" s="15"/>
      <c r="BX617" s="15"/>
      <c r="BY617" s="15"/>
      <c r="BZ617" s="15"/>
    </row>
    <row r="618" spans="1:78" ht="15" customHeight="1" x14ac:dyDescent="0.75">
      <c r="A618" s="10">
        <v>1</v>
      </c>
      <c r="B618" s="11">
        <v>7800</v>
      </c>
      <c r="C618" s="11"/>
      <c r="D618" s="11">
        <v>11702</v>
      </c>
      <c r="E618" s="11">
        <v>0</v>
      </c>
      <c r="F618" s="11">
        <v>0</v>
      </c>
      <c r="G618" s="11">
        <v>0</v>
      </c>
      <c r="H618" s="11">
        <v>44.629591574000003</v>
      </c>
      <c r="I618" s="11">
        <v>2</v>
      </c>
      <c r="J618" s="11">
        <v>7</v>
      </c>
      <c r="K618" s="11">
        <v>21.271785371</v>
      </c>
      <c r="L618" s="11" t="s">
        <v>13</v>
      </c>
      <c r="M618" s="11" t="s">
        <v>14</v>
      </c>
      <c r="N618" s="11">
        <f t="shared" si="63"/>
        <v>1</v>
      </c>
      <c r="O618" s="11">
        <f t="shared" si="64"/>
        <v>0</v>
      </c>
      <c r="P618" s="11">
        <f t="shared" si="65"/>
        <v>1</v>
      </c>
      <c r="Q618" s="11">
        <f t="shared" si="66"/>
        <v>0</v>
      </c>
      <c r="R618" s="11">
        <f t="shared" si="67"/>
        <v>0</v>
      </c>
      <c r="S618" s="11">
        <f t="shared" si="68"/>
        <v>0</v>
      </c>
      <c r="T618" s="9">
        <f t="shared" si="69"/>
        <v>44.629591574000003</v>
      </c>
      <c r="AT618" s="18"/>
      <c r="AU618" s="15"/>
      <c r="AV618" s="15"/>
      <c r="AW618" s="15"/>
      <c r="AX618" s="15"/>
      <c r="AY618" s="15"/>
      <c r="AZ618" s="15"/>
      <c r="BA618" s="15"/>
      <c r="BB618" s="15"/>
      <c r="BC618" s="15"/>
      <c r="BD618" s="15"/>
      <c r="BE618" s="15"/>
      <c r="BF618" s="15"/>
      <c r="BG618" s="15"/>
      <c r="BH618" s="15"/>
      <c r="BI618" s="15"/>
      <c r="BJ618" s="15"/>
      <c r="BK618" s="15"/>
      <c r="BL618" s="15"/>
      <c r="BM618" s="15"/>
      <c r="BN618" s="15"/>
      <c r="BO618" s="15"/>
      <c r="BQ618" s="18"/>
      <c r="BR618" s="15"/>
      <c r="BS618" s="15"/>
      <c r="BT618" s="15"/>
      <c r="BU618" s="15"/>
      <c r="BV618" s="15"/>
      <c r="BW618" s="15"/>
      <c r="BX618" s="15"/>
      <c r="BY618" s="15"/>
      <c r="BZ618" s="15"/>
    </row>
    <row r="619" spans="1:78" ht="15" customHeight="1" x14ac:dyDescent="0.75">
      <c r="A619" s="10">
        <v>0</v>
      </c>
      <c r="B619" s="11">
        <v>7800</v>
      </c>
      <c r="C619" s="11">
        <v>58399</v>
      </c>
      <c r="D619" s="11">
        <v>65945</v>
      </c>
      <c r="E619" s="11">
        <v>1</v>
      </c>
      <c r="F619" s="11">
        <v>0</v>
      </c>
      <c r="G619" s="11">
        <v>1</v>
      </c>
      <c r="H619" s="11">
        <v>106.63134156</v>
      </c>
      <c r="I619" s="11">
        <v>2</v>
      </c>
      <c r="J619" s="11">
        <v>18</v>
      </c>
      <c r="K619" s="11">
        <v>37.024764439999998</v>
      </c>
      <c r="L619" s="11" t="s">
        <v>20</v>
      </c>
      <c r="M619" s="11" t="s">
        <v>14</v>
      </c>
      <c r="N619" s="11">
        <f t="shared" si="63"/>
        <v>0</v>
      </c>
      <c r="O619" s="11">
        <f t="shared" si="64"/>
        <v>0</v>
      </c>
      <c r="P619" s="11">
        <f t="shared" si="65"/>
        <v>1</v>
      </c>
      <c r="Q619" s="11">
        <f t="shared" si="66"/>
        <v>0</v>
      </c>
      <c r="R619" s="11">
        <f t="shared" si="67"/>
        <v>0</v>
      </c>
      <c r="S619" s="11">
        <f t="shared" si="68"/>
        <v>0</v>
      </c>
      <c r="T619" s="9">
        <f t="shared" si="69"/>
        <v>0</v>
      </c>
      <c r="AT619" s="18"/>
      <c r="AU619" s="15"/>
      <c r="AV619" s="15"/>
      <c r="AW619" s="15"/>
      <c r="AX619" s="15"/>
      <c r="AY619" s="15"/>
      <c r="AZ619" s="15"/>
      <c r="BA619" s="15"/>
      <c r="BB619" s="15"/>
      <c r="BC619" s="15"/>
      <c r="BD619" s="15"/>
      <c r="BE619" s="15"/>
      <c r="BF619" s="15"/>
      <c r="BG619" s="15"/>
      <c r="BH619" s="15"/>
      <c r="BI619" s="15"/>
      <c r="BJ619" s="15"/>
      <c r="BK619" s="15"/>
      <c r="BL619" s="15"/>
      <c r="BM619" s="15"/>
      <c r="BN619" s="15"/>
      <c r="BO619" s="15"/>
      <c r="BQ619" s="18"/>
      <c r="BR619" s="15"/>
      <c r="BS619" s="15"/>
      <c r="BT619" s="15"/>
      <c r="BU619" s="15"/>
      <c r="BV619" s="15"/>
      <c r="BW619" s="15"/>
      <c r="BX619" s="15"/>
      <c r="BY619" s="15"/>
      <c r="BZ619" s="15"/>
    </row>
    <row r="620" spans="1:78" ht="15" customHeight="1" x14ac:dyDescent="0.75">
      <c r="A620" s="10">
        <v>0</v>
      </c>
      <c r="B620" s="11">
        <v>7800</v>
      </c>
      <c r="C620" s="11">
        <v>42802</v>
      </c>
      <c r="D620" s="11">
        <v>52422</v>
      </c>
      <c r="E620" s="11">
        <v>8</v>
      </c>
      <c r="F620" s="11"/>
      <c r="G620" s="11"/>
      <c r="H620" s="11">
        <v>193.08145289999999</v>
      </c>
      <c r="I620" s="11"/>
      <c r="J620" s="11">
        <v>18</v>
      </c>
      <c r="K620" s="11">
        <v>26.495879292000001</v>
      </c>
      <c r="L620" s="11" t="s">
        <v>13</v>
      </c>
      <c r="M620" s="11" t="s">
        <v>15</v>
      </c>
      <c r="N620" s="11">
        <f t="shared" si="63"/>
        <v>1</v>
      </c>
      <c r="O620" s="11">
        <f t="shared" si="64"/>
        <v>0</v>
      </c>
      <c r="P620" s="11">
        <f t="shared" si="65"/>
        <v>0</v>
      </c>
      <c r="Q620" s="11">
        <f t="shared" si="66"/>
        <v>1</v>
      </c>
      <c r="R620" s="11">
        <f t="shared" si="67"/>
        <v>0</v>
      </c>
      <c r="S620" s="11">
        <f t="shared" si="68"/>
        <v>0</v>
      </c>
      <c r="T620" s="9">
        <f t="shared" si="69"/>
        <v>193.08145289999999</v>
      </c>
      <c r="AT620" s="18"/>
      <c r="AU620" s="15"/>
      <c r="AV620" s="15"/>
      <c r="AW620" s="15"/>
      <c r="AX620" s="15"/>
      <c r="AY620" s="15"/>
      <c r="AZ620" s="15"/>
      <c r="BA620" s="15"/>
      <c r="BB620" s="15"/>
      <c r="BC620" s="15"/>
      <c r="BD620" s="15"/>
      <c r="BE620" s="15"/>
      <c r="BF620" s="15"/>
      <c r="BG620" s="15"/>
      <c r="BH620" s="15"/>
      <c r="BI620" s="15"/>
      <c r="BJ620" s="15"/>
      <c r="BK620" s="15"/>
      <c r="BL620" s="15"/>
      <c r="BM620" s="15"/>
      <c r="BN620" s="15"/>
      <c r="BO620" s="15"/>
      <c r="BQ620" s="18"/>
      <c r="BR620" s="15"/>
      <c r="BS620" s="15"/>
      <c r="BT620" s="15"/>
      <c r="BU620" s="15"/>
      <c r="BV620" s="15"/>
      <c r="BW620" s="15"/>
      <c r="BX620" s="15"/>
      <c r="BY620" s="15"/>
      <c r="BZ620" s="15"/>
    </row>
    <row r="621" spans="1:78" ht="15" customHeight="1" x14ac:dyDescent="0.75">
      <c r="A621" s="10">
        <v>0</v>
      </c>
      <c r="B621" s="11">
        <v>7800</v>
      </c>
      <c r="C621" s="11">
        <v>58364</v>
      </c>
      <c r="D621" s="11">
        <v>66688</v>
      </c>
      <c r="E621" s="11">
        <v>3</v>
      </c>
      <c r="F621" s="11">
        <v>0</v>
      </c>
      <c r="G621" s="11">
        <v>2</v>
      </c>
      <c r="H621" s="11">
        <v>114.51215796</v>
      </c>
      <c r="I621" s="11">
        <v>3</v>
      </c>
      <c r="J621" s="11">
        <v>18</v>
      </c>
      <c r="K621" s="11">
        <v>37.929273868999999</v>
      </c>
      <c r="L621" s="11" t="s">
        <v>20</v>
      </c>
      <c r="M621" s="11" t="s">
        <v>14</v>
      </c>
      <c r="N621" s="11">
        <f t="shared" si="63"/>
        <v>0</v>
      </c>
      <c r="O621" s="11">
        <f t="shared" si="64"/>
        <v>0</v>
      </c>
      <c r="P621" s="11">
        <f t="shared" si="65"/>
        <v>1</v>
      </c>
      <c r="Q621" s="11">
        <f t="shared" si="66"/>
        <v>0</v>
      </c>
      <c r="R621" s="11">
        <f t="shared" si="67"/>
        <v>0</v>
      </c>
      <c r="S621" s="11">
        <f t="shared" si="68"/>
        <v>0</v>
      </c>
      <c r="T621" s="9">
        <f t="shared" si="69"/>
        <v>0</v>
      </c>
      <c r="AT621" s="18"/>
      <c r="AU621" s="15"/>
      <c r="AV621" s="15"/>
      <c r="AW621" s="15"/>
      <c r="AX621" s="15"/>
      <c r="AY621" s="15"/>
      <c r="AZ621" s="15"/>
      <c r="BA621" s="15"/>
      <c r="BB621" s="15"/>
      <c r="BC621" s="15"/>
      <c r="BD621" s="15"/>
      <c r="BE621" s="15"/>
      <c r="BF621" s="15"/>
      <c r="BG621" s="15"/>
      <c r="BH621" s="15"/>
      <c r="BI621" s="15"/>
      <c r="BJ621" s="15"/>
      <c r="BK621" s="15"/>
      <c r="BL621" s="15"/>
      <c r="BM621" s="15"/>
      <c r="BN621" s="15"/>
      <c r="BO621" s="15"/>
      <c r="BQ621" s="18"/>
      <c r="BR621" s="15"/>
      <c r="BS621" s="15"/>
      <c r="BT621" s="15"/>
      <c r="BU621" s="15"/>
      <c r="BV621" s="15"/>
      <c r="BW621" s="15"/>
      <c r="BX621" s="15"/>
      <c r="BY621" s="15"/>
      <c r="BZ621" s="15"/>
    </row>
    <row r="622" spans="1:78" ht="15" customHeight="1" x14ac:dyDescent="0.75">
      <c r="A622" s="10">
        <v>0</v>
      </c>
      <c r="B622" s="11">
        <v>7800</v>
      </c>
      <c r="C622" s="11">
        <v>64503</v>
      </c>
      <c r="D622" s="11">
        <v>85608</v>
      </c>
      <c r="E622" s="11">
        <v>12</v>
      </c>
      <c r="F622" s="11">
        <v>0</v>
      </c>
      <c r="G622" s="11">
        <v>0</v>
      </c>
      <c r="H622" s="11">
        <v>235.48537719999999</v>
      </c>
      <c r="I622" s="11">
        <v>0</v>
      </c>
      <c r="J622" s="11">
        <v>35</v>
      </c>
      <c r="K622" s="11">
        <v>34.423248847000004</v>
      </c>
      <c r="L622" s="11" t="s">
        <v>13</v>
      </c>
      <c r="M622" s="11" t="s">
        <v>14</v>
      </c>
      <c r="N622" s="11">
        <f t="shared" si="63"/>
        <v>1</v>
      </c>
      <c r="O622" s="11">
        <f t="shared" si="64"/>
        <v>0</v>
      </c>
      <c r="P622" s="11">
        <f t="shared" si="65"/>
        <v>1</v>
      </c>
      <c r="Q622" s="11">
        <f t="shared" si="66"/>
        <v>0</v>
      </c>
      <c r="R622" s="11">
        <f t="shared" si="67"/>
        <v>0</v>
      </c>
      <c r="S622" s="11">
        <f t="shared" si="68"/>
        <v>0</v>
      </c>
      <c r="T622" s="9">
        <f t="shared" si="69"/>
        <v>235.48537719999999</v>
      </c>
      <c r="AT622" s="18"/>
      <c r="AU622" s="15"/>
      <c r="AV622" s="15"/>
      <c r="AW622" s="15"/>
      <c r="AX622" s="15"/>
      <c r="AY622" s="15"/>
      <c r="AZ622" s="15"/>
      <c r="BA622" s="15"/>
      <c r="BB622" s="15"/>
      <c r="BC622" s="15"/>
      <c r="BD622" s="15"/>
      <c r="BE622" s="15"/>
      <c r="BF622" s="15"/>
      <c r="BG622" s="15"/>
      <c r="BH622" s="15"/>
      <c r="BI622" s="15"/>
      <c r="BJ622" s="15"/>
      <c r="BK622" s="15"/>
      <c r="BL622" s="15"/>
      <c r="BM622" s="15"/>
      <c r="BN622" s="15"/>
      <c r="BO622" s="15"/>
      <c r="BQ622" s="18"/>
      <c r="BR622" s="15"/>
      <c r="BS622" s="15"/>
      <c r="BT622" s="15"/>
      <c r="BU622" s="15"/>
      <c r="BV622" s="15"/>
      <c r="BW622" s="15"/>
      <c r="BX622" s="15"/>
      <c r="BY622" s="15"/>
      <c r="BZ622" s="15"/>
    </row>
    <row r="623" spans="1:78" ht="15" customHeight="1" x14ac:dyDescent="0.75">
      <c r="A623" s="10">
        <v>0</v>
      </c>
      <c r="B623" s="11">
        <v>7800</v>
      </c>
      <c r="C623" s="11">
        <v>69662</v>
      </c>
      <c r="D623" s="11">
        <v>80498</v>
      </c>
      <c r="E623" s="11">
        <v>4</v>
      </c>
      <c r="F623" s="11">
        <v>0</v>
      </c>
      <c r="G623" s="11">
        <v>0</v>
      </c>
      <c r="H623" s="11">
        <v>100.42833098</v>
      </c>
      <c r="I623" s="11">
        <v>0</v>
      </c>
      <c r="J623" s="11">
        <v>14</v>
      </c>
      <c r="K623" s="11">
        <v>42.807341952999998</v>
      </c>
      <c r="L623" s="11" t="s">
        <v>13</v>
      </c>
      <c r="M623" s="11" t="s">
        <v>14</v>
      </c>
      <c r="N623" s="11">
        <f t="shared" si="63"/>
        <v>1</v>
      </c>
      <c r="O623" s="11">
        <f t="shared" si="64"/>
        <v>0</v>
      </c>
      <c r="P623" s="11">
        <f t="shared" si="65"/>
        <v>1</v>
      </c>
      <c r="Q623" s="11">
        <f t="shared" si="66"/>
        <v>0</v>
      </c>
      <c r="R623" s="11">
        <f t="shared" si="67"/>
        <v>0</v>
      </c>
      <c r="S623" s="11">
        <f t="shared" si="68"/>
        <v>0</v>
      </c>
      <c r="T623" s="9">
        <f t="shared" si="69"/>
        <v>100.42833098</v>
      </c>
      <c r="AT623" s="18"/>
      <c r="AU623" s="15"/>
      <c r="AV623" s="15"/>
      <c r="AW623" s="15"/>
      <c r="AX623" s="15"/>
      <c r="AY623" s="15"/>
      <c r="AZ623" s="15"/>
      <c r="BA623" s="15"/>
      <c r="BB623" s="15"/>
      <c r="BC623" s="15"/>
      <c r="BD623" s="15"/>
      <c r="BE623" s="15"/>
      <c r="BF623" s="15"/>
      <c r="BG623" s="15"/>
      <c r="BH623" s="15"/>
      <c r="BI623" s="15"/>
      <c r="BJ623" s="15"/>
      <c r="BK623" s="15"/>
      <c r="BL623" s="15"/>
      <c r="BM623" s="15"/>
      <c r="BN623" s="15"/>
      <c r="BO623" s="15"/>
      <c r="BQ623" s="18"/>
      <c r="BR623" s="15"/>
      <c r="BS623" s="15"/>
      <c r="BT623" s="15"/>
      <c r="BU623" s="15"/>
      <c r="BV623" s="15"/>
      <c r="BW623" s="15"/>
      <c r="BX623" s="15"/>
      <c r="BY623" s="15"/>
      <c r="BZ623" s="15"/>
    </row>
    <row r="624" spans="1:78" ht="15" customHeight="1" x14ac:dyDescent="0.75">
      <c r="A624" s="10">
        <v>0</v>
      </c>
      <c r="B624" s="11">
        <v>7800</v>
      </c>
      <c r="C624" s="11">
        <v>45391</v>
      </c>
      <c r="D624" s="11">
        <v>61743</v>
      </c>
      <c r="E624" s="11">
        <v>12</v>
      </c>
      <c r="F624" s="11">
        <v>0</v>
      </c>
      <c r="G624" s="11">
        <v>0</v>
      </c>
      <c r="H624" s="11">
        <v>105.08759384</v>
      </c>
      <c r="I624" s="11">
        <v>0</v>
      </c>
      <c r="J624" s="11">
        <v>22</v>
      </c>
      <c r="K624" s="11">
        <v>36.70541274</v>
      </c>
      <c r="L624" s="11" t="s">
        <v>20</v>
      </c>
      <c r="M624" s="11" t="s">
        <v>14</v>
      </c>
      <c r="N624" s="11">
        <f t="shared" si="63"/>
        <v>0</v>
      </c>
      <c r="O624" s="11">
        <f t="shared" si="64"/>
        <v>0</v>
      </c>
      <c r="P624" s="11">
        <f t="shared" si="65"/>
        <v>1</v>
      </c>
      <c r="Q624" s="11">
        <f t="shared" si="66"/>
        <v>0</v>
      </c>
      <c r="R624" s="11">
        <f t="shared" si="67"/>
        <v>0</v>
      </c>
      <c r="S624" s="11">
        <f t="shared" si="68"/>
        <v>0</v>
      </c>
      <c r="T624" s="9">
        <f t="shared" si="69"/>
        <v>0</v>
      </c>
      <c r="AT624" s="18"/>
      <c r="AU624" s="15"/>
      <c r="AV624" s="15"/>
      <c r="AW624" s="15"/>
      <c r="AX624" s="15"/>
      <c r="AY624" s="15"/>
      <c r="AZ624" s="15"/>
      <c r="BA624" s="15"/>
      <c r="BB624" s="15"/>
      <c r="BC624" s="15"/>
      <c r="BD624" s="15"/>
      <c r="BE624" s="15"/>
      <c r="BF624" s="15"/>
      <c r="BG624" s="15"/>
      <c r="BH624" s="15"/>
      <c r="BI624" s="15"/>
      <c r="BJ624" s="15"/>
      <c r="BK624" s="15"/>
      <c r="BL624" s="15"/>
      <c r="BM624" s="15"/>
      <c r="BN624" s="15"/>
      <c r="BO624" s="15"/>
      <c r="BQ624" s="18"/>
      <c r="BR624" s="15"/>
      <c r="BS624" s="15"/>
      <c r="BT624" s="15"/>
      <c r="BU624" s="15"/>
      <c r="BV624" s="15"/>
      <c r="BW624" s="15"/>
      <c r="BX624" s="15"/>
      <c r="BY624" s="15"/>
      <c r="BZ624" s="15"/>
    </row>
    <row r="625" spans="1:78" ht="15" customHeight="1" x14ac:dyDescent="0.75">
      <c r="A625" s="10">
        <v>0</v>
      </c>
      <c r="B625" s="11">
        <v>7800</v>
      </c>
      <c r="C625" s="11">
        <v>48200</v>
      </c>
      <c r="D625" s="11">
        <v>59000</v>
      </c>
      <c r="E625" s="11">
        <v>23</v>
      </c>
      <c r="F625" s="11">
        <v>0</v>
      </c>
      <c r="G625" s="11">
        <v>0</v>
      </c>
      <c r="H625" s="11">
        <v>274.96666667</v>
      </c>
      <c r="I625" s="11">
        <v>3</v>
      </c>
      <c r="J625" s="11">
        <v>29</v>
      </c>
      <c r="K625" s="11"/>
      <c r="L625" s="11" t="s">
        <v>20</v>
      </c>
      <c r="M625" s="11" t="s">
        <v>14</v>
      </c>
      <c r="N625" s="11">
        <f t="shared" si="63"/>
        <v>0</v>
      </c>
      <c r="O625" s="11">
        <f t="shared" si="64"/>
        <v>0</v>
      </c>
      <c r="P625" s="11">
        <f t="shared" si="65"/>
        <v>1</v>
      </c>
      <c r="Q625" s="11">
        <f t="shared" si="66"/>
        <v>0</v>
      </c>
      <c r="R625" s="11">
        <f t="shared" si="67"/>
        <v>0</v>
      </c>
      <c r="S625" s="11">
        <f t="shared" si="68"/>
        <v>0</v>
      </c>
      <c r="T625" s="9">
        <f t="shared" si="69"/>
        <v>0</v>
      </c>
      <c r="AT625" s="18"/>
      <c r="AU625" s="15"/>
      <c r="AV625" s="15"/>
      <c r="AW625" s="15"/>
      <c r="AX625" s="15"/>
      <c r="AY625" s="15"/>
      <c r="AZ625" s="15"/>
      <c r="BA625" s="15"/>
      <c r="BB625" s="15"/>
      <c r="BC625" s="15"/>
      <c r="BD625" s="15"/>
      <c r="BE625" s="15"/>
      <c r="BF625" s="15"/>
      <c r="BG625" s="15"/>
      <c r="BH625" s="15"/>
      <c r="BI625" s="15"/>
      <c r="BJ625" s="15"/>
      <c r="BK625" s="15"/>
      <c r="BL625" s="15"/>
      <c r="BM625" s="15"/>
      <c r="BN625" s="15"/>
      <c r="BO625" s="15"/>
      <c r="BQ625" s="18"/>
      <c r="BR625" s="15"/>
      <c r="BS625" s="15"/>
      <c r="BT625" s="15"/>
      <c r="BU625" s="15"/>
      <c r="BV625" s="15"/>
      <c r="BW625" s="15"/>
      <c r="BX625" s="15"/>
      <c r="BY625" s="15"/>
      <c r="BZ625" s="15"/>
    </row>
    <row r="626" spans="1:78" ht="15" customHeight="1" x14ac:dyDescent="0.75">
      <c r="A626" s="10">
        <v>0</v>
      </c>
      <c r="B626" s="11">
        <v>7800</v>
      </c>
      <c r="C626" s="11">
        <v>55000</v>
      </c>
      <c r="D626" s="11">
        <v>62800</v>
      </c>
      <c r="E626" s="11">
        <v>6</v>
      </c>
      <c r="F626" s="11">
        <v>0</v>
      </c>
      <c r="G626" s="11">
        <v>0</v>
      </c>
      <c r="H626" s="11">
        <v>123.03333333</v>
      </c>
      <c r="I626" s="11">
        <v>0</v>
      </c>
      <c r="J626" s="11">
        <v>34</v>
      </c>
      <c r="K626" s="11"/>
      <c r="L626" s="11" t="s">
        <v>13</v>
      </c>
      <c r="M626" s="11" t="s">
        <v>14</v>
      </c>
      <c r="N626" s="11">
        <f t="shared" si="63"/>
        <v>1</v>
      </c>
      <c r="O626" s="11">
        <f t="shared" si="64"/>
        <v>0</v>
      </c>
      <c r="P626" s="11">
        <f t="shared" si="65"/>
        <v>1</v>
      </c>
      <c r="Q626" s="11">
        <f t="shared" si="66"/>
        <v>0</v>
      </c>
      <c r="R626" s="11">
        <f t="shared" si="67"/>
        <v>0</v>
      </c>
      <c r="S626" s="11">
        <f t="shared" si="68"/>
        <v>0</v>
      </c>
      <c r="T626" s="9">
        <f t="shared" si="69"/>
        <v>123.03333333</v>
      </c>
      <c r="AT626" s="18"/>
      <c r="AU626" s="15"/>
      <c r="AV626" s="15"/>
      <c r="AW626" s="15"/>
      <c r="AX626" s="15"/>
      <c r="AY626" s="15"/>
      <c r="AZ626" s="15"/>
      <c r="BA626" s="15"/>
      <c r="BB626" s="15"/>
      <c r="BC626" s="15"/>
      <c r="BD626" s="15"/>
      <c r="BE626" s="15"/>
      <c r="BF626" s="15"/>
      <c r="BG626" s="15"/>
      <c r="BH626" s="15"/>
      <c r="BI626" s="15"/>
      <c r="BJ626" s="15"/>
      <c r="BK626" s="15"/>
      <c r="BL626" s="15"/>
      <c r="BM626" s="15"/>
      <c r="BN626" s="15"/>
      <c r="BO626" s="15"/>
      <c r="BQ626" s="18"/>
      <c r="BR626" s="15"/>
      <c r="BS626" s="15"/>
      <c r="BT626" s="15"/>
      <c r="BU626" s="15"/>
      <c r="BV626" s="15"/>
      <c r="BW626" s="15"/>
      <c r="BX626" s="15"/>
      <c r="BY626" s="15"/>
      <c r="BZ626" s="15"/>
    </row>
    <row r="627" spans="1:78" ht="15" customHeight="1" x14ac:dyDescent="0.75">
      <c r="A627" s="10">
        <v>0</v>
      </c>
      <c r="B627" s="11">
        <v>7800</v>
      </c>
      <c r="C627" s="11">
        <v>38506</v>
      </c>
      <c r="D627" s="11">
        <v>50309</v>
      </c>
      <c r="E627" s="11">
        <v>11</v>
      </c>
      <c r="F627" s="11">
        <v>0</v>
      </c>
      <c r="G627" s="11">
        <v>0</v>
      </c>
      <c r="H627" s="11">
        <v>231.00119549999999</v>
      </c>
      <c r="I627" s="11">
        <v>0</v>
      </c>
      <c r="J627" s="11">
        <v>32</v>
      </c>
      <c r="K627" s="11">
        <v>35.906115845999999</v>
      </c>
      <c r="L627" s="11" t="s">
        <v>20</v>
      </c>
      <c r="M627" s="11" t="s">
        <v>14</v>
      </c>
      <c r="N627" s="11">
        <f t="shared" si="63"/>
        <v>0</v>
      </c>
      <c r="O627" s="11">
        <f t="shared" si="64"/>
        <v>0</v>
      </c>
      <c r="P627" s="11">
        <f t="shared" si="65"/>
        <v>1</v>
      </c>
      <c r="Q627" s="11">
        <f t="shared" si="66"/>
        <v>0</v>
      </c>
      <c r="R627" s="11">
        <f t="shared" si="67"/>
        <v>0</v>
      </c>
      <c r="S627" s="11">
        <f t="shared" si="68"/>
        <v>0</v>
      </c>
      <c r="T627" s="9">
        <f t="shared" si="69"/>
        <v>0</v>
      </c>
      <c r="AT627" s="18"/>
      <c r="AU627" s="15"/>
      <c r="AV627" s="15"/>
      <c r="AW627" s="15"/>
      <c r="AX627" s="15"/>
      <c r="AY627" s="15"/>
      <c r="AZ627" s="15"/>
      <c r="BA627" s="15"/>
      <c r="BB627" s="15"/>
      <c r="BC627" s="15"/>
      <c r="BD627" s="15"/>
      <c r="BE627" s="15"/>
      <c r="BF627" s="15"/>
      <c r="BG627" s="15"/>
      <c r="BH627" s="15"/>
      <c r="BI627" s="15"/>
      <c r="BJ627" s="15"/>
      <c r="BK627" s="15"/>
      <c r="BL627" s="15"/>
      <c r="BM627" s="15"/>
      <c r="BN627" s="15"/>
      <c r="BO627" s="15"/>
      <c r="BQ627" s="18"/>
      <c r="BR627" s="15"/>
      <c r="BS627" s="15"/>
      <c r="BT627" s="15"/>
      <c r="BU627" s="15"/>
      <c r="BV627" s="15"/>
      <c r="BW627" s="15"/>
      <c r="BX627" s="15"/>
      <c r="BY627" s="15"/>
      <c r="BZ627" s="15"/>
    </row>
    <row r="628" spans="1:78" ht="15" customHeight="1" x14ac:dyDescent="0.75">
      <c r="A628" s="10">
        <v>0</v>
      </c>
      <c r="B628" s="11">
        <v>7800</v>
      </c>
      <c r="C628" s="11">
        <v>55394</v>
      </c>
      <c r="D628" s="11">
        <v>63567</v>
      </c>
      <c r="E628" s="11">
        <v>23</v>
      </c>
      <c r="F628" s="11">
        <v>0</v>
      </c>
      <c r="G628" s="11">
        <v>0</v>
      </c>
      <c r="H628" s="11">
        <v>262.01435765000002</v>
      </c>
      <c r="I628" s="11">
        <v>2</v>
      </c>
      <c r="J628" s="11">
        <v>29</v>
      </c>
      <c r="K628" s="11">
        <v>38.983938486</v>
      </c>
      <c r="L628" s="11" t="s">
        <v>20</v>
      </c>
      <c r="M628" s="11" t="s">
        <v>14</v>
      </c>
      <c r="N628" s="11">
        <f t="shared" si="63"/>
        <v>0</v>
      </c>
      <c r="O628" s="11">
        <f t="shared" si="64"/>
        <v>0</v>
      </c>
      <c r="P628" s="11">
        <f t="shared" si="65"/>
        <v>1</v>
      </c>
      <c r="Q628" s="11">
        <f t="shared" si="66"/>
        <v>0</v>
      </c>
      <c r="R628" s="11">
        <f t="shared" si="67"/>
        <v>0</v>
      </c>
      <c r="S628" s="11">
        <f t="shared" si="68"/>
        <v>0</v>
      </c>
      <c r="T628" s="9">
        <f t="shared" si="69"/>
        <v>0</v>
      </c>
      <c r="AT628" s="18"/>
      <c r="AU628" s="15"/>
      <c r="AV628" s="15"/>
      <c r="AW628" s="15"/>
      <c r="AX628" s="15"/>
      <c r="AY628" s="15"/>
      <c r="AZ628" s="15"/>
      <c r="BA628" s="15"/>
      <c r="BB628" s="15"/>
      <c r="BC628" s="15"/>
      <c r="BD628" s="15"/>
      <c r="BE628" s="15"/>
      <c r="BF628" s="15"/>
      <c r="BG628" s="15"/>
      <c r="BH628" s="15"/>
      <c r="BI628" s="15"/>
      <c r="BJ628" s="15"/>
      <c r="BK628" s="15"/>
      <c r="BL628" s="15"/>
      <c r="BM628" s="15"/>
      <c r="BN628" s="15"/>
      <c r="BO628" s="15"/>
      <c r="BQ628" s="18"/>
      <c r="BR628" s="15"/>
      <c r="BS628" s="15"/>
      <c r="BT628" s="15"/>
      <c r="BU628" s="15"/>
      <c r="BV628" s="15"/>
      <c r="BW628" s="15"/>
      <c r="BX628" s="15"/>
      <c r="BY628" s="15"/>
      <c r="BZ628" s="15"/>
    </row>
    <row r="629" spans="1:78" ht="15" customHeight="1" x14ac:dyDescent="0.75">
      <c r="A629" s="10">
        <v>0</v>
      </c>
      <c r="B629" s="11">
        <v>7800</v>
      </c>
      <c r="C629" s="11"/>
      <c r="D629" s="11">
        <v>30320</v>
      </c>
      <c r="E629" s="11">
        <v>2</v>
      </c>
      <c r="F629" s="11">
        <v>0</v>
      </c>
      <c r="G629" s="11">
        <v>0</v>
      </c>
      <c r="H629" s="11">
        <v>295.11342066999998</v>
      </c>
      <c r="I629" s="11">
        <v>0</v>
      </c>
      <c r="J629" s="11">
        <v>13</v>
      </c>
      <c r="K629" s="11">
        <v>23.245673006000001</v>
      </c>
      <c r="L629" s="11" t="s">
        <v>20</v>
      </c>
      <c r="M629" s="11" t="s">
        <v>14</v>
      </c>
      <c r="N629" s="11">
        <f t="shared" si="63"/>
        <v>0</v>
      </c>
      <c r="O629" s="11">
        <f t="shared" si="64"/>
        <v>0</v>
      </c>
      <c r="P629" s="11">
        <f t="shared" si="65"/>
        <v>1</v>
      </c>
      <c r="Q629" s="11">
        <f t="shared" si="66"/>
        <v>0</v>
      </c>
      <c r="R629" s="11">
        <f t="shared" si="67"/>
        <v>0</v>
      </c>
      <c r="S629" s="11">
        <f t="shared" si="68"/>
        <v>0</v>
      </c>
      <c r="T629" s="9">
        <f t="shared" si="69"/>
        <v>0</v>
      </c>
      <c r="AT629" s="18"/>
      <c r="AU629" s="15"/>
      <c r="AV629" s="15"/>
      <c r="AW629" s="15"/>
      <c r="AX629" s="15"/>
      <c r="AY629" s="15"/>
      <c r="AZ629" s="15"/>
      <c r="BA629" s="15"/>
      <c r="BB629" s="15"/>
      <c r="BC629" s="15"/>
      <c r="BD629" s="15"/>
      <c r="BE629" s="15"/>
      <c r="BF629" s="15"/>
      <c r="BG629" s="15"/>
      <c r="BH629" s="15"/>
      <c r="BI629" s="15"/>
      <c r="BJ629" s="15"/>
      <c r="BK629" s="15"/>
      <c r="BL629" s="15"/>
      <c r="BM629" s="15"/>
      <c r="BN629" s="15"/>
      <c r="BO629" s="15"/>
      <c r="BQ629" s="18"/>
      <c r="BR629" s="15"/>
      <c r="BS629" s="15"/>
      <c r="BT629" s="15"/>
      <c r="BU629" s="15"/>
      <c r="BV629" s="15"/>
      <c r="BW629" s="15"/>
      <c r="BX629" s="15"/>
      <c r="BY629" s="15"/>
      <c r="BZ629" s="15"/>
    </row>
    <row r="630" spans="1:78" ht="15" customHeight="1" x14ac:dyDescent="0.75">
      <c r="A630" s="10">
        <v>0</v>
      </c>
      <c r="B630" s="11">
        <v>7800</v>
      </c>
      <c r="C630" s="11">
        <v>109000</v>
      </c>
      <c r="D630" s="11">
        <v>123500</v>
      </c>
      <c r="E630" s="11">
        <v>6</v>
      </c>
      <c r="F630" s="11">
        <v>0</v>
      </c>
      <c r="G630" s="11">
        <v>1</v>
      </c>
      <c r="H630" s="11">
        <v>174.46666667</v>
      </c>
      <c r="I630" s="11">
        <v>0</v>
      </c>
      <c r="J630" s="11">
        <v>19</v>
      </c>
      <c r="K630" s="11"/>
      <c r="L630" s="11" t="s">
        <v>20</v>
      </c>
      <c r="M630" s="11" t="s">
        <v>19</v>
      </c>
      <c r="N630" s="11">
        <f t="shared" si="63"/>
        <v>0</v>
      </c>
      <c r="O630" s="11">
        <f t="shared" si="64"/>
        <v>0</v>
      </c>
      <c r="P630" s="11">
        <f t="shared" si="65"/>
        <v>0</v>
      </c>
      <c r="Q630" s="11">
        <f t="shared" si="66"/>
        <v>0</v>
      </c>
      <c r="R630" s="11">
        <f t="shared" si="67"/>
        <v>0</v>
      </c>
      <c r="S630" s="11">
        <f t="shared" si="68"/>
        <v>0</v>
      </c>
      <c r="T630" s="9">
        <f t="shared" si="69"/>
        <v>0</v>
      </c>
      <c r="AT630" s="18"/>
      <c r="AU630" s="15"/>
      <c r="AV630" s="15"/>
      <c r="AW630" s="15"/>
      <c r="AX630" s="15"/>
      <c r="AY630" s="15"/>
      <c r="AZ630" s="15"/>
      <c r="BA630" s="15"/>
      <c r="BB630" s="15"/>
      <c r="BC630" s="15"/>
      <c r="BD630" s="15"/>
      <c r="BE630" s="15"/>
      <c r="BF630" s="15"/>
      <c r="BG630" s="15"/>
      <c r="BH630" s="15"/>
      <c r="BI630" s="15"/>
      <c r="BJ630" s="15"/>
      <c r="BK630" s="15"/>
      <c r="BL630" s="15"/>
      <c r="BM630" s="15"/>
      <c r="BN630" s="15"/>
      <c r="BO630" s="15"/>
      <c r="BQ630" s="18"/>
      <c r="BR630" s="15"/>
      <c r="BS630" s="15"/>
      <c r="BT630" s="15"/>
      <c r="BU630" s="15"/>
      <c r="BV630" s="15"/>
      <c r="BW630" s="15"/>
      <c r="BX630" s="15"/>
      <c r="BY630" s="15"/>
      <c r="BZ630" s="15"/>
    </row>
    <row r="631" spans="1:78" ht="15" customHeight="1" x14ac:dyDescent="0.75">
      <c r="A631" s="10">
        <v>0</v>
      </c>
      <c r="B631" s="11">
        <v>7800</v>
      </c>
      <c r="C631" s="11">
        <v>53243</v>
      </c>
      <c r="D631" s="11">
        <v>95065</v>
      </c>
      <c r="E631" s="11">
        <v>7</v>
      </c>
      <c r="F631" s="11">
        <v>0</v>
      </c>
      <c r="G631" s="11">
        <v>0</v>
      </c>
      <c r="H631" s="11">
        <v>220.80244425999999</v>
      </c>
      <c r="I631" s="11">
        <v>2</v>
      </c>
      <c r="J631" s="11">
        <v>24</v>
      </c>
      <c r="K631" s="11">
        <v>31.827626822999999</v>
      </c>
      <c r="L631" s="11" t="s">
        <v>13</v>
      </c>
      <c r="M631" s="11" t="s">
        <v>18</v>
      </c>
      <c r="N631" s="11">
        <f t="shared" si="63"/>
        <v>1</v>
      </c>
      <c r="O631" s="11">
        <f t="shared" si="64"/>
        <v>0</v>
      </c>
      <c r="P631" s="11">
        <f t="shared" si="65"/>
        <v>0</v>
      </c>
      <c r="Q631" s="11">
        <f t="shared" si="66"/>
        <v>0</v>
      </c>
      <c r="R631" s="11">
        <f t="shared" si="67"/>
        <v>0</v>
      </c>
      <c r="S631" s="11">
        <f t="shared" si="68"/>
        <v>1</v>
      </c>
      <c r="T631" s="9">
        <f t="shared" si="69"/>
        <v>220.80244425999999</v>
      </c>
      <c r="AT631" s="18"/>
      <c r="AU631" s="15"/>
      <c r="AV631" s="15"/>
      <c r="AW631" s="15"/>
      <c r="AX631" s="15"/>
      <c r="AY631" s="15"/>
      <c r="AZ631" s="15"/>
      <c r="BA631" s="15"/>
      <c r="BB631" s="15"/>
      <c r="BC631" s="15"/>
      <c r="BD631" s="15"/>
      <c r="BE631" s="15"/>
      <c r="BF631" s="15"/>
      <c r="BG631" s="15"/>
      <c r="BH631" s="15"/>
      <c r="BI631" s="15"/>
      <c r="BJ631" s="15"/>
      <c r="BK631" s="15"/>
      <c r="BL631" s="15"/>
      <c r="BM631" s="15"/>
      <c r="BN631" s="15"/>
      <c r="BO631" s="15"/>
      <c r="BQ631" s="18"/>
      <c r="BR631" s="15"/>
      <c r="BS631" s="15"/>
      <c r="BT631" s="15"/>
      <c r="BU631" s="15"/>
      <c r="BV631" s="15"/>
      <c r="BW631" s="15"/>
      <c r="BX631" s="15"/>
      <c r="BY631" s="15"/>
      <c r="BZ631" s="15"/>
    </row>
    <row r="632" spans="1:78" ht="15" customHeight="1" x14ac:dyDescent="0.75">
      <c r="A632" s="10">
        <v>1</v>
      </c>
      <c r="B632" s="11">
        <v>7900</v>
      </c>
      <c r="C632" s="11">
        <v>67222</v>
      </c>
      <c r="D632" s="11">
        <v>75189</v>
      </c>
      <c r="E632" s="11">
        <v>4</v>
      </c>
      <c r="F632" s="11">
        <v>0</v>
      </c>
      <c r="G632" s="11">
        <v>0</v>
      </c>
      <c r="H632" s="11">
        <v>95.676872691</v>
      </c>
      <c r="I632" s="11">
        <v>0</v>
      </c>
      <c r="J632" s="11">
        <v>23</v>
      </c>
      <c r="K632" s="11">
        <v>36.979712030000002</v>
      </c>
      <c r="L632" s="11" t="s">
        <v>13</v>
      </c>
      <c r="M632" s="11" t="s">
        <v>14</v>
      </c>
      <c r="N632" s="11">
        <f t="shared" si="63"/>
        <v>1</v>
      </c>
      <c r="O632" s="11">
        <f t="shared" si="64"/>
        <v>0</v>
      </c>
      <c r="P632" s="11">
        <f t="shared" si="65"/>
        <v>1</v>
      </c>
      <c r="Q632" s="11">
        <f t="shared" si="66"/>
        <v>0</v>
      </c>
      <c r="R632" s="11">
        <f t="shared" si="67"/>
        <v>0</v>
      </c>
      <c r="S632" s="11">
        <f t="shared" si="68"/>
        <v>0</v>
      </c>
      <c r="T632" s="9">
        <f t="shared" si="69"/>
        <v>95.676872691</v>
      </c>
      <c r="AT632" s="18"/>
      <c r="AU632" s="15"/>
      <c r="AV632" s="15"/>
      <c r="AW632" s="15"/>
      <c r="AX632" s="15"/>
      <c r="AY632" s="15"/>
      <c r="AZ632" s="15"/>
      <c r="BA632" s="15"/>
      <c r="BB632" s="15"/>
      <c r="BC632" s="15"/>
      <c r="BD632" s="15"/>
      <c r="BE632" s="15"/>
      <c r="BF632" s="15"/>
      <c r="BG632" s="15"/>
      <c r="BH632" s="15"/>
      <c r="BI632" s="15"/>
      <c r="BJ632" s="15"/>
      <c r="BK632" s="15"/>
      <c r="BL632" s="15"/>
      <c r="BM632" s="15"/>
      <c r="BN632" s="15"/>
      <c r="BO632" s="15"/>
      <c r="BQ632" s="18"/>
      <c r="BR632" s="15"/>
      <c r="BS632" s="15"/>
      <c r="BT632" s="15"/>
      <c r="BU632" s="15"/>
      <c r="BV632" s="15"/>
      <c r="BW632" s="15"/>
      <c r="BX632" s="15"/>
      <c r="BY632" s="15"/>
      <c r="BZ632" s="15"/>
    </row>
    <row r="633" spans="1:78" ht="15" customHeight="1" x14ac:dyDescent="0.75">
      <c r="A633" s="10">
        <v>0</v>
      </c>
      <c r="B633" s="11">
        <v>7900</v>
      </c>
      <c r="C633" s="11">
        <v>44682</v>
      </c>
      <c r="D633" s="11">
        <v>57285</v>
      </c>
      <c r="E633" s="11">
        <v>7</v>
      </c>
      <c r="F633" s="11">
        <v>1</v>
      </c>
      <c r="G633" s="11">
        <v>0</v>
      </c>
      <c r="H633" s="11">
        <v>110.07185689000001</v>
      </c>
      <c r="I633" s="11">
        <v>1</v>
      </c>
      <c r="J633" s="11">
        <v>25</v>
      </c>
      <c r="K633" s="11">
        <v>25.409016713</v>
      </c>
      <c r="L633" s="11" t="s">
        <v>20</v>
      </c>
      <c r="M633" s="11"/>
      <c r="N633" s="11">
        <f t="shared" si="63"/>
        <v>0</v>
      </c>
      <c r="O633" s="11">
        <f t="shared" si="64"/>
        <v>0</v>
      </c>
      <c r="P633" s="11">
        <f t="shared" si="65"/>
        <v>0</v>
      </c>
      <c r="Q633" s="11">
        <f t="shared" si="66"/>
        <v>0</v>
      </c>
      <c r="R633" s="11">
        <f t="shared" si="67"/>
        <v>0</v>
      </c>
      <c r="S633" s="11">
        <f t="shared" si="68"/>
        <v>0</v>
      </c>
      <c r="T633" s="9">
        <f t="shared" si="69"/>
        <v>0</v>
      </c>
      <c r="AT633" s="18"/>
      <c r="AU633" s="15"/>
      <c r="AV633" s="15"/>
      <c r="AW633" s="15"/>
      <c r="AX633" s="15"/>
      <c r="AY633" s="15"/>
      <c r="AZ633" s="15"/>
      <c r="BA633" s="15"/>
      <c r="BB633" s="15"/>
      <c r="BC633" s="15"/>
      <c r="BD633" s="15"/>
      <c r="BE633" s="15"/>
      <c r="BF633" s="15"/>
      <c r="BG633" s="15"/>
      <c r="BH633" s="15"/>
      <c r="BI633" s="15"/>
      <c r="BJ633" s="15"/>
      <c r="BK633" s="15"/>
      <c r="BL633" s="15"/>
      <c r="BM633" s="15"/>
      <c r="BN633" s="15"/>
      <c r="BO633" s="15"/>
      <c r="BQ633" s="18"/>
      <c r="BR633" s="15"/>
      <c r="BS633" s="15"/>
      <c r="BT633" s="15"/>
      <c r="BU633" s="15"/>
      <c r="BV633" s="15"/>
      <c r="BW633" s="15"/>
      <c r="BX633" s="15"/>
      <c r="BY633" s="15"/>
      <c r="BZ633" s="15"/>
    </row>
    <row r="634" spans="1:78" ht="15" customHeight="1" x14ac:dyDescent="0.75">
      <c r="A634" s="10">
        <v>0</v>
      </c>
      <c r="B634" s="11">
        <v>7900</v>
      </c>
      <c r="C634" s="11">
        <v>44690</v>
      </c>
      <c r="D634" s="11">
        <v>45841</v>
      </c>
      <c r="E634" s="11">
        <v>10</v>
      </c>
      <c r="F634" s="11">
        <v>0</v>
      </c>
      <c r="G634" s="11">
        <v>0</v>
      </c>
      <c r="H634" s="11">
        <v>185.62159231000001</v>
      </c>
      <c r="I634" s="11">
        <v>0</v>
      </c>
      <c r="J634" s="11">
        <v>22</v>
      </c>
      <c r="K634" s="11">
        <v>32.285724088999999</v>
      </c>
      <c r="L634" s="11" t="s">
        <v>20</v>
      </c>
      <c r="M634" s="11" t="s">
        <v>15</v>
      </c>
      <c r="N634" s="11">
        <f t="shared" si="63"/>
        <v>0</v>
      </c>
      <c r="O634" s="11">
        <f t="shared" si="64"/>
        <v>0</v>
      </c>
      <c r="P634" s="11">
        <f t="shared" si="65"/>
        <v>0</v>
      </c>
      <c r="Q634" s="11">
        <f t="shared" si="66"/>
        <v>1</v>
      </c>
      <c r="R634" s="11">
        <f t="shared" si="67"/>
        <v>0</v>
      </c>
      <c r="S634" s="11">
        <f t="shared" si="68"/>
        <v>0</v>
      </c>
      <c r="T634" s="9">
        <f t="shared" si="69"/>
        <v>0</v>
      </c>
      <c r="AT634" s="18"/>
      <c r="AU634" s="15"/>
      <c r="AV634" s="15"/>
      <c r="AW634" s="15"/>
      <c r="AX634" s="15"/>
      <c r="AY634" s="15"/>
      <c r="AZ634" s="15"/>
      <c r="BA634" s="15"/>
      <c r="BB634" s="15"/>
      <c r="BC634" s="15"/>
      <c r="BD634" s="15"/>
      <c r="BE634" s="15"/>
      <c r="BF634" s="15"/>
      <c r="BG634" s="15"/>
      <c r="BH634" s="15"/>
      <c r="BI634" s="15"/>
      <c r="BJ634" s="15"/>
      <c r="BK634" s="15"/>
      <c r="BL634" s="15"/>
      <c r="BM634" s="15"/>
      <c r="BN634" s="15"/>
      <c r="BO634" s="15"/>
      <c r="BQ634" s="18"/>
      <c r="BR634" s="15"/>
      <c r="BS634" s="15"/>
      <c r="BT634" s="15"/>
      <c r="BU634" s="15"/>
      <c r="BV634" s="15"/>
      <c r="BW634" s="15"/>
      <c r="BX634" s="15"/>
      <c r="BY634" s="15"/>
      <c r="BZ634" s="15"/>
    </row>
    <row r="635" spans="1:78" ht="15" customHeight="1" x14ac:dyDescent="0.75">
      <c r="A635" s="10">
        <v>1</v>
      </c>
      <c r="B635" s="11">
        <v>7900</v>
      </c>
      <c r="C635" s="11">
        <v>126919</v>
      </c>
      <c r="D635" s="11">
        <v>166566</v>
      </c>
      <c r="E635" s="11">
        <v>10</v>
      </c>
      <c r="F635" s="11"/>
      <c r="G635" s="11"/>
      <c r="H635" s="11"/>
      <c r="I635" s="11"/>
      <c r="J635" s="11"/>
      <c r="K635" s="11"/>
      <c r="L635" s="11" t="s">
        <v>13</v>
      </c>
      <c r="M635" s="11" t="s">
        <v>17</v>
      </c>
      <c r="N635" s="11">
        <f t="shared" si="63"/>
        <v>1</v>
      </c>
      <c r="O635" s="11">
        <f t="shared" si="64"/>
        <v>1</v>
      </c>
      <c r="P635" s="11">
        <f t="shared" si="65"/>
        <v>0</v>
      </c>
      <c r="Q635" s="11">
        <f t="shared" si="66"/>
        <v>0</v>
      </c>
      <c r="R635" s="11">
        <f t="shared" si="67"/>
        <v>0</v>
      </c>
      <c r="S635" s="11">
        <f t="shared" si="68"/>
        <v>0</v>
      </c>
      <c r="T635" s="9">
        <f t="shared" si="69"/>
        <v>0</v>
      </c>
      <c r="AT635" s="18"/>
      <c r="AU635" s="15"/>
      <c r="AV635" s="15"/>
      <c r="AW635" s="15"/>
      <c r="AX635" s="15"/>
      <c r="AY635" s="15"/>
      <c r="AZ635" s="15"/>
      <c r="BA635" s="15"/>
      <c r="BB635" s="15"/>
      <c r="BC635" s="15"/>
      <c r="BD635" s="15"/>
      <c r="BE635" s="15"/>
      <c r="BF635" s="15"/>
      <c r="BG635" s="15"/>
      <c r="BH635" s="15"/>
      <c r="BI635" s="15"/>
      <c r="BJ635" s="15"/>
      <c r="BK635" s="15"/>
      <c r="BL635" s="15"/>
      <c r="BM635" s="15"/>
      <c r="BN635" s="15"/>
      <c r="BO635" s="15"/>
      <c r="BQ635" s="18"/>
      <c r="BR635" s="15"/>
      <c r="BS635" s="15"/>
      <c r="BT635" s="15"/>
      <c r="BU635" s="15"/>
      <c r="BV635" s="15"/>
      <c r="BW635" s="15"/>
      <c r="BX635" s="15"/>
      <c r="BY635" s="15"/>
      <c r="BZ635" s="15"/>
    </row>
    <row r="636" spans="1:78" ht="15" customHeight="1" x14ac:dyDescent="0.75">
      <c r="A636" s="10">
        <v>0</v>
      </c>
      <c r="B636" s="11">
        <v>7900</v>
      </c>
      <c r="C636" s="11">
        <v>40827</v>
      </c>
      <c r="D636" s="11">
        <v>55757</v>
      </c>
      <c r="E636" s="11">
        <v>14</v>
      </c>
      <c r="F636" s="11">
        <v>0</v>
      </c>
      <c r="G636" s="11">
        <v>0</v>
      </c>
      <c r="H636" s="11">
        <v>87.603462438999998</v>
      </c>
      <c r="I636" s="11">
        <v>0</v>
      </c>
      <c r="J636" s="11">
        <v>11</v>
      </c>
      <c r="K636" s="11">
        <v>31.850563903000001</v>
      </c>
      <c r="L636" s="11" t="s">
        <v>20</v>
      </c>
      <c r="M636" s="11" t="s">
        <v>14</v>
      </c>
      <c r="N636" s="11">
        <f t="shared" si="63"/>
        <v>0</v>
      </c>
      <c r="O636" s="11">
        <f t="shared" si="64"/>
        <v>0</v>
      </c>
      <c r="P636" s="11">
        <f t="shared" si="65"/>
        <v>1</v>
      </c>
      <c r="Q636" s="11">
        <f t="shared" si="66"/>
        <v>0</v>
      </c>
      <c r="R636" s="11">
        <f t="shared" si="67"/>
        <v>0</v>
      </c>
      <c r="S636" s="11">
        <f t="shared" si="68"/>
        <v>0</v>
      </c>
      <c r="T636" s="9">
        <f t="shared" si="69"/>
        <v>0</v>
      </c>
      <c r="AT636" s="18"/>
      <c r="AU636" s="15"/>
      <c r="AV636" s="15"/>
      <c r="AW636" s="15"/>
      <c r="AX636" s="15"/>
      <c r="AY636" s="15"/>
      <c r="AZ636" s="15"/>
      <c r="BA636" s="15"/>
      <c r="BB636" s="15"/>
      <c r="BC636" s="15"/>
      <c r="BD636" s="15"/>
      <c r="BE636" s="15"/>
      <c r="BF636" s="15"/>
      <c r="BG636" s="15"/>
      <c r="BH636" s="15"/>
      <c r="BI636" s="15"/>
      <c r="BJ636" s="15"/>
      <c r="BK636" s="15"/>
      <c r="BL636" s="15"/>
      <c r="BM636" s="15"/>
      <c r="BN636" s="15"/>
      <c r="BO636" s="15"/>
      <c r="BQ636" s="18"/>
      <c r="BR636" s="15"/>
      <c r="BS636" s="15"/>
      <c r="BT636" s="15"/>
      <c r="BU636" s="15"/>
      <c r="BV636" s="15"/>
      <c r="BW636" s="15"/>
      <c r="BX636" s="15"/>
      <c r="BY636" s="15"/>
      <c r="BZ636" s="15"/>
    </row>
    <row r="637" spans="1:78" ht="15" customHeight="1" x14ac:dyDescent="0.75">
      <c r="A637" s="10">
        <v>0</v>
      </c>
      <c r="B637" s="11">
        <v>7900</v>
      </c>
      <c r="C637" s="11"/>
      <c r="D637" s="11">
        <v>31602</v>
      </c>
      <c r="E637" s="11">
        <v>20</v>
      </c>
      <c r="F637" s="11">
        <v>0</v>
      </c>
      <c r="G637" s="11">
        <v>0</v>
      </c>
      <c r="H637" s="11">
        <v>192.12110809999999</v>
      </c>
      <c r="I637" s="11">
        <v>0</v>
      </c>
      <c r="J637" s="11">
        <v>15</v>
      </c>
      <c r="K637" s="11">
        <v>35.586051527999999</v>
      </c>
      <c r="L637" s="11" t="s">
        <v>13</v>
      </c>
      <c r="M637" s="11" t="s">
        <v>15</v>
      </c>
      <c r="N637" s="11">
        <f t="shared" si="63"/>
        <v>1</v>
      </c>
      <c r="O637" s="11">
        <f t="shared" si="64"/>
        <v>0</v>
      </c>
      <c r="P637" s="11">
        <f t="shared" si="65"/>
        <v>0</v>
      </c>
      <c r="Q637" s="11">
        <f t="shared" si="66"/>
        <v>1</v>
      </c>
      <c r="R637" s="11">
        <f t="shared" si="67"/>
        <v>0</v>
      </c>
      <c r="S637" s="11">
        <f t="shared" si="68"/>
        <v>0</v>
      </c>
      <c r="T637" s="9">
        <f t="shared" si="69"/>
        <v>192.12110809999999</v>
      </c>
      <c r="AT637" s="18"/>
      <c r="AU637" s="15"/>
      <c r="AV637" s="15"/>
      <c r="AW637" s="15"/>
      <c r="AX637" s="15"/>
      <c r="AY637" s="15"/>
      <c r="AZ637" s="15"/>
      <c r="BA637" s="15"/>
      <c r="BB637" s="15"/>
      <c r="BC637" s="15"/>
      <c r="BD637" s="15"/>
      <c r="BE637" s="15"/>
      <c r="BF637" s="15"/>
      <c r="BG637" s="15"/>
      <c r="BH637" s="15"/>
      <c r="BI637" s="15"/>
      <c r="BJ637" s="15"/>
      <c r="BK637" s="15"/>
      <c r="BL637" s="15"/>
      <c r="BM637" s="15"/>
      <c r="BN637" s="15"/>
      <c r="BO637" s="15"/>
      <c r="BQ637" s="18"/>
      <c r="BR637" s="15"/>
      <c r="BS637" s="15"/>
      <c r="BT637" s="15"/>
      <c r="BU637" s="15"/>
      <c r="BV637" s="15"/>
      <c r="BW637" s="15"/>
      <c r="BX637" s="15"/>
      <c r="BY637" s="15"/>
      <c r="BZ637" s="15"/>
    </row>
    <row r="638" spans="1:78" ht="15" customHeight="1" x14ac:dyDescent="0.75">
      <c r="A638" s="10">
        <v>0</v>
      </c>
      <c r="B638" s="11">
        <v>7900</v>
      </c>
      <c r="C638" s="11"/>
      <c r="D638" s="11">
        <v>67081</v>
      </c>
      <c r="E638" s="11">
        <v>1</v>
      </c>
      <c r="F638" s="11">
        <v>0</v>
      </c>
      <c r="G638" s="11">
        <v>0</v>
      </c>
      <c r="H638" s="11">
        <v>59.081541424999998</v>
      </c>
      <c r="I638" s="11">
        <v>0</v>
      </c>
      <c r="J638" s="11">
        <v>4</v>
      </c>
      <c r="K638" s="11">
        <v>41.077878216999999</v>
      </c>
      <c r="L638" s="11" t="s">
        <v>13</v>
      </c>
      <c r="M638" s="11" t="s">
        <v>15</v>
      </c>
      <c r="N638" s="11">
        <f t="shared" si="63"/>
        <v>1</v>
      </c>
      <c r="O638" s="11">
        <f t="shared" si="64"/>
        <v>0</v>
      </c>
      <c r="P638" s="11">
        <f t="shared" si="65"/>
        <v>0</v>
      </c>
      <c r="Q638" s="11">
        <f t="shared" si="66"/>
        <v>1</v>
      </c>
      <c r="R638" s="11">
        <f t="shared" si="67"/>
        <v>0</v>
      </c>
      <c r="S638" s="11">
        <f t="shared" si="68"/>
        <v>0</v>
      </c>
      <c r="T638" s="9">
        <f t="shared" si="69"/>
        <v>59.081541424999998</v>
      </c>
      <c r="AT638" s="18"/>
      <c r="AU638" s="15"/>
      <c r="AV638" s="15"/>
      <c r="AW638" s="15"/>
      <c r="AX638" s="15"/>
      <c r="AY638" s="15"/>
      <c r="AZ638" s="15"/>
      <c r="BA638" s="15"/>
      <c r="BB638" s="15"/>
      <c r="BC638" s="15"/>
      <c r="BD638" s="15"/>
      <c r="BE638" s="15"/>
      <c r="BF638" s="15"/>
      <c r="BG638" s="15"/>
      <c r="BH638" s="15"/>
      <c r="BI638" s="15"/>
      <c r="BJ638" s="15"/>
      <c r="BK638" s="15"/>
      <c r="BL638" s="15"/>
      <c r="BM638" s="15"/>
      <c r="BN638" s="15"/>
      <c r="BO638" s="15"/>
      <c r="BQ638" s="18"/>
      <c r="BR638" s="15"/>
      <c r="BS638" s="15"/>
      <c r="BT638" s="15"/>
      <c r="BU638" s="15"/>
      <c r="BV638" s="15"/>
      <c r="BW638" s="15"/>
      <c r="BX638" s="15"/>
      <c r="BY638" s="15"/>
      <c r="BZ638" s="15"/>
    </row>
    <row r="639" spans="1:78" ht="15" customHeight="1" x14ac:dyDescent="0.75">
      <c r="A639" s="10">
        <v>0</v>
      </c>
      <c r="B639" s="11">
        <v>7900</v>
      </c>
      <c r="C639" s="11"/>
      <c r="D639" s="11">
        <v>71519</v>
      </c>
      <c r="E639" s="11">
        <v>0</v>
      </c>
      <c r="F639" s="11">
        <v>0</v>
      </c>
      <c r="G639" s="11">
        <v>0</v>
      </c>
      <c r="H639" s="11">
        <v>55.873860215000001</v>
      </c>
      <c r="I639" s="11">
        <v>0</v>
      </c>
      <c r="J639" s="11">
        <v>4</v>
      </c>
      <c r="K639" s="11">
        <v>38.375091294999997</v>
      </c>
      <c r="L639" s="11" t="s">
        <v>13</v>
      </c>
      <c r="M639" s="11" t="s">
        <v>15</v>
      </c>
      <c r="N639" s="11">
        <f t="shared" si="63"/>
        <v>1</v>
      </c>
      <c r="O639" s="11">
        <f t="shared" si="64"/>
        <v>0</v>
      </c>
      <c r="P639" s="11">
        <f t="shared" si="65"/>
        <v>0</v>
      </c>
      <c r="Q639" s="11">
        <f t="shared" si="66"/>
        <v>1</v>
      </c>
      <c r="R639" s="11">
        <f t="shared" si="67"/>
        <v>0</v>
      </c>
      <c r="S639" s="11">
        <f t="shared" si="68"/>
        <v>0</v>
      </c>
      <c r="T639" s="9">
        <f t="shared" si="69"/>
        <v>55.873860215000001</v>
      </c>
      <c r="AT639" s="18"/>
      <c r="AU639" s="15"/>
      <c r="AV639" s="15"/>
      <c r="AW639" s="15"/>
      <c r="AX639" s="15"/>
      <c r="AY639" s="15"/>
      <c r="AZ639" s="15"/>
      <c r="BA639" s="15"/>
      <c r="BB639" s="15"/>
      <c r="BC639" s="15"/>
      <c r="BD639" s="15"/>
      <c r="BE639" s="15"/>
      <c r="BF639" s="15"/>
      <c r="BG639" s="15"/>
      <c r="BH639" s="15"/>
      <c r="BI639" s="15"/>
      <c r="BJ639" s="15"/>
      <c r="BK639" s="15"/>
      <c r="BL639" s="15"/>
      <c r="BM639" s="15"/>
      <c r="BN639" s="15"/>
      <c r="BO639" s="15"/>
      <c r="BQ639" s="18"/>
      <c r="BR639" s="15"/>
      <c r="BS639" s="15"/>
      <c r="BT639" s="15"/>
      <c r="BU639" s="15"/>
      <c r="BV639" s="15"/>
      <c r="BW639" s="15"/>
      <c r="BX639" s="15"/>
      <c r="BY639" s="15"/>
      <c r="BZ639" s="15"/>
    </row>
    <row r="640" spans="1:78" ht="15" customHeight="1" x14ac:dyDescent="0.75">
      <c r="A640" s="10">
        <v>0</v>
      </c>
      <c r="B640" s="11">
        <v>7900</v>
      </c>
      <c r="C640" s="11">
        <v>77221</v>
      </c>
      <c r="D640" s="11">
        <v>95316</v>
      </c>
      <c r="E640" s="11">
        <v>4</v>
      </c>
      <c r="F640" s="11">
        <v>0</v>
      </c>
      <c r="G640" s="11">
        <v>0</v>
      </c>
      <c r="H640" s="11">
        <v>116.30949336</v>
      </c>
      <c r="I640" s="11">
        <v>0</v>
      </c>
      <c r="J640" s="11">
        <v>25</v>
      </c>
      <c r="K640" s="11">
        <v>35.429796578999998</v>
      </c>
      <c r="L640" s="11" t="s">
        <v>20</v>
      </c>
      <c r="M640" s="11" t="s">
        <v>18</v>
      </c>
      <c r="N640" s="11">
        <f t="shared" si="63"/>
        <v>0</v>
      </c>
      <c r="O640" s="11">
        <f t="shared" si="64"/>
        <v>0</v>
      </c>
      <c r="P640" s="11">
        <f t="shared" si="65"/>
        <v>0</v>
      </c>
      <c r="Q640" s="11">
        <f t="shared" si="66"/>
        <v>0</v>
      </c>
      <c r="R640" s="11">
        <f t="shared" si="67"/>
        <v>0</v>
      </c>
      <c r="S640" s="11">
        <f t="shared" si="68"/>
        <v>1</v>
      </c>
      <c r="T640" s="9">
        <f t="shared" si="69"/>
        <v>0</v>
      </c>
      <c r="AT640" s="18"/>
      <c r="AU640" s="15"/>
      <c r="AV640" s="15"/>
      <c r="AW640" s="15"/>
      <c r="AX640" s="15"/>
      <c r="AY640" s="15"/>
      <c r="AZ640" s="15"/>
      <c r="BA640" s="15"/>
      <c r="BB640" s="15"/>
      <c r="BC640" s="15"/>
      <c r="BD640" s="15"/>
      <c r="BE640" s="15"/>
      <c r="BF640" s="15"/>
      <c r="BG640" s="15"/>
      <c r="BH640" s="15"/>
      <c r="BI640" s="15"/>
      <c r="BJ640" s="15"/>
      <c r="BK640" s="15"/>
      <c r="BL640" s="15"/>
      <c r="BM640" s="15"/>
      <c r="BN640" s="15"/>
      <c r="BO640" s="15"/>
      <c r="BQ640" s="18"/>
      <c r="BR640" s="15"/>
      <c r="BS640" s="15"/>
      <c r="BT640" s="15"/>
      <c r="BU640" s="15"/>
      <c r="BV640" s="15"/>
      <c r="BW640" s="15"/>
      <c r="BX640" s="15"/>
      <c r="BY640" s="15"/>
      <c r="BZ640" s="15"/>
    </row>
    <row r="641" spans="1:78" ht="15" customHeight="1" x14ac:dyDescent="0.75">
      <c r="A641" s="10">
        <v>0</v>
      </c>
      <c r="B641" s="11">
        <v>7900</v>
      </c>
      <c r="C641" s="11"/>
      <c r="D641" s="11">
        <v>35422</v>
      </c>
      <c r="E641" s="11">
        <v>19</v>
      </c>
      <c r="F641" s="11">
        <v>0</v>
      </c>
      <c r="G641" s="11">
        <v>0</v>
      </c>
      <c r="H641" s="11">
        <v>184.39002923000001</v>
      </c>
      <c r="I641" s="11">
        <v>0</v>
      </c>
      <c r="J641" s="11">
        <v>15</v>
      </c>
      <c r="K641" s="11">
        <v>37.836714872999998</v>
      </c>
      <c r="L641" s="11" t="s">
        <v>13</v>
      </c>
      <c r="M641" s="11" t="s">
        <v>15</v>
      </c>
      <c r="N641" s="11">
        <f t="shared" si="63"/>
        <v>1</v>
      </c>
      <c r="O641" s="11">
        <f t="shared" si="64"/>
        <v>0</v>
      </c>
      <c r="P641" s="11">
        <f t="shared" si="65"/>
        <v>0</v>
      </c>
      <c r="Q641" s="11">
        <f t="shared" si="66"/>
        <v>1</v>
      </c>
      <c r="R641" s="11">
        <f t="shared" si="67"/>
        <v>0</v>
      </c>
      <c r="S641" s="11">
        <f t="shared" si="68"/>
        <v>0</v>
      </c>
      <c r="T641" s="9">
        <f t="shared" si="69"/>
        <v>184.39002923000001</v>
      </c>
      <c r="AT641" s="18"/>
      <c r="AU641" s="15"/>
      <c r="AV641" s="15"/>
      <c r="AW641" s="15"/>
      <c r="AX641" s="15"/>
      <c r="AY641" s="15"/>
      <c r="AZ641" s="15"/>
      <c r="BA641" s="15"/>
      <c r="BB641" s="15"/>
      <c r="BC641" s="15"/>
      <c r="BD641" s="15"/>
      <c r="BE641" s="15"/>
      <c r="BF641" s="15"/>
      <c r="BG641" s="15"/>
      <c r="BH641" s="15"/>
      <c r="BI641" s="15"/>
      <c r="BJ641" s="15"/>
      <c r="BK641" s="15"/>
      <c r="BL641" s="15"/>
      <c r="BM641" s="15"/>
      <c r="BN641" s="15"/>
      <c r="BO641" s="15"/>
      <c r="BQ641" s="18"/>
      <c r="BR641" s="15"/>
      <c r="BS641" s="15"/>
      <c r="BT641" s="15"/>
      <c r="BU641" s="15"/>
      <c r="BV641" s="15"/>
      <c r="BW641" s="15"/>
      <c r="BX641" s="15"/>
      <c r="BY641" s="15"/>
      <c r="BZ641" s="15"/>
    </row>
    <row r="642" spans="1:78" ht="15" customHeight="1" x14ac:dyDescent="0.75">
      <c r="A642" s="10">
        <v>0</v>
      </c>
      <c r="B642" s="11">
        <v>7900</v>
      </c>
      <c r="C642" s="11">
        <v>42400</v>
      </c>
      <c r="D642" s="11">
        <v>53000</v>
      </c>
      <c r="E642" s="11">
        <v>2</v>
      </c>
      <c r="F642" s="11">
        <v>0</v>
      </c>
      <c r="G642" s="11">
        <v>1</v>
      </c>
      <c r="H642" s="11">
        <v>95.366666667000004</v>
      </c>
      <c r="I642" s="11">
        <v>0</v>
      </c>
      <c r="J642" s="11">
        <v>20</v>
      </c>
      <c r="K642" s="11"/>
      <c r="L642" s="11" t="s">
        <v>20</v>
      </c>
      <c r="M642" s="11" t="s">
        <v>14</v>
      </c>
      <c r="N642" s="11">
        <f t="shared" si="63"/>
        <v>0</v>
      </c>
      <c r="O642" s="11">
        <f t="shared" si="64"/>
        <v>0</v>
      </c>
      <c r="P642" s="11">
        <f t="shared" si="65"/>
        <v>1</v>
      </c>
      <c r="Q642" s="11">
        <f t="shared" si="66"/>
        <v>0</v>
      </c>
      <c r="R642" s="11">
        <f t="shared" si="67"/>
        <v>0</v>
      </c>
      <c r="S642" s="11">
        <f t="shared" si="68"/>
        <v>0</v>
      </c>
      <c r="T642" s="9">
        <f t="shared" si="69"/>
        <v>0</v>
      </c>
      <c r="AT642" s="18"/>
      <c r="AU642" s="15"/>
      <c r="AV642" s="15"/>
      <c r="AW642" s="15"/>
      <c r="AX642" s="15"/>
      <c r="AY642" s="15"/>
      <c r="AZ642" s="15"/>
      <c r="BA642" s="15"/>
      <c r="BB642" s="15"/>
      <c r="BC642" s="15"/>
      <c r="BD642" s="15"/>
      <c r="BE642" s="15"/>
      <c r="BF642" s="15"/>
      <c r="BG642" s="15"/>
      <c r="BH642" s="15"/>
      <c r="BI642" s="15"/>
      <c r="BJ642" s="15"/>
      <c r="BK642" s="15"/>
      <c r="BL642" s="15"/>
      <c r="BM642" s="15"/>
      <c r="BN642" s="15"/>
      <c r="BO642" s="15"/>
      <c r="BQ642" s="18"/>
      <c r="BR642" s="15"/>
      <c r="BS642" s="15"/>
      <c r="BT642" s="15"/>
      <c r="BU642" s="15"/>
      <c r="BV642" s="15"/>
      <c r="BW642" s="15"/>
      <c r="BX642" s="15"/>
      <c r="BY642" s="15"/>
      <c r="BZ642" s="15"/>
    </row>
    <row r="643" spans="1:78" ht="15" customHeight="1" x14ac:dyDescent="0.75">
      <c r="A643" s="10">
        <v>1</v>
      </c>
      <c r="B643" s="11">
        <v>7900</v>
      </c>
      <c r="C643" s="11">
        <v>55383</v>
      </c>
      <c r="D643" s="11">
        <v>70020</v>
      </c>
      <c r="E643" s="11">
        <v>12</v>
      </c>
      <c r="F643" s="11">
        <v>2</v>
      </c>
      <c r="G643" s="11">
        <v>0</v>
      </c>
      <c r="H643" s="11">
        <v>80.778941502999999</v>
      </c>
      <c r="I643" s="11">
        <v>10</v>
      </c>
      <c r="J643" s="11">
        <v>8</v>
      </c>
      <c r="K643" s="11">
        <v>44.858977324000001</v>
      </c>
      <c r="L643" s="11" t="s">
        <v>20</v>
      </c>
      <c r="M643" s="11" t="s">
        <v>14</v>
      </c>
      <c r="N643" s="11">
        <f t="shared" ref="N643:N706" si="70">IF(L643="HomeImp",1,0)</f>
        <v>0</v>
      </c>
      <c r="O643" s="11">
        <f t="shared" ref="O643:O706" si="71">IF(M643="Mgr",1,0)</f>
        <v>0</v>
      </c>
      <c r="P643" s="11">
        <f t="shared" ref="P643:P706" si="72">IF(M643="Other",1,0)</f>
        <v>1</v>
      </c>
      <c r="Q643" s="11">
        <f t="shared" ref="Q643:Q706" si="73">IF(M643="Office",1,0)</f>
        <v>0</v>
      </c>
      <c r="R643" s="11">
        <f t="shared" ref="R643:R706" si="74">IF(M643="Sales",1,0)</f>
        <v>0</v>
      </c>
      <c r="S643" s="11">
        <f t="shared" ref="S643:S706" si="75">IF(M643="ProfExe",1,0)</f>
        <v>0</v>
      </c>
      <c r="T643" s="9">
        <f t="shared" ref="T643:T706" si="76">H643*N643</f>
        <v>0</v>
      </c>
      <c r="AT643" s="18"/>
      <c r="AU643" s="15"/>
      <c r="AV643" s="15"/>
      <c r="AW643" s="15"/>
      <c r="AX643" s="15"/>
      <c r="AY643" s="15"/>
      <c r="AZ643" s="15"/>
      <c r="BA643" s="15"/>
      <c r="BB643" s="15"/>
      <c r="BC643" s="15"/>
      <c r="BD643" s="15"/>
      <c r="BE643" s="15"/>
      <c r="BF643" s="15"/>
      <c r="BG643" s="15"/>
      <c r="BH643" s="15"/>
      <c r="BI643" s="15"/>
      <c r="BJ643" s="15"/>
      <c r="BK643" s="15"/>
      <c r="BL643" s="15"/>
      <c r="BM643" s="15"/>
      <c r="BN643" s="15"/>
      <c r="BO643" s="15"/>
      <c r="BQ643" s="18"/>
      <c r="BR643" s="15"/>
      <c r="BS643" s="15"/>
      <c r="BT643" s="15"/>
      <c r="BU643" s="15"/>
      <c r="BV643" s="15"/>
      <c r="BW643" s="15"/>
      <c r="BX643" s="15"/>
      <c r="BY643" s="15"/>
      <c r="BZ643" s="15"/>
    </row>
    <row r="644" spans="1:78" ht="15" customHeight="1" x14ac:dyDescent="0.75">
      <c r="A644" s="10">
        <v>0</v>
      </c>
      <c r="B644" s="11">
        <v>7900</v>
      </c>
      <c r="C644" s="11"/>
      <c r="D644" s="11">
        <v>37125</v>
      </c>
      <c r="E644" s="11"/>
      <c r="F644" s="11"/>
      <c r="G644" s="11"/>
      <c r="H644" s="11">
        <v>285.11101510999998</v>
      </c>
      <c r="I644" s="11"/>
      <c r="J644" s="11">
        <v>12</v>
      </c>
      <c r="K644" s="11">
        <v>29.413549763999999</v>
      </c>
      <c r="L644" s="11" t="s">
        <v>13</v>
      </c>
      <c r="M644" s="11" t="s">
        <v>14</v>
      </c>
      <c r="N644" s="11">
        <f t="shared" si="70"/>
        <v>1</v>
      </c>
      <c r="O644" s="11">
        <f t="shared" si="71"/>
        <v>0</v>
      </c>
      <c r="P644" s="11">
        <f t="shared" si="72"/>
        <v>1</v>
      </c>
      <c r="Q644" s="11">
        <f t="shared" si="73"/>
        <v>0</v>
      </c>
      <c r="R644" s="11">
        <f t="shared" si="74"/>
        <v>0</v>
      </c>
      <c r="S644" s="11">
        <f t="shared" si="75"/>
        <v>0</v>
      </c>
      <c r="T644" s="9">
        <f t="shared" si="76"/>
        <v>285.11101510999998</v>
      </c>
      <c r="AT644" s="18"/>
      <c r="AU644" s="15"/>
      <c r="AV644" s="15"/>
      <c r="AW644" s="15"/>
      <c r="AX644" s="15"/>
      <c r="AY644" s="15"/>
      <c r="AZ644" s="15"/>
      <c r="BA644" s="15"/>
      <c r="BB644" s="15"/>
      <c r="BC644" s="15"/>
      <c r="BD644" s="15"/>
      <c r="BE644" s="15"/>
      <c r="BF644" s="15"/>
      <c r="BG644" s="15"/>
      <c r="BH644" s="15"/>
      <c r="BI644" s="15"/>
      <c r="BJ644" s="15"/>
      <c r="BK644" s="15"/>
      <c r="BL644" s="15"/>
      <c r="BM644" s="15"/>
      <c r="BN644" s="15"/>
      <c r="BO644" s="15"/>
      <c r="BQ644" s="18"/>
      <c r="BR644" s="15"/>
      <c r="BS644" s="15"/>
      <c r="BT644" s="15"/>
      <c r="BU644" s="15"/>
      <c r="BV644" s="15"/>
      <c r="BW644" s="15"/>
      <c r="BX644" s="15"/>
      <c r="BY644" s="15"/>
      <c r="BZ644" s="15"/>
    </row>
    <row r="645" spans="1:78" ht="15" customHeight="1" x14ac:dyDescent="0.75">
      <c r="A645" s="10">
        <v>0</v>
      </c>
      <c r="B645" s="11">
        <v>7900</v>
      </c>
      <c r="C645" s="11">
        <v>78532</v>
      </c>
      <c r="D645" s="11">
        <v>122952</v>
      </c>
      <c r="E645" s="11">
        <v>29</v>
      </c>
      <c r="F645" s="11">
        <v>0</v>
      </c>
      <c r="G645" s="11">
        <v>0</v>
      </c>
      <c r="H645" s="11">
        <v>332.64504737999999</v>
      </c>
      <c r="I645" s="11">
        <v>1</v>
      </c>
      <c r="J645" s="11">
        <v>37</v>
      </c>
      <c r="K645" s="11">
        <v>35.311552628000001</v>
      </c>
      <c r="L645" s="11" t="s">
        <v>13</v>
      </c>
      <c r="M645" s="11" t="s">
        <v>15</v>
      </c>
      <c r="N645" s="11">
        <f t="shared" si="70"/>
        <v>1</v>
      </c>
      <c r="O645" s="11">
        <f t="shared" si="71"/>
        <v>0</v>
      </c>
      <c r="P645" s="11">
        <f t="shared" si="72"/>
        <v>0</v>
      </c>
      <c r="Q645" s="11">
        <f t="shared" si="73"/>
        <v>1</v>
      </c>
      <c r="R645" s="11">
        <f t="shared" si="74"/>
        <v>0</v>
      </c>
      <c r="S645" s="11">
        <f t="shared" si="75"/>
        <v>0</v>
      </c>
      <c r="T645" s="9">
        <f t="shared" si="76"/>
        <v>332.64504737999999</v>
      </c>
      <c r="AT645" s="18"/>
      <c r="AU645" s="15"/>
      <c r="AV645" s="15"/>
      <c r="AW645" s="15"/>
      <c r="AX645" s="15"/>
      <c r="AY645" s="15"/>
      <c r="AZ645" s="15"/>
      <c r="BA645" s="15"/>
      <c r="BB645" s="15"/>
      <c r="BC645" s="15"/>
      <c r="BD645" s="15"/>
      <c r="BE645" s="15"/>
      <c r="BF645" s="15"/>
      <c r="BG645" s="15"/>
      <c r="BH645" s="15"/>
      <c r="BI645" s="15"/>
      <c r="BJ645" s="15"/>
      <c r="BK645" s="15"/>
      <c r="BL645" s="15"/>
      <c r="BM645" s="15"/>
      <c r="BN645" s="15"/>
      <c r="BO645" s="15"/>
      <c r="BQ645" s="18"/>
      <c r="BR645" s="15"/>
      <c r="BS645" s="15"/>
      <c r="BT645" s="15"/>
      <c r="BU645" s="15"/>
      <c r="BV645" s="15"/>
      <c r="BW645" s="15"/>
      <c r="BX645" s="15"/>
      <c r="BY645" s="15"/>
      <c r="BZ645" s="15"/>
    </row>
    <row r="646" spans="1:78" ht="15" customHeight="1" x14ac:dyDescent="0.75">
      <c r="A646" s="10">
        <v>0</v>
      </c>
      <c r="B646" s="11">
        <v>7900</v>
      </c>
      <c r="C646" s="11"/>
      <c r="D646" s="11">
        <v>75462</v>
      </c>
      <c r="E646" s="11"/>
      <c r="F646" s="11"/>
      <c r="G646" s="11"/>
      <c r="H646" s="11"/>
      <c r="I646" s="11"/>
      <c r="J646" s="11"/>
      <c r="K646" s="11">
        <v>23.345021675000002</v>
      </c>
      <c r="L646" s="11"/>
      <c r="M646" s="11"/>
      <c r="N646" s="11">
        <f t="shared" si="70"/>
        <v>0</v>
      </c>
      <c r="O646" s="11">
        <f t="shared" si="71"/>
        <v>0</v>
      </c>
      <c r="P646" s="11">
        <f t="shared" si="72"/>
        <v>0</v>
      </c>
      <c r="Q646" s="11">
        <f t="shared" si="73"/>
        <v>0</v>
      </c>
      <c r="R646" s="11">
        <f t="shared" si="74"/>
        <v>0</v>
      </c>
      <c r="S646" s="11">
        <f t="shared" si="75"/>
        <v>0</v>
      </c>
      <c r="T646" s="9">
        <f t="shared" si="76"/>
        <v>0</v>
      </c>
      <c r="AT646" s="18"/>
      <c r="AU646" s="15"/>
      <c r="AV646" s="15"/>
      <c r="AW646" s="15"/>
      <c r="AX646" s="15"/>
      <c r="AY646" s="15"/>
      <c r="AZ646" s="15"/>
      <c r="BA646" s="15"/>
      <c r="BB646" s="15"/>
      <c r="BC646" s="15"/>
      <c r="BD646" s="15"/>
      <c r="BE646" s="15"/>
      <c r="BF646" s="15"/>
      <c r="BG646" s="15"/>
      <c r="BH646" s="15"/>
      <c r="BI646" s="15"/>
      <c r="BJ646" s="15"/>
      <c r="BK646" s="15"/>
      <c r="BL646" s="15"/>
      <c r="BM646" s="15"/>
      <c r="BN646" s="15"/>
      <c r="BO646" s="15"/>
      <c r="BQ646" s="18"/>
      <c r="BR646" s="15"/>
      <c r="BS646" s="15"/>
      <c r="BT646" s="15"/>
      <c r="BU646" s="15"/>
      <c r="BV646" s="15"/>
      <c r="BW646" s="15"/>
      <c r="BX646" s="15"/>
      <c r="BY646" s="15"/>
      <c r="BZ646" s="15"/>
    </row>
    <row r="647" spans="1:78" ht="15" customHeight="1" x14ac:dyDescent="0.75">
      <c r="A647" s="10">
        <v>0</v>
      </c>
      <c r="B647" s="11">
        <v>7900</v>
      </c>
      <c r="C647" s="11">
        <v>41935</v>
      </c>
      <c r="D647" s="11">
        <v>53543</v>
      </c>
      <c r="E647" s="11">
        <v>8</v>
      </c>
      <c r="F647" s="11">
        <v>0</v>
      </c>
      <c r="G647" s="11">
        <v>0</v>
      </c>
      <c r="H647" s="11">
        <v>203.54460997000001</v>
      </c>
      <c r="I647" s="11">
        <v>1</v>
      </c>
      <c r="J647" s="11">
        <v>22</v>
      </c>
      <c r="K647" s="11">
        <v>31.491686795</v>
      </c>
      <c r="L647" s="11" t="s">
        <v>20</v>
      </c>
      <c r="M647" s="11" t="s">
        <v>15</v>
      </c>
      <c r="N647" s="11">
        <f t="shared" si="70"/>
        <v>0</v>
      </c>
      <c r="O647" s="11">
        <f t="shared" si="71"/>
        <v>0</v>
      </c>
      <c r="P647" s="11">
        <f t="shared" si="72"/>
        <v>0</v>
      </c>
      <c r="Q647" s="11">
        <f t="shared" si="73"/>
        <v>1</v>
      </c>
      <c r="R647" s="11">
        <f t="shared" si="74"/>
        <v>0</v>
      </c>
      <c r="S647" s="11">
        <f t="shared" si="75"/>
        <v>0</v>
      </c>
      <c r="T647" s="9">
        <f t="shared" si="76"/>
        <v>0</v>
      </c>
      <c r="AT647" s="18"/>
      <c r="AU647" s="15"/>
      <c r="AV647" s="15"/>
      <c r="AW647" s="15"/>
      <c r="AX647" s="15"/>
      <c r="AY647" s="15"/>
      <c r="AZ647" s="15"/>
      <c r="BA647" s="15"/>
      <c r="BB647" s="15"/>
      <c r="BC647" s="15"/>
      <c r="BD647" s="15"/>
      <c r="BE647" s="15"/>
      <c r="BF647" s="15"/>
      <c r="BG647" s="15"/>
      <c r="BH647" s="15"/>
      <c r="BI647" s="15"/>
      <c r="BJ647" s="15"/>
      <c r="BK647" s="15"/>
      <c r="BL647" s="15"/>
      <c r="BM647" s="15"/>
      <c r="BN647" s="15"/>
      <c r="BO647" s="15"/>
      <c r="BQ647" s="18"/>
      <c r="BR647" s="15"/>
      <c r="BS647" s="15"/>
      <c r="BT647" s="15"/>
      <c r="BU647" s="15"/>
      <c r="BV647" s="15"/>
      <c r="BW647" s="15"/>
      <c r="BX647" s="15"/>
      <c r="BY647" s="15"/>
      <c r="BZ647" s="15"/>
    </row>
    <row r="648" spans="1:78" ht="15" customHeight="1" x14ac:dyDescent="0.75">
      <c r="A648" s="10">
        <v>0</v>
      </c>
      <c r="B648" s="11">
        <v>8000</v>
      </c>
      <c r="C648" s="11">
        <v>53000</v>
      </c>
      <c r="D648" s="11">
        <v>65960</v>
      </c>
      <c r="E648" s="11">
        <v>7.5</v>
      </c>
      <c r="F648" s="11">
        <v>0</v>
      </c>
      <c r="G648" s="11">
        <v>0</v>
      </c>
      <c r="H648" s="11">
        <v>132.56666666999999</v>
      </c>
      <c r="I648" s="11">
        <v>0</v>
      </c>
      <c r="J648" s="11">
        <v>17</v>
      </c>
      <c r="K648" s="11"/>
      <c r="L648" s="11" t="s">
        <v>13</v>
      </c>
      <c r="M648" s="11" t="s">
        <v>14</v>
      </c>
      <c r="N648" s="11">
        <f t="shared" si="70"/>
        <v>1</v>
      </c>
      <c r="O648" s="11">
        <f t="shared" si="71"/>
        <v>0</v>
      </c>
      <c r="P648" s="11">
        <f t="shared" si="72"/>
        <v>1</v>
      </c>
      <c r="Q648" s="11">
        <f t="shared" si="73"/>
        <v>0</v>
      </c>
      <c r="R648" s="11">
        <f t="shared" si="74"/>
        <v>0</v>
      </c>
      <c r="S648" s="11">
        <f t="shared" si="75"/>
        <v>0</v>
      </c>
      <c r="T648" s="9">
        <f t="shared" si="76"/>
        <v>132.56666666999999</v>
      </c>
      <c r="AT648" s="18"/>
      <c r="AU648" s="15"/>
      <c r="AV648" s="15"/>
      <c r="AW648" s="15"/>
      <c r="AX648" s="15"/>
      <c r="AY648" s="15"/>
      <c r="AZ648" s="15"/>
      <c r="BA648" s="15"/>
      <c r="BB648" s="15"/>
      <c r="BC648" s="15"/>
      <c r="BD648" s="15"/>
      <c r="BE648" s="15"/>
      <c r="BF648" s="15"/>
      <c r="BG648" s="15"/>
      <c r="BH648" s="15"/>
      <c r="BI648" s="15"/>
      <c r="BJ648" s="15"/>
      <c r="BK648" s="15"/>
      <c r="BL648" s="15"/>
      <c r="BM648" s="15"/>
      <c r="BN648" s="15"/>
      <c r="BO648" s="15"/>
      <c r="BQ648" s="18"/>
      <c r="BR648" s="15"/>
      <c r="BS648" s="15"/>
      <c r="BT648" s="15"/>
      <c r="BU648" s="15"/>
      <c r="BV648" s="15"/>
      <c r="BW648" s="15"/>
      <c r="BX648" s="15"/>
      <c r="BY648" s="15"/>
      <c r="BZ648" s="15"/>
    </row>
    <row r="649" spans="1:78" ht="15" customHeight="1" x14ac:dyDescent="0.75">
      <c r="A649" s="10">
        <v>0</v>
      </c>
      <c r="B649" s="11">
        <v>8000</v>
      </c>
      <c r="C649" s="11">
        <v>49232</v>
      </c>
      <c r="D649" s="11">
        <v>61221</v>
      </c>
      <c r="E649" s="11">
        <v>23</v>
      </c>
      <c r="F649" s="11">
        <v>0</v>
      </c>
      <c r="G649" s="11">
        <v>0</v>
      </c>
      <c r="H649" s="11">
        <v>258.19457767</v>
      </c>
      <c r="I649" s="11">
        <v>3</v>
      </c>
      <c r="J649" s="11">
        <v>29</v>
      </c>
      <c r="K649" s="11">
        <v>41.246612634000002</v>
      </c>
      <c r="L649" s="11" t="s">
        <v>20</v>
      </c>
      <c r="M649" s="11" t="s">
        <v>14</v>
      </c>
      <c r="N649" s="11">
        <f t="shared" si="70"/>
        <v>0</v>
      </c>
      <c r="O649" s="11">
        <f t="shared" si="71"/>
        <v>0</v>
      </c>
      <c r="P649" s="11">
        <f t="shared" si="72"/>
        <v>1</v>
      </c>
      <c r="Q649" s="11">
        <f t="shared" si="73"/>
        <v>0</v>
      </c>
      <c r="R649" s="11">
        <f t="shared" si="74"/>
        <v>0</v>
      </c>
      <c r="S649" s="11">
        <f t="shared" si="75"/>
        <v>0</v>
      </c>
      <c r="T649" s="9">
        <f t="shared" si="76"/>
        <v>0</v>
      </c>
      <c r="AT649" s="18"/>
      <c r="AU649" s="15"/>
      <c r="AV649" s="15"/>
      <c r="AW649" s="15"/>
      <c r="AX649" s="15"/>
      <c r="AY649" s="15"/>
      <c r="AZ649" s="15"/>
      <c r="BA649" s="15"/>
      <c r="BB649" s="15"/>
      <c r="BC649" s="15"/>
      <c r="BD649" s="15"/>
      <c r="BE649" s="15"/>
      <c r="BF649" s="15"/>
      <c r="BG649" s="15"/>
      <c r="BH649" s="15"/>
      <c r="BI649" s="15"/>
      <c r="BJ649" s="15"/>
      <c r="BK649" s="15"/>
      <c r="BL649" s="15"/>
      <c r="BM649" s="15"/>
      <c r="BN649" s="15"/>
      <c r="BO649" s="15"/>
      <c r="BQ649" s="18"/>
      <c r="BR649" s="15"/>
      <c r="BS649" s="15"/>
      <c r="BT649" s="15"/>
      <c r="BU649" s="15"/>
      <c r="BV649" s="15"/>
      <c r="BW649" s="15"/>
      <c r="BX649" s="15"/>
      <c r="BY649" s="15"/>
      <c r="BZ649" s="15"/>
    </row>
    <row r="650" spans="1:78" ht="15" customHeight="1" x14ac:dyDescent="0.75">
      <c r="A650" s="10">
        <v>0</v>
      </c>
      <c r="B650" s="11">
        <v>8000</v>
      </c>
      <c r="C650" s="11">
        <v>45557</v>
      </c>
      <c r="D650" s="11">
        <v>56235</v>
      </c>
      <c r="E650" s="11">
        <v>7</v>
      </c>
      <c r="F650" s="11"/>
      <c r="G650" s="11">
        <v>1</v>
      </c>
      <c r="H650" s="11">
        <v>84.691134882</v>
      </c>
      <c r="I650" s="11"/>
      <c r="J650" s="11">
        <v>16</v>
      </c>
      <c r="K650" s="11">
        <v>36.503160751999999</v>
      </c>
      <c r="L650" s="11" t="s">
        <v>20</v>
      </c>
      <c r="M650" s="11"/>
      <c r="N650" s="11">
        <f t="shared" si="70"/>
        <v>0</v>
      </c>
      <c r="O650" s="11">
        <f t="shared" si="71"/>
        <v>0</v>
      </c>
      <c r="P650" s="11">
        <f t="shared" si="72"/>
        <v>0</v>
      </c>
      <c r="Q650" s="11">
        <f t="shared" si="73"/>
        <v>0</v>
      </c>
      <c r="R650" s="11">
        <f t="shared" si="74"/>
        <v>0</v>
      </c>
      <c r="S650" s="11">
        <f t="shared" si="75"/>
        <v>0</v>
      </c>
      <c r="T650" s="9">
        <f t="shared" si="76"/>
        <v>0</v>
      </c>
      <c r="AT650" s="18"/>
      <c r="AU650" s="15"/>
      <c r="AV650" s="15"/>
      <c r="AW650" s="15"/>
      <c r="AX650" s="15"/>
      <c r="AY650" s="15"/>
      <c r="AZ650" s="15"/>
      <c r="BA650" s="15"/>
      <c r="BB650" s="15"/>
      <c r="BC650" s="15"/>
      <c r="BD650" s="15"/>
      <c r="BE650" s="15"/>
      <c r="BF650" s="15"/>
      <c r="BG650" s="15"/>
      <c r="BH650" s="15"/>
      <c r="BI650" s="15"/>
      <c r="BJ650" s="15"/>
      <c r="BK650" s="15"/>
      <c r="BL650" s="15"/>
      <c r="BM650" s="15"/>
      <c r="BN650" s="15"/>
      <c r="BO650" s="15"/>
      <c r="BQ650" s="18"/>
      <c r="BR650" s="15"/>
      <c r="BS650" s="15"/>
      <c r="BT650" s="15"/>
      <c r="BU650" s="15"/>
      <c r="BV650" s="15"/>
      <c r="BW650" s="15"/>
      <c r="BX650" s="15"/>
      <c r="BY650" s="15"/>
      <c r="BZ650" s="15"/>
    </row>
    <row r="651" spans="1:78" ht="15" customHeight="1" x14ac:dyDescent="0.75">
      <c r="A651" s="10">
        <v>0</v>
      </c>
      <c r="B651" s="11">
        <v>8000</v>
      </c>
      <c r="C651" s="11">
        <v>61565</v>
      </c>
      <c r="D651" s="11">
        <v>87624</v>
      </c>
      <c r="E651" s="11">
        <v>14</v>
      </c>
      <c r="F651" s="11">
        <v>0</v>
      </c>
      <c r="G651" s="11">
        <v>0</v>
      </c>
      <c r="H651" s="11">
        <v>203.99713639999999</v>
      </c>
      <c r="I651" s="11">
        <v>0</v>
      </c>
      <c r="J651" s="11">
        <v>17</v>
      </c>
      <c r="K651" s="11">
        <v>23.562565007</v>
      </c>
      <c r="L651" s="11" t="s">
        <v>20</v>
      </c>
      <c r="M651" s="11" t="s">
        <v>18</v>
      </c>
      <c r="N651" s="11">
        <f t="shared" si="70"/>
        <v>0</v>
      </c>
      <c r="O651" s="11">
        <f t="shared" si="71"/>
        <v>0</v>
      </c>
      <c r="P651" s="11">
        <f t="shared" si="72"/>
        <v>0</v>
      </c>
      <c r="Q651" s="11">
        <f t="shared" si="73"/>
        <v>0</v>
      </c>
      <c r="R651" s="11">
        <f t="shared" si="74"/>
        <v>0</v>
      </c>
      <c r="S651" s="11">
        <f t="shared" si="75"/>
        <v>1</v>
      </c>
      <c r="T651" s="9">
        <f t="shared" si="76"/>
        <v>0</v>
      </c>
      <c r="AT651" s="18"/>
      <c r="AU651" s="15"/>
      <c r="AV651" s="15"/>
      <c r="AW651" s="15"/>
      <c r="AX651" s="15"/>
      <c r="AY651" s="15"/>
      <c r="AZ651" s="15"/>
      <c r="BA651" s="15"/>
      <c r="BB651" s="15"/>
      <c r="BC651" s="15"/>
      <c r="BD651" s="15"/>
      <c r="BE651" s="15"/>
      <c r="BF651" s="15"/>
      <c r="BG651" s="15"/>
      <c r="BH651" s="15"/>
      <c r="BI651" s="15"/>
      <c r="BJ651" s="15"/>
      <c r="BK651" s="15"/>
      <c r="BL651" s="15"/>
      <c r="BM651" s="15"/>
      <c r="BN651" s="15"/>
      <c r="BO651" s="15"/>
      <c r="BQ651" s="18"/>
      <c r="BR651" s="15"/>
      <c r="BS651" s="15"/>
      <c r="BT651" s="15"/>
      <c r="BU651" s="15"/>
      <c r="BV651" s="15"/>
      <c r="BW651" s="15"/>
      <c r="BX651" s="15"/>
      <c r="BY651" s="15"/>
      <c r="BZ651" s="15"/>
    </row>
    <row r="652" spans="1:78" ht="15" customHeight="1" x14ac:dyDescent="0.75">
      <c r="A652" s="10">
        <v>0</v>
      </c>
      <c r="B652" s="11">
        <v>8000</v>
      </c>
      <c r="C652" s="11">
        <v>82547</v>
      </c>
      <c r="D652" s="11">
        <v>105361</v>
      </c>
      <c r="E652" s="11">
        <v>24</v>
      </c>
      <c r="F652" s="11">
        <v>0</v>
      </c>
      <c r="G652" s="11">
        <v>0</v>
      </c>
      <c r="H652" s="11">
        <v>52.593264120000001</v>
      </c>
      <c r="I652" s="11">
        <v>2</v>
      </c>
      <c r="J652" s="11">
        <v>13</v>
      </c>
      <c r="K652" s="11">
        <v>32.160922591999999</v>
      </c>
      <c r="L652" s="11" t="s">
        <v>20</v>
      </c>
      <c r="M652" s="11" t="s">
        <v>18</v>
      </c>
      <c r="N652" s="11">
        <f t="shared" si="70"/>
        <v>0</v>
      </c>
      <c r="O652" s="11">
        <f t="shared" si="71"/>
        <v>0</v>
      </c>
      <c r="P652" s="11">
        <f t="shared" si="72"/>
        <v>0</v>
      </c>
      <c r="Q652" s="11">
        <f t="shared" si="73"/>
        <v>0</v>
      </c>
      <c r="R652" s="11">
        <f t="shared" si="74"/>
        <v>0</v>
      </c>
      <c r="S652" s="11">
        <f t="shared" si="75"/>
        <v>1</v>
      </c>
      <c r="T652" s="9">
        <f t="shared" si="76"/>
        <v>0</v>
      </c>
      <c r="AT652" s="18"/>
      <c r="AU652" s="15"/>
      <c r="AV652" s="15"/>
      <c r="AW652" s="15"/>
      <c r="AX652" s="15"/>
      <c r="AY652" s="15"/>
      <c r="AZ652" s="15"/>
      <c r="BA652" s="15"/>
      <c r="BB652" s="15"/>
      <c r="BC652" s="15"/>
      <c r="BD652" s="15"/>
      <c r="BE652" s="15"/>
      <c r="BF652" s="15"/>
      <c r="BG652" s="15"/>
      <c r="BH652" s="15"/>
      <c r="BI652" s="15"/>
      <c r="BJ652" s="15"/>
      <c r="BK652" s="15"/>
      <c r="BL652" s="15"/>
      <c r="BM652" s="15"/>
      <c r="BN652" s="15"/>
      <c r="BO652" s="15"/>
      <c r="BQ652" s="18"/>
      <c r="BR652" s="15"/>
      <c r="BS652" s="15"/>
      <c r="BT652" s="15"/>
      <c r="BU652" s="15"/>
      <c r="BV652" s="15"/>
      <c r="BW652" s="15"/>
      <c r="BX652" s="15"/>
      <c r="BY652" s="15"/>
      <c r="BZ652" s="15"/>
    </row>
    <row r="653" spans="1:78" ht="15" customHeight="1" x14ac:dyDescent="0.75">
      <c r="A653" s="10">
        <v>0</v>
      </c>
      <c r="B653" s="11">
        <v>8000</v>
      </c>
      <c r="C653" s="11">
        <v>70546</v>
      </c>
      <c r="D653" s="11">
        <v>81272</v>
      </c>
      <c r="E653" s="11">
        <v>4</v>
      </c>
      <c r="F653" s="11">
        <v>0</v>
      </c>
      <c r="G653" s="11">
        <v>0</v>
      </c>
      <c r="H653" s="11">
        <v>119.06692203999999</v>
      </c>
      <c r="I653" s="11">
        <v>0</v>
      </c>
      <c r="J653" s="11">
        <v>31</v>
      </c>
      <c r="K653" s="11">
        <v>33.361586301000003</v>
      </c>
      <c r="L653" s="11" t="s">
        <v>20</v>
      </c>
      <c r="M653" s="11" t="s">
        <v>16</v>
      </c>
      <c r="N653" s="11">
        <f t="shared" si="70"/>
        <v>0</v>
      </c>
      <c r="O653" s="11">
        <f t="shared" si="71"/>
        <v>0</v>
      </c>
      <c r="P653" s="11">
        <f t="shared" si="72"/>
        <v>0</v>
      </c>
      <c r="Q653" s="11">
        <f t="shared" si="73"/>
        <v>0</v>
      </c>
      <c r="R653" s="11">
        <f t="shared" si="74"/>
        <v>1</v>
      </c>
      <c r="S653" s="11">
        <f t="shared" si="75"/>
        <v>0</v>
      </c>
      <c r="T653" s="9">
        <f t="shared" si="76"/>
        <v>0</v>
      </c>
      <c r="AT653" s="18"/>
      <c r="AU653" s="15"/>
      <c r="AV653" s="15"/>
      <c r="AW653" s="15"/>
      <c r="AX653" s="15"/>
      <c r="AY653" s="15"/>
      <c r="AZ653" s="15"/>
      <c r="BA653" s="15"/>
      <c r="BB653" s="15"/>
      <c r="BC653" s="15"/>
      <c r="BD653" s="15"/>
      <c r="BE653" s="15"/>
      <c r="BF653" s="15"/>
      <c r="BG653" s="15"/>
      <c r="BH653" s="15"/>
      <c r="BI653" s="15"/>
      <c r="BJ653" s="15"/>
      <c r="BK653" s="15"/>
      <c r="BL653" s="15"/>
      <c r="BM653" s="15"/>
      <c r="BN653" s="15"/>
      <c r="BO653" s="15"/>
      <c r="BQ653" s="18"/>
      <c r="BR653" s="15"/>
      <c r="BS653" s="15"/>
      <c r="BT653" s="15"/>
      <c r="BU653" s="15"/>
      <c r="BV653" s="15"/>
      <c r="BW653" s="15"/>
      <c r="BX653" s="15"/>
      <c r="BY653" s="15"/>
      <c r="BZ653" s="15"/>
    </row>
    <row r="654" spans="1:78" ht="15" customHeight="1" x14ac:dyDescent="0.75">
      <c r="A654" s="10">
        <v>0</v>
      </c>
      <c r="B654" s="11">
        <v>8000</v>
      </c>
      <c r="C654" s="11">
        <v>177683</v>
      </c>
      <c r="D654" s="11">
        <v>251771</v>
      </c>
      <c r="E654" s="11"/>
      <c r="F654" s="11">
        <v>0</v>
      </c>
      <c r="G654" s="11">
        <v>0</v>
      </c>
      <c r="H654" s="11">
        <v>138.51160087</v>
      </c>
      <c r="I654" s="11">
        <v>0</v>
      </c>
      <c r="J654" s="11">
        <v>22</v>
      </c>
      <c r="K654" s="11">
        <v>39.735448824000002</v>
      </c>
      <c r="L654" s="11" t="s">
        <v>20</v>
      </c>
      <c r="M654" s="11" t="s">
        <v>16</v>
      </c>
      <c r="N654" s="11">
        <f t="shared" si="70"/>
        <v>0</v>
      </c>
      <c r="O654" s="11">
        <f t="shared" si="71"/>
        <v>0</v>
      </c>
      <c r="P654" s="11">
        <f t="shared" si="72"/>
        <v>0</v>
      </c>
      <c r="Q654" s="11">
        <f t="shared" si="73"/>
        <v>0</v>
      </c>
      <c r="R654" s="11">
        <f t="shared" si="74"/>
        <v>1</v>
      </c>
      <c r="S654" s="11">
        <f t="shared" si="75"/>
        <v>0</v>
      </c>
      <c r="T654" s="9">
        <f t="shared" si="76"/>
        <v>0</v>
      </c>
      <c r="AT654" s="18"/>
      <c r="AU654" s="15"/>
      <c r="AV654" s="15"/>
      <c r="AW654" s="15"/>
      <c r="AX654" s="15"/>
      <c r="AY654" s="15"/>
      <c r="AZ654" s="15"/>
      <c r="BA654" s="15"/>
      <c r="BB654" s="15"/>
      <c r="BC654" s="15"/>
      <c r="BD654" s="15"/>
      <c r="BE654" s="15"/>
      <c r="BF654" s="15"/>
      <c r="BG654" s="15"/>
      <c r="BH654" s="15"/>
      <c r="BI654" s="15"/>
      <c r="BJ654" s="15"/>
      <c r="BK654" s="15"/>
      <c r="BL654" s="15"/>
      <c r="BM654" s="15"/>
      <c r="BN654" s="15"/>
      <c r="BO654" s="15"/>
      <c r="BQ654" s="18"/>
      <c r="BR654" s="15"/>
      <c r="BS654" s="15"/>
      <c r="BT654" s="15"/>
      <c r="BU654" s="15"/>
      <c r="BV654" s="15"/>
      <c r="BW654" s="15"/>
      <c r="BX654" s="15"/>
      <c r="BY654" s="15"/>
      <c r="BZ654" s="15"/>
    </row>
    <row r="655" spans="1:78" ht="15" customHeight="1" x14ac:dyDescent="0.75">
      <c r="A655" s="10">
        <v>0</v>
      </c>
      <c r="B655" s="11">
        <v>8000</v>
      </c>
      <c r="C655" s="11">
        <v>75690</v>
      </c>
      <c r="D655" s="11">
        <v>96517</v>
      </c>
      <c r="E655" s="11">
        <v>1</v>
      </c>
      <c r="F655" s="11"/>
      <c r="G655" s="11"/>
      <c r="H655" s="11"/>
      <c r="I655" s="11"/>
      <c r="J655" s="11"/>
      <c r="K655" s="11">
        <v>27.336157387</v>
      </c>
      <c r="L655" s="11" t="s">
        <v>20</v>
      </c>
      <c r="M655" s="11" t="s">
        <v>18</v>
      </c>
      <c r="N655" s="11">
        <f t="shared" si="70"/>
        <v>0</v>
      </c>
      <c r="O655" s="11">
        <f t="shared" si="71"/>
        <v>0</v>
      </c>
      <c r="P655" s="11">
        <f t="shared" si="72"/>
        <v>0</v>
      </c>
      <c r="Q655" s="11">
        <f t="shared" si="73"/>
        <v>0</v>
      </c>
      <c r="R655" s="11">
        <f t="shared" si="74"/>
        <v>0</v>
      </c>
      <c r="S655" s="11">
        <f t="shared" si="75"/>
        <v>1</v>
      </c>
      <c r="T655" s="9">
        <f t="shared" si="76"/>
        <v>0</v>
      </c>
      <c r="AT655" s="18"/>
      <c r="AU655" s="15"/>
      <c r="AV655" s="15"/>
      <c r="AW655" s="15"/>
      <c r="AX655" s="15"/>
      <c r="AY655" s="15"/>
      <c r="AZ655" s="15"/>
      <c r="BA655" s="15"/>
      <c r="BB655" s="15"/>
      <c r="BC655" s="15"/>
      <c r="BD655" s="15"/>
      <c r="BE655" s="15"/>
      <c r="BF655" s="15"/>
      <c r="BG655" s="15"/>
      <c r="BH655" s="15"/>
      <c r="BI655" s="15"/>
      <c r="BJ655" s="15"/>
      <c r="BK655" s="15"/>
      <c r="BL655" s="15"/>
      <c r="BM655" s="15"/>
      <c r="BN655" s="15"/>
      <c r="BO655" s="15"/>
      <c r="BQ655" s="18"/>
      <c r="BR655" s="15"/>
      <c r="BS655" s="15"/>
      <c r="BT655" s="15"/>
      <c r="BU655" s="15"/>
      <c r="BV655" s="15"/>
      <c r="BW655" s="15"/>
      <c r="BX655" s="15"/>
      <c r="BY655" s="15"/>
      <c r="BZ655" s="15"/>
    </row>
    <row r="656" spans="1:78" ht="15" customHeight="1" x14ac:dyDescent="0.75">
      <c r="A656" s="10">
        <v>1</v>
      </c>
      <c r="B656" s="11">
        <v>8000</v>
      </c>
      <c r="C656" s="11">
        <v>49685</v>
      </c>
      <c r="D656" s="11">
        <v>81020</v>
      </c>
      <c r="E656" s="11">
        <v>2</v>
      </c>
      <c r="F656" s="11">
        <v>0</v>
      </c>
      <c r="G656" s="11">
        <v>3</v>
      </c>
      <c r="H656" s="11">
        <v>129.36246589999999</v>
      </c>
      <c r="I656" s="11">
        <v>0</v>
      </c>
      <c r="J656" s="11">
        <v>15</v>
      </c>
      <c r="K656" s="11">
        <v>47.000975214999997</v>
      </c>
      <c r="L656" s="11" t="s">
        <v>13</v>
      </c>
      <c r="M656" s="11" t="s">
        <v>14</v>
      </c>
      <c r="N656" s="11">
        <f t="shared" si="70"/>
        <v>1</v>
      </c>
      <c r="O656" s="11">
        <f t="shared" si="71"/>
        <v>0</v>
      </c>
      <c r="P656" s="11">
        <f t="shared" si="72"/>
        <v>1</v>
      </c>
      <c r="Q656" s="11">
        <f t="shared" si="73"/>
        <v>0</v>
      </c>
      <c r="R656" s="11">
        <f t="shared" si="74"/>
        <v>0</v>
      </c>
      <c r="S656" s="11">
        <f t="shared" si="75"/>
        <v>0</v>
      </c>
      <c r="T656" s="9">
        <f t="shared" si="76"/>
        <v>129.36246589999999</v>
      </c>
      <c r="AT656" s="18"/>
      <c r="AU656" s="15"/>
      <c r="AV656" s="15"/>
      <c r="AW656" s="15"/>
      <c r="AX656" s="15"/>
      <c r="AY656" s="15"/>
      <c r="AZ656" s="15"/>
      <c r="BA656" s="15"/>
      <c r="BB656" s="15"/>
      <c r="BC656" s="15"/>
      <c r="BD656" s="15"/>
      <c r="BE656" s="15"/>
      <c r="BF656" s="15"/>
      <c r="BG656" s="15"/>
      <c r="BH656" s="15"/>
      <c r="BI656" s="15"/>
      <c r="BJ656" s="15"/>
      <c r="BK656" s="15"/>
      <c r="BL656" s="15"/>
      <c r="BM656" s="15"/>
      <c r="BN656" s="15"/>
      <c r="BO656" s="15"/>
      <c r="BQ656" s="18"/>
      <c r="BR656" s="15"/>
      <c r="BS656" s="15"/>
      <c r="BT656" s="15"/>
      <c r="BU656" s="15"/>
      <c r="BV656" s="15"/>
      <c r="BW656" s="15"/>
      <c r="BX656" s="15"/>
      <c r="BY656" s="15"/>
      <c r="BZ656" s="15"/>
    </row>
    <row r="657" spans="1:78" ht="15" customHeight="1" x14ac:dyDescent="0.75">
      <c r="A657" s="10">
        <v>1</v>
      </c>
      <c r="B657" s="11">
        <v>8000</v>
      </c>
      <c r="C657" s="11">
        <v>28000</v>
      </c>
      <c r="D657" s="11">
        <v>41950</v>
      </c>
      <c r="E657" s="11">
        <v>2</v>
      </c>
      <c r="F657" s="11">
        <v>0</v>
      </c>
      <c r="G657" s="11">
        <v>0</v>
      </c>
      <c r="H657" s="11">
        <v>103.4</v>
      </c>
      <c r="I657" s="11">
        <v>1</v>
      </c>
      <c r="J657" s="11">
        <v>20</v>
      </c>
      <c r="K657" s="11"/>
      <c r="L657" s="11" t="s">
        <v>20</v>
      </c>
      <c r="M657" s="11" t="s">
        <v>15</v>
      </c>
      <c r="N657" s="11">
        <f t="shared" si="70"/>
        <v>0</v>
      </c>
      <c r="O657" s="11">
        <f t="shared" si="71"/>
        <v>0</v>
      </c>
      <c r="P657" s="11">
        <f t="shared" si="72"/>
        <v>0</v>
      </c>
      <c r="Q657" s="11">
        <f t="shared" si="73"/>
        <v>1</v>
      </c>
      <c r="R657" s="11">
        <f t="shared" si="74"/>
        <v>0</v>
      </c>
      <c r="S657" s="11">
        <f t="shared" si="75"/>
        <v>0</v>
      </c>
      <c r="T657" s="9">
        <f t="shared" si="76"/>
        <v>0</v>
      </c>
      <c r="AT657" s="18"/>
      <c r="AU657" s="15"/>
      <c r="AV657" s="15"/>
      <c r="AW657" s="15"/>
      <c r="AX657" s="15"/>
      <c r="AY657" s="15"/>
      <c r="AZ657" s="15"/>
      <c r="BA657" s="15"/>
      <c r="BB657" s="15"/>
      <c r="BC657" s="15"/>
      <c r="BD657" s="15"/>
      <c r="BE657" s="15"/>
      <c r="BF657" s="15"/>
      <c r="BG657" s="15"/>
      <c r="BH657" s="15"/>
      <c r="BI657" s="15"/>
      <c r="BJ657" s="15"/>
      <c r="BK657" s="15"/>
      <c r="BL657" s="15"/>
      <c r="BM657" s="15"/>
      <c r="BN657" s="15"/>
      <c r="BO657" s="15"/>
      <c r="BQ657" s="18"/>
      <c r="BR657" s="15"/>
      <c r="BS657" s="15"/>
      <c r="BT657" s="15"/>
      <c r="BU657" s="15"/>
      <c r="BV657" s="15"/>
      <c r="BW657" s="15"/>
      <c r="BX657" s="15"/>
      <c r="BY657" s="15"/>
      <c r="BZ657" s="15"/>
    </row>
    <row r="658" spans="1:78" ht="15" customHeight="1" x14ac:dyDescent="0.75">
      <c r="A658" s="10">
        <v>1</v>
      </c>
      <c r="B658" s="11">
        <v>8000</v>
      </c>
      <c r="C658" s="11">
        <v>47823</v>
      </c>
      <c r="D658" s="11">
        <v>63000</v>
      </c>
      <c r="E658" s="11">
        <v>5</v>
      </c>
      <c r="F658" s="11">
        <v>0</v>
      </c>
      <c r="G658" s="11">
        <v>0</v>
      </c>
      <c r="H658" s="11">
        <v>53.666666667000001</v>
      </c>
      <c r="I658" s="11">
        <v>2</v>
      </c>
      <c r="J658" s="11">
        <v>18</v>
      </c>
      <c r="K658" s="11"/>
      <c r="L658" s="11" t="s">
        <v>20</v>
      </c>
      <c r="M658" s="11" t="s">
        <v>14</v>
      </c>
      <c r="N658" s="11">
        <f t="shared" si="70"/>
        <v>0</v>
      </c>
      <c r="O658" s="11">
        <f t="shared" si="71"/>
        <v>0</v>
      </c>
      <c r="P658" s="11">
        <f t="shared" si="72"/>
        <v>1</v>
      </c>
      <c r="Q658" s="11">
        <f t="shared" si="73"/>
        <v>0</v>
      </c>
      <c r="R658" s="11">
        <f t="shared" si="74"/>
        <v>0</v>
      </c>
      <c r="S658" s="11">
        <f t="shared" si="75"/>
        <v>0</v>
      </c>
      <c r="T658" s="9">
        <f t="shared" si="76"/>
        <v>0</v>
      </c>
      <c r="AT658" s="18"/>
      <c r="AU658" s="15"/>
      <c r="AV658" s="15"/>
      <c r="AW658" s="15"/>
      <c r="AX658" s="15"/>
      <c r="AY658" s="15"/>
      <c r="AZ658" s="15"/>
      <c r="BA658" s="15"/>
      <c r="BB658" s="15"/>
      <c r="BC658" s="15"/>
      <c r="BD658" s="15"/>
      <c r="BE658" s="15"/>
      <c r="BF658" s="15"/>
      <c r="BG658" s="15"/>
      <c r="BH658" s="15"/>
      <c r="BI658" s="15"/>
      <c r="BJ658" s="15"/>
      <c r="BK658" s="15"/>
      <c r="BL658" s="15"/>
      <c r="BM658" s="15"/>
      <c r="BN658" s="15"/>
      <c r="BO658" s="15"/>
      <c r="BQ658" s="18"/>
      <c r="BR658" s="15"/>
      <c r="BS658" s="15"/>
      <c r="BT658" s="15"/>
      <c r="BU658" s="15"/>
      <c r="BV658" s="15"/>
      <c r="BW658" s="15"/>
      <c r="BX658" s="15"/>
      <c r="BY658" s="15"/>
      <c r="BZ658" s="15"/>
    </row>
    <row r="659" spans="1:78" ht="15" customHeight="1" x14ac:dyDescent="0.75">
      <c r="A659" s="10">
        <v>1</v>
      </c>
      <c r="B659" s="11">
        <v>8000</v>
      </c>
      <c r="C659" s="11">
        <v>61000</v>
      </c>
      <c r="D659" s="11">
        <v>90450</v>
      </c>
      <c r="E659" s="11">
        <v>4</v>
      </c>
      <c r="F659" s="11">
        <v>2</v>
      </c>
      <c r="G659" s="11">
        <v>1</v>
      </c>
      <c r="H659" s="11">
        <v>139.86666667</v>
      </c>
      <c r="I659" s="11">
        <v>0</v>
      </c>
      <c r="J659" s="11">
        <v>9</v>
      </c>
      <c r="K659" s="11"/>
      <c r="L659" s="11" t="s">
        <v>13</v>
      </c>
      <c r="M659" s="11" t="s">
        <v>14</v>
      </c>
      <c r="N659" s="11">
        <f t="shared" si="70"/>
        <v>1</v>
      </c>
      <c r="O659" s="11">
        <f t="shared" si="71"/>
        <v>0</v>
      </c>
      <c r="P659" s="11">
        <f t="shared" si="72"/>
        <v>1</v>
      </c>
      <c r="Q659" s="11">
        <f t="shared" si="73"/>
        <v>0</v>
      </c>
      <c r="R659" s="11">
        <f t="shared" si="74"/>
        <v>0</v>
      </c>
      <c r="S659" s="11">
        <f t="shared" si="75"/>
        <v>0</v>
      </c>
      <c r="T659" s="9">
        <f t="shared" si="76"/>
        <v>139.86666667</v>
      </c>
      <c r="AT659" s="18"/>
      <c r="AU659" s="15"/>
      <c r="AV659" s="15"/>
      <c r="AW659" s="15"/>
      <c r="AX659" s="15"/>
      <c r="AY659" s="15"/>
      <c r="AZ659" s="15"/>
      <c r="BA659" s="15"/>
      <c r="BB659" s="15"/>
      <c r="BC659" s="15"/>
      <c r="BD659" s="15"/>
      <c r="BE659" s="15"/>
      <c r="BF659" s="15"/>
      <c r="BG659" s="15"/>
      <c r="BH659" s="15"/>
      <c r="BI659" s="15"/>
      <c r="BJ659" s="15"/>
      <c r="BK659" s="15"/>
      <c r="BL659" s="15"/>
      <c r="BM659" s="15"/>
      <c r="BN659" s="15"/>
      <c r="BO659" s="15"/>
      <c r="BQ659" s="18"/>
      <c r="BR659" s="15"/>
      <c r="BS659" s="15"/>
      <c r="BT659" s="15"/>
      <c r="BU659" s="15"/>
      <c r="BV659" s="15"/>
      <c r="BW659" s="15"/>
      <c r="BX659" s="15"/>
      <c r="BY659" s="15"/>
      <c r="BZ659" s="15"/>
    </row>
    <row r="660" spans="1:78" ht="15" customHeight="1" x14ac:dyDescent="0.75">
      <c r="A660" s="10">
        <v>1</v>
      </c>
      <c r="B660" s="11">
        <v>8000</v>
      </c>
      <c r="C660" s="11">
        <v>58000</v>
      </c>
      <c r="D660" s="11">
        <v>73750</v>
      </c>
      <c r="E660" s="11">
        <v>22</v>
      </c>
      <c r="F660" s="11">
        <v>0</v>
      </c>
      <c r="G660" s="11">
        <v>4</v>
      </c>
      <c r="H660" s="11">
        <v>221.43333333000001</v>
      </c>
      <c r="I660" s="11">
        <v>1</v>
      </c>
      <c r="J660" s="11">
        <v>20</v>
      </c>
      <c r="K660" s="11"/>
      <c r="L660" s="11" t="s">
        <v>20</v>
      </c>
      <c r="M660" s="11" t="s">
        <v>17</v>
      </c>
      <c r="N660" s="11">
        <f t="shared" si="70"/>
        <v>0</v>
      </c>
      <c r="O660" s="11">
        <f t="shared" si="71"/>
        <v>1</v>
      </c>
      <c r="P660" s="11">
        <f t="shared" si="72"/>
        <v>0</v>
      </c>
      <c r="Q660" s="11">
        <f t="shared" si="73"/>
        <v>0</v>
      </c>
      <c r="R660" s="11">
        <f t="shared" si="74"/>
        <v>0</v>
      </c>
      <c r="S660" s="11">
        <f t="shared" si="75"/>
        <v>0</v>
      </c>
      <c r="T660" s="9">
        <f t="shared" si="76"/>
        <v>0</v>
      </c>
      <c r="AT660" s="18"/>
      <c r="AU660" s="15"/>
      <c r="AV660" s="15"/>
      <c r="AW660" s="15"/>
      <c r="AX660" s="15"/>
      <c r="AY660" s="15"/>
      <c r="AZ660" s="15"/>
      <c r="BA660" s="15"/>
      <c r="BB660" s="15"/>
      <c r="BC660" s="15"/>
      <c r="BD660" s="15"/>
      <c r="BE660" s="15"/>
      <c r="BF660" s="15"/>
      <c r="BG660" s="15"/>
      <c r="BH660" s="15"/>
      <c r="BI660" s="15"/>
      <c r="BJ660" s="15"/>
      <c r="BK660" s="15"/>
      <c r="BL660" s="15"/>
      <c r="BM660" s="15"/>
      <c r="BN660" s="15"/>
      <c r="BO660" s="15"/>
      <c r="BQ660" s="18"/>
      <c r="BR660" s="15"/>
      <c r="BS660" s="15"/>
      <c r="BT660" s="15"/>
      <c r="BU660" s="15"/>
      <c r="BV660" s="15"/>
      <c r="BW660" s="15"/>
      <c r="BX660" s="15"/>
      <c r="BY660" s="15"/>
      <c r="BZ660" s="15"/>
    </row>
    <row r="661" spans="1:78" ht="15" customHeight="1" x14ac:dyDescent="0.75">
      <c r="A661" s="10">
        <v>1</v>
      </c>
      <c r="B661" s="11">
        <v>8000</v>
      </c>
      <c r="C661" s="11">
        <v>33000</v>
      </c>
      <c r="D661" s="11">
        <v>38500</v>
      </c>
      <c r="E661" s="11">
        <v>2</v>
      </c>
      <c r="F661" s="11">
        <v>0</v>
      </c>
      <c r="G661" s="11">
        <v>0</v>
      </c>
      <c r="H661" s="11"/>
      <c r="I661" s="11">
        <v>0</v>
      </c>
      <c r="J661" s="11">
        <v>0</v>
      </c>
      <c r="K661" s="11"/>
      <c r="L661" s="11" t="s">
        <v>13</v>
      </c>
      <c r="M661" s="11" t="s">
        <v>14</v>
      </c>
      <c r="N661" s="11">
        <f t="shared" si="70"/>
        <v>1</v>
      </c>
      <c r="O661" s="11">
        <f t="shared" si="71"/>
        <v>0</v>
      </c>
      <c r="P661" s="11">
        <f t="shared" si="72"/>
        <v>1</v>
      </c>
      <c r="Q661" s="11">
        <f t="shared" si="73"/>
        <v>0</v>
      </c>
      <c r="R661" s="11">
        <f t="shared" si="74"/>
        <v>0</v>
      </c>
      <c r="S661" s="11">
        <f t="shared" si="75"/>
        <v>0</v>
      </c>
      <c r="T661" s="9">
        <f t="shared" si="76"/>
        <v>0</v>
      </c>
      <c r="AT661" s="18"/>
      <c r="AU661" s="15"/>
      <c r="AV661" s="15"/>
      <c r="AW661" s="15"/>
      <c r="AX661" s="15"/>
      <c r="AY661" s="15"/>
      <c r="AZ661" s="15"/>
      <c r="BA661" s="15"/>
      <c r="BB661" s="15"/>
      <c r="BC661" s="15"/>
      <c r="BD661" s="15"/>
      <c r="BE661" s="15"/>
      <c r="BF661" s="15"/>
      <c r="BG661" s="15"/>
      <c r="BH661" s="15"/>
      <c r="BI661" s="15"/>
      <c r="BJ661" s="15"/>
      <c r="BK661" s="15"/>
      <c r="BL661" s="15"/>
      <c r="BM661" s="15"/>
      <c r="BN661" s="15"/>
      <c r="BO661" s="15"/>
      <c r="BQ661" s="18"/>
      <c r="BR661" s="15"/>
      <c r="BS661" s="15"/>
      <c r="BT661" s="15"/>
      <c r="BU661" s="15"/>
      <c r="BV661" s="15"/>
      <c r="BW661" s="15"/>
      <c r="BX661" s="15"/>
      <c r="BY661" s="15"/>
      <c r="BZ661" s="15"/>
    </row>
    <row r="662" spans="1:78" ht="15" customHeight="1" x14ac:dyDescent="0.75">
      <c r="A662" s="10">
        <v>1</v>
      </c>
      <c r="B662" s="11">
        <v>8000</v>
      </c>
      <c r="C662" s="11">
        <v>33689.300000000003</v>
      </c>
      <c r="D662" s="11">
        <v>48000</v>
      </c>
      <c r="E662" s="11">
        <v>3</v>
      </c>
      <c r="F662" s="11">
        <v>0</v>
      </c>
      <c r="G662" s="11">
        <v>0</v>
      </c>
      <c r="H662" s="11">
        <v>103.73333332999999</v>
      </c>
      <c r="I662" s="11">
        <v>0</v>
      </c>
      <c r="J662" s="11">
        <v>13</v>
      </c>
      <c r="K662" s="11"/>
      <c r="L662" s="11" t="s">
        <v>20</v>
      </c>
      <c r="M662" s="11" t="s">
        <v>14</v>
      </c>
      <c r="N662" s="11">
        <f t="shared" si="70"/>
        <v>0</v>
      </c>
      <c r="O662" s="11">
        <f t="shared" si="71"/>
        <v>0</v>
      </c>
      <c r="P662" s="11">
        <f t="shared" si="72"/>
        <v>1</v>
      </c>
      <c r="Q662" s="11">
        <f t="shared" si="73"/>
        <v>0</v>
      </c>
      <c r="R662" s="11">
        <f t="shared" si="74"/>
        <v>0</v>
      </c>
      <c r="S662" s="11">
        <f t="shared" si="75"/>
        <v>0</v>
      </c>
      <c r="T662" s="9">
        <f t="shared" si="76"/>
        <v>0</v>
      </c>
      <c r="AT662" s="18"/>
      <c r="AU662" s="15"/>
      <c r="AV662" s="15"/>
      <c r="AW662" s="15"/>
      <c r="AX662" s="15"/>
      <c r="AY662" s="15"/>
      <c r="AZ662" s="15"/>
      <c r="BA662" s="15"/>
      <c r="BB662" s="15"/>
      <c r="BC662" s="15"/>
      <c r="BD662" s="15"/>
      <c r="BE662" s="15"/>
      <c r="BF662" s="15"/>
      <c r="BG662" s="15"/>
      <c r="BH662" s="15"/>
      <c r="BI662" s="15"/>
      <c r="BJ662" s="15"/>
      <c r="BK662" s="15"/>
      <c r="BL662" s="15"/>
      <c r="BM662" s="15"/>
      <c r="BN662" s="15"/>
      <c r="BO662" s="15"/>
      <c r="BQ662" s="18"/>
      <c r="BR662" s="15"/>
      <c r="BS662" s="15"/>
      <c r="BT662" s="15"/>
      <c r="BU662" s="15"/>
      <c r="BV662" s="15"/>
      <c r="BW662" s="15"/>
      <c r="BX662" s="15"/>
      <c r="BY662" s="15"/>
      <c r="BZ662" s="15"/>
    </row>
    <row r="663" spans="1:78" ht="15" customHeight="1" x14ac:dyDescent="0.75">
      <c r="A663" s="10">
        <v>1</v>
      </c>
      <c r="B663" s="11">
        <v>8000</v>
      </c>
      <c r="C663" s="11">
        <v>47306</v>
      </c>
      <c r="D663" s="11">
        <v>68350</v>
      </c>
      <c r="E663" s="11">
        <v>9</v>
      </c>
      <c r="F663" s="11">
        <v>0</v>
      </c>
      <c r="G663" s="11">
        <v>0</v>
      </c>
      <c r="H663" s="11">
        <v>82.633333332999996</v>
      </c>
      <c r="I663" s="11">
        <v>0</v>
      </c>
      <c r="J663" s="11">
        <v>20</v>
      </c>
      <c r="K663" s="11"/>
      <c r="L663" s="11" t="s">
        <v>13</v>
      </c>
      <c r="M663" s="11" t="s">
        <v>14</v>
      </c>
      <c r="N663" s="11">
        <f t="shared" si="70"/>
        <v>1</v>
      </c>
      <c r="O663" s="11">
        <f t="shared" si="71"/>
        <v>0</v>
      </c>
      <c r="P663" s="11">
        <f t="shared" si="72"/>
        <v>1</v>
      </c>
      <c r="Q663" s="11">
        <f t="shared" si="73"/>
        <v>0</v>
      </c>
      <c r="R663" s="11">
        <f t="shared" si="74"/>
        <v>0</v>
      </c>
      <c r="S663" s="11">
        <f t="shared" si="75"/>
        <v>0</v>
      </c>
      <c r="T663" s="9">
        <f t="shared" si="76"/>
        <v>82.633333332999996</v>
      </c>
      <c r="AT663" s="18"/>
      <c r="AU663" s="15"/>
      <c r="AV663" s="15"/>
      <c r="AW663" s="15"/>
      <c r="AX663" s="15"/>
      <c r="AY663" s="15"/>
      <c r="AZ663" s="15"/>
      <c r="BA663" s="15"/>
      <c r="BB663" s="15"/>
      <c r="BC663" s="15"/>
      <c r="BD663" s="15"/>
      <c r="BE663" s="15"/>
      <c r="BF663" s="15"/>
      <c r="BG663" s="15"/>
      <c r="BH663" s="15"/>
      <c r="BI663" s="15"/>
      <c r="BJ663" s="15"/>
      <c r="BK663" s="15"/>
      <c r="BL663" s="15"/>
      <c r="BM663" s="15"/>
      <c r="BN663" s="15"/>
      <c r="BO663" s="15"/>
      <c r="BQ663" s="18"/>
      <c r="BR663" s="15"/>
      <c r="BS663" s="15"/>
      <c r="BT663" s="15"/>
      <c r="BU663" s="15"/>
      <c r="BV663" s="15"/>
      <c r="BW663" s="15"/>
      <c r="BX663" s="15"/>
      <c r="BY663" s="15"/>
      <c r="BZ663" s="15"/>
    </row>
    <row r="664" spans="1:78" ht="15" customHeight="1" x14ac:dyDescent="0.75">
      <c r="A664" s="10">
        <v>0</v>
      </c>
      <c r="B664" s="11">
        <v>8000</v>
      </c>
      <c r="C664" s="11">
        <v>45000</v>
      </c>
      <c r="D664" s="11">
        <v>56100</v>
      </c>
      <c r="E664" s="11">
        <v>9.9</v>
      </c>
      <c r="F664" s="11">
        <v>0</v>
      </c>
      <c r="G664" s="11">
        <v>0</v>
      </c>
      <c r="H664" s="11">
        <v>92.3</v>
      </c>
      <c r="I664" s="11">
        <v>3</v>
      </c>
      <c r="J664" s="11">
        <v>34</v>
      </c>
      <c r="K664" s="11"/>
      <c r="L664" s="11" t="s">
        <v>13</v>
      </c>
      <c r="M664" s="11" t="s">
        <v>14</v>
      </c>
      <c r="N664" s="11">
        <f t="shared" si="70"/>
        <v>1</v>
      </c>
      <c r="O664" s="11">
        <f t="shared" si="71"/>
        <v>0</v>
      </c>
      <c r="P664" s="11">
        <f t="shared" si="72"/>
        <v>1</v>
      </c>
      <c r="Q664" s="11">
        <f t="shared" si="73"/>
        <v>0</v>
      </c>
      <c r="R664" s="11">
        <f t="shared" si="74"/>
        <v>0</v>
      </c>
      <c r="S664" s="11">
        <f t="shared" si="75"/>
        <v>0</v>
      </c>
      <c r="T664" s="9">
        <f t="shared" si="76"/>
        <v>92.3</v>
      </c>
      <c r="AT664" s="18"/>
      <c r="AU664" s="15"/>
      <c r="AV664" s="15"/>
      <c r="AW664" s="15"/>
      <c r="AX664" s="15"/>
      <c r="AY664" s="15"/>
      <c r="AZ664" s="15"/>
      <c r="BA664" s="15"/>
      <c r="BB664" s="15"/>
      <c r="BC664" s="15"/>
      <c r="BD664" s="15"/>
      <c r="BE664" s="15"/>
      <c r="BF664" s="15"/>
      <c r="BG664" s="15"/>
      <c r="BH664" s="15"/>
      <c r="BI664" s="15"/>
      <c r="BJ664" s="15"/>
      <c r="BK664" s="15"/>
      <c r="BL664" s="15"/>
      <c r="BM664" s="15"/>
      <c r="BN664" s="15"/>
      <c r="BO664" s="15"/>
      <c r="BQ664" s="18"/>
      <c r="BR664" s="15"/>
      <c r="BS664" s="15"/>
      <c r="BT664" s="15"/>
      <c r="BU664" s="15"/>
      <c r="BV664" s="15"/>
      <c r="BW664" s="15"/>
      <c r="BX664" s="15"/>
      <c r="BY664" s="15"/>
      <c r="BZ664" s="15"/>
    </row>
    <row r="665" spans="1:78" ht="15" customHeight="1" x14ac:dyDescent="0.75">
      <c r="A665" s="10">
        <v>0</v>
      </c>
      <c r="B665" s="11">
        <v>8000</v>
      </c>
      <c r="C665" s="11">
        <v>69341</v>
      </c>
      <c r="D665" s="11">
        <v>86900</v>
      </c>
      <c r="E665" s="11">
        <v>15</v>
      </c>
      <c r="F665" s="11">
        <v>0</v>
      </c>
      <c r="G665" s="11">
        <v>1</v>
      </c>
      <c r="H665" s="11">
        <v>89.266666666999996</v>
      </c>
      <c r="I665" s="11">
        <v>0</v>
      </c>
      <c r="J665" s="11">
        <v>9</v>
      </c>
      <c r="K665" s="11"/>
      <c r="L665" s="11" t="s">
        <v>20</v>
      </c>
      <c r="M665" s="11" t="s">
        <v>15</v>
      </c>
      <c r="N665" s="11">
        <f t="shared" si="70"/>
        <v>0</v>
      </c>
      <c r="O665" s="11">
        <f t="shared" si="71"/>
        <v>0</v>
      </c>
      <c r="P665" s="11">
        <f t="shared" si="72"/>
        <v>0</v>
      </c>
      <c r="Q665" s="11">
        <f t="shared" si="73"/>
        <v>1</v>
      </c>
      <c r="R665" s="11">
        <f t="shared" si="74"/>
        <v>0</v>
      </c>
      <c r="S665" s="11">
        <f t="shared" si="75"/>
        <v>0</v>
      </c>
      <c r="T665" s="9">
        <f t="shared" si="76"/>
        <v>0</v>
      </c>
      <c r="AT665" s="18"/>
      <c r="AU665" s="15"/>
      <c r="AV665" s="15"/>
      <c r="AW665" s="15"/>
      <c r="AX665" s="15"/>
      <c r="AY665" s="15"/>
      <c r="AZ665" s="15"/>
      <c r="BA665" s="15"/>
      <c r="BB665" s="15"/>
      <c r="BC665" s="15"/>
      <c r="BD665" s="15"/>
      <c r="BE665" s="15"/>
      <c r="BF665" s="15"/>
      <c r="BG665" s="15"/>
      <c r="BH665" s="15"/>
      <c r="BI665" s="15"/>
      <c r="BJ665" s="15"/>
      <c r="BK665" s="15"/>
      <c r="BL665" s="15"/>
      <c r="BM665" s="15"/>
      <c r="BN665" s="15"/>
      <c r="BO665" s="15"/>
      <c r="BQ665" s="18"/>
      <c r="BR665" s="15"/>
      <c r="BS665" s="15"/>
      <c r="BT665" s="15"/>
      <c r="BU665" s="15"/>
      <c r="BV665" s="15"/>
      <c r="BW665" s="15"/>
      <c r="BX665" s="15"/>
      <c r="BY665" s="15"/>
      <c r="BZ665" s="15"/>
    </row>
    <row r="666" spans="1:78" ht="15" customHeight="1" x14ac:dyDescent="0.75">
      <c r="A666" s="10">
        <v>0</v>
      </c>
      <c r="B666" s="11">
        <v>8000</v>
      </c>
      <c r="C666" s="11">
        <v>70917</v>
      </c>
      <c r="D666" s="11">
        <v>83500</v>
      </c>
      <c r="E666" s="11">
        <v>8</v>
      </c>
      <c r="F666" s="11">
        <v>0</v>
      </c>
      <c r="G666" s="11">
        <v>0</v>
      </c>
      <c r="H666" s="11">
        <v>107.5</v>
      </c>
      <c r="I666" s="11">
        <v>0</v>
      </c>
      <c r="J666" s="11">
        <v>23</v>
      </c>
      <c r="K666" s="11"/>
      <c r="L666" s="11" t="s">
        <v>20</v>
      </c>
      <c r="M666" s="11" t="s">
        <v>17</v>
      </c>
      <c r="N666" s="11">
        <f t="shared" si="70"/>
        <v>0</v>
      </c>
      <c r="O666" s="11">
        <f t="shared" si="71"/>
        <v>1</v>
      </c>
      <c r="P666" s="11">
        <f t="shared" si="72"/>
        <v>0</v>
      </c>
      <c r="Q666" s="11">
        <f t="shared" si="73"/>
        <v>0</v>
      </c>
      <c r="R666" s="11">
        <f t="shared" si="74"/>
        <v>0</v>
      </c>
      <c r="S666" s="11">
        <f t="shared" si="75"/>
        <v>0</v>
      </c>
      <c r="T666" s="9">
        <f t="shared" si="76"/>
        <v>0</v>
      </c>
      <c r="AT666" s="18"/>
      <c r="AU666" s="15"/>
      <c r="AV666" s="15"/>
      <c r="AW666" s="15"/>
      <c r="AX666" s="15"/>
      <c r="AY666" s="15"/>
      <c r="AZ666" s="15"/>
      <c r="BA666" s="15"/>
      <c r="BB666" s="15"/>
      <c r="BC666" s="15"/>
      <c r="BD666" s="15"/>
      <c r="BE666" s="15"/>
      <c r="BF666" s="15"/>
      <c r="BG666" s="15"/>
      <c r="BH666" s="15"/>
      <c r="BI666" s="15"/>
      <c r="BJ666" s="15"/>
      <c r="BK666" s="15"/>
      <c r="BL666" s="15"/>
      <c r="BM666" s="15"/>
      <c r="BN666" s="15"/>
      <c r="BO666" s="15"/>
      <c r="BQ666" s="18"/>
      <c r="BR666" s="15"/>
      <c r="BS666" s="15"/>
      <c r="BT666" s="15"/>
      <c r="BU666" s="15"/>
      <c r="BV666" s="15"/>
      <c r="BW666" s="15"/>
      <c r="BX666" s="15"/>
      <c r="BY666" s="15"/>
      <c r="BZ666" s="15"/>
    </row>
    <row r="667" spans="1:78" ht="15" customHeight="1" x14ac:dyDescent="0.75">
      <c r="A667" s="10">
        <v>0</v>
      </c>
      <c r="B667" s="11">
        <v>8000</v>
      </c>
      <c r="C667" s="11"/>
      <c r="D667" s="11">
        <v>34226</v>
      </c>
      <c r="E667" s="11"/>
      <c r="F667" s="11"/>
      <c r="G667" s="11">
        <v>1</v>
      </c>
      <c r="H667" s="11">
        <v>75.366666667000004</v>
      </c>
      <c r="I667" s="11">
        <v>1</v>
      </c>
      <c r="J667" s="11">
        <v>10</v>
      </c>
      <c r="K667" s="11"/>
      <c r="L667" s="11" t="s">
        <v>13</v>
      </c>
      <c r="M667" s="11" t="s">
        <v>14</v>
      </c>
      <c r="N667" s="11">
        <f t="shared" si="70"/>
        <v>1</v>
      </c>
      <c r="O667" s="11">
        <f t="shared" si="71"/>
        <v>0</v>
      </c>
      <c r="P667" s="11">
        <f t="shared" si="72"/>
        <v>1</v>
      </c>
      <c r="Q667" s="11">
        <f t="shared" si="73"/>
        <v>0</v>
      </c>
      <c r="R667" s="11">
        <f t="shared" si="74"/>
        <v>0</v>
      </c>
      <c r="S667" s="11">
        <f t="shared" si="75"/>
        <v>0</v>
      </c>
      <c r="T667" s="9">
        <f t="shared" si="76"/>
        <v>75.366666667000004</v>
      </c>
      <c r="AT667" s="18"/>
      <c r="AU667" s="15"/>
      <c r="AV667" s="15"/>
      <c r="AW667" s="15"/>
      <c r="AX667" s="15"/>
      <c r="AY667" s="15"/>
      <c r="AZ667" s="15"/>
      <c r="BA667" s="15"/>
      <c r="BB667" s="15"/>
      <c r="BC667" s="15"/>
      <c r="BD667" s="15"/>
      <c r="BE667" s="15"/>
      <c r="BF667" s="15"/>
      <c r="BG667" s="15"/>
      <c r="BH667" s="15"/>
      <c r="BI667" s="15"/>
      <c r="BJ667" s="15"/>
      <c r="BK667" s="15"/>
      <c r="BL667" s="15"/>
      <c r="BM667" s="15"/>
      <c r="BN667" s="15"/>
      <c r="BO667" s="15"/>
      <c r="BQ667" s="18"/>
      <c r="BR667" s="15"/>
      <c r="BS667" s="15"/>
      <c r="BT667" s="15"/>
      <c r="BU667" s="15"/>
      <c r="BV667" s="15"/>
      <c r="BW667" s="15"/>
      <c r="BX667" s="15"/>
      <c r="BY667" s="15"/>
      <c r="BZ667" s="15"/>
    </row>
    <row r="668" spans="1:78" ht="15" customHeight="1" x14ac:dyDescent="0.75">
      <c r="A668" s="10">
        <v>0</v>
      </c>
      <c r="B668" s="11">
        <v>8000</v>
      </c>
      <c r="C668" s="11">
        <v>78720</v>
      </c>
      <c r="D668" s="11">
        <v>86800</v>
      </c>
      <c r="E668" s="11">
        <v>0.1</v>
      </c>
      <c r="F668" s="11">
        <v>4</v>
      </c>
      <c r="G668" s="11">
        <v>0</v>
      </c>
      <c r="H668" s="11"/>
      <c r="I668" s="11">
        <v>0</v>
      </c>
      <c r="J668" s="11">
        <v>4</v>
      </c>
      <c r="K668" s="11"/>
      <c r="L668" s="11" t="s">
        <v>20</v>
      </c>
      <c r="M668" s="11" t="s">
        <v>14</v>
      </c>
      <c r="N668" s="11">
        <f t="shared" si="70"/>
        <v>0</v>
      </c>
      <c r="O668" s="11">
        <f t="shared" si="71"/>
        <v>0</v>
      </c>
      <c r="P668" s="11">
        <f t="shared" si="72"/>
        <v>1</v>
      </c>
      <c r="Q668" s="11">
        <f t="shared" si="73"/>
        <v>0</v>
      </c>
      <c r="R668" s="11">
        <f t="shared" si="74"/>
        <v>0</v>
      </c>
      <c r="S668" s="11">
        <f t="shared" si="75"/>
        <v>0</v>
      </c>
      <c r="T668" s="9">
        <f t="shared" si="76"/>
        <v>0</v>
      </c>
      <c r="AT668" s="18"/>
      <c r="AU668" s="15"/>
      <c r="AV668" s="15"/>
      <c r="AW668" s="15"/>
      <c r="AX668" s="15"/>
      <c r="AY668" s="15"/>
      <c r="AZ668" s="15"/>
      <c r="BA668" s="15"/>
      <c r="BB668" s="15"/>
      <c r="BC668" s="15"/>
      <c r="BD668" s="15"/>
      <c r="BE668" s="15"/>
      <c r="BF668" s="15"/>
      <c r="BG668" s="15"/>
      <c r="BH668" s="15"/>
      <c r="BI668" s="15"/>
      <c r="BJ668" s="15"/>
      <c r="BK668" s="15"/>
      <c r="BL668" s="15"/>
      <c r="BM668" s="15"/>
      <c r="BN668" s="15"/>
      <c r="BO668" s="15"/>
      <c r="BQ668" s="18"/>
      <c r="BR668" s="15"/>
      <c r="BS668" s="15"/>
      <c r="BT668" s="15"/>
      <c r="BU668" s="15"/>
      <c r="BV668" s="15"/>
      <c r="BW668" s="15"/>
      <c r="BX668" s="15"/>
      <c r="BY668" s="15"/>
      <c r="BZ668" s="15"/>
    </row>
    <row r="669" spans="1:78" ht="15" customHeight="1" x14ac:dyDescent="0.75">
      <c r="A669" s="10">
        <v>0</v>
      </c>
      <c r="B669" s="11">
        <v>8000</v>
      </c>
      <c r="C669" s="11">
        <v>38758</v>
      </c>
      <c r="D669" s="11">
        <v>46466.26</v>
      </c>
      <c r="E669" s="11">
        <v>21</v>
      </c>
      <c r="F669" s="11">
        <v>1</v>
      </c>
      <c r="G669" s="11">
        <v>1</v>
      </c>
      <c r="H669" s="11">
        <v>229.3</v>
      </c>
      <c r="I669" s="11">
        <v>1</v>
      </c>
      <c r="J669" s="11">
        <v>18</v>
      </c>
      <c r="K669" s="11"/>
      <c r="L669" s="11" t="s">
        <v>13</v>
      </c>
      <c r="M669" s="11" t="s">
        <v>17</v>
      </c>
      <c r="N669" s="11">
        <f t="shared" si="70"/>
        <v>1</v>
      </c>
      <c r="O669" s="11">
        <f t="shared" si="71"/>
        <v>1</v>
      </c>
      <c r="P669" s="11">
        <f t="shared" si="72"/>
        <v>0</v>
      </c>
      <c r="Q669" s="11">
        <f t="shared" si="73"/>
        <v>0</v>
      </c>
      <c r="R669" s="11">
        <f t="shared" si="74"/>
        <v>0</v>
      </c>
      <c r="S669" s="11">
        <f t="shared" si="75"/>
        <v>0</v>
      </c>
      <c r="T669" s="9">
        <f t="shared" si="76"/>
        <v>229.3</v>
      </c>
      <c r="AT669" s="18"/>
      <c r="AU669" s="15"/>
      <c r="AV669" s="15"/>
      <c r="AW669" s="15"/>
      <c r="AX669" s="15"/>
      <c r="AY669" s="15"/>
      <c r="AZ669" s="15"/>
      <c r="BA669" s="15"/>
      <c r="BB669" s="15"/>
      <c r="BC669" s="15"/>
      <c r="BD669" s="15"/>
      <c r="BE669" s="15"/>
      <c r="BF669" s="15"/>
      <c r="BG669" s="15"/>
      <c r="BH669" s="15"/>
      <c r="BI669" s="15"/>
      <c r="BJ669" s="15"/>
      <c r="BK669" s="15"/>
      <c r="BL669" s="15"/>
      <c r="BM669" s="15"/>
      <c r="BN669" s="15"/>
      <c r="BO669" s="15"/>
      <c r="BQ669" s="18"/>
      <c r="BR669" s="15"/>
      <c r="BS669" s="15"/>
      <c r="BT669" s="15"/>
      <c r="BU669" s="15"/>
      <c r="BV669" s="15"/>
      <c r="BW669" s="15"/>
      <c r="BX669" s="15"/>
      <c r="BY669" s="15"/>
      <c r="BZ669" s="15"/>
    </row>
    <row r="670" spans="1:78" ht="15" customHeight="1" x14ac:dyDescent="0.75">
      <c r="A670" s="10">
        <v>0</v>
      </c>
      <c r="B670" s="11">
        <v>8000</v>
      </c>
      <c r="C670" s="11">
        <v>79200</v>
      </c>
      <c r="D670" s="11">
        <v>116500</v>
      </c>
      <c r="E670" s="11">
        <v>8</v>
      </c>
      <c r="F670" s="11"/>
      <c r="G670" s="11"/>
      <c r="H670" s="11"/>
      <c r="I670" s="11"/>
      <c r="J670" s="11"/>
      <c r="K670" s="11"/>
      <c r="L670" s="11" t="s">
        <v>13</v>
      </c>
      <c r="M670" s="11" t="s">
        <v>14</v>
      </c>
      <c r="N670" s="11">
        <f t="shared" si="70"/>
        <v>1</v>
      </c>
      <c r="O670" s="11">
        <f t="shared" si="71"/>
        <v>0</v>
      </c>
      <c r="P670" s="11">
        <f t="shared" si="72"/>
        <v>1</v>
      </c>
      <c r="Q670" s="11">
        <f t="shared" si="73"/>
        <v>0</v>
      </c>
      <c r="R670" s="11">
        <f t="shared" si="74"/>
        <v>0</v>
      </c>
      <c r="S670" s="11">
        <f t="shared" si="75"/>
        <v>0</v>
      </c>
      <c r="T670" s="9">
        <f t="shared" si="76"/>
        <v>0</v>
      </c>
      <c r="AT670" s="18"/>
      <c r="AU670" s="15"/>
      <c r="AV670" s="15"/>
      <c r="AW670" s="15"/>
      <c r="AX670" s="15"/>
      <c r="AY670" s="15"/>
      <c r="AZ670" s="15"/>
      <c r="BA670" s="15"/>
      <c r="BB670" s="15"/>
      <c r="BC670" s="15"/>
      <c r="BD670" s="15"/>
      <c r="BE670" s="15"/>
      <c r="BF670" s="15"/>
      <c r="BG670" s="15"/>
      <c r="BH670" s="15"/>
      <c r="BI670" s="15"/>
      <c r="BJ670" s="15"/>
      <c r="BK670" s="15"/>
      <c r="BL670" s="15"/>
      <c r="BM670" s="15"/>
      <c r="BN670" s="15"/>
      <c r="BO670" s="15"/>
      <c r="BQ670" s="18"/>
      <c r="BR670" s="15"/>
      <c r="BS670" s="15"/>
      <c r="BT670" s="15"/>
      <c r="BU670" s="15"/>
      <c r="BV670" s="15"/>
      <c r="BW670" s="15"/>
      <c r="BX670" s="15"/>
      <c r="BY670" s="15"/>
      <c r="BZ670" s="15"/>
    </row>
    <row r="671" spans="1:78" ht="15" customHeight="1" x14ac:dyDescent="0.75">
      <c r="A671" s="10">
        <v>0</v>
      </c>
      <c r="B671" s="11">
        <v>8000</v>
      </c>
      <c r="C671" s="11">
        <v>63700</v>
      </c>
      <c r="D671" s="11">
        <v>79754</v>
      </c>
      <c r="E671" s="11">
        <v>3.8</v>
      </c>
      <c r="F671" s="11">
        <v>0</v>
      </c>
      <c r="G671" s="11">
        <v>0</v>
      </c>
      <c r="H671" s="11">
        <v>208</v>
      </c>
      <c r="I671" s="11">
        <v>0</v>
      </c>
      <c r="J671" s="11">
        <v>16</v>
      </c>
      <c r="K671" s="11"/>
      <c r="L671" s="11" t="s">
        <v>20</v>
      </c>
      <c r="M671" s="11"/>
      <c r="N671" s="11">
        <f t="shared" si="70"/>
        <v>0</v>
      </c>
      <c r="O671" s="11">
        <f t="shared" si="71"/>
        <v>0</v>
      </c>
      <c r="P671" s="11">
        <f t="shared" si="72"/>
        <v>0</v>
      </c>
      <c r="Q671" s="11">
        <f t="shared" si="73"/>
        <v>0</v>
      </c>
      <c r="R671" s="11">
        <f t="shared" si="74"/>
        <v>0</v>
      </c>
      <c r="S671" s="11">
        <f t="shared" si="75"/>
        <v>0</v>
      </c>
      <c r="T671" s="9">
        <f t="shared" si="76"/>
        <v>0</v>
      </c>
      <c r="AT671" s="18"/>
      <c r="AU671" s="15"/>
      <c r="AV671" s="15"/>
      <c r="AW671" s="15"/>
      <c r="AX671" s="15"/>
      <c r="AY671" s="15"/>
      <c r="AZ671" s="15"/>
      <c r="BA671" s="15"/>
      <c r="BB671" s="15"/>
      <c r="BC671" s="15"/>
      <c r="BD671" s="15"/>
      <c r="BE671" s="15"/>
      <c r="BF671" s="15"/>
      <c r="BG671" s="15"/>
      <c r="BH671" s="15"/>
      <c r="BI671" s="15"/>
      <c r="BJ671" s="15"/>
      <c r="BK671" s="15"/>
      <c r="BL671" s="15"/>
      <c r="BM671" s="15"/>
      <c r="BN671" s="15"/>
      <c r="BO671" s="15"/>
      <c r="BQ671" s="18"/>
      <c r="BR671" s="15"/>
      <c r="BS671" s="15"/>
      <c r="BT671" s="15"/>
      <c r="BU671" s="15"/>
      <c r="BV671" s="15"/>
      <c r="BW671" s="15"/>
      <c r="BX671" s="15"/>
      <c r="BY671" s="15"/>
      <c r="BZ671" s="15"/>
    </row>
    <row r="672" spans="1:78" ht="15" customHeight="1" x14ac:dyDescent="0.75">
      <c r="A672" s="10">
        <v>0</v>
      </c>
      <c r="B672" s="11">
        <v>8000</v>
      </c>
      <c r="C672" s="11">
        <v>41000</v>
      </c>
      <c r="D672" s="11">
        <v>54000</v>
      </c>
      <c r="E672" s="11">
        <v>4</v>
      </c>
      <c r="F672" s="11">
        <v>0</v>
      </c>
      <c r="G672" s="11">
        <v>0</v>
      </c>
      <c r="H672" s="11">
        <v>189.7</v>
      </c>
      <c r="I672" s="11">
        <v>1</v>
      </c>
      <c r="J672" s="11">
        <v>22</v>
      </c>
      <c r="K672" s="11"/>
      <c r="L672" s="11" t="s">
        <v>20</v>
      </c>
      <c r="M672" s="11" t="s">
        <v>17</v>
      </c>
      <c r="N672" s="11">
        <f t="shared" si="70"/>
        <v>0</v>
      </c>
      <c r="O672" s="11">
        <f t="shared" si="71"/>
        <v>1</v>
      </c>
      <c r="P672" s="11">
        <f t="shared" si="72"/>
        <v>0</v>
      </c>
      <c r="Q672" s="11">
        <f t="shared" si="73"/>
        <v>0</v>
      </c>
      <c r="R672" s="11">
        <f t="shared" si="74"/>
        <v>0</v>
      </c>
      <c r="S672" s="11">
        <f t="shared" si="75"/>
        <v>0</v>
      </c>
      <c r="T672" s="9">
        <f t="shared" si="76"/>
        <v>0</v>
      </c>
      <c r="AT672" s="18"/>
      <c r="AU672" s="15"/>
      <c r="AV672" s="15"/>
      <c r="AW672" s="15"/>
      <c r="AX672" s="15"/>
      <c r="AY672" s="15"/>
      <c r="AZ672" s="15"/>
      <c r="BA672" s="15"/>
      <c r="BB672" s="15"/>
      <c r="BC672" s="15"/>
      <c r="BD672" s="15"/>
      <c r="BE672" s="15"/>
      <c r="BF672" s="15"/>
      <c r="BG672" s="15"/>
      <c r="BH672" s="15"/>
      <c r="BI672" s="15"/>
      <c r="BJ672" s="15"/>
      <c r="BK672" s="15"/>
      <c r="BL672" s="15"/>
      <c r="BM672" s="15"/>
      <c r="BN672" s="15"/>
      <c r="BO672" s="15"/>
      <c r="BQ672" s="18"/>
      <c r="BR672" s="15"/>
      <c r="BS672" s="15"/>
      <c r="BT672" s="15"/>
      <c r="BU672" s="15"/>
      <c r="BV672" s="15"/>
      <c r="BW672" s="15"/>
      <c r="BX672" s="15"/>
      <c r="BY672" s="15"/>
      <c r="BZ672" s="15"/>
    </row>
    <row r="673" spans="1:78" ht="15" customHeight="1" x14ac:dyDescent="0.75">
      <c r="A673" s="10">
        <v>0</v>
      </c>
      <c r="B673" s="11">
        <v>8000</v>
      </c>
      <c r="C673" s="11">
        <v>76600</v>
      </c>
      <c r="D673" s="11">
        <v>96000</v>
      </c>
      <c r="E673" s="11">
        <v>2</v>
      </c>
      <c r="F673" s="11">
        <v>0</v>
      </c>
      <c r="G673" s="11">
        <v>0</v>
      </c>
      <c r="H673" s="11">
        <v>73.033333333000002</v>
      </c>
      <c r="I673" s="11">
        <v>2</v>
      </c>
      <c r="J673" s="11">
        <v>24</v>
      </c>
      <c r="K673" s="11"/>
      <c r="L673" s="11" t="s">
        <v>20</v>
      </c>
      <c r="M673" s="11" t="s">
        <v>17</v>
      </c>
      <c r="N673" s="11">
        <f t="shared" si="70"/>
        <v>0</v>
      </c>
      <c r="O673" s="11">
        <f t="shared" si="71"/>
        <v>1</v>
      </c>
      <c r="P673" s="11">
        <f t="shared" si="72"/>
        <v>0</v>
      </c>
      <c r="Q673" s="11">
        <f t="shared" si="73"/>
        <v>0</v>
      </c>
      <c r="R673" s="11">
        <f t="shared" si="74"/>
        <v>0</v>
      </c>
      <c r="S673" s="11">
        <f t="shared" si="75"/>
        <v>0</v>
      </c>
      <c r="T673" s="9">
        <f t="shared" si="76"/>
        <v>0</v>
      </c>
      <c r="AT673" s="18"/>
      <c r="AU673" s="15"/>
      <c r="AV673" s="15"/>
      <c r="AW673" s="15"/>
      <c r="AX673" s="15"/>
      <c r="AY673" s="15"/>
      <c r="AZ673" s="15"/>
      <c r="BA673" s="15"/>
      <c r="BB673" s="15"/>
      <c r="BC673" s="15"/>
      <c r="BD673" s="15"/>
      <c r="BE673" s="15"/>
      <c r="BF673" s="15"/>
      <c r="BG673" s="15"/>
      <c r="BH673" s="15"/>
      <c r="BI673" s="15"/>
      <c r="BJ673" s="15"/>
      <c r="BK673" s="15"/>
      <c r="BL673" s="15"/>
      <c r="BM673" s="15"/>
      <c r="BN673" s="15"/>
      <c r="BO673" s="15"/>
      <c r="BQ673" s="18"/>
      <c r="BR673" s="15"/>
      <c r="BS673" s="15"/>
      <c r="BT673" s="15"/>
      <c r="BU673" s="15"/>
      <c r="BV673" s="15"/>
      <c r="BW673" s="15"/>
      <c r="BX673" s="15"/>
      <c r="BY673" s="15"/>
      <c r="BZ673" s="15"/>
    </row>
    <row r="674" spans="1:78" ht="15" customHeight="1" x14ac:dyDescent="0.75">
      <c r="A674" s="10">
        <v>0</v>
      </c>
      <c r="B674" s="11">
        <v>8000</v>
      </c>
      <c r="C674" s="11">
        <v>65000</v>
      </c>
      <c r="D674" s="11">
        <v>93600</v>
      </c>
      <c r="E674" s="11">
        <v>16</v>
      </c>
      <c r="F674" s="11"/>
      <c r="G674" s="11"/>
      <c r="H674" s="11">
        <v>140.06666666999999</v>
      </c>
      <c r="I674" s="11">
        <v>4</v>
      </c>
      <c r="J674" s="11">
        <v>16</v>
      </c>
      <c r="K674" s="11"/>
      <c r="L674" s="11" t="s">
        <v>20</v>
      </c>
      <c r="M674" s="11" t="s">
        <v>14</v>
      </c>
      <c r="N674" s="11">
        <f t="shared" si="70"/>
        <v>0</v>
      </c>
      <c r="O674" s="11">
        <f t="shared" si="71"/>
        <v>0</v>
      </c>
      <c r="P674" s="11">
        <f t="shared" si="72"/>
        <v>1</v>
      </c>
      <c r="Q674" s="11">
        <f t="shared" si="73"/>
        <v>0</v>
      </c>
      <c r="R674" s="11">
        <f t="shared" si="74"/>
        <v>0</v>
      </c>
      <c r="S674" s="11">
        <f t="shared" si="75"/>
        <v>0</v>
      </c>
      <c r="T674" s="9">
        <f t="shared" si="76"/>
        <v>0</v>
      </c>
      <c r="AT674" s="18"/>
      <c r="AU674" s="15"/>
      <c r="AV674" s="15"/>
      <c r="AW674" s="15"/>
      <c r="AX674" s="15"/>
      <c r="AY674" s="15"/>
      <c r="AZ674" s="15"/>
      <c r="BA674" s="15"/>
      <c r="BB674" s="15"/>
      <c r="BC674" s="15"/>
      <c r="BD674" s="15"/>
      <c r="BE674" s="15"/>
      <c r="BF674" s="15"/>
      <c r="BG674" s="15"/>
      <c r="BH674" s="15"/>
      <c r="BI674" s="15"/>
      <c r="BJ674" s="15"/>
      <c r="BK674" s="15"/>
      <c r="BL674" s="15"/>
      <c r="BM674" s="15"/>
      <c r="BN674" s="15"/>
      <c r="BO674" s="15"/>
      <c r="BQ674" s="18"/>
      <c r="BR674" s="15"/>
      <c r="BS674" s="15"/>
      <c r="BT674" s="15"/>
      <c r="BU674" s="15"/>
      <c r="BV674" s="15"/>
      <c r="BW674" s="15"/>
      <c r="BX674" s="15"/>
      <c r="BY674" s="15"/>
      <c r="BZ674" s="15"/>
    </row>
    <row r="675" spans="1:78" ht="15" customHeight="1" x14ac:dyDescent="0.75">
      <c r="A675" s="10">
        <v>0</v>
      </c>
      <c r="B675" s="11">
        <v>8000</v>
      </c>
      <c r="C675" s="11">
        <v>49000</v>
      </c>
      <c r="D675" s="11">
        <v>60000</v>
      </c>
      <c r="E675" s="11">
        <v>11</v>
      </c>
      <c r="F675" s="11">
        <v>0</v>
      </c>
      <c r="G675" s="11">
        <v>0</v>
      </c>
      <c r="H675" s="11">
        <v>107.53333333</v>
      </c>
      <c r="I675" s="11">
        <v>1</v>
      </c>
      <c r="J675" s="11">
        <v>19</v>
      </c>
      <c r="K675" s="11"/>
      <c r="L675" s="11" t="s">
        <v>20</v>
      </c>
      <c r="M675" s="11" t="s">
        <v>17</v>
      </c>
      <c r="N675" s="11">
        <f t="shared" si="70"/>
        <v>0</v>
      </c>
      <c r="O675" s="11">
        <f t="shared" si="71"/>
        <v>1</v>
      </c>
      <c r="P675" s="11">
        <f t="shared" si="72"/>
        <v>0</v>
      </c>
      <c r="Q675" s="11">
        <f t="shared" si="73"/>
        <v>0</v>
      </c>
      <c r="R675" s="11">
        <f t="shared" si="74"/>
        <v>0</v>
      </c>
      <c r="S675" s="11">
        <f t="shared" si="75"/>
        <v>0</v>
      </c>
      <c r="T675" s="9">
        <f t="shared" si="76"/>
        <v>0</v>
      </c>
      <c r="AT675" s="18"/>
      <c r="AU675" s="15"/>
      <c r="AV675" s="15"/>
      <c r="AW675" s="15"/>
      <c r="AX675" s="15"/>
      <c r="AY675" s="15"/>
      <c r="AZ675" s="15"/>
      <c r="BA675" s="15"/>
      <c r="BB675" s="15"/>
      <c r="BC675" s="15"/>
      <c r="BD675" s="15"/>
      <c r="BE675" s="15"/>
      <c r="BF675" s="15"/>
      <c r="BG675" s="15"/>
      <c r="BH675" s="15"/>
      <c r="BI675" s="15"/>
      <c r="BJ675" s="15"/>
      <c r="BK675" s="15"/>
      <c r="BL675" s="15"/>
      <c r="BM675" s="15"/>
      <c r="BN675" s="15"/>
      <c r="BO675" s="15"/>
      <c r="BQ675" s="18"/>
      <c r="BR675" s="15"/>
      <c r="BS675" s="15"/>
      <c r="BT675" s="15"/>
      <c r="BU675" s="15"/>
      <c r="BV675" s="15"/>
      <c r="BW675" s="15"/>
      <c r="BX675" s="15"/>
      <c r="BY675" s="15"/>
      <c r="BZ675" s="15"/>
    </row>
    <row r="676" spans="1:78" ht="15" customHeight="1" x14ac:dyDescent="0.75">
      <c r="A676" s="10">
        <v>1</v>
      </c>
      <c r="B676" s="11">
        <v>8000</v>
      </c>
      <c r="C676" s="11">
        <v>37871</v>
      </c>
      <c r="D676" s="11"/>
      <c r="E676" s="11">
        <v>15</v>
      </c>
      <c r="F676" s="11">
        <v>6</v>
      </c>
      <c r="G676" s="11">
        <v>2</v>
      </c>
      <c r="H676" s="11">
        <v>179.63333333</v>
      </c>
      <c r="I676" s="11">
        <v>0</v>
      </c>
      <c r="J676" s="11">
        <v>30</v>
      </c>
      <c r="K676" s="11"/>
      <c r="L676" s="11" t="s">
        <v>13</v>
      </c>
      <c r="M676" s="11" t="s">
        <v>18</v>
      </c>
      <c r="N676" s="11">
        <f t="shared" si="70"/>
        <v>1</v>
      </c>
      <c r="O676" s="11">
        <f t="shared" si="71"/>
        <v>0</v>
      </c>
      <c r="P676" s="11">
        <f t="shared" si="72"/>
        <v>0</v>
      </c>
      <c r="Q676" s="11">
        <f t="shared" si="73"/>
        <v>0</v>
      </c>
      <c r="R676" s="11">
        <f t="shared" si="74"/>
        <v>0</v>
      </c>
      <c r="S676" s="11">
        <f t="shared" si="75"/>
        <v>1</v>
      </c>
      <c r="T676" s="9">
        <f t="shared" si="76"/>
        <v>179.63333333</v>
      </c>
      <c r="AT676" s="18"/>
      <c r="AU676" s="15"/>
      <c r="AV676" s="15"/>
      <c r="AW676" s="15"/>
      <c r="AX676" s="15"/>
      <c r="AY676" s="15"/>
      <c r="AZ676" s="15"/>
      <c r="BA676" s="15"/>
      <c r="BB676" s="15"/>
      <c r="BC676" s="15"/>
      <c r="BD676" s="15"/>
      <c r="BE676" s="15"/>
      <c r="BF676" s="15"/>
      <c r="BG676" s="15"/>
      <c r="BH676" s="15"/>
      <c r="BI676" s="15"/>
      <c r="BJ676" s="15"/>
      <c r="BK676" s="15"/>
      <c r="BL676" s="15"/>
      <c r="BM676" s="15"/>
      <c r="BN676" s="15"/>
      <c r="BO676" s="15"/>
      <c r="BQ676" s="18"/>
      <c r="BR676" s="15"/>
      <c r="BS676" s="15"/>
      <c r="BT676" s="15"/>
      <c r="BU676" s="15"/>
      <c r="BV676" s="15"/>
      <c r="BW676" s="15"/>
      <c r="BX676" s="15"/>
      <c r="BY676" s="15"/>
      <c r="BZ676" s="15"/>
    </row>
    <row r="677" spans="1:78" ht="15" customHeight="1" x14ac:dyDescent="0.75">
      <c r="A677" s="10">
        <v>1</v>
      </c>
      <c r="B677" s="11">
        <v>8000</v>
      </c>
      <c r="C677" s="11">
        <v>4500</v>
      </c>
      <c r="D677" s="11"/>
      <c r="E677" s="11">
        <v>1</v>
      </c>
      <c r="F677" s="11">
        <v>3</v>
      </c>
      <c r="G677" s="11">
        <v>2</v>
      </c>
      <c r="H677" s="11">
        <v>102.43333333</v>
      </c>
      <c r="I677" s="11">
        <v>6</v>
      </c>
      <c r="J677" s="11">
        <v>15</v>
      </c>
      <c r="K677" s="11"/>
      <c r="L677" s="11" t="s">
        <v>20</v>
      </c>
      <c r="M677" s="11" t="s">
        <v>14</v>
      </c>
      <c r="N677" s="11">
        <f t="shared" si="70"/>
        <v>0</v>
      </c>
      <c r="O677" s="11">
        <f t="shared" si="71"/>
        <v>0</v>
      </c>
      <c r="P677" s="11">
        <f t="shared" si="72"/>
        <v>1</v>
      </c>
      <c r="Q677" s="11">
        <f t="shared" si="73"/>
        <v>0</v>
      </c>
      <c r="R677" s="11">
        <f t="shared" si="74"/>
        <v>0</v>
      </c>
      <c r="S677" s="11">
        <f t="shared" si="75"/>
        <v>0</v>
      </c>
      <c r="T677" s="9">
        <f t="shared" si="76"/>
        <v>0</v>
      </c>
      <c r="AT677" s="18"/>
      <c r="AU677" s="15"/>
      <c r="AV677" s="15"/>
      <c r="AW677" s="15"/>
      <c r="AX677" s="15"/>
      <c r="AY677" s="15"/>
      <c r="AZ677" s="15"/>
      <c r="BA677" s="15"/>
      <c r="BB677" s="15"/>
      <c r="BC677" s="15"/>
      <c r="BD677" s="15"/>
      <c r="BE677" s="15"/>
      <c r="BF677" s="15"/>
      <c r="BG677" s="15"/>
      <c r="BH677" s="15"/>
      <c r="BI677" s="15"/>
      <c r="BJ677" s="15"/>
      <c r="BK677" s="15"/>
      <c r="BL677" s="15"/>
      <c r="BM677" s="15"/>
      <c r="BN677" s="15"/>
      <c r="BO677" s="15"/>
      <c r="BQ677" s="18"/>
      <c r="BR677" s="15"/>
      <c r="BS677" s="15"/>
      <c r="BT677" s="15"/>
      <c r="BU677" s="15"/>
      <c r="BV677" s="15"/>
      <c r="BW677" s="15"/>
      <c r="BX677" s="15"/>
      <c r="BY677" s="15"/>
      <c r="BZ677" s="15"/>
    </row>
    <row r="678" spans="1:78" ht="15" customHeight="1" x14ac:dyDescent="0.75">
      <c r="A678" s="10">
        <v>1</v>
      </c>
      <c r="B678" s="11">
        <v>8000</v>
      </c>
      <c r="C678" s="11">
        <v>63152</v>
      </c>
      <c r="D678" s="11"/>
      <c r="E678" s="11">
        <v>9</v>
      </c>
      <c r="F678" s="11">
        <v>1</v>
      </c>
      <c r="G678" s="11">
        <v>1</v>
      </c>
      <c r="H678" s="11">
        <v>132.9</v>
      </c>
      <c r="I678" s="11">
        <v>1</v>
      </c>
      <c r="J678" s="11">
        <v>26</v>
      </c>
      <c r="K678" s="11"/>
      <c r="L678" s="11" t="s">
        <v>20</v>
      </c>
      <c r="M678" s="11" t="s">
        <v>14</v>
      </c>
      <c r="N678" s="11">
        <f t="shared" si="70"/>
        <v>0</v>
      </c>
      <c r="O678" s="11">
        <f t="shared" si="71"/>
        <v>0</v>
      </c>
      <c r="P678" s="11">
        <f t="shared" si="72"/>
        <v>1</v>
      </c>
      <c r="Q678" s="11">
        <f t="shared" si="73"/>
        <v>0</v>
      </c>
      <c r="R678" s="11">
        <f t="shared" si="74"/>
        <v>0</v>
      </c>
      <c r="S678" s="11">
        <f t="shared" si="75"/>
        <v>0</v>
      </c>
      <c r="T678" s="9">
        <f t="shared" si="76"/>
        <v>0</v>
      </c>
      <c r="AT678" s="18"/>
      <c r="AU678" s="15"/>
      <c r="AV678" s="15"/>
      <c r="AW678" s="15"/>
      <c r="AX678" s="15"/>
      <c r="AY678" s="15"/>
      <c r="AZ678" s="15"/>
      <c r="BA678" s="15"/>
      <c r="BB678" s="15"/>
      <c r="BC678" s="15"/>
      <c r="BD678" s="15"/>
      <c r="BE678" s="15"/>
      <c r="BF678" s="15"/>
      <c r="BG678" s="15"/>
      <c r="BH678" s="15"/>
      <c r="BI678" s="15"/>
      <c r="BJ678" s="15"/>
      <c r="BK678" s="15"/>
      <c r="BL678" s="15"/>
      <c r="BM678" s="15"/>
      <c r="BN678" s="15"/>
      <c r="BO678" s="15"/>
      <c r="BQ678" s="18"/>
      <c r="BR678" s="15"/>
      <c r="BS678" s="15"/>
      <c r="BT678" s="15"/>
      <c r="BU678" s="15"/>
      <c r="BV678" s="15"/>
      <c r="BW678" s="15"/>
      <c r="BX678" s="15"/>
      <c r="BY678" s="15"/>
      <c r="BZ678" s="15"/>
    </row>
    <row r="679" spans="1:78" ht="15" customHeight="1" x14ac:dyDescent="0.75">
      <c r="A679" s="10">
        <v>1</v>
      </c>
      <c r="B679" s="11">
        <v>8000</v>
      </c>
      <c r="C679" s="11">
        <v>21944</v>
      </c>
      <c r="D679" s="11">
        <v>31352</v>
      </c>
      <c r="E679" s="11">
        <v>0</v>
      </c>
      <c r="F679" s="11">
        <v>1</v>
      </c>
      <c r="G679" s="11">
        <v>1</v>
      </c>
      <c r="H679" s="11">
        <v>33.433333333</v>
      </c>
      <c r="I679" s="11">
        <v>9</v>
      </c>
      <c r="J679" s="11">
        <v>3</v>
      </c>
      <c r="K679" s="11"/>
      <c r="L679" s="11" t="s">
        <v>20</v>
      </c>
      <c r="M679" s="11" t="s">
        <v>14</v>
      </c>
      <c r="N679" s="11">
        <f t="shared" si="70"/>
        <v>0</v>
      </c>
      <c r="O679" s="11">
        <f t="shared" si="71"/>
        <v>0</v>
      </c>
      <c r="P679" s="11">
        <f t="shared" si="72"/>
        <v>1</v>
      </c>
      <c r="Q679" s="11">
        <f t="shared" si="73"/>
        <v>0</v>
      </c>
      <c r="R679" s="11">
        <f t="shared" si="74"/>
        <v>0</v>
      </c>
      <c r="S679" s="11">
        <f t="shared" si="75"/>
        <v>0</v>
      </c>
      <c r="T679" s="9">
        <f t="shared" si="76"/>
        <v>0</v>
      </c>
      <c r="AT679" s="18"/>
      <c r="AU679" s="15"/>
      <c r="AV679" s="15"/>
      <c r="AW679" s="15"/>
      <c r="AX679" s="15"/>
      <c r="AY679" s="15"/>
      <c r="AZ679" s="15"/>
      <c r="BA679" s="15"/>
      <c r="BB679" s="15"/>
      <c r="BC679" s="15"/>
      <c r="BD679" s="15"/>
      <c r="BE679" s="15"/>
      <c r="BF679" s="15"/>
      <c r="BG679" s="15"/>
      <c r="BH679" s="15"/>
      <c r="BI679" s="15"/>
      <c r="BJ679" s="15"/>
      <c r="BK679" s="15"/>
      <c r="BL679" s="15"/>
      <c r="BM679" s="15"/>
      <c r="BN679" s="15"/>
      <c r="BO679" s="15"/>
      <c r="BQ679" s="18"/>
      <c r="BR679" s="15"/>
      <c r="BS679" s="15"/>
      <c r="BT679" s="15"/>
      <c r="BU679" s="15"/>
      <c r="BV679" s="15"/>
      <c r="BW679" s="15"/>
      <c r="BX679" s="15"/>
      <c r="BY679" s="15"/>
      <c r="BZ679" s="15"/>
    </row>
    <row r="680" spans="1:78" ht="15" customHeight="1" x14ac:dyDescent="0.75">
      <c r="A680" s="10">
        <v>1</v>
      </c>
      <c r="B680" s="11">
        <v>8000</v>
      </c>
      <c r="C680" s="11">
        <v>86804</v>
      </c>
      <c r="D680" s="11">
        <v>113000</v>
      </c>
      <c r="E680" s="11">
        <v>7</v>
      </c>
      <c r="F680" s="11">
        <v>1</v>
      </c>
      <c r="G680" s="11">
        <v>3</v>
      </c>
      <c r="H680" s="11">
        <v>145.16666667000001</v>
      </c>
      <c r="I680" s="11">
        <v>1</v>
      </c>
      <c r="J680" s="11">
        <v>20</v>
      </c>
      <c r="K680" s="11"/>
      <c r="L680" s="11" t="s">
        <v>20</v>
      </c>
      <c r="M680" s="11" t="s">
        <v>14</v>
      </c>
      <c r="N680" s="11">
        <f t="shared" si="70"/>
        <v>0</v>
      </c>
      <c r="O680" s="11">
        <f t="shared" si="71"/>
        <v>0</v>
      </c>
      <c r="P680" s="11">
        <f t="shared" si="72"/>
        <v>1</v>
      </c>
      <c r="Q680" s="11">
        <f t="shared" si="73"/>
        <v>0</v>
      </c>
      <c r="R680" s="11">
        <f t="shared" si="74"/>
        <v>0</v>
      </c>
      <c r="S680" s="11">
        <f t="shared" si="75"/>
        <v>0</v>
      </c>
      <c r="T680" s="9">
        <f t="shared" si="76"/>
        <v>0</v>
      </c>
      <c r="AT680" s="18"/>
      <c r="AU680" s="15"/>
      <c r="AV680" s="15"/>
      <c r="AW680" s="15"/>
      <c r="AX680" s="15"/>
      <c r="AY680" s="15"/>
      <c r="AZ680" s="15"/>
      <c r="BA680" s="15"/>
      <c r="BB680" s="15"/>
      <c r="BC680" s="15"/>
      <c r="BD680" s="15"/>
      <c r="BE680" s="15"/>
      <c r="BF680" s="15"/>
      <c r="BG680" s="15"/>
      <c r="BH680" s="15"/>
      <c r="BI680" s="15"/>
      <c r="BJ680" s="15"/>
      <c r="BK680" s="15"/>
      <c r="BL680" s="15"/>
      <c r="BM680" s="15"/>
      <c r="BN680" s="15"/>
      <c r="BO680" s="15"/>
      <c r="BQ680" s="18"/>
      <c r="BR680" s="15"/>
      <c r="BS680" s="15"/>
      <c r="BT680" s="15"/>
      <c r="BU680" s="15"/>
      <c r="BV680" s="15"/>
      <c r="BW680" s="15"/>
      <c r="BX680" s="15"/>
      <c r="BY680" s="15"/>
      <c r="BZ680" s="15"/>
    </row>
    <row r="681" spans="1:78" ht="15" customHeight="1" x14ac:dyDescent="0.75">
      <c r="A681" s="10">
        <v>1</v>
      </c>
      <c r="B681" s="11">
        <v>8000</v>
      </c>
      <c r="C681" s="11">
        <v>36000</v>
      </c>
      <c r="D681" s="11">
        <v>115800</v>
      </c>
      <c r="E681" s="11"/>
      <c r="F681" s="11">
        <v>0</v>
      </c>
      <c r="G681" s="11">
        <v>0</v>
      </c>
      <c r="H681" s="11">
        <v>168.23333332999999</v>
      </c>
      <c r="I681" s="11">
        <v>3</v>
      </c>
      <c r="J681" s="11">
        <v>30</v>
      </c>
      <c r="K681" s="11"/>
      <c r="L681" s="11" t="s">
        <v>20</v>
      </c>
      <c r="M681" s="11" t="s">
        <v>14</v>
      </c>
      <c r="N681" s="11">
        <f t="shared" si="70"/>
        <v>0</v>
      </c>
      <c r="O681" s="11">
        <f t="shared" si="71"/>
        <v>0</v>
      </c>
      <c r="P681" s="11">
        <f t="shared" si="72"/>
        <v>1</v>
      </c>
      <c r="Q681" s="11">
        <f t="shared" si="73"/>
        <v>0</v>
      </c>
      <c r="R681" s="11">
        <f t="shared" si="74"/>
        <v>0</v>
      </c>
      <c r="S681" s="11">
        <f t="shared" si="75"/>
        <v>0</v>
      </c>
      <c r="T681" s="9">
        <f t="shared" si="76"/>
        <v>0</v>
      </c>
      <c r="AT681" s="18"/>
      <c r="AU681" s="15"/>
      <c r="AV681" s="15"/>
      <c r="AW681" s="15"/>
      <c r="AX681" s="15"/>
      <c r="AY681" s="15"/>
      <c r="AZ681" s="15"/>
      <c r="BA681" s="15"/>
      <c r="BB681" s="15"/>
      <c r="BC681" s="15"/>
      <c r="BD681" s="15"/>
      <c r="BE681" s="15"/>
      <c r="BF681" s="15"/>
      <c r="BG681" s="15"/>
      <c r="BH681" s="15"/>
      <c r="BI681" s="15"/>
      <c r="BJ681" s="15"/>
      <c r="BK681" s="15"/>
      <c r="BL681" s="15"/>
      <c r="BM681" s="15"/>
      <c r="BN681" s="15"/>
      <c r="BO681" s="15"/>
      <c r="BQ681" s="18"/>
      <c r="BR681" s="15"/>
      <c r="BS681" s="15"/>
      <c r="BT681" s="15"/>
      <c r="BU681" s="15"/>
      <c r="BV681" s="15"/>
      <c r="BW681" s="15"/>
      <c r="BX681" s="15"/>
      <c r="BY681" s="15"/>
      <c r="BZ681" s="15"/>
    </row>
    <row r="682" spans="1:78" ht="15" customHeight="1" x14ac:dyDescent="0.75">
      <c r="A682" s="10">
        <v>1</v>
      </c>
      <c r="B682" s="11">
        <v>8000</v>
      </c>
      <c r="C682" s="11">
        <v>32100</v>
      </c>
      <c r="D682" s="11">
        <v>36739</v>
      </c>
      <c r="E682" s="11">
        <v>4</v>
      </c>
      <c r="F682" s="11">
        <v>0</v>
      </c>
      <c r="G682" s="11">
        <v>0</v>
      </c>
      <c r="H682" s="11">
        <v>79.458845053000005</v>
      </c>
      <c r="I682" s="11">
        <v>2</v>
      </c>
      <c r="J682" s="11">
        <v>8</v>
      </c>
      <c r="K682" s="11">
        <v>31.276715678999999</v>
      </c>
      <c r="L682" s="11" t="s">
        <v>13</v>
      </c>
      <c r="M682" s="11" t="s">
        <v>14</v>
      </c>
      <c r="N682" s="11">
        <f t="shared" si="70"/>
        <v>1</v>
      </c>
      <c r="O682" s="11">
        <f t="shared" si="71"/>
        <v>0</v>
      </c>
      <c r="P682" s="11">
        <f t="shared" si="72"/>
        <v>1</v>
      </c>
      <c r="Q682" s="11">
        <f t="shared" si="73"/>
        <v>0</v>
      </c>
      <c r="R682" s="11">
        <f t="shared" si="74"/>
        <v>0</v>
      </c>
      <c r="S682" s="11">
        <f t="shared" si="75"/>
        <v>0</v>
      </c>
      <c r="T682" s="9">
        <f t="shared" si="76"/>
        <v>79.458845053000005</v>
      </c>
      <c r="AT682" s="18"/>
      <c r="AU682" s="15"/>
      <c r="AV682" s="15"/>
      <c r="AW682" s="15"/>
      <c r="AX682" s="15"/>
      <c r="AY682" s="15"/>
      <c r="AZ682" s="15"/>
      <c r="BA682" s="15"/>
      <c r="BB682" s="15"/>
      <c r="BC682" s="15"/>
      <c r="BD682" s="15"/>
      <c r="BE682" s="15"/>
      <c r="BF682" s="15"/>
      <c r="BG682" s="15"/>
      <c r="BH682" s="15"/>
      <c r="BI682" s="15"/>
      <c r="BJ682" s="15"/>
      <c r="BK682" s="15"/>
      <c r="BL682" s="15"/>
      <c r="BM682" s="15"/>
      <c r="BN682" s="15"/>
      <c r="BO682" s="15"/>
      <c r="BQ682" s="18"/>
      <c r="BR682" s="15"/>
      <c r="BS682" s="15"/>
      <c r="BT682" s="15"/>
      <c r="BU682" s="15"/>
      <c r="BV682" s="15"/>
      <c r="BW682" s="15"/>
      <c r="BX682" s="15"/>
      <c r="BY682" s="15"/>
      <c r="BZ682" s="15"/>
    </row>
    <row r="683" spans="1:78" ht="15" customHeight="1" x14ac:dyDescent="0.75">
      <c r="A683" s="10">
        <v>0</v>
      </c>
      <c r="B683" s="11">
        <v>8000</v>
      </c>
      <c r="C683" s="11">
        <v>47154</v>
      </c>
      <c r="D683" s="11">
        <v>65458</v>
      </c>
      <c r="E683" s="11">
        <v>2</v>
      </c>
      <c r="F683" s="11">
        <v>0</v>
      </c>
      <c r="G683" s="11">
        <v>0</v>
      </c>
      <c r="H683" s="11">
        <v>99.993789824999993</v>
      </c>
      <c r="I683" s="11">
        <v>3</v>
      </c>
      <c r="J683" s="11">
        <v>12</v>
      </c>
      <c r="K683" s="11">
        <v>38.873711303999997</v>
      </c>
      <c r="L683" s="11" t="s">
        <v>20</v>
      </c>
      <c r="M683" s="11" t="s">
        <v>15</v>
      </c>
      <c r="N683" s="11">
        <f t="shared" si="70"/>
        <v>0</v>
      </c>
      <c r="O683" s="11">
        <f t="shared" si="71"/>
        <v>0</v>
      </c>
      <c r="P683" s="11">
        <f t="shared" si="72"/>
        <v>0</v>
      </c>
      <c r="Q683" s="11">
        <f t="shared" si="73"/>
        <v>1</v>
      </c>
      <c r="R683" s="11">
        <f t="shared" si="74"/>
        <v>0</v>
      </c>
      <c r="S683" s="11">
        <f t="shared" si="75"/>
        <v>0</v>
      </c>
      <c r="T683" s="9">
        <f t="shared" si="76"/>
        <v>0</v>
      </c>
      <c r="AT683" s="18"/>
      <c r="AU683" s="15"/>
      <c r="AV683" s="15"/>
      <c r="AW683" s="15"/>
      <c r="AX683" s="15"/>
      <c r="AY683" s="15"/>
      <c r="AZ683" s="15"/>
      <c r="BA683" s="15"/>
      <c r="BB683" s="15"/>
      <c r="BC683" s="15"/>
      <c r="BD683" s="15"/>
      <c r="BE683" s="15"/>
      <c r="BF683" s="15"/>
      <c r="BG683" s="15"/>
      <c r="BH683" s="15"/>
      <c r="BI683" s="15"/>
      <c r="BJ683" s="15"/>
      <c r="BK683" s="15"/>
      <c r="BL683" s="15"/>
      <c r="BM683" s="15"/>
      <c r="BN683" s="15"/>
      <c r="BO683" s="15"/>
      <c r="BQ683" s="18"/>
      <c r="BR683" s="15"/>
      <c r="BS683" s="15"/>
      <c r="BT683" s="15"/>
      <c r="BU683" s="15"/>
      <c r="BV683" s="15"/>
      <c r="BW683" s="15"/>
      <c r="BX683" s="15"/>
      <c r="BY683" s="15"/>
      <c r="BZ683" s="15"/>
    </row>
    <row r="684" spans="1:78" ht="15" customHeight="1" x14ac:dyDescent="0.75">
      <c r="A684" s="10">
        <v>1</v>
      </c>
      <c r="B684" s="11">
        <v>8000</v>
      </c>
      <c r="C684" s="11">
        <v>92487</v>
      </c>
      <c r="D684" s="11">
        <v>113947</v>
      </c>
      <c r="E684" s="11">
        <v>8</v>
      </c>
      <c r="F684" s="11">
        <v>0</v>
      </c>
      <c r="G684" s="11">
        <v>3</v>
      </c>
      <c r="H684" s="11">
        <v>151.81738872</v>
      </c>
      <c r="I684" s="11">
        <v>0</v>
      </c>
      <c r="J684" s="11">
        <v>19</v>
      </c>
      <c r="K684" s="11">
        <v>26.457524449000001</v>
      </c>
      <c r="L684" s="11" t="s">
        <v>20</v>
      </c>
      <c r="M684" s="11" t="s">
        <v>14</v>
      </c>
      <c r="N684" s="11">
        <f t="shared" si="70"/>
        <v>0</v>
      </c>
      <c r="O684" s="11">
        <f t="shared" si="71"/>
        <v>0</v>
      </c>
      <c r="P684" s="11">
        <f t="shared" si="72"/>
        <v>1</v>
      </c>
      <c r="Q684" s="11">
        <f t="shared" si="73"/>
        <v>0</v>
      </c>
      <c r="R684" s="11">
        <f t="shared" si="74"/>
        <v>0</v>
      </c>
      <c r="S684" s="11">
        <f t="shared" si="75"/>
        <v>0</v>
      </c>
      <c r="T684" s="9">
        <f t="shared" si="76"/>
        <v>0</v>
      </c>
      <c r="AT684" s="18"/>
      <c r="AU684" s="15"/>
      <c r="AV684" s="15"/>
      <c r="AW684" s="15"/>
      <c r="AX684" s="15"/>
      <c r="AY684" s="15"/>
      <c r="AZ684" s="15"/>
      <c r="BA684" s="15"/>
      <c r="BB684" s="15"/>
      <c r="BC684" s="15"/>
      <c r="BD684" s="15"/>
      <c r="BE684" s="15"/>
      <c r="BF684" s="15"/>
      <c r="BG684" s="15"/>
      <c r="BH684" s="15"/>
      <c r="BI684" s="15"/>
      <c r="BJ684" s="15"/>
      <c r="BK684" s="15"/>
      <c r="BL684" s="15"/>
      <c r="BM684" s="15"/>
      <c r="BN684" s="15"/>
      <c r="BO684" s="15"/>
      <c r="BQ684" s="18"/>
      <c r="BR684" s="15"/>
      <c r="BS684" s="15"/>
      <c r="BT684" s="15"/>
      <c r="BU684" s="15"/>
      <c r="BV684" s="15"/>
      <c r="BW684" s="15"/>
      <c r="BX684" s="15"/>
      <c r="BY684" s="15"/>
      <c r="BZ684" s="15"/>
    </row>
    <row r="685" spans="1:78" ht="15" customHeight="1" x14ac:dyDescent="0.75">
      <c r="A685" s="10">
        <v>0</v>
      </c>
      <c r="B685" s="11">
        <v>8000</v>
      </c>
      <c r="C685" s="11">
        <v>84282</v>
      </c>
      <c r="D685" s="11">
        <v>121045</v>
      </c>
      <c r="E685" s="11">
        <v>28</v>
      </c>
      <c r="F685" s="11">
        <v>0</v>
      </c>
      <c r="G685" s="11">
        <v>0</v>
      </c>
      <c r="H685" s="11">
        <v>330.17485563999998</v>
      </c>
      <c r="I685" s="11">
        <v>1</v>
      </c>
      <c r="J685" s="11">
        <v>37</v>
      </c>
      <c r="K685" s="11">
        <v>35.362686394000001</v>
      </c>
      <c r="L685" s="11" t="s">
        <v>13</v>
      </c>
      <c r="M685" s="11" t="s">
        <v>15</v>
      </c>
      <c r="N685" s="11">
        <f t="shared" si="70"/>
        <v>1</v>
      </c>
      <c r="O685" s="11">
        <f t="shared" si="71"/>
        <v>0</v>
      </c>
      <c r="P685" s="11">
        <f t="shared" si="72"/>
        <v>0</v>
      </c>
      <c r="Q685" s="11">
        <f t="shared" si="73"/>
        <v>1</v>
      </c>
      <c r="R685" s="11">
        <f t="shared" si="74"/>
        <v>0</v>
      </c>
      <c r="S685" s="11">
        <f t="shared" si="75"/>
        <v>0</v>
      </c>
      <c r="T685" s="9">
        <f t="shared" si="76"/>
        <v>330.17485563999998</v>
      </c>
      <c r="AT685" s="18"/>
      <c r="AU685" s="15"/>
      <c r="AV685" s="15"/>
      <c r="AW685" s="15"/>
      <c r="AX685" s="15"/>
      <c r="AY685" s="15"/>
      <c r="AZ685" s="15"/>
      <c r="BA685" s="15"/>
      <c r="BB685" s="15"/>
      <c r="BC685" s="15"/>
      <c r="BD685" s="15"/>
      <c r="BE685" s="15"/>
      <c r="BF685" s="15"/>
      <c r="BG685" s="15"/>
      <c r="BH685" s="15"/>
      <c r="BI685" s="15"/>
      <c r="BJ685" s="15"/>
      <c r="BK685" s="15"/>
      <c r="BL685" s="15"/>
      <c r="BM685" s="15"/>
      <c r="BN685" s="15"/>
      <c r="BO685" s="15"/>
      <c r="BQ685" s="18"/>
      <c r="BR685" s="15"/>
      <c r="BS685" s="15"/>
      <c r="BT685" s="15"/>
      <c r="BU685" s="15"/>
      <c r="BV685" s="15"/>
      <c r="BW685" s="15"/>
      <c r="BX685" s="15"/>
      <c r="BY685" s="15"/>
      <c r="BZ685" s="15"/>
    </row>
    <row r="686" spans="1:78" ht="15" customHeight="1" x14ac:dyDescent="0.75">
      <c r="A686" s="10">
        <v>0</v>
      </c>
      <c r="B686" s="11">
        <v>8000</v>
      </c>
      <c r="C686" s="11">
        <v>57361</v>
      </c>
      <c r="D686" s="11">
        <v>71167</v>
      </c>
      <c r="E686" s="11">
        <v>2</v>
      </c>
      <c r="F686" s="11">
        <v>0</v>
      </c>
      <c r="G686" s="11">
        <v>1</v>
      </c>
      <c r="H686" s="11">
        <v>130.76703495000001</v>
      </c>
      <c r="I686" s="11">
        <v>0</v>
      </c>
      <c r="J686" s="11">
        <v>22</v>
      </c>
      <c r="K686" s="11">
        <v>29.381985445000002</v>
      </c>
      <c r="L686" s="11" t="s">
        <v>13</v>
      </c>
      <c r="M686" s="11" t="s">
        <v>17</v>
      </c>
      <c r="N686" s="11">
        <f t="shared" si="70"/>
        <v>1</v>
      </c>
      <c r="O686" s="11">
        <f t="shared" si="71"/>
        <v>1</v>
      </c>
      <c r="P686" s="11">
        <f t="shared" si="72"/>
        <v>0</v>
      </c>
      <c r="Q686" s="11">
        <f t="shared" si="73"/>
        <v>0</v>
      </c>
      <c r="R686" s="11">
        <f t="shared" si="74"/>
        <v>0</v>
      </c>
      <c r="S686" s="11">
        <f t="shared" si="75"/>
        <v>0</v>
      </c>
      <c r="T686" s="9">
        <f t="shared" si="76"/>
        <v>130.76703495000001</v>
      </c>
      <c r="AT686" s="18"/>
      <c r="AU686" s="15"/>
      <c r="AV686" s="15"/>
      <c r="AW686" s="15"/>
      <c r="AX686" s="15"/>
      <c r="AY686" s="15"/>
      <c r="AZ686" s="15"/>
      <c r="BA686" s="15"/>
      <c r="BB686" s="15"/>
      <c r="BC686" s="15"/>
      <c r="BD686" s="15"/>
      <c r="BE686" s="15"/>
      <c r="BF686" s="15"/>
      <c r="BG686" s="15"/>
      <c r="BH686" s="15"/>
      <c r="BI686" s="15"/>
      <c r="BJ686" s="15"/>
      <c r="BK686" s="15"/>
      <c r="BL686" s="15"/>
      <c r="BM686" s="15"/>
      <c r="BN686" s="15"/>
      <c r="BO686" s="15"/>
      <c r="BQ686" s="18"/>
      <c r="BR686" s="15"/>
      <c r="BS686" s="15"/>
      <c r="BT686" s="15"/>
      <c r="BU686" s="15"/>
      <c r="BV686" s="15"/>
      <c r="BW686" s="15"/>
      <c r="BX686" s="15"/>
      <c r="BY686" s="15"/>
      <c r="BZ686" s="15"/>
    </row>
    <row r="687" spans="1:78" ht="15" customHeight="1" x14ac:dyDescent="0.75">
      <c r="A687" s="10">
        <v>0</v>
      </c>
      <c r="B687" s="11">
        <v>8000</v>
      </c>
      <c r="C687" s="11">
        <v>80817</v>
      </c>
      <c r="D687" s="11">
        <v>89515</v>
      </c>
      <c r="E687" s="11">
        <v>0</v>
      </c>
      <c r="F687" s="11">
        <v>3</v>
      </c>
      <c r="G687" s="11">
        <v>0</v>
      </c>
      <c r="H687" s="11"/>
      <c r="I687" s="11">
        <v>0</v>
      </c>
      <c r="J687" s="11">
        <v>4</v>
      </c>
      <c r="K687" s="11">
        <v>29.638901419</v>
      </c>
      <c r="L687" s="11" t="s">
        <v>20</v>
      </c>
      <c r="M687" s="11" t="s">
        <v>14</v>
      </c>
      <c r="N687" s="11">
        <f t="shared" si="70"/>
        <v>0</v>
      </c>
      <c r="O687" s="11">
        <f t="shared" si="71"/>
        <v>0</v>
      </c>
      <c r="P687" s="11">
        <f t="shared" si="72"/>
        <v>1</v>
      </c>
      <c r="Q687" s="11">
        <f t="shared" si="73"/>
        <v>0</v>
      </c>
      <c r="R687" s="11">
        <f t="shared" si="74"/>
        <v>0</v>
      </c>
      <c r="S687" s="11">
        <f t="shared" si="75"/>
        <v>0</v>
      </c>
      <c r="T687" s="9">
        <f t="shared" si="76"/>
        <v>0</v>
      </c>
      <c r="AT687" s="18"/>
      <c r="AU687" s="15"/>
      <c r="AV687" s="15"/>
      <c r="AW687" s="15"/>
      <c r="AX687" s="15"/>
      <c r="AY687" s="15"/>
      <c r="AZ687" s="15"/>
      <c r="BA687" s="15"/>
      <c r="BB687" s="15"/>
      <c r="BC687" s="15"/>
      <c r="BD687" s="15"/>
      <c r="BE687" s="15"/>
      <c r="BF687" s="15"/>
      <c r="BG687" s="15"/>
      <c r="BH687" s="15"/>
      <c r="BI687" s="15"/>
      <c r="BJ687" s="15"/>
      <c r="BK687" s="15"/>
      <c r="BL687" s="15"/>
      <c r="BM687" s="15"/>
      <c r="BN687" s="15"/>
      <c r="BO687" s="15"/>
      <c r="BQ687" s="18"/>
      <c r="BR687" s="15"/>
      <c r="BS687" s="15"/>
      <c r="BT687" s="15"/>
      <c r="BU687" s="15"/>
      <c r="BV687" s="15"/>
      <c r="BW687" s="15"/>
      <c r="BX687" s="15"/>
      <c r="BY687" s="15"/>
      <c r="BZ687" s="15"/>
    </row>
    <row r="688" spans="1:78" ht="15" customHeight="1" x14ac:dyDescent="0.75">
      <c r="A688" s="10">
        <v>0</v>
      </c>
      <c r="B688" s="11">
        <v>8000</v>
      </c>
      <c r="C688" s="11"/>
      <c r="D688" s="11">
        <v>49000</v>
      </c>
      <c r="E688" s="11">
        <v>11</v>
      </c>
      <c r="F688" s="11">
        <v>1</v>
      </c>
      <c r="G688" s="11">
        <v>0</v>
      </c>
      <c r="H688" s="11">
        <v>310.39999999999998</v>
      </c>
      <c r="I688" s="11">
        <v>2</v>
      </c>
      <c r="J688" s="11">
        <v>13</v>
      </c>
      <c r="K688" s="11"/>
      <c r="L688" s="11" t="s">
        <v>13</v>
      </c>
      <c r="M688" s="11" t="s">
        <v>14</v>
      </c>
      <c r="N688" s="11">
        <f t="shared" si="70"/>
        <v>1</v>
      </c>
      <c r="O688" s="11">
        <f t="shared" si="71"/>
        <v>0</v>
      </c>
      <c r="P688" s="11">
        <f t="shared" si="72"/>
        <v>1</v>
      </c>
      <c r="Q688" s="11">
        <f t="shared" si="73"/>
        <v>0</v>
      </c>
      <c r="R688" s="11">
        <f t="shared" si="74"/>
        <v>0</v>
      </c>
      <c r="S688" s="11">
        <f t="shared" si="75"/>
        <v>0</v>
      </c>
      <c r="T688" s="9">
        <f t="shared" si="76"/>
        <v>310.39999999999998</v>
      </c>
      <c r="AT688" s="18"/>
      <c r="AU688" s="15"/>
      <c r="AV688" s="15"/>
      <c r="AW688" s="15"/>
      <c r="AX688" s="15"/>
      <c r="AY688" s="15"/>
      <c r="AZ688" s="15"/>
      <c r="BA688" s="15"/>
      <c r="BB688" s="15"/>
      <c r="BC688" s="15"/>
      <c r="BD688" s="15"/>
      <c r="BE688" s="15"/>
      <c r="BF688" s="15"/>
      <c r="BG688" s="15"/>
      <c r="BH688" s="15"/>
      <c r="BI688" s="15"/>
      <c r="BJ688" s="15"/>
      <c r="BK688" s="15"/>
      <c r="BL688" s="15"/>
      <c r="BM688" s="15"/>
      <c r="BN688" s="15"/>
      <c r="BO688" s="15"/>
      <c r="BQ688" s="18"/>
      <c r="BR688" s="15"/>
      <c r="BS688" s="15"/>
      <c r="BT688" s="15"/>
      <c r="BU688" s="15"/>
      <c r="BV688" s="15"/>
      <c r="BW688" s="15"/>
      <c r="BX688" s="15"/>
      <c r="BY688" s="15"/>
      <c r="BZ688" s="15"/>
    </row>
    <row r="689" spans="1:78" ht="15" customHeight="1" x14ac:dyDescent="0.75">
      <c r="A689" s="10">
        <v>0</v>
      </c>
      <c r="B689" s="11">
        <v>8000</v>
      </c>
      <c r="C689" s="11">
        <v>84730</v>
      </c>
      <c r="D689" s="11">
        <v>123455</v>
      </c>
      <c r="E689" s="11">
        <v>9</v>
      </c>
      <c r="F689" s="11"/>
      <c r="G689" s="11"/>
      <c r="H689" s="11"/>
      <c r="I689" s="11"/>
      <c r="J689" s="11"/>
      <c r="K689" s="11">
        <v>40.032649333999998</v>
      </c>
      <c r="L689" s="11" t="s">
        <v>13</v>
      </c>
      <c r="M689" s="11" t="s">
        <v>14</v>
      </c>
      <c r="N689" s="11">
        <f t="shared" si="70"/>
        <v>1</v>
      </c>
      <c r="O689" s="11">
        <f t="shared" si="71"/>
        <v>0</v>
      </c>
      <c r="P689" s="11">
        <f t="shared" si="72"/>
        <v>1</v>
      </c>
      <c r="Q689" s="11">
        <f t="shared" si="73"/>
        <v>0</v>
      </c>
      <c r="R689" s="11">
        <f t="shared" si="74"/>
        <v>0</v>
      </c>
      <c r="S689" s="11">
        <f t="shared" si="75"/>
        <v>0</v>
      </c>
      <c r="T689" s="9">
        <f t="shared" si="76"/>
        <v>0</v>
      </c>
      <c r="AT689" s="18"/>
      <c r="AU689" s="15"/>
      <c r="AV689" s="15"/>
      <c r="AW689" s="15"/>
      <c r="AX689" s="15"/>
      <c r="AY689" s="15"/>
      <c r="AZ689" s="15"/>
      <c r="BA689" s="15"/>
      <c r="BB689" s="15"/>
      <c r="BC689" s="15"/>
      <c r="BD689" s="15"/>
      <c r="BE689" s="15"/>
      <c r="BF689" s="15"/>
      <c r="BG689" s="15"/>
      <c r="BH689" s="15"/>
      <c r="BI689" s="15"/>
      <c r="BJ689" s="15"/>
      <c r="BK689" s="15"/>
      <c r="BL689" s="15"/>
      <c r="BM689" s="15"/>
      <c r="BN689" s="15"/>
      <c r="BO689" s="15"/>
      <c r="BQ689" s="18"/>
      <c r="BR689" s="15"/>
      <c r="BS689" s="15"/>
      <c r="BT689" s="15"/>
      <c r="BU689" s="15"/>
      <c r="BV689" s="15"/>
      <c r="BW689" s="15"/>
      <c r="BX689" s="15"/>
      <c r="BY689" s="15"/>
      <c r="BZ689" s="15"/>
    </row>
    <row r="690" spans="1:78" ht="15" customHeight="1" x14ac:dyDescent="0.75">
      <c r="A690" s="10">
        <v>0</v>
      </c>
      <c r="B690" s="11">
        <v>8000</v>
      </c>
      <c r="C690" s="11">
        <v>58006</v>
      </c>
      <c r="D690" s="11">
        <v>94930</v>
      </c>
      <c r="E690" s="11">
        <v>4</v>
      </c>
      <c r="F690" s="11">
        <v>0</v>
      </c>
      <c r="G690" s="11">
        <v>0</v>
      </c>
      <c r="H690" s="11">
        <v>223.20298954</v>
      </c>
      <c r="I690" s="11">
        <v>2</v>
      </c>
      <c r="J690" s="11">
        <v>24</v>
      </c>
      <c r="K690" s="11">
        <v>30.913395836999999</v>
      </c>
      <c r="L690" s="11" t="s">
        <v>13</v>
      </c>
      <c r="M690" s="11" t="s">
        <v>18</v>
      </c>
      <c r="N690" s="11">
        <f t="shared" si="70"/>
        <v>1</v>
      </c>
      <c r="O690" s="11">
        <f t="shared" si="71"/>
        <v>0</v>
      </c>
      <c r="P690" s="11">
        <f t="shared" si="72"/>
        <v>0</v>
      </c>
      <c r="Q690" s="11">
        <f t="shared" si="73"/>
        <v>0</v>
      </c>
      <c r="R690" s="11">
        <f t="shared" si="74"/>
        <v>0</v>
      </c>
      <c r="S690" s="11">
        <f t="shared" si="75"/>
        <v>1</v>
      </c>
      <c r="T690" s="9">
        <f t="shared" si="76"/>
        <v>223.20298954</v>
      </c>
      <c r="AT690" s="18"/>
      <c r="AU690" s="15"/>
      <c r="AV690" s="15"/>
      <c r="AW690" s="15"/>
      <c r="AX690" s="15"/>
      <c r="AY690" s="15"/>
      <c r="AZ690" s="15"/>
      <c r="BA690" s="15"/>
      <c r="BB690" s="15"/>
      <c r="BC690" s="15"/>
      <c r="BD690" s="15"/>
      <c r="BE690" s="15"/>
      <c r="BF690" s="15"/>
      <c r="BG690" s="15"/>
      <c r="BH690" s="15"/>
      <c r="BI690" s="15"/>
      <c r="BJ690" s="15"/>
      <c r="BK690" s="15"/>
      <c r="BL690" s="15"/>
      <c r="BM690" s="15"/>
      <c r="BN690" s="15"/>
      <c r="BO690" s="15"/>
      <c r="BQ690" s="18"/>
      <c r="BR690" s="15"/>
      <c r="BS690" s="15"/>
      <c r="BT690" s="15"/>
      <c r="BU690" s="15"/>
      <c r="BV690" s="15"/>
      <c r="BW690" s="15"/>
      <c r="BX690" s="15"/>
      <c r="BY690" s="15"/>
      <c r="BZ690" s="15"/>
    </row>
    <row r="691" spans="1:78" ht="15" customHeight="1" x14ac:dyDescent="0.75">
      <c r="A691" s="10">
        <v>0</v>
      </c>
      <c r="B691" s="11">
        <v>8000</v>
      </c>
      <c r="C691" s="11"/>
      <c r="D691" s="11">
        <v>68572</v>
      </c>
      <c r="E691" s="11">
        <v>1</v>
      </c>
      <c r="F691" s="11">
        <v>0</v>
      </c>
      <c r="G691" s="11">
        <v>0</v>
      </c>
      <c r="H691" s="11">
        <v>53.935137714</v>
      </c>
      <c r="I691" s="11">
        <v>0</v>
      </c>
      <c r="J691" s="11">
        <v>4</v>
      </c>
      <c r="K691" s="11">
        <v>37.703911499</v>
      </c>
      <c r="L691" s="11" t="s">
        <v>13</v>
      </c>
      <c r="M691" s="11" t="s">
        <v>15</v>
      </c>
      <c r="N691" s="11">
        <f t="shared" si="70"/>
        <v>1</v>
      </c>
      <c r="O691" s="11">
        <f t="shared" si="71"/>
        <v>0</v>
      </c>
      <c r="P691" s="11">
        <f t="shared" si="72"/>
        <v>0</v>
      </c>
      <c r="Q691" s="11">
        <f t="shared" si="73"/>
        <v>1</v>
      </c>
      <c r="R691" s="11">
        <f t="shared" si="74"/>
        <v>0</v>
      </c>
      <c r="S691" s="11">
        <f t="shared" si="75"/>
        <v>0</v>
      </c>
      <c r="T691" s="9">
        <f t="shared" si="76"/>
        <v>53.935137714</v>
      </c>
      <c r="AT691" s="18"/>
      <c r="AU691" s="15"/>
      <c r="AV691" s="15"/>
      <c r="AW691" s="15"/>
      <c r="AX691" s="15"/>
      <c r="AY691" s="15"/>
      <c r="AZ691" s="15"/>
      <c r="BA691" s="15"/>
      <c r="BB691" s="15"/>
      <c r="BC691" s="15"/>
      <c r="BD691" s="15"/>
      <c r="BE691" s="15"/>
      <c r="BF691" s="15"/>
      <c r="BG691" s="15"/>
      <c r="BH691" s="15"/>
      <c r="BI691" s="15"/>
      <c r="BJ691" s="15"/>
      <c r="BK691" s="15"/>
      <c r="BL691" s="15"/>
      <c r="BM691" s="15"/>
      <c r="BN691" s="15"/>
      <c r="BO691" s="15"/>
      <c r="BQ691" s="18"/>
      <c r="BR691" s="15"/>
      <c r="BS691" s="15"/>
      <c r="BT691" s="15"/>
      <c r="BU691" s="15"/>
      <c r="BV691" s="15"/>
      <c r="BW691" s="15"/>
      <c r="BX691" s="15"/>
      <c r="BY691" s="15"/>
      <c r="BZ691" s="15"/>
    </row>
    <row r="692" spans="1:78" ht="15" customHeight="1" x14ac:dyDescent="0.75">
      <c r="A692" s="10">
        <v>0</v>
      </c>
      <c r="B692" s="11">
        <v>8100</v>
      </c>
      <c r="C692" s="11">
        <v>43553</v>
      </c>
      <c r="D692" s="11">
        <v>88242</v>
      </c>
      <c r="E692" s="11">
        <v>2</v>
      </c>
      <c r="F692" s="11">
        <v>0</v>
      </c>
      <c r="G692" s="11">
        <v>0</v>
      </c>
      <c r="H692" s="11">
        <v>207.94046872000001</v>
      </c>
      <c r="I692" s="11">
        <v>4</v>
      </c>
      <c r="J692" s="11">
        <v>30</v>
      </c>
      <c r="K692" s="11">
        <v>31.329651718000001</v>
      </c>
      <c r="L692" s="11" t="s">
        <v>20</v>
      </c>
      <c r="M692" s="11"/>
      <c r="N692" s="11">
        <f t="shared" si="70"/>
        <v>0</v>
      </c>
      <c r="O692" s="11">
        <f t="shared" si="71"/>
        <v>0</v>
      </c>
      <c r="P692" s="11">
        <f t="shared" si="72"/>
        <v>0</v>
      </c>
      <c r="Q692" s="11">
        <f t="shared" si="73"/>
        <v>0</v>
      </c>
      <c r="R692" s="11">
        <f t="shared" si="74"/>
        <v>0</v>
      </c>
      <c r="S692" s="11">
        <f t="shared" si="75"/>
        <v>0</v>
      </c>
      <c r="T692" s="9">
        <f t="shared" si="76"/>
        <v>0</v>
      </c>
      <c r="AT692" s="18"/>
      <c r="AU692" s="15"/>
      <c r="AV692" s="15"/>
      <c r="AW692" s="15"/>
      <c r="AX692" s="15"/>
      <c r="AY692" s="15"/>
      <c r="AZ692" s="15"/>
      <c r="BA692" s="15"/>
      <c r="BB692" s="15"/>
      <c r="BC692" s="15"/>
      <c r="BD692" s="15"/>
      <c r="BE692" s="15"/>
      <c r="BF692" s="15"/>
      <c r="BG692" s="15"/>
      <c r="BH692" s="15"/>
      <c r="BI692" s="15"/>
      <c r="BJ692" s="15"/>
      <c r="BK692" s="15"/>
      <c r="BL692" s="15"/>
      <c r="BM692" s="15"/>
      <c r="BN692" s="15"/>
      <c r="BO692" s="15"/>
      <c r="BQ692" s="18"/>
      <c r="BR692" s="15"/>
      <c r="BS692" s="15"/>
      <c r="BT692" s="15"/>
      <c r="BU692" s="15"/>
      <c r="BV692" s="15"/>
      <c r="BW692" s="15"/>
      <c r="BX692" s="15"/>
      <c r="BY692" s="15"/>
      <c r="BZ692" s="15"/>
    </row>
    <row r="693" spans="1:78" ht="15" customHeight="1" x14ac:dyDescent="0.75">
      <c r="A693" s="10">
        <v>0</v>
      </c>
      <c r="B693" s="11">
        <v>8100</v>
      </c>
      <c r="C693" s="11">
        <v>78508</v>
      </c>
      <c r="D693" s="11">
        <v>200133</v>
      </c>
      <c r="E693" s="11">
        <v>14</v>
      </c>
      <c r="F693" s="11">
        <v>0</v>
      </c>
      <c r="G693" s="11">
        <v>0</v>
      </c>
      <c r="H693" s="11">
        <v>9.1</v>
      </c>
      <c r="I693" s="11"/>
      <c r="J693" s="11">
        <v>8</v>
      </c>
      <c r="K693" s="11"/>
      <c r="L693" s="11" t="s">
        <v>13</v>
      </c>
      <c r="M693" s="11" t="s">
        <v>19</v>
      </c>
      <c r="N693" s="11">
        <f t="shared" si="70"/>
        <v>1</v>
      </c>
      <c r="O693" s="11">
        <f t="shared" si="71"/>
        <v>0</v>
      </c>
      <c r="P693" s="11">
        <f t="shared" si="72"/>
        <v>0</v>
      </c>
      <c r="Q693" s="11">
        <f t="shared" si="73"/>
        <v>0</v>
      </c>
      <c r="R693" s="11">
        <f t="shared" si="74"/>
        <v>0</v>
      </c>
      <c r="S693" s="11">
        <f t="shared" si="75"/>
        <v>0</v>
      </c>
      <c r="T693" s="9">
        <f t="shared" si="76"/>
        <v>9.1</v>
      </c>
      <c r="AT693" s="18"/>
      <c r="AU693" s="15"/>
      <c r="AV693" s="15"/>
      <c r="AW693" s="15"/>
      <c r="AX693" s="15"/>
      <c r="AY693" s="15"/>
      <c r="AZ693" s="15"/>
      <c r="BA693" s="15"/>
      <c r="BB693" s="15"/>
      <c r="BC693" s="15"/>
      <c r="BD693" s="15"/>
      <c r="BE693" s="15"/>
      <c r="BF693" s="15"/>
      <c r="BG693" s="15"/>
      <c r="BH693" s="15"/>
      <c r="BI693" s="15"/>
      <c r="BJ693" s="15"/>
      <c r="BK693" s="15"/>
      <c r="BL693" s="15"/>
      <c r="BM693" s="15"/>
      <c r="BN693" s="15"/>
      <c r="BO693" s="15"/>
      <c r="BQ693" s="18"/>
      <c r="BR693" s="15"/>
      <c r="BS693" s="15"/>
      <c r="BT693" s="15"/>
      <c r="BU693" s="15"/>
      <c r="BV693" s="15"/>
      <c r="BW693" s="15"/>
      <c r="BX693" s="15"/>
      <c r="BY693" s="15"/>
      <c r="BZ693" s="15"/>
    </row>
    <row r="694" spans="1:78" ht="15" customHeight="1" x14ac:dyDescent="0.75">
      <c r="A694" s="10">
        <v>0</v>
      </c>
      <c r="B694" s="11">
        <v>8100</v>
      </c>
      <c r="C694" s="11">
        <v>48781</v>
      </c>
      <c r="D694" s="11">
        <v>50434</v>
      </c>
      <c r="E694" s="11">
        <v>5</v>
      </c>
      <c r="F694" s="11">
        <v>0</v>
      </c>
      <c r="G694" s="11">
        <v>0</v>
      </c>
      <c r="H694" s="11">
        <v>75.635047684</v>
      </c>
      <c r="I694" s="11">
        <v>0</v>
      </c>
      <c r="J694" s="11">
        <v>18</v>
      </c>
      <c r="K694" s="11">
        <v>24.545192137000001</v>
      </c>
      <c r="L694" s="11" t="s">
        <v>13</v>
      </c>
      <c r="M694" s="11" t="s">
        <v>14</v>
      </c>
      <c r="N694" s="11">
        <f t="shared" si="70"/>
        <v>1</v>
      </c>
      <c r="O694" s="11">
        <f t="shared" si="71"/>
        <v>0</v>
      </c>
      <c r="P694" s="11">
        <f t="shared" si="72"/>
        <v>1</v>
      </c>
      <c r="Q694" s="11">
        <f t="shared" si="73"/>
        <v>0</v>
      </c>
      <c r="R694" s="11">
        <f t="shared" si="74"/>
        <v>0</v>
      </c>
      <c r="S694" s="11">
        <f t="shared" si="75"/>
        <v>0</v>
      </c>
      <c r="T694" s="9">
        <f t="shared" si="76"/>
        <v>75.635047684</v>
      </c>
      <c r="AT694" s="18"/>
      <c r="AU694" s="15"/>
      <c r="AV694" s="15"/>
      <c r="AW694" s="15"/>
      <c r="AX694" s="15"/>
      <c r="AY694" s="15"/>
      <c r="AZ694" s="15"/>
      <c r="BA694" s="15"/>
      <c r="BB694" s="15"/>
      <c r="BC694" s="15"/>
      <c r="BD694" s="15"/>
      <c r="BE694" s="15"/>
      <c r="BF694" s="15"/>
      <c r="BG694" s="15"/>
      <c r="BH694" s="15"/>
      <c r="BI694" s="15"/>
      <c r="BJ694" s="15"/>
      <c r="BK694" s="15"/>
      <c r="BL694" s="15"/>
      <c r="BM694" s="15"/>
      <c r="BN694" s="15"/>
      <c r="BO694" s="15"/>
      <c r="BQ694" s="18"/>
      <c r="BR694" s="15"/>
      <c r="BS694" s="15"/>
      <c r="BT694" s="15"/>
      <c r="BU694" s="15"/>
      <c r="BV694" s="15"/>
      <c r="BW694" s="15"/>
      <c r="BX694" s="15"/>
      <c r="BY694" s="15"/>
      <c r="BZ694" s="15"/>
    </row>
    <row r="695" spans="1:78" ht="15" customHeight="1" x14ac:dyDescent="0.75">
      <c r="A695" s="10">
        <v>0</v>
      </c>
      <c r="B695" s="11">
        <v>8100</v>
      </c>
      <c r="C695" s="11">
        <v>84822</v>
      </c>
      <c r="D695" s="11">
        <v>123854</v>
      </c>
      <c r="E695" s="11">
        <v>31</v>
      </c>
      <c r="F695" s="11">
        <v>0</v>
      </c>
      <c r="G695" s="11">
        <v>0</v>
      </c>
      <c r="H695" s="11">
        <v>340.74443070000001</v>
      </c>
      <c r="I695" s="11">
        <v>2</v>
      </c>
      <c r="J695" s="11">
        <v>38</v>
      </c>
      <c r="K695" s="11">
        <v>36.205114551999998</v>
      </c>
      <c r="L695" s="11" t="s">
        <v>13</v>
      </c>
      <c r="M695" s="11" t="s">
        <v>15</v>
      </c>
      <c r="N695" s="11">
        <f t="shared" si="70"/>
        <v>1</v>
      </c>
      <c r="O695" s="11">
        <f t="shared" si="71"/>
        <v>0</v>
      </c>
      <c r="P695" s="11">
        <f t="shared" si="72"/>
        <v>0</v>
      </c>
      <c r="Q695" s="11">
        <f t="shared" si="73"/>
        <v>1</v>
      </c>
      <c r="R695" s="11">
        <f t="shared" si="74"/>
        <v>0</v>
      </c>
      <c r="S695" s="11">
        <f t="shared" si="75"/>
        <v>0</v>
      </c>
      <c r="T695" s="9">
        <f t="shared" si="76"/>
        <v>340.74443070000001</v>
      </c>
      <c r="AT695" s="18"/>
      <c r="AU695" s="15"/>
      <c r="AV695" s="15"/>
      <c r="AW695" s="15"/>
      <c r="AX695" s="15"/>
      <c r="AY695" s="15"/>
      <c r="AZ695" s="15"/>
      <c r="BA695" s="15"/>
      <c r="BB695" s="15"/>
      <c r="BC695" s="15"/>
      <c r="BD695" s="15"/>
      <c r="BE695" s="15"/>
      <c r="BF695" s="15"/>
      <c r="BG695" s="15"/>
      <c r="BH695" s="15"/>
      <c r="BI695" s="15"/>
      <c r="BJ695" s="15"/>
      <c r="BK695" s="15"/>
      <c r="BL695" s="15"/>
      <c r="BM695" s="15"/>
      <c r="BN695" s="15"/>
      <c r="BO695" s="15"/>
      <c r="BQ695" s="18"/>
      <c r="BR695" s="15"/>
      <c r="BS695" s="15"/>
      <c r="BT695" s="15"/>
      <c r="BU695" s="15"/>
      <c r="BV695" s="15"/>
      <c r="BW695" s="15"/>
      <c r="BX695" s="15"/>
      <c r="BY695" s="15"/>
      <c r="BZ695" s="15"/>
    </row>
    <row r="696" spans="1:78" ht="15" customHeight="1" x14ac:dyDescent="0.75">
      <c r="A696" s="10">
        <v>0</v>
      </c>
      <c r="B696" s="11">
        <v>8100</v>
      </c>
      <c r="C696" s="11">
        <v>53863</v>
      </c>
      <c r="D696" s="11">
        <v>74705</v>
      </c>
      <c r="E696" s="11">
        <v>0</v>
      </c>
      <c r="F696" s="11">
        <v>0</v>
      </c>
      <c r="G696" s="11">
        <v>0</v>
      </c>
      <c r="H696" s="11">
        <v>66.294570390999993</v>
      </c>
      <c r="I696" s="11">
        <v>8</v>
      </c>
      <c r="J696" s="11">
        <v>21</v>
      </c>
      <c r="K696" s="11">
        <v>26.046469422000001</v>
      </c>
      <c r="L696" s="11" t="s">
        <v>20</v>
      </c>
      <c r="M696" s="11" t="s">
        <v>14</v>
      </c>
      <c r="N696" s="11">
        <f t="shared" si="70"/>
        <v>0</v>
      </c>
      <c r="O696" s="11">
        <f t="shared" si="71"/>
        <v>0</v>
      </c>
      <c r="P696" s="11">
        <f t="shared" si="72"/>
        <v>1</v>
      </c>
      <c r="Q696" s="11">
        <f t="shared" si="73"/>
        <v>0</v>
      </c>
      <c r="R696" s="11">
        <f t="shared" si="74"/>
        <v>0</v>
      </c>
      <c r="S696" s="11">
        <f t="shared" si="75"/>
        <v>0</v>
      </c>
      <c r="T696" s="9">
        <f t="shared" si="76"/>
        <v>0</v>
      </c>
      <c r="AT696" s="18"/>
      <c r="AU696" s="15"/>
      <c r="AV696" s="15"/>
      <c r="AW696" s="15"/>
      <c r="AX696" s="15"/>
      <c r="AY696" s="15"/>
      <c r="AZ696" s="15"/>
      <c r="BA696" s="15"/>
      <c r="BB696" s="15"/>
      <c r="BC696" s="15"/>
      <c r="BD696" s="15"/>
      <c r="BE696" s="15"/>
      <c r="BF696" s="15"/>
      <c r="BG696" s="15"/>
      <c r="BH696" s="15"/>
      <c r="BI696" s="15"/>
      <c r="BJ696" s="15"/>
      <c r="BK696" s="15"/>
      <c r="BL696" s="15"/>
      <c r="BM696" s="15"/>
      <c r="BN696" s="15"/>
      <c r="BO696" s="15"/>
      <c r="BQ696" s="18"/>
      <c r="BR696" s="15"/>
      <c r="BS696" s="15"/>
      <c r="BT696" s="15"/>
      <c r="BU696" s="15"/>
      <c r="BV696" s="15"/>
      <c r="BW696" s="15"/>
      <c r="BX696" s="15"/>
      <c r="BY696" s="15"/>
      <c r="BZ696" s="15"/>
    </row>
    <row r="697" spans="1:78" ht="15" customHeight="1" x14ac:dyDescent="0.75">
      <c r="A697" s="10">
        <v>0</v>
      </c>
      <c r="B697" s="11">
        <v>8100</v>
      </c>
      <c r="C697" s="11">
        <v>78977</v>
      </c>
      <c r="D697" s="11">
        <v>91995</v>
      </c>
      <c r="E697" s="11">
        <v>19</v>
      </c>
      <c r="F697" s="11">
        <v>0</v>
      </c>
      <c r="G697" s="11">
        <v>0</v>
      </c>
      <c r="H697" s="11">
        <v>296.74709479000001</v>
      </c>
      <c r="I697" s="11">
        <v>1</v>
      </c>
      <c r="J697" s="11">
        <v>23</v>
      </c>
      <c r="K697" s="11">
        <v>38.820940293</v>
      </c>
      <c r="L697" s="11" t="s">
        <v>20</v>
      </c>
      <c r="M697" s="11" t="s">
        <v>17</v>
      </c>
      <c r="N697" s="11">
        <f t="shared" si="70"/>
        <v>0</v>
      </c>
      <c r="O697" s="11">
        <f t="shared" si="71"/>
        <v>1</v>
      </c>
      <c r="P697" s="11">
        <f t="shared" si="72"/>
        <v>0</v>
      </c>
      <c r="Q697" s="11">
        <f t="shared" si="73"/>
        <v>0</v>
      </c>
      <c r="R697" s="11">
        <f t="shared" si="74"/>
        <v>0</v>
      </c>
      <c r="S697" s="11">
        <f t="shared" si="75"/>
        <v>0</v>
      </c>
      <c r="T697" s="9">
        <f t="shared" si="76"/>
        <v>0</v>
      </c>
      <c r="AT697" s="18"/>
      <c r="AU697" s="15"/>
      <c r="AV697" s="15"/>
      <c r="AW697" s="15"/>
      <c r="AX697" s="15"/>
      <c r="AY697" s="15"/>
      <c r="AZ697" s="15"/>
      <c r="BA697" s="15"/>
      <c r="BB697" s="15"/>
      <c r="BC697" s="15"/>
      <c r="BD697" s="15"/>
      <c r="BE697" s="15"/>
      <c r="BF697" s="15"/>
      <c r="BG697" s="15"/>
      <c r="BH697" s="15"/>
      <c r="BI697" s="15"/>
      <c r="BJ697" s="15"/>
      <c r="BK697" s="15"/>
      <c r="BL697" s="15"/>
      <c r="BM697" s="15"/>
      <c r="BN697" s="15"/>
      <c r="BO697" s="15"/>
      <c r="BQ697" s="18"/>
      <c r="BR697" s="15"/>
      <c r="BS697" s="15"/>
      <c r="BT697" s="15"/>
      <c r="BU697" s="15"/>
      <c r="BV697" s="15"/>
      <c r="BW697" s="15"/>
      <c r="BX697" s="15"/>
      <c r="BY697" s="15"/>
      <c r="BZ697" s="15"/>
    </row>
    <row r="698" spans="1:78" ht="15" customHeight="1" x14ac:dyDescent="0.75">
      <c r="A698" s="10">
        <v>0</v>
      </c>
      <c r="B698" s="11">
        <v>8100</v>
      </c>
      <c r="C698" s="11">
        <v>81322</v>
      </c>
      <c r="D698" s="11">
        <v>97823</v>
      </c>
      <c r="E698" s="11">
        <v>3</v>
      </c>
      <c r="F698" s="11">
        <v>0</v>
      </c>
      <c r="G698" s="11">
        <v>0</v>
      </c>
      <c r="H698" s="11">
        <v>118.46850599</v>
      </c>
      <c r="I698" s="11">
        <v>0</v>
      </c>
      <c r="J698" s="11">
        <v>25</v>
      </c>
      <c r="K698" s="11">
        <v>32.716777591000003</v>
      </c>
      <c r="L698" s="11" t="s">
        <v>20</v>
      </c>
      <c r="M698" s="11" t="s">
        <v>18</v>
      </c>
      <c r="N698" s="11">
        <f t="shared" si="70"/>
        <v>0</v>
      </c>
      <c r="O698" s="11">
        <f t="shared" si="71"/>
        <v>0</v>
      </c>
      <c r="P698" s="11">
        <f t="shared" si="72"/>
        <v>0</v>
      </c>
      <c r="Q698" s="11">
        <f t="shared" si="73"/>
        <v>0</v>
      </c>
      <c r="R698" s="11">
        <f t="shared" si="74"/>
        <v>0</v>
      </c>
      <c r="S698" s="11">
        <f t="shared" si="75"/>
        <v>1</v>
      </c>
      <c r="T698" s="9">
        <f t="shared" si="76"/>
        <v>0</v>
      </c>
      <c r="AT698" s="18"/>
      <c r="AU698" s="15"/>
      <c r="AV698" s="15"/>
      <c r="AW698" s="15"/>
      <c r="AX698" s="15"/>
      <c r="AY698" s="15"/>
      <c r="AZ698" s="15"/>
      <c r="BA698" s="15"/>
      <c r="BB698" s="15"/>
      <c r="BC698" s="15"/>
      <c r="BD698" s="15"/>
      <c r="BE698" s="15"/>
      <c r="BF698" s="15"/>
      <c r="BG698" s="15"/>
      <c r="BH698" s="15"/>
      <c r="BI698" s="15"/>
      <c r="BJ698" s="15"/>
      <c r="BK698" s="15"/>
      <c r="BL698" s="15"/>
      <c r="BM698" s="15"/>
      <c r="BN698" s="15"/>
      <c r="BO698" s="15"/>
      <c r="BQ698" s="18"/>
      <c r="BR698" s="15"/>
      <c r="BS698" s="15"/>
      <c r="BT698" s="15"/>
      <c r="BU698" s="15"/>
      <c r="BV698" s="15"/>
      <c r="BW698" s="15"/>
      <c r="BX698" s="15"/>
      <c r="BY698" s="15"/>
      <c r="BZ698" s="15"/>
    </row>
    <row r="699" spans="1:78" ht="15" customHeight="1" x14ac:dyDescent="0.75">
      <c r="A699" s="10">
        <v>0</v>
      </c>
      <c r="B699" s="11">
        <v>8100</v>
      </c>
      <c r="C699" s="11">
        <v>46380</v>
      </c>
      <c r="D699" s="11">
        <v>58745</v>
      </c>
      <c r="E699" s="11">
        <v>7</v>
      </c>
      <c r="F699" s="11">
        <v>0</v>
      </c>
      <c r="G699" s="11">
        <v>0</v>
      </c>
      <c r="H699" s="11">
        <v>78.360087634999999</v>
      </c>
      <c r="I699" s="11">
        <v>0</v>
      </c>
      <c r="J699" s="11">
        <v>18</v>
      </c>
      <c r="K699" s="11">
        <v>22.375341166999998</v>
      </c>
      <c r="L699" s="11" t="s">
        <v>13</v>
      </c>
      <c r="M699" s="11" t="s">
        <v>14</v>
      </c>
      <c r="N699" s="11">
        <f t="shared" si="70"/>
        <v>1</v>
      </c>
      <c r="O699" s="11">
        <f t="shared" si="71"/>
        <v>0</v>
      </c>
      <c r="P699" s="11">
        <f t="shared" si="72"/>
        <v>1</v>
      </c>
      <c r="Q699" s="11">
        <f t="shared" si="73"/>
        <v>0</v>
      </c>
      <c r="R699" s="11">
        <f t="shared" si="74"/>
        <v>0</v>
      </c>
      <c r="S699" s="11">
        <f t="shared" si="75"/>
        <v>0</v>
      </c>
      <c r="T699" s="9">
        <f t="shared" si="76"/>
        <v>78.360087634999999</v>
      </c>
      <c r="AT699" s="18"/>
      <c r="AU699" s="15"/>
      <c r="AV699" s="15"/>
      <c r="AW699" s="15"/>
      <c r="AX699" s="15"/>
      <c r="AY699" s="15"/>
      <c r="AZ699" s="15"/>
      <c r="BA699" s="15"/>
      <c r="BB699" s="15"/>
      <c r="BC699" s="15"/>
      <c r="BD699" s="15"/>
      <c r="BE699" s="15"/>
      <c r="BF699" s="15"/>
      <c r="BG699" s="15"/>
      <c r="BH699" s="15"/>
      <c r="BI699" s="15"/>
      <c r="BJ699" s="15"/>
      <c r="BK699" s="15"/>
      <c r="BL699" s="15"/>
      <c r="BM699" s="15"/>
      <c r="BN699" s="15"/>
      <c r="BO699" s="15"/>
      <c r="BQ699" s="18"/>
      <c r="BR699" s="15"/>
      <c r="BS699" s="15"/>
      <c r="BT699" s="15"/>
      <c r="BU699" s="15"/>
      <c r="BV699" s="15"/>
      <c r="BW699" s="15"/>
      <c r="BX699" s="15"/>
      <c r="BY699" s="15"/>
      <c r="BZ699" s="15"/>
    </row>
    <row r="700" spans="1:78" ht="15" customHeight="1" x14ac:dyDescent="0.75">
      <c r="A700" s="10">
        <v>0</v>
      </c>
      <c r="B700" s="11">
        <v>8100</v>
      </c>
      <c r="C700" s="11">
        <v>66546</v>
      </c>
      <c r="D700" s="11">
        <v>84943</v>
      </c>
      <c r="E700" s="11">
        <v>3</v>
      </c>
      <c r="F700" s="11">
        <v>0</v>
      </c>
      <c r="G700" s="11">
        <v>0</v>
      </c>
      <c r="H700" s="11">
        <v>225.69098930000001</v>
      </c>
      <c r="I700" s="11">
        <v>0</v>
      </c>
      <c r="J700" s="11">
        <v>15</v>
      </c>
      <c r="K700" s="11">
        <v>30.398005094999998</v>
      </c>
      <c r="L700" s="11" t="s">
        <v>20</v>
      </c>
      <c r="M700" s="11"/>
      <c r="N700" s="11">
        <f t="shared" si="70"/>
        <v>0</v>
      </c>
      <c r="O700" s="11">
        <f t="shared" si="71"/>
        <v>0</v>
      </c>
      <c r="P700" s="11">
        <f t="shared" si="72"/>
        <v>0</v>
      </c>
      <c r="Q700" s="11">
        <f t="shared" si="73"/>
        <v>0</v>
      </c>
      <c r="R700" s="11">
        <f t="shared" si="74"/>
        <v>0</v>
      </c>
      <c r="S700" s="11">
        <f t="shared" si="75"/>
        <v>0</v>
      </c>
      <c r="T700" s="9">
        <f t="shared" si="76"/>
        <v>0</v>
      </c>
      <c r="AT700" s="18"/>
      <c r="AU700" s="15"/>
      <c r="AV700" s="15"/>
      <c r="AW700" s="15"/>
      <c r="AX700" s="15"/>
      <c r="AY700" s="15"/>
      <c r="AZ700" s="15"/>
      <c r="BA700" s="15"/>
      <c r="BB700" s="15"/>
      <c r="BC700" s="15"/>
      <c r="BD700" s="15"/>
      <c r="BE700" s="15"/>
      <c r="BF700" s="15"/>
      <c r="BG700" s="15"/>
      <c r="BH700" s="15"/>
      <c r="BI700" s="15"/>
      <c r="BJ700" s="15"/>
      <c r="BK700" s="15"/>
      <c r="BL700" s="15"/>
      <c r="BM700" s="15"/>
      <c r="BN700" s="15"/>
      <c r="BO700" s="15"/>
      <c r="BQ700" s="18"/>
      <c r="BR700" s="15"/>
      <c r="BS700" s="15"/>
      <c r="BT700" s="15"/>
      <c r="BU700" s="15"/>
      <c r="BV700" s="15"/>
      <c r="BW700" s="15"/>
      <c r="BX700" s="15"/>
      <c r="BY700" s="15"/>
      <c r="BZ700" s="15"/>
    </row>
    <row r="701" spans="1:78" ht="15" customHeight="1" x14ac:dyDescent="0.75">
      <c r="A701" s="10">
        <v>0</v>
      </c>
      <c r="B701" s="11">
        <v>8100</v>
      </c>
      <c r="C701" s="11">
        <v>54841</v>
      </c>
      <c r="D701" s="11">
        <v>71400</v>
      </c>
      <c r="E701" s="11">
        <v>6</v>
      </c>
      <c r="F701" s="11">
        <v>0</v>
      </c>
      <c r="G701" s="11">
        <v>0</v>
      </c>
      <c r="H701" s="11">
        <v>89.233333333000004</v>
      </c>
      <c r="I701" s="11">
        <v>2</v>
      </c>
      <c r="J701" s="11">
        <v>15</v>
      </c>
      <c r="K701" s="11"/>
      <c r="L701" s="11" t="s">
        <v>20</v>
      </c>
      <c r="M701" s="11" t="s">
        <v>15</v>
      </c>
      <c r="N701" s="11">
        <f t="shared" si="70"/>
        <v>0</v>
      </c>
      <c r="O701" s="11">
        <f t="shared" si="71"/>
        <v>0</v>
      </c>
      <c r="P701" s="11">
        <f t="shared" si="72"/>
        <v>0</v>
      </c>
      <c r="Q701" s="11">
        <f t="shared" si="73"/>
        <v>1</v>
      </c>
      <c r="R701" s="11">
        <f t="shared" si="74"/>
        <v>0</v>
      </c>
      <c r="S701" s="11">
        <f t="shared" si="75"/>
        <v>0</v>
      </c>
      <c r="T701" s="9">
        <f t="shared" si="76"/>
        <v>0</v>
      </c>
      <c r="AT701" s="18"/>
      <c r="AU701" s="15"/>
      <c r="AV701" s="15"/>
      <c r="AW701" s="15"/>
      <c r="AX701" s="15"/>
      <c r="AY701" s="15"/>
      <c r="AZ701" s="15"/>
      <c r="BA701" s="15"/>
      <c r="BB701" s="15"/>
      <c r="BC701" s="15"/>
      <c r="BD701" s="15"/>
      <c r="BE701" s="15"/>
      <c r="BF701" s="15"/>
      <c r="BG701" s="15"/>
      <c r="BH701" s="15"/>
      <c r="BI701" s="15"/>
      <c r="BJ701" s="15"/>
      <c r="BK701" s="15"/>
      <c r="BL701" s="15"/>
      <c r="BM701" s="15"/>
      <c r="BN701" s="15"/>
      <c r="BO701" s="15"/>
      <c r="BQ701" s="18"/>
      <c r="BR701" s="15"/>
      <c r="BS701" s="15"/>
      <c r="BT701" s="15"/>
      <c r="BU701" s="15"/>
      <c r="BV701" s="15"/>
      <c r="BW701" s="15"/>
      <c r="BX701" s="15"/>
      <c r="BY701" s="15"/>
      <c r="BZ701" s="15"/>
    </row>
    <row r="702" spans="1:78" ht="15" customHeight="1" x14ac:dyDescent="0.75">
      <c r="A702" s="10">
        <v>0</v>
      </c>
      <c r="B702" s="11">
        <v>8100</v>
      </c>
      <c r="C702" s="11">
        <v>66691</v>
      </c>
      <c r="D702" s="11">
        <v>82768</v>
      </c>
      <c r="E702" s="11">
        <v>4</v>
      </c>
      <c r="F702" s="11">
        <v>0</v>
      </c>
      <c r="G702" s="11">
        <v>0</v>
      </c>
      <c r="H702" s="11">
        <v>184.19341757999999</v>
      </c>
      <c r="I702" s="11">
        <v>0</v>
      </c>
      <c r="J702" s="11">
        <v>15</v>
      </c>
      <c r="K702" s="11">
        <v>32.396509487000003</v>
      </c>
      <c r="L702" s="11" t="s">
        <v>20</v>
      </c>
      <c r="M702" s="11"/>
      <c r="N702" s="11">
        <f t="shared" si="70"/>
        <v>0</v>
      </c>
      <c r="O702" s="11">
        <f t="shared" si="71"/>
        <v>0</v>
      </c>
      <c r="P702" s="11">
        <f t="shared" si="72"/>
        <v>0</v>
      </c>
      <c r="Q702" s="11">
        <f t="shared" si="73"/>
        <v>0</v>
      </c>
      <c r="R702" s="11">
        <f t="shared" si="74"/>
        <v>0</v>
      </c>
      <c r="S702" s="11">
        <f t="shared" si="75"/>
        <v>0</v>
      </c>
      <c r="T702" s="9">
        <f t="shared" si="76"/>
        <v>0</v>
      </c>
      <c r="AT702" s="18"/>
      <c r="AU702" s="15"/>
      <c r="AV702" s="15"/>
      <c r="AW702" s="15"/>
      <c r="AX702" s="15"/>
      <c r="AY702" s="15"/>
      <c r="AZ702" s="15"/>
      <c r="BA702" s="15"/>
      <c r="BB702" s="15"/>
      <c r="BC702" s="15"/>
      <c r="BD702" s="15"/>
      <c r="BE702" s="15"/>
      <c r="BF702" s="15"/>
      <c r="BG702" s="15"/>
      <c r="BH702" s="15"/>
      <c r="BI702" s="15"/>
      <c r="BJ702" s="15"/>
      <c r="BK702" s="15"/>
      <c r="BL702" s="15"/>
      <c r="BM702" s="15"/>
      <c r="BN702" s="15"/>
      <c r="BO702" s="15"/>
      <c r="BQ702" s="18"/>
      <c r="BR702" s="15"/>
      <c r="BS702" s="15"/>
      <c r="BT702" s="15"/>
      <c r="BU702" s="15"/>
      <c r="BV702" s="15"/>
      <c r="BW702" s="15"/>
      <c r="BX702" s="15"/>
      <c r="BY702" s="15"/>
      <c r="BZ702" s="15"/>
    </row>
    <row r="703" spans="1:78" ht="15" customHeight="1" x14ac:dyDescent="0.75">
      <c r="A703" s="10">
        <v>1</v>
      </c>
      <c r="B703" s="11">
        <v>8100</v>
      </c>
      <c r="C703" s="11">
        <v>19772</v>
      </c>
      <c r="D703" s="11">
        <v>39431</v>
      </c>
      <c r="E703" s="11">
        <v>0</v>
      </c>
      <c r="F703" s="11">
        <v>0</v>
      </c>
      <c r="G703" s="11">
        <v>1</v>
      </c>
      <c r="H703" s="11">
        <v>82.335287774999998</v>
      </c>
      <c r="I703" s="11">
        <v>1</v>
      </c>
      <c r="J703" s="11">
        <v>12</v>
      </c>
      <c r="K703" s="11">
        <v>20.342467721999999</v>
      </c>
      <c r="L703" s="11" t="s">
        <v>20</v>
      </c>
      <c r="M703" s="11" t="s">
        <v>14</v>
      </c>
      <c r="N703" s="11">
        <f t="shared" si="70"/>
        <v>0</v>
      </c>
      <c r="O703" s="11">
        <f t="shared" si="71"/>
        <v>0</v>
      </c>
      <c r="P703" s="11">
        <f t="shared" si="72"/>
        <v>1</v>
      </c>
      <c r="Q703" s="11">
        <f t="shared" si="73"/>
        <v>0</v>
      </c>
      <c r="R703" s="11">
        <f t="shared" si="74"/>
        <v>0</v>
      </c>
      <c r="S703" s="11">
        <f t="shared" si="75"/>
        <v>0</v>
      </c>
      <c r="T703" s="9">
        <f t="shared" si="76"/>
        <v>0</v>
      </c>
      <c r="AT703" s="18"/>
      <c r="AU703" s="15"/>
      <c r="AV703" s="15"/>
      <c r="AW703" s="15"/>
      <c r="AX703" s="15"/>
      <c r="AY703" s="15"/>
      <c r="AZ703" s="15"/>
      <c r="BA703" s="15"/>
      <c r="BB703" s="15"/>
      <c r="BC703" s="15"/>
      <c r="BD703" s="15"/>
      <c r="BE703" s="15"/>
      <c r="BF703" s="15"/>
      <c r="BG703" s="15"/>
      <c r="BH703" s="15"/>
      <c r="BI703" s="15"/>
      <c r="BJ703" s="15"/>
      <c r="BK703" s="15"/>
      <c r="BL703" s="15"/>
      <c r="BM703" s="15"/>
      <c r="BN703" s="15"/>
      <c r="BO703" s="15"/>
      <c r="BQ703" s="18"/>
      <c r="BR703" s="15"/>
      <c r="BS703" s="15"/>
      <c r="BT703" s="15"/>
      <c r="BU703" s="15"/>
      <c r="BV703" s="15"/>
      <c r="BW703" s="15"/>
      <c r="BX703" s="15"/>
      <c r="BY703" s="15"/>
      <c r="BZ703" s="15"/>
    </row>
    <row r="704" spans="1:78" ht="15" customHeight="1" x14ac:dyDescent="0.75">
      <c r="A704" s="10">
        <v>0</v>
      </c>
      <c r="B704" s="11">
        <v>8100</v>
      </c>
      <c r="C704" s="11">
        <v>13179</v>
      </c>
      <c r="D704" s="11">
        <v>32981</v>
      </c>
      <c r="E704" s="11"/>
      <c r="F704" s="11"/>
      <c r="G704" s="11"/>
      <c r="H704" s="11"/>
      <c r="I704" s="11"/>
      <c r="J704" s="11"/>
      <c r="K704" s="11">
        <v>31.742249284</v>
      </c>
      <c r="L704" s="11"/>
      <c r="M704" s="11"/>
      <c r="N704" s="11">
        <f t="shared" si="70"/>
        <v>0</v>
      </c>
      <c r="O704" s="11">
        <f t="shared" si="71"/>
        <v>0</v>
      </c>
      <c r="P704" s="11">
        <f t="shared" si="72"/>
        <v>0</v>
      </c>
      <c r="Q704" s="11">
        <f t="shared" si="73"/>
        <v>0</v>
      </c>
      <c r="R704" s="11">
        <f t="shared" si="74"/>
        <v>0</v>
      </c>
      <c r="S704" s="11">
        <f t="shared" si="75"/>
        <v>0</v>
      </c>
      <c r="T704" s="9">
        <f t="shared" si="76"/>
        <v>0</v>
      </c>
      <c r="AT704" s="18"/>
      <c r="AU704" s="15"/>
      <c r="AV704" s="15"/>
      <c r="AW704" s="15"/>
      <c r="AX704" s="15"/>
      <c r="AY704" s="15"/>
      <c r="AZ704" s="15"/>
      <c r="BA704" s="15"/>
      <c r="BB704" s="15"/>
      <c r="BC704" s="15"/>
      <c r="BD704" s="15"/>
      <c r="BE704" s="15"/>
      <c r="BF704" s="15"/>
      <c r="BG704" s="15"/>
      <c r="BH704" s="15"/>
      <c r="BI704" s="15"/>
      <c r="BJ704" s="15"/>
      <c r="BK704" s="15"/>
      <c r="BL704" s="15"/>
      <c r="BM704" s="15"/>
      <c r="BN704" s="15"/>
      <c r="BO704" s="15"/>
      <c r="BQ704" s="18"/>
      <c r="BR704" s="15"/>
      <c r="BS704" s="15"/>
      <c r="BT704" s="15"/>
      <c r="BU704" s="15"/>
      <c r="BV704" s="15"/>
      <c r="BW704" s="15"/>
      <c r="BX704" s="15"/>
      <c r="BY704" s="15"/>
      <c r="BZ704" s="15"/>
    </row>
    <row r="705" spans="1:78" ht="15" customHeight="1" x14ac:dyDescent="0.75">
      <c r="A705" s="10">
        <v>0</v>
      </c>
      <c r="B705" s="11">
        <v>8100</v>
      </c>
      <c r="C705" s="11">
        <v>69047</v>
      </c>
      <c r="D705" s="11">
        <v>82113</v>
      </c>
      <c r="E705" s="11">
        <v>3</v>
      </c>
      <c r="F705" s="11">
        <v>0</v>
      </c>
      <c r="G705" s="11">
        <v>0</v>
      </c>
      <c r="H705" s="11">
        <v>121.41114886</v>
      </c>
      <c r="I705" s="11">
        <v>0</v>
      </c>
      <c r="J705" s="11">
        <v>30</v>
      </c>
      <c r="K705" s="11">
        <v>35.073918356999997</v>
      </c>
      <c r="L705" s="11" t="s">
        <v>20</v>
      </c>
      <c r="M705" s="11" t="s">
        <v>16</v>
      </c>
      <c r="N705" s="11">
        <f t="shared" si="70"/>
        <v>0</v>
      </c>
      <c r="O705" s="11">
        <f t="shared" si="71"/>
        <v>0</v>
      </c>
      <c r="P705" s="11">
        <f t="shared" si="72"/>
        <v>0</v>
      </c>
      <c r="Q705" s="11">
        <f t="shared" si="73"/>
        <v>0</v>
      </c>
      <c r="R705" s="11">
        <f t="shared" si="74"/>
        <v>1</v>
      </c>
      <c r="S705" s="11">
        <f t="shared" si="75"/>
        <v>0</v>
      </c>
      <c r="T705" s="9">
        <f t="shared" si="76"/>
        <v>0</v>
      </c>
      <c r="AT705" s="18"/>
      <c r="AU705" s="15"/>
      <c r="AV705" s="15"/>
      <c r="AW705" s="15"/>
      <c r="AX705" s="15"/>
      <c r="AY705" s="15"/>
      <c r="AZ705" s="15"/>
      <c r="BA705" s="15"/>
      <c r="BB705" s="15"/>
      <c r="BC705" s="15"/>
      <c r="BD705" s="15"/>
      <c r="BE705" s="15"/>
      <c r="BF705" s="15"/>
      <c r="BG705" s="15"/>
      <c r="BH705" s="15"/>
      <c r="BI705" s="15"/>
      <c r="BJ705" s="15"/>
      <c r="BK705" s="15"/>
      <c r="BL705" s="15"/>
      <c r="BM705" s="15"/>
      <c r="BN705" s="15"/>
      <c r="BO705" s="15"/>
      <c r="BQ705" s="18"/>
      <c r="BR705" s="15"/>
      <c r="BS705" s="15"/>
      <c r="BT705" s="15"/>
      <c r="BU705" s="15"/>
      <c r="BV705" s="15"/>
      <c r="BW705" s="15"/>
      <c r="BX705" s="15"/>
      <c r="BY705" s="15"/>
      <c r="BZ705" s="15"/>
    </row>
    <row r="706" spans="1:78" ht="15" customHeight="1" x14ac:dyDescent="0.75">
      <c r="A706" s="10">
        <v>0</v>
      </c>
      <c r="B706" s="11">
        <v>8100</v>
      </c>
      <c r="C706" s="11">
        <v>26886</v>
      </c>
      <c r="D706" s="11">
        <v>36527</v>
      </c>
      <c r="E706" s="11">
        <v>12</v>
      </c>
      <c r="F706" s="11">
        <v>0</v>
      </c>
      <c r="G706" s="11">
        <v>0</v>
      </c>
      <c r="H706" s="11">
        <v>188.41982641000001</v>
      </c>
      <c r="I706" s="11">
        <v>0</v>
      </c>
      <c r="J706" s="11">
        <v>13</v>
      </c>
      <c r="K706" s="11">
        <v>24.865567185</v>
      </c>
      <c r="L706" s="11" t="s">
        <v>13</v>
      </c>
      <c r="M706" s="11" t="s">
        <v>18</v>
      </c>
      <c r="N706" s="11">
        <f t="shared" si="70"/>
        <v>1</v>
      </c>
      <c r="O706" s="11">
        <f t="shared" si="71"/>
        <v>0</v>
      </c>
      <c r="P706" s="11">
        <f t="shared" si="72"/>
        <v>0</v>
      </c>
      <c r="Q706" s="11">
        <f t="shared" si="73"/>
        <v>0</v>
      </c>
      <c r="R706" s="11">
        <f t="shared" si="74"/>
        <v>0</v>
      </c>
      <c r="S706" s="11">
        <f t="shared" si="75"/>
        <v>1</v>
      </c>
      <c r="T706" s="9">
        <f t="shared" si="76"/>
        <v>188.41982641000001</v>
      </c>
      <c r="AT706" s="18"/>
      <c r="AU706" s="15"/>
      <c r="AV706" s="15"/>
      <c r="AW706" s="15"/>
      <c r="AX706" s="15"/>
      <c r="AY706" s="15"/>
      <c r="AZ706" s="15"/>
      <c r="BA706" s="15"/>
      <c r="BB706" s="15"/>
      <c r="BC706" s="15"/>
      <c r="BD706" s="15"/>
      <c r="BE706" s="15"/>
      <c r="BF706" s="15"/>
      <c r="BG706" s="15"/>
      <c r="BH706" s="15"/>
      <c r="BI706" s="15"/>
      <c r="BJ706" s="15"/>
      <c r="BK706" s="15"/>
      <c r="BL706" s="15"/>
      <c r="BM706" s="15"/>
      <c r="BN706" s="15"/>
      <c r="BO706" s="15"/>
      <c r="BQ706" s="18"/>
      <c r="BR706" s="15"/>
      <c r="BS706" s="15"/>
      <c r="BT706" s="15"/>
      <c r="BU706" s="15"/>
      <c r="BV706" s="15"/>
      <c r="BW706" s="15"/>
      <c r="BX706" s="15"/>
      <c r="BY706" s="15"/>
      <c r="BZ706" s="15"/>
    </row>
    <row r="707" spans="1:78" ht="15" customHeight="1" x14ac:dyDescent="0.75">
      <c r="A707" s="10">
        <v>0</v>
      </c>
      <c r="B707" s="11">
        <v>8100</v>
      </c>
      <c r="C707" s="11"/>
      <c r="D707" s="11">
        <v>56386</v>
      </c>
      <c r="E707" s="11">
        <v>11</v>
      </c>
      <c r="F707" s="11">
        <v>1</v>
      </c>
      <c r="G707" s="11">
        <v>0</v>
      </c>
      <c r="H707" s="11">
        <v>294.60276683000001</v>
      </c>
      <c r="I707" s="11">
        <v>2</v>
      </c>
      <c r="J707" s="11">
        <v>12</v>
      </c>
      <c r="K707" s="11">
        <v>32.385956174</v>
      </c>
      <c r="L707" s="11" t="s">
        <v>13</v>
      </c>
      <c r="M707" s="11" t="s">
        <v>14</v>
      </c>
      <c r="N707" s="11">
        <f t="shared" ref="N707:N770" si="77">IF(L707="HomeImp",1,0)</f>
        <v>1</v>
      </c>
      <c r="O707" s="11">
        <f t="shared" ref="O707:O770" si="78">IF(M707="Mgr",1,0)</f>
        <v>0</v>
      </c>
      <c r="P707" s="11">
        <f t="shared" ref="P707:P770" si="79">IF(M707="Other",1,0)</f>
        <v>1</v>
      </c>
      <c r="Q707" s="11">
        <f t="shared" ref="Q707:Q770" si="80">IF(M707="Office",1,0)</f>
        <v>0</v>
      </c>
      <c r="R707" s="11">
        <f t="shared" ref="R707:R770" si="81">IF(M707="Sales",1,0)</f>
        <v>0</v>
      </c>
      <c r="S707" s="11">
        <f t="shared" ref="S707:S770" si="82">IF(M707="ProfExe",1,0)</f>
        <v>0</v>
      </c>
      <c r="T707" s="9">
        <f t="shared" ref="T707:T770" si="83">H707*N707</f>
        <v>294.60276683000001</v>
      </c>
      <c r="AT707" s="18"/>
      <c r="AU707" s="15"/>
      <c r="AV707" s="15"/>
      <c r="AW707" s="15"/>
      <c r="AX707" s="15"/>
      <c r="AY707" s="15"/>
      <c r="AZ707" s="15"/>
      <c r="BA707" s="15"/>
      <c r="BB707" s="15"/>
      <c r="BC707" s="15"/>
      <c r="BD707" s="15"/>
      <c r="BE707" s="15"/>
      <c r="BF707" s="15"/>
      <c r="BG707" s="15"/>
      <c r="BH707" s="15"/>
      <c r="BI707" s="15"/>
      <c r="BJ707" s="15"/>
      <c r="BK707" s="15"/>
      <c r="BL707" s="15"/>
      <c r="BM707" s="15"/>
      <c r="BN707" s="15"/>
      <c r="BO707" s="15"/>
      <c r="BQ707" s="18"/>
      <c r="BR707" s="15"/>
      <c r="BS707" s="15"/>
      <c r="BT707" s="15"/>
      <c r="BU707" s="15"/>
      <c r="BV707" s="15"/>
      <c r="BW707" s="15"/>
      <c r="BX707" s="15"/>
      <c r="BY707" s="15"/>
      <c r="BZ707" s="15"/>
    </row>
    <row r="708" spans="1:78" ht="15" customHeight="1" x14ac:dyDescent="0.75">
      <c r="A708" s="10">
        <v>1</v>
      </c>
      <c r="B708" s="11">
        <v>8100</v>
      </c>
      <c r="C708" s="11">
        <v>28523</v>
      </c>
      <c r="D708" s="11">
        <v>39816</v>
      </c>
      <c r="E708" s="11">
        <v>5</v>
      </c>
      <c r="F708" s="11">
        <v>0</v>
      </c>
      <c r="G708" s="11">
        <v>0</v>
      </c>
      <c r="H708" s="11">
        <v>130.64393328</v>
      </c>
      <c r="I708" s="11">
        <v>0</v>
      </c>
      <c r="J708" s="11">
        <v>16</v>
      </c>
      <c r="K708" s="11">
        <v>37.393526416</v>
      </c>
      <c r="L708" s="11" t="s">
        <v>20</v>
      </c>
      <c r="M708" s="11" t="s">
        <v>14</v>
      </c>
      <c r="N708" s="11">
        <f t="shared" si="77"/>
        <v>0</v>
      </c>
      <c r="O708" s="11">
        <f t="shared" si="78"/>
        <v>0</v>
      </c>
      <c r="P708" s="11">
        <f t="shared" si="79"/>
        <v>1</v>
      </c>
      <c r="Q708" s="11">
        <f t="shared" si="80"/>
        <v>0</v>
      </c>
      <c r="R708" s="11">
        <f t="shared" si="81"/>
        <v>0</v>
      </c>
      <c r="S708" s="11">
        <f t="shared" si="82"/>
        <v>0</v>
      </c>
      <c r="T708" s="9">
        <f t="shared" si="83"/>
        <v>0</v>
      </c>
      <c r="AT708" s="18"/>
      <c r="AU708" s="15"/>
      <c r="AV708" s="15"/>
      <c r="AW708" s="15"/>
      <c r="AX708" s="15"/>
      <c r="AY708" s="15"/>
      <c r="AZ708" s="15"/>
      <c r="BA708" s="15"/>
      <c r="BB708" s="15"/>
      <c r="BC708" s="15"/>
      <c r="BD708" s="15"/>
      <c r="BE708" s="15"/>
      <c r="BF708" s="15"/>
      <c r="BG708" s="15"/>
      <c r="BH708" s="15"/>
      <c r="BI708" s="15"/>
      <c r="BJ708" s="15"/>
      <c r="BK708" s="15"/>
      <c r="BL708" s="15"/>
      <c r="BM708" s="15"/>
      <c r="BN708" s="15"/>
      <c r="BO708" s="15"/>
      <c r="BQ708" s="18"/>
      <c r="BR708" s="15"/>
      <c r="BS708" s="15"/>
      <c r="BT708" s="15"/>
      <c r="BU708" s="15"/>
      <c r="BV708" s="15"/>
      <c r="BW708" s="15"/>
      <c r="BX708" s="15"/>
      <c r="BY708" s="15"/>
      <c r="BZ708" s="15"/>
    </row>
    <row r="709" spans="1:78" ht="15" customHeight="1" x14ac:dyDescent="0.75">
      <c r="A709" s="10">
        <v>0</v>
      </c>
      <c r="B709" s="11">
        <v>8100</v>
      </c>
      <c r="C709" s="11">
        <v>28187</v>
      </c>
      <c r="D709" s="11">
        <v>32584</v>
      </c>
      <c r="E709" s="11">
        <v>0</v>
      </c>
      <c r="F709" s="11">
        <v>1</v>
      </c>
      <c r="G709" s="11">
        <v>0</v>
      </c>
      <c r="H709" s="11">
        <v>27.048834712000001</v>
      </c>
      <c r="I709" s="11">
        <v>10</v>
      </c>
      <c r="J709" s="11">
        <v>7</v>
      </c>
      <c r="K709" s="11">
        <v>29.287956830999999</v>
      </c>
      <c r="L709" s="11" t="s">
        <v>20</v>
      </c>
      <c r="M709" s="11" t="s">
        <v>14</v>
      </c>
      <c r="N709" s="11">
        <f t="shared" si="77"/>
        <v>0</v>
      </c>
      <c r="O709" s="11">
        <f t="shared" si="78"/>
        <v>0</v>
      </c>
      <c r="P709" s="11">
        <f t="shared" si="79"/>
        <v>1</v>
      </c>
      <c r="Q709" s="11">
        <f t="shared" si="80"/>
        <v>0</v>
      </c>
      <c r="R709" s="11">
        <f t="shared" si="81"/>
        <v>0</v>
      </c>
      <c r="S709" s="11">
        <f t="shared" si="82"/>
        <v>0</v>
      </c>
      <c r="T709" s="9">
        <f t="shared" si="83"/>
        <v>0</v>
      </c>
      <c r="AT709" s="18"/>
      <c r="AU709" s="15"/>
      <c r="AV709" s="15"/>
      <c r="AW709" s="15"/>
      <c r="AX709" s="15"/>
      <c r="AY709" s="15"/>
      <c r="AZ709" s="15"/>
      <c r="BA709" s="15"/>
      <c r="BB709" s="15"/>
      <c r="BC709" s="15"/>
      <c r="BD709" s="15"/>
      <c r="BE709" s="15"/>
      <c r="BF709" s="15"/>
      <c r="BG709" s="15"/>
      <c r="BH709" s="15"/>
      <c r="BI709" s="15"/>
      <c r="BJ709" s="15"/>
      <c r="BK709" s="15"/>
      <c r="BL709" s="15"/>
      <c r="BM709" s="15"/>
      <c r="BN709" s="15"/>
      <c r="BO709" s="15"/>
      <c r="BQ709" s="18"/>
      <c r="BR709" s="15"/>
      <c r="BS709" s="15"/>
      <c r="BT709" s="15"/>
      <c r="BU709" s="15"/>
      <c r="BV709" s="15"/>
      <c r="BW709" s="15"/>
      <c r="BX709" s="15"/>
      <c r="BY709" s="15"/>
      <c r="BZ709" s="15"/>
    </row>
    <row r="710" spans="1:78" ht="15" customHeight="1" x14ac:dyDescent="0.75">
      <c r="A710" s="10">
        <v>0</v>
      </c>
      <c r="B710" s="11">
        <v>8100</v>
      </c>
      <c r="C710" s="11">
        <v>50373</v>
      </c>
      <c r="D710" s="11">
        <v>65865</v>
      </c>
      <c r="E710" s="11">
        <v>5</v>
      </c>
      <c r="F710" s="11">
        <v>0</v>
      </c>
      <c r="G710" s="11">
        <v>0</v>
      </c>
      <c r="H710" s="11">
        <v>99.598169948000006</v>
      </c>
      <c r="I710" s="11">
        <v>2</v>
      </c>
      <c r="J710" s="11">
        <v>11</v>
      </c>
      <c r="K710" s="11">
        <v>38.910150834</v>
      </c>
      <c r="L710" s="11" t="s">
        <v>20</v>
      </c>
      <c r="M710" s="11" t="s">
        <v>15</v>
      </c>
      <c r="N710" s="11">
        <f t="shared" si="77"/>
        <v>0</v>
      </c>
      <c r="O710" s="11">
        <f t="shared" si="78"/>
        <v>0</v>
      </c>
      <c r="P710" s="11">
        <f t="shared" si="79"/>
        <v>0</v>
      </c>
      <c r="Q710" s="11">
        <f t="shared" si="80"/>
        <v>1</v>
      </c>
      <c r="R710" s="11">
        <f t="shared" si="81"/>
        <v>0</v>
      </c>
      <c r="S710" s="11">
        <f t="shared" si="82"/>
        <v>0</v>
      </c>
      <c r="T710" s="9">
        <f t="shared" si="83"/>
        <v>0</v>
      </c>
      <c r="AT710" s="18"/>
      <c r="AU710" s="15"/>
      <c r="AV710" s="15"/>
      <c r="AW710" s="15"/>
      <c r="AX710" s="15"/>
      <c r="AY710" s="15"/>
      <c r="AZ710" s="15"/>
      <c r="BA710" s="15"/>
      <c r="BB710" s="15"/>
      <c r="BC710" s="15"/>
      <c r="BD710" s="15"/>
      <c r="BE710" s="15"/>
      <c r="BF710" s="15"/>
      <c r="BG710" s="15"/>
      <c r="BH710" s="15"/>
      <c r="BI710" s="15"/>
      <c r="BJ710" s="15"/>
      <c r="BK710" s="15"/>
      <c r="BL710" s="15"/>
      <c r="BM710" s="15"/>
      <c r="BN710" s="15"/>
      <c r="BO710" s="15"/>
      <c r="BQ710" s="18"/>
      <c r="BR710" s="15"/>
      <c r="BS710" s="15"/>
      <c r="BT710" s="15"/>
      <c r="BU710" s="15"/>
      <c r="BV710" s="15"/>
      <c r="BW710" s="15"/>
      <c r="BX710" s="15"/>
      <c r="BY710" s="15"/>
      <c r="BZ710" s="15"/>
    </row>
    <row r="711" spans="1:78" ht="15" customHeight="1" x14ac:dyDescent="0.75">
      <c r="A711" s="10">
        <v>0</v>
      </c>
      <c r="B711" s="11">
        <v>8200</v>
      </c>
      <c r="C711" s="11">
        <v>10909</v>
      </c>
      <c r="D711" s="11">
        <v>37286</v>
      </c>
      <c r="E711" s="11">
        <v>3</v>
      </c>
      <c r="F711" s="11">
        <v>0</v>
      </c>
      <c r="G711" s="11">
        <v>0</v>
      </c>
      <c r="H711" s="11">
        <v>268.25460164999998</v>
      </c>
      <c r="I711" s="11">
        <v>0</v>
      </c>
      <c r="J711" s="11">
        <v>12</v>
      </c>
      <c r="K711" s="11">
        <v>22.232952814000001</v>
      </c>
      <c r="L711" s="11" t="s">
        <v>20</v>
      </c>
      <c r="M711" s="11" t="s">
        <v>14</v>
      </c>
      <c r="N711" s="11">
        <f t="shared" si="77"/>
        <v>0</v>
      </c>
      <c r="O711" s="11">
        <f t="shared" si="78"/>
        <v>0</v>
      </c>
      <c r="P711" s="11">
        <f t="shared" si="79"/>
        <v>1</v>
      </c>
      <c r="Q711" s="11">
        <f t="shared" si="80"/>
        <v>0</v>
      </c>
      <c r="R711" s="11">
        <f t="shared" si="81"/>
        <v>0</v>
      </c>
      <c r="S711" s="11">
        <f t="shared" si="82"/>
        <v>0</v>
      </c>
      <c r="T711" s="9">
        <f t="shared" si="83"/>
        <v>0</v>
      </c>
      <c r="AT711" s="18"/>
      <c r="AU711" s="15"/>
      <c r="AV711" s="15"/>
      <c r="AW711" s="15"/>
      <c r="AX711" s="15"/>
      <c r="AY711" s="15"/>
      <c r="AZ711" s="15"/>
      <c r="BA711" s="15"/>
      <c r="BB711" s="15"/>
      <c r="BC711" s="15"/>
      <c r="BD711" s="15"/>
      <c r="BE711" s="15"/>
      <c r="BF711" s="15"/>
      <c r="BG711" s="15"/>
      <c r="BH711" s="15"/>
      <c r="BI711" s="15"/>
      <c r="BJ711" s="15"/>
      <c r="BK711" s="15"/>
      <c r="BL711" s="15"/>
      <c r="BM711" s="15"/>
      <c r="BN711" s="15"/>
      <c r="BO711" s="15"/>
      <c r="BQ711" s="18"/>
      <c r="BR711" s="15"/>
      <c r="BS711" s="15"/>
      <c r="BT711" s="15"/>
      <c r="BU711" s="15"/>
      <c r="BV711" s="15"/>
      <c r="BW711" s="15"/>
      <c r="BX711" s="15"/>
      <c r="BY711" s="15"/>
      <c r="BZ711" s="15"/>
    </row>
    <row r="712" spans="1:78" ht="15" customHeight="1" x14ac:dyDescent="0.75">
      <c r="A712" s="10">
        <v>0</v>
      </c>
      <c r="B712" s="11">
        <v>8200</v>
      </c>
      <c r="C712" s="11">
        <v>39175</v>
      </c>
      <c r="D712" s="11">
        <v>55848</v>
      </c>
      <c r="E712" s="11">
        <v>10</v>
      </c>
      <c r="F712" s="11"/>
      <c r="G712" s="11"/>
      <c r="H712" s="11">
        <v>161.66158225000001</v>
      </c>
      <c r="I712" s="11"/>
      <c r="J712" s="11">
        <v>18</v>
      </c>
      <c r="K712" s="11">
        <v>24.200111438</v>
      </c>
      <c r="L712" s="11" t="s">
        <v>13</v>
      </c>
      <c r="M712" s="11" t="s">
        <v>15</v>
      </c>
      <c r="N712" s="11">
        <f t="shared" si="77"/>
        <v>1</v>
      </c>
      <c r="O712" s="11">
        <f t="shared" si="78"/>
        <v>0</v>
      </c>
      <c r="P712" s="11">
        <f t="shared" si="79"/>
        <v>0</v>
      </c>
      <c r="Q712" s="11">
        <f t="shared" si="80"/>
        <v>1</v>
      </c>
      <c r="R712" s="11">
        <f t="shared" si="81"/>
        <v>0</v>
      </c>
      <c r="S712" s="11">
        <f t="shared" si="82"/>
        <v>0</v>
      </c>
      <c r="T712" s="9">
        <f t="shared" si="83"/>
        <v>161.66158225000001</v>
      </c>
      <c r="AT712" s="18"/>
      <c r="AU712" s="15"/>
      <c r="AV712" s="15"/>
      <c r="AW712" s="15"/>
      <c r="AX712" s="15"/>
      <c r="AY712" s="15"/>
      <c r="AZ712" s="15"/>
      <c r="BA712" s="15"/>
      <c r="BB712" s="15"/>
      <c r="BC712" s="15"/>
      <c r="BD712" s="15"/>
      <c r="BE712" s="15"/>
      <c r="BF712" s="15"/>
      <c r="BG712" s="15"/>
      <c r="BH712" s="15"/>
      <c r="BI712" s="15"/>
      <c r="BJ712" s="15"/>
      <c r="BK712" s="15"/>
      <c r="BL712" s="15"/>
      <c r="BM712" s="15"/>
      <c r="BN712" s="15"/>
      <c r="BO712" s="15"/>
      <c r="BQ712" s="18"/>
      <c r="BR712" s="15"/>
      <c r="BS712" s="15"/>
      <c r="BT712" s="15"/>
      <c r="BU712" s="15"/>
      <c r="BV712" s="15"/>
      <c r="BW712" s="15"/>
      <c r="BX712" s="15"/>
      <c r="BY712" s="15"/>
      <c r="BZ712" s="15"/>
    </row>
    <row r="713" spans="1:78" ht="15" customHeight="1" x14ac:dyDescent="0.75">
      <c r="A713" s="10">
        <v>0</v>
      </c>
      <c r="B713" s="11">
        <v>8200</v>
      </c>
      <c r="C713" s="11"/>
      <c r="D713" s="11">
        <v>50061</v>
      </c>
      <c r="E713" s="11">
        <v>10</v>
      </c>
      <c r="F713" s="11">
        <v>0</v>
      </c>
      <c r="G713" s="11">
        <v>0</v>
      </c>
      <c r="H713" s="11">
        <v>296.90163860000001</v>
      </c>
      <c r="I713" s="11">
        <v>1</v>
      </c>
      <c r="J713" s="11">
        <v>13</v>
      </c>
      <c r="K713" s="11">
        <v>33.632136516999999</v>
      </c>
      <c r="L713" s="11" t="s">
        <v>13</v>
      </c>
      <c r="M713" s="11" t="s">
        <v>14</v>
      </c>
      <c r="N713" s="11">
        <f t="shared" si="77"/>
        <v>1</v>
      </c>
      <c r="O713" s="11">
        <f t="shared" si="78"/>
        <v>0</v>
      </c>
      <c r="P713" s="11">
        <f t="shared" si="79"/>
        <v>1</v>
      </c>
      <c r="Q713" s="11">
        <f t="shared" si="80"/>
        <v>0</v>
      </c>
      <c r="R713" s="11">
        <f t="shared" si="81"/>
        <v>0</v>
      </c>
      <c r="S713" s="11">
        <f t="shared" si="82"/>
        <v>0</v>
      </c>
      <c r="T713" s="9">
        <f t="shared" si="83"/>
        <v>296.90163860000001</v>
      </c>
      <c r="AT713" s="18"/>
      <c r="AU713" s="15"/>
      <c r="AV713" s="15"/>
      <c r="AW713" s="15"/>
      <c r="AX713" s="15"/>
      <c r="AY713" s="15"/>
      <c r="AZ713" s="15"/>
      <c r="BA713" s="15"/>
      <c r="BB713" s="15"/>
      <c r="BC713" s="15"/>
      <c r="BD713" s="15"/>
      <c r="BE713" s="15"/>
      <c r="BF713" s="15"/>
      <c r="BG713" s="15"/>
      <c r="BH713" s="15"/>
      <c r="BI713" s="15"/>
      <c r="BJ713" s="15"/>
      <c r="BK713" s="15"/>
      <c r="BL713" s="15"/>
      <c r="BM713" s="15"/>
      <c r="BN713" s="15"/>
      <c r="BO713" s="15"/>
      <c r="BQ713" s="18"/>
      <c r="BR713" s="15"/>
      <c r="BS713" s="15"/>
      <c r="BT713" s="15"/>
      <c r="BU713" s="15"/>
      <c r="BV713" s="15"/>
      <c r="BW713" s="15"/>
      <c r="BX713" s="15"/>
      <c r="BY713" s="15"/>
      <c r="BZ713" s="15"/>
    </row>
    <row r="714" spans="1:78" ht="15" customHeight="1" x14ac:dyDescent="0.75">
      <c r="A714" s="10">
        <v>0</v>
      </c>
      <c r="B714" s="11">
        <v>8200</v>
      </c>
      <c r="C714" s="11">
        <v>101230</v>
      </c>
      <c r="D714" s="11">
        <v>120087</v>
      </c>
      <c r="E714" s="11">
        <v>9</v>
      </c>
      <c r="F714" s="11"/>
      <c r="G714" s="11"/>
      <c r="H714" s="11">
        <v>419.27296548999999</v>
      </c>
      <c r="I714" s="11">
        <v>1</v>
      </c>
      <c r="J714" s="11">
        <v>49</v>
      </c>
      <c r="K714" s="11">
        <v>40.558271494000003</v>
      </c>
      <c r="L714" s="11" t="s">
        <v>13</v>
      </c>
      <c r="M714" s="11" t="s">
        <v>14</v>
      </c>
      <c r="N714" s="11">
        <f t="shared" si="77"/>
        <v>1</v>
      </c>
      <c r="O714" s="11">
        <f t="shared" si="78"/>
        <v>0</v>
      </c>
      <c r="P714" s="11">
        <f t="shared" si="79"/>
        <v>1</v>
      </c>
      <c r="Q714" s="11">
        <f t="shared" si="80"/>
        <v>0</v>
      </c>
      <c r="R714" s="11">
        <f t="shared" si="81"/>
        <v>0</v>
      </c>
      <c r="S714" s="11">
        <f t="shared" si="82"/>
        <v>0</v>
      </c>
      <c r="T714" s="9">
        <f t="shared" si="83"/>
        <v>419.27296548999999</v>
      </c>
      <c r="AT714" s="18"/>
      <c r="AU714" s="15"/>
      <c r="AV714" s="15"/>
      <c r="AW714" s="15"/>
      <c r="AX714" s="15"/>
      <c r="AY714" s="15"/>
      <c r="AZ714" s="15"/>
      <c r="BA714" s="15"/>
      <c r="BB714" s="15"/>
      <c r="BC714" s="15"/>
      <c r="BD714" s="15"/>
      <c r="BE714" s="15"/>
      <c r="BF714" s="15"/>
      <c r="BG714" s="15"/>
      <c r="BH714" s="15"/>
      <c r="BI714" s="15"/>
      <c r="BJ714" s="15"/>
      <c r="BK714" s="15"/>
      <c r="BL714" s="15"/>
      <c r="BM714" s="15"/>
      <c r="BN714" s="15"/>
      <c r="BO714" s="15"/>
      <c r="BQ714" s="18"/>
      <c r="BR714" s="15"/>
      <c r="BS714" s="15"/>
      <c r="BT714" s="15"/>
      <c r="BU714" s="15"/>
      <c r="BV714" s="15"/>
      <c r="BW714" s="15"/>
      <c r="BX714" s="15"/>
      <c r="BY714" s="15"/>
      <c r="BZ714" s="15"/>
    </row>
    <row r="715" spans="1:78" ht="15" customHeight="1" x14ac:dyDescent="0.75">
      <c r="A715" s="10">
        <v>0</v>
      </c>
      <c r="B715" s="11">
        <v>8200</v>
      </c>
      <c r="C715" s="11">
        <v>62603</v>
      </c>
      <c r="D715" s="11">
        <v>86782</v>
      </c>
      <c r="E715" s="11">
        <v>15</v>
      </c>
      <c r="F715" s="11">
        <v>0</v>
      </c>
      <c r="G715" s="11">
        <v>0</v>
      </c>
      <c r="H715" s="11">
        <v>219.56581251</v>
      </c>
      <c r="I715" s="11">
        <v>0</v>
      </c>
      <c r="J715" s="11">
        <v>18</v>
      </c>
      <c r="K715" s="11">
        <v>24.636621349999999</v>
      </c>
      <c r="L715" s="11" t="s">
        <v>20</v>
      </c>
      <c r="M715" s="11" t="s">
        <v>18</v>
      </c>
      <c r="N715" s="11">
        <f t="shared" si="77"/>
        <v>0</v>
      </c>
      <c r="O715" s="11">
        <f t="shared" si="78"/>
        <v>0</v>
      </c>
      <c r="P715" s="11">
        <f t="shared" si="79"/>
        <v>0</v>
      </c>
      <c r="Q715" s="11">
        <f t="shared" si="80"/>
        <v>0</v>
      </c>
      <c r="R715" s="11">
        <f t="shared" si="81"/>
        <v>0</v>
      </c>
      <c r="S715" s="11">
        <f t="shared" si="82"/>
        <v>1</v>
      </c>
      <c r="T715" s="9">
        <f t="shared" si="83"/>
        <v>0</v>
      </c>
      <c r="AT715" s="18"/>
      <c r="AU715" s="15"/>
      <c r="AV715" s="15"/>
      <c r="AW715" s="15"/>
      <c r="AX715" s="15"/>
      <c r="AY715" s="15"/>
      <c r="AZ715" s="15"/>
      <c r="BA715" s="15"/>
      <c r="BB715" s="15"/>
      <c r="BC715" s="15"/>
      <c r="BD715" s="15"/>
      <c r="BE715" s="15"/>
      <c r="BF715" s="15"/>
      <c r="BG715" s="15"/>
      <c r="BH715" s="15"/>
      <c r="BI715" s="15"/>
      <c r="BJ715" s="15"/>
      <c r="BK715" s="15"/>
      <c r="BL715" s="15"/>
      <c r="BM715" s="15"/>
      <c r="BN715" s="15"/>
      <c r="BO715" s="15"/>
      <c r="BQ715" s="18"/>
      <c r="BR715" s="15"/>
      <c r="BS715" s="15"/>
      <c r="BT715" s="15"/>
      <c r="BU715" s="15"/>
      <c r="BV715" s="15"/>
      <c r="BW715" s="15"/>
      <c r="BX715" s="15"/>
      <c r="BY715" s="15"/>
      <c r="BZ715" s="15"/>
    </row>
    <row r="716" spans="1:78" ht="15" customHeight="1" x14ac:dyDescent="0.75">
      <c r="A716" s="10">
        <v>0</v>
      </c>
      <c r="B716" s="11">
        <v>8200</v>
      </c>
      <c r="C716" s="11">
        <v>117314</v>
      </c>
      <c r="D716" s="11">
        <v>132770</v>
      </c>
      <c r="E716" s="11">
        <v>4</v>
      </c>
      <c r="F716" s="11">
        <v>0</v>
      </c>
      <c r="G716" s="11">
        <v>1</v>
      </c>
      <c r="H716" s="11">
        <v>176.33454148999999</v>
      </c>
      <c r="I716" s="11">
        <v>0</v>
      </c>
      <c r="J716" s="11">
        <v>19</v>
      </c>
      <c r="K716" s="11">
        <v>34.552052430000003</v>
      </c>
      <c r="L716" s="11" t="s">
        <v>20</v>
      </c>
      <c r="M716" s="11" t="s">
        <v>19</v>
      </c>
      <c r="N716" s="11">
        <f t="shared" si="77"/>
        <v>0</v>
      </c>
      <c r="O716" s="11">
        <f t="shared" si="78"/>
        <v>0</v>
      </c>
      <c r="P716" s="11">
        <f t="shared" si="79"/>
        <v>0</v>
      </c>
      <c r="Q716" s="11">
        <f t="shared" si="80"/>
        <v>0</v>
      </c>
      <c r="R716" s="11">
        <f t="shared" si="81"/>
        <v>0</v>
      </c>
      <c r="S716" s="11">
        <f t="shared" si="82"/>
        <v>0</v>
      </c>
      <c r="T716" s="9">
        <f t="shared" si="83"/>
        <v>0</v>
      </c>
      <c r="AT716" s="18"/>
      <c r="AU716" s="15"/>
      <c r="AV716" s="15"/>
      <c r="AW716" s="15"/>
      <c r="AX716" s="15"/>
      <c r="AY716" s="15"/>
      <c r="AZ716" s="15"/>
      <c r="BA716" s="15"/>
      <c r="BB716" s="15"/>
      <c r="BC716" s="15"/>
      <c r="BD716" s="15"/>
      <c r="BE716" s="15"/>
      <c r="BF716" s="15"/>
      <c r="BG716" s="15"/>
      <c r="BH716" s="15"/>
      <c r="BI716" s="15"/>
      <c r="BJ716" s="15"/>
      <c r="BK716" s="15"/>
      <c r="BL716" s="15"/>
      <c r="BM716" s="15"/>
      <c r="BN716" s="15"/>
      <c r="BO716" s="15"/>
      <c r="BQ716" s="18"/>
      <c r="BR716" s="15"/>
      <c r="BS716" s="15"/>
      <c r="BT716" s="15"/>
      <c r="BU716" s="15"/>
      <c r="BV716" s="15"/>
      <c r="BW716" s="15"/>
      <c r="BX716" s="15"/>
      <c r="BY716" s="15"/>
      <c r="BZ716" s="15"/>
    </row>
    <row r="717" spans="1:78" ht="15" customHeight="1" x14ac:dyDescent="0.75">
      <c r="A717" s="10">
        <v>0</v>
      </c>
      <c r="B717" s="11">
        <v>8200</v>
      </c>
      <c r="C717" s="11">
        <v>64006</v>
      </c>
      <c r="D717" s="11">
        <v>80409</v>
      </c>
      <c r="E717" s="11">
        <v>15</v>
      </c>
      <c r="F717" s="11">
        <v>0</v>
      </c>
      <c r="G717" s="11">
        <v>0</v>
      </c>
      <c r="H717" s="11">
        <v>235.36324945000001</v>
      </c>
      <c r="I717" s="11">
        <v>0</v>
      </c>
      <c r="J717" s="11">
        <v>36</v>
      </c>
      <c r="K717" s="11">
        <v>35.636720345999997</v>
      </c>
      <c r="L717" s="11" t="s">
        <v>13</v>
      </c>
      <c r="M717" s="11" t="s">
        <v>14</v>
      </c>
      <c r="N717" s="11">
        <f t="shared" si="77"/>
        <v>1</v>
      </c>
      <c r="O717" s="11">
        <f t="shared" si="78"/>
        <v>0</v>
      </c>
      <c r="P717" s="11">
        <f t="shared" si="79"/>
        <v>1</v>
      </c>
      <c r="Q717" s="11">
        <f t="shared" si="80"/>
        <v>0</v>
      </c>
      <c r="R717" s="11">
        <f t="shared" si="81"/>
        <v>0</v>
      </c>
      <c r="S717" s="11">
        <f t="shared" si="82"/>
        <v>0</v>
      </c>
      <c r="T717" s="9">
        <f t="shared" si="83"/>
        <v>235.36324945000001</v>
      </c>
      <c r="AT717" s="18"/>
      <c r="AU717" s="15"/>
      <c r="AV717" s="15"/>
      <c r="AW717" s="15"/>
      <c r="AX717" s="15"/>
      <c r="AY717" s="15"/>
      <c r="AZ717" s="15"/>
      <c r="BA717" s="15"/>
      <c r="BB717" s="15"/>
      <c r="BC717" s="15"/>
      <c r="BD717" s="15"/>
      <c r="BE717" s="15"/>
      <c r="BF717" s="15"/>
      <c r="BG717" s="15"/>
      <c r="BH717" s="15"/>
      <c r="BI717" s="15"/>
      <c r="BJ717" s="15"/>
      <c r="BK717" s="15"/>
      <c r="BL717" s="15"/>
      <c r="BM717" s="15"/>
      <c r="BN717" s="15"/>
      <c r="BO717" s="15"/>
      <c r="BQ717" s="18"/>
      <c r="BR717" s="15"/>
      <c r="BS717" s="15"/>
      <c r="BT717" s="15"/>
      <c r="BU717" s="15"/>
      <c r="BV717" s="15"/>
      <c r="BW717" s="15"/>
      <c r="BX717" s="15"/>
      <c r="BY717" s="15"/>
      <c r="BZ717" s="15"/>
    </row>
    <row r="718" spans="1:78" ht="15" customHeight="1" x14ac:dyDescent="0.75">
      <c r="A718" s="10">
        <v>0</v>
      </c>
      <c r="B718" s="11">
        <v>8200</v>
      </c>
      <c r="C718" s="11"/>
      <c r="D718" s="11">
        <v>49362</v>
      </c>
      <c r="E718" s="11"/>
      <c r="F718" s="11"/>
      <c r="G718" s="11"/>
      <c r="H718" s="11"/>
      <c r="I718" s="11"/>
      <c r="J718" s="11"/>
      <c r="K718" s="11">
        <v>11.769692150999999</v>
      </c>
      <c r="L718" s="11"/>
      <c r="M718" s="11"/>
      <c r="N718" s="11">
        <f t="shared" si="77"/>
        <v>0</v>
      </c>
      <c r="O718" s="11">
        <f t="shared" si="78"/>
        <v>0</v>
      </c>
      <c r="P718" s="11">
        <f t="shared" si="79"/>
        <v>0</v>
      </c>
      <c r="Q718" s="11">
        <f t="shared" si="80"/>
        <v>0</v>
      </c>
      <c r="R718" s="11">
        <f t="shared" si="81"/>
        <v>0</v>
      </c>
      <c r="S718" s="11">
        <f t="shared" si="82"/>
        <v>0</v>
      </c>
      <c r="T718" s="9">
        <f t="shared" si="83"/>
        <v>0</v>
      </c>
      <c r="AT718" s="18"/>
      <c r="AU718" s="15"/>
      <c r="AV718" s="15"/>
      <c r="AW718" s="15"/>
      <c r="AX718" s="15"/>
      <c r="AY718" s="15"/>
      <c r="AZ718" s="15"/>
      <c r="BA718" s="15"/>
      <c r="BB718" s="15"/>
      <c r="BC718" s="15"/>
      <c r="BD718" s="15"/>
      <c r="BE718" s="15"/>
      <c r="BF718" s="15"/>
      <c r="BG718" s="15"/>
      <c r="BH718" s="15"/>
      <c r="BI718" s="15"/>
      <c r="BJ718" s="15"/>
      <c r="BK718" s="15"/>
      <c r="BL718" s="15"/>
      <c r="BM718" s="15"/>
      <c r="BN718" s="15"/>
      <c r="BO718" s="15"/>
      <c r="BQ718" s="18"/>
      <c r="BR718" s="15"/>
      <c r="BS718" s="15"/>
      <c r="BT718" s="15"/>
      <c r="BU718" s="15"/>
      <c r="BV718" s="15"/>
      <c r="BW718" s="15"/>
      <c r="BX718" s="15"/>
      <c r="BY718" s="15"/>
      <c r="BZ718" s="15"/>
    </row>
    <row r="719" spans="1:78" ht="15" customHeight="1" x14ac:dyDescent="0.75">
      <c r="A719" s="10">
        <v>0</v>
      </c>
      <c r="B719" s="11">
        <v>8200</v>
      </c>
      <c r="C719" s="11">
        <v>171456</v>
      </c>
      <c r="D719" s="11">
        <v>246758</v>
      </c>
      <c r="E719" s="11"/>
      <c r="F719" s="11">
        <v>0</v>
      </c>
      <c r="G719" s="11">
        <v>0</v>
      </c>
      <c r="H719" s="11">
        <v>138.15481817</v>
      </c>
      <c r="I719" s="11">
        <v>0</v>
      </c>
      <c r="J719" s="11">
        <v>21</v>
      </c>
      <c r="K719" s="11">
        <v>40.337860757999998</v>
      </c>
      <c r="L719" s="11" t="s">
        <v>20</v>
      </c>
      <c r="M719" s="11" t="s">
        <v>16</v>
      </c>
      <c r="N719" s="11">
        <f t="shared" si="77"/>
        <v>0</v>
      </c>
      <c r="O719" s="11">
        <f t="shared" si="78"/>
        <v>0</v>
      </c>
      <c r="P719" s="11">
        <f t="shared" si="79"/>
        <v>0</v>
      </c>
      <c r="Q719" s="11">
        <f t="shared" si="80"/>
        <v>0</v>
      </c>
      <c r="R719" s="11">
        <f t="shared" si="81"/>
        <v>1</v>
      </c>
      <c r="S719" s="11">
        <f t="shared" si="82"/>
        <v>0</v>
      </c>
      <c r="T719" s="9">
        <f t="shared" si="83"/>
        <v>0</v>
      </c>
      <c r="AT719" s="18"/>
      <c r="AU719" s="15"/>
      <c r="AV719" s="15"/>
      <c r="AW719" s="15"/>
      <c r="AX719" s="15"/>
      <c r="AY719" s="15"/>
      <c r="AZ719" s="15"/>
      <c r="BA719" s="15"/>
      <c r="BB719" s="15"/>
      <c r="BC719" s="15"/>
      <c r="BD719" s="15"/>
      <c r="BE719" s="15"/>
      <c r="BF719" s="15"/>
      <c r="BG719" s="15"/>
      <c r="BH719" s="15"/>
      <c r="BI719" s="15"/>
      <c r="BJ719" s="15"/>
      <c r="BK719" s="15"/>
      <c r="BL719" s="15"/>
      <c r="BM719" s="15"/>
      <c r="BN719" s="15"/>
      <c r="BO719" s="15"/>
      <c r="BQ719" s="18"/>
      <c r="BR719" s="15"/>
      <c r="BS719" s="15"/>
      <c r="BT719" s="15"/>
      <c r="BU719" s="15"/>
      <c r="BV719" s="15"/>
      <c r="BW719" s="15"/>
      <c r="BX719" s="15"/>
      <c r="BY719" s="15"/>
      <c r="BZ719" s="15"/>
    </row>
    <row r="720" spans="1:78" ht="15" customHeight="1" x14ac:dyDescent="0.75">
      <c r="A720" s="10">
        <v>0</v>
      </c>
      <c r="B720" s="11">
        <v>8200</v>
      </c>
      <c r="C720" s="11">
        <v>72986</v>
      </c>
      <c r="D720" s="11">
        <v>87621</v>
      </c>
      <c r="E720" s="11">
        <v>14</v>
      </c>
      <c r="F720" s="11">
        <v>0</v>
      </c>
      <c r="G720" s="11">
        <v>1</v>
      </c>
      <c r="H720" s="11">
        <v>86.545727017000004</v>
      </c>
      <c r="I720" s="11">
        <v>0</v>
      </c>
      <c r="J720" s="11">
        <v>9</v>
      </c>
      <c r="K720" s="11">
        <v>24.697430423</v>
      </c>
      <c r="L720" s="11" t="s">
        <v>20</v>
      </c>
      <c r="M720" s="11" t="s">
        <v>15</v>
      </c>
      <c r="N720" s="11">
        <f t="shared" si="77"/>
        <v>0</v>
      </c>
      <c r="O720" s="11">
        <f t="shared" si="78"/>
        <v>0</v>
      </c>
      <c r="P720" s="11">
        <f t="shared" si="79"/>
        <v>0</v>
      </c>
      <c r="Q720" s="11">
        <f t="shared" si="80"/>
        <v>1</v>
      </c>
      <c r="R720" s="11">
        <f t="shared" si="81"/>
        <v>0</v>
      </c>
      <c r="S720" s="11">
        <f t="shared" si="82"/>
        <v>0</v>
      </c>
      <c r="T720" s="9">
        <f t="shared" si="83"/>
        <v>0</v>
      </c>
      <c r="AT720" s="18"/>
      <c r="AU720" s="15"/>
      <c r="AV720" s="15"/>
      <c r="AW720" s="15"/>
      <c r="AX720" s="15"/>
      <c r="AY720" s="15"/>
      <c r="AZ720" s="15"/>
      <c r="BA720" s="15"/>
      <c r="BB720" s="15"/>
      <c r="BC720" s="15"/>
      <c r="BD720" s="15"/>
      <c r="BE720" s="15"/>
      <c r="BF720" s="15"/>
      <c r="BG720" s="15"/>
      <c r="BH720" s="15"/>
      <c r="BI720" s="15"/>
      <c r="BJ720" s="15"/>
      <c r="BK720" s="15"/>
      <c r="BL720" s="15"/>
      <c r="BM720" s="15"/>
      <c r="BN720" s="15"/>
      <c r="BO720" s="15"/>
      <c r="BQ720" s="18"/>
      <c r="BR720" s="15"/>
      <c r="BS720" s="15"/>
      <c r="BT720" s="15"/>
      <c r="BU720" s="15"/>
      <c r="BV720" s="15"/>
      <c r="BW720" s="15"/>
      <c r="BX720" s="15"/>
      <c r="BY720" s="15"/>
      <c r="BZ720" s="15"/>
    </row>
    <row r="721" spans="1:78" ht="15" customHeight="1" x14ac:dyDescent="0.75">
      <c r="A721" s="10">
        <v>0</v>
      </c>
      <c r="B721" s="11">
        <v>8200</v>
      </c>
      <c r="C721" s="11">
        <v>172497</v>
      </c>
      <c r="D721" s="11">
        <v>249071</v>
      </c>
      <c r="E721" s="11"/>
      <c r="F721" s="11">
        <v>0</v>
      </c>
      <c r="G721" s="11">
        <v>0</v>
      </c>
      <c r="H721" s="11">
        <v>114.98197436</v>
      </c>
      <c r="I721" s="11">
        <v>0</v>
      </c>
      <c r="J721" s="11">
        <v>21</v>
      </c>
      <c r="K721" s="11">
        <v>41.098025151000002</v>
      </c>
      <c r="L721" s="11" t="s">
        <v>20</v>
      </c>
      <c r="M721" s="11" t="s">
        <v>16</v>
      </c>
      <c r="N721" s="11">
        <f t="shared" si="77"/>
        <v>0</v>
      </c>
      <c r="O721" s="11">
        <f t="shared" si="78"/>
        <v>0</v>
      </c>
      <c r="P721" s="11">
        <f t="shared" si="79"/>
        <v>0</v>
      </c>
      <c r="Q721" s="11">
        <f t="shared" si="80"/>
        <v>0</v>
      </c>
      <c r="R721" s="11">
        <f t="shared" si="81"/>
        <v>1</v>
      </c>
      <c r="S721" s="11">
        <f t="shared" si="82"/>
        <v>0</v>
      </c>
      <c r="T721" s="9">
        <f t="shared" si="83"/>
        <v>0</v>
      </c>
      <c r="AT721" s="18"/>
      <c r="AU721" s="15"/>
      <c r="AV721" s="15"/>
      <c r="AW721" s="15"/>
      <c r="AX721" s="15"/>
      <c r="AY721" s="15"/>
      <c r="AZ721" s="15"/>
      <c r="BA721" s="15"/>
      <c r="BB721" s="15"/>
      <c r="BC721" s="15"/>
      <c r="BD721" s="15"/>
      <c r="BE721" s="15"/>
      <c r="BF721" s="15"/>
      <c r="BG721" s="15"/>
      <c r="BH721" s="15"/>
      <c r="BI721" s="15"/>
      <c r="BJ721" s="15"/>
      <c r="BK721" s="15"/>
      <c r="BL721" s="15"/>
      <c r="BM721" s="15"/>
      <c r="BN721" s="15"/>
      <c r="BO721" s="15"/>
      <c r="BQ721" s="18"/>
      <c r="BR721" s="15"/>
      <c r="BS721" s="15"/>
      <c r="BT721" s="15"/>
      <c r="BU721" s="15"/>
      <c r="BV721" s="15"/>
      <c r="BW721" s="15"/>
      <c r="BX721" s="15"/>
      <c r="BY721" s="15"/>
      <c r="BZ721" s="15"/>
    </row>
    <row r="722" spans="1:78" ht="15" customHeight="1" x14ac:dyDescent="0.75">
      <c r="A722" s="10">
        <v>0</v>
      </c>
      <c r="B722" s="11">
        <v>8200</v>
      </c>
      <c r="C722" s="11">
        <v>51730</v>
      </c>
      <c r="D722" s="11">
        <v>59025</v>
      </c>
      <c r="E722" s="11">
        <v>16</v>
      </c>
      <c r="F722" s="11">
        <v>0</v>
      </c>
      <c r="G722" s="11">
        <v>3</v>
      </c>
      <c r="H722" s="11">
        <v>220.81329019</v>
      </c>
      <c r="I722" s="11">
        <v>0</v>
      </c>
      <c r="J722" s="11">
        <v>37</v>
      </c>
      <c r="K722" s="11">
        <v>24.380092653999998</v>
      </c>
      <c r="L722" s="11" t="s">
        <v>20</v>
      </c>
      <c r="M722" s="11" t="s">
        <v>14</v>
      </c>
      <c r="N722" s="11">
        <f t="shared" si="77"/>
        <v>0</v>
      </c>
      <c r="O722" s="11">
        <f t="shared" si="78"/>
        <v>0</v>
      </c>
      <c r="P722" s="11">
        <f t="shared" si="79"/>
        <v>1</v>
      </c>
      <c r="Q722" s="11">
        <f t="shared" si="80"/>
        <v>0</v>
      </c>
      <c r="R722" s="11">
        <f t="shared" si="81"/>
        <v>0</v>
      </c>
      <c r="S722" s="11">
        <f t="shared" si="82"/>
        <v>0</v>
      </c>
      <c r="T722" s="9">
        <f t="shared" si="83"/>
        <v>0</v>
      </c>
      <c r="AT722" s="18"/>
      <c r="AU722" s="15"/>
      <c r="AV722" s="15"/>
      <c r="AW722" s="15"/>
      <c r="AX722" s="15"/>
      <c r="AY722" s="15"/>
      <c r="AZ722" s="15"/>
      <c r="BA722" s="15"/>
      <c r="BB722" s="15"/>
      <c r="BC722" s="15"/>
      <c r="BD722" s="15"/>
      <c r="BE722" s="15"/>
      <c r="BF722" s="15"/>
      <c r="BG722" s="15"/>
      <c r="BH722" s="15"/>
      <c r="BI722" s="15"/>
      <c r="BJ722" s="15"/>
      <c r="BK722" s="15"/>
      <c r="BL722" s="15"/>
      <c r="BM722" s="15"/>
      <c r="BN722" s="15"/>
      <c r="BO722" s="15"/>
      <c r="BQ722" s="18"/>
      <c r="BR722" s="15"/>
      <c r="BS722" s="15"/>
      <c r="BT722" s="15"/>
      <c r="BU722" s="15"/>
      <c r="BV722" s="15"/>
      <c r="BW722" s="15"/>
      <c r="BX722" s="15"/>
      <c r="BY722" s="15"/>
      <c r="BZ722" s="15"/>
    </row>
    <row r="723" spans="1:78" ht="15" customHeight="1" x14ac:dyDescent="0.75">
      <c r="A723" s="10">
        <v>0</v>
      </c>
      <c r="B723" s="11">
        <v>8200</v>
      </c>
      <c r="C723" s="11">
        <v>58536</v>
      </c>
      <c r="D723" s="11">
        <v>66546</v>
      </c>
      <c r="E723" s="11">
        <v>1</v>
      </c>
      <c r="F723" s="11">
        <v>0</v>
      </c>
      <c r="G723" s="11">
        <v>2</v>
      </c>
      <c r="H723" s="11">
        <v>118.39735837000001</v>
      </c>
      <c r="I723" s="11">
        <v>2</v>
      </c>
      <c r="J723" s="11">
        <v>17</v>
      </c>
      <c r="K723" s="11">
        <v>34.711649549999997</v>
      </c>
      <c r="L723" s="11" t="s">
        <v>20</v>
      </c>
      <c r="M723" s="11" t="s">
        <v>14</v>
      </c>
      <c r="N723" s="11">
        <f t="shared" si="77"/>
        <v>0</v>
      </c>
      <c r="O723" s="11">
        <f t="shared" si="78"/>
        <v>0</v>
      </c>
      <c r="P723" s="11">
        <f t="shared" si="79"/>
        <v>1</v>
      </c>
      <c r="Q723" s="11">
        <f t="shared" si="80"/>
        <v>0</v>
      </c>
      <c r="R723" s="11">
        <f t="shared" si="81"/>
        <v>0</v>
      </c>
      <c r="S723" s="11">
        <f t="shared" si="82"/>
        <v>0</v>
      </c>
      <c r="T723" s="9">
        <f t="shared" si="83"/>
        <v>0</v>
      </c>
      <c r="AT723" s="18"/>
      <c r="AU723" s="15"/>
      <c r="AV723" s="15"/>
      <c r="AW723" s="15"/>
      <c r="AX723" s="15"/>
      <c r="AY723" s="15"/>
      <c r="AZ723" s="15"/>
      <c r="BA723" s="15"/>
      <c r="BB723" s="15"/>
      <c r="BC723" s="15"/>
      <c r="BD723" s="15"/>
      <c r="BE723" s="15"/>
      <c r="BF723" s="15"/>
      <c r="BG723" s="15"/>
      <c r="BH723" s="15"/>
      <c r="BI723" s="15"/>
      <c r="BJ723" s="15"/>
      <c r="BK723" s="15"/>
      <c r="BL723" s="15"/>
      <c r="BM723" s="15"/>
      <c r="BN723" s="15"/>
      <c r="BO723" s="15"/>
      <c r="BQ723" s="18"/>
      <c r="BR723" s="15"/>
      <c r="BS723" s="15"/>
      <c r="BT723" s="15"/>
      <c r="BU723" s="15"/>
      <c r="BV723" s="15"/>
      <c r="BW723" s="15"/>
      <c r="BX723" s="15"/>
      <c r="BY723" s="15"/>
      <c r="BZ723" s="15"/>
    </row>
    <row r="724" spans="1:78" ht="15" customHeight="1" x14ac:dyDescent="0.75">
      <c r="A724" s="10">
        <v>0</v>
      </c>
      <c r="B724" s="11">
        <v>8200</v>
      </c>
      <c r="C724" s="11">
        <v>68013</v>
      </c>
      <c r="D724" s="11">
        <v>77008</v>
      </c>
      <c r="E724" s="11">
        <v>8</v>
      </c>
      <c r="F724" s="11">
        <v>0</v>
      </c>
      <c r="G724" s="11">
        <v>0</v>
      </c>
      <c r="H724" s="11">
        <v>49.146922298</v>
      </c>
      <c r="I724" s="11">
        <v>1</v>
      </c>
      <c r="J724" s="11">
        <v>23</v>
      </c>
      <c r="K724" s="11">
        <v>40.792589704000001</v>
      </c>
      <c r="L724" s="11" t="s">
        <v>20</v>
      </c>
      <c r="M724" s="11" t="s">
        <v>18</v>
      </c>
      <c r="N724" s="11">
        <f t="shared" si="77"/>
        <v>0</v>
      </c>
      <c r="O724" s="11">
        <f t="shared" si="78"/>
        <v>0</v>
      </c>
      <c r="P724" s="11">
        <f t="shared" si="79"/>
        <v>0</v>
      </c>
      <c r="Q724" s="11">
        <f t="shared" si="80"/>
        <v>0</v>
      </c>
      <c r="R724" s="11">
        <f t="shared" si="81"/>
        <v>0</v>
      </c>
      <c r="S724" s="11">
        <f t="shared" si="82"/>
        <v>1</v>
      </c>
      <c r="T724" s="9">
        <f t="shared" si="83"/>
        <v>0</v>
      </c>
      <c r="AT724" s="18"/>
      <c r="AU724" s="15"/>
      <c r="AV724" s="15"/>
      <c r="AW724" s="15"/>
      <c r="AX724" s="15"/>
      <c r="AY724" s="15"/>
      <c r="AZ724" s="15"/>
      <c r="BA724" s="15"/>
      <c r="BB724" s="15"/>
      <c r="BC724" s="15"/>
      <c r="BD724" s="15"/>
      <c r="BE724" s="15"/>
      <c r="BF724" s="15"/>
      <c r="BG724" s="15"/>
      <c r="BH724" s="15"/>
      <c r="BI724" s="15"/>
      <c r="BJ724" s="15"/>
      <c r="BK724" s="15"/>
      <c r="BL724" s="15"/>
      <c r="BM724" s="15"/>
      <c r="BN724" s="15"/>
      <c r="BO724" s="15"/>
      <c r="BQ724" s="18"/>
      <c r="BR724" s="15"/>
      <c r="BS724" s="15"/>
      <c r="BT724" s="15"/>
      <c r="BU724" s="15"/>
      <c r="BV724" s="15"/>
      <c r="BW724" s="15"/>
      <c r="BX724" s="15"/>
      <c r="BY724" s="15"/>
      <c r="BZ724" s="15"/>
    </row>
    <row r="725" spans="1:78" ht="15" customHeight="1" x14ac:dyDescent="0.75">
      <c r="A725" s="10">
        <v>1</v>
      </c>
      <c r="B725" s="11">
        <v>8200</v>
      </c>
      <c r="C725" s="11">
        <v>47700</v>
      </c>
      <c r="D725" s="11">
        <v>60000</v>
      </c>
      <c r="E725" s="11">
        <v>0.1</v>
      </c>
      <c r="F725" s="11">
        <v>0</v>
      </c>
      <c r="G725" s="11">
        <v>0</v>
      </c>
      <c r="H725" s="11"/>
      <c r="I725" s="11">
        <v>0</v>
      </c>
      <c r="J725" s="11">
        <v>0</v>
      </c>
      <c r="K725" s="11"/>
      <c r="L725" s="11" t="s">
        <v>20</v>
      </c>
      <c r="M725" s="11" t="s">
        <v>14</v>
      </c>
      <c r="N725" s="11">
        <f t="shared" si="77"/>
        <v>0</v>
      </c>
      <c r="O725" s="11">
        <f t="shared" si="78"/>
        <v>0</v>
      </c>
      <c r="P725" s="11">
        <f t="shared" si="79"/>
        <v>1</v>
      </c>
      <c r="Q725" s="11">
        <f t="shared" si="80"/>
        <v>0</v>
      </c>
      <c r="R725" s="11">
        <f t="shared" si="81"/>
        <v>0</v>
      </c>
      <c r="S725" s="11">
        <f t="shared" si="82"/>
        <v>0</v>
      </c>
      <c r="T725" s="9">
        <f t="shared" si="83"/>
        <v>0</v>
      </c>
      <c r="AT725" s="18"/>
      <c r="AU725" s="15"/>
      <c r="AV725" s="15"/>
      <c r="AW725" s="15"/>
      <c r="AX725" s="15"/>
      <c r="AY725" s="15"/>
      <c r="AZ725" s="15"/>
      <c r="BA725" s="15"/>
      <c r="BB725" s="15"/>
      <c r="BC725" s="15"/>
      <c r="BD725" s="15"/>
      <c r="BE725" s="15"/>
      <c r="BF725" s="15"/>
      <c r="BG725" s="15"/>
      <c r="BH725" s="15"/>
      <c r="BI725" s="15"/>
      <c r="BJ725" s="15"/>
      <c r="BK725" s="15"/>
      <c r="BL725" s="15"/>
      <c r="BM725" s="15"/>
      <c r="BN725" s="15"/>
      <c r="BO725" s="15"/>
      <c r="BQ725" s="18"/>
      <c r="BR725" s="15"/>
      <c r="BS725" s="15"/>
      <c r="BT725" s="15"/>
      <c r="BU725" s="15"/>
      <c r="BV725" s="15"/>
      <c r="BW725" s="15"/>
      <c r="BX725" s="15"/>
      <c r="BY725" s="15"/>
      <c r="BZ725" s="15"/>
    </row>
    <row r="726" spans="1:78" ht="15" customHeight="1" x14ac:dyDescent="0.75">
      <c r="A726" s="10">
        <v>0</v>
      </c>
      <c r="B726" s="11">
        <v>8200</v>
      </c>
      <c r="C726" s="11">
        <v>76268</v>
      </c>
      <c r="D726" s="11">
        <v>89166</v>
      </c>
      <c r="E726" s="11">
        <v>23</v>
      </c>
      <c r="F726" s="11">
        <v>0</v>
      </c>
      <c r="G726" s="11">
        <v>0</v>
      </c>
      <c r="H726" s="11">
        <v>341.85534719999998</v>
      </c>
      <c r="I726" s="11">
        <v>1</v>
      </c>
      <c r="J726" s="11">
        <v>46</v>
      </c>
      <c r="K726" s="11">
        <v>29.869576643999999</v>
      </c>
      <c r="L726" s="11" t="s">
        <v>13</v>
      </c>
      <c r="M726" s="11" t="s">
        <v>14</v>
      </c>
      <c r="N726" s="11">
        <f t="shared" si="77"/>
        <v>1</v>
      </c>
      <c r="O726" s="11">
        <f t="shared" si="78"/>
        <v>0</v>
      </c>
      <c r="P726" s="11">
        <f t="shared" si="79"/>
        <v>1</v>
      </c>
      <c r="Q726" s="11">
        <f t="shared" si="80"/>
        <v>0</v>
      </c>
      <c r="R726" s="11">
        <f t="shared" si="81"/>
        <v>0</v>
      </c>
      <c r="S726" s="11">
        <f t="shared" si="82"/>
        <v>0</v>
      </c>
      <c r="T726" s="9">
        <f t="shared" si="83"/>
        <v>341.85534719999998</v>
      </c>
      <c r="AT726" s="18"/>
      <c r="AU726" s="15"/>
      <c r="AV726" s="15"/>
      <c r="AW726" s="15"/>
      <c r="AX726" s="15"/>
      <c r="AY726" s="15"/>
      <c r="AZ726" s="15"/>
      <c r="BA726" s="15"/>
      <c r="BB726" s="15"/>
      <c r="BC726" s="15"/>
      <c r="BD726" s="15"/>
      <c r="BE726" s="15"/>
      <c r="BF726" s="15"/>
      <c r="BG726" s="15"/>
      <c r="BH726" s="15"/>
      <c r="BI726" s="15"/>
      <c r="BJ726" s="15"/>
      <c r="BK726" s="15"/>
      <c r="BL726" s="15"/>
      <c r="BM726" s="15"/>
      <c r="BN726" s="15"/>
      <c r="BO726" s="15"/>
      <c r="BQ726" s="18"/>
      <c r="BR726" s="15"/>
      <c r="BS726" s="15"/>
      <c r="BT726" s="15"/>
      <c r="BU726" s="15"/>
      <c r="BV726" s="15"/>
      <c r="BW726" s="15"/>
      <c r="BX726" s="15"/>
      <c r="BY726" s="15"/>
      <c r="BZ726" s="15"/>
    </row>
    <row r="727" spans="1:78" ht="15" customHeight="1" x14ac:dyDescent="0.75">
      <c r="A727" s="10">
        <v>0</v>
      </c>
      <c r="B727" s="11">
        <v>8200</v>
      </c>
      <c r="C727" s="11"/>
      <c r="D727" s="11">
        <v>38648</v>
      </c>
      <c r="E727" s="11"/>
      <c r="F727" s="11"/>
      <c r="G727" s="11"/>
      <c r="H727" s="11">
        <v>302.53018222999998</v>
      </c>
      <c r="I727" s="11"/>
      <c r="J727" s="11">
        <v>10</v>
      </c>
      <c r="K727" s="11">
        <v>30.445375631000001</v>
      </c>
      <c r="L727" s="11" t="s">
        <v>13</v>
      </c>
      <c r="M727" s="11" t="s">
        <v>14</v>
      </c>
      <c r="N727" s="11">
        <f t="shared" si="77"/>
        <v>1</v>
      </c>
      <c r="O727" s="11">
        <f t="shared" si="78"/>
        <v>0</v>
      </c>
      <c r="P727" s="11">
        <f t="shared" si="79"/>
        <v>1</v>
      </c>
      <c r="Q727" s="11">
        <f t="shared" si="80"/>
        <v>0</v>
      </c>
      <c r="R727" s="11">
        <f t="shared" si="81"/>
        <v>0</v>
      </c>
      <c r="S727" s="11">
        <f t="shared" si="82"/>
        <v>0</v>
      </c>
      <c r="T727" s="9">
        <f t="shared" si="83"/>
        <v>302.53018222999998</v>
      </c>
      <c r="AT727" s="18"/>
      <c r="AU727" s="15"/>
      <c r="AV727" s="15"/>
      <c r="AW727" s="15"/>
      <c r="AX727" s="15"/>
      <c r="AY727" s="15"/>
      <c r="AZ727" s="15"/>
      <c r="BA727" s="15"/>
      <c r="BB727" s="15"/>
      <c r="BC727" s="15"/>
      <c r="BD727" s="15"/>
      <c r="BE727" s="15"/>
      <c r="BF727" s="15"/>
      <c r="BG727" s="15"/>
      <c r="BH727" s="15"/>
      <c r="BI727" s="15"/>
      <c r="BJ727" s="15"/>
      <c r="BK727" s="15"/>
      <c r="BL727" s="15"/>
      <c r="BM727" s="15"/>
      <c r="BN727" s="15"/>
      <c r="BO727" s="15"/>
      <c r="BQ727" s="18"/>
      <c r="BR727" s="15"/>
      <c r="BS727" s="15"/>
      <c r="BT727" s="15"/>
      <c r="BU727" s="15"/>
      <c r="BV727" s="15"/>
      <c r="BW727" s="15"/>
      <c r="BX727" s="15"/>
      <c r="BY727" s="15"/>
      <c r="BZ727" s="15"/>
    </row>
    <row r="728" spans="1:78" ht="15" customHeight="1" x14ac:dyDescent="0.75">
      <c r="A728" s="10">
        <v>0</v>
      </c>
      <c r="B728" s="11">
        <v>8200</v>
      </c>
      <c r="C728" s="11">
        <v>120837</v>
      </c>
      <c r="D728" s="11">
        <v>176244</v>
      </c>
      <c r="E728" s="11">
        <v>8</v>
      </c>
      <c r="F728" s="11">
        <v>0</v>
      </c>
      <c r="G728" s="11">
        <v>0</v>
      </c>
      <c r="H728" s="11">
        <v>196.72416054000001</v>
      </c>
      <c r="I728" s="11">
        <v>0</v>
      </c>
      <c r="J728" s="11">
        <v>20</v>
      </c>
      <c r="K728" s="11">
        <v>34.745743152000003</v>
      </c>
      <c r="L728" s="11" t="s">
        <v>20</v>
      </c>
      <c r="M728" s="11" t="s">
        <v>14</v>
      </c>
      <c r="N728" s="11">
        <f t="shared" si="77"/>
        <v>0</v>
      </c>
      <c r="O728" s="11">
        <f t="shared" si="78"/>
        <v>0</v>
      </c>
      <c r="P728" s="11">
        <f t="shared" si="79"/>
        <v>1</v>
      </c>
      <c r="Q728" s="11">
        <f t="shared" si="80"/>
        <v>0</v>
      </c>
      <c r="R728" s="11">
        <f t="shared" si="81"/>
        <v>0</v>
      </c>
      <c r="S728" s="11">
        <f t="shared" si="82"/>
        <v>0</v>
      </c>
      <c r="T728" s="9">
        <f t="shared" si="83"/>
        <v>0</v>
      </c>
      <c r="AT728" s="18"/>
      <c r="AU728" s="15"/>
      <c r="AV728" s="15"/>
      <c r="AW728" s="15"/>
      <c r="AX728" s="15"/>
      <c r="AY728" s="15"/>
      <c r="AZ728" s="15"/>
      <c r="BA728" s="15"/>
      <c r="BB728" s="15"/>
      <c r="BC728" s="15"/>
      <c r="BD728" s="15"/>
      <c r="BE728" s="15"/>
      <c r="BF728" s="15"/>
      <c r="BG728" s="15"/>
      <c r="BH728" s="15"/>
      <c r="BI728" s="15"/>
      <c r="BJ728" s="15"/>
      <c r="BK728" s="15"/>
      <c r="BL728" s="15"/>
      <c r="BM728" s="15"/>
      <c r="BN728" s="15"/>
      <c r="BO728" s="15"/>
      <c r="BQ728" s="18"/>
      <c r="BR728" s="15"/>
      <c r="BS728" s="15"/>
      <c r="BT728" s="15"/>
      <c r="BU728" s="15"/>
      <c r="BV728" s="15"/>
      <c r="BW728" s="15"/>
      <c r="BX728" s="15"/>
      <c r="BY728" s="15"/>
      <c r="BZ728" s="15"/>
    </row>
    <row r="729" spans="1:78" ht="15" customHeight="1" x14ac:dyDescent="0.75">
      <c r="A729" s="10">
        <v>0</v>
      </c>
      <c r="B729" s="11">
        <v>8200</v>
      </c>
      <c r="C729" s="11">
        <v>61821</v>
      </c>
      <c r="D729" s="11">
        <v>64832</v>
      </c>
      <c r="E729" s="11">
        <v>5</v>
      </c>
      <c r="F729" s="11">
        <v>0</v>
      </c>
      <c r="G729" s="11">
        <v>0</v>
      </c>
      <c r="H729" s="11">
        <v>123.28602488999999</v>
      </c>
      <c r="I729" s="11">
        <v>0</v>
      </c>
      <c r="J729" s="11">
        <v>34</v>
      </c>
      <c r="K729" s="11">
        <v>35.875343985999997</v>
      </c>
      <c r="L729" s="11" t="s">
        <v>13</v>
      </c>
      <c r="M729" s="11" t="s">
        <v>14</v>
      </c>
      <c r="N729" s="11">
        <f t="shared" si="77"/>
        <v>1</v>
      </c>
      <c r="O729" s="11">
        <f t="shared" si="78"/>
        <v>0</v>
      </c>
      <c r="P729" s="11">
        <f t="shared" si="79"/>
        <v>1</v>
      </c>
      <c r="Q729" s="11">
        <f t="shared" si="80"/>
        <v>0</v>
      </c>
      <c r="R729" s="11">
        <f t="shared" si="81"/>
        <v>0</v>
      </c>
      <c r="S729" s="11">
        <f t="shared" si="82"/>
        <v>0</v>
      </c>
      <c r="T729" s="9">
        <f t="shared" si="83"/>
        <v>123.28602488999999</v>
      </c>
      <c r="AT729" s="18"/>
      <c r="AU729" s="15"/>
      <c r="AV729" s="15"/>
      <c r="AW729" s="15"/>
      <c r="AX729" s="15"/>
      <c r="AY729" s="15"/>
      <c r="AZ729" s="15"/>
      <c r="BA729" s="15"/>
      <c r="BB729" s="15"/>
      <c r="BC729" s="15"/>
      <c r="BD729" s="15"/>
      <c r="BE729" s="15"/>
      <c r="BF729" s="15"/>
      <c r="BG729" s="15"/>
      <c r="BH729" s="15"/>
      <c r="BI729" s="15"/>
      <c r="BJ729" s="15"/>
      <c r="BK729" s="15"/>
      <c r="BL729" s="15"/>
      <c r="BM729" s="15"/>
      <c r="BN729" s="15"/>
      <c r="BO729" s="15"/>
      <c r="BQ729" s="18"/>
      <c r="BR729" s="15"/>
      <c r="BS729" s="15"/>
      <c r="BT729" s="15"/>
      <c r="BU729" s="15"/>
      <c r="BV729" s="15"/>
      <c r="BW729" s="15"/>
      <c r="BX729" s="15"/>
      <c r="BY729" s="15"/>
      <c r="BZ729" s="15"/>
    </row>
    <row r="730" spans="1:78" ht="15" customHeight="1" x14ac:dyDescent="0.75">
      <c r="A730" s="10">
        <v>0</v>
      </c>
      <c r="B730" s="11">
        <v>8200</v>
      </c>
      <c r="C730" s="11">
        <v>66254</v>
      </c>
      <c r="D730" s="11">
        <v>74994</v>
      </c>
      <c r="E730" s="11">
        <v>7</v>
      </c>
      <c r="F730" s="11">
        <v>0</v>
      </c>
      <c r="G730" s="11">
        <v>0</v>
      </c>
      <c r="H730" s="11">
        <v>60.384862517000002</v>
      </c>
      <c r="I730" s="11">
        <v>1</v>
      </c>
      <c r="J730" s="11">
        <v>24</v>
      </c>
      <c r="K730" s="11">
        <v>39.726105140000001</v>
      </c>
      <c r="L730" s="11" t="s">
        <v>20</v>
      </c>
      <c r="M730" s="11" t="s">
        <v>18</v>
      </c>
      <c r="N730" s="11">
        <f t="shared" si="77"/>
        <v>0</v>
      </c>
      <c r="O730" s="11">
        <f t="shared" si="78"/>
        <v>0</v>
      </c>
      <c r="P730" s="11">
        <f t="shared" si="79"/>
        <v>0</v>
      </c>
      <c r="Q730" s="11">
        <f t="shared" si="80"/>
        <v>0</v>
      </c>
      <c r="R730" s="11">
        <f t="shared" si="81"/>
        <v>0</v>
      </c>
      <c r="S730" s="11">
        <f t="shared" si="82"/>
        <v>1</v>
      </c>
      <c r="T730" s="9">
        <f t="shared" si="83"/>
        <v>0</v>
      </c>
      <c r="AT730" s="18"/>
      <c r="AU730" s="15"/>
      <c r="AV730" s="15"/>
      <c r="AW730" s="15"/>
      <c r="AX730" s="15"/>
      <c r="AY730" s="15"/>
      <c r="AZ730" s="15"/>
      <c r="BA730" s="15"/>
      <c r="BB730" s="15"/>
      <c r="BC730" s="15"/>
      <c r="BD730" s="15"/>
      <c r="BE730" s="15"/>
      <c r="BF730" s="15"/>
      <c r="BG730" s="15"/>
      <c r="BH730" s="15"/>
      <c r="BI730" s="15"/>
      <c r="BJ730" s="15"/>
      <c r="BK730" s="15"/>
      <c r="BL730" s="15"/>
      <c r="BM730" s="15"/>
      <c r="BN730" s="15"/>
      <c r="BO730" s="15"/>
      <c r="BQ730" s="18"/>
      <c r="BR730" s="15"/>
      <c r="BS730" s="15"/>
      <c r="BT730" s="15"/>
      <c r="BU730" s="15"/>
      <c r="BV730" s="15"/>
      <c r="BW730" s="15"/>
      <c r="BX730" s="15"/>
      <c r="BY730" s="15"/>
      <c r="BZ730" s="15"/>
    </row>
    <row r="731" spans="1:78" ht="15" customHeight="1" x14ac:dyDescent="0.75">
      <c r="A731" s="10">
        <v>0</v>
      </c>
      <c r="B731" s="11">
        <v>8200</v>
      </c>
      <c r="C731" s="11"/>
      <c r="D731" s="11">
        <v>49331</v>
      </c>
      <c r="E731" s="11">
        <v>9</v>
      </c>
      <c r="F731" s="11">
        <v>0</v>
      </c>
      <c r="G731" s="11">
        <v>0</v>
      </c>
      <c r="H731" s="11">
        <v>305.88808215</v>
      </c>
      <c r="I731" s="11">
        <v>2</v>
      </c>
      <c r="J731" s="11">
        <v>12</v>
      </c>
      <c r="K731" s="11">
        <v>33.718613863999998</v>
      </c>
      <c r="L731" s="11" t="s">
        <v>13</v>
      </c>
      <c r="M731" s="11" t="s">
        <v>14</v>
      </c>
      <c r="N731" s="11">
        <f t="shared" si="77"/>
        <v>1</v>
      </c>
      <c r="O731" s="11">
        <f t="shared" si="78"/>
        <v>0</v>
      </c>
      <c r="P731" s="11">
        <f t="shared" si="79"/>
        <v>1</v>
      </c>
      <c r="Q731" s="11">
        <f t="shared" si="80"/>
        <v>0</v>
      </c>
      <c r="R731" s="11">
        <f t="shared" si="81"/>
        <v>0</v>
      </c>
      <c r="S731" s="11">
        <f t="shared" si="82"/>
        <v>0</v>
      </c>
      <c r="T731" s="9">
        <f t="shared" si="83"/>
        <v>305.88808215</v>
      </c>
      <c r="AT731" s="18"/>
      <c r="AU731" s="15"/>
      <c r="AV731" s="15"/>
      <c r="AW731" s="15"/>
      <c r="AX731" s="15"/>
      <c r="AY731" s="15"/>
      <c r="AZ731" s="15"/>
      <c r="BA731" s="15"/>
      <c r="BB731" s="15"/>
      <c r="BC731" s="15"/>
      <c r="BD731" s="15"/>
      <c r="BE731" s="15"/>
      <c r="BF731" s="15"/>
      <c r="BG731" s="15"/>
      <c r="BH731" s="15"/>
      <c r="BI731" s="15"/>
      <c r="BJ731" s="15"/>
      <c r="BK731" s="15"/>
      <c r="BL731" s="15"/>
      <c r="BM731" s="15"/>
      <c r="BN731" s="15"/>
      <c r="BO731" s="15"/>
      <c r="BQ731" s="18"/>
      <c r="BR731" s="15"/>
      <c r="BS731" s="15"/>
      <c r="BT731" s="15"/>
      <c r="BU731" s="15"/>
      <c r="BV731" s="15"/>
      <c r="BW731" s="15"/>
      <c r="BX731" s="15"/>
      <c r="BY731" s="15"/>
      <c r="BZ731" s="15"/>
    </row>
    <row r="732" spans="1:78" ht="15" customHeight="1" x14ac:dyDescent="0.75">
      <c r="A732" s="10">
        <v>0</v>
      </c>
      <c r="B732" s="11">
        <v>8200</v>
      </c>
      <c r="C732" s="11">
        <v>67489</v>
      </c>
      <c r="D732" s="11">
        <v>80145</v>
      </c>
      <c r="E732" s="11">
        <v>2</v>
      </c>
      <c r="F732" s="11">
        <v>0</v>
      </c>
      <c r="G732" s="11">
        <v>0</v>
      </c>
      <c r="H732" s="11">
        <v>104.39650664</v>
      </c>
      <c r="I732" s="11">
        <v>0</v>
      </c>
      <c r="J732" s="11">
        <v>7</v>
      </c>
      <c r="K732" s="11">
        <v>36.912310875000003</v>
      </c>
      <c r="L732" s="11" t="s">
        <v>13</v>
      </c>
      <c r="M732" s="11" t="s">
        <v>14</v>
      </c>
      <c r="N732" s="11">
        <f t="shared" si="77"/>
        <v>1</v>
      </c>
      <c r="O732" s="11">
        <f t="shared" si="78"/>
        <v>0</v>
      </c>
      <c r="P732" s="11">
        <f t="shared" si="79"/>
        <v>1</v>
      </c>
      <c r="Q732" s="11">
        <f t="shared" si="80"/>
        <v>0</v>
      </c>
      <c r="R732" s="11">
        <f t="shared" si="81"/>
        <v>0</v>
      </c>
      <c r="S732" s="11">
        <f t="shared" si="82"/>
        <v>0</v>
      </c>
      <c r="T732" s="9">
        <f t="shared" si="83"/>
        <v>104.39650664</v>
      </c>
      <c r="AT732" s="18"/>
      <c r="AU732" s="15"/>
      <c r="AV732" s="15"/>
      <c r="AW732" s="15"/>
      <c r="AX732" s="15"/>
      <c r="AY732" s="15"/>
      <c r="AZ732" s="15"/>
      <c r="BA732" s="15"/>
      <c r="BB732" s="15"/>
      <c r="BC732" s="15"/>
      <c r="BD732" s="15"/>
      <c r="BE732" s="15"/>
      <c r="BF732" s="15"/>
      <c r="BG732" s="15"/>
      <c r="BH732" s="15"/>
      <c r="BI732" s="15"/>
      <c r="BJ732" s="15"/>
      <c r="BK732" s="15"/>
      <c r="BL732" s="15"/>
      <c r="BM732" s="15"/>
      <c r="BN732" s="15"/>
      <c r="BO732" s="15"/>
      <c r="BQ732" s="18"/>
      <c r="BR732" s="15"/>
      <c r="BS732" s="15"/>
      <c r="BT732" s="15"/>
      <c r="BU732" s="15"/>
      <c r="BV732" s="15"/>
      <c r="BW732" s="15"/>
      <c r="BX732" s="15"/>
      <c r="BY732" s="15"/>
      <c r="BZ732" s="15"/>
    </row>
    <row r="733" spans="1:78" ht="15" customHeight="1" x14ac:dyDescent="0.75">
      <c r="A733" s="10">
        <v>1</v>
      </c>
      <c r="B733" s="11">
        <v>8200</v>
      </c>
      <c r="C733" s="11">
        <v>87979</v>
      </c>
      <c r="D733" s="11">
        <v>94854</v>
      </c>
      <c r="E733" s="11">
        <v>10</v>
      </c>
      <c r="F733" s="11">
        <v>0</v>
      </c>
      <c r="G733" s="11">
        <v>0</v>
      </c>
      <c r="H733" s="11">
        <v>108.47902378000001</v>
      </c>
      <c r="I733" s="11">
        <v>3</v>
      </c>
      <c r="J733" s="11">
        <v>19</v>
      </c>
      <c r="K733" s="11">
        <v>41.270682596999997</v>
      </c>
      <c r="L733" s="11" t="s">
        <v>13</v>
      </c>
      <c r="M733" s="11" t="s">
        <v>18</v>
      </c>
      <c r="N733" s="11">
        <f t="shared" si="77"/>
        <v>1</v>
      </c>
      <c r="O733" s="11">
        <f t="shared" si="78"/>
        <v>0</v>
      </c>
      <c r="P733" s="11">
        <f t="shared" si="79"/>
        <v>0</v>
      </c>
      <c r="Q733" s="11">
        <f t="shared" si="80"/>
        <v>0</v>
      </c>
      <c r="R733" s="11">
        <f t="shared" si="81"/>
        <v>0</v>
      </c>
      <c r="S733" s="11">
        <f t="shared" si="82"/>
        <v>1</v>
      </c>
      <c r="T733" s="9">
        <f t="shared" si="83"/>
        <v>108.47902378000001</v>
      </c>
      <c r="AT733" s="18"/>
      <c r="AU733" s="15"/>
      <c r="AV733" s="15"/>
      <c r="AW733" s="15"/>
      <c r="AX733" s="15"/>
      <c r="AY733" s="15"/>
      <c r="AZ733" s="15"/>
      <c r="BA733" s="15"/>
      <c r="BB733" s="15"/>
      <c r="BC733" s="15"/>
      <c r="BD733" s="15"/>
      <c r="BE733" s="15"/>
      <c r="BF733" s="15"/>
      <c r="BG733" s="15"/>
      <c r="BH733" s="15"/>
      <c r="BI733" s="15"/>
      <c r="BJ733" s="15"/>
      <c r="BK733" s="15"/>
      <c r="BL733" s="15"/>
      <c r="BM733" s="15"/>
      <c r="BN733" s="15"/>
      <c r="BO733" s="15"/>
      <c r="BQ733" s="18"/>
      <c r="BR733" s="15"/>
      <c r="BS733" s="15"/>
      <c r="BT733" s="15"/>
      <c r="BU733" s="15"/>
      <c r="BV733" s="15"/>
      <c r="BW733" s="15"/>
      <c r="BX733" s="15"/>
      <c r="BY733" s="15"/>
      <c r="BZ733" s="15"/>
    </row>
    <row r="734" spans="1:78" ht="15" customHeight="1" x14ac:dyDescent="0.75">
      <c r="A734" s="10">
        <v>0</v>
      </c>
      <c r="B734" s="11">
        <v>8200</v>
      </c>
      <c r="C734" s="11">
        <v>80989</v>
      </c>
      <c r="D734" s="11">
        <v>105080</v>
      </c>
      <c r="E734" s="11">
        <v>1</v>
      </c>
      <c r="F734" s="11">
        <v>0</v>
      </c>
      <c r="G734" s="11">
        <v>0</v>
      </c>
      <c r="H734" s="11">
        <v>81.354795296999995</v>
      </c>
      <c r="I734" s="11">
        <v>1</v>
      </c>
      <c r="J734" s="11">
        <v>24</v>
      </c>
      <c r="K734" s="11">
        <v>38.475770500000003</v>
      </c>
      <c r="L734" s="11" t="s">
        <v>20</v>
      </c>
      <c r="M734" s="11" t="s">
        <v>17</v>
      </c>
      <c r="N734" s="11">
        <f t="shared" si="77"/>
        <v>0</v>
      </c>
      <c r="O734" s="11">
        <f t="shared" si="78"/>
        <v>1</v>
      </c>
      <c r="P734" s="11">
        <f t="shared" si="79"/>
        <v>0</v>
      </c>
      <c r="Q734" s="11">
        <f t="shared" si="80"/>
        <v>0</v>
      </c>
      <c r="R734" s="11">
        <f t="shared" si="81"/>
        <v>0</v>
      </c>
      <c r="S734" s="11">
        <f t="shared" si="82"/>
        <v>0</v>
      </c>
      <c r="T734" s="9">
        <f t="shared" si="83"/>
        <v>0</v>
      </c>
      <c r="AT734" s="18"/>
      <c r="AU734" s="15"/>
      <c r="AV734" s="15"/>
      <c r="AW734" s="15"/>
      <c r="AX734" s="15"/>
      <c r="AY734" s="15"/>
      <c r="AZ734" s="15"/>
      <c r="BA734" s="15"/>
      <c r="BB734" s="15"/>
      <c r="BC734" s="15"/>
      <c r="BD734" s="15"/>
      <c r="BE734" s="15"/>
      <c r="BF734" s="15"/>
      <c r="BG734" s="15"/>
      <c r="BH734" s="15"/>
      <c r="BI734" s="15"/>
      <c r="BJ734" s="15"/>
      <c r="BK734" s="15"/>
      <c r="BL734" s="15"/>
      <c r="BM734" s="15"/>
      <c r="BN734" s="15"/>
      <c r="BO734" s="15"/>
      <c r="BQ734" s="18"/>
      <c r="BR734" s="15"/>
      <c r="BS734" s="15"/>
      <c r="BT734" s="15"/>
      <c r="BU734" s="15"/>
      <c r="BV734" s="15"/>
      <c r="BW734" s="15"/>
      <c r="BX734" s="15"/>
      <c r="BY734" s="15"/>
      <c r="BZ734" s="15"/>
    </row>
    <row r="735" spans="1:78" ht="15" customHeight="1" x14ac:dyDescent="0.75">
      <c r="A735" s="10">
        <v>0</v>
      </c>
      <c r="B735" s="11">
        <v>8200</v>
      </c>
      <c r="C735" s="11">
        <v>135929</v>
      </c>
      <c r="D735" s="11">
        <v>200275</v>
      </c>
      <c r="E735" s="11">
        <v>0</v>
      </c>
      <c r="F735" s="11">
        <v>0</v>
      </c>
      <c r="G735" s="11">
        <v>0</v>
      </c>
      <c r="H735" s="11">
        <v>69.617174882</v>
      </c>
      <c r="I735" s="11">
        <v>1</v>
      </c>
      <c r="J735" s="11">
        <v>23</v>
      </c>
      <c r="K735" s="11">
        <v>37.805432648999997</v>
      </c>
      <c r="L735" s="11" t="s">
        <v>20</v>
      </c>
      <c r="M735" s="11" t="s">
        <v>18</v>
      </c>
      <c r="N735" s="11">
        <f t="shared" si="77"/>
        <v>0</v>
      </c>
      <c r="O735" s="11">
        <f t="shared" si="78"/>
        <v>0</v>
      </c>
      <c r="P735" s="11">
        <f t="shared" si="79"/>
        <v>0</v>
      </c>
      <c r="Q735" s="11">
        <f t="shared" si="80"/>
        <v>0</v>
      </c>
      <c r="R735" s="11">
        <f t="shared" si="81"/>
        <v>0</v>
      </c>
      <c r="S735" s="11">
        <f t="shared" si="82"/>
        <v>1</v>
      </c>
      <c r="T735" s="9">
        <f t="shared" si="83"/>
        <v>0</v>
      </c>
      <c r="AT735" s="18"/>
      <c r="AU735" s="15"/>
      <c r="AV735" s="15"/>
      <c r="AW735" s="15"/>
      <c r="AX735" s="15"/>
      <c r="AY735" s="15"/>
      <c r="AZ735" s="15"/>
      <c r="BA735" s="15"/>
      <c r="BB735" s="15"/>
      <c r="BC735" s="15"/>
      <c r="BD735" s="15"/>
      <c r="BE735" s="15"/>
      <c r="BF735" s="15"/>
      <c r="BG735" s="15"/>
      <c r="BH735" s="15"/>
      <c r="BI735" s="15"/>
      <c r="BJ735" s="15"/>
      <c r="BK735" s="15"/>
      <c r="BL735" s="15"/>
      <c r="BM735" s="15"/>
      <c r="BN735" s="15"/>
      <c r="BO735" s="15"/>
      <c r="BQ735" s="18"/>
      <c r="BR735" s="15"/>
      <c r="BS735" s="15"/>
      <c r="BT735" s="15"/>
      <c r="BU735" s="15"/>
      <c r="BV735" s="15"/>
      <c r="BW735" s="15"/>
      <c r="BX735" s="15"/>
      <c r="BY735" s="15"/>
      <c r="BZ735" s="15"/>
    </row>
    <row r="736" spans="1:78" ht="15" customHeight="1" x14ac:dyDescent="0.75">
      <c r="A736" s="10">
        <v>0</v>
      </c>
      <c r="B736" s="11">
        <v>8200</v>
      </c>
      <c r="C736" s="11">
        <v>75870</v>
      </c>
      <c r="D736" s="11">
        <v>97922</v>
      </c>
      <c r="E736" s="11">
        <v>0</v>
      </c>
      <c r="F736" s="11"/>
      <c r="G736" s="11"/>
      <c r="H736" s="11"/>
      <c r="I736" s="11"/>
      <c r="J736" s="11"/>
      <c r="K736" s="11">
        <v>27.276364918999999</v>
      </c>
      <c r="L736" s="11" t="s">
        <v>20</v>
      </c>
      <c r="M736" s="11" t="s">
        <v>18</v>
      </c>
      <c r="N736" s="11">
        <f t="shared" si="77"/>
        <v>0</v>
      </c>
      <c r="O736" s="11">
        <f t="shared" si="78"/>
        <v>0</v>
      </c>
      <c r="P736" s="11">
        <f t="shared" si="79"/>
        <v>0</v>
      </c>
      <c r="Q736" s="11">
        <f t="shared" si="80"/>
        <v>0</v>
      </c>
      <c r="R736" s="11">
        <f t="shared" si="81"/>
        <v>0</v>
      </c>
      <c r="S736" s="11">
        <f t="shared" si="82"/>
        <v>1</v>
      </c>
      <c r="T736" s="9">
        <f t="shared" si="83"/>
        <v>0</v>
      </c>
      <c r="AT736" s="18"/>
      <c r="AU736" s="15"/>
      <c r="AV736" s="15"/>
      <c r="AW736" s="15"/>
      <c r="AX736" s="15"/>
      <c r="AY736" s="15"/>
      <c r="AZ736" s="15"/>
      <c r="BA736" s="15"/>
      <c r="BB736" s="15"/>
      <c r="BC736" s="15"/>
      <c r="BD736" s="15"/>
      <c r="BE736" s="15"/>
      <c r="BF736" s="15"/>
      <c r="BG736" s="15"/>
      <c r="BH736" s="15"/>
      <c r="BI736" s="15"/>
      <c r="BJ736" s="15"/>
      <c r="BK736" s="15"/>
      <c r="BL736" s="15"/>
      <c r="BM736" s="15"/>
      <c r="BN736" s="15"/>
      <c r="BO736" s="15"/>
      <c r="BQ736" s="18"/>
      <c r="BR736" s="15"/>
      <c r="BS736" s="15"/>
      <c r="BT736" s="15"/>
      <c r="BU736" s="15"/>
      <c r="BV736" s="15"/>
      <c r="BW736" s="15"/>
      <c r="BX736" s="15"/>
      <c r="BY736" s="15"/>
      <c r="BZ736" s="15"/>
    </row>
    <row r="737" spans="1:78" ht="15" customHeight="1" x14ac:dyDescent="0.75">
      <c r="A737" s="10">
        <v>0</v>
      </c>
      <c r="B737" s="11">
        <v>8200</v>
      </c>
      <c r="C737" s="11">
        <v>48515</v>
      </c>
      <c r="D737" s="11">
        <v>59240</v>
      </c>
      <c r="E737" s="11">
        <v>17</v>
      </c>
      <c r="F737" s="11">
        <v>0</v>
      </c>
      <c r="G737" s="11">
        <v>4</v>
      </c>
      <c r="H737" s="11">
        <v>214.14450966000001</v>
      </c>
      <c r="I737" s="11">
        <v>0</v>
      </c>
      <c r="J737" s="11">
        <v>36</v>
      </c>
      <c r="K737" s="11">
        <v>27.459144234</v>
      </c>
      <c r="L737" s="11" t="s">
        <v>20</v>
      </c>
      <c r="M737" s="11" t="s">
        <v>14</v>
      </c>
      <c r="N737" s="11">
        <f t="shared" si="77"/>
        <v>0</v>
      </c>
      <c r="O737" s="11">
        <f t="shared" si="78"/>
        <v>0</v>
      </c>
      <c r="P737" s="11">
        <f t="shared" si="79"/>
        <v>1</v>
      </c>
      <c r="Q737" s="11">
        <f t="shared" si="80"/>
        <v>0</v>
      </c>
      <c r="R737" s="11">
        <f t="shared" si="81"/>
        <v>0</v>
      </c>
      <c r="S737" s="11">
        <f t="shared" si="82"/>
        <v>0</v>
      </c>
      <c r="T737" s="9">
        <f t="shared" si="83"/>
        <v>0</v>
      </c>
      <c r="AT737" s="18"/>
      <c r="AU737" s="15"/>
      <c r="AV737" s="15"/>
      <c r="AW737" s="15"/>
      <c r="AX737" s="15"/>
      <c r="AY737" s="15"/>
      <c r="AZ737" s="15"/>
      <c r="BA737" s="15"/>
      <c r="BB737" s="15"/>
      <c r="BC737" s="15"/>
      <c r="BD737" s="15"/>
      <c r="BE737" s="15"/>
      <c r="BF737" s="15"/>
      <c r="BG737" s="15"/>
      <c r="BH737" s="15"/>
      <c r="BI737" s="15"/>
      <c r="BJ737" s="15"/>
      <c r="BK737" s="15"/>
      <c r="BL737" s="15"/>
      <c r="BM737" s="15"/>
      <c r="BN737" s="15"/>
      <c r="BO737" s="15"/>
      <c r="BQ737" s="18"/>
      <c r="BR737" s="15"/>
      <c r="BS737" s="15"/>
      <c r="BT737" s="15"/>
      <c r="BU737" s="15"/>
      <c r="BV737" s="15"/>
      <c r="BW737" s="15"/>
      <c r="BX737" s="15"/>
      <c r="BY737" s="15"/>
      <c r="BZ737" s="15"/>
    </row>
    <row r="738" spans="1:78" ht="15" customHeight="1" x14ac:dyDescent="0.75">
      <c r="A738" s="10">
        <v>0</v>
      </c>
      <c r="B738" s="11">
        <v>8200</v>
      </c>
      <c r="C738" s="11">
        <v>79751</v>
      </c>
      <c r="D738" s="11">
        <v>125413</v>
      </c>
      <c r="E738" s="11">
        <v>7</v>
      </c>
      <c r="F738" s="11"/>
      <c r="G738" s="11"/>
      <c r="H738" s="11"/>
      <c r="I738" s="11"/>
      <c r="J738" s="11"/>
      <c r="K738" s="11">
        <v>41.985557292000003</v>
      </c>
      <c r="L738" s="11" t="s">
        <v>13</v>
      </c>
      <c r="M738" s="11" t="s">
        <v>14</v>
      </c>
      <c r="N738" s="11">
        <f t="shared" si="77"/>
        <v>1</v>
      </c>
      <c r="O738" s="11">
        <f t="shared" si="78"/>
        <v>0</v>
      </c>
      <c r="P738" s="11">
        <f t="shared" si="79"/>
        <v>1</v>
      </c>
      <c r="Q738" s="11">
        <f t="shared" si="80"/>
        <v>0</v>
      </c>
      <c r="R738" s="11">
        <f t="shared" si="81"/>
        <v>0</v>
      </c>
      <c r="S738" s="11">
        <f t="shared" si="82"/>
        <v>0</v>
      </c>
      <c r="T738" s="9">
        <f t="shared" si="83"/>
        <v>0</v>
      </c>
      <c r="AT738" s="18"/>
      <c r="AU738" s="15"/>
      <c r="AV738" s="15"/>
      <c r="AW738" s="15"/>
      <c r="AX738" s="15"/>
      <c r="AY738" s="15"/>
      <c r="AZ738" s="15"/>
      <c r="BA738" s="15"/>
      <c r="BB738" s="15"/>
      <c r="BC738" s="15"/>
      <c r="BD738" s="15"/>
      <c r="BE738" s="15"/>
      <c r="BF738" s="15"/>
      <c r="BG738" s="15"/>
      <c r="BH738" s="15"/>
      <c r="BI738" s="15"/>
      <c r="BJ738" s="15"/>
      <c r="BK738" s="15"/>
      <c r="BL738" s="15"/>
      <c r="BM738" s="15"/>
      <c r="BN738" s="15"/>
      <c r="BO738" s="15"/>
      <c r="BQ738" s="18"/>
      <c r="BR738" s="15"/>
      <c r="BS738" s="15"/>
      <c r="BT738" s="15"/>
      <c r="BU738" s="15"/>
      <c r="BV738" s="15"/>
      <c r="BW738" s="15"/>
      <c r="BX738" s="15"/>
      <c r="BY738" s="15"/>
      <c r="BZ738" s="15"/>
    </row>
    <row r="739" spans="1:78" ht="15" customHeight="1" x14ac:dyDescent="0.75">
      <c r="A739" s="10">
        <v>0</v>
      </c>
      <c r="B739" s="11">
        <v>8200</v>
      </c>
      <c r="C739" s="11"/>
      <c r="D739" s="11">
        <v>33540</v>
      </c>
      <c r="E739" s="11">
        <v>21</v>
      </c>
      <c r="F739" s="11">
        <v>0</v>
      </c>
      <c r="G739" s="11">
        <v>0</v>
      </c>
      <c r="H739" s="11">
        <v>178.68792754</v>
      </c>
      <c r="I739" s="11">
        <v>0</v>
      </c>
      <c r="J739" s="11">
        <v>15</v>
      </c>
      <c r="K739" s="11">
        <v>36.601698855999999</v>
      </c>
      <c r="L739" s="11" t="s">
        <v>13</v>
      </c>
      <c r="M739" s="11" t="s">
        <v>15</v>
      </c>
      <c r="N739" s="11">
        <f t="shared" si="77"/>
        <v>1</v>
      </c>
      <c r="O739" s="11">
        <f t="shared" si="78"/>
        <v>0</v>
      </c>
      <c r="P739" s="11">
        <f t="shared" si="79"/>
        <v>0</v>
      </c>
      <c r="Q739" s="11">
        <f t="shared" si="80"/>
        <v>1</v>
      </c>
      <c r="R739" s="11">
        <f t="shared" si="81"/>
        <v>0</v>
      </c>
      <c r="S739" s="11">
        <f t="shared" si="82"/>
        <v>0</v>
      </c>
      <c r="T739" s="9">
        <f t="shared" si="83"/>
        <v>178.68792754</v>
      </c>
      <c r="AT739" s="18"/>
      <c r="AU739" s="15"/>
      <c r="AV739" s="15"/>
      <c r="AW739" s="15"/>
      <c r="AX739" s="15"/>
      <c r="AY739" s="15"/>
      <c r="AZ739" s="15"/>
      <c r="BA739" s="15"/>
      <c r="BB739" s="15"/>
      <c r="BC739" s="15"/>
      <c r="BD739" s="15"/>
      <c r="BE739" s="15"/>
      <c r="BF739" s="15"/>
      <c r="BG739" s="15"/>
      <c r="BH739" s="15"/>
      <c r="BI739" s="15"/>
      <c r="BJ739" s="15"/>
      <c r="BK739" s="15"/>
      <c r="BL739" s="15"/>
      <c r="BM739" s="15"/>
      <c r="BN739" s="15"/>
      <c r="BO739" s="15"/>
      <c r="BQ739" s="18"/>
      <c r="BR739" s="15"/>
      <c r="BS739" s="15"/>
      <c r="BT739" s="15"/>
      <c r="BU739" s="15"/>
      <c r="BV739" s="15"/>
      <c r="BW739" s="15"/>
      <c r="BX739" s="15"/>
      <c r="BY739" s="15"/>
      <c r="BZ739" s="15"/>
    </row>
    <row r="740" spans="1:78" ht="15" customHeight="1" x14ac:dyDescent="0.75">
      <c r="A740" s="10">
        <v>0</v>
      </c>
      <c r="B740" s="11">
        <v>8200</v>
      </c>
      <c r="C740" s="11">
        <v>13392</v>
      </c>
      <c r="D740" s="11">
        <v>34254</v>
      </c>
      <c r="E740" s="11">
        <v>3</v>
      </c>
      <c r="F740" s="11">
        <v>0</v>
      </c>
      <c r="G740" s="11">
        <v>0</v>
      </c>
      <c r="H740" s="11">
        <v>267.91864156000003</v>
      </c>
      <c r="I740" s="11">
        <v>0</v>
      </c>
      <c r="J740" s="11">
        <v>11</v>
      </c>
      <c r="K740" s="11">
        <v>21.929990488000001</v>
      </c>
      <c r="L740" s="11" t="s">
        <v>20</v>
      </c>
      <c r="M740" s="11" t="s">
        <v>14</v>
      </c>
      <c r="N740" s="11">
        <f t="shared" si="77"/>
        <v>0</v>
      </c>
      <c r="O740" s="11">
        <f t="shared" si="78"/>
        <v>0</v>
      </c>
      <c r="P740" s="11">
        <f t="shared" si="79"/>
        <v>1</v>
      </c>
      <c r="Q740" s="11">
        <f t="shared" si="80"/>
        <v>0</v>
      </c>
      <c r="R740" s="11">
        <f t="shared" si="81"/>
        <v>0</v>
      </c>
      <c r="S740" s="11">
        <f t="shared" si="82"/>
        <v>0</v>
      </c>
      <c r="T740" s="9">
        <f t="shared" si="83"/>
        <v>0</v>
      </c>
      <c r="AT740" s="18"/>
      <c r="AU740" s="15"/>
      <c r="AV740" s="15"/>
      <c r="AW740" s="15"/>
      <c r="AX740" s="15"/>
      <c r="AY740" s="15"/>
      <c r="AZ740" s="15"/>
      <c r="BA740" s="15"/>
      <c r="BB740" s="15"/>
      <c r="BC740" s="15"/>
      <c r="BD740" s="15"/>
      <c r="BE740" s="15"/>
      <c r="BF740" s="15"/>
      <c r="BG740" s="15"/>
      <c r="BH740" s="15"/>
      <c r="BI740" s="15"/>
      <c r="BJ740" s="15"/>
      <c r="BK740" s="15"/>
      <c r="BL740" s="15"/>
      <c r="BM740" s="15"/>
      <c r="BN740" s="15"/>
      <c r="BO740" s="15"/>
      <c r="BQ740" s="18"/>
      <c r="BR740" s="15"/>
      <c r="BS740" s="15"/>
      <c r="BT740" s="15"/>
      <c r="BU740" s="15"/>
      <c r="BV740" s="15"/>
      <c r="BW740" s="15"/>
      <c r="BX740" s="15"/>
      <c r="BY740" s="15"/>
      <c r="BZ740" s="15"/>
    </row>
    <row r="741" spans="1:78" ht="15" customHeight="1" x14ac:dyDescent="0.75">
      <c r="A741" s="10">
        <v>1</v>
      </c>
      <c r="B741" s="11">
        <v>8300</v>
      </c>
      <c r="C741" s="11">
        <v>82000</v>
      </c>
      <c r="D741" s="11">
        <v>111000</v>
      </c>
      <c r="E741" s="11">
        <v>6</v>
      </c>
      <c r="F741" s="11">
        <v>2</v>
      </c>
      <c r="G741" s="11">
        <v>2</v>
      </c>
      <c r="H741" s="11">
        <v>214.1</v>
      </c>
      <c r="I741" s="11">
        <v>2</v>
      </c>
      <c r="J741" s="11">
        <v>12</v>
      </c>
      <c r="K741" s="11"/>
      <c r="L741" s="11" t="s">
        <v>20</v>
      </c>
      <c r="M741" s="11" t="s">
        <v>14</v>
      </c>
      <c r="N741" s="11">
        <f t="shared" si="77"/>
        <v>0</v>
      </c>
      <c r="O741" s="11">
        <f t="shared" si="78"/>
        <v>0</v>
      </c>
      <c r="P741" s="11">
        <f t="shared" si="79"/>
        <v>1</v>
      </c>
      <c r="Q741" s="11">
        <f t="shared" si="80"/>
        <v>0</v>
      </c>
      <c r="R741" s="11">
        <f t="shared" si="81"/>
        <v>0</v>
      </c>
      <c r="S741" s="11">
        <f t="shared" si="82"/>
        <v>0</v>
      </c>
      <c r="T741" s="9">
        <f t="shared" si="83"/>
        <v>0</v>
      </c>
      <c r="AT741" s="18"/>
      <c r="AU741" s="15"/>
      <c r="AV741" s="15"/>
      <c r="AW741" s="15"/>
      <c r="AX741" s="15"/>
      <c r="AY741" s="15"/>
      <c r="AZ741" s="15"/>
      <c r="BA741" s="15"/>
      <c r="BB741" s="15"/>
      <c r="BC741" s="15"/>
      <c r="BD741" s="15"/>
      <c r="BE741" s="15"/>
      <c r="BF741" s="15"/>
      <c r="BG741" s="15"/>
      <c r="BH741" s="15"/>
      <c r="BI741" s="15"/>
      <c r="BJ741" s="15"/>
      <c r="BK741" s="15"/>
      <c r="BL741" s="15"/>
      <c r="BM741" s="15"/>
      <c r="BN741" s="15"/>
      <c r="BO741" s="15"/>
      <c r="BQ741" s="18"/>
      <c r="BR741" s="15"/>
      <c r="BS741" s="15"/>
      <c r="BT741" s="15"/>
      <c r="BU741" s="15"/>
      <c r="BV741" s="15"/>
      <c r="BW741" s="15"/>
      <c r="BX741" s="15"/>
      <c r="BY741" s="15"/>
      <c r="BZ741" s="15"/>
    </row>
    <row r="742" spans="1:78" ht="15" customHeight="1" x14ac:dyDescent="0.75">
      <c r="A742" s="10">
        <v>0</v>
      </c>
      <c r="B742" s="11">
        <v>8300</v>
      </c>
      <c r="C742" s="11">
        <v>57503</v>
      </c>
      <c r="D742" s="11">
        <v>72704</v>
      </c>
      <c r="E742" s="11">
        <v>18</v>
      </c>
      <c r="F742" s="11">
        <v>0</v>
      </c>
      <c r="G742" s="11">
        <v>0</v>
      </c>
      <c r="H742" s="11">
        <v>156.59370755</v>
      </c>
      <c r="I742" s="11">
        <v>0</v>
      </c>
      <c r="J742" s="11">
        <v>11</v>
      </c>
      <c r="K742" s="11">
        <v>33.337118756000002</v>
      </c>
      <c r="L742" s="11" t="s">
        <v>20</v>
      </c>
      <c r="M742" s="11"/>
      <c r="N742" s="11">
        <f t="shared" si="77"/>
        <v>0</v>
      </c>
      <c r="O742" s="11">
        <f t="shared" si="78"/>
        <v>0</v>
      </c>
      <c r="P742" s="11">
        <f t="shared" si="79"/>
        <v>0</v>
      </c>
      <c r="Q742" s="11">
        <f t="shared" si="80"/>
        <v>0</v>
      </c>
      <c r="R742" s="11">
        <f t="shared" si="81"/>
        <v>0</v>
      </c>
      <c r="S742" s="11">
        <f t="shared" si="82"/>
        <v>0</v>
      </c>
      <c r="T742" s="9">
        <f t="shared" si="83"/>
        <v>0</v>
      </c>
      <c r="AT742" s="18"/>
      <c r="AU742" s="15"/>
      <c r="AV742" s="15"/>
      <c r="AW742" s="15"/>
      <c r="AX742" s="15"/>
      <c r="AY742" s="15"/>
      <c r="AZ742" s="15"/>
      <c r="BA742" s="15"/>
      <c r="BB742" s="15"/>
      <c r="BC742" s="15"/>
      <c r="BD742" s="15"/>
      <c r="BE742" s="15"/>
      <c r="BF742" s="15"/>
      <c r="BG742" s="15"/>
      <c r="BH742" s="15"/>
      <c r="BI742" s="15"/>
      <c r="BJ742" s="15"/>
      <c r="BK742" s="15"/>
      <c r="BL742" s="15"/>
      <c r="BM742" s="15"/>
      <c r="BN742" s="15"/>
      <c r="BO742" s="15"/>
      <c r="BQ742" s="18"/>
      <c r="BR742" s="15"/>
      <c r="BS742" s="15"/>
      <c r="BT742" s="15"/>
      <c r="BU742" s="15"/>
      <c r="BV742" s="15"/>
      <c r="BW742" s="15"/>
      <c r="BX742" s="15"/>
      <c r="BY742" s="15"/>
      <c r="BZ742" s="15"/>
    </row>
    <row r="743" spans="1:78" ht="15" customHeight="1" x14ac:dyDescent="0.75">
      <c r="A743" s="10">
        <v>0</v>
      </c>
      <c r="B743" s="11">
        <v>8300</v>
      </c>
      <c r="C743" s="11">
        <v>61213</v>
      </c>
      <c r="D743" s="11">
        <v>65798</v>
      </c>
      <c r="E743" s="11">
        <v>6</v>
      </c>
      <c r="F743" s="11">
        <v>0</v>
      </c>
      <c r="G743" s="11">
        <v>0</v>
      </c>
      <c r="H743" s="11">
        <v>86.296515757999998</v>
      </c>
      <c r="I743" s="11">
        <v>2</v>
      </c>
      <c r="J743" s="11">
        <v>20</v>
      </c>
      <c r="K743" s="11">
        <v>41.426872232000001</v>
      </c>
      <c r="L743" s="11" t="s">
        <v>13</v>
      </c>
      <c r="M743" s="11" t="s">
        <v>14</v>
      </c>
      <c r="N743" s="11">
        <f t="shared" si="77"/>
        <v>1</v>
      </c>
      <c r="O743" s="11">
        <f t="shared" si="78"/>
        <v>0</v>
      </c>
      <c r="P743" s="11">
        <f t="shared" si="79"/>
        <v>1</v>
      </c>
      <c r="Q743" s="11">
        <f t="shared" si="80"/>
        <v>0</v>
      </c>
      <c r="R743" s="11">
        <f t="shared" si="81"/>
        <v>0</v>
      </c>
      <c r="S743" s="11">
        <f t="shared" si="82"/>
        <v>0</v>
      </c>
      <c r="T743" s="9">
        <f t="shared" si="83"/>
        <v>86.296515757999998</v>
      </c>
      <c r="AT743" s="18"/>
      <c r="AU743" s="15"/>
      <c r="AV743" s="15"/>
      <c r="AW743" s="15"/>
      <c r="AX743" s="15"/>
      <c r="AY743" s="15"/>
      <c r="AZ743" s="15"/>
      <c r="BA743" s="15"/>
      <c r="BB743" s="15"/>
      <c r="BC743" s="15"/>
      <c r="BD743" s="15"/>
      <c r="BE743" s="15"/>
      <c r="BF743" s="15"/>
      <c r="BG743" s="15"/>
      <c r="BH743" s="15"/>
      <c r="BI743" s="15"/>
      <c r="BJ743" s="15"/>
      <c r="BK743" s="15"/>
      <c r="BL743" s="15"/>
      <c r="BM743" s="15"/>
      <c r="BN743" s="15"/>
      <c r="BO743" s="15"/>
      <c r="BQ743" s="18"/>
      <c r="BR743" s="15"/>
      <c r="BS743" s="15"/>
      <c r="BT743" s="15"/>
      <c r="BU743" s="15"/>
      <c r="BV743" s="15"/>
      <c r="BW743" s="15"/>
      <c r="BX743" s="15"/>
      <c r="BY743" s="15"/>
      <c r="BZ743" s="15"/>
    </row>
    <row r="744" spans="1:78" ht="15" customHeight="1" x14ac:dyDescent="0.75">
      <c r="A744" s="10">
        <v>0</v>
      </c>
      <c r="B744" s="11">
        <v>8300</v>
      </c>
      <c r="C744" s="11">
        <v>41481</v>
      </c>
      <c r="D744" s="11">
        <v>50448</v>
      </c>
      <c r="E744" s="11">
        <v>20</v>
      </c>
      <c r="F744" s="11">
        <v>0</v>
      </c>
      <c r="G744" s="11">
        <v>1</v>
      </c>
      <c r="H744" s="11">
        <v>230.84886345000001</v>
      </c>
      <c r="I744" s="11">
        <v>1</v>
      </c>
      <c r="J744" s="11">
        <v>18</v>
      </c>
      <c r="K744" s="11">
        <v>35.888291010000003</v>
      </c>
      <c r="L744" s="11" t="s">
        <v>13</v>
      </c>
      <c r="M744" s="11" t="s">
        <v>17</v>
      </c>
      <c r="N744" s="11">
        <f t="shared" si="77"/>
        <v>1</v>
      </c>
      <c r="O744" s="11">
        <f t="shared" si="78"/>
        <v>1</v>
      </c>
      <c r="P744" s="11">
        <f t="shared" si="79"/>
        <v>0</v>
      </c>
      <c r="Q744" s="11">
        <f t="shared" si="80"/>
        <v>0</v>
      </c>
      <c r="R744" s="11">
        <f t="shared" si="81"/>
        <v>0</v>
      </c>
      <c r="S744" s="11">
        <f t="shared" si="82"/>
        <v>0</v>
      </c>
      <c r="T744" s="9">
        <f t="shared" si="83"/>
        <v>230.84886345000001</v>
      </c>
      <c r="AT744" s="18"/>
      <c r="AU744" s="15"/>
      <c r="AV744" s="15"/>
      <c r="AW744" s="15"/>
      <c r="AX744" s="15"/>
      <c r="AY744" s="15"/>
      <c r="AZ744" s="15"/>
      <c r="BA744" s="15"/>
      <c r="BB744" s="15"/>
      <c r="BC744" s="15"/>
      <c r="BD744" s="15"/>
      <c r="BE744" s="15"/>
      <c r="BF744" s="15"/>
      <c r="BG744" s="15"/>
      <c r="BH744" s="15"/>
      <c r="BI744" s="15"/>
      <c r="BJ744" s="15"/>
      <c r="BK744" s="15"/>
      <c r="BL744" s="15"/>
      <c r="BM744" s="15"/>
      <c r="BN744" s="15"/>
      <c r="BO744" s="15"/>
      <c r="BQ744" s="18"/>
      <c r="BR744" s="15"/>
      <c r="BS744" s="15"/>
      <c r="BT744" s="15"/>
      <c r="BU744" s="15"/>
      <c r="BV744" s="15"/>
      <c r="BW744" s="15"/>
      <c r="BX744" s="15"/>
      <c r="BY744" s="15"/>
      <c r="BZ744" s="15"/>
    </row>
    <row r="745" spans="1:78" ht="15" customHeight="1" x14ac:dyDescent="0.75">
      <c r="A745" s="10">
        <v>0</v>
      </c>
      <c r="B745" s="11">
        <v>8300</v>
      </c>
      <c r="C745" s="11">
        <v>14601</v>
      </c>
      <c r="D745" s="11">
        <v>66143</v>
      </c>
      <c r="E745" s="11">
        <v>24</v>
      </c>
      <c r="F745" s="11">
        <v>0</v>
      </c>
      <c r="G745" s="11">
        <v>0</v>
      </c>
      <c r="H745" s="11">
        <v>320.23488221000002</v>
      </c>
      <c r="I745" s="11">
        <v>1</v>
      </c>
      <c r="J745" s="11">
        <v>12</v>
      </c>
      <c r="K745" s="11">
        <v>40.015070567999999</v>
      </c>
      <c r="L745" s="11" t="s">
        <v>13</v>
      </c>
      <c r="M745" s="11" t="s">
        <v>15</v>
      </c>
      <c r="N745" s="11">
        <f t="shared" si="77"/>
        <v>1</v>
      </c>
      <c r="O745" s="11">
        <f t="shared" si="78"/>
        <v>0</v>
      </c>
      <c r="P745" s="11">
        <f t="shared" si="79"/>
        <v>0</v>
      </c>
      <c r="Q745" s="11">
        <f t="shared" si="80"/>
        <v>1</v>
      </c>
      <c r="R745" s="11">
        <f t="shared" si="81"/>
        <v>0</v>
      </c>
      <c r="S745" s="11">
        <f t="shared" si="82"/>
        <v>0</v>
      </c>
      <c r="T745" s="9">
        <f t="shared" si="83"/>
        <v>320.23488221000002</v>
      </c>
      <c r="AT745" s="18"/>
      <c r="AU745" s="15"/>
      <c r="AV745" s="15"/>
      <c r="AW745" s="15"/>
      <c r="AX745" s="15"/>
      <c r="AY745" s="15"/>
      <c r="AZ745" s="15"/>
      <c r="BA745" s="15"/>
      <c r="BB745" s="15"/>
      <c r="BC745" s="15"/>
      <c r="BD745" s="15"/>
      <c r="BE745" s="15"/>
      <c r="BF745" s="15"/>
      <c r="BG745" s="15"/>
      <c r="BH745" s="15"/>
      <c r="BI745" s="15"/>
      <c r="BJ745" s="15"/>
      <c r="BK745" s="15"/>
      <c r="BL745" s="15"/>
      <c r="BM745" s="15"/>
      <c r="BN745" s="15"/>
      <c r="BO745" s="15"/>
      <c r="BQ745" s="18"/>
      <c r="BR745" s="15"/>
      <c r="BS745" s="15"/>
      <c r="BT745" s="15"/>
      <c r="BU745" s="15"/>
      <c r="BV745" s="15"/>
      <c r="BW745" s="15"/>
      <c r="BX745" s="15"/>
      <c r="BY745" s="15"/>
      <c r="BZ745" s="15"/>
    </row>
    <row r="746" spans="1:78" ht="15" customHeight="1" x14ac:dyDescent="0.75">
      <c r="A746" s="10">
        <v>0</v>
      </c>
      <c r="B746" s="11">
        <v>8300</v>
      </c>
      <c r="C746" s="11">
        <v>51783</v>
      </c>
      <c r="D746" s="11">
        <v>57839</v>
      </c>
      <c r="E746" s="11">
        <v>3</v>
      </c>
      <c r="F746" s="11">
        <v>0</v>
      </c>
      <c r="G746" s="11">
        <v>0</v>
      </c>
      <c r="H746" s="11">
        <v>96.176673144000006</v>
      </c>
      <c r="I746" s="11">
        <v>0</v>
      </c>
      <c r="J746" s="11">
        <v>20</v>
      </c>
      <c r="K746" s="11">
        <v>36.210351332000002</v>
      </c>
      <c r="L746" s="11" t="s">
        <v>20</v>
      </c>
      <c r="M746" s="11" t="s">
        <v>14</v>
      </c>
      <c r="N746" s="11">
        <f t="shared" si="77"/>
        <v>0</v>
      </c>
      <c r="O746" s="11">
        <f t="shared" si="78"/>
        <v>0</v>
      </c>
      <c r="P746" s="11">
        <f t="shared" si="79"/>
        <v>1</v>
      </c>
      <c r="Q746" s="11">
        <f t="shared" si="80"/>
        <v>0</v>
      </c>
      <c r="R746" s="11">
        <f t="shared" si="81"/>
        <v>0</v>
      </c>
      <c r="S746" s="11">
        <f t="shared" si="82"/>
        <v>0</v>
      </c>
      <c r="T746" s="9">
        <f t="shared" si="83"/>
        <v>0</v>
      </c>
      <c r="AT746" s="18"/>
      <c r="AU746" s="15"/>
      <c r="AV746" s="15"/>
      <c r="AW746" s="15"/>
      <c r="AX746" s="15"/>
      <c r="AY746" s="15"/>
      <c r="AZ746" s="15"/>
      <c r="BA746" s="15"/>
      <c r="BB746" s="15"/>
      <c r="BC746" s="15"/>
      <c r="BD746" s="15"/>
      <c r="BE746" s="15"/>
      <c r="BF746" s="15"/>
      <c r="BG746" s="15"/>
      <c r="BH746" s="15"/>
      <c r="BI746" s="15"/>
      <c r="BJ746" s="15"/>
      <c r="BK746" s="15"/>
      <c r="BL746" s="15"/>
      <c r="BM746" s="15"/>
      <c r="BN746" s="15"/>
      <c r="BO746" s="15"/>
      <c r="BQ746" s="18"/>
      <c r="BR746" s="15"/>
      <c r="BS746" s="15"/>
      <c r="BT746" s="15"/>
      <c r="BU746" s="15"/>
      <c r="BV746" s="15"/>
      <c r="BW746" s="15"/>
      <c r="BX746" s="15"/>
      <c r="BY746" s="15"/>
      <c r="BZ746" s="15"/>
    </row>
    <row r="747" spans="1:78" ht="15" customHeight="1" x14ac:dyDescent="0.75">
      <c r="A747" s="10">
        <v>0</v>
      </c>
      <c r="B747" s="11">
        <v>8300</v>
      </c>
      <c r="C747" s="11">
        <v>47000</v>
      </c>
      <c r="D747" s="11">
        <v>78320</v>
      </c>
      <c r="E747" s="11">
        <v>18</v>
      </c>
      <c r="F747" s="11">
        <v>0</v>
      </c>
      <c r="G747" s="11">
        <v>0</v>
      </c>
      <c r="H747" s="11">
        <v>195.83333332999999</v>
      </c>
      <c r="I747" s="11">
        <v>1</v>
      </c>
      <c r="J747" s="11">
        <v>17</v>
      </c>
      <c r="K747" s="11"/>
      <c r="L747" s="11" t="s">
        <v>13</v>
      </c>
      <c r="M747" s="11" t="s">
        <v>14</v>
      </c>
      <c r="N747" s="11">
        <f t="shared" si="77"/>
        <v>1</v>
      </c>
      <c r="O747" s="11">
        <f t="shared" si="78"/>
        <v>0</v>
      </c>
      <c r="P747" s="11">
        <f t="shared" si="79"/>
        <v>1</v>
      </c>
      <c r="Q747" s="11">
        <f t="shared" si="80"/>
        <v>0</v>
      </c>
      <c r="R747" s="11">
        <f t="shared" si="81"/>
        <v>0</v>
      </c>
      <c r="S747" s="11">
        <f t="shared" si="82"/>
        <v>0</v>
      </c>
      <c r="T747" s="9">
        <f t="shared" si="83"/>
        <v>195.83333332999999</v>
      </c>
      <c r="AT747" s="18"/>
      <c r="AU747" s="15"/>
      <c r="AV747" s="15"/>
      <c r="AW747" s="15"/>
      <c r="AX747" s="15"/>
      <c r="AY747" s="15"/>
      <c r="AZ747" s="15"/>
      <c r="BA747" s="15"/>
      <c r="BB747" s="15"/>
      <c r="BC747" s="15"/>
      <c r="BD747" s="15"/>
      <c r="BE747" s="15"/>
      <c r="BF747" s="15"/>
      <c r="BG747" s="15"/>
      <c r="BH747" s="15"/>
      <c r="BI747" s="15"/>
      <c r="BJ747" s="15"/>
      <c r="BK747" s="15"/>
      <c r="BL747" s="15"/>
      <c r="BM747" s="15"/>
      <c r="BN747" s="15"/>
      <c r="BO747" s="15"/>
      <c r="BQ747" s="18"/>
      <c r="BR747" s="15"/>
      <c r="BS747" s="15"/>
      <c r="BT747" s="15"/>
      <c r="BU747" s="15"/>
      <c r="BV747" s="15"/>
      <c r="BW747" s="15"/>
      <c r="BX747" s="15"/>
      <c r="BY747" s="15"/>
      <c r="BZ747" s="15"/>
    </row>
    <row r="748" spans="1:78" ht="15" customHeight="1" x14ac:dyDescent="0.75">
      <c r="A748" s="10">
        <v>0</v>
      </c>
      <c r="B748" s="11">
        <v>8300</v>
      </c>
      <c r="C748" s="11">
        <v>59761</v>
      </c>
      <c r="D748" s="11">
        <v>75081</v>
      </c>
      <c r="E748" s="11">
        <v>17</v>
      </c>
      <c r="F748" s="11">
        <v>0</v>
      </c>
      <c r="G748" s="11">
        <v>0</v>
      </c>
      <c r="H748" s="11">
        <v>147.94164244999999</v>
      </c>
      <c r="I748" s="11">
        <v>1</v>
      </c>
      <c r="J748" s="11">
        <v>11</v>
      </c>
      <c r="K748" s="11">
        <v>31.959227235</v>
      </c>
      <c r="L748" s="11" t="s">
        <v>20</v>
      </c>
      <c r="M748" s="11"/>
      <c r="N748" s="11">
        <f t="shared" si="77"/>
        <v>0</v>
      </c>
      <c r="O748" s="11">
        <f t="shared" si="78"/>
        <v>0</v>
      </c>
      <c r="P748" s="11">
        <f t="shared" si="79"/>
        <v>0</v>
      </c>
      <c r="Q748" s="11">
        <f t="shared" si="80"/>
        <v>0</v>
      </c>
      <c r="R748" s="11">
        <f t="shared" si="81"/>
        <v>0</v>
      </c>
      <c r="S748" s="11">
        <f t="shared" si="82"/>
        <v>0</v>
      </c>
      <c r="T748" s="9">
        <f t="shared" si="83"/>
        <v>0</v>
      </c>
      <c r="AT748" s="18"/>
      <c r="AU748" s="15"/>
      <c r="AV748" s="15"/>
      <c r="AW748" s="15"/>
      <c r="AX748" s="15"/>
      <c r="AY748" s="15"/>
      <c r="AZ748" s="15"/>
      <c r="BA748" s="15"/>
      <c r="BB748" s="15"/>
      <c r="BC748" s="15"/>
      <c r="BD748" s="15"/>
      <c r="BE748" s="15"/>
      <c r="BF748" s="15"/>
      <c r="BG748" s="15"/>
      <c r="BH748" s="15"/>
      <c r="BI748" s="15"/>
      <c r="BJ748" s="15"/>
      <c r="BK748" s="15"/>
      <c r="BL748" s="15"/>
      <c r="BM748" s="15"/>
      <c r="BN748" s="15"/>
      <c r="BO748" s="15"/>
      <c r="BQ748" s="18"/>
      <c r="BR748" s="15"/>
      <c r="BS748" s="15"/>
      <c r="BT748" s="15"/>
      <c r="BU748" s="15"/>
      <c r="BV748" s="15"/>
      <c r="BW748" s="15"/>
      <c r="BX748" s="15"/>
      <c r="BY748" s="15"/>
      <c r="BZ748" s="15"/>
    </row>
    <row r="749" spans="1:78" ht="15" customHeight="1" x14ac:dyDescent="0.75">
      <c r="A749" s="10">
        <v>1</v>
      </c>
      <c r="B749" s="11">
        <v>8300</v>
      </c>
      <c r="C749" s="11"/>
      <c r="D749" s="11">
        <v>47244</v>
      </c>
      <c r="E749" s="11">
        <v>6</v>
      </c>
      <c r="F749" s="11"/>
      <c r="G749" s="11"/>
      <c r="H749" s="11"/>
      <c r="I749" s="11"/>
      <c r="J749" s="11"/>
      <c r="K749" s="11"/>
      <c r="L749" s="11" t="s">
        <v>13</v>
      </c>
      <c r="M749" s="11" t="s">
        <v>14</v>
      </c>
      <c r="N749" s="11">
        <f t="shared" si="77"/>
        <v>1</v>
      </c>
      <c r="O749" s="11">
        <f t="shared" si="78"/>
        <v>0</v>
      </c>
      <c r="P749" s="11">
        <f t="shared" si="79"/>
        <v>1</v>
      </c>
      <c r="Q749" s="11">
        <f t="shared" si="80"/>
        <v>0</v>
      </c>
      <c r="R749" s="11">
        <f t="shared" si="81"/>
        <v>0</v>
      </c>
      <c r="S749" s="11">
        <f t="shared" si="82"/>
        <v>0</v>
      </c>
      <c r="T749" s="9">
        <f t="shared" si="83"/>
        <v>0</v>
      </c>
      <c r="AT749" s="18"/>
      <c r="AU749" s="15"/>
      <c r="AV749" s="15"/>
      <c r="AW749" s="15"/>
      <c r="AX749" s="15"/>
      <c r="AY749" s="15"/>
      <c r="AZ749" s="15"/>
      <c r="BA749" s="15"/>
      <c r="BB749" s="15"/>
      <c r="BC749" s="15"/>
      <c r="BD749" s="15"/>
      <c r="BE749" s="15"/>
      <c r="BF749" s="15"/>
      <c r="BG749" s="15"/>
      <c r="BH749" s="15"/>
      <c r="BI749" s="15"/>
      <c r="BJ749" s="15"/>
      <c r="BK749" s="15"/>
      <c r="BL749" s="15"/>
      <c r="BM749" s="15"/>
      <c r="BN749" s="15"/>
      <c r="BO749" s="15"/>
      <c r="BQ749" s="18"/>
      <c r="BR749" s="15"/>
      <c r="BS749" s="15"/>
      <c r="BT749" s="15"/>
      <c r="BU749" s="15"/>
      <c r="BV749" s="15"/>
      <c r="BW749" s="15"/>
      <c r="BX749" s="15"/>
      <c r="BY749" s="15"/>
      <c r="BZ749" s="15"/>
    </row>
    <row r="750" spans="1:78" ht="15" customHeight="1" x14ac:dyDescent="0.75">
      <c r="A750" s="10">
        <v>0</v>
      </c>
      <c r="B750" s="11">
        <v>8300</v>
      </c>
      <c r="C750" s="11"/>
      <c r="D750" s="11">
        <v>41438</v>
      </c>
      <c r="E750" s="11"/>
      <c r="F750" s="11"/>
      <c r="G750" s="11"/>
      <c r="H750" s="11">
        <v>302.85663285999999</v>
      </c>
      <c r="I750" s="11"/>
      <c r="J750" s="11">
        <v>12</v>
      </c>
      <c r="K750" s="11">
        <v>30.104071436000002</v>
      </c>
      <c r="L750" s="11" t="s">
        <v>13</v>
      </c>
      <c r="M750" s="11" t="s">
        <v>14</v>
      </c>
      <c r="N750" s="11">
        <f t="shared" si="77"/>
        <v>1</v>
      </c>
      <c r="O750" s="11">
        <f t="shared" si="78"/>
        <v>0</v>
      </c>
      <c r="P750" s="11">
        <f t="shared" si="79"/>
        <v>1</v>
      </c>
      <c r="Q750" s="11">
        <f t="shared" si="80"/>
        <v>0</v>
      </c>
      <c r="R750" s="11">
        <f t="shared" si="81"/>
        <v>0</v>
      </c>
      <c r="S750" s="11">
        <f t="shared" si="82"/>
        <v>0</v>
      </c>
      <c r="T750" s="9">
        <f t="shared" si="83"/>
        <v>302.85663285999999</v>
      </c>
      <c r="AT750" s="18"/>
      <c r="AU750" s="15"/>
      <c r="AV750" s="15"/>
      <c r="AW750" s="15"/>
      <c r="AX750" s="15"/>
      <c r="AY750" s="15"/>
      <c r="AZ750" s="15"/>
      <c r="BA750" s="15"/>
      <c r="BB750" s="15"/>
      <c r="BC750" s="15"/>
      <c r="BD750" s="15"/>
      <c r="BE750" s="15"/>
      <c r="BF750" s="15"/>
      <c r="BG750" s="15"/>
      <c r="BH750" s="15"/>
      <c r="BI750" s="15"/>
      <c r="BJ750" s="15"/>
      <c r="BK750" s="15"/>
      <c r="BL750" s="15"/>
      <c r="BM750" s="15"/>
      <c r="BN750" s="15"/>
      <c r="BO750" s="15"/>
      <c r="BQ750" s="18"/>
      <c r="BR750" s="15"/>
      <c r="BS750" s="15"/>
      <c r="BT750" s="15"/>
      <c r="BU750" s="15"/>
      <c r="BV750" s="15"/>
      <c r="BW750" s="15"/>
      <c r="BX750" s="15"/>
      <c r="BY750" s="15"/>
      <c r="BZ750" s="15"/>
    </row>
    <row r="751" spans="1:78" ht="15" customHeight="1" x14ac:dyDescent="0.75">
      <c r="A751" s="10">
        <v>0</v>
      </c>
      <c r="B751" s="11">
        <v>8300</v>
      </c>
      <c r="C751" s="11">
        <v>178745</v>
      </c>
      <c r="D751" s="11">
        <v>251935</v>
      </c>
      <c r="E751" s="11"/>
      <c r="F751" s="11">
        <v>0</v>
      </c>
      <c r="G751" s="11">
        <v>0</v>
      </c>
      <c r="H751" s="11">
        <v>130.7309108</v>
      </c>
      <c r="I751" s="11">
        <v>0</v>
      </c>
      <c r="J751" s="11">
        <v>22</v>
      </c>
      <c r="K751" s="11">
        <v>42.358059881999999</v>
      </c>
      <c r="L751" s="11" t="s">
        <v>20</v>
      </c>
      <c r="M751" s="11" t="s">
        <v>16</v>
      </c>
      <c r="N751" s="11">
        <f t="shared" si="77"/>
        <v>0</v>
      </c>
      <c r="O751" s="11">
        <f t="shared" si="78"/>
        <v>0</v>
      </c>
      <c r="P751" s="11">
        <f t="shared" si="79"/>
        <v>0</v>
      </c>
      <c r="Q751" s="11">
        <f t="shared" si="80"/>
        <v>0</v>
      </c>
      <c r="R751" s="11">
        <f t="shared" si="81"/>
        <v>1</v>
      </c>
      <c r="S751" s="11">
        <f t="shared" si="82"/>
        <v>0</v>
      </c>
      <c r="T751" s="9">
        <f t="shared" si="83"/>
        <v>0</v>
      </c>
      <c r="AT751" s="18"/>
      <c r="AU751" s="15"/>
      <c r="AV751" s="15"/>
      <c r="AW751" s="15"/>
      <c r="AX751" s="15"/>
      <c r="AY751" s="15"/>
      <c r="AZ751" s="15"/>
      <c r="BA751" s="15"/>
      <c r="BB751" s="15"/>
      <c r="BC751" s="15"/>
      <c r="BD751" s="15"/>
      <c r="BE751" s="15"/>
      <c r="BF751" s="15"/>
      <c r="BG751" s="15"/>
      <c r="BH751" s="15"/>
      <c r="BI751" s="15"/>
      <c r="BJ751" s="15"/>
      <c r="BK751" s="15"/>
      <c r="BL751" s="15"/>
      <c r="BM751" s="15"/>
      <c r="BN751" s="15"/>
      <c r="BO751" s="15"/>
      <c r="BQ751" s="18"/>
      <c r="BR751" s="15"/>
      <c r="BS751" s="15"/>
      <c r="BT751" s="15"/>
      <c r="BU751" s="15"/>
      <c r="BV751" s="15"/>
      <c r="BW751" s="15"/>
      <c r="BX751" s="15"/>
      <c r="BY751" s="15"/>
      <c r="BZ751" s="15"/>
    </row>
    <row r="752" spans="1:78" ht="15" customHeight="1" x14ac:dyDescent="0.75">
      <c r="A752" s="10">
        <v>0</v>
      </c>
      <c r="B752" s="11">
        <v>8300</v>
      </c>
      <c r="C752" s="11">
        <v>67715</v>
      </c>
      <c r="D752" s="11">
        <v>86945</v>
      </c>
      <c r="E752" s="11">
        <v>14</v>
      </c>
      <c r="F752" s="11">
        <v>0</v>
      </c>
      <c r="G752" s="11">
        <v>0</v>
      </c>
      <c r="H752" s="11">
        <v>221.47492481</v>
      </c>
      <c r="I752" s="11">
        <v>0</v>
      </c>
      <c r="J752" s="11">
        <v>17</v>
      </c>
      <c r="K752" s="11">
        <v>25.194297210999999</v>
      </c>
      <c r="L752" s="11" t="s">
        <v>20</v>
      </c>
      <c r="M752" s="11" t="s">
        <v>18</v>
      </c>
      <c r="N752" s="11">
        <f t="shared" si="77"/>
        <v>0</v>
      </c>
      <c r="O752" s="11">
        <f t="shared" si="78"/>
        <v>0</v>
      </c>
      <c r="P752" s="11">
        <f t="shared" si="79"/>
        <v>0</v>
      </c>
      <c r="Q752" s="11">
        <f t="shared" si="80"/>
        <v>0</v>
      </c>
      <c r="R752" s="11">
        <f t="shared" si="81"/>
        <v>0</v>
      </c>
      <c r="S752" s="11">
        <f t="shared" si="82"/>
        <v>1</v>
      </c>
      <c r="T752" s="9">
        <f t="shared" si="83"/>
        <v>0</v>
      </c>
      <c r="AT752" s="18"/>
      <c r="AU752" s="15"/>
      <c r="AV752" s="15"/>
      <c r="AW752" s="15"/>
      <c r="AX752" s="15"/>
      <c r="AY752" s="15"/>
      <c r="AZ752" s="15"/>
      <c r="BA752" s="15"/>
      <c r="BB752" s="15"/>
      <c r="BC752" s="15"/>
      <c r="BD752" s="15"/>
      <c r="BE752" s="15"/>
      <c r="BF752" s="15"/>
      <c r="BG752" s="15"/>
      <c r="BH752" s="15"/>
      <c r="BI752" s="15"/>
      <c r="BJ752" s="15"/>
      <c r="BK752" s="15"/>
      <c r="BL752" s="15"/>
      <c r="BM752" s="15"/>
      <c r="BN752" s="15"/>
      <c r="BO752" s="15"/>
      <c r="BQ752" s="18"/>
      <c r="BR752" s="15"/>
      <c r="BS752" s="15"/>
      <c r="BT752" s="15"/>
      <c r="BU752" s="15"/>
      <c r="BV752" s="15"/>
      <c r="BW752" s="15"/>
      <c r="BX752" s="15"/>
      <c r="BY752" s="15"/>
      <c r="BZ752" s="15"/>
    </row>
    <row r="753" spans="1:78" ht="15" customHeight="1" x14ac:dyDescent="0.75">
      <c r="A753" s="10">
        <v>0</v>
      </c>
      <c r="B753" s="11">
        <v>8300</v>
      </c>
      <c r="C753" s="11">
        <v>44783</v>
      </c>
      <c r="D753" s="11">
        <v>63424</v>
      </c>
      <c r="E753" s="11">
        <v>2</v>
      </c>
      <c r="F753" s="11">
        <v>0</v>
      </c>
      <c r="G753" s="11"/>
      <c r="H753" s="11">
        <v>97.900836205000004</v>
      </c>
      <c r="I753" s="11"/>
      <c r="J753" s="11">
        <v>12</v>
      </c>
      <c r="K753" s="11">
        <v>36.587869800999997</v>
      </c>
      <c r="L753" s="11" t="s">
        <v>13</v>
      </c>
      <c r="M753" s="11" t="s">
        <v>14</v>
      </c>
      <c r="N753" s="11">
        <f t="shared" si="77"/>
        <v>1</v>
      </c>
      <c r="O753" s="11">
        <f t="shared" si="78"/>
        <v>0</v>
      </c>
      <c r="P753" s="11">
        <f t="shared" si="79"/>
        <v>1</v>
      </c>
      <c r="Q753" s="11">
        <f t="shared" si="80"/>
        <v>0</v>
      </c>
      <c r="R753" s="11">
        <f t="shared" si="81"/>
        <v>0</v>
      </c>
      <c r="S753" s="11">
        <f t="shared" si="82"/>
        <v>0</v>
      </c>
      <c r="T753" s="9">
        <f t="shared" si="83"/>
        <v>97.900836205000004</v>
      </c>
      <c r="AT753" s="18"/>
      <c r="AU753" s="15"/>
      <c r="AV753" s="15"/>
      <c r="AW753" s="15"/>
      <c r="AX753" s="15"/>
      <c r="AY753" s="15"/>
      <c r="AZ753" s="15"/>
      <c r="BA753" s="15"/>
      <c r="BB753" s="15"/>
      <c r="BC753" s="15"/>
      <c r="BD753" s="15"/>
      <c r="BE753" s="15"/>
      <c r="BF753" s="15"/>
      <c r="BG753" s="15"/>
      <c r="BH753" s="15"/>
      <c r="BI753" s="15"/>
      <c r="BJ753" s="15"/>
      <c r="BK753" s="15"/>
      <c r="BL753" s="15"/>
      <c r="BM753" s="15"/>
      <c r="BN753" s="15"/>
      <c r="BO753" s="15"/>
      <c r="BQ753" s="18"/>
      <c r="BR753" s="15"/>
      <c r="BS753" s="15"/>
      <c r="BT753" s="15"/>
      <c r="BU753" s="15"/>
      <c r="BV753" s="15"/>
      <c r="BW753" s="15"/>
      <c r="BX753" s="15"/>
      <c r="BY753" s="15"/>
      <c r="BZ753" s="15"/>
    </row>
    <row r="754" spans="1:78" ht="15" customHeight="1" x14ac:dyDescent="0.75">
      <c r="A754" s="10">
        <v>0</v>
      </c>
      <c r="B754" s="11">
        <v>8300</v>
      </c>
      <c r="C754" s="11">
        <v>45842</v>
      </c>
      <c r="D754" s="11">
        <v>50006</v>
      </c>
      <c r="E754" s="11">
        <v>16</v>
      </c>
      <c r="F754" s="11">
        <v>0</v>
      </c>
      <c r="G754" s="11">
        <v>0</v>
      </c>
      <c r="H754" s="11">
        <v>90.653070126000003</v>
      </c>
      <c r="I754" s="11">
        <v>0</v>
      </c>
      <c r="J754" s="11">
        <v>12</v>
      </c>
      <c r="K754" s="11">
        <v>31.360821946000002</v>
      </c>
      <c r="L754" s="11" t="s">
        <v>20</v>
      </c>
      <c r="M754" s="11" t="s">
        <v>14</v>
      </c>
      <c r="N754" s="11">
        <f t="shared" si="77"/>
        <v>0</v>
      </c>
      <c r="O754" s="11">
        <f t="shared" si="78"/>
        <v>0</v>
      </c>
      <c r="P754" s="11">
        <f t="shared" si="79"/>
        <v>1</v>
      </c>
      <c r="Q754" s="11">
        <f t="shared" si="80"/>
        <v>0</v>
      </c>
      <c r="R754" s="11">
        <f t="shared" si="81"/>
        <v>0</v>
      </c>
      <c r="S754" s="11">
        <f t="shared" si="82"/>
        <v>0</v>
      </c>
      <c r="T754" s="9">
        <f t="shared" si="83"/>
        <v>0</v>
      </c>
      <c r="AT754" s="18"/>
      <c r="AU754" s="15"/>
      <c r="AV754" s="15"/>
      <c r="AW754" s="15"/>
      <c r="AX754" s="15"/>
      <c r="AY754" s="15"/>
      <c r="AZ754" s="15"/>
      <c r="BA754" s="15"/>
      <c r="BB754" s="15"/>
      <c r="BC754" s="15"/>
      <c r="BD754" s="15"/>
      <c r="BE754" s="15"/>
      <c r="BF754" s="15"/>
      <c r="BG754" s="15"/>
      <c r="BH754" s="15"/>
      <c r="BI754" s="15"/>
      <c r="BJ754" s="15"/>
      <c r="BK754" s="15"/>
      <c r="BL754" s="15"/>
      <c r="BM754" s="15"/>
      <c r="BN754" s="15"/>
      <c r="BO754" s="15"/>
      <c r="BQ754" s="18"/>
      <c r="BR754" s="15"/>
      <c r="BS754" s="15"/>
      <c r="BT754" s="15"/>
      <c r="BU754" s="15"/>
      <c r="BV754" s="15"/>
      <c r="BW754" s="15"/>
      <c r="BX754" s="15"/>
      <c r="BY754" s="15"/>
      <c r="BZ754" s="15"/>
    </row>
    <row r="755" spans="1:78" ht="15" customHeight="1" x14ac:dyDescent="0.75">
      <c r="A755" s="10">
        <v>0</v>
      </c>
      <c r="B755" s="11">
        <v>8300</v>
      </c>
      <c r="C755" s="11">
        <v>101150</v>
      </c>
      <c r="D755" s="11">
        <v>115215</v>
      </c>
      <c r="E755" s="11">
        <v>23</v>
      </c>
      <c r="F755" s="11">
        <v>0</v>
      </c>
      <c r="G755" s="11">
        <v>0</v>
      </c>
      <c r="H755" s="11">
        <v>130.25632942999999</v>
      </c>
      <c r="I755" s="11">
        <v>0</v>
      </c>
      <c r="J755" s="11">
        <v>12</v>
      </c>
      <c r="K755" s="11">
        <v>36.50599948</v>
      </c>
      <c r="L755" s="11" t="s">
        <v>13</v>
      </c>
      <c r="M755" s="11" t="s">
        <v>15</v>
      </c>
      <c r="N755" s="11">
        <f t="shared" si="77"/>
        <v>1</v>
      </c>
      <c r="O755" s="11">
        <f t="shared" si="78"/>
        <v>0</v>
      </c>
      <c r="P755" s="11">
        <f t="shared" si="79"/>
        <v>0</v>
      </c>
      <c r="Q755" s="11">
        <f t="shared" si="80"/>
        <v>1</v>
      </c>
      <c r="R755" s="11">
        <f t="shared" si="81"/>
        <v>0</v>
      </c>
      <c r="S755" s="11">
        <f t="shared" si="82"/>
        <v>0</v>
      </c>
      <c r="T755" s="9">
        <f t="shared" si="83"/>
        <v>130.25632942999999</v>
      </c>
      <c r="AT755" s="18"/>
      <c r="AU755" s="15"/>
      <c r="AV755" s="15"/>
      <c r="AW755" s="15"/>
      <c r="AX755" s="15"/>
      <c r="AY755" s="15"/>
      <c r="AZ755" s="15"/>
      <c r="BA755" s="15"/>
      <c r="BB755" s="15"/>
      <c r="BC755" s="15"/>
      <c r="BD755" s="15"/>
      <c r="BE755" s="15"/>
      <c r="BF755" s="15"/>
      <c r="BG755" s="15"/>
      <c r="BH755" s="15"/>
      <c r="BI755" s="15"/>
      <c r="BJ755" s="15"/>
      <c r="BK755" s="15"/>
      <c r="BL755" s="15"/>
      <c r="BM755" s="15"/>
      <c r="BN755" s="15"/>
      <c r="BO755" s="15"/>
      <c r="BQ755" s="18"/>
      <c r="BR755" s="15"/>
      <c r="BS755" s="15"/>
      <c r="BT755" s="15"/>
      <c r="BU755" s="15"/>
      <c r="BV755" s="15"/>
      <c r="BW755" s="15"/>
      <c r="BX755" s="15"/>
      <c r="BY755" s="15"/>
      <c r="BZ755" s="15"/>
    </row>
    <row r="756" spans="1:78" ht="15" customHeight="1" x14ac:dyDescent="0.75">
      <c r="A756" s="10">
        <v>0</v>
      </c>
      <c r="B756" s="11">
        <v>8300</v>
      </c>
      <c r="C756" s="11">
        <v>67839</v>
      </c>
      <c r="D756" s="11">
        <v>76502</v>
      </c>
      <c r="E756" s="11">
        <v>9</v>
      </c>
      <c r="F756" s="11">
        <v>0</v>
      </c>
      <c r="G756" s="11">
        <v>0</v>
      </c>
      <c r="H756" s="11">
        <v>58.560174005</v>
      </c>
      <c r="I756" s="11">
        <v>3</v>
      </c>
      <c r="J756" s="11">
        <v>24</v>
      </c>
      <c r="K756" s="11">
        <v>38.974293529000001</v>
      </c>
      <c r="L756" s="11" t="s">
        <v>20</v>
      </c>
      <c r="M756" s="11" t="s">
        <v>18</v>
      </c>
      <c r="N756" s="11">
        <f t="shared" si="77"/>
        <v>0</v>
      </c>
      <c r="O756" s="11">
        <f t="shared" si="78"/>
        <v>0</v>
      </c>
      <c r="P756" s="11">
        <f t="shared" si="79"/>
        <v>0</v>
      </c>
      <c r="Q756" s="11">
        <f t="shared" si="80"/>
        <v>0</v>
      </c>
      <c r="R756" s="11">
        <f t="shared" si="81"/>
        <v>0</v>
      </c>
      <c r="S756" s="11">
        <f t="shared" si="82"/>
        <v>1</v>
      </c>
      <c r="T756" s="9">
        <f t="shared" si="83"/>
        <v>0</v>
      </c>
      <c r="AT756" s="18"/>
      <c r="AU756" s="15"/>
      <c r="AV756" s="15"/>
      <c r="AW756" s="15"/>
      <c r="AX756" s="15"/>
      <c r="AY756" s="15"/>
      <c r="AZ756" s="15"/>
      <c r="BA756" s="15"/>
      <c r="BB756" s="15"/>
      <c r="BC756" s="15"/>
      <c r="BD756" s="15"/>
      <c r="BE756" s="15"/>
      <c r="BF756" s="15"/>
      <c r="BG756" s="15"/>
      <c r="BH756" s="15"/>
      <c r="BI756" s="15"/>
      <c r="BJ756" s="15"/>
      <c r="BK756" s="15"/>
      <c r="BL756" s="15"/>
      <c r="BM756" s="15"/>
      <c r="BN756" s="15"/>
      <c r="BO756" s="15"/>
      <c r="BQ756" s="18"/>
      <c r="BR756" s="15"/>
      <c r="BS756" s="15"/>
      <c r="BT756" s="15"/>
      <c r="BU756" s="15"/>
      <c r="BV756" s="15"/>
      <c r="BW756" s="15"/>
      <c r="BX756" s="15"/>
      <c r="BY756" s="15"/>
      <c r="BZ756" s="15"/>
    </row>
    <row r="757" spans="1:78" ht="15" customHeight="1" x14ac:dyDescent="0.75">
      <c r="A757" s="10">
        <v>0</v>
      </c>
      <c r="B757" s="11">
        <v>8300</v>
      </c>
      <c r="C757" s="11">
        <v>35343</v>
      </c>
      <c r="D757" s="11">
        <v>51986</v>
      </c>
      <c r="E757" s="11">
        <v>10</v>
      </c>
      <c r="F757" s="11">
        <v>0</v>
      </c>
      <c r="G757" s="11">
        <v>0</v>
      </c>
      <c r="H757" s="11">
        <v>242.81896695</v>
      </c>
      <c r="I757" s="11">
        <v>1</v>
      </c>
      <c r="J757" s="11">
        <v>31</v>
      </c>
      <c r="K757" s="11">
        <v>37.966606016</v>
      </c>
      <c r="L757" s="11" t="s">
        <v>20</v>
      </c>
      <c r="M757" s="11" t="s">
        <v>14</v>
      </c>
      <c r="N757" s="11">
        <f t="shared" si="77"/>
        <v>0</v>
      </c>
      <c r="O757" s="11">
        <f t="shared" si="78"/>
        <v>0</v>
      </c>
      <c r="P757" s="11">
        <f t="shared" si="79"/>
        <v>1</v>
      </c>
      <c r="Q757" s="11">
        <f t="shared" si="80"/>
        <v>0</v>
      </c>
      <c r="R757" s="11">
        <f t="shared" si="81"/>
        <v>0</v>
      </c>
      <c r="S757" s="11">
        <f t="shared" si="82"/>
        <v>0</v>
      </c>
      <c r="T757" s="9">
        <f t="shared" si="83"/>
        <v>0</v>
      </c>
      <c r="AT757" s="18"/>
      <c r="AU757" s="15"/>
      <c r="AV757" s="15"/>
      <c r="AW757" s="15"/>
      <c r="AX757" s="15"/>
      <c r="AY757" s="15"/>
      <c r="AZ757" s="15"/>
      <c r="BA757" s="15"/>
      <c r="BB757" s="15"/>
      <c r="BC757" s="15"/>
      <c r="BD757" s="15"/>
      <c r="BE757" s="15"/>
      <c r="BF757" s="15"/>
      <c r="BG757" s="15"/>
      <c r="BH757" s="15"/>
      <c r="BI757" s="15"/>
      <c r="BJ757" s="15"/>
      <c r="BK757" s="15"/>
      <c r="BL757" s="15"/>
      <c r="BM757" s="15"/>
      <c r="BN757" s="15"/>
      <c r="BO757" s="15"/>
      <c r="BQ757" s="18"/>
      <c r="BR757" s="15"/>
      <c r="BS757" s="15"/>
      <c r="BT757" s="15"/>
      <c r="BU757" s="15"/>
      <c r="BV757" s="15"/>
      <c r="BW757" s="15"/>
      <c r="BX757" s="15"/>
      <c r="BY757" s="15"/>
      <c r="BZ757" s="15"/>
    </row>
    <row r="758" spans="1:78" ht="15" customHeight="1" x14ac:dyDescent="0.75">
      <c r="A758" s="10">
        <v>0</v>
      </c>
      <c r="B758" s="11">
        <v>8300</v>
      </c>
      <c r="C758" s="11">
        <v>54039</v>
      </c>
      <c r="D758" s="11">
        <v>89301</v>
      </c>
      <c r="E758" s="11">
        <v>18</v>
      </c>
      <c r="F758" s="11">
        <v>0</v>
      </c>
      <c r="G758" s="11">
        <v>0</v>
      </c>
      <c r="H758" s="11">
        <v>173.19132242000001</v>
      </c>
      <c r="I758" s="11">
        <v>0</v>
      </c>
      <c r="J758" s="11">
        <v>28</v>
      </c>
      <c r="K758" s="11">
        <v>26.266815751999999</v>
      </c>
      <c r="L758" s="11" t="s">
        <v>13</v>
      </c>
      <c r="M758" s="11" t="s">
        <v>14</v>
      </c>
      <c r="N758" s="11">
        <f t="shared" si="77"/>
        <v>1</v>
      </c>
      <c r="O758" s="11">
        <f t="shared" si="78"/>
        <v>0</v>
      </c>
      <c r="P758" s="11">
        <f t="shared" si="79"/>
        <v>1</v>
      </c>
      <c r="Q758" s="11">
        <f t="shared" si="80"/>
        <v>0</v>
      </c>
      <c r="R758" s="11">
        <f t="shared" si="81"/>
        <v>0</v>
      </c>
      <c r="S758" s="11">
        <f t="shared" si="82"/>
        <v>0</v>
      </c>
      <c r="T758" s="9">
        <f t="shared" si="83"/>
        <v>173.19132242000001</v>
      </c>
      <c r="AT758" s="18"/>
      <c r="AU758" s="15"/>
      <c r="AV758" s="15"/>
      <c r="AW758" s="15"/>
      <c r="AX758" s="15"/>
      <c r="AY758" s="15"/>
      <c r="AZ758" s="15"/>
      <c r="BA758" s="15"/>
      <c r="BB758" s="15"/>
      <c r="BC758" s="15"/>
      <c r="BD758" s="15"/>
      <c r="BE758" s="15"/>
      <c r="BF758" s="15"/>
      <c r="BG758" s="15"/>
      <c r="BH758" s="15"/>
      <c r="BI758" s="15"/>
      <c r="BJ758" s="15"/>
      <c r="BK758" s="15"/>
      <c r="BL758" s="15"/>
      <c r="BM758" s="15"/>
      <c r="BN758" s="15"/>
      <c r="BO758" s="15"/>
      <c r="BQ758" s="18"/>
      <c r="BR758" s="15"/>
      <c r="BS758" s="15"/>
      <c r="BT758" s="15"/>
      <c r="BU758" s="15"/>
      <c r="BV758" s="15"/>
      <c r="BW758" s="15"/>
      <c r="BX758" s="15"/>
      <c r="BY758" s="15"/>
      <c r="BZ758" s="15"/>
    </row>
    <row r="759" spans="1:78" ht="15" customHeight="1" x14ac:dyDescent="0.75">
      <c r="A759" s="10">
        <v>0</v>
      </c>
      <c r="B759" s="11">
        <v>8300</v>
      </c>
      <c r="C759" s="11">
        <v>71922</v>
      </c>
      <c r="D759" s="11">
        <v>117151</v>
      </c>
      <c r="E759" s="11">
        <v>2</v>
      </c>
      <c r="F759" s="11">
        <v>0</v>
      </c>
      <c r="G759" s="11">
        <v>0</v>
      </c>
      <c r="H759" s="11">
        <v>246.93475819</v>
      </c>
      <c r="I759" s="11">
        <v>1</v>
      </c>
      <c r="J759" s="11">
        <v>37</v>
      </c>
      <c r="K759" s="11">
        <v>18.156826624000001</v>
      </c>
      <c r="L759" s="11" t="s">
        <v>20</v>
      </c>
      <c r="M759" s="11" t="s">
        <v>15</v>
      </c>
      <c r="N759" s="11">
        <f t="shared" si="77"/>
        <v>0</v>
      </c>
      <c r="O759" s="11">
        <f t="shared" si="78"/>
        <v>0</v>
      </c>
      <c r="P759" s="11">
        <f t="shared" si="79"/>
        <v>0</v>
      </c>
      <c r="Q759" s="11">
        <f t="shared" si="80"/>
        <v>1</v>
      </c>
      <c r="R759" s="11">
        <f t="shared" si="81"/>
        <v>0</v>
      </c>
      <c r="S759" s="11">
        <f t="shared" si="82"/>
        <v>0</v>
      </c>
      <c r="T759" s="9">
        <f t="shared" si="83"/>
        <v>0</v>
      </c>
      <c r="AT759" s="18"/>
      <c r="AU759" s="15"/>
      <c r="AV759" s="15"/>
      <c r="AW759" s="15"/>
      <c r="AX759" s="15"/>
      <c r="AY759" s="15"/>
      <c r="AZ759" s="15"/>
      <c r="BA759" s="15"/>
      <c r="BB759" s="15"/>
      <c r="BC759" s="15"/>
      <c r="BD759" s="15"/>
      <c r="BE759" s="15"/>
      <c r="BF759" s="15"/>
      <c r="BG759" s="15"/>
      <c r="BH759" s="15"/>
      <c r="BI759" s="15"/>
      <c r="BJ759" s="15"/>
      <c r="BK759" s="15"/>
      <c r="BL759" s="15"/>
      <c r="BM759" s="15"/>
      <c r="BN759" s="15"/>
      <c r="BO759" s="15"/>
      <c r="BQ759" s="18"/>
      <c r="BR759" s="15"/>
      <c r="BS759" s="15"/>
      <c r="BT759" s="15"/>
      <c r="BU759" s="15"/>
      <c r="BV759" s="15"/>
      <c r="BW759" s="15"/>
      <c r="BX759" s="15"/>
      <c r="BY759" s="15"/>
      <c r="BZ759" s="15"/>
    </row>
    <row r="760" spans="1:78" ht="15" customHeight="1" x14ac:dyDescent="0.75">
      <c r="A760" s="10">
        <v>1</v>
      </c>
      <c r="B760" s="11">
        <v>8300</v>
      </c>
      <c r="C760" s="11">
        <v>10000</v>
      </c>
      <c r="D760" s="11">
        <v>63775</v>
      </c>
      <c r="E760" s="11">
        <v>0</v>
      </c>
      <c r="F760" s="11">
        <v>0</v>
      </c>
      <c r="G760" s="11">
        <v>0</v>
      </c>
      <c r="H760" s="11">
        <v>200.86666667</v>
      </c>
      <c r="I760" s="11">
        <v>0</v>
      </c>
      <c r="J760" s="11">
        <v>14</v>
      </c>
      <c r="K760" s="11"/>
      <c r="L760" s="11" t="s">
        <v>13</v>
      </c>
      <c r="M760" s="11" t="s">
        <v>14</v>
      </c>
      <c r="N760" s="11">
        <f t="shared" si="77"/>
        <v>1</v>
      </c>
      <c r="O760" s="11">
        <f t="shared" si="78"/>
        <v>0</v>
      </c>
      <c r="P760" s="11">
        <f t="shared" si="79"/>
        <v>1</v>
      </c>
      <c r="Q760" s="11">
        <f t="shared" si="80"/>
        <v>0</v>
      </c>
      <c r="R760" s="11">
        <f t="shared" si="81"/>
        <v>0</v>
      </c>
      <c r="S760" s="11">
        <f t="shared" si="82"/>
        <v>0</v>
      </c>
      <c r="T760" s="9">
        <f t="shared" si="83"/>
        <v>200.86666667</v>
      </c>
      <c r="AT760" s="18"/>
      <c r="AU760" s="15"/>
      <c r="AV760" s="15"/>
      <c r="AW760" s="15"/>
      <c r="AX760" s="15"/>
      <c r="AY760" s="15"/>
      <c r="AZ760" s="15"/>
      <c r="BA760" s="15"/>
      <c r="BB760" s="15"/>
      <c r="BC760" s="15"/>
      <c r="BD760" s="15"/>
      <c r="BE760" s="15"/>
      <c r="BF760" s="15"/>
      <c r="BG760" s="15"/>
      <c r="BH760" s="15"/>
      <c r="BI760" s="15"/>
      <c r="BJ760" s="15"/>
      <c r="BK760" s="15"/>
      <c r="BL760" s="15"/>
      <c r="BM760" s="15"/>
      <c r="BN760" s="15"/>
      <c r="BO760" s="15"/>
      <c r="BQ760" s="18"/>
      <c r="BR760" s="15"/>
      <c r="BS760" s="15"/>
      <c r="BT760" s="15"/>
      <c r="BU760" s="15"/>
      <c r="BV760" s="15"/>
      <c r="BW760" s="15"/>
      <c r="BX760" s="15"/>
      <c r="BY760" s="15"/>
      <c r="BZ760" s="15"/>
    </row>
    <row r="761" spans="1:78" ht="15" customHeight="1" x14ac:dyDescent="0.75">
      <c r="A761" s="10">
        <v>0</v>
      </c>
      <c r="B761" s="11">
        <v>8400</v>
      </c>
      <c r="C761" s="11">
        <v>75912</v>
      </c>
      <c r="D761" s="11">
        <v>95329</v>
      </c>
      <c r="E761" s="11">
        <v>18</v>
      </c>
      <c r="F761" s="11">
        <v>0</v>
      </c>
      <c r="G761" s="11">
        <v>1</v>
      </c>
      <c r="H761" s="11">
        <v>294.16422462000003</v>
      </c>
      <c r="I761" s="11">
        <v>0</v>
      </c>
      <c r="J761" s="11">
        <v>24</v>
      </c>
      <c r="K761" s="11">
        <v>38.641804544000003</v>
      </c>
      <c r="L761" s="11" t="s">
        <v>20</v>
      </c>
      <c r="M761" s="11" t="s">
        <v>17</v>
      </c>
      <c r="N761" s="11">
        <f t="shared" si="77"/>
        <v>0</v>
      </c>
      <c r="O761" s="11">
        <f t="shared" si="78"/>
        <v>1</v>
      </c>
      <c r="P761" s="11">
        <f t="shared" si="79"/>
        <v>0</v>
      </c>
      <c r="Q761" s="11">
        <f t="shared" si="80"/>
        <v>0</v>
      </c>
      <c r="R761" s="11">
        <f t="shared" si="81"/>
        <v>0</v>
      </c>
      <c r="S761" s="11">
        <f t="shared" si="82"/>
        <v>0</v>
      </c>
      <c r="T761" s="9">
        <f t="shared" si="83"/>
        <v>0</v>
      </c>
      <c r="AT761" s="18"/>
      <c r="AU761" s="15"/>
      <c r="AV761" s="15"/>
      <c r="AW761" s="15"/>
      <c r="AX761" s="15"/>
      <c r="AY761" s="15"/>
      <c r="AZ761" s="15"/>
      <c r="BA761" s="15"/>
      <c r="BB761" s="15"/>
      <c r="BC761" s="15"/>
      <c r="BD761" s="15"/>
      <c r="BE761" s="15"/>
      <c r="BF761" s="15"/>
      <c r="BG761" s="15"/>
      <c r="BH761" s="15"/>
      <c r="BI761" s="15"/>
      <c r="BJ761" s="15"/>
      <c r="BK761" s="15"/>
      <c r="BL761" s="15"/>
      <c r="BM761" s="15"/>
      <c r="BN761" s="15"/>
      <c r="BO761" s="15"/>
      <c r="BQ761" s="18"/>
      <c r="BR761" s="15"/>
      <c r="BS761" s="15"/>
      <c r="BT761" s="15"/>
      <c r="BU761" s="15"/>
      <c r="BV761" s="15"/>
      <c r="BW761" s="15"/>
      <c r="BX761" s="15"/>
      <c r="BY761" s="15"/>
      <c r="BZ761" s="15"/>
    </row>
    <row r="762" spans="1:78" ht="15" customHeight="1" x14ac:dyDescent="0.75">
      <c r="A762" s="10">
        <v>0</v>
      </c>
      <c r="B762" s="11">
        <v>8400</v>
      </c>
      <c r="C762" s="11">
        <v>39677</v>
      </c>
      <c r="D762" s="11">
        <v>54707</v>
      </c>
      <c r="E762" s="11">
        <v>10</v>
      </c>
      <c r="F762" s="11">
        <v>0</v>
      </c>
      <c r="G762" s="11">
        <v>0</v>
      </c>
      <c r="H762" s="11">
        <v>203.24296532</v>
      </c>
      <c r="I762" s="11">
        <v>1</v>
      </c>
      <c r="J762" s="11">
        <v>23</v>
      </c>
      <c r="K762" s="11">
        <v>31.217709755000001</v>
      </c>
      <c r="L762" s="11" t="s">
        <v>20</v>
      </c>
      <c r="M762" s="11" t="s">
        <v>15</v>
      </c>
      <c r="N762" s="11">
        <f t="shared" si="77"/>
        <v>0</v>
      </c>
      <c r="O762" s="11">
        <f t="shared" si="78"/>
        <v>0</v>
      </c>
      <c r="P762" s="11">
        <f t="shared" si="79"/>
        <v>0</v>
      </c>
      <c r="Q762" s="11">
        <f t="shared" si="80"/>
        <v>1</v>
      </c>
      <c r="R762" s="11">
        <f t="shared" si="81"/>
        <v>0</v>
      </c>
      <c r="S762" s="11">
        <f t="shared" si="82"/>
        <v>0</v>
      </c>
      <c r="T762" s="9">
        <f t="shared" si="83"/>
        <v>0</v>
      </c>
      <c r="AT762" s="18"/>
      <c r="AU762" s="15"/>
      <c r="AV762" s="15"/>
      <c r="AW762" s="15"/>
      <c r="AX762" s="15"/>
      <c r="AY762" s="15"/>
      <c r="AZ762" s="15"/>
      <c r="BA762" s="15"/>
      <c r="BB762" s="15"/>
      <c r="BC762" s="15"/>
      <c r="BD762" s="15"/>
      <c r="BE762" s="15"/>
      <c r="BF762" s="15"/>
      <c r="BG762" s="15"/>
      <c r="BH762" s="15"/>
      <c r="BI762" s="15"/>
      <c r="BJ762" s="15"/>
      <c r="BK762" s="15"/>
      <c r="BL762" s="15"/>
      <c r="BM762" s="15"/>
      <c r="BN762" s="15"/>
      <c r="BO762" s="15"/>
      <c r="BQ762" s="18"/>
      <c r="BR762" s="15"/>
      <c r="BS762" s="15"/>
      <c r="BT762" s="15"/>
      <c r="BU762" s="15"/>
      <c r="BV762" s="15"/>
      <c r="BW762" s="15"/>
      <c r="BX762" s="15"/>
      <c r="BY762" s="15"/>
      <c r="BZ762" s="15"/>
    </row>
    <row r="763" spans="1:78" ht="15" customHeight="1" x14ac:dyDescent="0.75">
      <c r="A763" s="10">
        <v>0</v>
      </c>
      <c r="B763" s="11">
        <v>8400</v>
      </c>
      <c r="C763" s="11">
        <v>53841</v>
      </c>
      <c r="D763" s="11">
        <v>64284</v>
      </c>
      <c r="E763" s="11">
        <v>15</v>
      </c>
      <c r="F763" s="11">
        <v>0</v>
      </c>
      <c r="G763" s="11">
        <v>3</v>
      </c>
      <c r="H763" s="11">
        <v>206.35456436000001</v>
      </c>
      <c r="I763" s="11">
        <v>0</v>
      </c>
      <c r="J763" s="11">
        <v>36</v>
      </c>
      <c r="K763" s="11">
        <v>26.054853712</v>
      </c>
      <c r="L763" s="11" t="s">
        <v>20</v>
      </c>
      <c r="M763" s="11" t="s">
        <v>14</v>
      </c>
      <c r="N763" s="11">
        <f t="shared" si="77"/>
        <v>0</v>
      </c>
      <c r="O763" s="11">
        <f t="shared" si="78"/>
        <v>0</v>
      </c>
      <c r="P763" s="11">
        <f t="shared" si="79"/>
        <v>1</v>
      </c>
      <c r="Q763" s="11">
        <f t="shared" si="80"/>
        <v>0</v>
      </c>
      <c r="R763" s="11">
        <f t="shared" si="81"/>
        <v>0</v>
      </c>
      <c r="S763" s="11">
        <f t="shared" si="82"/>
        <v>0</v>
      </c>
      <c r="T763" s="9">
        <f t="shared" si="83"/>
        <v>0</v>
      </c>
      <c r="AT763" s="18"/>
      <c r="AU763" s="15"/>
      <c r="AV763" s="15"/>
      <c r="AW763" s="15"/>
      <c r="AX763" s="15"/>
      <c r="AY763" s="15"/>
      <c r="AZ763" s="15"/>
      <c r="BA763" s="15"/>
      <c r="BB763" s="15"/>
      <c r="BC763" s="15"/>
      <c r="BD763" s="15"/>
      <c r="BE763" s="15"/>
      <c r="BF763" s="15"/>
      <c r="BG763" s="15"/>
      <c r="BH763" s="15"/>
      <c r="BI763" s="15"/>
      <c r="BJ763" s="15"/>
      <c r="BK763" s="15"/>
      <c r="BL763" s="15"/>
      <c r="BM763" s="15"/>
      <c r="BN763" s="15"/>
      <c r="BO763" s="15"/>
      <c r="BQ763" s="18"/>
      <c r="BR763" s="15"/>
      <c r="BS763" s="15"/>
      <c r="BT763" s="15"/>
      <c r="BU763" s="15"/>
      <c r="BV763" s="15"/>
      <c r="BW763" s="15"/>
      <c r="BX763" s="15"/>
      <c r="BY763" s="15"/>
      <c r="BZ763" s="15"/>
    </row>
    <row r="764" spans="1:78" ht="15" customHeight="1" x14ac:dyDescent="0.75">
      <c r="A764" s="10">
        <v>0</v>
      </c>
      <c r="B764" s="11">
        <v>8400</v>
      </c>
      <c r="C764" s="11">
        <v>39991</v>
      </c>
      <c r="D764" s="11">
        <v>58511</v>
      </c>
      <c r="E764" s="11">
        <v>10</v>
      </c>
      <c r="F764" s="11"/>
      <c r="G764" s="11"/>
      <c r="H764" s="11">
        <v>176.99611174</v>
      </c>
      <c r="I764" s="11"/>
      <c r="J764" s="11">
        <v>19</v>
      </c>
      <c r="K764" s="11">
        <v>24.298636083000002</v>
      </c>
      <c r="L764" s="11" t="s">
        <v>13</v>
      </c>
      <c r="M764" s="11" t="s">
        <v>15</v>
      </c>
      <c r="N764" s="11">
        <f t="shared" si="77"/>
        <v>1</v>
      </c>
      <c r="O764" s="11">
        <f t="shared" si="78"/>
        <v>0</v>
      </c>
      <c r="P764" s="11">
        <f t="shared" si="79"/>
        <v>0</v>
      </c>
      <c r="Q764" s="11">
        <f t="shared" si="80"/>
        <v>1</v>
      </c>
      <c r="R764" s="11">
        <f t="shared" si="81"/>
        <v>0</v>
      </c>
      <c r="S764" s="11">
        <f t="shared" si="82"/>
        <v>0</v>
      </c>
      <c r="T764" s="9">
        <f t="shared" si="83"/>
        <v>176.99611174</v>
      </c>
      <c r="AT764" s="18"/>
      <c r="AU764" s="15"/>
      <c r="AV764" s="15"/>
      <c r="AW764" s="15"/>
      <c r="AX764" s="15"/>
      <c r="AY764" s="15"/>
      <c r="AZ764" s="15"/>
      <c r="BA764" s="15"/>
      <c r="BB764" s="15"/>
      <c r="BC764" s="15"/>
      <c r="BD764" s="15"/>
      <c r="BE764" s="15"/>
      <c r="BF764" s="15"/>
      <c r="BG764" s="15"/>
      <c r="BH764" s="15"/>
      <c r="BI764" s="15"/>
      <c r="BJ764" s="15"/>
      <c r="BK764" s="15"/>
      <c r="BL764" s="15"/>
      <c r="BM764" s="15"/>
      <c r="BN764" s="15"/>
      <c r="BO764" s="15"/>
      <c r="BQ764" s="18"/>
      <c r="BR764" s="15"/>
      <c r="BS764" s="15"/>
      <c r="BT764" s="15"/>
      <c r="BU764" s="15"/>
      <c r="BV764" s="15"/>
      <c r="BW764" s="15"/>
      <c r="BX764" s="15"/>
      <c r="BY764" s="15"/>
      <c r="BZ764" s="15"/>
    </row>
    <row r="765" spans="1:78" ht="15" customHeight="1" x14ac:dyDescent="0.75">
      <c r="A765" s="10">
        <v>0</v>
      </c>
      <c r="B765" s="11">
        <v>8400</v>
      </c>
      <c r="C765" s="11">
        <v>82597</v>
      </c>
      <c r="D765" s="11">
        <v>83858</v>
      </c>
      <c r="E765" s="11">
        <v>25</v>
      </c>
      <c r="F765" s="11">
        <v>0</v>
      </c>
      <c r="G765" s="11">
        <v>0</v>
      </c>
      <c r="H765" s="11">
        <v>350.56813617</v>
      </c>
      <c r="I765" s="11">
        <v>1</v>
      </c>
      <c r="J765" s="11">
        <v>47</v>
      </c>
      <c r="K765" s="11">
        <v>28.910757140000001</v>
      </c>
      <c r="L765" s="11" t="s">
        <v>13</v>
      </c>
      <c r="M765" s="11" t="s">
        <v>14</v>
      </c>
      <c r="N765" s="11">
        <f t="shared" si="77"/>
        <v>1</v>
      </c>
      <c r="O765" s="11">
        <f t="shared" si="78"/>
        <v>0</v>
      </c>
      <c r="P765" s="11">
        <f t="shared" si="79"/>
        <v>1</v>
      </c>
      <c r="Q765" s="11">
        <f t="shared" si="80"/>
        <v>0</v>
      </c>
      <c r="R765" s="11">
        <f t="shared" si="81"/>
        <v>0</v>
      </c>
      <c r="S765" s="11">
        <f t="shared" si="82"/>
        <v>0</v>
      </c>
      <c r="T765" s="9">
        <f t="shared" si="83"/>
        <v>350.56813617</v>
      </c>
      <c r="AT765" s="18"/>
      <c r="AU765" s="15"/>
      <c r="AV765" s="15"/>
      <c r="AW765" s="15"/>
      <c r="AX765" s="15"/>
      <c r="AY765" s="15"/>
      <c r="AZ765" s="15"/>
      <c r="BA765" s="15"/>
      <c r="BB765" s="15"/>
      <c r="BC765" s="15"/>
      <c r="BD765" s="15"/>
      <c r="BE765" s="15"/>
      <c r="BF765" s="15"/>
      <c r="BG765" s="15"/>
      <c r="BH765" s="15"/>
      <c r="BI765" s="15"/>
      <c r="BJ765" s="15"/>
      <c r="BK765" s="15"/>
      <c r="BL765" s="15"/>
      <c r="BM765" s="15"/>
      <c r="BN765" s="15"/>
      <c r="BO765" s="15"/>
      <c r="BQ765" s="18"/>
      <c r="BR765" s="15"/>
      <c r="BS765" s="15"/>
      <c r="BT765" s="15"/>
      <c r="BU765" s="15"/>
      <c r="BV765" s="15"/>
      <c r="BW765" s="15"/>
      <c r="BX765" s="15"/>
      <c r="BY765" s="15"/>
      <c r="BZ765" s="15"/>
    </row>
    <row r="766" spans="1:78" ht="15" customHeight="1" x14ac:dyDescent="0.75">
      <c r="A766" s="10">
        <v>0</v>
      </c>
      <c r="B766" s="11">
        <v>8400</v>
      </c>
      <c r="C766" s="11">
        <v>82972</v>
      </c>
      <c r="D766" s="11">
        <v>121796</v>
      </c>
      <c r="E766" s="11">
        <v>7</v>
      </c>
      <c r="F766" s="11"/>
      <c r="G766" s="11"/>
      <c r="H766" s="11"/>
      <c r="I766" s="11"/>
      <c r="J766" s="11"/>
      <c r="K766" s="11">
        <v>41.445623568000002</v>
      </c>
      <c r="L766" s="11" t="s">
        <v>13</v>
      </c>
      <c r="M766" s="11" t="s">
        <v>14</v>
      </c>
      <c r="N766" s="11">
        <f t="shared" si="77"/>
        <v>1</v>
      </c>
      <c r="O766" s="11">
        <f t="shared" si="78"/>
        <v>0</v>
      </c>
      <c r="P766" s="11">
        <f t="shared" si="79"/>
        <v>1</v>
      </c>
      <c r="Q766" s="11">
        <f t="shared" si="80"/>
        <v>0</v>
      </c>
      <c r="R766" s="11">
        <f t="shared" si="81"/>
        <v>0</v>
      </c>
      <c r="S766" s="11">
        <f t="shared" si="82"/>
        <v>0</v>
      </c>
      <c r="T766" s="9">
        <f t="shared" si="83"/>
        <v>0</v>
      </c>
      <c r="AT766" s="18"/>
      <c r="AU766" s="15"/>
      <c r="AV766" s="15"/>
      <c r="AW766" s="15"/>
      <c r="AX766" s="15"/>
      <c r="AY766" s="15"/>
      <c r="AZ766" s="15"/>
      <c r="BA766" s="15"/>
      <c r="BB766" s="15"/>
      <c r="BC766" s="15"/>
      <c r="BD766" s="15"/>
      <c r="BE766" s="15"/>
      <c r="BF766" s="15"/>
      <c r="BG766" s="15"/>
      <c r="BH766" s="15"/>
      <c r="BI766" s="15"/>
      <c r="BJ766" s="15"/>
      <c r="BK766" s="15"/>
      <c r="BL766" s="15"/>
      <c r="BM766" s="15"/>
      <c r="BN766" s="15"/>
      <c r="BO766" s="15"/>
      <c r="BQ766" s="18"/>
      <c r="BR766" s="15"/>
      <c r="BS766" s="15"/>
      <c r="BT766" s="15"/>
      <c r="BU766" s="15"/>
      <c r="BV766" s="15"/>
      <c r="BW766" s="15"/>
      <c r="BX766" s="15"/>
      <c r="BY766" s="15"/>
      <c r="BZ766" s="15"/>
    </row>
    <row r="767" spans="1:78" ht="15" customHeight="1" x14ac:dyDescent="0.75">
      <c r="A767" s="10">
        <v>0</v>
      </c>
      <c r="B767" s="11">
        <v>8400</v>
      </c>
      <c r="C767" s="11">
        <v>17479</v>
      </c>
      <c r="D767" s="11">
        <v>66894</v>
      </c>
      <c r="E767" s="11">
        <v>23</v>
      </c>
      <c r="F767" s="11">
        <v>0</v>
      </c>
      <c r="G767" s="11">
        <v>0</v>
      </c>
      <c r="H767" s="11">
        <v>326.34280467999997</v>
      </c>
      <c r="I767" s="11">
        <v>1</v>
      </c>
      <c r="J767" s="11">
        <v>13</v>
      </c>
      <c r="K767" s="11">
        <v>40.588576066000002</v>
      </c>
      <c r="L767" s="11" t="s">
        <v>13</v>
      </c>
      <c r="M767" s="11" t="s">
        <v>15</v>
      </c>
      <c r="N767" s="11">
        <f t="shared" si="77"/>
        <v>1</v>
      </c>
      <c r="O767" s="11">
        <f t="shared" si="78"/>
        <v>0</v>
      </c>
      <c r="P767" s="11">
        <f t="shared" si="79"/>
        <v>0</v>
      </c>
      <c r="Q767" s="11">
        <f t="shared" si="80"/>
        <v>1</v>
      </c>
      <c r="R767" s="11">
        <f t="shared" si="81"/>
        <v>0</v>
      </c>
      <c r="S767" s="11">
        <f t="shared" si="82"/>
        <v>0</v>
      </c>
      <c r="T767" s="9">
        <f t="shared" si="83"/>
        <v>326.34280467999997</v>
      </c>
      <c r="AT767" s="18"/>
      <c r="AU767" s="15"/>
      <c r="AV767" s="15"/>
      <c r="AW767" s="15"/>
      <c r="AX767" s="15"/>
      <c r="AY767" s="15"/>
      <c r="AZ767" s="15"/>
      <c r="BA767" s="15"/>
      <c r="BB767" s="15"/>
      <c r="BC767" s="15"/>
      <c r="BD767" s="15"/>
      <c r="BE767" s="15"/>
      <c r="BF767" s="15"/>
      <c r="BG767" s="15"/>
      <c r="BH767" s="15"/>
      <c r="BI767" s="15"/>
      <c r="BJ767" s="15"/>
      <c r="BK767" s="15"/>
      <c r="BL767" s="15"/>
      <c r="BM767" s="15"/>
      <c r="BN767" s="15"/>
      <c r="BO767" s="15"/>
      <c r="BQ767" s="18"/>
      <c r="BR767" s="15"/>
      <c r="BS767" s="15"/>
      <c r="BT767" s="15"/>
      <c r="BU767" s="15"/>
      <c r="BV767" s="15"/>
      <c r="BW767" s="15"/>
      <c r="BX767" s="15"/>
      <c r="BY767" s="15"/>
      <c r="BZ767" s="15"/>
    </row>
    <row r="768" spans="1:78" ht="15" customHeight="1" x14ac:dyDescent="0.75">
      <c r="A768" s="10">
        <v>0</v>
      </c>
      <c r="B768" s="11">
        <v>8400</v>
      </c>
      <c r="C768" s="11">
        <v>62989</v>
      </c>
      <c r="D768" s="11">
        <v>76718</v>
      </c>
      <c r="E768" s="11">
        <v>3</v>
      </c>
      <c r="F768" s="11">
        <v>0</v>
      </c>
      <c r="G768" s="11">
        <v>2</v>
      </c>
      <c r="H768" s="11">
        <v>131.47138261000001</v>
      </c>
      <c r="I768" s="11">
        <v>0</v>
      </c>
      <c r="J768" s="11">
        <v>22</v>
      </c>
      <c r="K768" s="11">
        <v>29.200400339000002</v>
      </c>
      <c r="L768" s="11" t="s">
        <v>13</v>
      </c>
      <c r="M768" s="11" t="s">
        <v>17</v>
      </c>
      <c r="N768" s="11">
        <f t="shared" si="77"/>
        <v>1</v>
      </c>
      <c r="O768" s="11">
        <f t="shared" si="78"/>
        <v>1</v>
      </c>
      <c r="P768" s="11">
        <f t="shared" si="79"/>
        <v>0</v>
      </c>
      <c r="Q768" s="11">
        <f t="shared" si="80"/>
        <v>0</v>
      </c>
      <c r="R768" s="11">
        <f t="shared" si="81"/>
        <v>0</v>
      </c>
      <c r="S768" s="11">
        <f t="shared" si="82"/>
        <v>0</v>
      </c>
      <c r="T768" s="9">
        <f t="shared" si="83"/>
        <v>131.47138261000001</v>
      </c>
      <c r="AT768" s="18"/>
      <c r="AU768" s="15"/>
      <c r="AV768" s="15"/>
      <c r="AW768" s="15"/>
      <c r="AX768" s="15"/>
      <c r="AY768" s="15"/>
      <c r="AZ768" s="15"/>
      <c r="BA768" s="15"/>
      <c r="BB768" s="15"/>
      <c r="BC768" s="15"/>
      <c r="BD768" s="15"/>
      <c r="BE768" s="15"/>
      <c r="BF768" s="15"/>
      <c r="BG768" s="15"/>
      <c r="BH768" s="15"/>
      <c r="BI768" s="15"/>
      <c r="BJ768" s="15"/>
      <c r="BK768" s="15"/>
      <c r="BL768" s="15"/>
      <c r="BM768" s="15"/>
      <c r="BN768" s="15"/>
      <c r="BO768" s="15"/>
      <c r="BQ768" s="18"/>
      <c r="BR768" s="15"/>
      <c r="BS768" s="15"/>
      <c r="BT768" s="15"/>
      <c r="BU768" s="15"/>
      <c r="BV768" s="15"/>
      <c r="BW768" s="15"/>
      <c r="BX768" s="15"/>
      <c r="BY768" s="15"/>
      <c r="BZ768" s="15"/>
    </row>
    <row r="769" spans="1:78" ht="15" customHeight="1" x14ac:dyDescent="0.75">
      <c r="A769" s="10">
        <v>0</v>
      </c>
      <c r="B769" s="11">
        <v>8400</v>
      </c>
      <c r="C769" s="11">
        <v>43589</v>
      </c>
      <c r="D769" s="11">
        <v>49950</v>
      </c>
      <c r="E769" s="11">
        <v>9</v>
      </c>
      <c r="F769" s="11">
        <v>0</v>
      </c>
      <c r="G769" s="11">
        <v>0</v>
      </c>
      <c r="H769" s="11">
        <v>202.70454036999999</v>
      </c>
      <c r="I769" s="11">
        <v>0</v>
      </c>
      <c r="J769" s="11">
        <v>23</v>
      </c>
      <c r="K769" s="11">
        <v>33.592318941999999</v>
      </c>
      <c r="L769" s="11" t="s">
        <v>20</v>
      </c>
      <c r="M769" s="11" t="s">
        <v>15</v>
      </c>
      <c r="N769" s="11">
        <f t="shared" si="77"/>
        <v>0</v>
      </c>
      <c r="O769" s="11">
        <f t="shared" si="78"/>
        <v>0</v>
      </c>
      <c r="P769" s="11">
        <f t="shared" si="79"/>
        <v>0</v>
      </c>
      <c r="Q769" s="11">
        <f t="shared" si="80"/>
        <v>1</v>
      </c>
      <c r="R769" s="11">
        <f t="shared" si="81"/>
        <v>0</v>
      </c>
      <c r="S769" s="11">
        <f t="shared" si="82"/>
        <v>0</v>
      </c>
      <c r="T769" s="9">
        <f t="shared" si="83"/>
        <v>0</v>
      </c>
      <c r="AT769" s="18"/>
      <c r="AU769" s="15"/>
      <c r="AV769" s="15"/>
      <c r="AW769" s="15"/>
      <c r="AX769" s="15"/>
      <c r="AY769" s="15"/>
      <c r="AZ769" s="15"/>
      <c r="BA769" s="15"/>
      <c r="BB769" s="15"/>
      <c r="BC769" s="15"/>
      <c r="BD769" s="15"/>
      <c r="BE769" s="15"/>
      <c r="BF769" s="15"/>
      <c r="BG769" s="15"/>
      <c r="BH769" s="15"/>
      <c r="BI769" s="15"/>
      <c r="BJ769" s="15"/>
      <c r="BK769" s="15"/>
      <c r="BL769" s="15"/>
      <c r="BM769" s="15"/>
      <c r="BN769" s="15"/>
      <c r="BO769" s="15"/>
      <c r="BQ769" s="18"/>
      <c r="BR769" s="15"/>
      <c r="BS769" s="15"/>
      <c r="BT769" s="15"/>
      <c r="BU769" s="15"/>
      <c r="BV769" s="15"/>
      <c r="BW769" s="15"/>
      <c r="BX769" s="15"/>
      <c r="BY769" s="15"/>
      <c r="BZ769" s="15"/>
    </row>
    <row r="770" spans="1:78" ht="15" customHeight="1" x14ac:dyDescent="0.75">
      <c r="A770" s="10">
        <v>0</v>
      </c>
      <c r="B770" s="11">
        <v>8400</v>
      </c>
      <c r="C770" s="11">
        <v>62583</v>
      </c>
      <c r="D770" s="11">
        <v>77481</v>
      </c>
      <c r="E770" s="11">
        <v>6</v>
      </c>
      <c r="F770" s="11">
        <v>0</v>
      </c>
      <c r="G770" s="11">
        <v>0</v>
      </c>
      <c r="H770" s="11">
        <v>98.672705089000004</v>
      </c>
      <c r="I770" s="11">
        <v>2</v>
      </c>
      <c r="J770" s="11">
        <v>15</v>
      </c>
      <c r="K770" s="11">
        <v>26.308380328999998</v>
      </c>
      <c r="L770" s="11" t="s">
        <v>20</v>
      </c>
      <c r="M770" s="11" t="s">
        <v>15</v>
      </c>
      <c r="N770" s="11">
        <f t="shared" si="77"/>
        <v>0</v>
      </c>
      <c r="O770" s="11">
        <f t="shared" si="78"/>
        <v>0</v>
      </c>
      <c r="P770" s="11">
        <f t="shared" si="79"/>
        <v>0</v>
      </c>
      <c r="Q770" s="11">
        <f t="shared" si="80"/>
        <v>1</v>
      </c>
      <c r="R770" s="11">
        <f t="shared" si="81"/>
        <v>0</v>
      </c>
      <c r="S770" s="11">
        <f t="shared" si="82"/>
        <v>0</v>
      </c>
      <c r="T770" s="9">
        <f t="shared" si="83"/>
        <v>0</v>
      </c>
      <c r="AT770" s="18"/>
      <c r="AU770" s="15"/>
      <c r="AV770" s="15"/>
      <c r="AW770" s="15"/>
      <c r="AX770" s="15"/>
      <c r="AY770" s="15"/>
      <c r="AZ770" s="15"/>
      <c r="BA770" s="15"/>
      <c r="BB770" s="15"/>
      <c r="BC770" s="15"/>
      <c r="BD770" s="15"/>
      <c r="BE770" s="15"/>
      <c r="BF770" s="15"/>
      <c r="BG770" s="15"/>
      <c r="BH770" s="15"/>
      <c r="BI770" s="15"/>
      <c r="BJ770" s="15"/>
      <c r="BK770" s="15"/>
      <c r="BL770" s="15"/>
      <c r="BM770" s="15"/>
      <c r="BN770" s="15"/>
      <c r="BO770" s="15"/>
      <c r="BQ770" s="18"/>
      <c r="BR770" s="15"/>
      <c r="BS770" s="15"/>
      <c r="BT770" s="15"/>
      <c r="BU770" s="15"/>
      <c r="BV770" s="15"/>
      <c r="BW770" s="15"/>
      <c r="BX770" s="15"/>
      <c r="BY770" s="15"/>
      <c r="BZ770" s="15"/>
    </row>
    <row r="771" spans="1:78" ht="15" customHeight="1" x14ac:dyDescent="0.75">
      <c r="A771" s="10">
        <v>0</v>
      </c>
      <c r="B771" s="11">
        <v>8400</v>
      </c>
      <c r="C771" s="11">
        <v>41656</v>
      </c>
      <c r="D771" s="11">
        <v>51846</v>
      </c>
      <c r="E771" s="11">
        <v>10</v>
      </c>
      <c r="F771" s="11"/>
      <c r="G771" s="11"/>
      <c r="H771" s="11">
        <v>190.01750256</v>
      </c>
      <c r="I771" s="11"/>
      <c r="J771" s="11">
        <v>19</v>
      </c>
      <c r="K771" s="11">
        <v>25.768965033000001</v>
      </c>
      <c r="L771" s="11" t="s">
        <v>13</v>
      </c>
      <c r="M771" s="11" t="s">
        <v>15</v>
      </c>
      <c r="N771" s="11">
        <f t="shared" ref="N771:N834" si="84">IF(L771="HomeImp",1,0)</f>
        <v>1</v>
      </c>
      <c r="O771" s="11">
        <f t="shared" ref="O771:O834" si="85">IF(M771="Mgr",1,0)</f>
        <v>0</v>
      </c>
      <c r="P771" s="11">
        <f t="shared" ref="P771:P834" si="86">IF(M771="Other",1,0)</f>
        <v>0</v>
      </c>
      <c r="Q771" s="11">
        <f t="shared" ref="Q771:Q834" si="87">IF(M771="Office",1,0)</f>
        <v>1</v>
      </c>
      <c r="R771" s="11">
        <f t="shared" ref="R771:R834" si="88">IF(M771="Sales",1,0)</f>
        <v>0</v>
      </c>
      <c r="S771" s="11">
        <f t="shared" ref="S771:S834" si="89">IF(M771="ProfExe",1,0)</f>
        <v>0</v>
      </c>
      <c r="T771" s="9">
        <f t="shared" ref="T771:T834" si="90">H771*N771</f>
        <v>190.01750256</v>
      </c>
      <c r="AT771" s="18"/>
      <c r="AU771" s="15"/>
      <c r="AV771" s="15"/>
      <c r="AW771" s="15"/>
      <c r="AX771" s="15"/>
      <c r="AY771" s="15"/>
      <c r="AZ771" s="15"/>
      <c r="BA771" s="15"/>
      <c r="BB771" s="15"/>
      <c r="BC771" s="15"/>
      <c r="BD771" s="15"/>
      <c r="BE771" s="15"/>
      <c r="BF771" s="15"/>
      <c r="BG771" s="15"/>
      <c r="BH771" s="15"/>
      <c r="BI771" s="15"/>
      <c r="BJ771" s="15"/>
      <c r="BK771" s="15"/>
      <c r="BL771" s="15"/>
      <c r="BM771" s="15"/>
      <c r="BN771" s="15"/>
      <c r="BO771" s="15"/>
      <c r="BQ771" s="18"/>
      <c r="BR771" s="15"/>
      <c r="BS771" s="15"/>
      <c r="BT771" s="15"/>
      <c r="BU771" s="15"/>
      <c r="BV771" s="15"/>
      <c r="BW771" s="15"/>
      <c r="BX771" s="15"/>
      <c r="BY771" s="15"/>
      <c r="BZ771" s="15"/>
    </row>
    <row r="772" spans="1:78" ht="15" customHeight="1" x14ac:dyDescent="0.75">
      <c r="A772" s="10">
        <v>0</v>
      </c>
      <c r="B772" s="11">
        <v>8400</v>
      </c>
      <c r="C772" s="11">
        <v>77144</v>
      </c>
      <c r="D772" s="11">
        <v>91532</v>
      </c>
      <c r="E772" s="11">
        <v>19</v>
      </c>
      <c r="F772" s="11">
        <v>0</v>
      </c>
      <c r="G772" s="11">
        <v>1</v>
      </c>
      <c r="H772" s="11">
        <v>311.75718243</v>
      </c>
      <c r="I772" s="11">
        <v>1</v>
      </c>
      <c r="J772" s="11">
        <v>24</v>
      </c>
      <c r="K772" s="11">
        <v>40.912736993999999</v>
      </c>
      <c r="L772" s="11" t="s">
        <v>20</v>
      </c>
      <c r="M772" s="11" t="s">
        <v>17</v>
      </c>
      <c r="N772" s="11">
        <f t="shared" si="84"/>
        <v>0</v>
      </c>
      <c r="O772" s="11">
        <f t="shared" si="85"/>
        <v>1</v>
      </c>
      <c r="P772" s="11">
        <f t="shared" si="86"/>
        <v>0</v>
      </c>
      <c r="Q772" s="11">
        <f t="shared" si="87"/>
        <v>0</v>
      </c>
      <c r="R772" s="11">
        <f t="shared" si="88"/>
        <v>0</v>
      </c>
      <c r="S772" s="11">
        <f t="shared" si="89"/>
        <v>0</v>
      </c>
      <c r="T772" s="9">
        <f t="shared" si="90"/>
        <v>0</v>
      </c>
      <c r="AT772" s="18"/>
      <c r="AU772" s="15"/>
      <c r="AV772" s="15"/>
      <c r="AW772" s="15"/>
      <c r="AX772" s="15"/>
      <c r="AY772" s="15"/>
      <c r="AZ772" s="15"/>
      <c r="BA772" s="15"/>
      <c r="BB772" s="15"/>
      <c r="BC772" s="15"/>
      <c r="BD772" s="15"/>
      <c r="BE772" s="15"/>
      <c r="BF772" s="15"/>
      <c r="BG772" s="15"/>
      <c r="BH772" s="15"/>
      <c r="BI772" s="15"/>
      <c r="BJ772" s="15"/>
      <c r="BK772" s="15"/>
      <c r="BL772" s="15"/>
      <c r="BM772" s="15"/>
      <c r="BN772" s="15"/>
      <c r="BO772" s="15"/>
      <c r="BQ772" s="18"/>
      <c r="BR772" s="15"/>
      <c r="BS772" s="15"/>
      <c r="BT772" s="15"/>
      <c r="BU772" s="15"/>
      <c r="BV772" s="15"/>
      <c r="BW772" s="15"/>
      <c r="BX772" s="15"/>
      <c r="BY772" s="15"/>
      <c r="BZ772" s="15"/>
    </row>
    <row r="773" spans="1:78" ht="15" customHeight="1" x14ac:dyDescent="0.75">
      <c r="A773" s="10">
        <v>0</v>
      </c>
      <c r="B773" s="11">
        <v>8400</v>
      </c>
      <c r="C773" s="11">
        <v>80490</v>
      </c>
      <c r="D773" s="11">
        <v>93028</v>
      </c>
      <c r="E773" s="11">
        <v>0</v>
      </c>
      <c r="F773" s="11"/>
      <c r="G773" s="11"/>
      <c r="H773" s="11"/>
      <c r="I773" s="11"/>
      <c r="J773" s="11"/>
      <c r="K773" s="11">
        <v>29.473761481</v>
      </c>
      <c r="L773" s="11" t="s">
        <v>20</v>
      </c>
      <c r="M773" s="11" t="s">
        <v>18</v>
      </c>
      <c r="N773" s="11">
        <f t="shared" si="84"/>
        <v>0</v>
      </c>
      <c r="O773" s="11">
        <f t="shared" si="85"/>
        <v>0</v>
      </c>
      <c r="P773" s="11">
        <f t="shared" si="86"/>
        <v>0</v>
      </c>
      <c r="Q773" s="11">
        <f t="shared" si="87"/>
        <v>0</v>
      </c>
      <c r="R773" s="11">
        <f t="shared" si="88"/>
        <v>0</v>
      </c>
      <c r="S773" s="11">
        <f t="shared" si="89"/>
        <v>1</v>
      </c>
      <c r="T773" s="9">
        <f t="shared" si="90"/>
        <v>0</v>
      </c>
      <c r="AT773" s="18"/>
      <c r="AU773" s="15"/>
      <c r="AV773" s="15"/>
      <c r="AW773" s="15"/>
      <c r="AX773" s="15"/>
      <c r="AY773" s="15"/>
      <c r="AZ773" s="15"/>
      <c r="BA773" s="15"/>
      <c r="BB773" s="15"/>
      <c r="BC773" s="15"/>
      <c r="BD773" s="15"/>
      <c r="BE773" s="15"/>
      <c r="BF773" s="15"/>
      <c r="BG773" s="15"/>
      <c r="BH773" s="15"/>
      <c r="BI773" s="15"/>
      <c r="BJ773" s="15"/>
      <c r="BK773" s="15"/>
      <c r="BL773" s="15"/>
      <c r="BM773" s="15"/>
      <c r="BN773" s="15"/>
      <c r="BO773" s="15"/>
      <c r="BQ773" s="18"/>
      <c r="BR773" s="15"/>
      <c r="BS773" s="15"/>
      <c r="BT773" s="15"/>
      <c r="BU773" s="15"/>
      <c r="BV773" s="15"/>
      <c r="BW773" s="15"/>
      <c r="BX773" s="15"/>
      <c r="BY773" s="15"/>
      <c r="BZ773" s="15"/>
    </row>
    <row r="774" spans="1:78" ht="15" customHeight="1" x14ac:dyDescent="0.75">
      <c r="A774" s="10">
        <v>0</v>
      </c>
      <c r="B774" s="11">
        <v>8400</v>
      </c>
      <c r="C774" s="11">
        <v>60995</v>
      </c>
      <c r="D774" s="11">
        <v>78444</v>
      </c>
      <c r="E774" s="11">
        <v>4</v>
      </c>
      <c r="F774" s="11">
        <v>0</v>
      </c>
      <c r="G774" s="11">
        <v>1</v>
      </c>
      <c r="H774" s="11">
        <v>123.7385166</v>
      </c>
      <c r="I774" s="11">
        <v>0</v>
      </c>
      <c r="J774" s="11">
        <v>23</v>
      </c>
      <c r="K774" s="11">
        <v>26.932707601000001</v>
      </c>
      <c r="L774" s="11" t="s">
        <v>13</v>
      </c>
      <c r="M774" s="11" t="s">
        <v>17</v>
      </c>
      <c r="N774" s="11">
        <f t="shared" si="84"/>
        <v>1</v>
      </c>
      <c r="O774" s="11">
        <f t="shared" si="85"/>
        <v>1</v>
      </c>
      <c r="P774" s="11">
        <f t="shared" si="86"/>
        <v>0</v>
      </c>
      <c r="Q774" s="11">
        <f t="shared" si="87"/>
        <v>0</v>
      </c>
      <c r="R774" s="11">
        <f t="shared" si="88"/>
        <v>0</v>
      </c>
      <c r="S774" s="11">
        <f t="shared" si="89"/>
        <v>0</v>
      </c>
      <c r="T774" s="9">
        <f t="shared" si="90"/>
        <v>123.7385166</v>
      </c>
      <c r="AT774" s="18"/>
      <c r="AU774" s="15"/>
      <c r="AV774" s="15"/>
      <c r="AW774" s="15"/>
      <c r="AX774" s="15"/>
      <c r="AY774" s="15"/>
      <c r="AZ774" s="15"/>
      <c r="BA774" s="15"/>
      <c r="BB774" s="15"/>
      <c r="BC774" s="15"/>
      <c r="BD774" s="15"/>
      <c r="BE774" s="15"/>
      <c r="BF774" s="15"/>
      <c r="BG774" s="15"/>
      <c r="BH774" s="15"/>
      <c r="BI774" s="15"/>
      <c r="BJ774" s="15"/>
      <c r="BK774" s="15"/>
      <c r="BL774" s="15"/>
      <c r="BM774" s="15"/>
      <c r="BN774" s="15"/>
      <c r="BO774" s="15"/>
      <c r="BQ774" s="18"/>
      <c r="BR774" s="15"/>
      <c r="BS774" s="15"/>
      <c r="BT774" s="15"/>
      <c r="BU774" s="15"/>
      <c r="BV774" s="15"/>
      <c r="BW774" s="15"/>
      <c r="BX774" s="15"/>
      <c r="BY774" s="15"/>
      <c r="BZ774" s="15"/>
    </row>
    <row r="775" spans="1:78" ht="15" customHeight="1" x14ac:dyDescent="0.75">
      <c r="A775" s="10">
        <v>1</v>
      </c>
      <c r="B775" s="11">
        <v>8400</v>
      </c>
      <c r="C775" s="11">
        <v>31800</v>
      </c>
      <c r="D775" s="11">
        <v>72000</v>
      </c>
      <c r="E775" s="11"/>
      <c r="F775" s="11">
        <v>0</v>
      </c>
      <c r="G775" s="11">
        <v>2</v>
      </c>
      <c r="H775" s="11">
        <v>187.26666667000001</v>
      </c>
      <c r="I775" s="11">
        <v>1</v>
      </c>
      <c r="J775" s="11">
        <v>21</v>
      </c>
      <c r="K775" s="11"/>
      <c r="L775" s="11" t="s">
        <v>20</v>
      </c>
      <c r="M775" s="11" t="s">
        <v>19</v>
      </c>
      <c r="N775" s="11">
        <f t="shared" si="84"/>
        <v>0</v>
      </c>
      <c r="O775" s="11">
        <f t="shared" si="85"/>
        <v>0</v>
      </c>
      <c r="P775" s="11">
        <f t="shared" si="86"/>
        <v>0</v>
      </c>
      <c r="Q775" s="11">
        <f t="shared" si="87"/>
        <v>0</v>
      </c>
      <c r="R775" s="11">
        <f t="shared" si="88"/>
        <v>0</v>
      </c>
      <c r="S775" s="11">
        <f t="shared" si="89"/>
        <v>0</v>
      </c>
      <c r="T775" s="9">
        <f t="shared" si="90"/>
        <v>0</v>
      </c>
      <c r="AT775" s="18"/>
      <c r="AU775" s="15"/>
      <c r="AV775" s="15"/>
      <c r="AW775" s="15"/>
      <c r="AX775" s="15"/>
      <c r="AY775" s="15"/>
      <c r="AZ775" s="15"/>
      <c r="BA775" s="15"/>
      <c r="BB775" s="15"/>
      <c r="BC775" s="15"/>
      <c r="BD775" s="15"/>
      <c r="BE775" s="15"/>
      <c r="BF775" s="15"/>
      <c r="BG775" s="15"/>
      <c r="BH775" s="15"/>
      <c r="BI775" s="15"/>
      <c r="BJ775" s="15"/>
      <c r="BK775" s="15"/>
      <c r="BL775" s="15"/>
      <c r="BM775" s="15"/>
      <c r="BN775" s="15"/>
      <c r="BO775" s="15"/>
      <c r="BQ775" s="18"/>
      <c r="BR775" s="15"/>
      <c r="BS775" s="15"/>
      <c r="BT775" s="15"/>
      <c r="BU775" s="15"/>
      <c r="BV775" s="15"/>
      <c r="BW775" s="15"/>
      <c r="BX775" s="15"/>
      <c r="BY775" s="15"/>
      <c r="BZ775" s="15"/>
    </row>
    <row r="776" spans="1:78" ht="15" customHeight="1" x14ac:dyDescent="0.75">
      <c r="A776" s="10">
        <v>0</v>
      </c>
      <c r="B776" s="11">
        <v>8400</v>
      </c>
      <c r="C776" s="11">
        <v>43900</v>
      </c>
      <c r="D776" s="11">
        <v>55000</v>
      </c>
      <c r="E776" s="11">
        <v>1</v>
      </c>
      <c r="F776" s="11">
        <v>0</v>
      </c>
      <c r="G776" s="11">
        <v>0</v>
      </c>
      <c r="H776" s="11">
        <v>169.43333333000001</v>
      </c>
      <c r="I776" s="11">
        <v>1</v>
      </c>
      <c r="J776" s="11">
        <v>21</v>
      </c>
      <c r="K776" s="11"/>
      <c r="L776" s="11" t="s">
        <v>20</v>
      </c>
      <c r="M776" s="11" t="s">
        <v>15</v>
      </c>
      <c r="N776" s="11">
        <f t="shared" si="84"/>
        <v>0</v>
      </c>
      <c r="O776" s="11">
        <f t="shared" si="85"/>
        <v>0</v>
      </c>
      <c r="P776" s="11">
        <f t="shared" si="86"/>
        <v>0</v>
      </c>
      <c r="Q776" s="11">
        <f t="shared" si="87"/>
        <v>1</v>
      </c>
      <c r="R776" s="11">
        <f t="shared" si="88"/>
        <v>0</v>
      </c>
      <c r="S776" s="11">
        <f t="shared" si="89"/>
        <v>0</v>
      </c>
      <c r="T776" s="9">
        <f t="shared" si="90"/>
        <v>0</v>
      </c>
      <c r="AT776" s="18"/>
      <c r="AU776" s="15"/>
      <c r="AV776" s="15"/>
      <c r="AW776" s="15"/>
      <c r="AX776" s="15"/>
      <c r="AY776" s="15"/>
      <c r="AZ776" s="15"/>
      <c r="BA776" s="15"/>
      <c r="BB776" s="15"/>
      <c r="BC776" s="15"/>
      <c r="BD776" s="15"/>
      <c r="BE776" s="15"/>
      <c r="BF776" s="15"/>
      <c r="BG776" s="15"/>
      <c r="BH776" s="15"/>
      <c r="BI776" s="15"/>
      <c r="BJ776" s="15"/>
      <c r="BK776" s="15"/>
      <c r="BL776" s="15"/>
      <c r="BM776" s="15"/>
      <c r="BN776" s="15"/>
      <c r="BO776" s="15"/>
      <c r="BQ776" s="18"/>
      <c r="BR776" s="15"/>
      <c r="BS776" s="15"/>
      <c r="BT776" s="15"/>
      <c r="BU776" s="15"/>
      <c r="BV776" s="15"/>
      <c r="BW776" s="15"/>
      <c r="BX776" s="15"/>
      <c r="BY776" s="15"/>
      <c r="BZ776" s="15"/>
    </row>
    <row r="777" spans="1:78" ht="15" customHeight="1" x14ac:dyDescent="0.75">
      <c r="A777" s="10">
        <v>1</v>
      </c>
      <c r="B777" s="11">
        <v>8400</v>
      </c>
      <c r="C777" s="11">
        <v>44800</v>
      </c>
      <c r="D777" s="11">
        <v>56000</v>
      </c>
      <c r="E777" s="11">
        <v>0</v>
      </c>
      <c r="F777" s="11">
        <v>1</v>
      </c>
      <c r="G777" s="11">
        <v>5</v>
      </c>
      <c r="H777" s="11">
        <v>314.5</v>
      </c>
      <c r="I777" s="11">
        <v>4</v>
      </c>
      <c r="J777" s="11">
        <v>42</v>
      </c>
      <c r="K777" s="11"/>
      <c r="L777" s="11" t="s">
        <v>20</v>
      </c>
      <c r="M777" s="11" t="s">
        <v>14</v>
      </c>
      <c r="N777" s="11">
        <f t="shared" si="84"/>
        <v>0</v>
      </c>
      <c r="O777" s="11">
        <f t="shared" si="85"/>
        <v>0</v>
      </c>
      <c r="P777" s="11">
        <f t="shared" si="86"/>
        <v>1</v>
      </c>
      <c r="Q777" s="11">
        <f t="shared" si="87"/>
        <v>0</v>
      </c>
      <c r="R777" s="11">
        <f t="shared" si="88"/>
        <v>0</v>
      </c>
      <c r="S777" s="11">
        <f t="shared" si="89"/>
        <v>0</v>
      </c>
      <c r="T777" s="9">
        <f t="shared" si="90"/>
        <v>0</v>
      </c>
      <c r="AT777" s="18"/>
      <c r="AU777" s="15"/>
      <c r="AV777" s="15"/>
      <c r="AW777" s="15"/>
      <c r="AX777" s="15"/>
      <c r="AY777" s="15"/>
      <c r="AZ777" s="15"/>
      <c r="BA777" s="15"/>
      <c r="BB777" s="15"/>
      <c r="BC777" s="15"/>
      <c r="BD777" s="15"/>
      <c r="BE777" s="15"/>
      <c r="BF777" s="15"/>
      <c r="BG777" s="15"/>
      <c r="BH777" s="15"/>
      <c r="BI777" s="15"/>
      <c r="BJ777" s="15"/>
      <c r="BK777" s="15"/>
      <c r="BL777" s="15"/>
      <c r="BM777" s="15"/>
      <c r="BN777" s="15"/>
      <c r="BO777" s="15"/>
      <c r="BQ777" s="18"/>
      <c r="BR777" s="15"/>
      <c r="BS777" s="15"/>
      <c r="BT777" s="15"/>
      <c r="BU777" s="15"/>
      <c r="BV777" s="15"/>
      <c r="BW777" s="15"/>
      <c r="BX777" s="15"/>
      <c r="BY777" s="15"/>
      <c r="BZ777" s="15"/>
    </row>
    <row r="778" spans="1:78" ht="15" customHeight="1" x14ac:dyDescent="0.75">
      <c r="A778" s="10">
        <v>0</v>
      </c>
      <c r="B778" s="11">
        <v>8400</v>
      </c>
      <c r="C778" s="11">
        <v>30146</v>
      </c>
      <c r="D778" s="11">
        <v>39326</v>
      </c>
      <c r="E778" s="11">
        <v>11</v>
      </c>
      <c r="F778" s="11">
        <v>0</v>
      </c>
      <c r="G778" s="11">
        <v>0</v>
      </c>
      <c r="H778" s="11">
        <v>183.09274952999999</v>
      </c>
      <c r="I778" s="11">
        <v>0</v>
      </c>
      <c r="J778" s="11">
        <v>12</v>
      </c>
      <c r="K778" s="11">
        <v>23.097201883</v>
      </c>
      <c r="L778" s="11" t="s">
        <v>13</v>
      </c>
      <c r="M778" s="11" t="s">
        <v>18</v>
      </c>
      <c r="N778" s="11">
        <f t="shared" si="84"/>
        <v>1</v>
      </c>
      <c r="O778" s="11">
        <f t="shared" si="85"/>
        <v>0</v>
      </c>
      <c r="P778" s="11">
        <f t="shared" si="86"/>
        <v>0</v>
      </c>
      <c r="Q778" s="11">
        <f t="shared" si="87"/>
        <v>0</v>
      </c>
      <c r="R778" s="11">
        <f t="shared" si="88"/>
        <v>0</v>
      </c>
      <c r="S778" s="11">
        <f t="shared" si="89"/>
        <v>1</v>
      </c>
      <c r="T778" s="9">
        <f t="shared" si="90"/>
        <v>183.09274952999999</v>
      </c>
      <c r="AT778" s="18"/>
      <c r="AU778" s="15"/>
      <c r="AV778" s="15"/>
      <c r="AW778" s="15"/>
      <c r="AX778" s="15"/>
      <c r="AY778" s="15"/>
      <c r="AZ778" s="15"/>
      <c r="BA778" s="15"/>
      <c r="BB778" s="15"/>
      <c r="BC778" s="15"/>
      <c r="BD778" s="15"/>
      <c r="BE778" s="15"/>
      <c r="BF778" s="15"/>
      <c r="BG778" s="15"/>
      <c r="BH778" s="15"/>
      <c r="BI778" s="15"/>
      <c r="BJ778" s="15"/>
      <c r="BK778" s="15"/>
      <c r="BL778" s="15"/>
      <c r="BM778" s="15"/>
      <c r="BN778" s="15"/>
      <c r="BO778" s="15"/>
      <c r="BQ778" s="18"/>
      <c r="BR778" s="15"/>
      <c r="BS778" s="15"/>
      <c r="BT778" s="15"/>
      <c r="BU778" s="15"/>
      <c r="BV778" s="15"/>
      <c r="BW778" s="15"/>
      <c r="BX778" s="15"/>
      <c r="BY778" s="15"/>
      <c r="BZ778" s="15"/>
    </row>
    <row r="779" spans="1:78" ht="15" customHeight="1" x14ac:dyDescent="0.75">
      <c r="A779" s="10">
        <v>0</v>
      </c>
      <c r="B779" s="11">
        <v>8400</v>
      </c>
      <c r="C779" s="11">
        <v>84666</v>
      </c>
      <c r="D779" s="11">
        <v>123613</v>
      </c>
      <c r="E779" s="11">
        <v>8</v>
      </c>
      <c r="F779" s="11"/>
      <c r="G779" s="11"/>
      <c r="H779" s="11"/>
      <c r="I779" s="11"/>
      <c r="J779" s="11"/>
      <c r="K779" s="11">
        <v>39.658320046999997</v>
      </c>
      <c r="L779" s="11" t="s">
        <v>13</v>
      </c>
      <c r="M779" s="11" t="s">
        <v>14</v>
      </c>
      <c r="N779" s="11">
        <f t="shared" si="84"/>
        <v>1</v>
      </c>
      <c r="O779" s="11">
        <f t="shared" si="85"/>
        <v>0</v>
      </c>
      <c r="P779" s="11">
        <f t="shared" si="86"/>
        <v>1</v>
      </c>
      <c r="Q779" s="11">
        <f t="shared" si="87"/>
        <v>0</v>
      </c>
      <c r="R779" s="11">
        <f t="shared" si="88"/>
        <v>0</v>
      </c>
      <c r="S779" s="11">
        <f t="shared" si="89"/>
        <v>0</v>
      </c>
      <c r="T779" s="9">
        <f t="shared" si="90"/>
        <v>0</v>
      </c>
      <c r="AT779" s="18"/>
      <c r="AU779" s="15"/>
      <c r="AV779" s="15"/>
      <c r="AW779" s="15"/>
      <c r="AX779" s="15"/>
      <c r="AY779" s="15"/>
      <c r="AZ779" s="15"/>
      <c r="BA779" s="15"/>
      <c r="BB779" s="15"/>
      <c r="BC779" s="15"/>
      <c r="BD779" s="15"/>
      <c r="BE779" s="15"/>
      <c r="BF779" s="15"/>
      <c r="BG779" s="15"/>
      <c r="BH779" s="15"/>
      <c r="BI779" s="15"/>
      <c r="BJ779" s="15"/>
      <c r="BK779" s="15"/>
      <c r="BL779" s="15"/>
      <c r="BM779" s="15"/>
      <c r="BN779" s="15"/>
      <c r="BO779" s="15"/>
      <c r="BQ779" s="18"/>
      <c r="BR779" s="15"/>
      <c r="BS779" s="15"/>
      <c r="BT779" s="15"/>
      <c r="BU779" s="15"/>
      <c r="BV779" s="15"/>
      <c r="BW779" s="15"/>
      <c r="BX779" s="15"/>
      <c r="BY779" s="15"/>
      <c r="BZ779" s="15"/>
    </row>
    <row r="780" spans="1:78" ht="15" customHeight="1" x14ac:dyDescent="0.75">
      <c r="A780" s="10">
        <v>0</v>
      </c>
      <c r="B780" s="11">
        <v>8400</v>
      </c>
      <c r="C780" s="11"/>
      <c r="D780" s="11">
        <v>39106</v>
      </c>
      <c r="E780" s="11"/>
      <c r="F780" s="11"/>
      <c r="G780" s="11">
        <v>1</v>
      </c>
      <c r="H780" s="11">
        <v>80.075339193999994</v>
      </c>
      <c r="I780" s="11">
        <v>0</v>
      </c>
      <c r="J780" s="11">
        <v>10</v>
      </c>
      <c r="K780" s="11">
        <v>35.683502202</v>
      </c>
      <c r="L780" s="11" t="s">
        <v>13</v>
      </c>
      <c r="M780" s="11" t="s">
        <v>14</v>
      </c>
      <c r="N780" s="11">
        <f t="shared" si="84"/>
        <v>1</v>
      </c>
      <c r="O780" s="11">
        <f t="shared" si="85"/>
        <v>0</v>
      </c>
      <c r="P780" s="11">
        <f t="shared" si="86"/>
        <v>1</v>
      </c>
      <c r="Q780" s="11">
        <f t="shared" si="87"/>
        <v>0</v>
      </c>
      <c r="R780" s="11">
        <f t="shared" si="88"/>
        <v>0</v>
      </c>
      <c r="S780" s="11">
        <f t="shared" si="89"/>
        <v>0</v>
      </c>
      <c r="T780" s="9">
        <f t="shared" si="90"/>
        <v>80.075339193999994</v>
      </c>
      <c r="AT780" s="18"/>
      <c r="AU780" s="15"/>
      <c r="AV780" s="15"/>
      <c r="AW780" s="15"/>
      <c r="AX780" s="15"/>
      <c r="AY780" s="15"/>
      <c r="AZ780" s="15"/>
      <c r="BA780" s="15"/>
      <c r="BB780" s="15"/>
      <c r="BC780" s="15"/>
      <c r="BD780" s="15"/>
      <c r="BE780" s="15"/>
      <c r="BF780" s="15"/>
      <c r="BG780" s="15"/>
      <c r="BH780" s="15"/>
      <c r="BI780" s="15"/>
      <c r="BJ780" s="15"/>
      <c r="BK780" s="15"/>
      <c r="BL780" s="15"/>
      <c r="BM780" s="15"/>
      <c r="BN780" s="15"/>
      <c r="BO780" s="15"/>
      <c r="BQ780" s="18"/>
      <c r="BR780" s="15"/>
      <c r="BS780" s="15"/>
      <c r="BT780" s="15"/>
      <c r="BU780" s="15"/>
      <c r="BV780" s="15"/>
      <c r="BW780" s="15"/>
      <c r="BX780" s="15"/>
      <c r="BY780" s="15"/>
      <c r="BZ780" s="15"/>
    </row>
    <row r="781" spans="1:78" ht="15" customHeight="1" x14ac:dyDescent="0.75">
      <c r="A781" s="10">
        <v>0</v>
      </c>
      <c r="B781" s="11">
        <v>8400</v>
      </c>
      <c r="C781" s="11">
        <v>35240</v>
      </c>
      <c r="D781" s="11">
        <v>54314</v>
      </c>
      <c r="E781" s="11">
        <v>8</v>
      </c>
      <c r="F781" s="11">
        <v>0</v>
      </c>
      <c r="G781" s="11">
        <v>0</v>
      </c>
      <c r="H781" s="11">
        <v>210.58001479000001</v>
      </c>
      <c r="I781" s="11">
        <v>1</v>
      </c>
      <c r="J781" s="11">
        <v>22</v>
      </c>
      <c r="K781" s="11">
        <v>32.571867290999997</v>
      </c>
      <c r="L781" s="11" t="s">
        <v>20</v>
      </c>
      <c r="M781" s="11" t="s">
        <v>15</v>
      </c>
      <c r="N781" s="11">
        <f t="shared" si="84"/>
        <v>0</v>
      </c>
      <c r="O781" s="11">
        <f t="shared" si="85"/>
        <v>0</v>
      </c>
      <c r="P781" s="11">
        <f t="shared" si="86"/>
        <v>0</v>
      </c>
      <c r="Q781" s="11">
        <f t="shared" si="87"/>
        <v>1</v>
      </c>
      <c r="R781" s="11">
        <f t="shared" si="88"/>
        <v>0</v>
      </c>
      <c r="S781" s="11">
        <f t="shared" si="89"/>
        <v>0</v>
      </c>
      <c r="T781" s="9">
        <f t="shared" si="90"/>
        <v>0</v>
      </c>
      <c r="AT781" s="18"/>
      <c r="AU781" s="15"/>
      <c r="AV781" s="15"/>
      <c r="AW781" s="15"/>
      <c r="AX781" s="15"/>
      <c r="AY781" s="15"/>
      <c r="AZ781" s="15"/>
      <c r="BA781" s="15"/>
      <c r="BB781" s="15"/>
      <c r="BC781" s="15"/>
      <c r="BD781" s="15"/>
      <c r="BE781" s="15"/>
      <c r="BF781" s="15"/>
      <c r="BG781" s="15"/>
      <c r="BH781" s="15"/>
      <c r="BI781" s="15"/>
      <c r="BJ781" s="15"/>
      <c r="BK781" s="15"/>
      <c r="BL781" s="15"/>
      <c r="BM781" s="15"/>
      <c r="BN781" s="15"/>
      <c r="BO781" s="15"/>
      <c r="BQ781" s="18"/>
      <c r="BR781" s="15"/>
      <c r="BS781" s="15"/>
      <c r="BT781" s="15"/>
      <c r="BU781" s="15"/>
      <c r="BV781" s="15"/>
      <c r="BW781" s="15"/>
      <c r="BX781" s="15"/>
      <c r="BY781" s="15"/>
      <c r="BZ781" s="15"/>
    </row>
    <row r="782" spans="1:78" ht="15" customHeight="1" x14ac:dyDescent="0.75">
      <c r="A782" s="10">
        <v>0</v>
      </c>
      <c r="B782" s="11">
        <v>8400</v>
      </c>
      <c r="C782" s="11">
        <v>57103</v>
      </c>
      <c r="D782" s="11">
        <v>78079</v>
      </c>
      <c r="E782" s="11">
        <v>0</v>
      </c>
      <c r="F782" s="11">
        <v>0</v>
      </c>
      <c r="G782" s="11">
        <v>0</v>
      </c>
      <c r="H782" s="11">
        <v>56.309764790000003</v>
      </c>
      <c r="I782" s="11">
        <v>8</v>
      </c>
      <c r="J782" s="11">
        <v>21</v>
      </c>
      <c r="K782" s="11">
        <v>23.521188256999999</v>
      </c>
      <c r="L782" s="11" t="s">
        <v>20</v>
      </c>
      <c r="M782" s="11" t="s">
        <v>14</v>
      </c>
      <c r="N782" s="11">
        <f t="shared" si="84"/>
        <v>0</v>
      </c>
      <c r="O782" s="11">
        <f t="shared" si="85"/>
        <v>0</v>
      </c>
      <c r="P782" s="11">
        <f t="shared" si="86"/>
        <v>1</v>
      </c>
      <c r="Q782" s="11">
        <f t="shared" si="87"/>
        <v>0</v>
      </c>
      <c r="R782" s="11">
        <f t="shared" si="88"/>
        <v>0</v>
      </c>
      <c r="S782" s="11">
        <f t="shared" si="89"/>
        <v>0</v>
      </c>
      <c r="T782" s="9">
        <f t="shared" si="90"/>
        <v>0</v>
      </c>
      <c r="AT782" s="18"/>
      <c r="AU782" s="15"/>
      <c r="AV782" s="15"/>
      <c r="AW782" s="15"/>
      <c r="AX782" s="15"/>
      <c r="AY782" s="15"/>
      <c r="AZ782" s="15"/>
      <c r="BA782" s="15"/>
      <c r="BB782" s="15"/>
      <c r="BC782" s="15"/>
      <c r="BD782" s="15"/>
      <c r="BE782" s="15"/>
      <c r="BF782" s="15"/>
      <c r="BG782" s="15"/>
      <c r="BH782" s="15"/>
      <c r="BI782" s="15"/>
      <c r="BJ782" s="15"/>
      <c r="BK782" s="15"/>
      <c r="BL782" s="15"/>
      <c r="BM782" s="15"/>
      <c r="BN782" s="15"/>
      <c r="BO782" s="15"/>
      <c r="BQ782" s="18"/>
      <c r="BR782" s="15"/>
      <c r="BS782" s="15"/>
      <c r="BT782" s="15"/>
      <c r="BU782" s="15"/>
      <c r="BV782" s="15"/>
      <c r="BW782" s="15"/>
      <c r="BX782" s="15"/>
      <c r="BY782" s="15"/>
      <c r="BZ782" s="15"/>
    </row>
    <row r="783" spans="1:78" ht="15" customHeight="1" x14ac:dyDescent="0.75">
      <c r="A783" s="10">
        <v>0</v>
      </c>
      <c r="B783" s="11">
        <v>8400</v>
      </c>
      <c r="C783" s="11">
        <v>78089</v>
      </c>
      <c r="D783" s="11">
        <v>90660</v>
      </c>
      <c r="E783" s="11">
        <v>9</v>
      </c>
      <c r="F783" s="11">
        <v>0</v>
      </c>
      <c r="G783" s="11">
        <v>0</v>
      </c>
      <c r="H783" s="11">
        <v>118.63539467</v>
      </c>
      <c r="I783" s="11">
        <v>0</v>
      </c>
      <c r="J783" s="11">
        <v>22</v>
      </c>
      <c r="K783" s="11">
        <v>27.093041119999999</v>
      </c>
      <c r="L783" s="11" t="s">
        <v>20</v>
      </c>
      <c r="M783" s="11" t="s">
        <v>17</v>
      </c>
      <c r="N783" s="11">
        <f t="shared" si="84"/>
        <v>0</v>
      </c>
      <c r="O783" s="11">
        <f t="shared" si="85"/>
        <v>1</v>
      </c>
      <c r="P783" s="11">
        <f t="shared" si="86"/>
        <v>0</v>
      </c>
      <c r="Q783" s="11">
        <f t="shared" si="87"/>
        <v>0</v>
      </c>
      <c r="R783" s="11">
        <f t="shared" si="88"/>
        <v>0</v>
      </c>
      <c r="S783" s="11">
        <f t="shared" si="89"/>
        <v>0</v>
      </c>
      <c r="T783" s="9">
        <f t="shared" si="90"/>
        <v>0</v>
      </c>
      <c r="AT783" s="18"/>
      <c r="AU783" s="15"/>
      <c r="AV783" s="15"/>
      <c r="AW783" s="15"/>
      <c r="AX783" s="15"/>
      <c r="AY783" s="15"/>
      <c r="AZ783" s="15"/>
      <c r="BA783" s="15"/>
      <c r="BB783" s="15"/>
      <c r="BC783" s="15"/>
      <c r="BD783" s="15"/>
      <c r="BE783" s="15"/>
      <c r="BF783" s="15"/>
      <c r="BG783" s="15"/>
      <c r="BH783" s="15"/>
      <c r="BI783" s="15"/>
      <c r="BJ783" s="15"/>
      <c r="BK783" s="15"/>
      <c r="BL783" s="15"/>
      <c r="BM783" s="15"/>
      <c r="BN783" s="15"/>
      <c r="BO783" s="15"/>
      <c r="BQ783" s="18"/>
      <c r="BR783" s="15"/>
      <c r="BS783" s="15"/>
      <c r="BT783" s="15"/>
      <c r="BU783" s="15"/>
      <c r="BV783" s="15"/>
      <c r="BW783" s="15"/>
      <c r="BX783" s="15"/>
      <c r="BY783" s="15"/>
      <c r="BZ783" s="15"/>
    </row>
    <row r="784" spans="1:78" ht="15" customHeight="1" x14ac:dyDescent="0.75">
      <c r="A784" s="10">
        <v>0</v>
      </c>
      <c r="B784" s="11">
        <v>8400</v>
      </c>
      <c r="C784" s="11">
        <v>77916</v>
      </c>
      <c r="D784" s="11">
        <v>93589</v>
      </c>
      <c r="E784" s="11">
        <v>0</v>
      </c>
      <c r="F784" s="11"/>
      <c r="G784" s="11"/>
      <c r="H784" s="11"/>
      <c r="I784" s="11"/>
      <c r="J784" s="11"/>
      <c r="K784" s="11">
        <v>27.873870624999999</v>
      </c>
      <c r="L784" s="11" t="s">
        <v>20</v>
      </c>
      <c r="M784" s="11" t="s">
        <v>18</v>
      </c>
      <c r="N784" s="11">
        <f t="shared" si="84"/>
        <v>0</v>
      </c>
      <c r="O784" s="11">
        <f t="shared" si="85"/>
        <v>0</v>
      </c>
      <c r="P784" s="11">
        <f t="shared" si="86"/>
        <v>0</v>
      </c>
      <c r="Q784" s="11">
        <f t="shared" si="87"/>
        <v>0</v>
      </c>
      <c r="R784" s="11">
        <f t="shared" si="88"/>
        <v>0</v>
      </c>
      <c r="S784" s="11">
        <f t="shared" si="89"/>
        <v>1</v>
      </c>
      <c r="T784" s="9">
        <f t="shared" si="90"/>
        <v>0</v>
      </c>
      <c r="AT784" s="18"/>
      <c r="AU784" s="15"/>
      <c r="AV784" s="15"/>
      <c r="AW784" s="15"/>
      <c r="AX784" s="15"/>
      <c r="AY784" s="15"/>
      <c r="AZ784" s="15"/>
      <c r="BA784" s="15"/>
      <c r="BB784" s="15"/>
      <c r="BC784" s="15"/>
      <c r="BD784" s="15"/>
      <c r="BE784" s="15"/>
      <c r="BF784" s="15"/>
      <c r="BG784" s="15"/>
      <c r="BH784" s="15"/>
      <c r="BI784" s="15"/>
      <c r="BJ784" s="15"/>
      <c r="BK784" s="15"/>
      <c r="BL784" s="15"/>
      <c r="BM784" s="15"/>
      <c r="BN784" s="15"/>
      <c r="BO784" s="15"/>
      <c r="BQ784" s="18"/>
      <c r="BR784" s="15"/>
      <c r="BS784" s="15"/>
      <c r="BT784" s="15"/>
      <c r="BU784" s="15"/>
      <c r="BV784" s="15"/>
      <c r="BW784" s="15"/>
      <c r="BX784" s="15"/>
      <c r="BY784" s="15"/>
      <c r="BZ784" s="15"/>
    </row>
    <row r="785" spans="1:78" ht="15" customHeight="1" x14ac:dyDescent="0.75">
      <c r="A785" s="10">
        <v>1</v>
      </c>
      <c r="B785" s="11">
        <v>8400</v>
      </c>
      <c r="C785" s="11">
        <v>48032</v>
      </c>
      <c r="D785" s="11">
        <v>95213</v>
      </c>
      <c r="E785" s="11">
        <v>5</v>
      </c>
      <c r="F785" s="11">
        <v>1</v>
      </c>
      <c r="G785" s="11">
        <v>4</v>
      </c>
      <c r="H785" s="11">
        <v>326.67959049000001</v>
      </c>
      <c r="I785" s="11">
        <v>0</v>
      </c>
      <c r="J785" s="11">
        <v>30</v>
      </c>
      <c r="K785" s="11">
        <v>38.191681736</v>
      </c>
      <c r="L785" s="11" t="s">
        <v>13</v>
      </c>
      <c r="M785" s="11" t="s">
        <v>15</v>
      </c>
      <c r="N785" s="11">
        <f t="shared" si="84"/>
        <v>1</v>
      </c>
      <c r="O785" s="11">
        <f t="shared" si="85"/>
        <v>0</v>
      </c>
      <c r="P785" s="11">
        <f t="shared" si="86"/>
        <v>0</v>
      </c>
      <c r="Q785" s="11">
        <f t="shared" si="87"/>
        <v>1</v>
      </c>
      <c r="R785" s="11">
        <f t="shared" si="88"/>
        <v>0</v>
      </c>
      <c r="S785" s="11">
        <f t="shared" si="89"/>
        <v>0</v>
      </c>
      <c r="T785" s="9">
        <f t="shared" si="90"/>
        <v>326.67959049000001</v>
      </c>
      <c r="AT785" s="18"/>
      <c r="AU785" s="15"/>
      <c r="AV785" s="15"/>
      <c r="AW785" s="15"/>
      <c r="AX785" s="15"/>
      <c r="AY785" s="15"/>
      <c r="AZ785" s="15"/>
      <c r="BA785" s="15"/>
      <c r="BB785" s="15"/>
      <c r="BC785" s="15"/>
      <c r="BD785" s="15"/>
      <c r="BE785" s="15"/>
      <c r="BF785" s="15"/>
      <c r="BG785" s="15"/>
      <c r="BH785" s="15"/>
      <c r="BI785" s="15"/>
      <c r="BJ785" s="15"/>
      <c r="BK785" s="15"/>
      <c r="BL785" s="15"/>
      <c r="BM785" s="15"/>
      <c r="BN785" s="15"/>
      <c r="BO785" s="15"/>
      <c r="BQ785" s="18"/>
      <c r="BR785" s="15"/>
      <c r="BS785" s="15"/>
      <c r="BT785" s="15"/>
      <c r="BU785" s="15"/>
      <c r="BV785" s="15"/>
      <c r="BW785" s="15"/>
      <c r="BX785" s="15"/>
      <c r="BY785" s="15"/>
      <c r="BZ785" s="15"/>
    </row>
    <row r="786" spans="1:78" ht="15" customHeight="1" x14ac:dyDescent="0.75">
      <c r="A786" s="10">
        <v>0</v>
      </c>
      <c r="B786" s="11">
        <v>8400</v>
      </c>
      <c r="C786" s="11">
        <v>57694</v>
      </c>
      <c r="D786" s="11">
        <v>70782</v>
      </c>
      <c r="E786" s="11">
        <v>4</v>
      </c>
      <c r="F786" s="11">
        <v>0</v>
      </c>
      <c r="G786" s="11">
        <v>0</v>
      </c>
      <c r="H786" s="11">
        <v>125.71032467000001</v>
      </c>
      <c r="I786" s="11">
        <v>0</v>
      </c>
      <c r="J786" s="11">
        <v>34</v>
      </c>
      <c r="K786" s="11">
        <v>37.622785544999999</v>
      </c>
      <c r="L786" s="11" t="s">
        <v>13</v>
      </c>
      <c r="M786" s="11" t="s">
        <v>14</v>
      </c>
      <c r="N786" s="11">
        <f t="shared" si="84"/>
        <v>1</v>
      </c>
      <c r="O786" s="11">
        <f t="shared" si="85"/>
        <v>0</v>
      </c>
      <c r="P786" s="11">
        <f t="shared" si="86"/>
        <v>1</v>
      </c>
      <c r="Q786" s="11">
        <f t="shared" si="87"/>
        <v>0</v>
      </c>
      <c r="R786" s="11">
        <f t="shared" si="88"/>
        <v>0</v>
      </c>
      <c r="S786" s="11">
        <f t="shared" si="89"/>
        <v>0</v>
      </c>
      <c r="T786" s="9">
        <f t="shared" si="90"/>
        <v>125.71032467000001</v>
      </c>
      <c r="AT786" s="18"/>
      <c r="AU786" s="15"/>
      <c r="AV786" s="15"/>
      <c r="AW786" s="15"/>
      <c r="AX786" s="15"/>
      <c r="AY786" s="15"/>
      <c r="AZ786" s="15"/>
      <c r="BA786" s="15"/>
      <c r="BB786" s="15"/>
      <c r="BC786" s="15"/>
      <c r="BD786" s="15"/>
      <c r="BE786" s="15"/>
      <c r="BF786" s="15"/>
      <c r="BG786" s="15"/>
      <c r="BH786" s="15"/>
      <c r="BI786" s="15"/>
      <c r="BJ786" s="15"/>
      <c r="BK786" s="15"/>
      <c r="BL786" s="15"/>
      <c r="BM786" s="15"/>
      <c r="BN786" s="15"/>
      <c r="BO786" s="15"/>
      <c r="BQ786" s="18"/>
      <c r="BR786" s="15"/>
      <c r="BS786" s="15"/>
      <c r="BT786" s="15"/>
      <c r="BU786" s="15"/>
      <c r="BV786" s="15"/>
      <c r="BW786" s="15"/>
      <c r="BX786" s="15"/>
      <c r="BY786" s="15"/>
      <c r="BZ786" s="15"/>
    </row>
    <row r="787" spans="1:78" ht="15" customHeight="1" x14ac:dyDescent="0.75">
      <c r="A787" s="10">
        <v>0</v>
      </c>
      <c r="B787" s="11">
        <v>8400</v>
      </c>
      <c r="C787" s="11">
        <v>85136</v>
      </c>
      <c r="D787" s="11">
        <v>125912</v>
      </c>
      <c r="E787" s="11">
        <v>9</v>
      </c>
      <c r="F787" s="11"/>
      <c r="G787" s="11"/>
      <c r="H787" s="11"/>
      <c r="I787" s="11"/>
      <c r="J787" s="11"/>
      <c r="K787" s="11">
        <v>40.715178041000001</v>
      </c>
      <c r="L787" s="11" t="s">
        <v>13</v>
      </c>
      <c r="M787" s="11" t="s">
        <v>14</v>
      </c>
      <c r="N787" s="11">
        <f t="shared" si="84"/>
        <v>1</v>
      </c>
      <c r="O787" s="11">
        <f t="shared" si="85"/>
        <v>0</v>
      </c>
      <c r="P787" s="11">
        <f t="shared" si="86"/>
        <v>1</v>
      </c>
      <c r="Q787" s="11">
        <f t="shared" si="87"/>
        <v>0</v>
      </c>
      <c r="R787" s="11">
        <f t="shared" si="88"/>
        <v>0</v>
      </c>
      <c r="S787" s="11">
        <f t="shared" si="89"/>
        <v>0</v>
      </c>
      <c r="T787" s="9">
        <f t="shared" si="90"/>
        <v>0</v>
      </c>
      <c r="AT787" s="18"/>
      <c r="AU787" s="15"/>
      <c r="AV787" s="15"/>
      <c r="AW787" s="15"/>
      <c r="AX787" s="15"/>
      <c r="AY787" s="15"/>
      <c r="AZ787" s="15"/>
      <c r="BA787" s="15"/>
      <c r="BB787" s="15"/>
      <c r="BC787" s="15"/>
      <c r="BD787" s="15"/>
      <c r="BE787" s="15"/>
      <c r="BF787" s="15"/>
      <c r="BG787" s="15"/>
      <c r="BH787" s="15"/>
      <c r="BI787" s="15"/>
      <c r="BJ787" s="15"/>
      <c r="BK787" s="15"/>
      <c r="BL787" s="15"/>
      <c r="BM787" s="15"/>
      <c r="BN787" s="15"/>
      <c r="BO787" s="15"/>
      <c r="BQ787" s="18"/>
      <c r="BR787" s="15"/>
      <c r="BS787" s="15"/>
      <c r="BT787" s="15"/>
      <c r="BU787" s="15"/>
      <c r="BV787" s="15"/>
      <c r="BW787" s="15"/>
      <c r="BX787" s="15"/>
      <c r="BY787" s="15"/>
      <c r="BZ787" s="15"/>
    </row>
    <row r="788" spans="1:78" ht="15" customHeight="1" x14ac:dyDescent="0.75">
      <c r="A788" s="10">
        <v>0</v>
      </c>
      <c r="B788" s="11">
        <v>8400</v>
      </c>
      <c r="C788" s="11">
        <v>102894</v>
      </c>
      <c r="D788" s="11">
        <v>117799</v>
      </c>
      <c r="E788" s="11">
        <v>9</v>
      </c>
      <c r="F788" s="11"/>
      <c r="G788" s="11"/>
      <c r="H788" s="11">
        <v>420.09816444000001</v>
      </c>
      <c r="I788" s="11">
        <v>1</v>
      </c>
      <c r="J788" s="11">
        <v>49</v>
      </c>
      <c r="K788" s="11">
        <v>39.633190087999999</v>
      </c>
      <c r="L788" s="11" t="s">
        <v>13</v>
      </c>
      <c r="M788" s="11" t="s">
        <v>14</v>
      </c>
      <c r="N788" s="11">
        <f t="shared" si="84"/>
        <v>1</v>
      </c>
      <c r="O788" s="11">
        <f t="shared" si="85"/>
        <v>0</v>
      </c>
      <c r="P788" s="11">
        <f t="shared" si="86"/>
        <v>1</v>
      </c>
      <c r="Q788" s="11">
        <f t="shared" si="87"/>
        <v>0</v>
      </c>
      <c r="R788" s="11">
        <f t="shared" si="88"/>
        <v>0</v>
      </c>
      <c r="S788" s="11">
        <f t="shared" si="89"/>
        <v>0</v>
      </c>
      <c r="T788" s="9">
        <f t="shared" si="90"/>
        <v>420.09816444000001</v>
      </c>
      <c r="AT788" s="18"/>
      <c r="AU788" s="15"/>
      <c r="AV788" s="15"/>
      <c r="AW788" s="15"/>
      <c r="AX788" s="15"/>
      <c r="AY788" s="15"/>
      <c r="AZ788" s="15"/>
      <c r="BA788" s="15"/>
      <c r="BB788" s="15"/>
      <c r="BC788" s="15"/>
      <c r="BD788" s="15"/>
      <c r="BE788" s="15"/>
      <c r="BF788" s="15"/>
      <c r="BG788" s="15"/>
      <c r="BH788" s="15"/>
      <c r="BI788" s="15"/>
      <c r="BJ788" s="15"/>
      <c r="BK788" s="15"/>
      <c r="BL788" s="15"/>
      <c r="BM788" s="15"/>
      <c r="BN788" s="15"/>
      <c r="BO788" s="15"/>
      <c r="BQ788" s="18"/>
      <c r="BR788" s="15"/>
      <c r="BS788" s="15"/>
      <c r="BT788" s="15"/>
      <c r="BU788" s="15"/>
      <c r="BV788" s="15"/>
      <c r="BW788" s="15"/>
      <c r="BX788" s="15"/>
      <c r="BY788" s="15"/>
      <c r="BZ788" s="15"/>
    </row>
    <row r="789" spans="1:78" ht="15" customHeight="1" x14ac:dyDescent="0.75">
      <c r="A789" s="10">
        <v>1</v>
      </c>
      <c r="B789" s="11">
        <v>8400</v>
      </c>
      <c r="C789" s="11">
        <v>32000</v>
      </c>
      <c r="D789" s="11">
        <v>49000</v>
      </c>
      <c r="E789" s="11">
        <v>12.6</v>
      </c>
      <c r="F789" s="11">
        <v>0</v>
      </c>
      <c r="G789" s="11">
        <v>3</v>
      </c>
      <c r="H789" s="11">
        <v>41.3</v>
      </c>
      <c r="I789" s="11">
        <v>2</v>
      </c>
      <c r="J789" s="11">
        <v>18</v>
      </c>
      <c r="K789" s="11"/>
      <c r="L789" s="11" t="s">
        <v>13</v>
      </c>
      <c r="M789" s="11" t="s">
        <v>17</v>
      </c>
      <c r="N789" s="11">
        <f t="shared" si="84"/>
        <v>1</v>
      </c>
      <c r="O789" s="11">
        <f t="shared" si="85"/>
        <v>1</v>
      </c>
      <c r="P789" s="11">
        <f t="shared" si="86"/>
        <v>0</v>
      </c>
      <c r="Q789" s="11">
        <f t="shared" si="87"/>
        <v>0</v>
      </c>
      <c r="R789" s="11">
        <f t="shared" si="88"/>
        <v>0</v>
      </c>
      <c r="S789" s="11">
        <f t="shared" si="89"/>
        <v>0</v>
      </c>
      <c r="T789" s="9">
        <f t="shared" si="90"/>
        <v>41.3</v>
      </c>
      <c r="AT789" s="18"/>
      <c r="AU789" s="15"/>
      <c r="AV789" s="15"/>
      <c r="AW789" s="15"/>
      <c r="AX789" s="15"/>
      <c r="AY789" s="15"/>
      <c r="AZ789" s="15"/>
      <c r="BA789" s="15"/>
      <c r="BB789" s="15"/>
      <c r="BC789" s="15"/>
      <c r="BD789" s="15"/>
      <c r="BE789" s="15"/>
      <c r="BF789" s="15"/>
      <c r="BG789" s="15"/>
      <c r="BH789" s="15"/>
      <c r="BI789" s="15"/>
      <c r="BJ789" s="15"/>
      <c r="BK789" s="15"/>
      <c r="BL789" s="15"/>
      <c r="BM789" s="15"/>
      <c r="BN789" s="15"/>
      <c r="BO789" s="15"/>
      <c r="BQ789" s="18"/>
      <c r="BR789" s="15"/>
      <c r="BS789" s="15"/>
      <c r="BT789" s="15"/>
      <c r="BU789" s="15"/>
      <c r="BV789" s="15"/>
      <c r="BW789" s="15"/>
      <c r="BX789" s="15"/>
      <c r="BY789" s="15"/>
      <c r="BZ789" s="15"/>
    </row>
    <row r="790" spans="1:78" ht="15" customHeight="1" x14ac:dyDescent="0.75">
      <c r="A790" s="10">
        <v>1</v>
      </c>
      <c r="B790" s="11">
        <v>8400</v>
      </c>
      <c r="C790" s="11">
        <v>37256</v>
      </c>
      <c r="D790" s="11">
        <v>45956</v>
      </c>
      <c r="E790" s="11">
        <v>1</v>
      </c>
      <c r="F790" s="11">
        <v>0</v>
      </c>
      <c r="G790" s="11">
        <v>0</v>
      </c>
      <c r="H790" s="11">
        <v>214.44323</v>
      </c>
      <c r="I790" s="11">
        <v>1</v>
      </c>
      <c r="J790" s="11">
        <v>6</v>
      </c>
      <c r="K790" s="11">
        <v>31.24524851</v>
      </c>
      <c r="L790" s="11" t="s">
        <v>20</v>
      </c>
      <c r="M790" s="11" t="s">
        <v>14</v>
      </c>
      <c r="N790" s="11">
        <f t="shared" si="84"/>
        <v>0</v>
      </c>
      <c r="O790" s="11">
        <f t="shared" si="85"/>
        <v>0</v>
      </c>
      <c r="P790" s="11">
        <f t="shared" si="86"/>
        <v>1</v>
      </c>
      <c r="Q790" s="11">
        <f t="shared" si="87"/>
        <v>0</v>
      </c>
      <c r="R790" s="11">
        <f t="shared" si="88"/>
        <v>0</v>
      </c>
      <c r="S790" s="11">
        <f t="shared" si="89"/>
        <v>0</v>
      </c>
      <c r="T790" s="9">
        <f t="shared" si="90"/>
        <v>0</v>
      </c>
      <c r="AT790" s="18"/>
      <c r="AU790" s="15"/>
      <c r="AV790" s="15"/>
      <c r="AW790" s="15"/>
      <c r="AX790" s="15"/>
      <c r="AY790" s="15"/>
      <c r="AZ790" s="15"/>
      <c r="BA790" s="15"/>
      <c r="BB790" s="15"/>
      <c r="BC790" s="15"/>
      <c r="BD790" s="15"/>
      <c r="BE790" s="15"/>
      <c r="BF790" s="15"/>
      <c r="BG790" s="15"/>
      <c r="BH790" s="15"/>
      <c r="BI790" s="15"/>
      <c r="BJ790" s="15"/>
      <c r="BK790" s="15"/>
      <c r="BL790" s="15"/>
      <c r="BM790" s="15"/>
      <c r="BN790" s="15"/>
      <c r="BO790" s="15"/>
      <c r="BQ790" s="18"/>
      <c r="BR790" s="15"/>
      <c r="BS790" s="15"/>
      <c r="BT790" s="15"/>
      <c r="BU790" s="15"/>
      <c r="BV790" s="15"/>
      <c r="BW790" s="15"/>
      <c r="BX790" s="15"/>
      <c r="BY790" s="15"/>
      <c r="BZ790" s="15"/>
    </row>
    <row r="791" spans="1:78" ht="15" customHeight="1" x14ac:dyDescent="0.75">
      <c r="A791" s="10">
        <v>0</v>
      </c>
      <c r="B791" s="11">
        <v>8500</v>
      </c>
      <c r="C791" s="11">
        <v>83157</v>
      </c>
      <c r="D791" s="11">
        <v>202962</v>
      </c>
      <c r="E791" s="11">
        <v>14</v>
      </c>
      <c r="F791" s="11">
        <v>0</v>
      </c>
      <c r="G791" s="11">
        <v>0</v>
      </c>
      <c r="H791" s="11">
        <v>13.68276401</v>
      </c>
      <c r="I791" s="11"/>
      <c r="J791" s="11">
        <v>8</v>
      </c>
      <c r="K791" s="11">
        <v>21.297339232999999</v>
      </c>
      <c r="L791" s="11" t="s">
        <v>13</v>
      </c>
      <c r="M791" s="11" t="s">
        <v>19</v>
      </c>
      <c r="N791" s="11">
        <f t="shared" si="84"/>
        <v>1</v>
      </c>
      <c r="O791" s="11">
        <f t="shared" si="85"/>
        <v>0</v>
      </c>
      <c r="P791" s="11">
        <f t="shared" si="86"/>
        <v>0</v>
      </c>
      <c r="Q791" s="11">
        <f t="shared" si="87"/>
        <v>0</v>
      </c>
      <c r="R791" s="11">
        <f t="shared" si="88"/>
        <v>0</v>
      </c>
      <c r="S791" s="11">
        <f t="shared" si="89"/>
        <v>0</v>
      </c>
      <c r="T791" s="9">
        <f t="shared" si="90"/>
        <v>13.68276401</v>
      </c>
      <c r="AT791" s="18"/>
      <c r="AU791" s="15"/>
      <c r="AV791" s="15"/>
      <c r="AW791" s="15"/>
      <c r="AX791" s="15"/>
      <c r="AY791" s="15"/>
      <c r="AZ791" s="15"/>
      <c r="BA791" s="15"/>
      <c r="BB791" s="15"/>
      <c r="BC791" s="15"/>
      <c r="BD791" s="15"/>
      <c r="BE791" s="15"/>
      <c r="BF791" s="15"/>
      <c r="BG791" s="15"/>
      <c r="BH791" s="15"/>
      <c r="BI791" s="15"/>
      <c r="BJ791" s="15"/>
      <c r="BK791" s="15"/>
      <c r="BL791" s="15"/>
      <c r="BM791" s="15"/>
      <c r="BN791" s="15"/>
      <c r="BO791" s="15"/>
      <c r="BQ791" s="18"/>
      <c r="BR791" s="15"/>
      <c r="BS791" s="15"/>
      <c r="BT791" s="15"/>
      <c r="BU791" s="15"/>
      <c r="BV791" s="15"/>
      <c r="BW791" s="15"/>
      <c r="BX791" s="15"/>
      <c r="BY791" s="15"/>
      <c r="BZ791" s="15"/>
    </row>
    <row r="792" spans="1:78" ht="15" customHeight="1" x14ac:dyDescent="0.75">
      <c r="A792" s="10">
        <v>0</v>
      </c>
      <c r="B792" s="11">
        <v>8500</v>
      </c>
      <c r="C792" s="11"/>
      <c r="D792" s="11">
        <v>42980</v>
      </c>
      <c r="E792" s="11"/>
      <c r="F792" s="11"/>
      <c r="G792" s="11">
        <v>1</v>
      </c>
      <c r="H792" s="11">
        <v>76.010752573000005</v>
      </c>
      <c r="I792" s="11">
        <v>0</v>
      </c>
      <c r="J792" s="11">
        <v>9</v>
      </c>
      <c r="K792" s="11">
        <v>37.659668201000002</v>
      </c>
      <c r="L792" s="11" t="s">
        <v>13</v>
      </c>
      <c r="M792" s="11" t="s">
        <v>14</v>
      </c>
      <c r="N792" s="11">
        <f t="shared" si="84"/>
        <v>1</v>
      </c>
      <c r="O792" s="11">
        <f t="shared" si="85"/>
        <v>0</v>
      </c>
      <c r="P792" s="11">
        <f t="shared" si="86"/>
        <v>1</v>
      </c>
      <c r="Q792" s="11">
        <f t="shared" si="87"/>
        <v>0</v>
      </c>
      <c r="R792" s="11">
        <f t="shared" si="88"/>
        <v>0</v>
      </c>
      <c r="S792" s="11">
        <f t="shared" si="89"/>
        <v>0</v>
      </c>
      <c r="T792" s="9">
        <f t="shared" si="90"/>
        <v>76.010752573000005</v>
      </c>
      <c r="AT792" s="18"/>
      <c r="AU792" s="15"/>
      <c r="AV792" s="15"/>
      <c r="AW792" s="15"/>
      <c r="AX792" s="15"/>
      <c r="AY792" s="15"/>
      <c r="AZ792" s="15"/>
      <c r="BA792" s="15"/>
      <c r="BB792" s="15"/>
      <c r="BC792" s="15"/>
      <c r="BD792" s="15"/>
      <c r="BE792" s="15"/>
      <c r="BF792" s="15"/>
      <c r="BG792" s="15"/>
      <c r="BH792" s="15"/>
      <c r="BI792" s="15"/>
      <c r="BJ792" s="15"/>
      <c r="BK792" s="15"/>
      <c r="BL792" s="15"/>
      <c r="BM792" s="15"/>
      <c r="BN792" s="15"/>
      <c r="BO792" s="15"/>
      <c r="BQ792" s="18"/>
      <c r="BR792" s="15"/>
      <c r="BS792" s="15"/>
      <c r="BT792" s="15"/>
      <c r="BU792" s="15"/>
      <c r="BV792" s="15"/>
      <c r="BW792" s="15"/>
      <c r="BX792" s="15"/>
      <c r="BY792" s="15"/>
      <c r="BZ792" s="15"/>
    </row>
    <row r="793" spans="1:78" ht="15" customHeight="1" x14ac:dyDescent="0.75">
      <c r="A793" s="10">
        <v>0</v>
      </c>
      <c r="B793" s="11">
        <v>8500</v>
      </c>
      <c r="C793" s="11">
        <v>73752</v>
      </c>
      <c r="D793" s="11">
        <v>87931</v>
      </c>
      <c r="E793" s="11">
        <v>21</v>
      </c>
      <c r="F793" s="11">
        <v>1</v>
      </c>
      <c r="G793" s="11">
        <v>1</v>
      </c>
      <c r="H793" s="11">
        <v>291.62037844000002</v>
      </c>
      <c r="I793" s="11">
        <v>0</v>
      </c>
      <c r="J793" s="11">
        <v>24</v>
      </c>
      <c r="K793" s="11">
        <v>39.003140627999997</v>
      </c>
      <c r="L793" s="11" t="s">
        <v>20</v>
      </c>
      <c r="M793" s="11" t="s">
        <v>17</v>
      </c>
      <c r="N793" s="11">
        <f t="shared" si="84"/>
        <v>0</v>
      </c>
      <c r="O793" s="11">
        <f t="shared" si="85"/>
        <v>1</v>
      </c>
      <c r="P793" s="11">
        <f t="shared" si="86"/>
        <v>0</v>
      </c>
      <c r="Q793" s="11">
        <f t="shared" si="87"/>
        <v>0</v>
      </c>
      <c r="R793" s="11">
        <f t="shared" si="88"/>
        <v>0</v>
      </c>
      <c r="S793" s="11">
        <f t="shared" si="89"/>
        <v>0</v>
      </c>
      <c r="T793" s="9">
        <f t="shared" si="90"/>
        <v>0</v>
      </c>
      <c r="AT793" s="18"/>
      <c r="AU793" s="15"/>
      <c r="AV793" s="15"/>
      <c r="AW793" s="15"/>
      <c r="AX793" s="15"/>
      <c r="AY793" s="15"/>
      <c r="AZ793" s="15"/>
      <c r="BA793" s="15"/>
      <c r="BB793" s="15"/>
      <c r="BC793" s="15"/>
      <c r="BD793" s="15"/>
      <c r="BE793" s="15"/>
      <c r="BF793" s="15"/>
      <c r="BG793" s="15"/>
      <c r="BH793" s="15"/>
      <c r="BI793" s="15"/>
      <c r="BJ793" s="15"/>
      <c r="BK793" s="15"/>
      <c r="BL793" s="15"/>
      <c r="BM793" s="15"/>
      <c r="BN793" s="15"/>
      <c r="BO793" s="15"/>
      <c r="BQ793" s="18"/>
      <c r="BR793" s="15"/>
      <c r="BS793" s="15"/>
      <c r="BT793" s="15"/>
      <c r="BU793" s="15"/>
      <c r="BV793" s="15"/>
      <c r="BW793" s="15"/>
      <c r="BX793" s="15"/>
      <c r="BY793" s="15"/>
      <c r="BZ793" s="15"/>
    </row>
    <row r="794" spans="1:78" ht="15" customHeight="1" x14ac:dyDescent="0.75">
      <c r="A794" s="10">
        <v>0</v>
      </c>
      <c r="B794" s="11">
        <v>8500</v>
      </c>
      <c r="C794" s="11">
        <v>41210</v>
      </c>
      <c r="D794" s="11">
        <v>45175</v>
      </c>
      <c r="E794" s="11">
        <v>9</v>
      </c>
      <c r="F794" s="11">
        <v>0</v>
      </c>
      <c r="G794" s="11">
        <v>0</v>
      </c>
      <c r="H794" s="11">
        <v>209.49409471999999</v>
      </c>
      <c r="I794" s="11">
        <v>1</v>
      </c>
      <c r="J794" s="11">
        <v>22</v>
      </c>
      <c r="K794" s="11">
        <v>29.96408198</v>
      </c>
      <c r="L794" s="11" t="s">
        <v>20</v>
      </c>
      <c r="M794" s="11" t="s">
        <v>15</v>
      </c>
      <c r="N794" s="11">
        <f t="shared" si="84"/>
        <v>0</v>
      </c>
      <c r="O794" s="11">
        <f t="shared" si="85"/>
        <v>0</v>
      </c>
      <c r="P794" s="11">
        <f t="shared" si="86"/>
        <v>0</v>
      </c>
      <c r="Q794" s="11">
        <f t="shared" si="87"/>
        <v>1</v>
      </c>
      <c r="R794" s="11">
        <f t="shared" si="88"/>
        <v>0</v>
      </c>
      <c r="S794" s="11">
        <f t="shared" si="89"/>
        <v>0</v>
      </c>
      <c r="T794" s="9">
        <f t="shared" si="90"/>
        <v>0</v>
      </c>
      <c r="AT794" s="18"/>
      <c r="AU794" s="15"/>
      <c r="AV794" s="15"/>
      <c r="AW794" s="15"/>
      <c r="AX794" s="15"/>
      <c r="AY794" s="15"/>
      <c r="AZ794" s="15"/>
      <c r="BA794" s="15"/>
      <c r="BB794" s="15"/>
      <c r="BC794" s="15"/>
      <c r="BD794" s="15"/>
      <c r="BE794" s="15"/>
      <c r="BF794" s="15"/>
      <c r="BG794" s="15"/>
      <c r="BH794" s="15"/>
      <c r="BI794" s="15"/>
      <c r="BJ794" s="15"/>
      <c r="BK794" s="15"/>
      <c r="BL794" s="15"/>
      <c r="BM794" s="15"/>
      <c r="BN794" s="15"/>
      <c r="BO794" s="15"/>
      <c r="BQ794" s="18"/>
      <c r="BR794" s="15"/>
      <c r="BS794" s="15"/>
      <c r="BT794" s="15"/>
      <c r="BU794" s="15"/>
      <c r="BV794" s="15"/>
      <c r="BW794" s="15"/>
      <c r="BX794" s="15"/>
      <c r="BY794" s="15"/>
      <c r="BZ794" s="15"/>
    </row>
    <row r="795" spans="1:78" ht="15" customHeight="1" x14ac:dyDescent="0.75">
      <c r="A795" s="10">
        <v>0</v>
      </c>
      <c r="B795" s="11">
        <v>8500</v>
      </c>
      <c r="C795" s="11"/>
      <c r="D795" s="11">
        <v>32907</v>
      </c>
      <c r="E795" s="11">
        <v>18</v>
      </c>
      <c r="F795" s="11">
        <v>0</v>
      </c>
      <c r="G795" s="11">
        <v>0</v>
      </c>
      <c r="H795" s="11">
        <v>169.94538772999999</v>
      </c>
      <c r="I795" s="11">
        <v>1</v>
      </c>
      <c r="J795" s="11">
        <v>15</v>
      </c>
      <c r="K795" s="11">
        <v>35.312710478</v>
      </c>
      <c r="L795" s="11" t="s">
        <v>13</v>
      </c>
      <c r="M795" s="11" t="s">
        <v>15</v>
      </c>
      <c r="N795" s="11">
        <f t="shared" si="84"/>
        <v>1</v>
      </c>
      <c r="O795" s="11">
        <f t="shared" si="85"/>
        <v>0</v>
      </c>
      <c r="P795" s="11">
        <f t="shared" si="86"/>
        <v>0</v>
      </c>
      <c r="Q795" s="11">
        <f t="shared" si="87"/>
        <v>1</v>
      </c>
      <c r="R795" s="11">
        <f t="shared" si="88"/>
        <v>0</v>
      </c>
      <c r="S795" s="11">
        <f t="shared" si="89"/>
        <v>0</v>
      </c>
      <c r="T795" s="9">
        <f t="shared" si="90"/>
        <v>169.94538772999999</v>
      </c>
      <c r="AT795" s="18"/>
      <c r="AU795" s="15"/>
      <c r="AV795" s="15"/>
      <c r="AW795" s="15"/>
      <c r="AX795" s="15"/>
      <c r="AY795" s="15"/>
      <c r="AZ795" s="15"/>
      <c r="BA795" s="15"/>
      <c r="BB795" s="15"/>
      <c r="BC795" s="15"/>
      <c r="BD795" s="15"/>
      <c r="BE795" s="15"/>
      <c r="BF795" s="15"/>
      <c r="BG795" s="15"/>
      <c r="BH795" s="15"/>
      <c r="BI795" s="15"/>
      <c r="BJ795" s="15"/>
      <c r="BK795" s="15"/>
      <c r="BL795" s="15"/>
      <c r="BM795" s="15"/>
      <c r="BN795" s="15"/>
      <c r="BO795" s="15"/>
      <c r="BQ795" s="18"/>
      <c r="BR795" s="15"/>
      <c r="BS795" s="15"/>
      <c r="BT795" s="15"/>
      <c r="BU795" s="15"/>
      <c r="BV795" s="15"/>
      <c r="BW795" s="15"/>
      <c r="BX795" s="15"/>
      <c r="BY795" s="15"/>
      <c r="BZ795" s="15"/>
    </row>
    <row r="796" spans="1:78" ht="15" customHeight="1" x14ac:dyDescent="0.75">
      <c r="A796" s="10">
        <v>1</v>
      </c>
      <c r="B796" s="11">
        <v>8500</v>
      </c>
      <c r="C796" s="11">
        <v>30077</v>
      </c>
      <c r="D796" s="11">
        <v>42770</v>
      </c>
      <c r="E796" s="11">
        <v>0.25</v>
      </c>
      <c r="F796" s="11">
        <v>0</v>
      </c>
      <c r="G796" s="11">
        <v>0</v>
      </c>
      <c r="H796" s="11">
        <v>89.266666666999996</v>
      </c>
      <c r="I796" s="11">
        <v>0</v>
      </c>
      <c r="J796" s="11">
        <v>10</v>
      </c>
      <c r="K796" s="11"/>
      <c r="L796" s="11" t="s">
        <v>20</v>
      </c>
      <c r="M796" s="11" t="s">
        <v>15</v>
      </c>
      <c r="N796" s="11">
        <f t="shared" si="84"/>
        <v>0</v>
      </c>
      <c r="O796" s="11">
        <f t="shared" si="85"/>
        <v>0</v>
      </c>
      <c r="P796" s="11">
        <f t="shared" si="86"/>
        <v>0</v>
      </c>
      <c r="Q796" s="11">
        <f t="shared" si="87"/>
        <v>1</v>
      </c>
      <c r="R796" s="11">
        <f t="shared" si="88"/>
        <v>0</v>
      </c>
      <c r="S796" s="11">
        <f t="shared" si="89"/>
        <v>0</v>
      </c>
      <c r="T796" s="9">
        <f t="shared" si="90"/>
        <v>0</v>
      </c>
      <c r="AT796" s="18"/>
      <c r="AU796" s="15"/>
      <c r="AV796" s="15"/>
      <c r="AW796" s="15"/>
      <c r="AX796" s="15"/>
      <c r="AY796" s="15"/>
      <c r="AZ796" s="15"/>
      <c r="BA796" s="15"/>
      <c r="BB796" s="15"/>
      <c r="BC796" s="15"/>
      <c r="BD796" s="15"/>
      <c r="BE796" s="15"/>
      <c r="BF796" s="15"/>
      <c r="BG796" s="15"/>
      <c r="BH796" s="15"/>
      <c r="BI796" s="15"/>
      <c r="BJ796" s="15"/>
      <c r="BK796" s="15"/>
      <c r="BL796" s="15"/>
      <c r="BM796" s="15"/>
      <c r="BN796" s="15"/>
      <c r="BO796" s="15"/>
      <c r="BQ796" s="18"/>
      <c r="BR796" s="15"/>
      <c r="BS796" s="15"/>
      <c r="BT796" s="15"/>
      <c r="BU796" s="15"/>
      <c r="BV796" s="15"/>
      <c r="BW796" s="15"/>
      <c r="BX796" s="15"/>
      <c r="BY796" s="15"/>
      <c r="BZ796" s="15"/>
    </row>
    <row r="797" spans="1:78" ht="15" customHeight="1" x14ac:dyDescent="0.75">
      <c r="A797" s="10">
        <v>0</v>
      </c>
      <c r="B797" s="11">
        <v>8500</v>
      </c>
      <c r="C797" s="11">
        <v>54000</v>
      </c>
      <c r="D797" s="11">
        <v>62533</v>
      </c>
      <c r="E797" s="11">
        <v>4</v>
      </c>
      <c r="F797" s="11">
        <v>0</v>
      </c>
      <c r="G797" s="11">
        <v>1</v>
      </c>
      <c r="H797" s="11">
        <v>313.46666667</v>
      </c>
      <c r="I797" s="11">
        <v>0</v>
      </c>
      <c r="J797" s="11">
        <v>10</v>
      </c>
      <c r="K797" s="11"/>
      <c r="L797" s="11" t="s">
        <v>20</v>
      </c>
      <c r="M797" s="11" t="s">
        <v>14</v>
      </c>
      <c r="N797" s="11">
        <f t="shared" si="84"/>
        <v>0</v>
      </c>
      <c r="O797" s="11">
        <f t="shared" si="85"/>
        <v>0</v>
      </c>
      <c r="P797" s="11">
        <f t="shared" si="86"/>
        <v>1</v>
      </c>
      <c r="Q797" s="11">
        <f t="shared" si="87"/>
        <v>0</v>
      </c>
      <c r="R797" s="11">
        <f t="shared" si="88"/>
        <v>0</v>
      </c>
      <c r="S797" s="11">
        <f t="shared" si="89"/>
        <v>0</v>
      </c>
      <c r="T797" s="9">
        <f t="shared" si="90"/>
        <v>0</v>
      </c>
      <c r="AT797" s="18"/>
      <c r="AU797" s="15"/>
      <c r="AV797" s="15"/>
      <c r="AW797" s="15"/>
      <c r="AX797" s="15"/>
      <c r="AY797" s="15"/>
      <c r="AZ797" s="15"/>
      <c r="BA797" s="15"/>
      <c r="BB797" s="15"/>
      <c r="BC797" s="15"/>
      <c r="BD797" s="15"/>
      <c r="BE797" s="15"/>
      <c r="BF797" s="15"/>
      <c r="BG797" s="15"/>
      <c r="BH797" s="15"/>
      <c r="BI797" s="15"/>
      <c r="BJ797" s="15"/>
      <c r="BK797" s="15"/>
      <c r="BL797" s="15"/>
      <c r="BM797" s="15"/>
      <c r="BN797" s="15"/>
      <c r="BO797" s="15"/>
      <c r="BQ797" s="18"/>
      <c r="BR797" s="15"/>
      <c r="BS797" s="15"/>
      <c r="BT797" s="15"/>
      <c r="BU797" s="15"/>
      <c r="BV797" s="15"/>
      <c r="BW797" s="15"/>
      <c r="BX797" s="15"/>
      <c r="BY797" s="15"/>
      <c r="BZ797" s="15"/>
    </row>
    <row r="798" spans="1:78" ht="15" customHeight="1" x14ac:dyDescent="0.75">
      <c r="A798" s="10">
        <v>0</v>
      </c>
      <c r="B798" s="11">
        <v>8500</v>
      </c>
      <c r="C798" s="11">
        <v>55100</v>
      </c>
      <c r="D798" s="11">
        <v>66900</v>
      </c>
      <c r="E798" s="11">
        <v>15</v>
      </c>
      <c r="F798" s="11">
        <v>0</v>
      </c>
      <c r="G798" s="11">
        <v>0</v>
      </c>
      <c r="H798" s="11">
        <v>229.26666667000001</v>
      </c>
      <c r="I798" s="11">
        <v>4</v>
      </c>
      <c r="J798" s="11">
        <v>32</v>
      </c>
      <c r="K798" s="11"/>
      <c r="L798" s="11" t="s">
        <v>20</v>
      </c>
      <c r="M798" s="11" t="s">
        <v>18</v>
      </c>
      <c r="N798" s="11">
        <f t="shared" si="84"/>
        <v>0</v>
      </c>
      <c r="O798" s="11">
        <f t="shared" si="85"/>
        <v>0</v>
      </c>
      <c r="P798" s="11">
        <f t="shared" si="86"/>
        <v>0</v>
      </c>
      <c r="Q798" s="11">
        <f t="shared" si="87"/>
        <v>0</v>
      </c>
      <c r="R798" s="11">
        <f t="shared" si="88"/>
        <v>0</v>
      </c>
      <c r="S798" s="11">
        <f t="shared" si="89"/>
        <v>1</v>
      </c>
      <c r="T798" s="9">
        <f t="shared" si="90"/>
        <v>0</v>
      </c>
      <c r="AT798" s="18"/>
      <c r="AU798" s="15"/>
      <c r="AV798" s="15"/>
      <c r="AW798" s="15"/>
      <c r="AX798" s="15"/>
      <c r="AY798" s="15"/>
      <c r="AZ798" s="15"/>
      <c r="BA798" s="15"/>
      <c r="BB798" s="15"/>
      <c r="BC798" s="15"/>
      <c r="BD798" s="15"/>
      <c r="BE798" s="15"/>
      <c r="BF798" s="15"/>
      <c r="BG798" s="15"/>
      <c r="BH798" s="15"/>
      <c r="BI798" s="15"/>
      <c r="BJ798" s="15"/>
      <c r="BK798" s="15"/>
      <c r="BL798" s="15"/>
      <c r="BM798" s="15"/>
      <c r="BN798" s="15"/>
      <c r="BO798" s="15"/>
      <c r="BQ798" s="18"/>
      <c r="BR798" s="15"/>
      <c r="BS798" s="15"/>
      <c r="BT798" s="15"/>
      <c r="BU798" s="15"/>
      <c r="BV798" s="15"/>
      <c r="BW798" s="15"/>
      <c r="BX798" s="15"/>
      <c r="BY798" s="15"/>
      <c r="BZ798" s="15"/>
    </row>
    <row r="799" spans="1:78" ht="15" customHeight="1" x14ac:dyDescent="0.75">
      <c r="A799" s="10">
        <v>1</v>
      </c>
      <c r="B799" s="11">
        <v>8500</v>
      </c>
      <c r="C799" s="11">
        <v>48961</v>
      </c>
      <c r="D799" s="11">
        <v>73550</v>
      </c>
      <c r="E799" s="11">
        <v>11</v>
      </c>
      <c r="F799" s="11">
        <v>6</v>
      </c>
      <c r="G799" s="11">
        <v>1</v>
      </c>
      <c r="H799" s="11">
        <v>145.1</v>
      </c>
      <c r="I799" s="11">
        <v>4</v>
      </c>
      <c r="J799" s="11">
        <v>11</v>
      </c>
      <c r="K799" s="11"/>
      <c r="L799" s="11" t="s">
        <v>13</v>
      </c>
      <c r="M799" s="11" t="s">
        <v>14</v>
      </c>
      <c r="N799" s="11">
        <f t="shared" si="84"/>
        <v>1</v>
      </c>
      <c r="O799" s="11">
        <f t="shared" si="85"/>
        <v>0</v>
      </c>
      <c r="P799" s="11">
        <f t="shared" si="86"/>
        <v>1</v>
      </c>
      <c r="Q799" s="11">
        <f t="shared" si="87"/>
        <v>0</v>
      </c>
      <c r="R799" s="11">
        <f t="shared" si="88"/>
        <v>0</v>
      </c>
      <c r="S799" s="11">
        <f t="shared" si="89"/>
        <v>0</v>
      </c>
      <c r="T799" s="9">
        <f t="shared" si="90"/>
        <v>145.1</v>
      </c>
      <c r="AT799" s="18"/>
      <c r="AU799" s="15"/>
      <c r="AV799" s="15"/>
      <c r="AW799" s="15"/>
      <c r="AX799" s="15"/>
      <c r="AY799" s="15"/>
      <c r="AZ799" s="15"/>
      <c r="BA799" s="15"/>
      <c r="BB799" s="15"/>
      <c r="BC799" s="15"/>
      <c r="BD799" s="15"/>
      <c r="BE799" s="15"/>
      <c r="BF799" s="15"/>
      <c r="BG799" s="15"/>
      <c r="BH799" s="15"/>
      <c r="BI799" s="15"/>
      <c r="BJ799" s="15"/>
      <c r="BK799" s="15"/>
      <c r="BL799" s="15"/>
      <c r="BM799" s="15"/>
      <c r="BN799" s="15"/>
      <c r="BO799" s="15"/>
      <c r="BQ799" s="18"/>
      <c r="BR799" s="15"/>
      <c r="BS799" s="15"/>
      <c r="BT799" s="15"/>
      <c r="BU799" s="15"/>
      <c r="BV799" s="15"/>
      <c r="BW799" s="15"/>
      <c r="BX799" s="15"/>
      <c r="BY799" s="15"/>
      <c r="BZ799" s="15"/>
    </row>
    <row r="800" spans="1:78" ht="15" customHeight="1" x14ac:dyDescent="0.75">
      <c r="A800" s="10">
        <v>1</v>
      </c>
      <c r="B800" s="11">
        <v>8500</v>
      </c>
      <c r="C800" s="11">
        <v>18240</v>
      </c>
      <c r="D800" s="11">
        <v>40200</v>
      </c>
      <c r="E800" s="11">
        <v>1</v>
      </c>
      <c r="F800" s="11">
        <v>0</v>
      </c>
      <c r="G800" s="11">
        <v>1</v>
      </c>
      <c r="H800" s="11">
        <v>306.39999999999998</v>
      </c>
      <c r="I800" s="11">
        <v>0</v>
      </c>
      <c r="J800" s="11">
        <v>12</v>
      </c>
      <c r="K800" s="11"/>
      <c r="L800" s="11" t="s">
        <v>13</v>
      </c>
      <c r="M800" s="11" t="s">
        <v>14</v>
      </c>
      <c r="N800" s="11">
        <f t="shared" si="84"/>
        <v>1</v>
      </c>
      <c r="O800" s="11">
        <f t="shared" si="85"/>
        <v>0</v>
      </c>
      <c r="P800" s="11">
        <f t="shared" si="86"/>
        <v>1</v>
      </c>
      <c r="Q800" s="11">
        <f t="shared" si="87"/>
        <v>0</v>
      </c>
      <c r="R800" s="11">
        <f t="shared" si="88"/>
        <v>0</v>
      </c>
      <c r="S800" s="11">
        <f t="shared" si="89"/>
        <v>0</v>
      </c>
      <c r="T800" s="9">
        <f t="shared" si="90"/>
        <v>306.39999999999998</v>
      </c>
      <c r="AT800" s="18"/>
      <c r="AU800" s="15"/>
      <c r="AV800" s="15"/>
      <c r="AW800" s="15"/>
      <c r="AX800" s="15"/>
      <c r="AY800" s="15"/>
      <c r="AZ800" s="15"/>
      <c r="BA800" s="15"/>
      <c r="BB800" s="15"/>
      <c r="BC800" s="15"/>
      <c r="BD800" s="15"/>
      <c r="BE800" s="15"/>
      <c r="BF800" s="15"/>
      <c r="BG800" s="15"/>
      <c r="BH800" s="15"/>
      <c r="BI800" s="15"/>
      <c r="BJ800" s="15"/>
      <c r="BK800" s="15"/>
      <c r="BL800" s="15"/>
      <c r="BM800" s="15"/>
      <c r="BN800" s="15"/>
      <c r="BO800" s="15"/>
      <c r="BQ800" s="18"/>
      <c r="BR800" s="15"/>
      <c r="BS800" s="15"/>
      <c r="BT800" s="15"/>
      <c r="BU800" s="15"/>
      <c r="BV800" s="15"/>
      <c r="BW800" s="15"/>
      <c r="BX800" s="15"/>
      <c r="BY800" s="15"/>
      <c r="BZ800" s="15"/>
    </row>
    <row r="801" spans="1:78" ht="15" customHeight="1" x14ac:dyDescent="0.75">
      <c r="A801" s="10">
        <v>0</v>
      </c>
      <c r="B801" s="11">
        <v>8500</v>
      </c>
      <c r="C801" s="11">
        <v>64665</v>
      </c>
      <c r="D801" s="11">
        <v>72376</v>
      </c>
      <c r="E801" s="11">
        <v>4</v>
      </c>
      <c r="F801" s="11">
        <v>0</v>
      </c>
      <c r="G801" s="11">
        <v>0</v>
      </c>
      <c r="H801" s="11">
        <v>70.934880772</v>
      </c>
      <c r="I801" s="11">
        <v>3</v>
      </c>
      <c r="J801" s="11">
        <v>20</v>
      </c>
      <c r="K801" s="11">
        <v>40.309041225000001</v>
      </c>
      <c r="L801" s="11" t="s">
        <v>13</v>
      </c>
      <c r="M801" s="11" t="s">
        <v>14</v>
      </c>
      <c r="N801" s="11">
        <f t="shared" si="84"/>
        <v>1</v>
      </c>
      <c r="O801" s="11">
        <f t="shared" si="85"/>
        <v>0</v>
      </c>
      <c r="P801" s="11">
        <f t="shared" si="86"/>
        <v>1</v>
      </c>
      <c r="Q801" s="11">
        <f t="shared" si="87"/>
        <v>0</v>
      </c>
      <c r="R801" s="11">
        <f t="shared" si="88"/>
        <v>0</v>
      </c>
      <c r="S801" s="11">
        <f t="shared" si="89"/>
        <v>0</v>
      </c>
      <c r="T801" s="9">
        <f t="shared" si="90"/>
        <v>70.934880772</v>
      </c>
      <c r="AT801" s="18"/>
      <c r="AU801" s="15"/>
      <c r="AV801" s="15"/>
      <c r="AW801" s="15"/>
      <c r="AX801" s="15"/>
      <c r="AY801" s="15"/>
      <c r="AZ801" s="15"/>
      <c r="BA801" s="15"/>
      <c r="BB801" s="15"/>
      <c r="BC801" s="15"/>
      <c r="BD801" s="15"/>
      <c r="BE801" s="15"/>
      <c r="BF801" s="15"/>
      <c r="BG801" s="15"/>
      <c r="BH801" s="15"/>
      <c r="BI801" s="15"/>
      <c r="BJ801" s="15"/>
      <c r="BK801" s="15"/>
      <c r="BL801" s="15"/>
      <c r="BM801" s="15"/>
      <c r="BN801" s="15"/>
      <c r="BO801" s="15"/>
      <c r="BQ801" s="18"/>
      <c r="BR801" s="15"/>
      <c r="BS801" s="15"/>
      <c r="BT801" s="15"/>
      <c r="BU801" s="15"/>
      <c r="BV801" s="15"/>
      <c r="BW801" s="15"/>
      <c r="BX801" s="15"/>
      <c r="BY801" s="15"/>
      <c r="BZ801" s="15"/>
    </row>
    <row r="802" spans="1:78" ht="15" customHeight="1" x14ac:dyDescent="0.75">
      <c r="A802" s="10">
        <v>0</v>
      </c>
      <c r="B802" s="11">
        <v>8500</v>
      </c>
      <c r="C802" s="11">
        <v>50031</v>
      </c>
      <c r="D802" s="11">
        <v>57276</v>
      </c>
      <c r="E802" s="11">
        <v>0</v>
      </c>
      <c r="F802" s="11">
        <v>0</v>
      </c>
      <c r="G802" s="11">
        <v>0</v>
      </c>
      <c r="H802" s="11">
        <v>171.21281472999999</v>
      </c>
      <c r="I802" s="11">
        <v>0</v>
      </c>
      <c r="J802" s="11">
        <v>21</v>
      </c>
      <c r="K802" s="11">
        <v>35.158702570999999</v>
      </c>
      <c r="L802" s="11" t="s">
        <v>20</v>
      </c>
      <c r="M802" s="11" t="s">
        <v>15</v>
      </c>
      <c r="N802" s="11">
        <f t="shared" si="84"/>
        <v>0</v>
      </c>
      <c r="O802" s="11">
        <f t="shared" si="85"/>
        <v>0</v>
      </c>
      <c r="P802" s="11">
        <f t="shared" si="86"/>
        <v>0</v>
      </c>
      <c r="Q802" s="11">
        <f t="shared" si="87"/>
        <v>1</v>
      </c>
      <c r="R802" s="11">
        <f t="shared" si="88"/>
        <v>0</v>
      </c>
      <c r="S802" s="11">
        <f t="shared" si="89"/>
        <v>0</v>
      </c>
      <c r="T802" s="9">
        <f t="shared" si="90"/>
        <v>0</v>
      </c>
      <c r="AT802" s="18"/>
      <c r="AU802" s="15"/>
      <c r="AV802" s="15"/>
      <c r="AW802" s="15"/>
      <c r="AX802" s="15"/>
      <c r="AY802" s="15"/>
      <c r="AZ802" s="15"/>
      <c r="BA802" s="15"/>
      <c r="BB802" s="15"/>
      <c r="BC802" s="15"/>
      <c r="BD802" s="15"/>
      <c r="BE802" s="15"/>
      <c r="BF802" s="15"/>
      <c r="BG802" s="15"/>
      <c r="BH802" s="15"/>
      <c r="BI802" s="15"/>
      <c r="BJ802" s="15"/>
      <c r="BK802" s="15"/>
      <c r="BL802" s="15"/>
      <c r="BM802" s="15"/>
      <c r="BN802" s="15"/>
      <c r="BO802" s="15"/>
      <c r="BQ802" s="18"/>
      <c r="BR802" s="15"/>
      <c r="BS802" s="15"/>
      <c r="BT802" s="15"/>
      <c r="BU802" s="15"/>
      <c r="BV802" s="15"/>
      <c r="BW802" s="15"/>
      <c r="BX802" s="15"/>
      <c r="BY802" s="15"/>
      <c r="BZ802" s="15"/>
    </row>
    <row r="803" spans="1:78" ht="15" customHeight="1" x14ac:dyDescent="0.75">
      <c r="A803" s="10">
        <v>0</v>
      </c>
      <c r="B803" s="11">
        <v>8500</v>
      </c>
      <c r="C803" s="11">
        <v>61607</v>
      </c>
      <c r="D803" s="11">
        <v>81126</v>
      </c>
      <c r="E803" s="11">
        <v>16</v>
      </c>
      <c r="F803" s="11">
        <v>0</v>
      </c>
      <c r="G803" s="11">
        <v>0</v>
      </c>
      <c r="H803" s="11">
        <v>222.21119026</v>
      </c>
      <c r="I803" s="11">
        <v>1</v>
      </c>
      <c r="J803" s="11">
        <v>35</v>
      </c>
      <c r="K803" s="11">
        <v>34.729698093000003</v>
      </c>
      <c r="L803" s="11" t="s">
        <v>13</v>
      </c>
      <c r="M803" s="11" t="s">
        <v>14</v>
      </c>
      <c r="N803" s="11">
        <f t="shared" si="84"/>
        <v>1</v>
      </c>
      <c r="O803" s="11">
        <f t="shared" si="85"/>
        <v>0</v>
      </c>
      <c r="P803" s="11">
        <f t="shared" si="86"/>
        <v>1</v>
      </c>
      <c r="Q803" s="11">
        <f t="shared" si="87"/>
        <v>0</v>
      </c>
      <c r="R803" s="11">
        <f t="shared" si="88"/>
        <v>0</v>
      </c>
      <c r="S803" s="11">
        <f t="shared" si="89"/>
        <v>0</v>
      </c>
      <c r="T803" s="9">
        <f t="shared" si="90"/>
        <v>222.21119026</v>
      </c>
      <c r="AT803" s="18"/>
      <c r="AU803" s="15"/>
      <c r="AV803" s="15"/>
      <c r="AW803" s="15"/>
      <c r="AX803" s="15"/>
      <c r="AY803" s="15"/>
      <c r="AZ803" s="15"/>
      <c r="BA803" s="15"/>
      <c r="BB803" s="15"/>
      <c r="BC803" s="15"/>
      <c r="BD803" s="15"/>
      <c r="BE803" s="15"/>
      <c r="BF803" s="15"/>
      <c r="BG803" s="15"/>
      <c r="BH803" s="15"/>
      <c r="BI803" s="15"/>
      <c r="BJ803" s="15"/>
      <c r="BK803" s="15"/>
      <c r="BL803" s="15"/>
      <c r="BM803" s="15"/>
      <c r="BN803" s="15"/>
      <c r="BO803" s="15"/>
      <c r="BQ803" s="18"/>
      <c r="BR803" s="15"/>
      <c r="BS803" s="15"/>
      <c r="BT803" s="15"/>
      <c r="BU803" s="15"/>
      <c r="BV803" s="15"/>
      <c r="BW803" s="15"/>
      <c r="BX803" s="15"/>
      <c r="BY803" s="15"/>
      <c r="BZ803" s="15"/>
    </row>
    <row r="804" spans="1:78" ht="15" customHeight="1" x14ac:dyDescent="0.75">
      <c r="A804" s="10">
        <v>0</v>
      </c>
      <c r="B804" s="11">
        <v>8500</v>
      </c>
      <c r="C804" s="11">
        <v>49266</v>
      </c>
      <c r="D804" s="11">
        <v>64461</v>
      </c>
      <c r="E804" s="11">
        <v>22</v>
      </c>
      <c r="F804" s="11">
        <v>0</v>
      </c>
      <c r="G804" s="11">
        <v>0</v>
      </c>
      <c r="H804" s="11">
        <v>264.40802314000001</v>
      </c>
      <c r="I804" s="11">
        <v>3</v>
      </c>
      <c r="J804" s="11">
        <v>29</v>
      </c>
      <c r="K804" s="11">
        <v>37.976757921999997</v>
      </c>
      <c r="L804" s="11" t="s">
        <v>20</v>
      </c>
      <c r="M804" s="11" t="s">
        <v>14</v>
      </c>
      <c r="N804" s="11">
        <f t="shared" si="84"/>
        <v>0</v>
      </c>
      <c r="O804" s="11">
        <f t="shared" si="85"/>
        <v>0</v>
      </c>
      <c r="P804" s="11">
        <f t="shared" si="86"/>
        <v>1</v>
      </c>
      <c r="Q804" s="11">
        <f t="shared" si="87"/>
        <v>0</v>
      </c>
      <c r="R804" s="11">
        <f t="shared" si="88"/>
        <v>0</v>
      </c>
      <c r="S804" s="11">
        <f t="shared" si="89"/>
        <v>0</v>
      </c>
      <c r="T804" s="9">
        <f t="shared" si="90"/>
        <v>0</v>
      </c>
      <c r="AT804" s="18"/>
      <c r="AU804" s="15"/>
      <c r="AV804" s="15"/>
      <c r="AW804" s="15"/>
      <c r="AX804" s="15"/>
      <c r="AY804" s="15"/>
      <c r="AZ804" s="15"/>
      <c r="BA804" s="15"/>
      <c r="BB804" s="15"/>
      <c r="BC804" s="15"/>
      <c r="BD804" s="15"/>
      <c r="BE804" s="15"/>
      <c r="BF804" s="15"/>
      <c r="BG804" s="15"/>
      <c r="BH804" s="15"/>
      <c r="BI804" s="15"/>
      <c r="BJ804" s="15"/>
      <c r="BK804" s="15"/>
      <c r="BL804" s="15"/>
      <c r="BM804" s="15"/>
      <c r="BN804" s="15"/>
      <c r="BO804" s="15"/>
      <c r="BQ804" s="18"/>
      <c r="BR804" s="15"/>
      <c r="BS804" s="15"/>
      <c r="BT804" s="15"/>
      <c r="BU804" s="15"/>
      <c r="BV804" s="15"/>
      <c r="BW804" s="15"/>
      <c r="BX804" s="15"/>
      <c r="BY804" s="15"/>
      <c r="BZ804" s="15"/>
    </row>
    <row r="805" spans="1:78" ht="15" customHeight="1" x14ac:dyDescent="0.75">
      <c r="A805" s="10">
        <v>0</v>
      </c>
      <c r="B805" s="11">
        <v>8500</v>
      </c>
      <c r="C805" s="11">
        <v>50569</v>
      </c>
      <c r="D805" s="11">
        <v>60940</v>
      </c>
      <c r="E805" s="11">
        <v>6</v>
      </c>
      <c r="F805" s="11">
        <v>0</v>
      </c>
      <c r="G805" s="11">
        <v>0</v>
      </c>
      <c r="H805" s="11">
        <v>189.94689772000001</v>
      </c>
      <c r="I805" s="11">
        <v>0</v>
      </c>
      <c r="J805" s="11">
        <v>22</v>
      </c>
      <c r="K805" s="11">
        <v>29.202476735000001</v>
      </c>
      <c r="L805" s="11" t="s">
        <v>20</v>
      </c>
      <c r="M805" s="11" t="s">
        <v>17</v>
      </c>
      <c r="N805" s="11">
        <f t="shared" si="84"/>
        <v>0</v>
      </c>
      <c r="O805" s="11">
        <f t="shared" si="85"/>
        <v>1</v>
      </c>
      <c r="P805" s="11">
        <f t="shared" si="86"/>
        <v>0</v>
      </c>
      <c r="Q805" s="11">
        <f t="shared" si="87"/>
        <v>0</v>
      </c>
      <c r="R805" s="11">
        <f t="shared" si="88"/>
        <v>0</v>
      </c>
      <c r="S805" s="11">
        <f t="shared" si="89"/>
        <v>0</v>
      </c>
      <c r="T805" s="9">
        <f t="shared" si="90"/>
        <v>0</v>
      </c>
      <c r="AT805" s="18"/>
      <c r="AU805" s="15"/>
      <c r="AV805" s="15"/>
      <c r="AW805" s="15"/>
      <c r="AX805" s="15"/>
      <c r="AY805" s="15"/>
      <c r="AZ805" s="15"/>
      <c r="BA805" s="15"/>
      <c r="BB805" s="15"/>
      <c r="BC805" s="15"/>
      <c r="BD805" s="15"/>
      <c r="BE805" s="15"/>
      <c r="BF805" s="15"/>
      <c r="BG805" s="15"/>
      <c r="BH805" s="15"/>
      <c r="BI805" s="15"/>
      <c r="BJ805" s="15"/>
      <c r="BK805" s="15"/>
      <c r="BL805" s="15"/>
      <c r="BM805" s="15"/>
      <c r="BN805" s="15"/>
      <c r="BO805" s="15"/>
      <c r="BQ805" s="18"/>
      <c r="BR805" s="15"/>
      <c r="BS805" s="15"/>
      <c r="BT805" s="15"/>
      <c r="BU805" s="15"/>
      <c r="BV805" s="15"/>
      <c r="BW805" s="15"/>
      <c r="BX805" s="15"/>
      <c r="BY805" s="15"/>
      <c r="BZ805" s="15"/>
    </row>
    <row r="806" spans="1:78" ht="15" customHeight="1" x14ac:dyDescent="0.75">
      <c r="A806" s="10">
        <v>0</v>
      </c>
      <c r="B806" s="11">
        <v>8500</v>
      </c>
      <c r="C806" s="11"/>
      <c r="D806" s="11">
        <v>27873</v>
      </c>
      <c r="E806" s="11">
        <v>21</v>
      </c>
      <c r="F806" s="11">
        <v>0</v>
      </c>
      <c r="G806" s="11">
        <v>0</v>
      </c>
      <c r="H806" s="11">
        <v>190.06187015</v>
      </c>
      <c r="I806" s="11">
        <v>0</v>
      </c>
      <c r="J806" s="11">
        <v>15</v>
      </c>
      <c r="K806" s="11">
        <v>38.375406097999999</v>
      </c>
      <c r="L806" s="11" t="s">
        <v>13</v>
      </c>
      <c r="M806" s="11" t="s">
        <v>15</v>
      </c>
      <c r="N806" s="11">
        <f t="shared" si="84"/>
        <v>1</v>
      </c>
      <c r="O806" s="11">
        <f t="shared" si="85"/>
        <v>0</v>
      </c>
      <c r="P806" s="11">
        <f t="shared" si="86"/>
        <v>0</v>
      </c>
      <c r="Q806" s="11">
        <f t="shared" si="87"/>
        <v>1</v>
      </c>
      <c r="R806" s="11">
        <f t="shared" si="88"/>
        <v>0</v>
      </c>
      <c r="S806" s="11">
        <f t="shared" si="89"/>
        <v>0</v>
      </c>
      <c r="T806" s="9">
        <f t="shared" si="90"/>
        <v>190.06187015</v>
      </c>
      <c r="AT806" s="18"/>
      <c r="AU806" s="15"/>
      <c r="AV806" s="15"/>
      <c r="AW806" s="15"/>
      <c r="AX806" s="15"/>
      <c r="AY806" s="15"/>
      <c r="AZ806" s="15"/>
      <c r="BA806" s="15"/>
      <c r="BB806" s="15"/>
      <c r="BC806" s="15"/>
      <c r="BD806" s="15"/>
      <c r="BE806" s="15"/>
      <c r="BF806" s="15"/>
      <c r="BG806" s="15"/>
      <c r="BH806" s="15"/>
      <c r="BI806" s="15"/>
      <c r="BJ806" s="15"/>
      <c r="BK806" s="15"/>
      <c r="BL806" s="15"/>
      <c r="BM806" s="15"/>
      <c r="BN806" s="15"/>
      <c r="BO806" s="15"/>
      <c r="BQ806" s="18"/>
      <c r="BR806" s="15"/>
      <c r="BS806" s="15"/>
      <c r="BT806" s="15"/>
      <c r="BU806" s="15"/>
      <c r="BV806" s="15"/>
      <c r="BW806" s="15"/>
      <c r="BX806" s="15"/>
      <c r="BY806" s="15"/>
      <c r="BZ806" s="15"/>
    </row>
    <row r="807" spans="1:78" ht="15" customHeight="1" x14ac:dyDescent="0.75">
      <c r="A807" s="10">
        <v>0</v>
      </c>
      <c r="B807" s="11">
        <v>8500</v>
      </c>
      <c r="C807" s="11">
        <v>78346</v>
      </c>
      <c r="D807" s="11">
        <v>82226</v>
      </c>
      <c r="E807" s="11">
        <v>22</v>
      </c>
      <c r="F807" s="11">
        <v>0</v>
      </c>
      <c r="G807" s="11">
        <v>0</v>
      </c>
      <c r="H807" s="11">
        <v>320.34954262000002</v>
      </c>
      <c r="I807" s="11">
        <v>1</v>
      </c>
      <c r="J807" s="11">
        <v>47</v>
      </c>
      <c r="K807" s="11">
        <v>30.199399523</v>
      </c>
      <c r="L807" s="11" t="s">
        <v>13</v>
      </c>
      <c r="M807" s="11" t="s">
        <v>14</v>
      </c>
      <c r="N807" s="11">
        <f t="shared" si="84"/>
        <v>1</v>
      </c>
      <c r="O807" s="11">
        <f t="shared" si="85"/>
        <v>0</v>
      </c>
      <c r="P807" s="11">
        <f t="shared" si="86"/>
        <v>1</v>
      </c>
      <c r="Q807" s="11">
        <f t="shared" si="87"/>
        <v>0</v>
      </c>
      <c r="R807" s="11">
        <f t="shared" si="88"/>
        <v>0</v>
      </c>
      <c r="S807" s="11">
        <f t="shared" si="89"/>
        <v>0</v>
      </c>
      <c r="T807" s="9">
        <f t="shared" si="90"/>
        <v>320.34954262000002</v>
      </c>
      <c r="AT807" s="18"/>
      <c r="AU807" s="15"/>
      <c r="AV807" s="15"/>
      <c r="AW807" s="15"/>
      <c r="AX807" s="15"/>
      <c r="AY807" s="15"/>
      <c r="AZ807" s="15"/>
      <c r="BA807" s="15"/>
      <c r="BB807" s="15"/>
      <c r="BC807" s="15"/>
      <c r="BD807" s="15"/>
      <c r="BE807" s="15"/>
      <c r="BF807" s="15"/>
      <c r="BG807" s="15"/>
      <c r="BH807" s="15"/>
      <c r="BI807" s="15"/>
      <c r="BJ807" s="15"/>
      <c r="BK807" s="15"/>
      <c r="BL807" s="15"/>
      <c r="BM807" s="15"/>
      <c r="BN807" s="15"/>
      <c r="BO807" s="15"/>
      <c r="BQ807" s="18"/>
      <c r="BR807" s="15"/>
      <c r="BS807" s="15"/>
      <c r="BT807" s="15"/>
      <c r="BU807" s="15"/>
      <c r="BV807" s="15"/>
      <c r="BW807" s="15"/>
      <c r="BX807" s="15"/>
      <c r="BY807" s="15"/>
      <c r="BZ807" s="15"/>
    </row>
    <row r="808" spans="1:78" ht="15" customHeight="1" x14ac:dyDescent="0.75">
      <c r="A808" s="10">
        <v>0</v>
      </c>
      <c r="B808" s="11">
        <v>8500</v>
      </c>
      <c r="C808" s="11">
        <v>47777</v>
      </c>
      <c r="D808" s="11">
        <v>78979</v>
      </c>
      <c r="E808" s="11">
        <v>18</v>
      </c>
      <c r="F808" s="11">
        <v>0</v>
      </c>
      <c r="G808" s="11">
        <v>0</v>
      </c>
      <c r="H808" s="11">
        <v>202.95427654</v>
      </c>
      <c r="I808" s="11">
        <v>1</v>
      </c>
      <c r="J808" s="11">
        <v>16</v>
      </c>
      <c r="K808" s="11">
        <v>34.828647504000003</v>
      </c>
      <c r="L808" s="11" t="s">
        <v>13</v>
      </c>
      <c r="M808" s="11" t="s">
        <v>14</v>
      </c>
      <c r="N808" s="11">
        <f t="shared" si="84"/>
        <v>1</v>
      </c>
      <c r="O808" s="11">
        <f t="shared" si="85"/>
        <v>0</v>
      </c>
      <c r="P808" s="11">
        <f t="shared" si="86"/>
        <v>1</v>
      </c>
      <c r="Q808" s="11">
        <f t="shared" si="87"/>
        <v>0</v>
      </c>
      <c r="R808" s="11">
        <f t="shared" si="88"/>
        <v>0</v>
      </c>
      <c r="S808" s="11">
        <f t="shared" si="89"/>
        <v>0</v>
      </c>
      <c r="T808" s="9">
        <f t="shared" si="90"/>
        <v>202.95427654</v>
      </c>
      <c r="AT808" s="18"/>
      <c r="AU808" s="15"/>
      <c r="AV808" s="15"/>
      <c r="AW808" s="15"/>
      <c r="AX808" s="15"/>
      <c r="AY808" s="15"/>
      <c r="AZ808" s="15"/>
      <c r="BA808" s="15"/>
      <c r="BB808" s="15"/>
      <c r="BC808" s="15"/>
      <c r="BD808" s="15"/>
      <c r="BE808" s="15"/>
      <c r="BF808" s="15"/>
      <c r="BG808" s="15"/>
      <c r="BH808" s="15"/>
      <c r="BI808" s="15"/>
      <c r="BJ808" s="15"/>
      <c r="BK808" s="15"/>
      <c r="BL808" s="15"/>
      <c r="BM808" s="15"/>
      <c r="BN808" s="15"/>
      <c r="BO808" s="15"/>
      <c r="BQ808" s="18"/>
      <c r="BR808" s="15"/>
      <c r="BS808" s="15"/>
      <c r="BT808" s="15"/>
      <c r="BU808" s="15"/>
      <c r="BV808" s="15"/>
      <c r="BW808" s="15"/>
      <c r="BX808" s="15"/>
      <c r="BY808" s="15"/>
      <c r="BZ808" s="15"/>
    </row>
    <row r="809" spans="1:78" ht="15" customHeight="1" x14ac:dyDescent="0.75">
      <c r="A809" s="10">
        <v>0</v>
      </c>
      <c r="B809" s="11">
        <v>8500</v>
      </c>
      <c r="C809" s="11">
        <v>53459</v>
      </c>
      <c r="D809" s="11">
        <v>62678</v>
      </c>
      <c r="E809" s="11">
        <v>13</v>
      </c>
      <c r="F809" s="11">
        <v>0</v>
      </c>
      <c r="G809" s="11">
        <v>0</v>
      </c>
      <c r="H809" s="11">
        <v>116.86344909</v>
      </c>
      <c r="I809" s="11">
        <v>0</v>
      </c>
      <c r="J809" s="11">
        <v>18</v>
      </c>
      <c r="K809" s="11">
        <v>30.052902079999999</v>
      </c>
      <c r="L809" s="11" t="s">
        <v>20</v>
      </c>
      <c r="M809" s="11" t="s">
        <v>17</v>
      </c>
      <c r="N809" s="11">
        <f t="shared" si="84"/>
        <v>0</v>
      </c>
      <c r="O809" s="11">
        <f t="shared" si="85"/>
        <v>1</v>
      </c>
      <c r="P809" s="11">
        <f t="shared" si="86"/>
        <v>0</v>
      </c>
      <c r="Q809" s="11">
        <f t="shared" si="87"/>
        <v>0</v>
      </c>
      <c r="R809" s="11">
        <f t="shared" si="88"/>
        <v>0</v>
      </c>
      <c r="S809" s="11">
        <f t="shared" si="89"/>
        <v>0</v>
      </c>
      <c r="T809" s="9">
        <f t="shared" si="90"/>
        <v>0</v>
      </c>
      <c r="AT809" s="18"/>
      <c r="AU809" s="15"/>
      <c r="AV809" s="15"/>
      <c r="AW809" s="15"/>
      <c r="AX809" s="15"/>
      <c r="AY809" s="15"/>
      <c r="AZ809" s="15"/>
      <c r="BA809" s="15"/>
      <c r="BB809" s="15"/>
      <c r="BC809" s="15"/>
      <c r="BD809" s="15"/>
      <c r="BE809" s="15"/>
      <c r="BF809" s="15"/>
      <c r="BG809" s="15"/>
      <c r="BH809" s="15"/>
      <c r="BI809" s="15"/>
      <c r="BJ809" s="15"/>
      <c r="BK809" s="15"/>
      <c r="BL809" s="15"/>
      <c r="BM809" s="15"/>
      <c r="BN809" s="15"/>
      <c r="BO809" s="15"/>
      <c r="BQ809" s="18"/>
      <c r="BR809" s="15"/>
      <c r="BS809" s="15"/>
      <c r="BT809" s="15"/>
      <c r="BU809" s="15"/>
      <c r="BV809" s="15"/>
      <c r="BW809" s="15"/>
      <c r="BX809" s="15"/>
      <c r="BY809" s="15"/>
      <c r="BZ809" s="15"/>
    </row>
    <row r="810" spans="1:78" ht="15" customHeight="1" x14ac:dyDescent="0.75">
      <c r="A810" s="10">
        <v>0</v>
      </c>
      <c r="B810" s="11">
        <v>8500</v>
      </c>
      <c r="C810" s="11">
        <v>77954</v>
      </c>
      <c r="D810" s="11">
        <v>82965</v>
      </c>
      <c r="E810" s="11">
        <v>25</v>
      </c>
      <c r="F810" s="11">
        <v>0</v>
      </c>
      <c r="G810" s="11">
        <v>0</v>
      </c>
      <c r="H810" s="11">
        <v>350.77630429999999</v>
      </c>
      <c r="I810" s="11">
        <v>1</v>
      </c>
      <c r="J810" s="11">
        <v>46</v>
      </c>
      <c r="K810" s="11">
        <v>28.584515555999999</v>
      </c>
      <c r="L810" s="11" t="s">
        <v>13</v>
      </c>
      <c r="M810" s="11" t="s">
        <v>14</v>
      </c>
      <c r="N810" s="11">
        <f t="shared" si="84"/>
        <v>1</v>
      </c>
      <c r="O810" s="11">
        <f t="shared" si="85"/>
        <v>0</v>
      </c>
      <c r="P810" s="11">
        <f t="shared" si="86"/>
        <v>1</v>
      </c>
      <c r="Q810" s="11">
        <f t="shared" si="87"/>
        <v>0</v>
      </c>
      <c r="R810" s="11">
        <f t="shared" si="88"/>
        <v>0</v>
      </c>
      <c r="S810" s="11">
        <f t="shared" si="89"/>
        <v>0</v>
      </c>
      <c r="T810" s="9">
        <f t="shared" si="90"/>
        <v>350.77630429999999</v>
      </c>
      <c r="AT810" s="18"/>
      <c r="AU810" s="15"/>
      <c r="AV810" s="15"/>
      <c r="AW810" s="15"/>
      <c r="AX810" s="15"/>
      <c r="AY810" s="15"/>
      <c r="AZ810" s="15"/>
      <c r="BA810" s="15"/>
      <c r="BB810" s="15"/>
      <c r="BC810" s="15"/>
      <c r="BD810" s="15"/>
      <c r="BE810" s="15"/>
      <c r="BF810" s="15"/>
      <c r="BG810" s="15"/>
      <c r="BH810" s="15"/>
      <c r="BI810" s="15"/>
      <c r="BJ810" s="15"/>
      <c r="BK810" s="15"/>
      <c r="BL810" s="15"/>
      <c r="BM810" s="15"/>
      <c r="BN810" s="15"/>
      <c r="BO810" s="15"/>
      <c r="BQ810" s="18"/>
      <c r="BR810" s="15"/>
      <c r="BS810" s="15"/>
      <c r="BT810" s="15"/>
      <c r="BU810" s="15"/>
      <c r="BV810" s="15"/>
      <c r="BW810" s="15"/>
      <c r="BX810" s="15"/>
      <c r="BY810" s="15"/>
      <c r="BZ810" s="15"/>
    </row>
    <row r="811" spans="1:78" ht="15" customHeight="1" x14ac:dyDescent="0.75">
      <c r="A811" s="10">
        <v>1</v>
      </c>
      <c r="B811" s="11">
        <v>8500</v>
      </c>
      <c r="C811" s="11">
        <v>29383</v>
      </c>
      <c r="D811" s="11">
        <v>45900</v>
      </c>
      <c r="E811" s="11">
        <v>8</v>
      </c>
      <c r="F811" s="11">
        <v>0</v>
      </c>
      <c r="G811" s="11">
        <v>0</v>
      </c>
      <c r="H811" s="11">
        <v>122.13333333</v>
      </c>
      <c r="I811" s="11">
        <v>0</v>
      </c>
      <c r="J811" s="11">
        <v>22</v>
      </c>
      <c r="K811" s="11"/>
      <c r="L811" s="11" t="s">
        <v>20</v>
      </c>
      <c r="M811" s="11" t="s">
        <v>18</v>
      </c>
      <c r="N811" s="11">
        <f t="shared" si="84"/>
        <v>0</v>
      </c>
      <c r="O811" s="11">
        <f t="shared" si="85"/>
        <v>0</v>
      </c>
      <c r="P811" s="11">
        <f t="shared" si="86"/>
        <v>0</v>
      </c>
      <c r="Q811" s="11">
        <f t="shared" si="87"/>
        <v>0</v>
      </c>
      <c r="R811" s="11">
        <f t="shared" si="88"/>
        <v>0</v>
      </c>
      <c r="S811" s="11">
        <f t="shared" si="89"/>
        <v>1</v>
      </c>
      <c r="T811" s="9">
        <f t="shared" si="90"/>
        <v>0</v>
      </c>
      <c r="AT811" s="18"/>
      <c r="AU811" s="15"/>
      <c r="AV811" s="15"/>
      <c r="AW811" s="15"/>
      <c r="AX811" s="15"/>
      <c r="AY811" s="15"/>
      <c r="AZ811" s="15"/>
      <c r="BA811" s="15"/>
      <c r="BB811" s="15"/>
      <c r="BC811" s="15"/>
      <c r="BD811" s="15"/>
      <c r="BE811" s="15"/>
      <c r="BF811" s="15"/>
      <c r="BG811" s="15"/>
      <c r="BH811" s="15"/>
      <c r="BI811" s="15"/>
      <c r="BJ811" s="15"/>
      <c r="BK811" s="15"/>
      <c r="BL811" s="15"/>
      <c r="BM811" s="15"/>
      <c r="BN811" s="15"/>
      <c r="BO811" s="15"/>
      <c r="BQ811" s="18"/>
      <c r="BR811" s="15"/>
      <c r="BS811" s="15"/>
      <c r="BT811" s="15"/>
      <c r="BU811" s="15"/>
      <c r="BV811" s="15"/>
      <c r="BW811" s="15"/>
      <c r="BX811" s="15"/>
      <c r="BY811" s="15"/>
      <c r="BZ811" s="15"/>
    </row>
    <row r="812" spans="1:78" ht="15" customHeight="1" x14ac:dyDescent="0.75">
      <c r="A812" s="10">
        <v>0</v>
      </c>
      <c r="B812" s="11">
        <v>8500</v>
      </c>
      <c r="C812" s="11">
        <v>20959</v>
      </c>
      <c r="D812" s="11">
        <v>62956</v>
      </c>
      <c r="E812" s="11">
        <v>20</v>
      </c>
      <c r="F812" s="11">
        <v>0</v>
      </c>
      <c r="G812" s="11">
        <v>0</v>
      </c>
      <c r="H812" s="11">
        <v>315.70739137999999</v>
      </c>
      <c r="I812" s="11">
        <v>1</v>
      </c>
      <c r="J812" s="11">
        <v>13</v>
      </c>
      <c r="K812" s="11">
        <v>41.077590657000002</v>
      </c>
      <c r="L812" s="11" t="s">
        <v>13</v>
      </c>
      <c r="M812" s="11" t="s">
        <v>15</v>
      </c>
      <c r="N812" s="11">
        <f t="shared" si="84"/>
        <v>1</v>
      </c>
      <c r="O812" s="11">
        <f t="shared" si="85"/>
        <v>0</v>
      </c>
      <c r="P812" s="11">
        <f t="shared" si="86"/>
        <v>0</v>
      </c>
      <c r="Q812" s="11">
        <f t="shared" si="87"/>
        <v>1</v>
      </c>
      <c r="R812" s="11">
        <f t="shared" si="88"/>
        <v>0</v>
      </c>
      <c r="S812" s="11">
        <f t="shared" si="89"/>
        <v>0</v>
      </c>
      <c r="T812" s="9">
        <f t="shared" si="90"/>
        <v>315.70739137999999</v>
      </c>
      <c r="AT812" s="18"/>
      <c r="AU812" s="15"/>
      <c r="AV812" s="15"/>
      <c r="AW812" s="15"/>
      <c r="AX812" s="15"/>
      <c r="AY812" s="15"/>
      <c r="AZ812" s="15"/>
      <c r="BA812" s="15"/>
      <c r="BB812" s="15"/>
      <c r="BC812" s="15"/>
      <c r="BD812" s="15"/>
      <c r="BE812" s="15"/>
      <c r="BF812" s="15"/>
      <c r="BG812" s="15"/>
      <c r="BH812" s="15"/>
      <c r="BI812" s="15"/>
      <c r="BJ812" s="15"/>
      <c r="BK812" s="15"/>
      <c r="BL812" s="15"/>
      <c r="BM812" s="15"/>
      <c r="BN812" s="15"/>
      <c r="BO812" s="15"/>
      <c r="BQ812" s="18"/>
      <c r="BR812" s="15"/>
      <c r="BS812" s="15"/>
      <c r="BT812" s="15"/>
      <c r="BU812" s="15"/>
      <c r="BV812" s="15"/>
      <c r="BW812" s="15"/>
      <c r="BX812" s="15"/>
      <c r="BY812" s="15"/>
      <c r="BZ812" s="15"/>
    </row>
    <row r="813" spans="1:78" ht="15" customHeight="1" x14ac:dyDescent="0.75">
      <c r="A813" s="10">
        <v>0</v>
      </c>
      <c r="B813" s="11">
        <v>8500</v>
      </c>
      <c r="C813" s="11">
        <v>6424</v>
      </c>
      <c r="D813" s="11">
        <v>32365</v>
      </c>
      <c r="E813" s="11"/>
      <c r="F813" s="11"/>
      <c r="G813" s="11"/>
      <c r="H813" s="11"/>
      <c r="I813" s="11"/>
      <c r="J813" s="11"/>
      <c r="K813" s="11">
        <v>33.904464501</v>
      </c>
      <c r="L813" s="11"/>
      <c r="M813" s="11"/>
      <c r="N813" s="11">
        <f t="shared" si="84"/>
        <v>0</v>
      </c>
      <c r="O813" s="11">
        <f t="shared" si="85"/>
        <v>0</v>
      </c>
      <c r="P813" s="11">
        <f t="shared" si="86"/>
        <v>0</v>
      </c>
      <c r="Q813" s="11">
        <f t="shared" si="87"/>
        <v>0</v>
      </c>
      <c r="R813" s="11">
        <f t="shared" si="88"/>
        <v>0</v>
      </c>
      <c r="S813" s="11">
        <f t="shared" si="89"/>
        <v>0</v>
      </c>
      <c r="T813" s="9">
        <f t="shared" si="90"/>
        <v>0</v>
      </c>
      <c r="AT813" s="18"/>
      <c r="AU813" s="15"/>
      <c r="AV813" s="15"/>
      <c r="AW813" s="15"/>
      <c r="AX813" s="15"/>
      <c r="AY813" s="15"/>
      <c r="AZ813" s="15"/>
      <c r="BA813" s="15"/>
      <c r="BB813" s="15"/>
      <c r="BC813" s="15"/>
      <c r="BD813" s="15"/>
      <c r="BE813" s="15"/>
      <c r="BF813" s="15"/>
      <c r="BG813" s="15"/>
      <c r="BH813" s="15"/>
      <c r="BI813" s="15"/>
      <c r="BJ813" s="15"/>
      <c r="BK813" s="15"/>
      <c r="BL813" s="15"/>
      <c r="BM813" s="15"/>
      <c r="BN813" s="15"/>
      <c r="BO813" s="15"/>
      <c r="BQ813" s="18"/>
      <c r="BR813" s="15"/>
      <c r="BS813" s="15"/>
      <c r="BT813" s="15"/>
      <c r="BU813" s="15"/>
      <c r="BV813" s="15"/>
      <c r="BW813" s="15"/>
      <c r="BX813" s="15"/>
      <c r="BY813" s="15"/>
      <c r="BZ813" s="15"/>
    </row>
    <row r="814" spans="1:78" ht="15" customHeight="1" x14ac:dyDescent="0.75">
      <c r="A814" s="10">
        <v>0</v>
      </c>
      <c r="B814" s="11">
        <v>8500</v>
      </c>
      <c r="C814" s="11">
        <v>58327</v>
      </c>
      <c r="D814" s="11">
        <v>75044</v>
      </c>
      <c r="E814" s="11">
        <v>2</v>
      </c>
      <c r="F814" s="11">
        <v>0</v>
      </c>
      <c r="G814" s="11">
        <v>2</v>
      </c>
      <c r="H814" s="11">
        <v>123.36535633</v>
      </c>
      <c r="I814" s="11">
        <v>0</v>
      </c>
      <c r="J814" s="11">
        <v>22</v>
      </c>
      <c r="K814" s="11">
        <v>28.111813830999999</v>
      </c>
      <c r="L814" s="11" t="s">
        <v>13</v>
      </c>
      <c r="M814" s="11" t="s">
        <v>17</v>
      </c>
      <c r="N814" s="11">
        <f t="shared" si="84"/>
        <v>1</v>
      </c>
      <c r="O814" s="11">
        <f t="shared" si="85"/>
        <v>1</v>
      </c>
      <c r="P814" s="11">
        <f t="shared" si="86"/>
        <v>0</v>
      </c>
      <c r="Q814" s="11">
        <f t="shared" si="87"/>
        <v>0</v>
      </c>
      <c r="R814" s="11">
        <f t="shared" si="88"/>
        <v>0</v>
      </c>
      <c r="S814" s="11">
        <f t="shared" si="89"/>
        <v>0</v>
      </c>
      <c r="T814" s="9">
        <f t="shared" si="90"/>
        <v>123.36535633</v>
      </c>
      <c r="AT814" s="18"/>
      <c r="AU814" s="15"/>
      <c r="AV814" s="15"/>
      <c r="AW814" s="15"/>
      <c r="AX814" s="15"/>
      <c r="AY814" s="15"/>
      <c r="AZ814" s="15"/>
      <c r="BA814" s="15"/>
      <c r="BB814" s="15"/>
      <c r="BC814" s="15"/>
      <c r="BD814" s="15"/>
      <c r="BE814" s="15"/>
      <c r="BF814" s="15"/>
      <c r="BG814" s="15"/>
      <c r="BH814" s="15"/>
      <c r="BI814" s="15"/>
      <c r="BJ814" s="15"/>
      <c r="BK814" s="15"/>
      <c r="BL814" s="15"/>
      <c r="BM814" s="15"/>
      <c r="BN814" s="15"/>
      <c r="BO814" s="15"/>
      <c r="BQ814" s="18"/>
      <c r="BR814" s="15"/>
      <c r="BS814" s="15"/>
      <c r="BT814" s="15"/>
      <c r="BU814" s="15"/>
      <c r="BV814" s="15"/>
      <c r="BW814" s="15"/>
      <c r="BX814" s="15"/>
      <c r="BY814" s="15"/>
      <c r="BZ814" s="15"/>
    </row>
    <row r="815" spans="1:78" ht="15" customHeight="1" x14ac:dyDescent="0.75">
      <c r="A815" s="10">
        <v>0</v>
      </c>
      <c r="B815" s="11">
        <v>8500</v>
      </c>
      <c r="C815" s="11">
        <v>79484</v>
      </c>
      <c r="D815" s="11">
        <v>87893</v>
      </c>
      <c r="E815" s="11">
        <v>1</v>
      </c>
      <c r="F815" s="11">
        <v>0</v>
      </c>
      <c r="G815" s="11">
        <v>0</v>
      </c>
      <c r="H815" s="11">
        <v>123.61880309</v>
      </c>
      <c r="I815" s="11">
        <v>1</v>
      </c>
      <c r="J815" s="11">
        <v>10</v>
      </c>
      <c r="K815" s="11">
        <v>35.759083852000003</v>
      </c>
      <c r="L815" s="11" t="s">
        <v>20</v>
      </c>
      <c r="M815" s="11" t="s">
        <v>14</v>
      </c>
      <c r="N815" s="11">
        <f t="shared" si="84"/>
        <v>0</v>
      </c>
      <c r="O815" s="11">
        <f t="shared" si="85"/>
        <v>0</v>
      </c>
      <c r="P815" s="11">
        <f t="shared" si="86"/>
        <v>1</v>
      </c>
      <c r="Q815" s="11">
        <f t="shared" si="87"/>
        <v>0</v>
      </c>
      <c r="R815" s="11">
        <f t="shared" si="88"/>
        <v>0</v>
      </c>
      <c r="S815" s="11">
        <f t="shared" si="89"/>
        <v>0</v>
      </c>
      <c r="T815" s="9">
        <f t="shared" si="90"/>
        <v>0</v>
      </c>
      <c r="AT815" s="18"/>
      <c r="AU815" s="15"/>
      <c r="AV815" s="15"/>
      <c r="AW815" s="15"/>
      <c r="AX815" s="15"/>
      <c r="AY815" s="15"/>
      <c r="AZ815" s="15"/>
      <c r="BA815" s="15"/>
      <c r="BB815" s="15"/>
      <c r="BC815" s="15"/>
      <c r="BD815" s="15"/>
      <c r="BE815" s="15"/>
      <c r="BF815" s="15"/>
      <c r="BG815" s="15"/>
      <c r="BH815" s="15"/>
      <c r="BI815" s="15"/>
      <c r="BJ815" s="15"/>
      <c r="BK815" s="15"/>
      <c r="BL815" s="15"/>
      <c r="BM815" s="15"/>
      <c r="BN815" s="15"/>
      <c r="BO815" s="15"/>
      <c r="BQ815" s="18"/>
      <c r="BR815" s="15"/>
      <c r="BS815" s="15"/>
      <c r="BT815" s="15"/>
      <c r="BU815" s="15"/>
      <c r="BV815" s="15"/>
      <c r="BW815" s="15"/>
      <c r="BX815" s="15"/>
      <c r="BY815" s="15"/>
      <c r="BZ815" s="15"/>
    </row>
    <row r="816" spans="1:78" ht="15" customHeight="1" x14ac:dyDescent="0.75">
      <c r="A816" s="10">
        <v>0</v>
      </c>
      <c r="B816" s="11">
        <v>8500</v>
      </c>
      <c r="C816" s="11">
        <v>73208</v>
      </c>
      <c r="D816" s="11">
        <v>88588</v>
      </c>
      <c r="E816" s="11">
        <v>10</v>
      </c>
      <c r="F816" s="11">
        <v>0</v>
      </c>
      <c r="G816" s="11">
        <v>0</v>
      </c>
      <c r="H816" s="11">
        <v>114.55258227</v>
      </c>
      <c r="I816" s="11">
        <v>0</v>
      </c>
      <c r="J816" s="11">
        <v>23</v>
      </c>
      <c r="K816" s="11">
        <v>30.082488981000001</v>
      </c>
      <c r="L816" s="11" t="s">
        <v>20</v>
      </c>
      <c r="M816" s="11" t="s">
        <v>17</v>
      </c>
      <c r="N816" s="11">
        <f t="shared" si="84"/>
        <v>0</v>
      </c>
      <c r="O816" s="11">
        <f t="shared" si="85"/>
        <v>1</v>
      </c>
      <c r="P816" s="11">
        <f t="shared" si="86"/>
        <v>0</v>
      </c>
      <c r="Q816" s="11">
        <f t="shared" si="87"/>
        <v>0</v>
      </c>
      <c r="R816" s="11">
        <f t="shared" si="88"/>
        <v>0</v>
      </c>
      <c r="S816" s="11">
        <f t="shared" si="89"/>
        <v>0</v>
      </c>
      <c r="T816" s="9">
        <f t="shared" si="90"/>
        <v>0</v>
      </c>
      <c r="AT816" s="18"/>
      <c r="AU816" s="15"/>
      <c r="AV816" s="15"/>
      <c r="AW816" s="15"/>
      <c r="AX816" s="15"/>
      <c r="AY816" s="15"/>
      <c r="AZ816" s="15"/>
      <c r="BA816" s="15"/>
      <c r="BB816" s="15"/>
      <c r="BC816" s="15"/>
      <c r="BD816" s="15"/>
      <c r="BE816" s="15"/>
      <c r="BF816" s="15"/>
      <c r="BG816" s="15"/>
      <c r="BH816" s="15"/>
      <c r="BI816" s="15"/>
      <c r="BJ816" s="15"/>
      <c r="BK816" s="15"/>
      <c r="BL816" s="15"/>
      <c r="BM816" s="15"/>
      <c r="BN816" s="15"/>
      <c r="BO816" s="15"/>
      <c r="BQ816" s="18"/>
      <c r="BR816" s="15"/>
      <c r="BS816" s="15"/>
      <c r="BT816" s="15"/>
      <c r="BU816" s="15"/>
      <c r="BV816" s="15"/>
      <c r="BW816" s="15"/>
      <c r="BX816" s="15"/>
      <c r="BY816" s="15"/>
      <c r="BZ816" s="15"/>
    </row>
    <row r="817" spans="1:78" ht="15" customHeight="1" x14ac:dyDescent="0.75">
      <c r="A817" s="10">
        <v>0</v>
      </c>
      <c r="B817" s="11">
        <v>8600</v>
      </c>
      <c r="C817" s="11">
        <v>38646</v>
      </c>
      <c r="D817" s="11">
        <v>54073</v>
      </c>
      <c r="E817" s="11">
        <v>14</v>
      </c>
      <c r="F817" s="11">
        <v>0</v>
      </c>
      <c r="G817" s="11">
        <v>0</v>
      </c>
      <c r="H817" s="11">
        <v>89.555852767000005</v>
      </c>
      <c r="I817" s="11">
        <v>0</v>
      </c>
      <c r="J817" s="11">
        <v>11</v>
      </c>
      <c r="K817" s="11">
        <v>32.530256645999998</v>
      </c>
      <c r="L817" s="11" t="s">
        <v>20</v>
      </c>
      <c r="M817" s="11" t="s">
        <v>14</v>
      </c>
      <c r="N817" s="11">
        <f t="shared" si="84"/>
        <v>0</v>
      </c>
      <c r="O817" s="11">
        <f t="shared" si="85"/>
        <v>0</v>
      </c>
      <c r="P817" s="11">
        <f t="shared" si="86"/>
        <v>1</v>
      </c>
      <c r="Q817" s="11">
        <f t="shared" si="87"/>
        <v>0</v>
      </c>
      <c r="R817" s="11">
        <f t="shared" si="88"/>
        <v>0</v>
      </c>
      <c r="S817" s="11">
        <f t="shared" si="89"/>
        <v>0</v>
      </c>
      <c r="T817" s="9">
        <f t="shared" si="90"/>
        <v>0</v>
      </c>
      <c r="AT817" s="18"/>
      <c r="AU817" s="15"/>
      <c r="AV817" s="15"/>
      <c r="AW817" s="15"/>
      <c r="AX817" s="15"/>
      <c r="AY817" s="15"/>
      <c r="AZ817" s="15"/>
      <c r="BA817" s="15"/>
      <c r="BB817" s="15"/>
      <c r="BC817" s="15"/>
      <c r="BD817" s="15"/>
      <c r="BE817" s="15"/>
      <c r="BF817" s="15"/>
      <c r="BG817" s="15"/>
      <c r="BH817" s="15"/>
      <c r="BI817" s="15"/>
      <c r="BJ817" s="15"/>
      <c r="BK817" s="15"/>
      <c r="BL817" s="15"/>
      <c r="BM817" s="15"/>
      <c r="BN817" s="15"/>
      <c r="BO817" s="15"/>
      <c r="BQ817" s="18"/>
      <c r="BR817" s="15"/>
      <c r="BS817" s="15"/>
      <c r="BT817" s="15"/>
      <c r="BU817" s="15"/>
      <c r="BV817" s="15"/>
      <c r="BW817" s="15"/>
      <c r="BX817" s="15"/>
      <c r="BY817" s="15"/>
      <c r="BZ817" s="15"/>
    </row>
    <row r="818" spans="1:78" ht="15" customHeight="1" x14ac:dyDescent="0.75">
      <c r="A818" s="10">
        <v>0</v>
      </c>
      <c r="B818" s="11">
        <v>8600</v>
      </c>
      <c r="C818" s="11"/>
      <c r="D818" s="11">
        <v>54905</v>
      </c>
      <c r="E818" s="11">
        <v>8</v>
      </c>
      <c r="F818" s="11">
        <v>0</v>
      </c>
      <c r="G818" s="11">
        <v>0</v>
      </c>
      <c r="H818" s="11">
        <v>308.65011743000002</v>
      </c>
      <c r="I818" s="11">
        <v>2</v>
      </c>
      <c r="J818" s="11">
        <v>13</v>
      </c>
      <c r="K818" s="11">
        <v>32.553976104</v>
      </c>
      <c r="L818" s="11" t="s">
        <v>13</v>
      </c>
      <c r="M818" s="11" t="s">
        <v>14</v>
      </c>
      <c r="N818" s="11">
        <f t="shared" si="84"/>
        <v>1</v>
      </c>
      <c r="O818" s="11">
        <f t="shared" si="85"/>
        <v>0</v>
      </c>
      <c r="P818" s="11">
        <f t="shared" si="86"/>
        <v>1</v>
      </c>
      <c r="Q818" s="11">
        <f t="shared" si="87"/>
        <v>0</v>
      </c>
      <c r="R818" s="11">
        <f t="shared" si="88"/>
        <v>0</v>
      </c>
      <c r="S818" s="11">
        <f t="shared" si="89"/>
        <v>0</v>
      </c>
      <c r="T818" s="9">
        <f t="shared" si="90"/>
        <v>308.65011743000002</v>
      </c>
      <c r="AT818" s="18"/>
      <c r="AU818" s="15"/>
      <c r="AV818" s="15"/>
      <c r="AW818" s="15"/>
      <c r="AX818" s="15"/>
      <c r="AY818" s="15"/>
      <c r="AZ818" s="15"/>
      <c r="BA818" s="15"/>
      <c r="BB818" s="15"/>
      <c r="BC818" s="15"/>
      <c r="BD818" s="15"/>
      <c r="BE818" s="15"/>
      <c r="BF818" s="15"/>
      <c r="BG818" s="15"/>
      <c r="BH818" s="15"/>
      <c r="BI818" s="15"/>
      <c r="BJ818" s="15"/>
      <c r="BK818" s="15"/>
      <c r="BL818" s="15"/>
      <c r="BM818" s="15"/>
      <c r="BN818" s="15"/>
      <c r="BO818" s="15"/>
      <c r="BQ818" s="18"/>
      <c r="BR818" s="15"/>
      <c r="BS818" s="15"/>
      <c r="BT818" s="15"/>
      <c r="BU818" s="15"/>
      <c r="BV818" s="15"/>
      <c r="BW818" s="15"/>
      <c r="BX818" s="15"/>
      <c r="BY818" s="15"/>
      <c r="BZ818" s="15"/>
    </row>
    <row r="819" spans="1:78" ht="15" customHeight="1" x14ac:dyDescent="0.75">
      <c r="A819" s="10">
        <v>0</v>
      </c>
      <c r="B819" s="11">
        <v>8600</v>
      </c>
      <c r="C819" s="11"/>
      <c r="D819" s="11">
        <v>47791</v>
      </c>
      <c r="E819" s="11"/>
      <c r="F819" s="11"/>
      <c r="G819" s="11"/>
      <c r="H819" s="11"/>
      <c r="I819" s="11"/>
      <c r="J819" s="11"/>
      <c r="K819" s="11">
        <v>14.392536075000001</v>
      </c>
      <c r="L819" s="11"/>
      <c r="M819" s="11"/>
      <c r="N819" s="11">
        <f t="shared" si="84"/>
        <v>0</v>
      </c>
      <c r="O819" s="11">
        <f t="shared" si="85"/>
        <v>0</v>
      </c>
      <c r="P819" s="11">
        <f t="shared" si="86"/>
        <v>0</v>
      </c>
      <c r="Q819" s="11">
        <f t="shared" si="87"/>
        <v>0</v>
      </c>
      <c r="R819" s="11">
        <f t="shared" si="88"/>
        <v>0</v>
      </c>
      <c r="S819" s="11">
        <f t="shared" si="89"/>
        <v>0</v>
      </c>
      <c r="T819" s="9">
        <f t="shared" si="90"/>
        <v>0</v>
      </c>
      <c r="AT819" s="18"/>
      <c r="AU819" s="15"/>
      <c r="AV819" s="15"/>
      <c r="AW819" s="15"/>
      <c r="AX819" s="15"/>
      <c r="AY819" s="15"/>
      <c r="AZ819" s="15"/>
      <c r="BA819" s="15"/>
      <c r="BB819" s="15"/>
      <c r="BC819" s="15"/>
      <c r="BD819" s="15"/>
      <c r="BE819" s="15"/>
      <c r="BF819" s="15"/>
      <c r="BG819" s="15"/>
      <c r="BH819" s="15"/>
      <c r="BI819" s="15"/>
      <c r="BJ819" s="15"/>
      <c r="BK819" s="15"/>
      <c r="BL819" s="15"/>
      <c r="BM819" s="15"/>
      <c r="BN819" s="15"/>
      <c r="BO819" s="15"/>
      <c r="BQ819" s="18"/>
      <c r="BR819" s="15"/>
      <c r="BS819" s="15"/>
      <c r="BT819" s="15"/>
      <c r="BU819" s="15"/>
      <c r="BV819" s="15"/>
      <c r="BW819" s="15"/>
      <c r="BX819" s="15"/>
      <c r="BY819" s="15"/>
      <c r="BZ819" s="15"/>
    </row>
    <row r="820" spans="1:78" ht="15" customHeight="1" x14ac:dyDescent="0.75">
      <c r="A820" s="10">
        <v>0</v>
      </c>
      <c r="B820" s="11">
        <v>8600</v>
      </c>
      <c r="C820" s="11">
        <v>42380</v>
      </c>
      <c r="D820" s="11">
        <v>60733</v>
      </c>
      <c r="E820" s="11">
        <v>3</v>
      </c>
      <c r="F820" s="11">
        <v>0</v>
      </c>
      <c r="G820" s="11">
        <v>0</v>
      </c>
      <c r="H820" s="11">
        <v>199.29314196999999</v>
      </c>
      <c r="I820" s="11">
        <v>0</v>
      </c>
      <c r="J820" s="11">
        <v>22</v>
      </c>
      <c r="K820" s="11">
        <v>28.434342078</v>
      </c>
      <c r="L820" s="11" t="s">
        <v>20</v>
      </c>
      <c r="M820" s="11" t="s">
        <v>17</v>
      </c>
      <c r="N820" s="11">
        <f t="shared" si="84"/>
        <v>0</v>
      </c>
      <c r="O820" s="11">
        <f t="shared" si="85"/>
        <v>1</v>
      </c>
      <c r="P820" s="11">
        <f t="shared" si="86"/>
        <v>0</v>
      </c>
      <c r="Q820" s="11">
        <f t="shared" si="87"/>
        <v>0</v>
      </c>
      <c r="R820" s="11">
        <f t="shared" si="88"/>
        <v>0</v>
      </c>
      <c r="S820" s="11">
        <f t="shared" si="89"/>
        <v>0</v>
      </c>
      <c r="T820" s="9">
        <f t="shared" si="90"/>
        <v>0</v>
      </c>
      <c r="AT820" s="18"/>
      <c r="AU820" s="15"/>
      <c r="AV820" s="15"/>
      <c r="AW820" s="15"/>
      <c r="AX820" s="15"/>
      <c r="AY820" s="15"/>
      <c r="AZ820" s="15"/>
      <c r="BA820" s="15"/>
      <c r="BB820" s="15"/>
      <c r="BC820" s="15"/>
      <c r="BD820" s="15"/>
      <c r="BE820" s="15"/>
      <c r="BF820" s="15"/>
      <c r="BG820" s="15"/>
      <c r="BH820" s="15"/>
      <c r="BI820" s="15"/>
      <c r="BJ820" s="15"/>
      <c r="BK820" s="15"/>
      <c r="BL820" s="15"/>
      <c r="BM820" s="15"/>
      <c r="BN820" s="15"/>
      <c r="BO820" s="15"/>
      <c r="BQ820" s="18"/>
      <c r="BR820" s="15"/>
      <c r="BS820" s="15"/>
      <c r="BT820" s="15"/>
      <c r="BU820" s="15"/>
      <c r="BV820" s="15"/>
      <c r="BW820" s="15"/>
      <c r="BX820" s="15"/>
      <c r="BY820" s="15"/>
      <c r="BZ820" s="15"/>
    </row>
    <row r="821" spans="1:78" ht="15" customHeight="1" x14ac:dyDescent="0.75">
      <c r="A821" s="10">
        <v>1</v>
      </c>
      <c r="B821" s="11">
        <v>8600</v>
      </c>
      <c r="C821" s="11">
        <v>36933</v>
      </c>
      <c r="D821" s="11">
        <v>42289</v>
      </c>
      <c r="E821" s="11">
        <v>4</v>
      </c>
      <c r="F821" s="11">
        <v>0</v>
      </c>
      <c r="G821" s="11">
        <v>0</v>
      </c>
      <c r="H821" s="11">
        <v>100.61642113000001</v>
      </c>
      <c r="I821" s="11">
        <v>2</v>
      </c>
      <c r="J821" s="11">
        <v>26</v>
      </c>
      <c r="K821" s="11">
        <v>38.436490085000003</v>
      </c>
      <c r="L821" s="11" t="s">
        <v>20</v>
      </c>
      <c r="M821" s="11" t="s">
        <v>17</v>
      </c>
      <c r="N821" s="11">
        <f t="shared" si="84"/>
        <v>0</v>
      </c>
      <c r="O821" s="11">
        <f t="shared" si="85"/>
        <v>1</v>
      </c>
      <c r="P821" s="11">
        <f t="shared" si="86"/>
        <v>0</v>
      </c>
      <c r="Q821" s="11">
        <f t="shared" si="87"/>
        <v>0</v>
      </c>
      <c r="R821" s="11">
        <f t="shared" si="88"/>
        <v>0</v>
      </c>
      <c r="S821" s="11">
        <f t="shared" si="89"/>
        <v>0</v>
      </c>
      <c r="T821" s="9">
        <f t="shared" si="90"/>
        <v>0</v>
      </c>
      <c r="AT821" s="18"/>
      <c r="AU821" s="15"/>
      <c r="AV821" s="15"/>
      <c r="AW821" s="15"/>
      <c r="AX821" s="15"/>
      <c r="AY821" s="15"/>
      <c r="AZ821" s="15"/>
      <c r="BA821" s="15"/>
      <c r="BB821" s="15"/>
      <c r="BC821" s="15"/>
      <c r="BD821" s="15"/>
      <c r="BE821" s="15"/>
      <c r="BF821" s="15"/>
      <c r="BG821" s="15"/>
      <c r="BH821" s="15"/>
      <c r="BI821" s="15"/>
      <c r="BJ821" s="15"/>
      <c r="BK821" s="15"/>
      <c r="BL821" s="15"/>
      <c r="BM821" s="15"/>
      <c r="BN821" s="15"/>
      <c r="BO821" s="15"/>
      <c r="BQ821" s="18"/>
      <c r="BR821" s="15"/>
      <c r="BS821" s="15"/>
      <c r="BT821" s="15"/>
      <c r="BU821" s="15"/>
      <c r="BV821" s="15"/>
      <c r="BW821" s="15"/>
      <c r="BX821" s="15"/>
      <c r="BY821" s="15"/>
      <c r="BZ821" s="15"/>
    </row>
    <row r="822" spans="1:78" ht="15" customHeight="1" x14ac:dyDescent="0.75">
      <c r="A822" s="10">
        <v>0</v>
      </c>
      <c r="B822" s="11">
        <v>8600</v>
      </c>
      <c r="C822" s="11">
        <v>21000</v>
      </c>
      <c r="D822" s="11">
        <v>79000</v>
      </c>
      <c r="E822" s="11">
        <v>21</v>
      </c>
      <c r="F822" s="11">
        <v>0</v>
      </c>
      <c r="G822" s="11">
        <v>0</v>
      </c>
      <c r="H822" s="11">
        <v>239.43333333000001</v>
      </c>
      <c r="I822" s="11">
        <v>0</v>
      </c>
      <c r="J822" s="11">
        <v>11</v>
      </c>
      <c r="K822" s="11"/>
      <c r="L822" s="11" t="s">
        <v>13</v>
      </c>
      <c r="M822" s="11" t="s">
        <v>18</v>
      </c>
      <c r="N822" s="11">
        <f t="shared" si="84"/>
        <v>1</v>
      </c>
      <c r="O822" s="11">
        <f t="shared" si="85"/>
        <v>0</v>
      </c>
      <c r="P822" s="11">
        <f t="shared" si="86"/>
        <v>0</v>
      </c>
      <c r="Q822" s="11">
        <f t="shared" si="87"/>
        <v>0</v>
      </c>
      <c r="R822" s="11">
        <f t="shared" si="88"/>
        <v>0</v>
      </c>
      <c r="S822" s="11">
        <f t="shared" si="89"/>
        <v>1</v>
      </c>
      <c r="T822" s="9">
        <f t="shared" si="90"/>
        <v>239.43333333000001</v>
      </c>
      <c r="AT822" s="18"/>
      <c r="AU822" s="15"/>
      <c r="AV822" s="15"/>
      <c r="AW822" s="15"/>
      <c r="AX822" s="15"/>
      <c r="AY822" s="15"/>
      <c r="AZ822" s="15"/>
      <c r="BA822" s="15"/>
      <c r="BB822" s="15"/>
      <c r="BC822" s="15"/>
      <c r="BD822" s="15"/>
      <c r="BE822" s="15"/>
      <c r="BF822" s="15"/>
      <c r="BG822" s="15"/>
      <c r="BH822" s="15"/>
      <c r="BI822" s="15"/>
      <c r="BJ822" s="15"/>
      <c r="BK822" s="15"/>
      <c r="BL822" s="15"/>
      <c r="BM822" s="15"/>
      <c r="BN822" s="15"/>
      <c r="BO822" s="15"/>
      <c r="BQ822" s="18"/>
      <c r="BR822" s="15"/>
      <c r="BS822" s="15"/>
      <c r="BT822" s="15"/>
      <c r="BU822" s="15"/>
      <c r="BV822" s="15"/>
      <c r="BW822" s="15"/>
      <c r="BX822" s="15"/>
      <c r="BY822" s="15"/>
      <c r="BZ822" s="15"/>
    </row>
    <row r="823" spans="1:78" ht="15" customHeight="1" x14ac:dyDescent="0.75">
      <c r="A823" s="10">
        <v>1</v>
      </c>
      <c r="B823" s="11">
        <v>8600</v>
      </c>
      <c r="C823" s="11"/>
      <c r="D823" s="11">
        <v>25000</v>
      </c>
      <c r="E823" s="11">
        <v>0</v>
      </c>
      <c r="F823" s="11">
        <v>6</v>
      </c>
      <c r="G823" s="11">
        <v>0</v>
      </c>
      <c r="H823" s="11">
        <v>64.866666667000004</v>
      </c>
      <c r="I823" s="11">
        <v>2</v>
      </c>
      <c r="J823" s="11">
        <v>27</v>
      </c>
      <c r="K823" s="11"/>
      <c r="L823" s="11" t="s">
        <v>13</v>
      </c>
      <c r="M823" s="11" t="s">
        <v>14</v>
      </c>
      <c r="N823" s="11">
        <f t="shared" si="84"/>
        <v>1</v>
      </c>
      <c r="O823" s="11">
        <f t="shared" si="85"/>
        <v>0</v>
      </c>
      <c r="P823" s="11">
        <f t="shared" si="86"/>
        <v>1</v>
      </c>
      <c r="Q823" s="11">
        <f t="shared" si="87"/>
        <v>0</v>
      </c>
      <c r="R823" s="11">
        <f t="shared" si="88"/>
        <v>0</v>
      </c>
      <c r="S823" s="11">
        <f t="shared" si="89"/>
        <v>0</v>
      </c>
      <c r="T823" s="9">
        <f t="shared" si="90"/>
        <v>64.866666667000004</v>
      </c>
      <c r="AT823" s="18"/>
      <c r="AU823" s="15"/>
      <c r="AV823" s="15"/>
      <c r="AW823" s="15"/>
      <c r="AX823" s="15"/>
      <c r="AY823" s="15"/>
      <c r="AZ823" s="15"/>
      <c r="BA823" s="15"/>
      <c r="BB823" s="15"/>
      <c r="BC823" s="15"/>
      <c r="BD823" s="15"/>
      <c r="BE823" s="15"/>
      <c r="BF823" s="15"/>
      <c r="BG823" s="15"/>
      <c r="BH823" s="15"/>
      <c r="BI823" s="15"/>
      <c r="BJ823" s="15"/>
      <c r="BK823" s="15"/>
      <c r="BL823" s="15"/>
      <c r="BM823" s="15"/>
      <c r="BN823" s="15"/>
      <c r="BO823" s="15"/>
      <c r="BQ823" s="18"/>
      <c r="BR823" s="15"/>
      <c r="BS823" s="15"/>
      <c r="BT823" s="15"/>
      <c r="BU823" s="15"/>
      <c r="BV823" s="15"/>
      <c r="BW823" s="15"/>
      <c r="BX823" s="15"/>
      <c r="BY823" s="15"/>
      <c r="BZ823" s="15"/>
    </row>
    <row r="824" spans="1:78" ht="15" customHeight="1" x14ac:dyDescent="0.75">
      <c r="A824" s="10">
        <v>0</v>
      </c>
      <c r="B824" s="11">
        <v>8600</v>
      </c>
      <c r="C824" s="11">
        <v>78579</v>
      </c>
      <c r="D824" s="11">
        <v>93697</v>
      </c>
      <c r="E824" s="11">
        <v>0</v>
      </c>
      <c r="F824" s="11">
        <v>0</v>
      </c>
      <c r="G824" s="11">
        <v>0</v>
      </c>
      <c r="H824" s="11">
        <v>115.19332144000001</v>
      </c>
      <c r="I824" s="11">
        <v>1</v>
      </c>
      <c r="J824" s="11">
        <v>10</v>
      </c>
      <c r="K824" s="11">
        <v>33.837202699000002</v>
      </c>
      <c r="L824" s="11" t="s">
        <v>20</v>
      </c>
      <c r="M824" s="11" t="s">
        <v>14</v>
      </c>
      <c r="N824" s="11">
        <f t="shared" si="84"/>
        <v>0</v>
      </c>
      <c r="O824" s="11">
        <f t="shared" si="85"/>
        <v>0</v>
      </c>
      <c r="P824" s="11">
        <f t="shared" si="86"/>
        <v>1</v>
      </c>
      <c r="Q824" s="11">
        <f t="shared" si="87"/>
        <v>0</v>
      </c>
      <c r="R824" s="11">
        <f t="shared" si="88"/>
        <v>0</v>
      </c>
      <c r="S824" s="11">
        <f t="shared" si="89"/>
        <v>0</v>
      </c>
      <c r="T824" s="9">
        <f t="shared" si="90"/>
        <v>0</v>
      </c>
      <c r="AT824" s="18"/>
      <c r="AU824" s="15"/>
      <c r="AV824" s="15"/>
      <c r="AW824" s="15"/>
      <c r="AX824" s="15"/>
      <c r="AY824" s="15"/>
      <c r="AZ824" s="15"/>
      <c r="BA824" s="15"/>
      <c r="BB824" s="15"/>
      <c r="BC824" s="15"/>
      <c r="BD824" s="15"/>
      <c r="BE824" s="15"/>
      <c r="BF824" s="15"/>
      <c r="BG824" s="15"/>
      <c r="BH824" s="15"/>
      <c r="BI824" s="15"/>
      <c r="BJ824" s="15"/>
      <c r="BK824" s="15"/>
      <c r="BL824" s="15"/>
      <c r="BM824" s="15"/>
      <c r="BN824" s="15"/>
      <c r="BO824" s="15"/>
      <c r="BQ824" s="18"/>
      <c r="BR824" s="15"/>
      <c r="BS824" s="15"/>
      <c r="BT824" s="15"/>
      <c r="BU824" s="15"/>
      <c r="BV824" s="15"/>
      <c r="BW824" s="15"/>
      <c r="BX824" s="15"/>
      <c r="BY824" s="15"/>
      <c r="BZ824" s="15"/>
    </row>
    <row r="825" spans="1:78" ht="15" customHeight="1" x14ac:dyDescent="0.75">
      <c r="A825" s="10">
        <v>0</v>
      </c>
      <c r="B825" s="11">
        <v>8600</v>
      </c>
      <c r="C825" s="11">
        <v>172418</v>
      </c>
      <c r="D825" s="11">
        <v>251426</v>
      </c>
      <c r="E825" s="11"/>
      <c r="F825" s="11">
        <v>0</v>
      </c>
      <c r="G825" s="11">
        <v>0</v>
      </c>
      <c r="H825" s="11">
        <v>120.57263313</v>
      </c>
      <c r="I825" s="11">
        <v>0</v>
      </c>
      <c r="J825" s="11">
        <v>22</v>
      </c>
      <c r="K825" s="11">
        <v>40.925910594000001</v>
      </c>
      <c r="L825" s="11" t="s">
        <v>20</v>
      </c>
      <c r="M825" s="11" t="s">
        <v>16</v>
      </c>
      <c r="N825" s="11">
        <f t="shared" si="84"/>
        <v>0</v>
      </c>
      <c r="O825" s="11">
        <f t="shared" si="85"/>
        <v>0</v>
      </c>
      <c r="P825" s="11">
        <f t="shared" si="86"/>
        <v>0</v>
      </c>
      <c r="Q825" s="11">
        <f t="shared" si="87"/>
        <v>0</v>
      </c>
      <c r="R825" s="11">
        <f t="shared" si="88"/>
        <v>1</v>
      </c>
      <c r="S825" s="11">
        <f t="shared" si="89"/>
        <v>0</v>
      </c>
      <c r="T825" s="9">
        <f t="shared" si="90"/>
        <v>0</v>
      </c>
      <c r="AT825" s="18"/>
      <c r="AU825" s="15"/>
      <c r="AV825" s="15"/>
      <c r="AW825" s="15"/>
      <c r="AX825" s="15"/>
      <c r="AY825" s="15"/>
      <c r="AZ825" s="15"/>
      <c r="BA825" s="15"/>
      <c r="BB825" s="15"/>
      <c r="BC825" s="15"/>
      <c r="BD825" s="15"/>
      <c r="BE825" s="15"/>
      <c r="BF825" s="15"/>
      <c r="BG825" s="15"/>
      <c r="BH825" s="15"/>
      <c r="BI825" s="15"/>
      <c r="BJ825" s="15"/>
      <c r="BK825" s="15"/>
      <c r="BL825" s="15"/>
      <c r="BM825" s="15"/>
      <c r="BN825" s="15"/>
      <c r="BO825" s="15"/>
      <c r="BQ825" s="18"/>
      <c r="BR825" s="15"/>
      <c r="BS825" s="15"/>
      <c r="BT825" s="15"/>
      <c r="BU825" s="15"/>
      <c r="BV825" s="15"/>
      <c r="BW825" s="15"/>
      <c r="BX825" s="15"/>
      <c r="BY825" s="15"/>
      <c r="BZ825" s="15"/>
    </row>
    <row r="826" spans="1:78" ht="15" customHeight="1" x14ac:dyDescent="0.75">
      <c r="A826" s="10">
        <v>0</v>
      </c>
      <c r="B826" s="11">
        <v>8600</v>
      </c>
      <c r="C826" s="11">
        <v>58846</v>
      </c>
      <c r="D826" s="11">
        <v>72733</v>
      </c>
      <c r="E826" s="11">
        <v>14</v>
      </c>
      <c r="F826" s="11">
        <v>0</v>
      </c>
      <c r="G826" s="11">
        <v>0</v>
      </c>
      <c r="H826" s="11">
        <v>233.17160046000001</v>
      </c>
      <c r="I826" s="11">
        <v>3</v>
      </c>
      <c r="J826" s="11">
        <v>32</v>
      </c>
      <c r="K826" s="11">
        <v>39.775087851000002</v>
      </c>
      <c r="L826" s="11" t="s">
        <v>20</v>
      </c>
      <c r="M826" s="11" t="s">
        <v>18</v>
      </c>
      <c r="N826" s="11">
        <f t="shared" si="84"/>
        <v>0</v>
      </c>
      <c r="O826" s="11">
        <f t="shared" si="85"/>
        <v>0</v>
      </c>
      <c r="P826" s="11">
        <f t="shared" si="86"/>
        <v>0</v>
      </c>
      <c r="Q826" s="11">
        <f t="shared" si="87"/>
        <v>0</v>
      </c>
      <c r="R826" s="11">
        <f t="shared" si="88"/>
        <v>0</v>
      </c>
      <c r="S826" s="11">
        <f t="shared" si="89"/>
        <v>1</v>
      </c>
      <c r="T826" s="9">
        <f t="shared" si="90"/>
        <v>0</v>
      </c>
      <c r="AT826" s="18"/>
      <c r="AU826" s="15"/>
      <c r="AV826" s="15"/>
      <c r="AW826" s="15"/>
      <c r="AX826" s="15"/>
      <c r="AY826" s="15"/>
      <c r="AZ826" s="15"/>
      <c r="BA826" s="15"/>
      <c r="BB826" s="15"/>
      <c r="BC826" s="15"/>
      <c r="BD826" s="15"/>
      <c r="BE826" s="15"/>
      <c r="BF826" s="15"/>
      <c r="BG826" s="15"/>
      <c r="BH826" s="15"/>
      <c r="BI826" s="15"/>
      <c r="BJ826" s="15"/>
      <c r="BK826" s="15"/>
      <c r="BL826" s="15"/>
      <c r="BM826" s="15"/>
      <c r="BN826" s="15"/>
      <c r="BO826" s="15"/>
      <c r="BQ826" s="18"/>
      <c r="BR826" s="15"/>
      <c r="BS826" s="15"/>
      <c r="BT826" s="15"/>
      <c r="BU826" s="15"/>
      <c r="BV826" s="15"/>
      <c r="BW826" s="15"/>
      <c r="BX826" s="15"/>
      <c r="BY826" s="15"/>
      <c r="BZ826" s="15"/>
    </row>
    <row r="827" spans="1:78" ht="15" customHeight="1" x14ac:dyDescent="0.75">
      <c r="A827" s="10">
        <v>0</v>
      </c>
      <c r="B827" s="11">
        <v>8600</v>
      </c>
      <c r="C827" s="11">
        <v>41126</v>
      </c>
      <c r="D827" s="11">
        <v>55500</v>
      </c>
      <c r="E827" s="11">
        <v>6</v>
      </c>
      <c r="F827" s="11">
        <v>0</v>
      </c>
      <c r="G827" s="11">
        <v>0</v>
      </c>
      <c r="H827" s="11">
        <v>73.033333333000002</v>
      </c>
      <c r="I827" s="11">
        <v>1</v>
      </c>
      <c r="J827" s="11">
        <v>11</v>
      </c>
      <c r="K827" s="11"/>
      <c r="L827" s="11" t="s">
        <v>20</v>
      </c>
      <c r="M827" s="11" t="s">
        <v>14</v>
      </c>
      <c r="N827" s="11">
        <f t="shared" si="84"/>
        <v>0</v>
      </c>
      <c r="O827" s="11">
        <f t="shared" si="85"/>
        <v>0</v>
      </c>
      <c r="P827" s="11">
        <f t="shared" si="86"/>
        <v>1</v>
      </c>
      <c r="Q827" s="11">
        <f t="shared" si="87"/>
        <v>0</v>
      </c>
      <c r="R827" s="11">
        <f t="shared" si="88"/>
        <v>0</v>
      </c>
      <c r="S827" s="11">
        <f t="shared" si="89"/>
        <v>0</v>
      </c>
      <c r="T827" s="9">
        <f t="shared" si="90"/>
        <v>0</v>
      </c>
      <c r="AT827" s="18"/>
      <c r="AU827" s="15"/>
      <c r="AV827" s="15"/>
      <c r="AW827" s="15"/>
      <c r="AX827" s="15"/>
      <c r="AY827" s="15"/>
      <c r="AZ827" s="15"/>
      <c r="BA827" s="15"/>
      <c r="BB827" s="15"/>
      <c r="BC827" s="15"/>
      <c r="BD827" s="15"/>
      <c r="BE827" s="15"/>
      <c r="BF827" s="15"/>
      <c r="BG827" s="15"/>
      <c r="BH827" s="15"/>
      <c r="BI827" s="15"/>
      <c r="BJ827" s="15"/>
      <c r="BK827" s="15"/>
      <c r="BL827" s="15"/>
      <c r="BM827" s="15"/>
      <c r="BN827" s="15"/>
      <c r="BO827" s="15"/>
      <c r="BQ827" s="18"/>
      <c r="BR827" s="15"/>
      <c r="BS827" s="15"/>
      <c r="BT827" s="15"/>
      <c r="BU827" s="15"/>
      <c r="BV827" s="15"/>
      <c r="BW827" s="15"/>
      <c r="BX827" s="15"/>
      <c r="BY827" s="15"/>
      <c r="BZ827" s="15"/>
    </row>
    <row r="828" spans="1:78" ht="15" customHeight="1" x14ac:dyDescent="0.75">
      <c r="A828" s="10">
        <v>0</v>
      </c>
      <c r="B828" s="11">
        <v>8600</v>
      </c>
      <c r="C828" s="11">
        <v>57727</v>
      </c>
      <c r="D828" s="11">
        <v>70828</v>
      </c>
      <c r="E828" s="11">
        <v>5</v>
      </c>
      <c r="F828" s="11">
        <v>0</v>
      </c>
      <c r="G828" s="11">
        <v>0</v>
      </c>
      <c r="H828" s="11">
        <v>87.845310974</v>
      </c>
      <c r="I828" s="11">
        <v>3</v>
      </c>
      <c r="J828" s="11">
        <v>19</v>
      </c>
      <c r="K828" s="11">
        <v>41.753524990000003</v>
      </c>
      <c r="L828" s="11" t="s">
        <v>13</v>
      </c>
      <c r="M828" s="11" t="s">
        <v>14</v>
      </c>
      <c r="N828" s="11">
        <f t="shared" si="84"/>
        <v>1</v>
      </c>
      <c r="O828" s="11">
        <f t="shared" si="85"/>
        <v>0</v>
      </c>
      <c r="P828" s="11">
        <f t="shared" si="86"/>
        <v>1</v>
      </c>
      <c r="Q828" s="11">
        <f t="shared" si="87"/>
        <v>0</v>
      </c>
      <c r="R828" s="11">
        <f t="shared" si="88"/>
        <v>0</v>
      </c>
      <c r="S828" s="11">
        <f t="shared" si="89"/>
        <v>0</v>
      </c>
      <c r="T828" s="9">
        <f t="shared" si="90"/>
        <v>87.845310974</v>
      </c>
      <c r="AT828" s="18"/>
      <c r="AU828" s="15"/>
      <c r="AV828" s="15"/>
      <c r="AW828" s="15"/>
      <c r="AX828" s="15"/>
      <c r="AY828" s="15"/>
      <c r="AZ828" s="15"/>
      <c r="BA828" s="15"/>
      <c r="BB828" s="15"/>
      <c r="BC828" s="15"/>
      <c r="BD828" s="15"/>
      <c r="BE828" s="15"/>
      <c r="BF828" s="15"/>
      <c r="BG828" s="15"/>
      <c r="BH828" s="15"/>
      <c r="BI828" s="15"/>
      <c r="BJ828" s="15"/>
      <c r="BK828" s="15"/>
      <c r="BL828" s="15"/>
      <c r="BM828" s="15"/>
      <c r="BN828" s="15"/>
      <c r="BO828" s="15"/>
      <c r="BQ828" s="18"/>
      <c r="BR828" s="15"/>
      <c r="BS828" s="15"/>
      <c r="BT828" s="15"/>
      <c r="BU828" s="15"/>
      <c r="BV828" s="15"/>
      <c r="BW828" s="15"/>
      <c r="BX828" s="15"/>
      <c r="BY828" s="15"/>
      <c r="BZ828" s="15"/>
    </row>
    <row r="829" spans="1:78" ht="15" customHeight="1" x14ac:dyDescent="0.75">
      <c r="A829" s="10">
        <v>0</v>
      </c>
      <c r="B829" s="11">
        <v>8600</v>
      </c>
      <c r="C829" s="11">
        <v>22960</v>
      </c>
      <c r="D829" s="11">
        <v>80874</v>
      </c>
      <c r="E829" s="11">
        <v>20</v>
      </c>
      <c r="F829" s="11">
        <v>0</v>
      </c>
      <c r="G829" s="11">
        <v>0</v>
      </c>
      <c r="H829" s="11">
        <v>238.70268339</v>
      </c>
      <c r="I829" s="11">
        <v>0</v>
      </c>
      <c r="J829" s="11">
        <v>11</v>
      </c>
      <c r="K829" s="11">
        <v>25.887319897000001</v>
      </c>
      <c r="L829" s="11" t="s">
        <v>13</v>
      </c>
      <c r="M829" s="11" t="s">
        <v>18</v>
      </c>
      <c r="N829" s="11">
        <f t="shared" si="84"/>
        <v>1</v>
      </c>
      <c r="O829" s="11">
        <f t="shared" si="85"/>
        <v>0</v>
      </c>
      <c r="P829" s="11">
        <f t="shared" si="86"/>
        <v>0</v>
      </c>
      <c r="Q829" s="11">
        <f t="shared" si="87"/>
        <v>0</v>
      </c>
      <c r="R829" s="11">
        <f t="shared" si="88"/>
        <v>0</v>
      </c>
      <c r="S829" s="11">
        <f t="shared" si="89"/>
        <v>1</v>
      </c>
      <c r="T829" s="9">
        <f t="shared" si="90"/>
        <v>238.70268339</v>
      </c>
      <c r="AT829" s="18"/>
      <c r="AU829" s="15"/>
      <c r="AV829" s="15"/>
      <c r="AW829" s="15"/>
      <c r="AX829" s="15"/>
      <c r="AY829" s="15"/>
      <c r="AZ829" s="15"/>
      <c r="BA829" s="15"/>
      <c r="BB829" s="15"/>
      <c r="BC829" s="15"/>
      <c r="BD829" s="15"/>
      <c r="BE829" s="15"/>
      <c r="BF829" s="15"/>
      <c r="BG829" s="15"/>
      <c r="BH829" s="15"/>
      <c r="BI829" s="15"/>
      <c r="BJ829" s="15"/>
      <c r="BK829" s="15"/>
      <c r="BL829" s="15"/>
      <c r="BM829" s="15"/>
      <c r="BN829" s="15"/>
      <c r="BO829" s="15"/>
      <c r="BQ829" s="18"/>
      <c r="BR829" s="15"/>
      <c r="BS829" s="15"/>
      <c r="BT829" s="15"/>
      <c r="BU829" s="15"/>
      <c r="BV829" s="15"/>
      <c r="BW829" s="15"/>
      <c r="BX829" s="15"/>
      <c r="BY829" s="15"/>
      <c r="BZ829" s="15"/>
    </row>
    <row r="830" spans="1:78" ht="15" customHeight="1" x14ac:dyDescent="0.75">
      <c r="A830" s="10">
        <v>0</v>
      </c>
      <c r="B830" s="11">
        <v>8600</v>
      </c>
      <c r="C830" s="11">
        <v>75464</v>
      </c>
      <c r="D830" s="11">
        <v>84263</v>
      </c>
      <c r="E830" s="11">
        <v>21</v>
      </c>
      <c r="F830" s="11">
        <v>0</v>
      </c>
      <c r="G830" s="11">
        <v>0</v>
      </c>
      <c r="H830" s="11">
        <v>352.65827116000003</v>
      </c>
      <c r="I830" s="11">
        <v>0</v>
      </c>
      <c r="J830" s="11">
        <v>47</v>
      </c>
      <c r="K830" s="11">
        <v>28.196714905</v>
      </c>
      <c r="L830" s="11" t="s">
        <v>13</v>
      </c>
      <c r="M830" s="11" t="s">
        <v>14</v>
      </c>
      <c r="N830" s="11">
        <f t="shared" si="84"/>
        <v>1</v>
      </c>
      <c r="O830" s="11">
        <f t="shared" si="85"/>
        <v>0</v>
      </c>
      <c r="P830" s="11">
        <f t="shared" si="86"/>
        <v>1</v>
      </c>
      <c r="Q830" s="11">
        <f t="shared" si="87"/>
        <v>0</v>
      </c>
      <c r="R830" s="11">
        <f t="shared" si="88"/>
        <v>0</v>
      </c>
      <c r="S830" s="11">
        <f t="shared" si="89"/>
        <v>0</v>
      </c>
      <c r="T830" s="9">
        <f t="shared" si="90"/>
        <v>352.65827116000003</v>
      </c>
      <c r="AT830" s="18"/>
      <c r="AU830" s="15"/>
      <c r="AV830" s="15"/>
      <c r="AW830" s="15"/>
      <c r="AX830" s="15"/>
      <c r="AY830" s="15"/>
      <c r="AZ830" s="15"/>
      <c r="BA830" s="15"/>
      <c r="BB830" s="15"/>
      <c r="BC830" s="15"/>
      <c r="BD830" s="15"/>
      <c r="BE830" s="15"/>
      <c r="BF830" s="15"/>
      <c r="BG830" s="15"/>
      <c r="BH830" s="15"/>
      <c r="BI830" s="15"/>
      <c r="BJ830" s="15"/>
      <c r="BK830" s="15"/>
      <c r="BL830" s="15"/>
      <c r="BM830" s="15"/>
      <c r="BN830" s="15"/>
      <c r="BO830" s="15"/>
      <c r="BQ830" s="18"/>
      <c r="BR830" s="15"/>
      <c r="BS830" s="15"/>
      <c r="BT830" s="15"/>
      <c r="BU830" s="15"/>
      <c r="BV830" s="15"/>
      <c r="BW830" s="15"/>
      <c r="BX830" s="15"/>
      <c r="BY830" s="15"/>
      <c r="BZ830" s="15"/>
    </row>
    <row r="831" spans="1:78" ht="15" customHeight="1" x14ac:dyDescent="0.75">
      <c r="A831" s="10">
        <v>0</v>
      </c>
      <c r="B831" s="11">
        <v>8600</v>
      </c>
      <c r="C831" s="11"/>
      <c r="D831" s="11">
        <v>51703</v>
      </c>
      <c r="E831" s="11"/>
      <c r="F831" s="11"/>
      <c r="G831" s="11"/>
      <c r="H831" s="11"/>
      <c r="I831" s="11"/>
      <c r="J831" s="11"/>
      <c r="K831" s="11">
        <v>12.10514386</v>
      </c>
      <c r="L831" s="11"/>
      <c r="M831" s="11"/>
      <c r="N831" s="11">
        <f t="shared" si="84"/>
        <v>0</v>
      </c>
      <c r="O831" s="11">
        <f t="shared" si="85"/>
        <v>0</v>
      </c>
      <c r="P831" s="11">
        <f t="shared" si="86"/>
        <v>0</v>
      </c>
      <c r="Q831" s="11">
        <f t="shared" si="87"/>
        <v>0</v>
      </c>
      <c r="R831" s="11">
        <f t="shared" si="88"/>
        <v>0</v>
      </c>
      <c r="S831" s="11">
        <f t="shared" si="89"/>
        <v>0</v>
      </c>
      <c r="T831" s="9">
        <f t="shared" si="90"/>
        <v>0</v>
      </c>
      <c r="AT831" s="18"/>
      <c r="AU831" s="15"/>
      <c r="AV831" s="15"/>
      <c r="AW831" s="15"/>
      <c r="AX831" s="15"/>
      <c r="AY831" s="15"/>
      <c r="AZ831" s="15"/>
      <c r="BA831" s="15"/>
      <c r="BB831" s="15"/>
      <c r="BC831" s="15"/>
      <c r="BD831" s="15"/>
      <c r="BE831" s="15"/>
      <c r="BF831" s="15"/>
      <c r="BG831" s="15"/>
      <c r="BH831" s="15"/>
      <c r="BI831" s="15"/>
      <c r="BJ831" s="15"/>
      <c r="BK831" s="15"/>
      <c r="BL831" s="15"/>
      <c r="BM831" s="15"/>
      <c r="BN831" s="15"/>
      <c r="BO831" s="15"/>
      <c r="BQ831" s="18"/>
      <c r="BR831" s="15"/>
      <c r="BS831" s="15"/>
      <c r="BT831" s="15"/>
      <c r="BU831" s="15"/>
      <c r="BV831" s="15"/>
      <c r="BW831" s="15"/>
      <c r="BX831" s="15"/>
      <c r="BY831" s="15"/>
      <c r="BZ831" s="15"/>
    </row>
    <row r="832" spans="1:78" ht="15" customHeight="1" x14ac:dyDescent="0.75">
      <c r="A832" s="10">
        <v>0</v>
      </c>
      <c r="B832" s="11">
        <v>8600</v>
      </c>
      <c r="C832" s="11">
        <v>42226</v>
      </c>
      <c r="D832" s="11">
        <v>50386</v>
      </c>
      <c r="E832" s="11">
        <v>21</v>
      </c>
      <c r="F832" s="11">
        <v>1</v>
      </c>
      <c r="G832" s="11">
        <v>0</v>
      </c>
      <c r="H832" s="11">
        <v>223.32646238999999</v>
      </c>
      <c r="I832" s="11">
        <v>0</v>
      </c>
      <c r="J832" s="11">
        <v>17</v>
      </c>
      <c r="K832" s="11">
        <v>34.927866115999997</v>
      </c>
      <c r="L832" s="11" t="s">
        <v>13</v>
      </c>
      <c r="M832" s="11" t="s">
        <v>17</v>
      </c>
      <c r="N832" s="11">
        <f t="shared" si="84"/>
        <v>1</v>
      </c>
      <c r="O832" s="11">
        <f t="shared" si="85"/>
        <v>1</v>
      </c>
      <c r="P832" s="11">
        <f t="shared" si="86"/>
        <v>0</v>
      </c>
      <c r="Q832" s="11">
        <f t="shared" si="87"/>
        <v>0</v>
      </c>
      <c r="R832" s="11">
        <f t="shared" si="88"/>
        <v>0</v>
      </c>
      <c r="S832" s="11">
        <f t="shared" si="89"/>
        <v>0</v>
      </c>
      <c r="T832" s="9">
        <f t="shared" si="90"/>
        <v>223.32646238999999</v>
      </c>
      <c r="AT832" s="18"/>
      <c r="AU832" s="15"/>
      <c r="AV832" s="15"/>
      <c r="AW832" s="15"/>
      <c r="AX832" s="15"/>
      <c r="AY832" s="15"/>
      <c r="AZ832" s="15"/>
      <c r="BA832" s="15"/>
      <c r="BB832" s="15"/>
      <c r="BC832" s="15"/>
      <c r="BD832" s="15"/>
      <c r="BE832" s="15"/>
      <c r="BF832" s="15"/>
      <c r="BG832" s="15"/>
      <c r="BH832" s="15"/>
      <c r="BI832" s="15"/>
      <c r="BJ832" s="15"/>
      <c r="BK832" s="15"/>
      <c r="BL832" s="15"/>
      <c r="BM832" s="15"/>
      <c r="BN832" s="15"/>
      <c r="BO832" s="15"/>
      <c r="BQ832" s="18"/>
      <c r="BR832" s="15"/>
      <c r="BS832" s="15"/>
      <c r="BT832" s="15"/>
      <c r="BU832" s="15"/>
      <c r="BV832" s="15"/>
      <c r="BW832" s="15"/>
      <c r="BX832" s="15"/>
      <c r="BY832" s="15"/>
      <c r="BZ832" s="15"/>
    </row>
    <row r="833" spans="1:78" ht="15" customHeight="1" x14ac:dyDescent="0.75">
      <c r="A833" s="10">
        <v>0</v>
      </c>
      <c r="B833" s="11">
        <v>8600</v>
      </c>
      <c r="C833" s="11">
        <v>45960</v>
      </c>
      <c r="D833" s="11">
        <v>57473</v>
      </c>
      <c r="E833" s="11">
        <v>4</v>
      </c>
      <c r="F833" s="11">
        <v>0</v>
      </c>
      <c r="G833" s="11">
        <v>0</v>
      </c>
      <c r="H833" s="11">
        <v>189.76806013000001</v>
      </c>
      <c r="I833" s="11">
        <v>0</v>
      </c>
      <c r="J833" s="11">
        <v>22</v>
      </c>
      <c r="K833" s="11">
        <v>26.754411554000001</v>
      </c>
      <c r="L833" s="11" t="s">
        <v>20</v>
      </c>
      <c r="M833" s="11" t="s">
        <v>17</v>
      </c>
      <c r="N833" s="11">
        <f t="shared" si="84"/>
        <v>0</v>
      </c>
      <c r="O833" s="11">
        <f t="shared" si="85"/>
        <v>1</v>
      </c>
      <c r="P833" s="11">
        <f t="shared" si="86"/>
        <v>0</v>
      </c>
      <c r="Q833" s="11">
        <f t="shared" si="87"/>
        <v>0</v>
      </c>
      <c r="R833" s="11">
        <f t="shared" si="88"/>
        <v>0</v>
      </c>
      <c r="S833" s="11">
        <f t="shared" si="89"/>
        <v>0</v>
      </c>
      <c r="T833" s="9">
        <f t="shared" si="90"/>
        <v>0</v>
      </c>
      <c r="AT833" s="18"/>
      <c r="AU833" s="15"/>
      <c r="AV833" s="15"/>
      <c r="AW833" s="15"/>
      <c r="AX833" s="15"/>
      <c r="AY833" s="15"/>
      <c r="AZ833" s="15"/>
      <c r="BA833" s="15"/>
      <c r="BB833" s="15"/>
      <c r="BC833" s="15"/>
      <c r="BD833" s="15"/>
      <c r="BE833" s="15"/>
      <c r="BF833" s="15"/>
      <c r="BG833" s="15"/>
      <c r="BH833" s="15"/>
      <c r="BI833" s="15"/>
      <c r="BJ833" s="15"/>
      <c r="BK833" s="15"/>
      <c r="BL833" s="15"/>
      <c r="BM833" s="15"/>
      <c r="BN833" s="15"/>
      <c r="BO833" s="15"/>
      <c r="BQ833" s="18"/>
      <c r="BR833" s="15"/>
      <c r="BS833" s="15"/>
      <c r="BT833" s="15"/>
      <c r="BU833" s="15"/>
      <c r="BV833" s="15"/>
      <c r="BW833" s="15"/>
      <c r="BX833" s="15"/>
      <c r="BY833" s="15"/>
      <c r="BZ833" s="15"/>
    </row>
    <row r="834" spans="1:78" ht="15" customHeight="1" x14ac:dyDescent="0.75">
      <c r="A834" s="10">
        <v>0</v>
      </c>
      <c r="B834" s="11">
        <v>8600</v>
      </c>
      <c r="C834" s="11">
        <v>76703</v>
      </c>
      <c r="D834" s="11">
        <v>100862</v>
      </c>
      <c r="E834" s="11">
        <v>0</v>
      </c>
      <c r="F834" s="11">
        <v>0</v>
      </c>
      <c r="G834" s="11">
        <v>1</v>
      </c>
      <c r="H834" s="11">
        <v>174.55712019000001</v>
      </c>
      <c r="I834" s="11">
        <v>0</v>
      </c>
      <c r="J834" s="11">
        <v>31</v>
      </c>
      <c r="K834" s="11">
        <v>34.386230664000003</v>
      </c>
      <c r="L834" s="11" t="s">
        <v>13</v>
      </c>
      <c r="M834" s="11" t="s">
        <v>14</v>
      </c>
      <c r="N834" s="11">
        <f t="shared" si="84"/>
        <v>1</v>
      </c>
      <c r="O834" s="11">
        <f t="shared" si="85"/>
        <v>0</v>
      </c>
      <c r="P834" s="11">
        <f t="shared" si="86"/>
        <v>1</v>
      </c>
      <c r="Q834" s="11">
        <f t="shared" si="87"/>
        <v>0</v>
      </c>
      <c r="R834" s="11">
        <f t="shared" si="88"/>
        <v>0</v>
      </c>
      <c r="S834" s="11">
        <f t="shared" si="89"/>
        <v>0</v>
      </c>
      <c r="T834" s="9">
        <f t="shared" si="90"/>
        <v>174.55712019000001</v>
      </c>
      <c r="AT834" s="18"/>
      <c r="AU834" s="15"/>
      <c r="AV834" s="15"/>
      <c r="AW834" s="15"/>
      <c r="AX834" s="15"/>
      <c r="AY834" s="15"/>
      <c r="AZ834" s="15"/>
      <c r="BA834" s="15"/>
      <c r="BB834" s="15"/>
      <c r="BC834" s="15"/>
      <c r="BD834" s="15"/>
      <c r="BE834" s="15"/>
      <c r="BF834" s="15"/>
      <c r="BG834" s="15"/>
      <c r="BH834" s="15"/>
      <c r="BI834" s="15"/>
      <c r="BJ834" s="15"/>
      <c r="BK834" s="15"/>
      <c r="BL834" s="15"/>
      <c r="BM834" s="15"/>
      <c r="BN834" s="15"/>
      <c r="BO834" s="15"/>
      <c r="BQ834" s="18"/>
      <c r="BR834" s="15"/>
      <c r="BS834" s="15"/>
      <c r="BT834" s="15"/>
      <c r="BU834" s="15"/>
      <c r="BV834" s="15"/>
      <c r="BW834" s="15"/>
      <c r="BX834" s="15"/>
      <c r="BY834" s="15"/>
      <c r="BZ834" s="15"/>
    </row>
    <row r="835" spans="1:78" ht="15" customHeight="1" x14ac:dyDescent="0.75">
      <c r="A835" s="10">
        <v>1</v>
      </c>
      <c r="B835" s="11">
        <v>8600</v>
      </c>
      <c r="C835" s="11">
        <v>44992</v>
      </c>
      <c r="D835" s="11">
        <v>66403</v>
      </c>
      <c r="E835" s="11">
        <v>8</v>
      </c>
      <c r="F835" s="11">
        <v>0</v>
      </c>
      <c r="G835" s="11">
        <v>0</v>
      </c>
      <c r="H835" s="11">
        <v>172.55155504000001</v>
      </c>
      <c r="I835" s="11">
        <v>1</v>
      </c>
      <c r="J835" s="11">
        <v>27</v>
      </c>
      <c r="K835" s="11">
        <v>43.875610821000002</v>
      </c>
      <c r="L835" s="11" t="s">
        <v>20</v>
      </c>
      <c r="M835" s="11" t="s">
        <v>14</v>
      </c>
      <c r="N835" s="11">
        <f t="shared" ref="N835:N898" si="91">IF(L835="HomeImp",1,0)</f>
        <v>0</v>
      </c>
      <c r="O835" s="11">
        <f t="shared" ref="O835:O898" si="92">IF(M835="Mgr",1,0)</f>
        <v>0</v>
      </c>
      <c r="P835" s="11">
        <f t="shared" ref="P835:P898" si="93">IF(M835="Other",1,0)</f>
        <v>1</v>
      </c>
      <c r="Q835" s="11">
        <f t="shared" ref="Q835:Q898" si="94">IF(M835="Office",1,0)</f>
        <v>0</v>
      </c>
      <c r="R835" s="11">
        <f t="shared" ref="R835:R898" si="95">IF(M835="Sales",1,0)</f>
        <v>0</v>
      </c>
      <c r="S835" s="11">
        <f t="shared" ref="S835:S898" si="96">IF(M835="ProfExe",1,0)</f>
        <v>0</v>
      </c>
      <c r="T835" s="9">
        <f t="shared" ref="T835:T898" si="97">H835*N835</f>
        <v>0</v>
      </c>
      <c r="AT835" s="18"/>
      <c r="AU835" s="15"/>
      <c r="AV835" s="15"/>
      <c r="AW835" s="15"/>
      <c r="AX835" s="15"/>
      <c r="AY835" s="15"/>
      <c r="AZ835" s="15"/>
      <c r="BA835" s="15"/>
      <c r="BB835" s="15"/>
      <c r="BC835" s="15"/>
      <c r="BD835" s="15"/>
      <c r="BE835" s="15"/>
      <c r="BF835" s="15"/>
      <c r="BG835" s="15"/>
      <c r="BH835" s="15"/>
      <c r="BI835" s="15"/>
      <c r="BJ835" s="15"/>
      <c r="BK835" s="15"/>
      <c r="BL835" s="15"/>
      <c r="BM835" s="15"/>
      <c r="BN835" s="15"/>
      <c r="BO835" s="15"/>
      <c r="BQ835" s="18"/>
      <c r="BR835" s="15"/>
      <c r="BS835" s="15"/>
      <c r="BT835" s="15"/>
      <c r="BU835" s="15"/>
      <c r="BV835" s="15"/>
      <c r="BW835" s="15"/>
      <c r="BX835" s="15"/>
      <c r="BY835" s="15"/>
      <c r="BZ835" s="15"/>
    </row>
    <row r="836" spans="1:78" ht="15" customHeight="1" x14ac:dyDescent="0.75">
      <c r="A836" s="10">
        <v>0</v>
      </c>
      <c r="B836" s="11">
        <v>8600</v>
      </c>
      <c r="C836" s="11">
        <v>14762</v>
      </c>
      <c r="D836" s="11">
        <v>66271</v>
      </c>
      <c r="E836" s="11">
        <v>25</v>
      </c>
      <c r="F836" s="11">
        <v>0</v>
      </c>
      <c r="G836" s="11">
        <v>0</v>
      </c>
      <c r="H836" s="11">
        <v>318.14927755000002</v>
      </c>
      <c r="I836" s="11">
        <v>1</v>
      </c>
      <c r="J836" s="11">
        <v>13</v>
      </c>
      <c r="K836" s="11">
        <v>42.276634205000001</v>
      </c>
      <c r="L836" s="11" t="s">
        <v>13</v>
      </c>
      <c r="M836" s="11" t="s">
        <v>15</v>
      </c>
      <c r="N836" s="11">
        <f t="shared" si="91"/>
        <v>1</v>
      </c>
      <c r="O836" s="11">
        <f t="shared" si="92"/>
        <v>0</v>
      </c>
      <c r="P836" s="11">
        <f t="shared" si="93"/>
        <v>0</v>
      </c>
      <c r="Q836" s="11">
        <f t="shared" si="94"/>
        <v>1</v>
      </c>
      <c r="R836" s="11">
        <f t="shared" si="95"/>
        <v>0</v>
      </c>
      <c r="S836" s="11">
        <f t="shared" si="96"/>
        <v>0</v>
      </c>
      <c r="T836" s="9">
        <f t="shared" si="97"/>
        <v>318.14927755000002</v>
      </c>
      <c r="AT836" s="18"/>
      <c r="AU836" s="15"/>
      <c r="AV836" s="15"/>
      <c r="AW836" s="15"/>
      <c r="AX836" s="15"/>
      <c r="AY836" s="15"/>
      <c r="AZ836" s="15"/>
      <c r="BA836" s="15"/>
      <c r="BB836" s="15"/>
      <c r="BC836" s="15"/>
      <c r="BD836" s="15"/>
      <c r="BE836" s="15"/>
      <c r="BF836" s="15"/>
      <c r="BG836" s="15"/>
      <c r="BH836" s="15"/>
      <c r="BI836" s="15"/>
      <c r="BJ836" s="15"/>
      <c r="BK836" s="15"/>
      <c r="BL836" s="15"/>
      <c r="BM836" s="15"/>
      <c r="BN836" s="15"/>
      <c r="BO836" s="15"/>
      <c r="BQ836" s="18"/>
      <c r="BR836" s="15"/>
      <c r="BS836" s="15"/>
      <c r="BT836" s="15"/>
      <c r="BU836" s="15"/>
      <c r="BV836" s="15"/>
      <c r="BW836" s="15"/>
      <c r="BX836" s="15"/>
      <c r="BY836" s="15"/>
      <c r="BZ836" s="15"/>
    </row>
    <row r="837" spans="1:78" ht="15" customHeight="1" x14ac:dyDescent="0.75">
      <c r="A837" s="10">
        <v>0</v>
      </c>
      <c r="B837" s="11">
        <v>8600</v>
      </c>
      <c r="C837" s="11">
        <v>61468</v>
      </c>
      <c r="D837" s="11">
        <v>72143</v>
      </c>
      <c r="E837" s="11">
        <v>19</v>
      </c>
      <c r="F837" s="11">
        <v>0</v>
      </c>
      <c r="G837" s="11">
        <v>0</v>
      </c>
      <c r="H837" s="11">
        <v>163.29885985000001</v>
      </c>
      <c r="I837" s="11">
        <v>0</v>
      </c>
      <c r="J837" s="11">
        <v>11</v>
      </c>
      <c r="K837" s="11">
        <v>31.925766548999999</v>
      </c>
      <c r="L837" s="11" t="s">
        <v>20</v>
      </c>
      <c r="M837" s="11"/>
      <c r="N837" s="11">
        <f t="shared" si="91"/>
        <v>0</v>
      </c>
      <c r="O837" s="11">
        <f t="shared" si="92"/>
        <v>0</v>
      </c>
      <c r="P837" s="11">
        <f t="shared" si="93"/>
        <v>0</v>
      </c>
      <c r="Q837" s="11">
        <f t="shared" si="94"/>
        <v>0</v>
      </c>
      <c r="R837" s="11">
        <f t="shared" si="95"/>
        <v>0</v>
      </c>
      <c r="S837" s="11">
        <f t="shared" si="96"/>
        <v>0</v>
      </c>
      <c r="T837" s="9">
        <f t="shared" si="97"/>
        <v>0</v>
      </c>
      <c r="AT837" s="18"/>
      <c r="AU837" s="15"/>
      <c r="AV837" s="15"/>
      <c r="AW837" s="15"/>
      <c r="AX837" s="15"/>
      <c r="AY837" s="15"/>
      <c r="AZ837" s="15"/>
      <c r="BA837" s="15"/>
      <c r="BB837" s="15"/>
      <c r="BC837" s="15"/>
      <c r="BD837" s="15"/>
      <c r="BE837" s="15"/>
      <c r="BF837" s="15"/>
      <c r="BG837" s="15"/>
      <c r="BH837" s="15"/>
      <c r="BI837" s="15"/>
      <c r="BJ837" s="15"/>
      <c r="BK837" s="15"/>
      <c r="BL837" s="15"/>
      <c r="BM837" s="15"/>
      <c r="BN837" s="15"/>
      <c r="BO837" s="15"/>
      <c r="BQ837" s="18"/>
      <c r="BR837" s="15"/>
      <c r="BS837" s="15"/>
      <c r="BT837" s="15"/>
      <c r="BU837" s="15"/>
      <c r="BV837" s="15"/>
      <c r="BW837" s="15"/>
      <c r="BX837" s="15"/>
      <c r="BY837" s="15"/>
      <c r="BZ837" s="15"/>
    </row>
    <row r="838" spans="1:78" ht="15" customHeight="1" x14ac:dyDescent="0.75">
      <c r="A838" s="10">
        <v>0</v>
      </c>
      <c r="B838" s="11">
        <v>8600</v>
      </c>
      <c r="C838" s="11">
        <v>66366</v>
      </c>
      <c r="D838" s="11">
        <v>75957</v>
      </c>
      <c r="E838" s="11">
        <v>8</v>
      </c>
      <c r="F838" s="11">
        <v>0</v>
      </c>
      <c r="G838" s="11">
        <v>0</v>
      </c>
      <c r="H838" s="11">
        <v>72.916721072000001</v>
      </c>
      <c r="I838" s="11">
        <v>2</v>
      </c>
      <c r="J838" s="11">
        <v>25</v>
      </c>
      <c r="K838" s="11">
        <v>39.660408738999998</v>
      </c>
      <c r="L838" s="11" t="s">
        <v>20</v>
      </c>
      <c r="M838" s="11" t="s">
        <v>18</v>
      </c>
      <c r="N838" s="11">
        <f t="shared" si="91"/>
        <v>0</v>
      </c>
      <c r="O838" s="11">
        <f t="shared" si="92"/>
        <v>0</v>
      </c>
      <c r="P838" s="11">
        <f t="shared" si="93"/>
        <v>0</v>
      </c>
      <c r="Q838" s="11">
        <f t="shared" si="94"/>
        <v>0</v>
      </c>
      <c r="R838" s="11">
        <f t="shared" si="95"/>
        <v>0</v>
      </c>
      <c r="S838" s="11">
        <f t="shared" si="96"/>
        <v>1</v>
      </c>
      <c r="T838" s="9">
        <f t="shared" si="97"/>
        <v>0</v>
      </c>
      <c r="AT838" s="18"/>
      <c r="AU838" s="15"/>
      <c r="AV838" s="15"/>
      <c r="AW838" s="15"/>
      <c r="AX838" s="15"/>
      <c r="AY838" s="15"/>
      <c r="AZ838" s="15"/>
      <c r="BA838" s="15"/>
      <c r="BB838" s="15"/>
      <c r="BC838" s="15"/>
      <c r="BD838" s="15"/>
      <c r="BE838" s="15"/>
      <c r="BF838" s="15"/>
      <c r="BG838" s="15"/>
      <c r="BH838" s="15"/>
      <c r="BI838" s="15"/>
      <c r="BJ838" s="15"/>
      <c r="BK838" s="15"/>
      <c r="BL838" s="15"/>
      <c r="BM838" s="15"/>
      <c r="BN838" s="15"/>
      <c r="BO838" s="15"/>
      <c r="BQ838" s="18"/>
      <c r="BR838" s="15"/>
      <c r="BS838" s="15"/>
      <c r="BT838" s="15"/>
      <c r="BU838" s="15"/>
      <c r="BV838" s="15"/>
      <c r="BW838" s="15"/>
      <c r="BX838" s="15"/>
      <c r="BY838" s="15"/>
      <c r="BZ838" s="15"/>
    </row>
    <row r="839" spans="1:78" ht="15" customHeight="1" x14ac:dyDescent="0.75">
      <c r="A839" s="10">
        <v>0</v>
      </c>
      <c r="B839" s="11">
        <v>8600</v>
      </c>
      <c r="C839" s="11">
        <v>124810</v>
      </c>
      <c r="D839" s="11">
        <v>176581</v>
      </c>
      <c r="E839" s="11">
        <v>8</v>
      </c>
      <c r="F839" s="11">
        <v>0</v>
      </c>
      <c r="G839" s="11">
        <v>0</v>
      </c>
      <c r="H839" s="11">
        <v>213.30288482</v>
      </c>
      <c r="I839" s="11">
        <v>1</v>
      </c>
      <c r="J839" s="11">
        <v>19</v>
      </c>
      <c r="K839" s="11">
        <v>32.876458513999999</v>
      </c>
      <c r="L839" s="11" t="s">
        <v>20</v>
      </c>
      <c r="M839" s="11" t="s">
        <v>14</v>
      </c>
      <c r="N839" s="11">
        <f t="shared" si="91"/>
        <v>0</v>
      </c>
      <c r="O839" s="11">
        <f t="shared" si="92"/>
        <v>0</v>
      </c>
      <c r="P839" s="11">
        <f t="shared" si="93"/>
        <v>1</v>
      </c>
      <c r="Q839" s="11">
        <f t="shared" si="94"/>
        <v>0</v>
      </c>
      <c r="R839" s="11">
        <f t="shared" si="95"/>
        <v>0</v>
      </c>
      <c r="S839" s="11">
        <f t="shared" si="96"/>
        <v>0</v>
      </c>
      <c r="T839" s="9">
        <f t="shared" si="97"/>
        <v>0</v>
      </c>
      <c r="AT839" s="18"/>
      <c r="AU839" s="15"/>
      <c r="AV839" s="15"/>
      <c r="AW839" s="15"/>
      <c r="AX839" s="15"/>
      <c r="AY839" s="15"/>
      <c r="AZ839" s="15"/>
      <c r="BA839" s="15"/>
      <c r="BB839" s="15"/>
      <c r="BC839" s="15"/>
      <c r="BD839" s="15"/>
      <c r="BE839" s="15"/>
      <c r="BF839" s="15"/>
      <c r="BG839" s="15"/>
      <c r="BH839" s="15"/>
      <c r="BI839" s="15"/>
      <c r="BJ839" s="15"/>
      <c r="BK839" s="15"/>
      <c r="BL839" s="15"/>
      <c r="BM839" s="15"/>
      <c r="BN839" s="15"/>
      <c r="BO839" s="15"/>
      <c r="BQ839" s="18"/>
      <c r="BR839" s="15"/>
      <c r="BS839" s="15"/>
      <c r="BT839" s="15"/>
      <c r="BU839" s="15"/>
      <c r="BV839" s="15"/>
      <c r="BW839" s="15"/>
      <c r="BX839" s="15"/>
      <c r="BY839" s="15"/>
      <c r="BZ839" s="15"/>
    </row>
    <row r="840" spans="1:78" ht="15" customHeight="1" x14ac:dyDescent="0.75">
      <c r="A840" s="10">
        <v>0</v>
      </c>
      <c r="B840" s="11">
        <v>8700</v>
      </c>
      <c r="C840" s="11">
        <v>46489</v>
      </c>
      <c r="D840" s="11">
        <v>63573</v>
      </c>
      <c r="E840" s="11">
        <v>4</v>
      </c>
      <c r="F840" s="11">
        <v>0</v>
      </c>
      <c r="G840" s="11">
        <v>0</v>
      </c>
      <c r="H840" s="11">
        <v>196.24906999999999</v>
      </c>
      <c r="I840" s="11">
        <v>1</v>
      </c>
      <c r="J840" s="11">
        <v>21</v>
      </c>
      <c r="K840" s="11">
        <v>28.787922854000001</v>
      </c>
      <c r="L840" s="11" t="s">
        <v>20</v>
      </c>
      <c r="M840" s="11" t="s">
        <v>17</v>
      </c>
      <c r="N840" s="11">
        <f t="shared" si="91"/>
        <v>0</v>
      </c>
      <c r="O840" s="11">
        <f t="shared" si="92"/>
        <v>1</v>
      </c>
      <c r="P840" s="11">
        <f t="shared" si="93"/>
        <v>0</v>
      </c>
      <c r="Q840" s="11">
        <f t="shared" si="94"/>
        <v>0</v>
      </c>
      <c r="R840" s="11">
        <f t="shared" si="95"/>
        <v>0</v>
      </c>
      <c r="S840" s="11">
        <f t="shared" si="96"/>
        <v>0</v>
      </c>
      <c r="T840" s="9">
        <f t="shared" si="97"/>
        <v>0</v>
      </c>
      <c r="AT840" s="18"/>
      <c r="AU840" s="15"/>
      <c r="AV840" s="15"/>
      <c r="AW840" s="15"/>
      <c r="AX840" s="15"/>
      <c r="AY840" s="15"/>
      <c r="AZ840" s="15"/>
      <c r="BA840" s="15"/>
      <c r="BB840" s="15"/>
      <c r="BC840" s="15"/>
      <c r="BD840" s="15"/>
      <c r="BE840" s="15"/>
      <c r="BF840" s="15"/>
      <c r="BG840" s="15"/>
      <c r="BH840" s="15"/>
      <c r="BI840" s="15"/>
      <c r="BJ840" s="15"/>
      <c r="BK840" s="15"/>
      <c r="BL840" s="15"/>
      <c r="BM840" s="15"/>
      <c r="BN840" s="15"/>
      <c r="BO840" s="15"/>
      <c r="BQ840" s="18"/>
      <c r="BR840" s="15"/>
      <c r="BS840" s="15"/>
      <c r="BT840" s="15"/>
      <c r="BU840" s="15"/>
      <c r="BV840" s="15"/>
      <c r="BW840" s="15"/>
      <c r="BX840" s="15"/>
      <c r="BY840" s="15"/>
      <c r="BZ840" s="15"/>
    </row>
    <row r="841" spans="1:78" ht="15" customHeight="1" x14ac:dyDescent="0.75">
      <c r="A841" s="10">
        <v>0</v>
      </c>
      <c r="B841" s="11">
        <v>8700</v>
      </c>
      <c r="C841" s="11">
        <v>57254</v>
      </c>
      <c r="D841" s="11">
        <v>86883</v>
      </c>
      <c r="E841" s="11">
        <v>16</v>
      </c>
      <c r="F841" s="11">
        <v>0</v>
      </c>
      <c r="G841" s="11">
        <v>0</v>
      </c>
      <c r="H841" s="11">
        <v>172.16656273999999</v>
      </c>
      <c r="I841" s="11">
        <v>0</v>
      </c>
      <c r="J841" s="11">
        <v>28</v>
      </c>
      <c r="K841" s="11">
        <v>25.043436747000001</v>
      </c>
      <c r="L841" s="11" t="s">
        <v>13</v>
      </c>
      <c r="M841" s="11" t="s">
        <v>14</v>
      </c>
      <c r="N841" s="11">
        <f t="shared" si="91"/>
        <v>1</v>
      </c>
      <c r="O841" s="11">
        <f t="shared" si="92"/>
        <v>0</v>
      </c>
      <c r="P841" s="11">
        <f t="shared" si="93"/>
        <v>1</v>
      </c>
      <c r="Q841" s="11">
        <f t="shared" si="94"/>
        <v>0</v>
      </c>
      <c r="R841" s="11">
        <f t="shared" si="95"/>
        <v>0</v>
      </c>
      <c r="S841" s="11">
        <f t="shared" si="96"/>
        <v>0</v>
      </c>
      <c r="T841" s="9">
        <f t="shared" si="97"/>
        <v>172.16656273999999</v>
      </c>
      <c r="AT841" s="18"/>
      <c r="AU841" s="15"/>
      <c r="AV841" s="15"/>
      <c r="AW841" s="15"/>
      <c r="AX841" s="15"/>
      <c r="AY841" s="15"/>
      <c r="AZ841" s="15"/>
      <c r="BA841" s="15"/>
      <c r="BB841" s="15"/>
      <c r="BC841" s="15"/>
      <c r="BD841" s="15"/>
      <c r="BE841" s="15"/>
      <c r="BF841" s="15"/>
      <c r="BG841" s="15"/>
      <c r="BH841" s="15"/>
      <c r="BI841" s="15"/>
      <c r="BJ841" s="15"/>
      <c r="BK841" s="15"/>
      <c r="BL841" s="15"/>
      <c r="BM841" s="15"/>
      <c r="BN841" s="15"/>
      <c r="BO841" s="15"/>
      <c r="BQ841" s="18"/>
      <c r="BR841" s="15"/>
      <c r="BS841" s="15"/>
      <c r="BT841" s="15"/>
      <c r="BU841" s="15"/>
      <c r="BV841" s="15"/>
      <c r="BW841" s="15"/>
      <c r="BX841" s="15"/>
      <c r="BY841" s="15"/>
      <c r="BZ841" s="15"/>
    </row>
    <row r="842" spans="1:78" ht="15" customHeight="1" x14ac:dyDescent="0.75">
      <c r="A842" s="10">
        <v>0</v>
      </c>
      <c r="B842" s="11">
        <v>8700</v>
      </c>
      <c r="C842" s="11">
        <v>54283</v>
      </c>
      <c r="D842" s="11">
        <v>58563</v>
      </c>
      <c r="E842" s="11">
        <v>3</v>
      </c>
      <c r="F842" s="11">
        <v>0</v>
      </c>
      <c r="G842" s="11">
        <v>1</v>
      </c>
      <c r="H842" s="11">
        <v>91.446465165000006</v>
      </c>
      <c r="I842" s="11">
        <v>3</v>
      </c>
      <c r="J842" s="11">
        <v>11</v>
      </c>
      <c r="K842" s="11">
        <v>38.590366936000002</v>
      </c>
      <c r="L842" s="11" t="s">
        <v>20</v>
      </c>
      <c r="M842" s="11" t="s">
        <v>15</v>
      </c>
      <c r="N842" s="11">
        <f t="shared" si="91"/>
        <v>0</v>
      </c>
      <c r="O842" s="11">
        <f t="shared" si="92"/>
        <v>0</v>
      </c>
      <c r="P842" s="11">
        <f t="shared" si="93"/>
        <v>0</v>
      </c>
      <c r="Q842" s="11">
        <f t="shared" si="94"/>
        <v>1</v>
      </c>
      <c r="R842" s="11">
        <f t="shared" si="95"/>
        <v>0</v>
      </c>
      <c r="S842" s="11">
        <f t="shared" si="96"/>
        <v>0</v>
      </c>
      <c r="T842" s="9">
        <f t="shared" si="97"/>
        <v>0</v>
      </c>
      <c r="AT842" s="18"/>
      <c r="AU842" s="15"/>
      <c r="AV842" s="15"/>
      <c r="AW842" s="15"/>
      <c r="AX842" s="15"/>
      <c r="AY842" s="15"/>
      <c r="AZ842" s="15"/>
      <c r="BA842" s="15"/>
      <c r="BB842" s="15"/>
      <c r="BC842" s="15"/>
      <c r="BD842" s="15"/>
      <c r="BE842" s="15"/>
      <c r="BF842" s="15"/>
      <c r="BG842" s="15"/>
      <c r="BH842" s="15"/>
      <c r="BI842" s="15"/>
      <c r="BJ842" s="15"/>
      <c r="BK842" s="15"/>
      <c r="BL842" s="15"/>
      <c r="BM842" s="15"/>
      <c r="BN842" s="15"/>
      <c r="BO842" s="15"/>
      <c r="BQ842" s="18"/>
      <c r="BR842" s="15"/>
      <c r="BS842" s="15"/>
      <c r="BT842" s="15"/>
      <c r="BU842" s="15"/>
      <c r="BV842" s="15"/>
      <c r="BW842" s="15"/>
      <c r="BX842" s="15"/>
      <c r="BY842" s="15"/>
      <c r="BZ842" s="15"/>
    </row>
    <row r="843" spans="1:78" ht="15" customHeight="1" x14ac:dyDescent="0.75">
      <c r="A843" s="10">
        <v>0</v>
      </c>
      <c r="B843" s="11">
        <v>8700</v>
      </c>
      <c r="C843" s="11">
        <v>58007</v>
      </c>
      <c r="D843" s="11">
        <v>73069</v>
      </c>
      <c r="E843" s="11">
        <v>14</v>
      </c>
      <c r="F843" s="11">
        <v>0</v>
      </c>
      <c r="G843" s="11">
        <v>0</v>
      </c>
      <c r="H843" s="11">
        <v>240.43728186000001</v>
      </c>
      <c r="I843" s="11">
        <v>3</v>
      </c>
      <c r="J843" s="11">
        <v>31</v>
      </c>
      <c r="K843" s="11">
        <v>37.897480893000001</v>
      </c>
      <c r="L843" s="11" t="s">
        <v>20</v>
      </c>
      <c r="M843" s="11" t="s">
        <v>18</v>
      </c>
      <c r="N843" s="11">
        <f t="shared" si="91"/>
        <v>0</v>
      </c>
      <c r="O843" s="11">
        <f t="shared" si="92"/>
        <v>0</v>
      </c>
      <c r="P843" s="11">
        <f t="shared" si="93"/>
        <v>0</v>
      </c>
      <c r="Q843" s="11">
        <f t="shared" si="94"/>
        <v>0</v>
      </c>
      <c r="R843" s="11">
        <f t="shared" si="95"/>
        <v>0</v>
      </c>
      <c r="S843" s="11">
        <f t="shared" si="96"/>
        <v>1</v>
      </c>
      <c r="T843" s="9">
        <f t="shared" si="97"/>
        <v>0</v>
      </c>
      <c r="AT843" s="18"/>
      <c r="AU843" s="15"/>
      <c r="AV843" s="15"/>
      <c r="AW843" s="15"/>
      <c r="AX843" s="15"/>
      <c r="AY843" s="15"/>
      <c r="AZ843" s="15"/>
      <c r="BA843" s="15"/>
      <c r="BB843" s="15"/>
      <c r="BC843" s="15"/>
      <c r="BD843" s="15"/>
      <c r="BE843" s="15"/>
      <c r="BF843" s="15"/>
      <c r="BG843" s="15"/>
      <c r="BH843" s="15"/>
      <c r="BI843" s="15"/>
      <c r="BJ843" s="15"/>
      <c r="BK843" s="15"/>
      <c r="BL843" s="15"/>
      <c r="BM843" s="15"/>
      <c r="BN843" s="15"/>
      <c r="BO843" s="15"/>
      <c r="BQ843" s="18"/>
      <c r="BR843" s="15"/>
      <c r="BS843" s="15"/>
      <c r="BT843" s="15"/>
      <c r="BU843" s="15"/>
      <c r="BV843" s="15"/>
      <c r="BW843" s="15"/>
      <c r="BX843" s="15"/>
      <c r="BY843" s="15"/>
      <c r="BZ843" s="15"/>
    </row>
    <row r="844" spans="1:78" ht="15" customHeight="1" x14ac:dyDescent="0.75">
      <c r="A844" s="10">
        <v>0</v>
      </c>
      <c r="B844" s="11">
        <v>8700</v>
      </c>
      <c r="C844" s="11">
        <v>54768</v>
      </c>
      <c r="D844" s="11">
        <v>87268</v>
      </c>
      <c r="E844" s="11">
        <v>18</v>
      </c>
      <c r="F844" s="11">
        <v>0</v>
      </c>
      <c r="G844" s="11">
        <v>0</v>
      </c>
      <c r="H844" s="11">
        <v>187.58057031000001</v>
      </c>
      <c r="I844" s="11">
        <v>0</v>
      </c>
      <c r="J844" s="11">
        <v>28</v>
      </c>
      <c r="K844" s="11">
        <v>26.367134137000001</v>
      </c>
      <c r="L844" s="11" t="s">
        <v>13</v>
      </c>
      <c r="M844" s="11" t="s">
        <v>14</v>
      </c>
      <c r="N844" s="11">
        <f t="shared" si="91"/>
        <v>1</v>
      </c>
      <c r="O844" s="11">
        <f t="shared" si="92"/>
        <v>0</v>
      </c>
      <c r="P844" s="11">
        <f t="shared" si="93"/>
        <v>1</v>
      </c>
      <c r="Q844" s="11">
        <f t="shared" si="94"/>
        <v>0</v>
      </c>
      <c r="R844" s="11">
        <f t="shared" si="95"/>
        <v>0</v>
      </c>
      <c r="S844" s="11">
        <f t="shared" si="96"/>
        <v>0</v>
      </c>
      <c r="T844" s="9">
        <f t="shared" si="97"/>
        <v>187.58057031000001</v>
      </c>
      <c r="AT844" s="18"/>
      <c r="AU844" s="15"/>
      <c r="AV844" s="15"/>
      <c r="AW844" s="15"/>
      <c r="AX844" s="15"/>
      <c r="AY844" s="15"/>
      <c r="AZ844" s="15"/>
      <c r="BA844" s="15"/>
      <c r="BB844" s="15"/>
      <c r="BC844" s="15"/>
      <c r="BD844" s="15"/>
      <c r="BE844" s="15"/>
      <c r="BF844" s="15"/>
      <c r="BG844" s="15"/>
      <c r="BH844" s="15"/>
      <c r="BI844" s="15"/>
      <c r="BJ844" s="15"/>
      <c r="BK844" s="15"/>
      <c r="BL844" s="15"/>
      <c r="BM844" s="15"/>
      <c r="BN844" s="15"/>
      <c r="BO844" s="15"/>
      <c r="BQ844" s="18"/>
      <c r="BR844" s="15"/>
      <c r="BS844" s="15"/>
      <c r="BT844" s="15"/>
      <c r="BU844" s="15"/>
      <c r="BV844" s="15"/>
      <c r="BW844" s="15"/>
      <c r="BX844" s="15"/>
      <c r="BY844" s="15"/>
      <c r="BZ844" s="15"/>
    </row>
    <row r="845" spans="1:78" ht="15" customHeight="1" x14ac:dyDescent="0.75">
      <c r="A845" s="10">
        <v>0</v>
      </c>
      <c r="B845" s="11">
        <v>8700</v>
      </c>
      <c r="C845" s="11">
        <v>87415</v>
      </c>
      <c r="D845" s="11">
        <v>201689</v>
      </c>
      <c r="E845" s="11">
        <v>13</v>
      </c>
      <c r="F845" s="11">
        <v>0</v>
      </c>
      <c r="G845" s="11">
        <v>0</v>
      </c>
      <c r="H845" s="11">
        <v>13.924759120999999</v>
      </c>
      <c r="I845" s="11"/>
      <c r="J845" s="11">
        <v>7</v>
      </c>
      <c r="K845" s="11">
        <v>20.253863891999998</v>
      </c>
      <c r="L845" s="11" t="s">
        <v>13</v>
      </c>
      <c r="M845" s="11" t="s">
        <v>19</v>
      </c>
      <c r="N845" s="11">
        <f t="shared" si="91"/>
        <v>1</v>
      </c>
      <c r="O845" s="11">
        <f t="shared" si="92"/>
        <v>0</v>
      </c>
      <c r="P845" s="11">
        <f t="shared" si="93"/>
        <v>0</v>
      </c>
      <c r="Q845" s="11">
        <f t="shared" si="94"/>
        <v>0</v>
      </c>
      <c r="R845" s="11">
        <f t="shared" si="95"/>
        <v>0</v>
      </c>
      <c r="S845" s="11">
        <f t="shared" si="96"/>
        <v>0</v>
      </c>
      <c r="T845" s="9">
        <f t="shared" si="97"/>
        <v>13.924759120999999</v>
      </c>
      <c r="AT845" s="18"/>
      <c r="AU845" s="15"/>
      <c r="AV845" s="15"/>
      <c r="AW845" s="15"/>
      <c r="AX845" s="15"/>
      <c r="AY845" s="15"/>
      <c r="AZ845" s="15"/>
      <c r="BA845" s="15"/>
      <c r="BB845" s="15"/>
      <c r="BC845" s="15"/>
      <c r="BD845" s="15"/>
      <c r="BE845" s="15"/>
      <c r="BF845" s="15"/>
      <c r="BG845" s="15"/>
      <c r="BH845" s="15"/>
      <c r="BI845" s="15"/>
      <c r="BJ845" s="15"/>
      <c r="BK845" s="15"/>
      <c r="BL845" s="15"/>
      <c r="BM845" s="15"/>
      <c r="BN845" s="15"/>
      <c r="BO845" s="15"/>
      <c r="BQ845" s="18"/>
      <c r="BR845" s="15"/>
      <c r="BS845" s="15"/>
      <c r="BT845" s="15"/>
      <c r="BU845" s="15"/>
      <c r="BV845" s="15"/>
      <c r="BW845" s="15"/>
      <c r="BX845" s="15"/>
      <c r="BY845" s="15"/>
      <c r="BZ845" s="15"/>
    </row>
    <row r="846" spans="1:78" ht="15" customHeight="1" x14ac:dyDescent="0.75">
      <c r="A846" s="10">
        <v>0</v>
      </c>
      <c r="B846" s="11">
        <v>8700</v>
      </c>
      <c r="C846" s="11">
        <v>53073</v>
      </c>
      <c r="D846" s="11">
        <v>83415</v>
      </c>
      <c r="E846" s="11">
        <v>2</v>
      </c>
      <c r="F846" s="11">
        <v>0</v>
      </c>
      <c r="G846" s="11">
        <v>0</v>
      </c>
      <c r="H846" s="11">
        <v>211.26878022</v>
      </c>
      <c r="I846" s="11">
        <v>3</v>
      </c>
      <c r="J846" s="11">
        <v>29</v>
      </c>
      <c r="K846" s="11">
        <v>30.201509456</v>
      </c>
      <c r="L846" s="11" t="s">
        <v>20</v>
      </c>
      <c r="M846" s="11"/>
      <c r="N846" s="11">
        <f t="shared" si="91"/>
        <v>0</v>
      </c>
      <c r="O846" s="11">
        <f t="shared" si="92"/>
        <v>0</v>
      </c>
      <c r="P846" s="11">
        <f t="shared" si="93"/>
        <v>0</v>
      </c>
      <c r="Q846" s="11">
        <f t="shared" si="94"/>
        <v>0</v>
      </c>
      <c r="R846" s="11">
        <f t="shared" si="95"/>
        <v>0</v>
      </c>
      <c r="S846" s="11">
        <f t="shared" si="96"/>
        <v>0</v>
      </c>
      <c r="T846" s="9">
        <f t="shared" si="97"/>
        <v>0</v>
      </c>
      <c r="AT846" s="18"/>
      <c r="AU846" s="15"/>
      <c r="AV846" s="15"/>
      <c r="AW846" s="15"/>
      <c r="AX846" s="15"/>
      <c r="AY846" s="15"/>
      <c r="AZ846" s="15"/>
      <c r="BA846" s="15"/>
      <c r="BB846" s="15"/>
      <c r="BC846" s="15"/>
      <c r="BD846" s="15"/>
      <c r="BE846" s="15"/>
      <c r="BF846" s="15"/>
      <c r="BG846" s="15"/>
      <c r="BH846" s="15"/>
      <c r="BI846" s="15"/>
      <c r="BJ846" s="15"/>
      <c r="BK846" s="15"/>
      <c r="BL846" s="15"/>
      <c r="BM846" s="15"/>
      <c r="BN846" s="15"/>
      <c r="BO846" s="15"/>
      <c r="BQ846" s="18"/>
      <c r="BR846" s="15"/>
      <c r="BS846" s="15"/>
      <c r="BT846" s="15"/>
      <c r="BU846" s="15"/>
      <c r="BV846" s="15"/>
      <c r="BW846" s="15"/>
      <c r="BX846" s="15"/>
      <c r="BY846" s="15"/>
      <c r="BZ846" s="15"/>
    </row>
    <row r="847" spans="1:78" ht="15" customHeight="1" x14ac:dyDescent="0.75">
      <c r="A847" s="10">
        <v>1</v>
      </c>
      <c r="B847" s="11">
        <v>8700</v>
      </c>
      <c r="C847" s="11">
        <v>62600</v>
      </c>
      <c r="D847" s="11">
        <v>77600</v>
      </c>
      <c r="E847" s="11">
        <v>0.5</v>
      </c>
      <c r="F847" s="11">
        <v>1</v>
      </c>
      <c r="G847" s="11">
        <v>0</v>
      </c>
      <c r="H847" s="11">
        <v>351.03333333</v>
      </c>
      <c r="I847" s="11">
        <v>3</v>
      </c>
      <c r="J847" s="11">
        <v>13</v>
      </c>
      <c r="K847" s="11"/>
      <c r="L847" s="11" t="s">
        <v>20</v>
      </c>
      <c r="M847" s="11" t="s">
        <v>14</v>
      </c>
      <c r="N847" s="11">
        <f t="shared" si="91"/>
        <v>0</v>
      </c>
      <c r="O847" s="11">
        <f t="shared" si="92"/>
        <v>0</v>
      </c>
      <c r="P847" s="11">
        <f t="shared" si="93"/>
        <v>1</v>
      </c>
      <c r="Q847" s="11">
        <f t="shared" si="94"/>
        <v>0</v>
      </c>
      <c r="R847" s="11">
        <f t="shared" si="95"/>
        <v>0</v>
      </c>
      <c r="S847" s="11">
        <f t="shared" si="96"/>
        <v>0</v>
      </c>
      <c r="T847" s="9">
        <f t="shared" si="97"/>
        <v>0</v>
      </c>
      <c r="AT847" s="18"/>
      <c r="AU847" s="15"/>
      <c r="AV847" s="15"/>
      <c r="AW847" s="15"/>
      <c r="AX847" s="15"/>
      <c r="AY847" s="15"/>
      <c r="AZ847" s="15"/>
      <c r="BA847" s="15"/>
      <c r="BB847" s="15"/>
      <c r="BC847" s="15"/>
      <c r="BD847" s="15"/>
      <c r="BE847" s="15"/>
      <c r="BF847" s="15"/>
      <c r="BG847" s="15"/>
      <c r="BH847" s="15"/>
      <c r="BI847" s="15"/>
      <c r="BJ847" s="15"/>
      <c r="BK847" s="15"/>
      <c r="BL847" s="15"/>
      <c r="BM847" s="15"/>
      <c r="BN847" s="15"/>
      <c r="BO847" s="15"/>
      <c r="BQ847" s="18"/>
      <c r="BR847" s="15"/>
      <c r="BS847" s="15"/>
      <c r="BT847" s="15"/>
      <c r="BU847" s="15"/>
      <c r="BV847" s="15"/>
      <c r="BW847" s="15"/>
      <c r="BX847" s="15"/>
      <c r="BY847" s="15"/>
      <c r="BZ847" s="15"/>
    </row>
    <row r="848" spans="1:78" ht="15" customHeight="1" x14ac:dyDescent="0.75">
      <c r="A848" s="10">
        <v>0</v>
      </c>
      <c r="B848" s="11">
        <v>8700</v>
      </c>
      <c r="C848" s="11">
        <v>60237</v>
      </c>
      <c r="D848" s="11">
        <v>69891</v>
      </c>
      <c r="E848" s="11">
        <v>3</v>
      </c>
      <c r="F848" s="11">
        <v>0</v>
      </c>
      <c r="G848" s="11">
        <v>0</v>
      </c>
      <c r="H848" s="11">
        <v>321.2748292</v>
      </c>
      <c r="I848" s="11">
        <v>0</v>
      </c>
      <c r="J848" s="11">
        <v>9</v>
      </c>
      <c r="K848" s="11">
        <v>32.280313622000001</v>
      </c>
      <c r="L848" s="11" t="s">
        <v>20</v>
      </c>
      <c r="M848" s="11" t="s">
        <v>14</v>
      </c>
      <c r="N848" s="11">
        <f t="shared" si="91"/>
        <v>0</v>
      </c>
      <c r="O848" s="11">
        <f t="shared" si="92"/>
        <v>0</v>
      </c>
      <c r="P848" s="11">
        <f t="shared" si="93"/>
        <v>1</v>
      </c>
      <c r="Q848" s="11">
        <f t="shared" si="94"/>
        <v>0</v>
      </c>
      <c r="R848" s="11">
        <f t="shared" si="95"/>
        <v>0</v>
      </c>
      <c r="S848" s="11">
        <f t="shared" si="96"/>
        <v>0</v>
      </c>
      <c r="T848" s="9">
        <f t="shared" si="97"/>
        <v>0</v>
      </c>
      <c r="AT848" s="18"/>
      <c r="AU848" s="15"/>
      <c r="AV848" s="15"/>
      <c r="AW848" s="15"/>
      <c r="AX848" s="15"/>
      <c r="AY848" s="15"/>
      <c r="AZ848" s="15"/>
      <c r="BA848" s="15"/>
      <c r="BB848" s="15"/>
      <c r="BC848" s="15"/>
      <c r="BD848" s="15"/>
      <c r="BE848" s="15"/>
      <c r="BF848" s="15"/>
      <c r="BG848" s="15"/>
      <c r="BH848" s="15"/>
      <c r="BI848" s="15"/>
      <c r="BJ848" s="15"/>
      <c r="BK848" s="15"/>
      <c r="BL848" s="15"/>
      <c r="BM848" s="15"/>
      <c r="BN848" s="15"/>
      <c r="BO848" s="15"/>
      <c r="BQ848" s="18"/>
      <c r="BR848" s="15"/>
      <c r="BS848" s="15"/>
      <c r="BT848" s="15"/>
      <c r="BU848" s="15"/>
      <c r="BV848" s="15"/>
      <c r="BW848" s="15"/>
      <c r="BX848" s="15"/>
      <c r="BY848" s="15"/>
      <c r="BZ848" s="15"/>
    </row>
    <row r="849" spans="1:78" ht="15" customHeight="1" x14ac:dyDescent="0.75">
      <c r="A849" s="10">
        <v>0</v>
      </c>
      <c r="B849" s="11">
        <v>8700</v>
      </c>
      <c r="C849" s="11">
        <v>77377</v>
      </c>
      <c r="D849" s="11">
        <v>97070</v>
      </c>
      <c r="E849" s="11">
        <v>3</v>
      </c>
      <c r="F849" s="11">
        <v>0</v>
      </c>
      <c r="G849" s="11">
        <v>0</v>
      </c>
      <c r="H849" s="11">
        <v>68.854877173999995</v>
      </c>
      <c r="I849" s="11">
        <v>2</v>
      </c>
      <c r="J849" s="11">
        <v>24</v>
      </c>
      <c r="K849" s="11">
        <v>38.217725784000002</v>
      </c>
      <c r="L849" s="11" t="s">
        <v>20</v>
      </c>
      <c r="M849" s="11" t="s">
        <v>17</v>
      </c>
      <c r="N849" s="11">
        <f t="shared" si="91"/>
        <v>0</v>
      </c>
      <c r="O849" s="11">
        <f t="shared" si="92"/>
        <v>1</v>
      </c>
      <c r="P849" s="11">
        <f t="shared" si="93"/>
        <v>0</v>
      </c>
      <c r="Q849" s="11">
        <f t="shared" si="94"/>
        <v>0</v>
      </c>
      <c r="R849" s="11">
        <f t="shared" si="95"/>
        <v>0</v>
      </c>
      <c r="S849" s="11">
        <f t="shared" si="96"/>
        <v>0</v>
      </c>
      <c r="T849" s="9">
        <f t="shared" si="97"/>
        <v>0</v>
      </c>
      <c r="AT849" s="18"/>
      <c r="AU849" s="15"/>
      <c r="AV849" s="15"/>
      <c r="AW849" s="15"/>
      <c r="AX849" s="15"/>
      <c r="AY849" s="15"/>
      <c r="AZ849" s="15"/>
      <c r="BA849" s="15"/>
      <c r="BB849" s="15"/>
      <c r="BC849" s="15"/>
      <c r="BD849" s="15"/>
      <c r="BE849" s="15"/>
      <c r="BF849" s="15"/>
      <c r="BG849" s="15"/>
      <c r="BH849" s="15"/>
      <c r="BI849" s="15"/>
      <c r="BJ849" s="15"/>
      <c r="BK849" s="15"/>
      <c r="BL849" s="15"/>
      <c r="BM849" s="15"/>
      <c r="BN849" s="15"/>
      <c r="BO849" s="15"/>
      <c r="BQ849" s="18"/>
      <c r="BR849" s="15"/>
      <c r="BS849" s="15"/>
      <c r="BT849" s="15"/>
      <c r="BU849" s="15"/>
      <c r="BV849" s="15"/>
      <c r="BW849" s="15"/>
      <c r="BX849" s="15"/>
      <c r="BY849" s="15"/>
      <c r="BZ849" s="15"/>
    </row>
    <row r="850" spans="1:78" ht="15" customHeight="1" x14ac:dyDescent="0.75">
      <c r="A850" s="10">
        <v>0</v>
      </c>
      <c r="B850" s="11">
        <v>8700</v>
      </c>
      <c r="C850" s="11">
        <v>30716</v>
      </c>
      <c r="D850" s="11">
        <v>84778</v>
      </c>
      <c r="E850" s="11">
        <v>19</v>
      </c>
      <c r="F850" s="11">
        <v>0</v>
      </c>
      <c r="G850" s="11">
        <v>0</v>
      </c>
      <c r="H850" s="11">
        <v>219.08523561000001</v>
      </c>
      <c r="I850" s="11">
        <v>0</v>
      </c>
      <c r="J850" s="11">
        <v>10</v>
      </c>
      <c r="K850" s="11">
        <v>23.808894154000001</v>
      </c>
      <c r="L850" s="11" t="s">
        <v>13</v>
      </c>
      <c r="M850" s="11" t="s">
        <v>18</v>
      </c>
      <c r="N850" s="11">
        <f t="shared" si="91"/>
        <v>1</v>
      </c>
      <c r="O850" s="11">
        <f t="shared" si="92"/>
        <v>0</v>
      </c>
      <c r="P850" s="11">
        <f t="shared" si="93"/>
        <v>0</v>
      </c>
      <c r="Q850" s="11">
        <f t="shared" si="94"/>
        <v>0</v>
      </c>
      <c r="R850" s="11">
        <f t="shared" si="95"/>
        <v>0</v>
      </c>
      <c r="S850" s="11">
        <f t="shared" si="96"/>
        <v>1</v>
      </c>
      <c r="T850" s="9">
        <f t="shared" si="97"/>
        <v>219.08523561000001</v>
      </c>
      <c r="AT850" s="18"/>
      <c r="AU850" s="15"/>
      <c r="AV850" s="15"/>
      <c r="AW850" s="15"/>
      <c r="AX850" s="15"/>
      <c r="AY850" s="15"/>
      <c r="AZ850" s="15"/>
      <c r="BA850" s="15"/>
      <c r="BB850" s="15"/>
      <c r="BC850" s="15"/>
      <c r="BD850" s="15"/>
      <c r="BE850" s="15"/>
      <c r="BF850" s="15"/>
      <c r="BG850" s="15"/>
      <c r="BH850" s="15"/>
      <c r="BI850" s="15"/>
      <c r="BJ850" s="15"/>
      <c r="BK850" s="15"/>
      <c r="BL850" s="15"/>
      <c r="BM850" s="15"/>
      <c r="BN850" s="15"/>
      <c r="BO850" s="15"/>
      <c r="BQ850" s="18"/>
      <c r="BR850" s="15"/>
      <c r="BS850" s="15"/>
      <c r="BT850" s="15"/>
      <c r="BU850" s="15"/>
      <c r="BV850" s="15"/>
      <c r="BW850" s="15"/>
      <c r="BX850" s="15"/>
      <c r="BY850" s="15"/>
      <c r="BZ850" s="15"/>
    </row>
    <row r="851" spans="1:78" ht="15" customHeight="1" x14ac:dyDescent="0.75">
      <c r="A851" s="10">
        <v>0</v>
      </c>
      <c r="B851" s="11">
        <v>8700</v>
      </c>
      <c r="C851" s="11">
        <v>53504</v>
      </c>
      <c r="D851" s="11">
        <v>66888</v>
      </c>
      <c r="E851" s="11">
        <v>7</v>
      </c>
      <c r="F851" s="11"/>
      <c r="G851" s="11">
        <v>3</v>
      </c>
      <c r="H851" s="11">
        <v>112.17512076</v>
      </c>
      <c r="I851" s="11">
        <v>2</v>
      </c>
      <c r="J851" s="11">
        <v>10</v>
      </c>
      <c r="K851" s="11">
        <v>39.318772260999999</v>
      </c>
      <c r="L851" s="11" t="s">
        <v>20</v>
      </c>
      <c r="M851" s="11" t="s">
        <v>17</v>
      </c>
      <c r="N851" s="11">
        <f t="shared" si="91"/>
        <v>0</v>
      </c>
      <c r="O851" s="11">
        <f t="shared" si="92"/>
        <v>1</v>
      </c>
      <c r="P851" s="11">
        <f t="shared" si="93"/>
        <v>0</v>
      </c>
      <c r="Q851" s="11">
        <f t="shared" si="94"/>
        <v>0</v>
      </c>
      <c r="R851" s="11">
        <f t="shared" si="95"/>
        <v>0</v>
      </c>
      <c r="S851" s="11">
        <f t="shared" si="96"/>
        <v>0</v>
      </c>
      <c r="T851" s="9">
        <f t="shared" si="97"/>
        <v>0</v>
      </c>
      <c r="AT851" s="18"/>
      <c r="AU851" s="15"/>
      <c r="AV851" s="15"/>
      <c r="AW851" s="15"/>
      <c r="AX851" s="15"/>
      <c r="AY851" s="15"/>
      <c r="AZ851" s="15"/>
      <c r="BA851" s="15"/>
      <c r="BB851" s="15"/>
      <c r="BC851" s="15"/>
      <c r="BD851" s="15"/>
      <c r="BE851" s="15"/>
      <c r="BF851" s="15"/>
      <c r="BG851" s="15"/>
      <c r="BH851" s="15"/>
      <c r="BI851" s="15"/>
      <c r="BJ851" s="15"/>
      <c r="BK851" s="15"/>
      <c r="BL851" s="15"/>
      <c r="BM851" s="15"/>
      <c r="BN851" s="15"/>
      <c r="BO851" s="15"/>
      <c r="BQ851" s="18"/>
      <c r="BR851" s="15"/>
      <c r="BS851" s="15"/>
      <c r="BT851" s="15"/>
      <c r="BU851" s="15"/>
      <c r="BV851" s="15"/>
      <c r="BW851" s="15"/>
      <c r="BX851" s="15"/>
      <c r="BY851" s="15"/>
      <c r="BZ851" s="15"/>
    </row>
    <row r="852" spans="1:78" ht="15" customHeight="1" x14ac:dyDescent="0.75">
      <c r="A852" s="10">
        <v>0</v>
      </c>
      <c r="B852" s="11">
        <v>8700</v>
      </c>
      <c r="C852" s="11">
        <v>78817</v>
      </c>
      <c r="D852" s="11">
        <v>115527</v>
      </c>
      <c r="E852" s="11">
        <v>1</v>
      </c>
      <c r="F852" s="11">
        <v>0</v>
      </c>
      <c r="G852" s="11">
        <v>0</v>
      </c>
      <c r="H852" s="11">
        <v>221.55154132999999</v>
      </c>
      <c r="I852" s="11">
        <v>1</v>
      </c>
      <c r="J852" s="11">
        <v>37</v>
      </c>
      <c r="K852" s="11">
        <v>16.378412953000002</v>
      </c>
      <c r="L852" s="11" t="s">
        <v>20</v>
      </c>
      <c r="M852" s="11" t="s">
        <v>15</v>
      </c>
      <c r="N852" s="11">
        <f t="shared" si="91"/>
        <v>0</v>
      </c>
      <c r="O852" s="11">
        <f t="shared" si="92"/>
        <v>0</v>
      </c>
      <c r="P852" s="11">
        <f t="shared" si="93"/>
        <v>0</v>
      </c>
      <c r="Q852" s="11">
        <f t="shared" si="94"/>
        <v>1</v>
      </c>
      <c r="R852" s="11">
        <f t="shared" si="95"/>
        <v>0</v>
      </c>
      <c r="S852" s="11">
        <f t="shared" si="96"/>
        <v>0</v>
      </c>
      <c r="T852" s="9">
        <f t="shared" si="97"/>
        <v>0</v>
      </c>
      <c r="AT852" s="18"/>
      <c r="AU852" s="15"/>
      <c r="AV852" s="15"/>
      <c r="AW852" s="15"/>
      <c r="AX852" s="15"/>
      <c r="AY852" s="15"/>
      <c r="AZ852" s="15"/>
      <c r="BA852" s="15"/>
      <c r="BB852" s="15"/>
      <c r="BC852" s="15"/>
      <c r="BD852" s="15"/>
      <c r="BE852" s="15"/>
      <c r="BF852" s="15"/>
      <c r="BG852" s="15"/>
      <c r="BH852" s="15"/>
      <c r="BI852" s="15"/>
      <c r="BJ852" s="15"/>
      <c r="BK852" s="15"/>
      <c r="BL852" s="15"/>
      <c r="BM852" s="15"/>
      <c r="BN852" s="15"/>
      <c r="BO852" s="15"/>
      <c r="BQ852" s="18"/>
      <c r="BR852" s="15"/>
      <c r="BS852" s="15"/>
      <c r="BT852" s="15"/>
      <c r="BU852" s="15"/>
      <c r="BV852" s="15"/>
      <c r="BW852" s="15"/>
      <c r="BX852" s="15"/>
      <c r="BY852" s="15"/>
      <c r="BZ852" s="15"/>
    </row>
    <row r="853" spans="1:78" ht="15" customHeight="1" x14ac:dyDescent="0.75">
      <c r="A853" s="10">
        <v>1</v>
      </c>
      <c r="B853" s="11">
        <v>8700</v>
      </c>
      <c r="C853" s="11">
        <v>57141</v>
      </c>
      <c r="D853" s="11">
        <v>70244</v>
      </c>
      <c r="E853" s="11">
        <v>8</v>
      </c>
      <c r="F853" s="11">
        <v>0</v>
      </c>
      <c r="G853" s="11">
        <v>0</v>
      </c>
      <c r="H853" s="11">
        <v>106.85542816</v>
      </c>
      <c r="I853" s="11">
        <v>0</v>
      </c>
      <c r="J853" s="11">
        <v>19</v>
      </c>
      <c r="K853" s="11">
        <v>31.891314262000002</v>
      </c>
      <c r="L853" s="11" t="s">
        <v>13</v>
      </c>
      <c r="M853" s="11" t="s">
        <v>14</v>
      </c>
      <c r="N853" s="11">
        <f t="shared" si="91"/>
        <v>1</v>
      </c>
      <c r="O853" s="11">
        <f t="shared" si="92"/>
        <v>0</v>
      </c>
      <c r="P853" s="11">
        <f t="shared" si="93"/>
        <v>1</v>
      </c>
      <c r="Q853" s="11">
        <f t="shared" si="94"/>
        <v>0</v>
      </c>
      <c r="R853" s="11">
        <f t="shared" si="95"/>
        <v>0</v>
      </c>
      <c r="S853" s="11">
        <f t="shared" si="96"/>
        <v>0</v>
      </c>
      <c r="T853" s="9">
        <f t="shared" si="97"/>
        <v>106.85542816</v>
      </c>
      <c r="AT853" s="18"/>
      <c r="AU853" s="15"/>
      <c r="AV853" s="15"/>
      <c r="AW853" s="15"/>
      <c r="AX853" s="15"/>
      <c r="AY853" s="15"/>
      <c r="AZ853" s="15"/>
      <c r="BA853" s="15"/>
      <c r="BB853" s="15"/>
      <c r="BC853" s="15"/>
      <c r="BD853" s="15"/>
      <c r="BE853" s="15"/>
      <c r="BF853" s="15"/>
      <c r="BG853" s="15"/>
      <c r="BH853" s="15"/>
      <c r="BI853" s="15"/>
      <c r="BJ853" s="15"/>
      <c r="BK853" s="15"/>
      <c r="BL853" s="15"/>
      <c r="BM853" s="15"/>
      <c r="BN853" s="15"/>
      <c r="BO853" s="15"/>
      <c r="BQ853" s="18"/>
      <c r="BR853" s="15"/>
      <c r="BS853" s="15"/>
      <c r="BT853" s="15"/>
      <c r="BU853" s="15"/>
      <c r="BV853" s="15"/>
      <c r="BW853" s="15"/>
      <c r="BX853" s="15"/>
      <c r="BY853" s="15"/>
      <c r="BZ853" s="15"/>
    </row>
    <row r="854" spans="1:78" ht="15" customHeight="1" x14ac:dyDescent="0.75">
      <c r="A854" s="10">
        <v>0</v>
      </c>
      <c r="B854" s="11">
        <v>8700</v>
      </c>
      <c r="C854" s="11">
        <v>79062</v>
      </c>
      <c r="D854" s="11">
        <v>98038</v>
      </c>
      <c r="E854" s="11">
        <v>4</v>
      </c>
      <c r="F854" s="11">
        <v>0</v>
      </c>
      <c r="G854" s="11">
        <v>0</v>
      </c>
      <c r="H854" s="11">
        <v>139.26403364000001</v>
      </c>
      <c r="I854" s="11">
        <v>0</v>
      </c>
      <c r="J854" s="11">
        <v>26</v>
      </c>
      <c r="K854" s="11">
        <v>33.578035538999998</v>
      </c>
      <c r="L854" s="11" t="s">
        <v>20</v>
      </c>
      <c r="M854" s="11" t="s">
        <v>18</v>
      </c>
      <c r="N854" s="11">
        <f t="shared" si="91"/>
        <v>0</v>
      </c>
      <c r="O854" s="11">
        <f t="shared" si="92"/>
        <v>0</v>
      </c>
      <c r="P854" s="11">
        <f t="shared" si="93"/>
        <v>0</v>
      </c>
      <c r="Q854" s="11">
        <f t="shared" si="94"/>
        <v>0</v>
      </c>
      <c r="R854" s="11">
        <f t="shared" si="95"/>
        <v>0</v>
      </c>
      <c r="S854" s="11">
        <f t="shared" si="96"/>
        <v>1</v>
      </c>
      <c r="T854" s="9">
        <f t="shared" si="97"/>
        <v>0</v>
      </c>
      <c r="AT854" s="18"/>
      <c r="AU854" s="15"/>
      <c r="AV854" s="15"/>
      <c r="AW854" s="15"/>
      <c r="AX854" s="15"/>
      <c r="AY854" s="15"/>
      <c r="AZ854" s="15"/>
      <c r="BA854" s="15"/>
      <c r="BB854" s="15"/>
      <c r="BC854" s="15"/>
      <c r="BD854" s="15"/>
      <c r="BE854" s="15"/>
      <c r="BF854" s="15"/>
      <c r="BG854" s="15"/>
      <c r="BH854" s="15"/>
      <c r="BI854" s="15"/>
      <c r="BJ854" s="15"/>
      <c r="BK854" s="15"/>
      <c r="BL854" s="15"/>
      <c r="BM854" s="15"/>
      <c r="BN854" s="15"/>
      <c r="BO854" s="15"/>
      <c r="BQ854" s="18"/>
      <c r="BR854" s="15"/>
      <c r="BS854" s="15"/>
      <c r="BT854" s="15"/>
      <c r="BU854" s="15"/>
      <c r="BV854" s="15"/>
      <c r="BW854" s="15"/>
      <c r="BX854" s="15"/>
      <c r="BY854" s="15"/>
      <c r="BZ854" s="15"/>
    </row>
    <row r="855" spans="1:78" ht="15" customHeight="1" x14ac:dyDescent="0.75">
      <c r="A855" s="10">
        <v>0</v>
      </c>
      <c r="B855" s="11">
        <v>8700</v>
      </c>
      <c r="C855" s="11"/>
      <c r="D855" s="11">
        <v>32855</v>
      </c>
      <c r="E855" s="11"/>
      <c r="F855" s="11"/>
      <c r="G855" s="11"/>
      <c r="H855" s="11"/>
      <c r="I855" s="11"/>
      <c r="J855" s="11"/>
      <c r="K855" s="11">
        <v>35.937902682999997</v>
      </c>
      <c r="L855" s="11" t="s">
        <v>13</v>
      </c>
      <c r="M855" s="11"/>
      <c r="N855" s="11">
        <f t="shared" si="91"/>
        <v>1</v>
      </c>
      <c r="O855" s="11">
        <f t="shared" si="92"/>
        <v>0</v>
      </c>
      <c r="P855" s="11">
        <f t="shared" si="93"/>
        <v>0</v>
      </c>
      <c r="Q855" s="11">
        <f t="shared" si="94"/>
        <v>0</v>
      </c>
      <c r="R855" s="11">
        <f t="shared" si="95"/>
        <v>0</v>
      </c>
      <c r="S855" s="11">
        <f t="shared" si="96"/>
        <v>0</v>
      </c>
      <c r="T855" s="9">
        <f t="shared" si="97"/>
        <v>0</v>
      </c>
      <c r="AT855" s="18"/>
      <c r="AU855" s="15"/>
      <c r="AV855" s="15"/>
      <c r="AW855" s="15"/>
      <c r="AX855" s="15"/>
      <c r="AY855" s="15"/>
      <c r="AZ855" s="15"/>
      <c r="BA855" s="15"/>
      <c r="BB855" s="15"/>
      <c r="BC855" s="15"/>
      <c r="BD855" s="15"/>
      <c r="BE855" s="15"/>
      <c r="BF855" s="15"/>
      <c r="BG855" s="15"/>
      <c r="BH855" s="15"/>
      <c r="BI855" s="15"/>
      <c r="BJ855" s="15"/>
      <c r="BK855" s="15"/>
      <c r="BL855" s="15"/>
      <c r="BM855" s="15"/>
      <c r="BN855" s="15"/>
      <c r="BO855" s="15"/>
      <c r="BQ855" s="18"/>
      <c r="BR855" s="15"/>
      <c r="BS855" s="15"/>
      <c r="BT855" s="15"/>
      <c r="BU855" s="15"/>
      <c r="BV855" s="15"/>
      <c r="BW855" s="15"/>
      <c r="BX855" s="15"/>
      <c r="BY855" s="15"/>
      <c r="BZ855" s="15"/>
    </row>
    <row r="856" spans="1:78" ht="15" customHeight="1" x14ac:dyDescent="0.75">
      <c r="A856" s="10">
        <v>0</v>
      </c>
      <c r="B856" s="11">
        <v>8700</v>
      </c>
      <c r="C856" s="11">
        <v>51950</v>
      </c>
      <c r="D856" s="11">
        <v>67475</v>
      </c>
      <c r="E856" s="11">
        <v>4.5</v>
      </c>
      <c r="F856" s="11">
        <v>0</v>
      </c>
      <c r="G856" s="11">
        <v>1</v>
      </c>
      <c r="H856" s="11">
        <v>246.46666667</v>
      </c>
      <c r="I856" s="11">
        <v>2</v>
      </c>
      <c r="J856" s="11">
        <v>16</v>
      </c>
      <c r="K856" s="11"/>
      <c r="L856" s="11" t="s">
        <v>13</v>
      </c>
      <c r="M856" s="11" t="s">
        <v>14</v>
      </c>
      <c r="N856" s="11">
        <f t="shared" si="91"/>
        <v>1</v>
      </c>
      <c r="O856" s="11">
        <f t="shared" si="92"/>
        <v>0</v>
      </c>
      <c r="P856" s="11">
        <f t="shared" si="93"/>
        <v>1</v>
      </c>
      <c r="Q856" s="11">
        <f t="shared" si="94"/>
        <v>0</v>
      </c>
      <c r="R856" s="11">
        <f t="shared" si="95"/>
        <v>0</v>
      </c>
      <c r="S856" s="11">
        <f t="shared" si="96"/>
        <v>0</v>
      </c>
      <c r="T856" s="9">
        <f t="shared" si="97"/>
        <v>246.46666667</v>
      </c>
      <c r="AT856" s="18"/>
      <c r="AU856" s="15"/>
      <c r="AV856" s="15"/>
      <c r="AW856" s="15"/>
      <c r="AX856" s="15"/>
      <c r="AY856" s="15"/>
      <c r="AZ856" s="15"/>
      <c r="BA856" s="15"/>
      <c r="BB856" s="15"/>
      <c r="BC856" s="15"/>
      <c r="BD856" s="15"/>
      <c r="BE856" s="15"/>
      <c r="BF856" s="15"/>
      <c r="BG856" s="15"/>
      <c r="BH856" s="15"/>
      <c r="BI856" s="15"/>
      <c r="BJ856" s="15"/>
      <c r="BK856" s="15"/>
      <c r="BL856" s="15"/>
      <c r="BM856" s="15"/>
      <c r="BN856" s="15"/>
      <c r="BO856" s="15"/>
      <c r="BQ856" s="18"/>
      <c r="BR856" s="15"/>
      <c r="BS856" s="15"/>
      <c r="BT856" s="15"/>
      <c r="BU856" s="15"/>
      <c r="BV856" s="15"/>
      <c r="BW856" s="15"/>
      <c r="BX856" s="15"/>
      <c r="BY856" s="15"/>
      <c r="BZ856" s="15"/>
    </row>
    <row r="857" spans="1:78" ht="15" customHeight="1" x14ac:dyDescent="0.75">
      <c r="A857" s="10">
        <v>0</v>
      </c>
      <c r="B857" s="11">
        <v>8700</v>
      </c>
      <c r="C857" s="11">
        <v>43759</v>
      </c>
      <c r="D857" s="11">
        <v>50070</v>
      </c>
      <c r="E857" s="11">
        <v>19</v>
      </c>
      <c r="F857" s="11">
        <v>1</v>
      </c>
      <c r="G857" s="11">
        <v>1</v>
      </c>
      <c r="H857" s="11">
        <v>218.9062534</v>
      </c>
      <c r="I857" s="11">
        <v>0</v>
      </c>
      <c r="J857" s="11">
        <v>17</v>
      </c>
      <c r="K857" s="11">
        <v>34.058146802000003</v>
      </c>
      <c r="L857" s="11" t="s">
        <v>13</v>
      </c>
      <c r="M857" s="11" t="s">
        <v>17</v>
      </c>
      <c r="N857" s="11">
        <f t="shared" si="91"/>
        <v>1</v>
      </c>
      <c r="O857" s="11">
        <f t="shared" si="92"/>
        <v>1</v>
      </c>
      <c r="P857" s="11">
        <f t="shared" si="93"/>
        <v>0</v>
      </c>
      <c r="Q857" s="11">
        <f t="shared" si="94"/>
        <v>0</v>
      </c>
      <c r="R857" s="11">
        <f t="shared" si="95"/>
        <v>0</v>
      </c>
      <c r="S857" s="11">
        <f t="shared" si="96"/>
        <v>0</v>
      </c>
      <c r="T857" s="9">
        <f t="shared" si="97"/>
        <v>218.9062534</v>
      </c>
      <c r="AT857" s="18"/>
      <c r="AU857" s="15"/>
      <c r="AV857" s="15"/>
      <c r="AW857" s="15"/>
      <c r="AX857" s="15"/>
      <c r="AY857" s="15"/>
      <c r="AZ857" s="15"/>
      <c r="BA857" s="15"/>
      <c r="BB857" s="15"/>
      <c r="BC857" s="15"/>
      <c r="BD857" s="15"/>
      <c r="BE857" s="15"/>
      <c r="BF857" s="15"/>
      <c r="BG857" s="15"/>
      <c r="BH857" s="15"/>
      <c r="BI857" s="15"/>
      <c r="BJ857" s="15"/>
      <c r="BK857" s="15"/>
      <c r="BL857" s="15"/>
      <c r="BM857" s="15"/>
      <c r="BN857" s="15"/>
      <c r="BO857" s="15"/>
      <c r="BQ857" s="18"/>
      <c r="BR857" s="15"/>
      <c r="BS857" s="15"/>
      <c r="BT857" s="15"/>
      <c r="BU857" s="15"/>
      <c r="BV857" s="15"/>
      <c r="BW857" s="15"/>
      <c r="BX857" s="15"/>
      <c r="BY857" s="15"/>
      <c r="BZ857" s="15"/>
    </row>
    <row r="858" spans="1:78" ht="15" customHeight="1" x14ac:dyDescent="0.75">
      <c r="A858" s="10">
        <v>0</v>
      </c>
      <c r="B858" s="11">
        <v>8700</v>
      </c>
      <c r="C858" s="11">
        <v>93759</v>
      </c>
      <c r="D858" s="11">
        <v>119459</v>
      </c>
      <c r="E858" s="11">
        <v>24</v>
      </c>
      <c r="F858" s="11">
        <v>0</v>
      </c>
      <c r="G858" s="11">
        <v>0</v>
      </c>
      <c r="H858" s="11">
        <v>138.09123004</v>
      </c>
      <c r="I858" s="11">
        <v>1</v>
      </c>
      <c r="J858" s="11">
        <v>12</v>
      </c>
      <c r="K858" s="11">
        <v>38.729710894</v>
      </c>
      <c r="L858" s="11" t="s">
        <v>13</v>
      </c>
      <c r="M858" s="11" t="s">
        <v>15</v>
      </c>
      <c r="N858" s="11">
        <f t="shared" si="91"/>
        <v>1</v>
      </c>
      <c r="O858" s="11">
        <f t="shared" si="92"/>
        <v>0</v>
      </c>
      <c r="P858" s="11">
        <f t="shared" si="93"/>
        <v>0</v>
      </c>
      <c r="Q858" s="11">
        <f t="shared" si="94"/>
        <v>1</v>
      </c>
      <c r="R858" s="11">
        <f t="shared" si="95"/>
        <v>0</v>
      </c>
      <c r="S858" s="11">
        <f t="shared" si="96"/>
        <v>0</v>
      </c>
      <c r="T858" s="9">
        <f t="shared" si="97"/>
        <v>138.09123004</v>
      </c>
      <c r="AT858" s="18"/>
      <c r="AU858" s="15"/>
      <c r="AV858" s="15"/>
      <c r="AW858" s="15"/>
      <c r="AX858" s="15"/>
      <c r="AY858" s="15"/>
      <c r="AZ858" s="15"/>
      <c r="BA858" s="15"/>
      <c r="BB858" s="15"/>
      <c r="BC858" s="15"/>
      <c r="BD858" s="15"/>
      <c r="BE858" s="15"/>
      <c r="BF858" s="15"/>
      <c r="BG858" s="15"/>
      <c r="BH858" s="15"/>
      <c r="BI858" s="15"/>
      <c r="BJ858" s="15"/>
      <c r="BK858" s="15"/>
      <c r="BL858" s="15"/>
      <c r="BM858" s="15"/>
      <c r="BN858" s="15"/>
      <c r="BO858" s="15"/>
      <c r="BQ858" s="18"/>
      <c r="BR858" s="15"/>
      <c r="BS858" s="15"/>
      <c r="BT858" s="15"/>
      <c r="BU858" s="15"/>
      <c r="BV858" s="15"/>
      <c r="BW858" s="15"/>
      <c r="BX858" s="15"/>
      <c r="BY858" s="15"/>
      <c r="BZ858" s="15"/>
    </row>
    <row r="859" spans="1:78" ht="15" customHeight="1" x14ac:dyDescent="0.75">
      <c r="A859" s="10">
        <v>0</v>
      </c>
      <c r="B859" s="11">
        <v>8700</v>
      </c>
      <c r="C859" s="11">
        <v>76008</v>
      </c>
      <c r="D859" s="11">
        <v>95976</v>
      </c>
      <c r="E859" s="11">
        <v>0</v>
      </c>
      <c r="F859" s="11"/>
      <c r="G859" s="11"/>
      <c r="H859" s="11"/>
      <c r="I859" s="11"/>
      <c r="J859" s="11"/>
      <c r="K859" s="11">
        <v>30.022245155</v>
      </c>
      <c r="L859" s="11" t="s">
        <v>20</v>
      </c>
      <c r="M859" s="11" t="s">
        <v>18</v>
      </c>
      <c r="N859" s="11">
        <f t="shared" si="91"/>
        <v>0</v>
      </c>
      <c r="O859" s="11">
        <f t="shared" si="92"/>
        <v>0</v>
      </c>
      <c r="P859" s="11">
        <f t="shared" si="93"/>
        <v>0</v>
      </c>
      <c r="Q859" s="11">
        <f t="shared" si="94"/>
        <v>0</v>
      </c>
      <c r="R859" s="11">
        <f t="shared" si="95"/>
        <v>0</v>
      </c>
      <c r="S859" s="11">
        <f t="shared" si="96"/>
        <v>1</v>
      </c>
      <c r="T859" s="9">
        <f t="shared" si="97"/>
        <v>0</v>
      </c>
      <c r="AT859" s="18"/>
      <c r="AU859" s="15"/>
      <c r="AV859" s="15"/>
      <c r="AW859" s="15"/>
      <c r="AX859" s="15"/>
      <c r="AY859" s="15"/>
      <c r="AZ859" s="15"/>
      <c r="BA859" s="15"/>
      <c r="BB859" s="15"/>
      <c r="BC859" s="15"/>
      <c r="BD859" s="15"/>
      <c r="BE859" s="15"/>
      <c r="BF859" s="15"/>
      <c r="BG859" s="15"/>
      <c r="BH859" s="15"/>
      <c r="BI859" s="15"/>
      <c r="BJ859" s="15"/>
      <c r="BK859" s="15"/>
      <c r="BL859" s="15"/>
      <c r="BM859" s="15"/>
      <c r="BN859" s="15"/>
      <c r="BO859" s="15"/>
      <c r="BQ859" s="18"/>
      <c r="BR859" s="15"/>
      <c r="BS859" s="15"/>
      <c r="BT859" s="15"/>
      <c r="BU859" s="15"/>
      <c r="BV859" s="15"/>
      <c r="BW859" s="15"/>
      <c r="BX859" s="15"/>
      <c r="BY859" s="15"/>
      <c r="BZ859" s="15"/>
    </row>
    <row r="860" spans="1:78" ht="15" customHeight="1" x14ac:dyDescent="0.75">
      <c r="A860" s="10">
        <v>0</v>
      </c>
      <c r="B860" s="11">
        <v>8700</v>
      </c>
      <c r="C860" s="11">
        <v>50711</v>
      </c>
      <c r="D860" s="11">
        <v>87898</v>
      </c>
      <c r="E860" s="11">
        <v>4</v>
      </c>
      <c r="F860" s="11">
        <v>0</v>
      </c>
      <c r="G860" s="11">
        <v>0</v>
      </c>
      <c r="H860" s="11">
        <v>209.52143849999999</v>
      </c>
      <c r="I860" s="11">
        <v>4</v>
      </c>
      <c r="J860" s="11">
        <v>30</v>
      </c>
      <c r="K860" s="11">
        <v>32.743007077000001</v>
      </c>
      <c r="L860" s="11" t="s">
        <v>20</v>
      </c>
      <c r="M860" s="11"/>
      <c r="N860" s="11">
        <f t="shared" si="91"/>
        <v>0</v>
      </c>
      <c r="O860" s="11">
        <f t="shared" si="92"/>
        <v>0</v>
      </c>
      <c r="P860" s="11">
        <f t="shared" si="93"/>
        <v>0</v>
      </c>
      <c r="Q860" s="11">
        <f t="shared" si="94"/>
        <v>0</v>
      </c>
      <c r="R860" s="11">
        <f t="shared" si="95"/>
        <v>0</v>
      </c>
      <c r="S860" s="11">
        <f t="shared" si="96"/>
        <v>0</v>
      </c>
      <c r="T860" s="9">
        <f t="shared" si="97"/>
        <v>0</v>
      </c>
      <c r="AT860" s="18"/>
      <c r="AU860" s="15"/>
      <c r="AV860" s="15"/>
      <c r="AW860" s="15"/>
      <c r="AX860" s="15"/>
      <c r="AY860" s="15"/>
      <c r="AZ860" s="15"/>
      <c r="BA860" s="15"/>
      <c r="BB860" s="15"/>
      <c r="BC860" s="15"/>
      <c r="BD860" s="15"/>
      <c r="BE860" s="15"/>
      <c r="BF860" s="15"/>
      <c r="BG860" s="15"/>
      <c r="BH860" s="15"/>
      <c r="BI860" s="15"/>
      <c r="BJ860" s="15"/>
      <c r="BK860" s="15"/>
      <c r="BL860" s="15"/>
      <c r="BM860" s="15"/>
      <c r="BN860" s="15"/>
      <c r="BO860" s="15"/>
      <c r="BQ860" s="18"/>
      <c r="BR860" s="15"/>
      <c r="BS860" s="15"/>
      <c r="BT860" s="15"/>
      <c r="BU860" s="15"/>
      <c r="BV860" s="15"/>
      <c r="BW860" s="15"/>
      <c r="BX860" s="15"/>
      <c r="BY860" s="15"/>
      <c r="BZ860" s="15"/>
    </row>
    <row r="861" spans="1:78" ht="15" customHeight="1" x14ac:dyDescent="0.75">
      <c r="A861" s="10">
        <v>0</v>
      </c>
      <c r="B861" s="11">
        <v>8700</v>
      </c>
      <c r="C861" s="11">
        <v>62400</v>
      </c>
      <c r="D861" s="11">
        <v>81315</v>
      </c>
      <c r="E861" s="11">
        <v>6</v>
      </c>
      <c r="F861" s="11">
        <v>0</v>
      </c>
      <c r="G861" s="11">
        <v>0</v>
      </c>
      <c r="H861" s="11">
        <v>98.028870439000002</v>
      </c>
      <c r="I861" s="11">
        <v>2</v>
      </c>
      <c r="J861" s="11">
        <v>14</v>
      </c>
      <c r="K861" s="11">
        <v>26.620897734</v>
      </c>
      <c r="L861" s="11" t="s">
        <v>20</v>
      </c>
      <c r="M861" s="11" t="s">
        <v>15</v>
      </c>
      <c r="N861" s="11">
        <f t="shared" si="91"/>
        <v>0</v>
      </c>
      <c r="O861" s="11">
        <f t="shared" si="92"/>
        <v>0</v>
      </c>
      <c r="P861" s="11">
        <f t="shared" si="93"/>
        <v>0</v>
      </c>
      <c r="Q861" s="11">
        <f t="shared" si="94"/>
        <v>1</v>
      </c>
      <c r="R861" s="11">
        <f t="shared" si="95"/>
        <v>0</v>
      </c>
      <c r="S861" s="11">
        <f t="shared" si="96"/>
        <v>0</v>
      </c>
      <c r="T861" s="9">
        <f t="shared" si="97"/>
        <v>0</v>
      </c>
      <c r="AT861" s="18"/>
      <c r="AU861" s="15"/>
      <c r="AV861" s="15"/>
      <c r="AW861" s="15"/>
      <c r="AX861" s="15"/>
      <c r="AY861" s="15"/>
      <c r="AZ861" s="15"/>
      <c r="BA861" s="15"/>
      <c r="BB861" s="15"/>
      <c r="BC861" s="15"/>
      <c r="BD861" s="15"/>
      <c r="BE861" s="15"/>
      <c r="BF861" s="15"/>
      <c r="BG861" s="15"/>
      <c r="BH861" s="15"/>
      <c r="BI861" s="15"/>
      <c r="BJ861" s="15"/>
      <c r="BK861" s="15"/>
      <c r="BL861" s="15"/>
      <c r="BM861" s="15"/>
      <c r="BN861" s="15"/>
      <c r="BO861" s="15"/>
      <c r="BQ861" s="18"/>
      <c r="BR861" s="15"/>
      <c r="BS861" s="15"/>
      <c r="BT861" s="15"/>
      <c r="BU861" s="15"/>
      <c r="BV861" s="15"/>
      <c r="BW861" s="15"/>
      <c r="BX861" s="15"/>
      <c r="BY861" s="15"/>
      <c r="BZ861" s="15"/>
    </row>
    <row r="862" spans="1:78" ht="15" customHeight="1" x14ac:dyDescent="0.75">
      <c r="A862" s="10">
        <v>0</v>
      </c>
      <c r="B862" s="11">
        <v>8700</v>
      </c>
      <c r="C862" s="11">
        <v>77930</v>
      </c>
      <c r="D862" s="11">
        <v>80164</v>
      </c>
      <c r="E862" s="11">
        <v>20</v>
      </c>
      <c r="F862" s="11">
        <v>0</v>
      </c>
      <c r="G862" s="11">
        <v>0</v>
      </c>
      <c r="H862" s="11">
        <v>350.52840986000001</v>
      </c>
      <c r="I862" s="11">
        <v>1</v>
      </c>
      <c r="J862" s="11">
        <v>47</v>
      </c>
      <c r="K862" s="11">
        <v>29.662360100000001</v>
      </c>
      <c r="L862" s="11" t="s">
        <v>13</v>
      </c>
      <c r="M862" s="11" t="s">
        <v>14</v>
      </c>
      <c r="N862" s="11">
        <f t="shared" si="91"/>
        <v>1</v>
      </c>
      <c r="O862" s="11">
        <f t="shared" si="92"/>
        <v>0</v>
      </c>
      <c r="P862" s="11">
        <f t="shared" si="93"/>
        <v>1</v>
      </c>
      <c r="Q862" s="11">
        <f t="shared" si="94"/>
        <v>0</v>
      </c>
      <c r="R862" s="11">
        <f t="shared" si="95"/>
        <v>0</v>
      </c>
      <c r="S862" s="11">
        <f t="shared" si="96"/>
        <v>0</v>
      </c>
      <c r="T862" s="9">
        <f t="shared" si="97"/>
        <v>350.52840986000001</v>
      </c>
      <c r="AT862" s="18"/>
      <c r="AU862" s="15"/>
      <c r="AV862" s="15"/>
      <c r="AW862" s="15"/>
      <c r="AX862" s="15"/>
      <c r="AY862" s="15"/>
      <c r="AZ862" s="15"/>
      <c r="BA862" s="15"/>
      <c r="BB862" s="15"/>
      <c r="BC862" s="15"/>
      <c r="BD862" s="15"/>
      <c r="BE862" s="15"/>
      <c r="BF862" s="15"/>
      <c r="BG862" s="15"/>
      <c r="BH862" s="15"/>
      <c r="BI862" s="15"/>
      <c r="BJ862" s="15"/>
      <c r="BK862" s="15"/>
      <c r="BL862" s="15"/>
      <c r="BM862" s="15"/>
      <c r="BN862" s="15"/>
      <c r="BO862" s="15"/>
      <c r="BQ862" s="18"/>
      <c r="BR862" s="15"/>
      <c r="BS862" s="15"/>
      <c r="BT862" s="15"/>
      <c r="BU862" s="15"/>
      <c r="BV862" s="15"/>
      <c r="BW862" s="15"/>
      <c r="BX862" s="15"/>
      <c r="BY862" s="15"/>
      <c r="BZ862" s="15"/>
    </row>
    <row r="863" spans="1:78" ht="15" customHeight="1" x14ac:dyDescent="0.75">
      <c r="A863" s="10">
        <v>0</v>
      </c>
      <c r="B863" s="11">
        <v>8700</v>
      </c>
      <c r="C863" s="11">
        <v>58060</v>
      </c>
      <c r="D863" s="11">
        <v>65605</v>
      </c>
      <c r="E863" s="11">
        <v>23</v>
      </c>
      <c r="F863" s="11">
        <v>0</v>
      </c>
      <c r="G863" s="11">
        <v>0</v>
      </c>
      <c r="H863" s="11">
        <v>259.68381340000002</v>
      </c>
      <c r="I863" s="11">
        <v>3</v>
      </c>
      <c r="J863" s="11">
        <v>29</v>
      </c>
      <c r="K863" s="11">
        <v>39.829999465</v>
      </c>
      <c r="L863" s="11" t="s">
        <v>20</v>
      </c>
      <c r="M863" s="11" t="s">
        <v>14</v>
      </c>
      <c r="N863" s="11">
        <f t="shared" si="91"/>
        <v>0</v>
      </c>
      <c r="O863" s="11">
        <f t="shared" si="92"/>
        <v>0</v>
      </c>
      <c r="P863" s="11">
        <f t="shared" si="93"/>
        <v>1</v>
      </c>
      <c r="Q863" s="11">
        <f t="shared" si="94"/>
        <v>0</v>
      </c>
      <c r="R863" s="11">
        <f t="shared" si="95"/>
        <v>0</v>
      </c>
      <c r="S863" s="11">
        <f t="shared" si="96"/>
        <v>0</v>
      </c>
      <c r="T863" s="9">
        <f t="shared" si="97"/>
        <v>0</v>
      </c>
      <c r="AT863" s="18"/>
      <c r="AU863" s="15"/>
      <c r="AV863" s="15"/>
      <c r="AW863" s="15"/>
      <c r="AX863" s="15"/>
      <c r="AY863" s="15"/>
      <c r="AZ863" s="15"/>
      <c r="BA863" s="15"/>
      <c r="BB863" s="15"/>
      <c r="BC863" s="15"/>
      <c r="BD863" s="15"/>
      <c r="BE863" s="15"/>
      <c r="BF863" s="15"/>
      <c r="BG863" s="15"/>
      <c r="BH863" s="15"/>
      <c r="BI863" s="15"/>
      <c r="BJ863" s="15"/>
      <c r="BK863" s="15"/>
      <c r="BL863" s="15"/>
      <c r="BM863" s="15"/>
      <c r="BN863" s="15"/>
      <c r="BO863" s="15"/>
      <c r="BQ863" s="18"/>
      <c r="BR863" s="15"/>
      <c r="BS863" s="15"/>
      <c r="BT863" s="15"/>
      <c r="BU863" s="15"/>
      <c r="BV863" s="15"/>
      <c r="BW863" s="15"/>
      <c r="BX863" s="15"/>
      <c r="BY863" s="15"/>
      <c r="BZ863" s="15"/>
    </row>
    <row r="864" spans="1:78" ht="15" customHeight="1" x14ac:dyDescent="0.75">
      <c r="A864" s="10">
        <v>0</v>
      </c>
      <c r="B864" s="11">
        <v>8700</v>
      </c>
      <c r="C864" s="11">
        <v>51033</v>
      </c>
      <c r="D864" s="11">
        <v>58513</v>
      </c>
      <c r="E864" s="11">
        <v>2</v>
      </c>
      <c r="F864" s="11">
        <v>0</v>
      </c>
      <c r="G864" s="11">
        <v>0</v>
      </c>
      <c r="H864" s="11">
        <v>181.86975150000001</v>
      </c>
      <c r="I864" s="11">
        <v>0</v>
      </c>
      <c r="J864" s="11">
        <v>20</v>
      </c>
      <c r="K864" s="11">
        <v>37.879278335000002</v>
      </c>
      <c r="L864" s="11" t="s">
        <v>20</v>
      </c>
      <c r="M864" s="11" t="s">
        <v>15</v>
      </c>
      <c r="N864" s="11">
        <f t="shared" si="91"/>
        <v>0</v>
      </c>
      <c r="O864" s="11">
        <f t="shared" si="92"/>
        <v>0</v>
      </c>
      <c r="P864" s="11">
        <f t="shared" si="93"/>
        <v>0</v>
      </c>
      <c r="Q864" s="11">
        <f t="shared" si="94"/>
        <v>1</v>
      </c>
      <c r="R864" s="11">
        <f t="shared" si="95"/>
        <v>0</v>
      </c>
      <c r="S864" s="11">
        <f t="shared" si="96"/>
        <v>0</v>
      </c>
      <c r="T864" s="9">
        <f t="shared" si="97"/>
        <v>0</v>
      </c>
      <c r="AT864" s="18"/>
      <c r="AU864" s="15"/>
      <c r="AV864" s="15"/>
      <c r="AW864" s="15"/>
      <c r="AX864" s="15"/>
      <c r="AY864" s="15"/>
      <c r="AZ864" s="15"/>
      <c r="BA864" s="15"/>
      <c r="BB864" s="15"/>
      <c r="BC864" s="15"/>
      <c r="BD864" s="15"/>
      <c r="BE864" s="15"/>
      <c r="BF864" s="15"/>
      <c r="BG864" s="15"/>
      <c r="BH864" s="15"/>
      <c r="BI864" s="15"/>
      <c r="BJ864" s="15"/>
      <c r="BK864" s="15"/>
      <c r="BL864" s="15"/>
      <c r="BM864" s="15"/>
      <c r="BN864" s="15"/>
      <c r="BO864" s="15"/>
      <c r="BQ864" s="18"/>
      <c r="BR864" s="15"/>
      <c r="BS864" s="15"/>
      <c r="BT864" s="15"/>
      <c r="BU864" s="15"/>
      <c r="BV864" s="15"/>
      <c r="BW864" s="15"/>
      <c r="BX864" s="15"/>
      <c r="BY864" s="15"/>
      <c r="BZ864" s="15"/>
    </row>
    <row r="865" spans="1:78" ht="15" customHeight="1" x14ac:dyDescent="0.75">
      <c r="A865" s="10">
        <v>0</v>
      </c>
      <c r="B865" s="11">
        <v>8700</v>
      </c>
      <c r="C865" s="11">
        <v>68186</v>
      </c>
      <c r="D865" s="11">
        <v>82518</v>
      </c>
      <c r="E865" s="11">
        <v>1</v>
      </c>
      <c r="F865" s="11">
        <v>0</v>
      </c>
      <c r="G865" s="11">
        <v>0</v>
      </c>
      <c r="H865" s="11">
        <v>105.10225507</v>
      </c>
      <c r="I865" s="11">
        <v>0</v>
      </c>
      <c r="J865" s="11">
        <v>7</v>
      </c>
      <c r="K865" s="11">
        <v>36.448938849999998</v>
      </c>
      <c r="L865" s="11" t="s">
        <v>13</v>
      </c>
      <c r="M865" s="11" t="s">
        <v>14</v>
      </c>
      <c r="N865" s="11">
        <f t="shared" si="91"/>
        <v>1</v>
      </c>
      <c r="O865" s="11">
        <f t="shared" si="92"/>
        <v>0</v>
      </c>
      <c r="P865" s="11">
        <f t="shared" si="93"/>
        <v>1</v>
      </c>
      <c r="Q865" s="11">
        <f t="shared" si="94"/>
        <v>0</v>
      </c>
      <c r="R865" s="11">
        <f t="shared" si="95"/>
        <v>0</v>
      </c>
      <c r="S865" s="11">
        <f t="shared" si="96"/>
        <v>0</v>
      </c>
      <c r="T865" s="9">
        <f t="shared" si="97"/>
        <v>105.10225507</v>
      </c>
      <c r="AT865" s="18"/>
      <c r="AU865" s="15"/>
      <c r="AV865" s="15"/>
      <c r="AW865" s="15"/>
      <c r="AX865" s="15"/>
      <c r="AY865" s="15"/>
      <c r="AZ865" s="15"/>
      <c r="BA865" s="15"/>
      <c r="BB865" s="15"/>
      <c r="BC865" s="15"/>
      <c r="BD865" s="15"/>
      <c r="BE865" s="15"/>
      <c r="BF865" s="15"/>
      <c r="BG865" s="15"/>
      <c r="BH865" s="15"/>
      <c r="BI865" s="15"/>
      <c r="BJ865" s="15"/>
      <c r="BK865" s="15"/>
      <c r="BL865" s="15"/>
      <c r="BM865" s="15"/>
      <c r="BN865" s="15"/>
      <c r="BO865" s="15"/>
      <c r="BQ865" s="18"/>
      <c r="BR865" s="15"/>
      <c r="BS865" s="15"/>
      <c r="BT865" s="15"/>
      <c r="BU865" s="15"/>
      <c r="BV865" s="15"/>
      <c r="BW865" s="15"/>
      <c r="BX865" s="15"/>
      <c r="BY865" s="15"/>
      <c r="BZ865" s="15"/>
    </row>
    <row r="866" spans="1:78" ht="15" customHeight="1" x14ac:dyDescent="0.75">
      <c r="A866" s="10">
        <v>0</v>
      </c>
      <c r="B866" s="11">
        <v>8700</v>
      </c>
      <c r="C866" s="11">
        <v>52388</v>
      </c>
      <c r="D866" s="11">
        <v>64332</v>
      </c>
      <c r="E866" s="11">
        <v>1</v>
      </c>
      <c r="F866" s="11">
        <v>0</v>
      </c>
      <c r="G866" s="11"/>
      <c r="H866" s="11">
        <v>91.112060841000002</v>
      </c>
      <c r="I866" s="11"/>
      <c r="J866" s="11">
        <v>12</v>
      </c>
      <c r="K866" s="11">
        <v>36.874927507999999</v>
      </c>
      <c r="L866" s="11" t="s">
        <v>13</v>
      </c>
      <c r="M866" s="11" t="s">
        <v>14</v>
      </c>
      <c r="N866" s="11">
        <f t="shared" si="91"/>
        <v>1</v>
      </c>
      <c r="O866" s="11">
        <f t="shared" si="92"/>
        <v>0</v>
      </c>
      <c r="P866" s="11">
        <f t="shared" si="93"/>
        <v>1</v>
      </c>
      <c r="Q866" s="11">
        <f t="shared" si="94"/>
        <v>0</v>
      </c>
      <c r="R866" s="11">
        <f t="shared" si="95"/>
        <v>0</v>
      </c>
      <c r="S866" s="11">
        <f t="shared" si="96"/>
        <v>0</v>
      </c>
      <c r="T866" s="9">
        <f t="shared" si="97"/>
        <v>91.112060841000002</v>
      </c>
      <c r="AT866" s="18"/>
      <c r="AU866" s="15"/>
      <c r="AV866" s="15"/>
      <c r="AW866" s="15"/>
      <c r="AX866" s="15"/>
      <c r="AY866" s="15"/>
      <c r="AZ866" s="15"/>
      <c r="BA866" s="15"/>
      <c r="BB866" s="15"/>
      <c r="BC866" s="15"/>
      <c r="BD866" s="15"/>
      <c r="BE866" s="15"/>
      <c r="BF866" s="15"/>
      <c r="BG866" s="15"/>
      <c r="BH866" s="15"/>
      <c r="BI866" s="15"/>
      <c r="BJ866" s="15"/>
      <c r="BK866" s="15"/>
      <c r="BL866" s="15"/>
      <c r="BM866" s="15"/>
      <c r="BN866" s="15"/>
      <c r="BO866" s="15"/>
      <c r="BQ866" s="18"/>
      <c r="BR866" s="15"/>
      <c r="BS866" s="15"/>
      <c r="BT866" s="15"/>
      <c r="BU866" s="15"/>
      <c r="BV866" s="15"/>
      <c r="BW866" s="15"/>
      <c r="BX866" s="15"/>
      <c r="BY866" s="15"/>
      <c r="BZ866" s="15"/>
    </row>
    <row r="867" spans="1:78" ht="15" customHeight="1" x14ac:dyDescent="0.75">
      <c r="A867" s="10">
        <v>0</v>
      </c>
      <c r="B867" s="11">
        <v>8700</v>
      </c>
      <c r="C867" s="11">
        <v>56904</v>
      </c>
      <c r="D867" s="11">
        <v>64122</v>
      </c>
      <c r="E867" s="11">
        <v>5</v>
      </c>
      <c r="F867" s="11"/>
      <c r="G867" s="11">
        <v>4</v>
      </c>
      <c r="H867" s="11">
        <v>119.55547341</v>
      </c>
      <c r="I867" s="11">
        <v>2</v>
      </c>
      <c r="J867" s="11">
        <v>11</v>
      </c>
      <c r="K867" s="11">
        <v>38.695614603000003</v>
      </c>
      <c r="L867" s="11" t="s">
        <v>20</v>
      </c>
      <c r="M867" s="11" t="s">
        <v>17</v>
      </c>
      <c r="N867" s="11">
        <f t="shared" si="91"/>
        <v>0</v>
      </c>
      <c r="O867" s="11">
        <f t="shared" si="92"/>
        <v>1</v>
      </c>
      <c r="P867" s="11">
        <f t="shared" si="93"/>
        <v>0</v>
      </c>
      <c r="Q867" s="11">
        <f t="shared" si="94"/>
        <v>0</v>
      </c>
      <c r="R867" s="11">
        <f t="shared" si="95"/>
        <v>0</v>
      </c>
      <c r="S867" s="11">
        <f t="shared" si="96"/>
        <v>0</v>
      </c>
      <c r="T867" s="9">
        <f t="shared" si="97"/>
        <v>0</v>
      </c>
      <c r="AT867" s="18"/>
      <c r="AU867" s="15"/>
      <c r="AV867" s="15"/>
      <c r="AW867" s="15"/>
      <c r="AX867" s="15"/>
      <c r="AY867" s="15"/>
      <c r="AZ867" s="15"/>
      <c r="BA867" s="15"/>
      <c r="BB867" s="15"/>
      <c r="BC867" s="15"/>
      <c r="BD867" s="15"/>
      <c r="BE867" s="15"/>
      <c r="BF867" s="15"/>
      <c r="BG867" s="15"/>
      <c r="BH867" s="15"/>
      <c r="BI867" s="15"/>
      <c r="BJ867" s="15"/>
      <c r="BK867" s="15"/>
      <c r="BL867" s="15"/>
      <c r="BM867" s="15"/>
      <c r="BN867" s="15"/>
      <c r="BO867" s="15"/>
      <c r="BQ867" s="18"/>
      <c r="BR867" s="15"/>
      <c r="BS867" s="15"/>
      <c r="BT867" s="15"/>
      <c r="BU867" s="15"/>
      <c r="BV867" s="15"/>
      <c r="BW867" s="15"/>
      <c r="BX867" s="15"/>
      <c r="BY867" s="15"/>
      <c r="BZ867" s="15"/>
    </row>
    <row r="868" spans="1:78" ht="15" customHeight="1" x14ac:dyDescent="0.75">
      <c r="A868" s="10">
        <v>0</v>
      </c>
      <c r="B868" s="11">
        <v>8700</v>
      </c>
      <c r="C868" s="11">
        <v>76510</v>
      </c>
      <c r="D868" s="11">
        <v>108130</v>
      </c>
      <c r="E868" s="11">
        <v>2</v>
      </c>
      <c r="F868" s="11">
        <v>0</v>
      </c>
      <c r="G868" s="11">
        <v>0</v>
      </c>
      <c r="H868" s="11">
        <v>252.84392821</v>
      </c>
      <c r="I868" s="11">
        <v>1</v>
      </c>
      <c r="J868" s="11">
        <v>37</v>
      </c>
      <c r="K868" s="11">
        <v>17.414859614000001</v>
      </c>
      <c r="L868" s="11" t="s">
        <v>20</v>
      </c>
      <c r="M868" s="11" t="s">
        <v>15</v>
      </c>
      <c r="N868" s="11">
        <f t="shared" si="91"/>
        <v>0</v>
      </c>
      <c r="O868" s="11">
        <f t="shared" si="92"/>
        <v>0</v>
      </c>
      <c r="P868" s="11">
        <f t="shared" si="93"/>
        <v>0</v>
      </c>
      <c r="Q868" s="11">
        <f t="shared" si="94"/>
        <v>1</v>
      </c>
      <c r="R868" s="11">
        <f t="shared" si="95"/>
        <v>0</v>
      </c>
      <c r="S868" s="11">
        <f t="shared" si="96"/>
        <v>0</v>
      </c>
      <c r="T868" s="9">
        <f t="shared" si="97"/>
        <v>0</v>
      </c>
      <c r="AT868" s="18"/>
      <c r="AU868" s="15"/>
      <c r="AV868" s="15"/>
      <c r="AW868" s="15"/>
      <c r="AX868" s="15"/>
      <c r="AY868" s="15"/>
      <c r="AZ868" s="15"/>
      <c r="BA868" s="15"/>
      <c r="BB868" s="15"/>
      <c r="BC868" s="15"/>
      <c r="BD868" s="15"/>
      <c r="BE868" s="15"/>
      <c r="BF868" s="15"/>
      <c r="BG868" s="15"/>
      <c r="BH868" s="15"/>
      <c r="BI868" s="15"/>
      <c r="BJ868" s="15"/>
      <c r="BK868" s="15"/>
      <c r="BL868" s="15"/>
      <c r="BM868" s="15"/>
      <c r="BN868" s="15"/>
      <c r="BO868" s="15"/>
      <c r="BQ868" s="18"/>
      <c r="BR868" s="15"/>
      <c r="BS868" s="15"/>
      <c r="BT868" s="15"/>
      <c r="BU868" s="15"/>
      <c r="BV868" s="15"/>
      <c r="BW868" s="15"/>
      <c r="BX868" s="15"/>
      <c r="BY868" s="15"/>
      <c r="BZ868" s="15"/>
    </row>
    <row r="869" spans="1:78" ht="15" customHeight="1" x14ac:dyDescent="0.75">
      <c r="A869" s="10">
        <v>1</v>
      </c>
      <c r="B869" s="11">
        <v>8800</v>
      </c>
      <c r="C869" s="11">
        <v>12750</v>
      </c>
      <c r="D869" s="11"/>
      <c r="E869" s="11">
        <v>23</v>
      </c>
      <c r="F869" s="11"/>
      <c r="G869" s="11"/>
      <c r="H869" s="11"/>
      <c r="I869" s="11"/>
      <c r="J869" s="11"/>
      <c r="K869" s="11"/>
      <c r="L869" s="11" t="s">
        <v>13</v>
      </c>
      <c r="M869" s="11" t="s">
        <v>15</v>
      </c>
      <c r="N869" s="11">
        <f t="shared" si="91"/>
        <v>1</v>
      </c>
      <c r="O869" s="11">
        <f t="shared" si="92"/>
        <v>0</v>
      </c>
      <c r="P869" s="11">
        <f t="shared" si="93"/>
        <v>0</v>
      </c>
      <c r="Q869" s="11">
        <f t="shared" si="94"/>
        <v>1</v>
      </c>
      <c r="R869" s="11">
        <f t="shared" si="95"/>
        <v>0</v>
      </c>
      <c r="S869" s="11">
        <f t="shared" si="96"/>
        <v>0</v>
      </c>
      <c r="T869" s="9">
        <f t="shared" si="97"/>
        <v>0</v>
      </c>
      <c r="AT869" s="18"/>
      <c r="AU869" s="15"/>
      <c r="AV869" s="15"/>
      <c r="AW869" s="15"/>
      <c r="AX869" s="15"/>
      <c r="AY869" s="15"/>
      <c r="AZ869" s="15"/>
      <c r="BA869" s="15"/>
      <c r="BB869" s="15"/>
      <c r="BC869" s="15"/>
      <c r="BD869" s="15"/>
      <c r="BE869" s="15"/>
      <c r="BF869" s="15"/>
      <c r="BG869" s="15"/>
      <c r="BH869" s="15"/>
      <c r="BI869" s="15"/>
      <c r="BJ869" s="15"/>
      <c r="BK869" s="15"/>
      <c r="BL869" s="15"/>
      <c r="BM869" s="15"/>
      <c r="BN869" s="15"/>
      <c r="BO869" s="15"/>
      <c r="BQ869" s="18"/>
      <c r="BR869" s="15"/>
      <c r="BS869" s="15"/>
      <c r="BT869" s="15"/>
      <c r="BU869" s="15"/>
      <c r="BV869" s="15"/>
      <c r="BW869" s="15"/>
      <c r="BX869" s="15"/>
      <c r="BY869" s="15"/>
      <c r="BZ869" s="15"/>
    </row>
    <row r="870" spans="1:78" ht="15" customHeight="1" x14ac:dyDescent="0.75">
      <c r="A870" s="10">
        <v>1</v>
      </c>
      <c r="B870" s="11">
        <v>8800</v>
      </c>
      <c r="C870" s="11">
        <v>108608</v>
      </c>
      <c r="D870" s="11"/>
      <c r="E870" s="11">
        <v>0</v>
      </c>
      <c r="F870" s="11">
        <v>0</v>
      </c>
      <c r="G870" s="11">
        <v>6</v>
      </c>
      <c r="H870" s="11">
        <v>253.47175859000001</v>
      </c>
      <c r="I870" s="11">
        <v>4</v>
      </c>
      <c r="J870" s="11">
        <v>23</v>
      </c>
      <c r="K870" s="11"/>
      <c r="L870" s="11" t="s">
        <v>20</v>
      </c>
      <c r="M870" s="11" t="s">
        <v>17</v>
      </c>
      <c r="N870" s="11">
        <f t="shared" si="91"/>
        <v>0</v>
      </c>
      <c r="O870" s="11">
        <f t="shared" si="92"/>
        <v>1</v>
      </c>
      <c r="P870" s="11">
        <f t="shared" si="93"/>
        <v>0</v>
      </c>
      <c r="Q870" s="11">
        <f t="shared" si="94"/>
        <v>0</v>
      </c>
      <c r="R870" s="11">
        <f t="shared" si="95"/>
        <v>0</v>
      </c>
      <c r="S870" s="11">
        <f t="shared" si="96"/>
        <v>0</v>
      </c>
      <c r="T870" s="9">
        <f t="shared" si="97"/>
        <v>0</v>
      </c>
      <c r="AT870" s="18"/>
      <c r="AU870" s="15"/>
      <c r="AV870" s="15"/>
      <c r="AW870" s="15"/>
      <c r="AX870" s="15"/>
      <c r="AY870" s="15"/>
      <c r="AZ870" s="15"/>
      <c r="BA870" s="15"/>
      <c r="BB870" s="15"/>
      <c r="BC870" s="15"/>
      <c r="BD870" s="15"/>
      <c r="BE870" s="15"/>
      <c r="BF870" s="15"/>
      <c r="BG870" s="15"/>
      <c r="BH870" s="15"/>
      <c r="BI870" s="15"/>
      <c r="BJ870" s="15"/>
      <c r="BK870" s="15"/>
      <c r="BL870" s="15"/>
      <c r="BM870" s="15"/>
      <c r="BN870" s="15"/>
      <c r="BO870" s="15"/>
      <c r="BQ870" s="18"/>
      <c r="BR870" s="15"/>
      <c r="BS870" s="15"/>
      <c r="BT870" s="15"/>
      <c r="BU870" s="15"/>
      <c r="BV870" s="15"/>
      <c r="BW870" s="15"/>
      <c r="BX870" s="15"/>
      <c r="BY870" s="15"/>
      <c r="BZ870" s="15"/>
    </row>
    <row r="871" spans="1:78" ht="15" customHeight="1" x14ac:dyDescent="0.75">
      <c r="A871" s="10">
        <v>1</v>
      </c>
      <c r="B871" s="11">
        <v>8800</v>
      </c>
      <c r="C871" s="11">
        <v>2800</v>
      </c>
      <c r="D871" s="11">
        <v>18361</v>
      </c>
      <c r="E871" s="11">
        <v>2</v>
      </c>
      <c r="F871" s="11">
        <v>3</v>
      </c>
      <c r="G871" s="11">
        <v>1</v>
      </c>
      <c r="H871" s="11">
        <v>107.76666667000001</v>
      </c>
      <c r="I871" s="11">
        <v>4</v>
      </c>
      <c r="J871" s="11">
        <v>3</v>
      </c>
      <c r="K871" s="11"/>
      <c r="L871" s="11" t="s">
        <v>13</v>
      </c>
      <c r="M871" s="11" t="s">
        <v>14</v>
      </c>
      <c r="N871" s="11">
        <f t="shared" si="91"/>
        <v>1</v>
      </c>
      <c r="O871" s="11">
        <f t="shared" si="92"/>
        <v>0</v>
      </c>
      <c r="P871" s="11">
        <f t="shared" si="93"/>
        <v>1</v>
      </c>
      <c r="Q871" s="11">
        <f t="shared" si="94"/>
        <v>0</v>
      </c>
      <c r="R871" s="11">
        <f t="shared" si="95"/>
        <v>0</v>
      </c>
      <c r="S871" s="11">
        <f t="shared" si="96"/>
        <v>0</v>
      </c>
      <c r="T871" s="9">
        <f t="shared" si="97"/>
        <v>107.76666667000001</v>
      </c>
      <c r="AT871" s="18"/>
      <c r="AU871" s="15"/>
      <c r="AV871" s="15"/>
      <c r="AW871" s="15"/>
      <c r="AX871" s="15"/>
      <c r="AY871" s="15"/>
      <c r="AZ871" s="15"/>
      <c r="BA871" s="15"/>
      <c r="BB871" s="15"/>
      <c r="BC871" s="15"/>
      <c r="BD871" s="15"/>
      <c r="BE871" s="15"/>
      <c r="BF871" s="15"/>
      <c r="BG871" s="15"/>
      <c r="BH871" s="15"/>
      <c r="BI871" s="15"/>
      <c r="BJ871" s="15"/>
      <c r="BK871" s="15"/>
      <c r="BL871" s="15"/>
      <c r="BM871" s="15"/>
      <c r="BN871" s="15"/>
      <c r="BO871" s="15"/>
      <c r="BQ871" s="18"/>
      <c r="BR871" s="15"/>
      <c r="BS871" s="15"/>
      <c r="BT871" s="15"/>
      <c r="BU871" s="15"/>
      <c r="BV871" s="15"/>
      <c r="BW871" s="15"/>
      <c r="BX871" s="15"/>
      <c r="BY871" s="15"/>
      <c r="BZ871" s="15"/>
    </row>
    <row r="872" spans="1:78" ht="15" customHeight="1" x14ac:dyDescent="0.75">
      <c r="A872" s="10">
        <v>0</v>
      </c>
      <c r="B872" s="11">
        <v>8800</v>
      </c>
      <c r="C872" s="11">
        <v>51740</v>
      </c>
      <c r="D872" s="11">
        <v>60852</v>
      </c>
      <c r="E872" s="11">
        <v>23</v>
      </c>
      <c r="F872" s="11">
        <v>0</v>
      </c>
      <c r="G872" s="11">
        <v>0</v>
      </c>
      <c r="H872" s="11">
        <v>277.58958861000002</v>
      </c>
      <c r="I872" s="11">
        <v>3</v>
      </c>
      <c r="J872" s="11">
        <v>29</v>
      </c>
      <c r="K872" s="11">
        <v>39.885483806000003</v>
      </c>
      <c r="L872" s="11" t="s">
        <v>20</v>
      </c>
      <c r="M872" s="11" t="s">
        <v>14</v>
      </c>
      <c r="N872" s="11">
        <f t="shared" si="91"/>
        <v>0</v>
      </c>
      <c r="O872" s="11">
        <f t="shared" si="92"/>
        <v>0</v>
      </c>
      <c r="P872" s="11">
        <f t="shared" si="93"/>
        <v>1</v>
      </c>
      <c r="Q872" s="11">
        <f t="shared" si="94"/>
        <v>0</v>
      </c>
      <c r="R872" s="11">
        <f t="shared" si="95"/>
        <v>0</v>
      </c>
      <c r="S872" s="11">
        <f t="shared" si="96"/>
        <v>0</v>
      </c>
      <c r="T872" s="9">
        <f t="shared" si="97"/>
        <v>0</v>
      </c>
      <c r="AT872" s="18"/>
      <c r="AU872" s="15"/>
      <c r="AV872" s="15"/>
      <c r="AW872" s="15"/>
      <c r="AX872" s="15"/>
      <c r="AY872" s="15"/>
      <c r="AZ872" s="15"/>
      <c r="BA872" s="15"/>
      <c r="BB872" s="15"/>
      <c r="BC872" s="15"/>
      <c r="BD872" s="15"/>
      <c r="BE872" s="15"/>
      <c r="BF872" s="15"/>
      <c r="BG872" s="15"/>
      <c r="BH872" s="15"/>
      <c r="BI872" s="15"/>
      <c r="BJ872" s="15"/>
      <c r="BK872" s="15"/>
      <c r="BL872" s="15"/>
      <c r="BM872" s="15"/>
      <c r="BN872" s="15"/>
      <c r="BO872" s="15"/>
      <c r="BQ872" s="18"/>
      <c r="BR872" s="15"/>
      <c r="BS872" s="15"/>
      <c r="BT872" s="15"/>
      <c r="BU872" s="15"/>
      <c r="BV872" s="15"/>
      <c r="BW872" s="15"/>
      <c r="BX872" s="15"/>
      <c r="BY872" s="15"/>
      <c r="BZ872" s="15"/>
    </row>
    <row r="873" spans="1:78" ht="15" customHeight="1" x14ac:dyDescent="0.75">
      <c r="A873" s="10">
        <v>0</v>
      </c>
      <c r="B873" s="11">
        <v>8800</v>
      </c>
      <c r="C873" s="11">
        <v>135899</v>
      </c>
      <c r="D873" s="11">
        <v>202788</v>
      </c>
      <c r="E873" s="11">
        <v>1</v>
      </c>
      <c r="F873" s="11">
        <v>0</v>
      </c>
      <c r="G873" s="11">
        <v>0</v>
      </c>
      <c r="H873" s="11">
        <v>53.767621523999999</v>
      </c>
      <c r="I873" s="11">
        <v>1</v>
      </c>
      <c r="J873" s="11">
        <v>23</v>
      </c>
      <c r="K873" s="11">
        <v>35.932025066000001</v>
      </c>
      <c r="L873" s="11" t="s">
        <v>20</v>
      </c>
      <c r="M873" s="11" t="s">
        <v>18</v>
      </c>
      <c r="N873" s="11">
        <f t="shared" si="91"/>
        <v>0</v>
      </c>
      <c r="O873" s="11">
        <f t="shared" si="92"/>
        <v>0</v>
      </c>
      <c r="P873" s="11">
        <f t="shared" si="93"/>
        <v>0</v>
      </c>
      <c r="Q873" s="11">
        <f t="shared" si="94"/>
        <v>0</v>
      </c>
      <c r="R873" s="11">
        <f t="shared" si="95"/>
        <v>0</v>
      </c>
      <c r="S873" s="11">
        <f t="shared" si="96"/>
        <v>1</v>
      </c>
      <c r="T873" s="9">
        <f t="shared" si="97"/>
        <v>0</v>
      </c>
      <c r="AT873" s="18"/>
      <c r="AU873" s="15"/>
      <c r="AV873" s="15"/>
      <c r="AW873" s="15"/>
      <c r="AX873" s="15"/>
      <c r="AY873" s="15"/>
      <c r="AZ873" s="15"/>
      <c r="BA873" s="15"/>
      <c r="BB873" s="15"/>
      <c r="BC873" s="15"/>
      <c r="BD873" s="15"/>
      <c r="BE873" s="15"/>
      <c r="BF873" s="15"/>
      <c r="BG873" s="15"/>
      <c r="BH873" s="15"/>
      <c r="BI873" s="15"/>
      <c r="BJ873" s="15"/>
      <c r="BK873" s="15"/>
      <c r="BL873" s="15"/>
      <c r="BM873" s="15"/>
      <c r="BN873" s="15"/>
      <c r="BO873" s="15"/>
      <c r="BQ873" s="18"/>
      <c r="BR873" s="15"/>
      <c r="BS873" s="15"/>
      <c r="BT873" s="15"/>
      <c r="BU873" s="15"/>
      <c r="BV873" s="15"/>
      <c r="BW873" s="15"/>
      <c r="BX873" s="15"/>
      <c r="BY873" s="15"/>
      <c r="BZ873" s="15"/>
    </row>
    <row r="874" spans="1:78" ht="15" customHeight="1" x14ac:dyDescent="0.75">
      <c r="A874" s="10">
        <v>1</v>
      </c>
      <c r="B874" s="11">
        <v>8800</v>
      </c>
      <c r="C874" s="11">
        <v>67200</v>
      </c>
      <c r="D874" s="11">
        <v>80300</v>
      </c>
      <c r="E874" s="11">
        <v>10</v>
      </c>
      <c r="F874" s="11">
        <v>4</v>
      </c>
      <c r="G874" s="11">
        <v>1</v>
      </c>
      <c r="H874" s="11">
        <v>135.86666667</v>
      </c>
      <c r="I874" s="11">
        <v>1</v>
      </c>
      <c r="J874" s="11">
        <v>33</v>
      </c>
      <c r="K874" s="11"/>
      <c r="L874" s="11" t="s">
        <v>13</v>
      </c>
      <c r="M874" s="11" t="s">
        <v>14</v>
      </c>
      <c r="N874" s="11">
        <f t="shared" si="91"/>
        <v>1</v>
      </c>
      <c r="O874" s="11">
        <f t="shared" si="92"/>
        <v>0</v>
      </c>
      <c r="P874" s="11">
        <f t="shared" si="93"/>
        <v>1</v>
      </c>
      <c r="Q874" s="11">
        <f t="shared" si="94"/>
        <v>0</v>
      </c>
      <c r="R874" s="11">
        <f t="shared" si="95"/>
        <v>0</v>
      </c>
      <c r="S874" s="11">
        <f t="shared" si="96"/>
        <v>0</v>
      </c>
      <c r="T874" s="9">
        <f t="shared" si="97"/>
        <v>135.86666667</v>
      </c>
      <c r="AT874" s="18"/>
      <c r="AU874" s="15"/>
      <c r="AV874" s="15"/>
      <c r="AW874" s="15"/>
      <c r="AX874" s="15"/>
      <c r="AY874" s="15"/>
      <c r="AZ874" s="15"/>
      <c r="BA874" s="15"/>
      <c r="BB874" s="15"/>
      <c r="BC874" s="15"/>
      <c r="BD874" s="15"/>
      <c r="BE874" s="15"/>
      <c r="BF874" s="15"/>
      <c r="BG874" s="15"/>
      <c r="BH874" s="15"/>
      <c r="BI874" s="15"/>
      <c r="BJ874" s="15"/>
      <c r="BK874" s="15"/>
      <c r="BL874" s="15"/>
      <c r="BM874" s="15"/>
      <c r="BN874" s="15"/>
      <c r="BO874" s="15"/>
      <c r="BQ874" s="18"/>
      <c r="BR874" s="15"/>
      <c r="BS874" s="15"/>
      <c r="BT874" s="15"/>
      <c r="BU874" s="15"/>
      <c r="BV874" s="15"/>
      <c r="BW874" s="15"/>
      <c r="BX874" s="15"/>
      <c r="BY874" s="15"/>
      <c r="BZ874" s="15"/>
    </row>
    <row r="875" spans="1:78" ht="15" customHeight="1" x14ac:dyDescent="0.75">
      <c r="A875" s="10">
        <v>0</v>
      </c>
      <c r="B875" s="11">
        <v>8800</v>
      </c>
      <c r="C875" s="11">
        <v>26607</v>
      </c>
      <c r="D875" s="11">
        <v>39710</v>
      </c>
      <c r="E875" s="11">
        <v>0</v>
      </c>
      <c r="F875" s="11">
        <v>0</v>
      </c>
      <c r="G875" s="11">
        <v>0</v>
      </c>
      <c r="H875" s="11">
        <v>104.69282515</v>
      </c>
      <c r="I875" s="11">
        <v>1</v>
      </c>
      <c r="J875" s="11">
        <v>30</v>
      </c>
      <c r="K875" s="11">
        <v>38.326728213000003</v>
      </c>
      <c r="L875" s="11" t="s">
        <v>13</v>
      </c>
      <c r="M875" s="11" t="s">
        <v>15</v>
      </c>
      <c r="N875" s="11">
        <f t="shared" si="91"/>
        <v>1</v>
      </c>
      <c r="O875" s="11">
        <f t="shared" si="92"/>
        <v>0</v>
      </c>
      <c r="P875" s="11">
        <f t="shared" si="93"/>
        <v>0</v>
      </c>
      <c r="Q875" s="11">
        <f t="shared" si="94"/>
        <v>1</v>
      </c>
      <c r="R875" s="11">
        <f t="shared" si="95"/>
        <v>0</v>
      </c>
      <c r="S875" s="11">
        <f t="shared" si="96"/>
        <v>0</v>
      </c>
      <c r="T875" s="9">
        <f t="shared" si="97"/>
        <v>104.69282515</v>
      </c>
      <c r="AT875" s="18"/>
      <c r="AU875" s="15"/>
      <c r="AV875" s="15"/>
      <c r="AW875" s="15"/>
      <c r="AX875" s="15"/>
      <c r="AY875" s="15"/>
      <c r="AZ875" s="15"/>
      <c r="BA875" s="15"/>
      <c r="BB875" s="15"/>
      <c r="BC875" s="15"/>
      <c r="BD875" s="15"/>
      <c r="BE875" s="15"/>
      <c r="BF875" s="15"/>
      <c r="BG875" s="15"/>
      <c r="BH875" s="15"/>
      <c r="BI875" s="15"/>
      <c r="BJ875" s="15"/>
      <c r="BK875" s="15"/>
      <c r="BL875" s="15"/>
      <c r="BM875" s="15"/>
      <c r="BN875" s="15"/>
      <c r="BO875" s="15"/>
      <c r="BQ875" s="18"/>
      <c r="BR875" s="15"/>
      <c r="BS875" s="15"/>
      <c r="BT875" s="15"/>
      <c r="BU875" s="15"/>
      <c r="BV875" s="15"/>
      <c r="BW875" s="15"/>
      <c r="BX875" s="15"/>
      <c r="BY875" s="15"/>
      <c r="BZ875" s="15"/>
    </row>
    <row r="876" spans="1:78" ht="15" customHeight="1" x14ac:dyDescent="0.75">
      <c r="A876" s="10">
        <v>0</v>
      </c>
      <c r="B876" s="11">
        <v>8800</v>
      </c>
      <c r="C876" s="11">
        <v>78953</v>
      </c>
      <c r="D876" s="11">
        <v>93018</v>
      </c>
      <c r="E876" s="11">
        <v>7</v>
      </c>
      <c r="F876" s="11">
        <v>0</v>
      </c>
      <c r="G876" s="11">
        <v>0</v>
      </c>
      <c r="H876" s="11">
        <v>110.72312997</v>
      </c>
      <c r="I876" s="11">
        <v>0</v>
      </c>
      <c r="J876" s="11">
        <v>22</v>
      </c>
      <c r="K876" s="11">
        <v>28.289429172999998</v>
      </c>
      <c r="L876" s="11" t="s">
        <v>20</v>
      </c>
      <c r="M876" s="11" t="s">
        <v>17</v>
      </c>
      <c r="N876" s="11">
        <f t="shared" si="91"/>
        <v>0</v>
      </c>
      <c r="O876" s="11">
        <f t="shared" si="92"/>
        <v>1</v>
      </c>
      <c r="P876" s="11">
        <f t="shared" si="93"/>
        <v>0</v>
      </c>
      <c r="Q876" s="11">
        <f t="shared" si="94"/>
        <v>0</v>
      </c>
      <c r="R876" s="11">
        <f t="shared" si="95"/>
        <v>0</v>
      </c>
      <c r="S876" s="11">
        <f t="shared" si="96"/>
        <v>0</v>
      </c>
      <c r="T876" s="9">
        <f t="shared" si="97"/>
        <v>0</v>
      </c>
      <c r="AT876" s="18"/>
      <c r="AU876" s="15"/>
      <c r="AV876" s="15"/>
      <c r="AW876" s="15"/>
      <c r="AX876" s="15"/>
      <c r="AY876" s="15"/>
      <c r="AZ876" s="15"/>
      <c r="BA876" s="15"/>
      <c r="BB876" s="15"/>
      <c r="BC876" s="15"/>
      <c r="BD876" s="15"/>
      <c r="BE876" s="15"/>
      <c r="BF876" s="15"/>
      <c r="BG876" s="15"/>
      <c r="BH876" s="15"/>
      <c r="BI876" s="15"/>
      <c r="BJ876" s="15"/>
      <c r="BK876" s="15"/>
      <c r="BL876" s="15"/>
      <c r="BM876" s="15"/>
      <c r="BN876" s="15"/>
      <c r="BO876" s="15"/>
      <c r="BQ876" s="18"/>
      <c r="BR876" s="15"/>
      <c r="BS876" s="15"/>
      <c r="BT876" s="15"/>
      <c r="BU876" s="15"/>
      <c r="BV876" s="15"/>
      <c r="BW876" s="15"/>
      <c r="BX876" s="15"/>
      <c r="BY876" s="15"/>
      <c r="BZ876" s="15"/>
    </row>
    <row r="877" spans="1:78" ht="15" customHeight="1" x14ac:dyDescent="0.75">
      <c r="A877" s="10">
        <v>1</v>
      </c>
      <c r="B877" s="11">
        <v>8800</v>
      </c>
      <c r="C877" s="11">
        <v>33395</v>
      </c>
      <c r="D877" s="11">
        <v>51057</v>
      </c>
      <c r="E877" s="11">
        <v>2</v>
      </c>
      <c r="F877" s="11">
        <v>0</v>
      </c>
      <c r="G877" s="11">
        <v>0</v>
      </c>
      <c r="H877" s="11">
        <v>80.822479690999998</v>
      </c>
      <c r="I877" s="11">
        <v>1</v>
      </c>
      <c r="J877" s="11">
        <v>20</v>
      </c>
      <c r="K877" s="11">
        <v>16.883031014</v>
      </c>
      <c r="L877" s="11" t="s">
        <v>20</v>
      </c>
      <c r="M877" s="11" t="s">
        <v>15</v>
      </c>
      <c r="N877" s="11">
        <f t="shared" si="91"/>
        <v>0</v>
      </c>
      <c r="O877" s="11">
        <f t="shared" si="92"/>
        <v>0</v>
      </c>
      <c r="P877" s="11">
        <f t="shared" si="93"/>
        <v>0</v>
      </c>
      <c r="Q877" s="11">
        <f t="shared" si="94"/>
        <v>1</v>
      </c>
      <c r="R877" s="11">
        <f t="shared" si="95"/>
        <v>0</v>
      </c>
      <c r="S877" s="11">
        <f t="shared" si="96"/>
        <v>0</v>
      </c>
      <c r="T877" s="9">
        <f t="shared" si="97"/>
        <v>0</v>
      </c>
      <c r="AT877" s="18"/>
      <c r="AU877" s="15"/>
      <c r="AV877" s="15"/>
      <c r="AW877" s="15"/>
      <c r="AX877" s="15"/>
      <c r="AY877" s="15"/>
      <c r="AZ877" s="15"/>
      <c r="BA877" s="15"/>
      <c r="BB877" s="15"/>
      <c r="BC877" s="15"/>
      <c r="BD877" s="15"/>
      <c r="BE877" s="15"/>
      <c r="BF877" s="15"/>
      <c r="BG877" s="15"/>
      <c r="BH877" s="15"/>
      <c r="BI877" s="15"/>
      <c r="BJ877" s="15"/>
      <c r="BK877" s="15"/>
      <c r="BL877" s="15"/>
      <c r="BM877" s="15"/>
      <c r="BN877" s="15"/>
      <c r="BO877" s="15"/>
      <c r="BQ877" s="18"/>
      <c r="BR877" s="15"/>
      <c r="BS877" s="15"/>
      <c r="BT877" s="15"/>
      <c r="BU877" s="15"/>
      <c r="BV877" s="15"/>
      <c r="BW877" s="15"/>
      <c r="BX877" s="15"/>
      <c r="BY877" s="15"/>
      <c r="BZ877" s="15"/>
    </row>
    <row r="878" spans="1:78" ht="15" customHeight="1" x14ac:dyDescent="0.75">
      <c r="A878" s="10">
        <v>1</v>
      </c>
      <c r="B878" s="11">
        <v>8800</v>
      </c>
      <c r="C878" s="11">
        <v>32169</v>
      </c>
      <c r="D878" s="11">
        <v>37533</v>
      </c>
      <c r="E878" s="11">
        <v>3</v>
      </c>
      <c r="F878" s="11">
        <v>0</v>
      </c>
      <c r="G878" s="11">
        <v>0</v>
      </c>
      <c r="H878" s="11">
        <v>74.449294766999998</v>
      </c>
      <c r="I878" s="11">
        <v>3</v>
      </c>
      <c r="J878" s="11">
        <v>19</v>
      </c>
      <c r="K878" s="11">
        <v>25.34174093</v>
      </c>
      <c r="L878" s="11" t="s">
        <v>20</v>
      </c>
      <c r="M878" s="11" t="s">
        <v>14</v>
      </c>
      <c r="N878" s="11">
        <f t="shared" si="91"/>
        <v>0</v>
      </c>
      <c r="O878" s="11">
        <f t="shared" si="92"/>
        <v>0</v>
      </c>
      <c r="P878" s="11">
        <f t="shared" si="93"/>
        <v>1</v>
      </c>
      <c r="Q878" s="11">
        <f t="shared" si="94"/>
        <v>0</v>
      </c>
      <c r="R878" s="11">
        <f t="shared" si="95"/>
        <v>0</v>
      </c>
      <c r="S878" s="11">
        <f t="shared" si="96"/>
        <v>0</v>
      </c>
      <c r="T878" s="9">
        <f t="shared" si="97"/>
        <v>0</v>
      </c>
      <c r="AT878" s="18"/>
      <c r="AU878" s="15"/>
      <c r="AV878" s="15"/>
      <c r="AW878" s="15"/>
      <c r="AX878" s="15"/>
      <c r="AY878" s="15"/>
      <c r="AZ878" s="15"/>
      <c r="BA878" s="15"/>
      <c r="BB878" s="15"/>
      <c r="BC878" s="15"/>
      <c r="BD878" s="15"/>
      <c r="BE878" s="15"/>
      <c r="BF878" s="15"/>
      <c r="BG878" s="15"/>
      <c r="BH878" s="15"/>
      <c r="BI878" s="15"/>
      <c r="BJ878" s="15"/>
      <c r="BK878" s="15"/>
      <c r="BL878" s="15"/>
      <c r="BM878" s="15"/>
      <c r="BN878" s="15"/>
      <c r="BO878" s="15"/>
      <c r="BQ878" s="18"/>
      <c r="BR878" s="15"/>
      <c r="BS878" s="15"/>
      <c r="BT878" s="15"/>
      <c r="BU878" s="15"/>
      <c r="BV878" s="15"/>
      <c r="BW878" s="15"/>
      <c r="BX878" s="15"/>
      <c r="BY878" s="15"/>
      <c r="BZ878" s="15"/>
    </row>
    <row r="879" spans="1:78" ht="15" customHeight="1" x14ac:dyDescent="0.75">
      <c r="A879" s="10">
        <v>0</v>
      </c>
      <c r="B879" s="11">
        <v>8800</v>
      </c>
      <c r="C879" s="11">
        <v>56963</v>
      </c>
      <c r="D879" s="11">
        <v>70607</v>
      </c>
      <c r="E879" s="11">
        <v>4</v>
      </c>
      <c r="F879" s="11">
        <v>0</v>
      </c>
      <c r="G879" s="11">
        <v>0</v>
      </c>
      <c r="H879" s="11">
        <v>99.764414579999993</v>
      </c>
      <c r="I879" s="11">
        <v>3</v>
      </c>
      <c r="J879" s="11">
        <v>19</v>
      </c>
      <c r="K879" s="11">
        <v>40.345260733000003</v>
      </c>
      <c r="L879" s="11" t="s">
        <v>13</v>
      </c>
      <c r="M879" s="11" t="s">
        <v>14</v>
      </c>
      <c r="N879" s="11">
        <f t="shared" si="91"/>
        <v>1</v>
      </c>
      <c r="O879" s="11">
        <f t="shared" si="92"/>
        <v>0</v>
      </c>
      <c r="P879" s="11">
        <f t="shared" si="93"/>
        <v>1</v>
      </c>
      <c r="Q879" s="11">
        <f t="shared" si="94"/>
        <v>0</v>
      </c>
      <c r="R879" s="11">
        <f t="shared" si="95"/>
        <v>0</v>
      </c>
      <c r="S879" s="11">
        <f t="shared" si="96"/>
        <v>0</v>
      </c>
      <c r="T879" s="9">
        <f t="shared" si="97"/>
        <v>99.764414579999993</v>
      </c>
      <c r="AT879" s="18"/>
      <c r="AU879" s="15"/>
      <c r="AV879" s="15"/>
      <c r="AW879" s="15"/>
      <c r="AX879" s="15"/>
      <c r="AY879" s="15"/>
      <c r="AZ879" s="15"/>
      <c r="BA879" s="15"/>
      <c r="BB879" s="15"/>
      <c r="BC879" s="15"/>
      <c r="BD879" s="15"/>
      <c r="BE879" s="15"/>
      <c r="BF879" s="15"/>
      <c r="BG879" s="15"/>
      <c r="BH879" s="15"/>
      <c r="BI879" s="15"/>
      <c r="BJ879" s="15"/>
      <c r="BK879" s="15"/>
      <c r="BL879" s="15"/>
      <c r="BM879" s="15"/>
      <c r="BN879" s="15"/>
      <c r="BO879" s="15"/>
      <c r="BQ879" s="18"/>
      <c r="BR879" s="15"/>
      <c r="BS879" s="15"/>
      <c r="BT879" s="15"/>
      <c r="BU879" s="15"/>
      <c r="BV879" s="15"/>
      <c r="BW879" s="15"/>
      <c r="BX879" s="15"/>
      <c r="BY879" s="15"/>
      <c r="BZ879" s="15"/>
    </row>
    <row r="880" spans="1:78" ht="15" customHeight="1" x14ac:dyDescent="0.75">
      <c r="A880" s="10">
        <v>1</v>
      </c>
      <c r="B880" s="11">
        <v>8800</v>
      </c>
      <c r="C880" s="11">
        <v>50000</v>
      </c>
      <c r="D880" s="11">
        <v>68000</v>
      </c>
      <c r="E880" s="11">
        <v>19</v>
      </c>
      <c r="F880" s="11">
        <v>0</v>
      </c>
      <c r="G880" s="11">
        <v>0</v>
      </c>
      <c r="H880" s="11">
        <v>108.9</v>
      </c>
      <c r="I880" s="11">
        <v>0</v>
      </c>
      <c r="J880" s="11">
        <v>16</v>
      </c>
      <c r="K880" s="11"/>
      <c r="L880" s="11" t="s">
        <v>20</v>
      </c>
      <c r="M880" s="11" t="s">
        <v>14</v>
      </c>
      <c r="N880" s="11">
        <f t="shared" si="91"/>
        <v>0</v>
      </c>
      <c r="O880" s="11">
        <f t="shared" si="92"/>
        <v>0</v>
      </c>
      <c r="P880" s="11">
        <f t="shared" si="93"/>
        <v>1</v>
      </c>
      <c r="Q880" s="11">
        <f t="shared" si="94"/>
        <v>0</v>
      </c>
      <c r="R880" s="11">
        <f t="shared" si="95"/>
        <v>0</v>
      </c>
      <c r="S880" s="11">
        <f t="shared" si="96"/>
        <v>0</v>
      </c>
      <c r="T880" s="9">
        <f t="shared" si="97"/>
        <v>0</v>
      </c>
      <c r="AT880" s="18"/>
      <c r="AU880" s="15"/>
      <c r="AV880" s="15"/>
      <c r="AW880" s="15"/>
      <c r="AX880" s="15"/>
      <c r="AY880" s="15"/>
      <c r="AZ880" s="15"/>
      <c r="BA880" s="15"/>
      <c r="BB880" s="15"/>
      <c r="BC880" s="15"/>
      <c r="BD880" s="15"/>
      <c r="BE880" s="15"/>
      <c r="BF880" s="15"/>
      <c r="BG880" s="15"/>
      <c r="BH880" s="15"/>
      <c r="BI880" s="15"/>
      <c r="BJ880" s="15"/>
      <c r="BK880" s="15"/>
      <c r="BL880" s="15"/>
      <c r="BM880" s="15"/>
      <c r="BN880" s="15"/>
      <c r="BO880" s="15"/>
      <c r="BQ880" s="18"/>
      <c r="BR880" s="15"/>
      <c r="BS880" s="15"/>
      <c r="BT880" s="15"/>
      <c r="BU880" s="15"/>
      <c r="BV880" s="15"/>
      <c r="BW880" s="15"/>
      <c r="BX880" s="15"/>
      <c r="BY880" s="15"/>
      <c r="BZ880" s="15"/>
    </row>
    <row r="881" spans="1:78" ht="15" customHeight="1" x14ac:dyDescent="0.75">
      <c r="A881" s="10">
        <v>0</v>
      </c>
      <c r="B881" s="11">
        <v>8800</v>
      </c>
      <c r="C881" s="11">
        <v>74562</v>
      </c>
      <c r="D881" s="11">
        <v>89695</v>
      </c>
      <c r="E881" s="11">
        <v>24</v>
      </c>
      <c r="F881" s="11">
        <v>0</v>
      </c>
      <c r="G881" s="11">
        <v>0</v>
      </c>
      <c r="H881" s="11">
        <v>338.77674581000002</v>
      </c>
      <c r="I881" s="11">
        <v>1</v>
      </c>
      <c r="J881" s="11">
        <v>47</v>
      </c>
      <c r="K881" s="11">
        <v>28.439716511</v>
      </c>
      <c r="L881" s="11" t="s">
        <v>13</v>
      </c>
      <c r="M881" s="11" t="s">
        <v>14</v>
      </c>
      <c r="N881" s="11">
        <f t="shared" si="91"/>
        <v>1</v>
      </c>
      <c r="O881" s="11">
        <f t="shared" si="92"/>
        <v>0</v>
      </c>
      <c r="P881" s="11">
        <f t="shared" si="93"/>
        <v>1</v>
      </c>
      <c r="Q881" s="11">
        <f t="shared" si="94"/>
        <v>0</v>
      </c>
      <c r="R881" s="11">
        <f t="shared" si="95"/>
        <v>0</v>
      </c>
      <c r="S881" s="11">
        <f t="shared" si="96"/>
        <v>0</v>
      </c>
      <c r="T881" s="9">
        <f t="shared" si="97"/>
        <v>338.77674581000002</v>
      </c>
      <c r="AT881" s="18"/>
      <c r="AU881" s="15"/>
      <c r="AV881" s="15"/>
      <c r="AW881" s="15"/>
      <c r="AX881" s="15"/>
      <c r="AY881" s="15"/>
      <c r="AZ881" s="15"/>
      <c r="BA881" s="15"/>
      <c r="BB881" s="15"/>
      <c r="BC881" s="15"/>
      <c r="BD881" s="15"/>
      <c r="BE881" s="15"/>
      <c r="BF881" s="15"/>
      <c r="BG881" s="15"/>
      <c r="BH881" s="15"/>
      <c r="BI881" s="15"/>
      <c r="BJ881" s="15"/>
      <c r="BK881" s="15"/>
      <c r="BL881" s="15"/>
      <c r="BM881" s="15"/>
      <c r="BN881" s="15"/>
      <c r="BO881" s="15"/>
      <c r="BQ881" s="18"/>
      <c r="BR881" s="15"/>
      <c r="BS881" s="15"/>
      <c r="BT881" s="15"/>
      <c r="BU881" s="15"/>
      <c r="BV881" s="15"/>
      <c r="BW881" s="15"/>
      <c r="BX881" s="15"/>
      <c r="BY881" s="15"/>
      <c r="BZ881" s="15"/>
    </row>
    <row r="882" spans="1:78" ht="15" customHeight="1" x14ac:dyDescent="0.75">
      <c r="A882" s="10">
        <v>0</v>
      </c>
      <c r="B882" s="11">
        <v>8800</v>
      </c>
      <c r="C882" s="11">
        <v>101717</v>
      </c>
      <c r="D882" s="11">
        <v>122299</v>
      </c>
      <c r="E882" s="11">
        <v>11</v>
      </c>
      <c r="F882" s="11"/>
      <c r="G882" s="11"/>
      <c r="H882" s="11">
        <v>402.74048173</v>
      </c>
      <c r="I882" s="11">
        <v>1</v>
      </c>
      <c r="J882" s="11">
        <v>49</v>
      </c>
      <c r="K882" s="11">
        <v>38.421427581000003</v>
      </c>
      <c r="L882" s="11" t="s">
        <v>13</v>
      </c>
      <c r="M882" s="11" t="s">
        <v>14</v>
      </c>
      <c r="N882" s="11">
        <f t="shared" si="91"/>
        <v>1</v>
      </c>
      <c r="O882" s="11">
        <f t="shared" si="92"/>
        <v>0</v>
      </c>
      <c r="P882" s="11">
        <f t="shared" si="93"/>
        <v>1</v>
      </c>
      <c r="Q882" s="11">
        <f t="shared" si="94"/>
        <v>0</v>
      </c>
      <c r="R882" s="11">
        <f t="shared" si="95"/>
        <v>0</v>
      </c>
      <c r="S882" s="11">
        <f t="shared" si="96"/>
        <v>0</v>
      </c>
      <c r="T882" s="9">
        <f t="shared" si="97"/>
        <v>402.74048173</v>
      </c>
      <c r="AT882" s="18"/>
      <c r="AU882" s="15"/>
      <c r="AV882" s="15"/>
      <c r="AW882" s="15"/>
      <c r="AX882" s="15"/>
      <c r="AY882" s="15"/>
      <c r="AZ882" s="15"/>
      <c r="BA882" s="15"/>
      <c r="BB882" s="15"/>
      <c r="BC882" s="15"/>
      <c r="BD882" s="15"/>
      <c r="BE882" s="15"/>
      <c r="BF882" s="15"/>
      <c r="BG882" s="15"/>
      <c r="BH882" s="15"/>
      <c r="BI882" s="15"/>
      <c r="BJ882" s="15"/>
      <c r="BK882" s="15"/>
      <c r="BL882" s="15"/>
      <c r="BM882" s="15"/>
      <c r="BN882" s="15"/>
      <c r="BO882" s="15"/>
      <c r="BQ882" s="18"/>
      <c r="BR882" s="15"/>
      <c r="BS882" s="15"/>
      <c r="BT882" s="15"/>
      <c r="BU882" s="15"/>
      <c r="BV882" s="15"/>
      <c r="BW882" s="15"/>
      <c r="BX882" s="15"/>
      <c r="BY882" s="15"/>
      <c r="BZ882" s="15"/>
    </row>
    <row r="883" spans="1:78" ht="15" customHeight="1" x14ac:dyDescent="0.75">
      <c r="A883" s="10">
        <v>0</v>
      </c>
      <c r="B883" s="11">
        <v>8800</v>
      </c>
      <c r="C883" s="11"/>
      <c r="D883" s="11">
        <v>74928</v>
      </c>
      <c r="E883" s="11"/>
      <c r="F883" s="11"/>
      <c r="G883" s="11"/>
      <c r="H883" s="11"/>
      <c r="I883" s="11"/>
      <c r="J883" s="11"/>
      <c r="K883" s="11">
        <v>23.988913065999999</v>
      </c>
      <c r="L883" s="11"/>
      <c r="M883" s="11"/>
      <c r="N883" s="11">
        <f t="shared" si="91"/>
        <v>0</v>
      </c>
      <c r="O883" s="11">
        <f t="shared" si="92"/>
        <v>0</v>
      </c>
      <c r="P883" s="11">
        <f t="shared" si="93"/>
        <v>0</v>
      </c>
      <c r="Q883" s="11">
        <f t="shared" si="94"/>
        <v>0</v>
      </c>
      <c r="R883" s="11">
        <f t="shared" si="95"/>
        <v>0</v>
      </c>
      <c r="S883" s="11">
        <f t="shared" si="96"/>
        <v>0</v>
      </c>
      <c r="T883" s="9">
        <f t="shared" si="97"/>
        <v>0</v>
      </c>
      <c r="AT883" s="18"/>
      <c r="AU883" s="15"/>
      <c r="AV883" s="15"/>
      <c r="AW883" s="15"/>
      <c r="AX883" s="15"/>
      <c r="AY883" s="15"/>
      <c r="AZ883" s="15"/>
      <c r="BA883" s="15"/>
      <c r="BB883" s="15"/>
      <c r="BC883" s="15"/>
      <c r="BD883" s="15"/>
      <c r="BE883" s="15"/>
      <c r="BF883" s="15"/>
      <c r="BG883" s="15"/>
      <c r="BH883" s="15"/>
      <c r="BI883" s="15"/>
      <c r="BJ883" s="15"/>
      <c r="BK883" s="15"/>
      <c r="BL883" s="15"/>
      <c r="BM883" s="15"/>
      <c r="BN883" s="15"/>
      <c r="BO883" s="15"/>
      <c r="BQ883" s="18"/>
      <c r="BR883" s="15"/>
      <c r="BS883" s="15"/>
      <c r="BT883" s="15"/>
      <c r="BU883" s="15"/>
      <c r="BV883" s="15"/>
      <c r="BW883" s="15"/>
      <c r="BX883" s="15"/>
      <c r="BY883" s="15"/>
      <c r="BZ883" s="15"/>
    </row>
    <row r="884" spans="1:78" ht="15" customHeight="1" x14ac:dyDescent="0.75">
      <c r="A884" s="10">
        <v>0</v>
      </c>
      <c r="B884" s="11">
        <v>8800</v>
      </c>
      <c r="C884" s="11"/>
      <c r="D884" s="11">
        <v>32221</v>
      </c>
      <c r="E884" s="11">
        <v>0</v>
      </c>
      <c r="F884" s="11">
        <v>0</v>
      </c>
      <c r="G884" s="11">
        <v>0</v>
      </c>
      <c r="H884" s="11">
        <v>276.84193488</v>
      </c>
      <c r="I884" s="11">
        <v>0</v>
      </c>
      <c r="J884" s="11">
        <v>14</v>
      </c>
      <c r="K884" s="11">
        <v>24.198678371</v>
      </c>
      <c r="L884" s="11" t="s">
        <v>20</v>
      </c>
      <c r="M884" s="11" t="s">
        <v>14</v>
      </c>
      <c r="N884" s="11">
        <f t="shared" si="91"/>
        <v>0</v>
      </c>
      <c r="O884" s="11">
        <f t="shared" si="92"/>
        <v>0</v>
      </c>
      <c r="P884" s="11">
        <f t="shared" si="93"/>
        <v>1</v>
      </c>
      <c r="Q884" s="11">
        <f t="shared" si="94"/>
        <v>0</v>
      </c>
      <c r="R884" s="11">
        <f t="shared" si="95"/>
        <v>0</v>
      </c>
      <c r="S884" s="11">
        <f t="shared" si="96"/>
        <v>0</v>
      </c>
      <c r="T884" s="9">
        <f t="shared" si="97"/>
        <v>0</v>
      </c>
      <c r="AT884" s="18"/>
      <c r="AU884" s="15"/>
      <c r="AV884" s="15"/>
      <c r="AW884" s="15"/>
      <c r="AX884" s="15"/>
      <c r="AY884" s="15"/>
      <c r="AZ884" s="15"/>
      <c r="BA884" s="15"/>
      <c r="BB884" s="15"/>
      <c r="BC884" s="15"/>
      <c r="BD884" s="15"/>
      <c r="BE884" s="15"/>
      <c r="BF884" s="15"/>
      <c r="BG884" s="15"/>
      <c r="BH884" s="15"/>
      <c r="BI884" s="15"/>
      <c r="BJ884" s="15"/>
      <c r="BK884" s="15"/>
      <c r="BL884" s="15"/>
      <c r="BM884" s="15"/>
      <c r="BN884" s="15"/>
      <c r="BO884" s="15"/>
      <c r="BQ884" s="18"/>
      <c r="BR884" s="15"/>
      <c r="BS884" s="15"/>
      <c r="BT884" s="15"/>
      <c r="BU884" s="15"/>
      <c r="BV884" s="15"/>
      <c r="BW884" s="15"/>
      <c r="BX884" s="15"/>
      <c r="BY884" s="15"/>
      <c r="BZ884" s="15"/>
    </row>
    <row r="885" spans="1:78" ht="15" customHeight="1" x14ac:dyDescent="0.75">
      <c r="A885" s="10">
        <v>0</v>
      </c>
      <c r="B885" s="11">
        <v>8800</v>
      </c>
      <c r="C885" s="11">
        <v>73765</v>
      </c>
      <c r="D885" s="11">
        <v>93917</v>
      </c>
      <c r="E885" s="11">
        <v>15</v>
      </c>
      <c r="F885" s="11"/>
      <c r="G885" s="11"/>
      <c r="H885" s="11">
        <v>128.85330185000001</v>
      </c>
      <c r="I885" s="11">
        <v>4</v>
      </c>
      <c r="J885" s="11">
        <v>15</v>
      </c>
      <c r="K885" s="11">
        <v>24.491198608000001</v>
      </c>
      <c r="L885" s="11" t="s">
        <v>20</v>
      </c>
      <c r="M885" s="11" t="s">
        <v>14</v>
      </c>
      <c r="N885" s="11">
        <f t="shared" si="91"/>
        <v>0</v>
      </c>
      <c r="O885" s="11">
        <f t="shared" si="92"/>
        <v>0</v>
      </c>
      <c r="P885" s="11">
        <f t="shared" si="93"/>
        <v>1</v>
      </c>
      <c r="Q885" s="11">
        <f t="shared" si="94"/>
        <v>0</v>
      </c>
      <c r="R885" s="11">
        <f t="shared" si="95"/>
        <v>0</v>
      </c>
      <c r="S885" s="11">
        <f t="shared" si="96"/>
        <v>0</v>
      </c>
      <c r="T885" s="9">
        <f t="shared" si="97"/>
        <v>0</v>
      </c>
      <c r="AT885" s="18"/>
      <c r="AU885" s="15"/>
      <c r="AV885" s="15"/>
      <c r="AW885" s="15"/>
      <c r="AX885" s="15"/>
      <c r="AY885" s="15"/>
      <c r="AZ885" s="15"/>
      <c r="BA885" s="15"/>
      <c r="BB885" s="15"/>
      <c r="BC885" s="15"/>
      <c r="BD885" s="15"/>
      <c r="BE885" s="15"/>
      <c r="BF885" s="15"/>
      <c r="BG885" s="15"/>
      <c r="BH885" s="15"/>
      <c r="BI885" s="15"/>
      <c r="BJ885" s="15"/>
      <c r="BK885" s="15"/>
      <c r="BL885" s="15"/>
      <c r="BM885" s="15"/>
      <c r="BN885" s="15"/>
      <c r="BO885" s="15"/>
      <c r="BQ885" s="18"/>
      <c r="BR885" s="15"/>
      <c r="BS885" s="15"/>
      <c r="BT885" s="15"/>
      <c r="BU885" s="15"/>
      <c r="BV885" s="15"/>
      <c r="BW885" s="15"/>
      <c r="BX885" s="15"/>
      <c r="BY885" s="15"/>
      <c r="BZ885" s="15"/>
    </row>
    <row r="886" spans="1:78" ht="15" customHeight="1" x14ac:dyDescent="0.75">
      <c r="A886" s="10">
        <v>0</v>
      </c>
      <c r="B886" s="11">
        <v>8800</v>
      </c>
      <c r="C886" s="11">
        <v>55990</v>
      </c>
      <c r="D886" s="11">
        <v>89673</v>
      </c>
      <c r="E886" s="11">
        <v>18</v>
      </c>
      <c r="F886" s="11">
        <v>0</v>
      </c>
      <c r="G886" s="11">
        <v>0</v>
      </c>
      <c r="H886" s="11">
        <v>184.62596593999999</v>
      </c>
      <c r="I886" s="11">
        <v>0</v>
      </c>
      <c r="J886" s="11">
        <v>29</v>
      </c>
      <c r="K886" s="11">
        <v>27.701649739</v>
      </c>
      <c r="L886" s="11" t="s">
        <v>13</v>
      </c>
      <c r="M886" s="11" t="s">
        <v>14</v>
      </c>
      <c r="N886" s="11">
        <f t="shared" si="91"/>
        <v>1</v>
      </c>
      <c r="O886" s="11">
        <f t="shared" si="92"/>
        <v>0</v>
      </c>
      <c r="P886" s="11">
        <f t="shared" si="93"/>
        <v>1</v>
      </c>
      <c r="Q886" s="11">
        <f t="shared" si="94"/>
        <v>0</v>
      </c>
      <c r="R886" s="11">
        <f t="shared" si="95"/>
        <v>0</v>
      </c>
      <c r="S886" s="11">
        <f t="shared" si="96"/>
        <v>0</v>
      </c>
      <c r="T886" s="9">
        <f t="shared" si="97"/>
        <v>184.62596593999999</v>
      </c>
      <c r="AT886" s="18"/>
      <c r="AU886" s="15"/>
      <c r="AV886" s="15"/>
      <c r="AW886" s="15"/>
      <c r="AX886" s="15"/>
      <c r="AY886" s="15"/>
      <c r="AZ886" s="15"/>
      <c r="BA886" s="15"/>
      <c r="BB886" s="15"/>
      <c r="BC886" s="15"/>
      <c r="BD886" s="15"/>
      <c r="BE886" s="15"/>
      <c r="BF886" s="15"/>
      <c r="BG886" s="15"/>
      <c r="BH886" s="15"/>
      <c r="BI886" s="15"/>
      <c r="BJ886" s="15"/>
      <c r="BK886" s="15"/>
      <c r="BL886" s="15"/>
      <c r="BM886" s="15"/>
      <c r="BN886" s="15"/>
      <c r="BO886" s="15"/>
      <c r="BQ886" s="18"/>
      <c r="BR886" s="15"/>
      <c r="BS886" s="15"/>
      <c r="BT886" s="15"/>
      <c r="BU886" s="15"/>
      <c r="BV886" s="15"/>
      <c r="BW886" s="15"/>
      <c r="BX886" s="15"/>
      <c r="BY886" s="15"/>
      <c r="BZ886" s="15"/>
    </row>
    <row r="887" spans="1:78" ht="15" customHeight="1" x14ac:dyDescent="0.75">
      <c r="A887" s="10">
        <v>0</v>
      </c>
      <c r="B887" s="11">
        <v>8900</v>
      </c>
      <c r="C887" s="11">
        <v>80334</v>
      </c>
      <c r="D887" s="11">
        <v>87448</v>
      </c>
      <c r="E887" s="11">
        <v>18</v>
      </c>
      <c r="F887" s="11">
        <v>0</v>
      </c>
      <c r="G887" s="11">
        <v>0</v>
      </c>
      <c r="H887" s="11">
        <v>279.87655021</v>
      </c>
      <c r="I887" s="11">
        <v>0</v>
      </c>
      <c r="J887" s="11">
        <v>23</v>
      </c>
      <c r="K887" s="11">
        <v>38.513997447999998</v>
      </c>
      <c r="L887" s="11" t="s">
        <v>20</v>
      </c>
      <c r="M887" s="11" t="s">
        <v>17</v>
      </c>
      <c r="N887" s="11">
        <f t="shared" si="91"/>
        <v>0</v>
      </c>
      <c r="O887" s="11">
        <f t="shared" si="92"/>
        <v>1</v>
      </c>
      <c r="P887" s="11">
        <f t="shared" si="93"/>
        <v>0</v>
      </c>
      <c r="Q887" s="11">
        <f t="shared" si="94"/>
        <v>0</v>
      </c>
      <c r="R887" s="11">
        <f t="shared" si="95"/>
        <v>0</v>
      </c>
      <c r="S887" s="11">
        <f t="shared" si="96"/>
        <v>0</v>
      </c>
      <c r="T887" s="9">
        <f t="shared" si="97"/>
        <v>0</v>
      </c>
      <c r="AT887" s="18"/>
      <c r="AU887" s="15"/>
      <c r="AV887" s="15"/>
      <c r="AW887" s="15"/>
      <c r="AX887" s="15"/>
      <c r="AY887" s="15"/>
      <c r="AZ887" s="15"/>
      <c r="BA887" s="15"/>
      <c r="BB887" s="15"/>
      <c r="BC887" s="15"/>
      <c r="BD887" s="15"/>
      <c r="BE887" s="15"/>
      <c r="BF887" s="15"/>
      <c r="BG887" s="15"/>
      <c r="BH887" s="15"/>
      <c r="BI887" s="15"/>
      <c r="BJ887" s="15"/>
      <c r="BK887" s="15"/>
      <c r="BL887" s="15"/>
      <c r="BM887" s="15"/>
      <c r="BN887" s="15"/>
      <c r="BO887" s="15"/>
      <c r="BQ887" s="18"/>
      <c r="BR887" s="15"/>
      <c r="BS887" s="15"/>
      <c r="BT887" s="15"/>
      <c r="BU887" s="15"/>
      <c r="BV887" s="15"/>
      <c r="BW887" s="15"/>
      <c r="BX887" s="15"/>
      <c r="BY887" s="15"/>
      <c r="BZ887" s="15"/>
    </row>
    <row r="888" spans="1:78" ht="15" customHeight="1" x14ac:dyDescent="0.75">
      <c r="A888" s="10">
        <v>1</v>
      </c>
      <c r="B888" s="11">
        <v>8900</v>
      </c>
      <c r="C888" s="11">
        <v>33208</v>
      </c>
      <c r="D888" s="11">
        <v>75000</v>
      </c>
      <c r="E888" s="11">
        <v>22</v>
      </c>
      <c r="F888" s="11">
        <v>0</v>
      </c>
      <c r="G888" s="11">
        <v>3</v>
      </c>
      <c r="H888" s="11">
        <v>166.2</v>
      </c>
      <c r="I888" s="11">
        <v>1</v>
      </c>
      <c r="J888" s="11">
        <v>33</v>
      </c>
      <c r="K888" s="11"/>
      <c r="L888" s="11" t="s">
        <v>20</v>
      </c>
      <c r="M888" s="11" t="s">
        <v>17</v>
      </c>
      <c r="N888" s="11">
        <f t="shared" si="91"/>
        <v>0</v>
      </c>
      <c r="O888" s="11">
        <f t="shared" si="92"/>
        <v>1</v>
      </c>
      <c r="P888" s="11">
        <f t="shared" si="93"/>
        <v>0</v>
      </c>
      <c r="Q888" s="11">
        <f t="shared" si="94"/>
        <v>0</v>
      </c>
      <c r="R888" s="11">
        <f t="shared" si="95"/>
        <v>0</v>
      </c>
      <c r="S888" s="11">
        <f t="shared" si="96"/>
        <v>0</v>
      </c>
      <c r="T888" s="9">
        <f t="shared" si="97"/>
        <v>0</v>
      </c>
      <c r="AT888" s="18"/>
      <c r="AU888" s="15"/>
      <c r="AV888" s="15"/>
      <c r="AW888" s="15"/>
      <c r="AX888" s="15"/>
      <c r="AY888" s="15"/>
      <c r="AZ888" s="15"/>
      <c r="BA888" s="15"/>
      <c r="BB888" s="15"/>
      <c r="BC888" s="15"/>
      <c r="BD888" s="15"/>
      <c r="BE888" s="15"/>
      <c r="BF888" s="15"/>
      <c r="BG888" s="15"/>
      <c r="BH888" s="15"/>
      <c r="BI888" s="15"/>
      <c r="BJ888" s="15"/>
      <c r="BK888" s="15"/>
      <c r="BL888" s="15"/>
      <c r="BM888" s="15"/>
      <c r="BN888" s="15"/>
      <c r="BO888" s="15"/>
      <c r="BQ888" s="18"/>
      <c r="BR888" s="15"/>
      <c r="BS888" s="15"/>
      <c r="BT888" s="15"/>
      <c r="BU888" s="15"/>
      <c r="BV888" s="15"/>
      <c r="BW888" s="15"/>
      <c r="BX888" s="15"/>
      <c r="BY888" s="15"/>
      <c r="BZ888" s="15"/>
    </row>
    <row r="889" spans="1:78" ht="15" customHeight="1" x14ac:dyDescent="0.75">
      <c r="A889" s="10">
        <v>0</v>
      </c>
      <c r="B889" s="11">
        <v>8900</v>
      </c>
      <c r="C889" s="11">
        <v>75441</v>
      </c>
      <c r="D889" s="11">
        <v>116950</v>
      </c>
      <c r="E889" s="11">
        <v>26</v>
      </c>
      <c r="F889" s="11">
        <v>0</v>
      </c>
      <c r="G889" s="11">
        <v>0</v>
      </c>
      <c r="H889" s="11">
        <v>322.73119571000001</v>
      </c>
      <c r="I889" s="11">
        <v>2</v>
      </c>
      <c r="J889" s="11">
        <v>37</v>
      </c>
      <c r="K889" s="11">
        <v>33.788523673999997</v>
      </c>
      <c r="L889" s="11" t="s">
        <v>13</v>
      </c>
      <c r="M889" s="11" t="s">
        <v>15</v>
      </c>
      <c r="N889" s="11">
        <f t="shared" si="91"/>
        <v>1</v>
      </c>
      <c r="O889" s="11">
        <f t="shared" si="92"/>
        <v>0</v>
      </c>
      <c r="P889" s="11">
        <f t="shared" si="93"/>
        <v>0</v>
      </c>
      <c r="Q889" s="11">
        <f t="shared" si="94"/>
        <v>1</v>
      </c>
      <c r="R889" s="11">
        <f t="shared" si="95"/>
        <v>0</v>
      </c>
      <c r="S889" s="11">
        <f t="shared" si="96"/>
        <v>0</v>
      </c>
      <c r="T889" s="9">
        <f t="shared" si="97"/>
        <v>322.73119571000001</v>
      </c>
      <c r="AT889" s="18"/>
      <c r="AU889" s="15"/>
      <c r="AV889" s="15"/>
      <c r="AW889" s="15"/>
      <c r="AX889" s="15"/>
      <c r="AY889" s="15"/>
      <c r="AZ889" s="15"/>
      <c r="BA889" s="15"/>
      <c r="BB889" s="15"/>
      <c r="BC889" s="15"/>
      <c r="BD889" s="15"/>
      <c r="BE889" s="15"/>
      <c r="BF889" s="15"/>
      <c r="BG889" s="15"/>
      <c r="BH889" s="15"/>
      <c r="BI889" s="15"/>
      <c r="BJ889" s="15"/>
      <c r="BK889" s="15"/>
      <c r="BL889" s="15"/>
      <c r="BM889" s="15"/>
      <c r="BN889" s="15"/>
      <c r="BO889" s="15"/>
      <c r="BQ889" s="18"/>
      <c r="BR889" s="15"/>
      <c r="BS889" s="15"/>
      <c r="BT889" s="15"/>
      <c r="BU889" s="15"/>
      <c r="BV889" s="15"/>
      <c r="BW889" s="15"/>
      <c r="BX889" s="15"/>
      <c r="BY889" s="15"/>
      <c r="BZ889" s="15"/>
    </row>
    <row r="890" spans="1:78" ht="15" customHeight="1" x14ac:dyDescent="0.75">
      <c r="A890" s="10">
        <v>0</v>
      </c>
      <c r="B890" s="11">
        <v>8900</v>
      </c>
      <c r="C890" s="11">
        <v>111493</v>
      </c>
      <c r="D890" s="11">
        <v>133191</v>
      </c>
      <c r="E890" s="11">
        <v>6</v>
      </c>
      <c r="F890" s="11">
        <v>0</v>
      </c>
      <c r="G890" s="11">
        <v>0</v>
      </c>
      <c r="H890" s="11">
        <v>159.43269807999999</v>
      </c>
      <c r="I890" s="11">
        <v>0</v>
      </c>
      <c r="J890" s="11">
        <v>19</v>
      </c>
      <c r="K890" s="11">
        <v>34.371148900000001</v>
      </c>
      <c r="L890" s="11" t="s">
        <v>20</v>
      </c>
      <c r="M890" s="11" t="s">
        <v>19</v>
      </c>
      <c r="N890" s="11">
        <f t="shared" si="91"/>
        <v>0</v>
      </c>
      <c r="O890" s="11">
        <f t="shared" si="92"/>
        <v>0</v>
      </c>
      <c r="P890" s="11">
        <f t="shared" si="93"/>
        <v>0</v>
      </c>
      <c r="Q890" s="11">
        <f t="shared" si="94"/>
        <v>0</v>
      </c>
      <c r="R890" s="11">
        <f t="shared" si="95"/>
        <v>0</v>
      </c>
      <c r="S890" s="11">
        <f t="shared" si="96"/>
        <v>0</v>
      </c>
      <c r="T890" s="9">
        <f t="shared" si="97"/>
        <v>0</v>
      </c>
      <c r="AT890" s="18"/>
      <c r="AU890" s="15"/>
      <c r="AV890" s="15"/>
      <c r="AW890" s="15"/>
      <c r="AX890" s="15"/>
      <c r="AY890" s="15"/>
      <c r="AZ890" s="15"/>
      <c r="BA890" s="15"/>
      <c r="BB890" s="15"/>
      <c r="BC890" s="15"/>
      <c r="BD890" s="15"/>
      <c r="BE890" s="15"/>
      <c r="BF890" s="15"/>
      <c r="BG890" s="15"/>
      <c r="BH890" s="15"/>
      <c r="BI890" s="15"/>
      <c r="BJ890" s="15"/>
      <c r="BK890" s="15"/>
      <c r="BL890" s="15"/>
      <c r="BM890" s="15"/>
      <c r="BN890" s="15"/>
      <c r="BO890" s="15"/>
      <c r="BQ890" s="18"/>
      <c r="BR890" s="15"/>
      <c r="BS890" s="15"/>
      <c r="BT890" s="15"/>
      <c r="BU890" s="15"/>
      <c r="BV890" s="15"/>
      <c r="BW890" s="15"/>
      <c r="BX890" s="15"/>
      <c r="BY890" s="15"/>
      <c r="BZ890" s="15"/>
    </row>
    <row r="891" spans="1:78" ht="15" customHeight="1" x14ac:dyDescent="0.75">
      <c r="A891" s="10">
        <v>0</v>
      </c>
      <c r="B891" s="11">
        <v>8900</v>
      </c>
      <c r="C891" s="11">
        <v>63342</v>
      </c>
      <c r="D891" s="11">
        <v>78275</v>
      </c>
      <c r="E891" s="11">
        <v>19</v>
      </c>
      <c r="F891" s="11">
        <v>0</v>
      </c>
      <c r="G891" s="11">
        <v>0</v>
      </c>
      <c r="H891" s="11">
        <v>162.19648426000001</v>
      </c>
      <c r="I891" s="11">
        <v>1</v>
      </c>
      <c r="J891" s="11">
        <v>11</v>
      </c>
      <c r="K891" s="11">
        <v>32.612662761999999</v>
      </c>
      <c r="L891" s="11" t="s">
        <v>20</v>
      </c>
      <c r="M891" s="11"/>
      <c r="N891" s="11">
        <f t="shared" si="91"/>
        <v>0</v>
      </c>
      <c r="O891" s="11">
        <f t="shared" si="92"/>
        <v>0</v>
      </c>
      <c r="P891" s="11">
        <f t="shared" si="93"/>
        <v>0</v>
      </c>
      <c r="Q891" s="11">
        <f t="shared" si="94"/>
        <v>0</v>
      </c>
      <c r="R891" s="11">
        <f t="shared" si="95"/>
        <v>0</v>
      </c>
      <c r="S891" s="11">
        <f t="shared" si="96"/>
        <v>0</v>
      </c>
      <c r="T891" s="9">
        <f t="shared" si="97"/>
        <v>0</v>
      </c>
      <c r="AT891" s="18"/>
      <c r="AU891" s="15"/>
      <c r="AV891" s="15"/>
      <c r="AW891" s="15"/>
      <c r="AX891" s="15"/>
      <c r="AY891" s="15"/>
      <c r="AZ891" s="15"/>
      <c r="BA891" s="15"/>
      <c r="BB891" s="15"/>
      <c r="BC891" s="15"/>
      <c r="BD891" s="15"/>
      <c r="BE891" s="15"/>
      <c r="BF891" s="15"/>
      <c r="BG891" s="15"/>
      <c r="BH891" s="15"/>
      <c r="BI891" s="15"/>
      <c r="BJ891" s="15"/>
      <c r="BK891" s="15"/>
      <c r="BL891" s="15"/>
      <c r="BM891" s="15"/>
      <c r="BN891" s="15"/>
      <c r="BO891" s="15"/>
      <c r="BQ891" s="18"/>
      <c r="BR891" s="15"/>
      <c r="BS891" s="15"/>
      <c r="BT891" s="15"/>
      <c r="BU891" s="15"/>
      <c r="BV891" s="15"/>
      <c r="BW891" s="15"/>
      <c r="BX891" s="15"/>
      <c r="BY891" s="15"/>
      <c r="BZ891" s="15"/>
    </row>
    <row r="892" spans="1:78" ht="15" customHeight="1" x14ac:dyDescent="0.75">
      <c r="A892" s="10">
        <v>0</v>
      </c>
      <c r="B892" s="11">
        <v>8900</v>
      </c>
      <c r="C892" s="11">
        <v>58503</v>
      </c>
      <c r="D892" s="11">
        <v>74706</v>
      </c>
      <c r="E892" s="11">
        <v>6</v>
      </c>
      <c r="F892" s="11">
        <v>0</v>
      </c>
      <c r="G892" s="11">
        <v>0</v>
      </c>
      <c r="H892" s="11">
        <v>243.93599624999999</v>
      </c>
      <c r="I892" s="11">
        <v>1</v>
      </c>
      <c r="J892" s="11">
        <v>16</v>
      </c>
      <c r="K892" s="11">
        <v>36.793237169000001</v>
      </c>
      <c r="L892" s="11" t="s">
        <v>13</v>
      </c>
      <c r="M892" s="11" t="s">
        <v>14</v>
      </c>
      <c r="N892" s="11">
        <f t="shared" si="91"/>
        <v>1</v>
      </c>
      <c r="O892" s="11">
        <f t="shared" si="92"/>
        <v>0</v>
      </c>
      <c r="P892" s="11">
        <f t="shared" si="93"/>
        <v>1</v>
      </c>
      <c r="Q892" s="11">
        <f t="shared" si="94"/>
        <v>0</v>
      </c>
      <c r="R892" s="11">
        <f t="shared" si="95"/>
        <v>0</v>
      </c>
      <c r="S892" s="11">
        <f t="shared" si="96"/>
        <v>0</v>
      </c>
      <c r="T892" s="9">
        <f t="shared" si="97"/>
        <v>243.93599624999999</v>
      </c>
      <c r="AT892" s="18"/>
      <c r="AU892" s="15"/>
      <c r="AV892" s="15"/>
      <c r="AW892" s="15"/>
      <c r="AX892" s="15"/>
      <c r="AY892" s="15"/>
      <c r="AZ892" s="15"/>
      <c r="BA892" s="15"/>
      <c r="BB892" s="15"/>
      <c r="BC892" s="15"/>
      <c r="BD892" s="15"/>
      <c r="BE892" s="15"/>
      <c r="BF892" s="15"/>
      <c r="BG892" s="15"/>
      <c r="BH892" s="15"/>
      <c r="BI892" s="15"/>
      <c r="BJ892" s="15"/>
      <c r="BK892" s="15"/>
      <c r="BL892" s="15"/>
      <c r="BM892" s="15"/>
      <c r="BN892" s="15"/>
      <c r="BO892" s="15"/>
      <c r="BQ892" s="18"/>
      <c r="BR892" s="15"/>
      <c r="BS892" s="15"/>
      <c r="BT892" s="15"/>
      <c r="BU892" s="15"/>
      <c r="BV892" s="15"/>
      <c r="BW892" s="15"/>
      <c r="BX892" s="15"/>
      <c r="BY892" s="15"/>
      <c r="BZ892" s="15"/>
    </row>
    <row r="893" spans="1:78" ht="15" customHeight="1" x14ac:dyDescent="0.75">
      <c r="A893" s="10">
        <v>1</v>
      </c>
      <c r="B893" s="11">
        <v>8900</v>
      </c>
      <c r="C893" s="11">
        <v>62733</v>
      </c>
      <c r="D893" s="11">
        <v>77741</v>
      </c>
      <c r="E893" s="11">
        <v>8</v>
      </c>
      <c r="F893" s="11">
        <v>0</v>
      </c>
      <c r="G893" s="11">
        <v>0</v>
      </c>
      <c r="H893" s="11">
        <v>68.890096166000006</v>
      </c>
      <c r="I893" s="11">
        <v>3</v>
      </c>
      <c r="J893" s="11">
        <v>17</v>
      </c>
      <c r="K893" s="11">
        <v>37.773300593999998</v>
      </c>
      <c r="L893" s="11" t="s">
        <v>20</v>
      </c>
      <c r="M893" s="11" t="s">
        <v>17</v>
      </c>
      <c r="N893" s="11">
        <f t="shared" si="91"/>
        <v>0</v>
      </c>
      <c r="O893" s="11">
        <f t="shared" si="92"/>
        <v>1</v>
      </c>
      <c r="P893" s="11">
        <f t="shared" si="93"/>
        <v>0</v>
      </c>
      <c r="Q893" s="11">
        <f t="shared" si="94"/>
        <v>0</v>
      </c>
      <c r="R893" s="11">
        <f t="shared" si="95"/>
        <v>0</v>
      </c>
      <c r="S893" s="11">
        <f t="shared" si="96"/>
        <v>0</v>
      </c>
      <c r="T893" s="9">
        <f t="shared" si="97"/>
        <v>0</v>
      </c>
      <c r="AT893" s="18"/>
      <c r="AU893" s="15"/>
      <c r="AV893" s="15"/>
      <c r="AW893" s="15"/>
      <c r="AX893" s="15"/>
      <c r="AY893" s="15"/>
      <c r="AZ893" s="15"/>
      <c r="BA893" s="15"/>
      <c r="BB893" s="15"/>
      <c r="BC893" s="15"/>
      <c r="BD893" s="15"/>
      <c r="BE893" s="15"/>
      <c r="BF893" s="15"/>
      <c r="BG893" s="15"/>
      <c r="BH893" s="15"/>
      <c r="BI893" s="15"/>
      <c r="BJ893" s="15"/>
      <c r="BK893" s="15"/>
      <c r="BL893" s="15"/>
      <c r="BM893" s="15"/>
      <c r="BN893" s="15"/>
      <c r="BO893" s="15"/>
      <c r="BQ893" s="18"/>
      <c r="BR893" s="15"/>
      <c r="BS893" s="15"/>
      <c r="BT893" s="15"/>
      <c r="BU893" s="15"/>
      <c r="BV893" s="15"/>
      <c r="BW893" s="15"/>
      <c r="BX893" s="15"/>
      <c r="BY893" s="15"/>
      <c r="BZ893" s="15"/>
    </row>
    <row r="894" spans="1:78" ht="15" customHeight="1" x14ac:dyDescent="0.75">
      <c r="A894" s="10">
        <v>0</v>
      </c>
      <c r="B894" s="11">
        <v>8900</v>
      </c>
      <c r="C894" s="11">
        <v>58839</v>
      </c>
      <c r="D894" s="11">
        <v>81223</v>
      </c>
      <c r="E894" s="11">
        <v>4</v>
      </c>
      <c r="F894" s="11">
        <v>0</v>
      </c>
      <c r="G894" s="11">
        <v>0</v>
      </c>
      <c r="H894" s="11">
        <v>102.24646959</v>
      </c>
      <c r="I894" s="11">
        <v>2</v>
      </c>
      <c r="J894" s="11">
        <v>15</v>
      </c>
      <c r="K894" s="11">
        <v>26.206409952000001</v>
      </c>
      <c r="L894" s="11" t="s">
        <v>20</v>
      </c>
      <c r="M894" s="11" t="s">
        <v>15</v>
      </c>
      <c r="N894" s="11">
        <f t="shared" si="91"/>
        <v>0</v>
      </c>
      <c r="O894" s="11">
        <f t="shared" si="92"/>
        <v>0</v>
      </c>
      <c r="P894" s="11">
        <f t="shared" si="93"/>
        <v>0</v>
      </c>
      <c r="Q894" s="11">
        <f t="shared" si="94"/>
        <v>1</v>
      </c>
      <c r="R894" s="11">
        <f t="shared" si="95"/>
        <v>0</v>
      </c>
      <c r="S894" s="11">
        <f t="shared" si="96"/>
        <v>0</v>
      </c>
      <c r="T894" s="9">
        <f t="shared" si="97"/>
        <v>0</v>
      </c>
      <c r="AT894" s="18"/>
      <c r="AU894" s="15"/>
      <c r="AV894" s="15"/>
      <c r="AW894" s="15"/>
      <c r="AX894" s="15"/>
      <c r="AY894" s="15"/>
      <c r="AZ894" s="15"/>
      <c r="BA894" s="15"/>
      <c r="BB894" s="15"/>
      <c r="BC894" s="15"/>
      <c r="BD894" s="15"/>
      <c r="BE894" s="15"/>
      <c r="BF894" s="15"/>
      <c r="BG894" s="15"/>
      <c r="BH894" s="15"/>
      <c r="BI894" s="15"/>
      <c r="BJ894" s="15"/>
      <c r="BK894" s="15"/>
      <c r="BL894" s="15"/>
      <c r="BM894" s="15"/>
      <c r="BN894" s="15"/>
      <c r="BO894" s="15"/>
      <c r="BQ894" s="18"/>
      <c r="BR894" s="15"/>
      <c r="BS894" s="15"/>
      <c r="BT894" s="15"/>
      <c r="BU894" s="15"/>
      <c r="BV894" s="15"/>
      <c r="BW894" s="15"/>
      <c r="BX894" s="15"/>
      <c r="BY894" s="15"/>
      <c r="BZ894" s="15"/>
    </row>
    <row r="895" spans="1:78" ht="15" customHeight="1" x14ac:dyDescent="0.75">
      <c r="A895" s="10">
        <v>1</v>
      </c>
      <c r="B895" s="11">
        <v>8900</v>
      </c>
      <c r="C895" s="11">
        <v>60782</v>
      </c>
      <c r="D895" s="11">
        <v>100000</v>
      </c>
      <c r="E895" s="11">
        <v>14</v>
      </c>
      <c r="F895" s="11">
        <v>0</v>
      </c>
      <c r="G895" s="11">
        <v>8</v>
      </c>
      <c r="H895" s="11">
        <v>129.86666667</v>
      </c>
      <c r="I895" s="11">
        <v>0</v>
      </c>
      <c r="J895" s="11">
        <v>36</v>
      </c>
      <c r="K895" s="11"/>
      <c r="L895" s="11" t="s">
        <v>13</v>
      </c>
      <c r="M895" s="11" t="s">
        <v>18</v>
      </c>
      <c r="N895" s="11">
        <f t="shared" si="91"/>
        <v>1</v>
      </c>
      <c r="O895" s="11">
        <f t="shared" si="92"/>
        <v>0</v>
      </c>
      <c r="P895" s="11">
        <f t="shared" si="93"/>
        <v>0</v>
      </c>
      <c r="Q895" s="11">
        <f t="shared" si="94"/>
        <v>0</v>
      </c>
      <c r="R895" s="11">
        <f t="shared" si="95"/>
        <v>0</v>
      </c>
      <c r="S895" s="11">
        <f t="shared" si="96"/>
        <v>1</v>
      </c>
      <c r="T895" s="9">
        <f t="shared" si="97"/>
        <v>129.86666667</v>
      </c>
      <c r="AT895" s="18"/>
      <c r="AU895" s="15"/>
      <c r="AV895" s="15"/>
      <c r="AW895" s="15"/>
      <c r="AX895" s="15"/>
      <c r="AY895" s="15"/>
      <c r="AZ895" s="15"/>
      <c r="BA895" s="15"/>
      <c r="BB895" s="15"/>
      <c r="BC895" s="15"/>
      <c r="BD895" s="15"/>
      <c r="BE895" s="15"/>
      <c r="BF895" s="15"/>
      <c r="BG895" s="15"/>
      <c r="BH895" s="15"/>
      <c r="BI895" s="15"/>
      <c r="BJ895" s="15"/>
      <c r="BK895" s="15"/>
      <c r="BL895" s="15"/>
      <c r="BM895" s="15"/>
      <c r="BN895" s="15"/>
      <c r="BO895" s="15"/>
      <c r="BQ895" s="18"/>
      <c r="BR895" s="15"/>
      <c r="BS895" s="15"/>
      <c r="BT895" s="15"/>
      <c r="BU895" s="15"/>
      <c r="BV895" s="15"/>
      <c r="BW895" s="15"/>
      <c r="BX895" s="15"/>
      <c r="BY895" s="15"/>
      <c r="BZ895" s="15"/>
    </row>
    <row r="896" spans="1:78" ht="15" customHeight="1" x14ac:dyDescent="0.75">
      <c r="A896" s="10">
        <v>1</v>
      </c>
      <c r="B896" s="11">
        <v>8900</v>
      </c>
      <c r="C896" s="11">
        <v>64343</v>
      </c>
      <c r="D896" s="11">
        <v>84013</v>
      </c>
      <c r="E896" s="11">
        <v>4</v>
      </c>
      <c r="F896" s="11">
        <v>0</v>
      </c>
      <c r="G896" s="11">
        <v>0</v>
      </c>
      <c r="H896" s="11">
        <v>39.221719253000003</v>
      </c>
      <c r="I896" s="11">
        <v>0</v>
      </c>
      <c r="J896" s="11">
        <v>12</v>
      </c>
      <c r="K896" s="11">
        <v>35.788437459000001</v>
      </c>
      <c r="L896" s="11" t="s">
        <v>20</v>
      </c>
      <c r="M896" s="11" t="s">
        <v>14</v>
      </c>
      <c r="N896" s="11">
        <f t="shared" si="91"/>
        <v>0</v>
      </c>
      <c r="O896" s="11">
        <f t="shared" si="92"/>
        <v>0</v>
      </c>
      <c r="P896" s="11">
        <f t="shared" si="93"/>
        <v>1</v>
      </c>
      <c r="Q896" s="11">
        <f t="shared" si="94"/>
        <v>0</v>
      </c>
      <c r="R896" s="11">
        <f t="shared" si="95"/>
        <v>0</v>
      </c>
      <c r="S896" s="11">
        <f t="shared" si="96"/>
        <v>0</v>
      </c>
      <c r="T896" s="9">
        <f t="shared" si="97"/>
        <v>0</v>
      </c>
      <c r="AT896" s="18"/>
      <c r="AU896" s="15"/>
      <c r="AV896" s="15"/>
      <c r="AW896" s="15"/>
      <c r="AX896" s="15"/>
      <c r="AY896" s="15"/>
      <c r="AZ896" s="15"/>
      <c r="BA896" s="15"/>
      <c r="BB896" s="15"/>
      <c r="BC896" s="15"/>
      <c r="BD896" s="15"/>
      <c r="BE896" s="15"/>
      <c r="BF896" s="15"/>
      <c r="BG896" s="15"/>
      <c r="BH896" s="15"/>
      <c r="BI896" s="15"/>
      <c r="BJ896" s="15"/>
      <c r="BK896" s="15"/>
      <c r="BL896" s="15"/>
      <c r="BM896" s="15"/>
      <c r="BN896" s="15"/>
      <c r="BO896" s="15"/>
      <c r="BQ896" s="18"/>
      <c r="BR896" s="15"/>
      <c r="BS896" s="15"/>
      <c r="BT896" s="15"/>
      <c r="BU896" s="15"/>
      <c r="BV896" s="15"/>
      <c r="BW896" s="15"/>
      <c r="BX896" s="15"/>
      <c r="BY896" s="15"/>
      <c r="BZ896" s="15"/>
    </row>
    <row r="897" spans="1:78" ht="15" customHeight="1" x14ac:dyDescent="0.75">
      <c r="A897" s="10">
        <v>1</v>
      </c>
      <c r="B897" s="11">
        <v>8900</v>
      </c>
      <c r="C897" s="11">
        <v>133847</v>
      </c>
      <c r="D897" s="11">
        <v>157399</v>
      </c>
      <c r="E897" s="11">
        <v>17</v>
      </c>
      <c r="F897" s="11">
        <v>0</v>
      </c>
      <c r="G897" s="11">
        <v>2</v>
      </c>
      <c r="H897" s="11">
        <v>70.884144094000007</v>
      </c>
      <c r="I897" s="11">
        <v>0</v>
      </c>
      <c r="J897" s="11">
        <v>12</v>
      </c>
      <c r="K897" s="11">
        <v>34.702330738000001</v>
      </c>
      <c r="L897" s="11" t="s">
        <v>13</v>
      </c>
      <c r="M897" s="11" t="s">
        <v>18</v>
      </c>
      <c r="N897" s="11">
        <f t="shared" si="91"/>
        <v>1</v>
      </c>
      <c r="O897" s="11">
        <f t="shared" si="92"/>
        <v>0</v>
      </c>
      <c r="P897" s="11">
        <f t="shared" si="93"/>
        <v>0</v>
      </c>
      <c r="Q897" s="11">
        <f t="shared" si="94"/>
        <v>0</v>
      </c>
      <c r="R897" s="11">
        <f t="shared" si="95"/>
        <v>0</v>
      </c>
      <c r="S897" s="11">
        <f t="shared" si="96"/>
        <v>1</v>
      </c>
      <c r="T897" s="9">
        <f t="shared" si="97"/>
        <v>70.884144094000007</v>
      </c>
      <c r="AT897" s="18"/>
      <c r="AU897" s="15"/>
      <c r="AV897" s="15"/>
      <c r="AW897" s="15"/>
      <c r="AX897" s="15"/>
      <c r="AY897" s="15"/>
      <c r="AZ897" s="15"/>
      <c r="BA897" s="15"/>
      <c r="BB897" s="15"/>
      <c r="BC897" s="15"/>
      <c r="BD897" s="15"/>
      <c r="BE897" s="15"/>
      <c r="BF897" s="15"/>
      <c r="BG897" s="15"/>
      <c r="BH897" s="15"/>
      <c r="BI897" s="15"/>
      <c r="BJ897" s="15"/>
      <c r="BK897" s="15"/>
      <c r="BL897" s="15"/>
      <c r="BM897" s="15"/>
      <c r="BN897" s="15"/>
      <c r="BO897" s="15"/>
      <c r="BQ897" s="18"/>
      <c r="BR897" s="15"/>
      <c r="BS897" s="15"/>
      <c r="BT897" s="15"/>
      <c r="BU897" s="15"/>
      <c r="BV897" s="15"/>
      <c r="BW897" s="15"/>
      <c r="BX897" s="15"/>
      <c r="BY897" s="15"/>
      <c r="BZ897" s="15"/>
    </row>
    <row r="898" spans="1:78" ht="15" customHeight="1" x14ac:dyDescent="0.75">
      <c r="A898" s="10">
        <v>1</v>
      </c>
      <c r="B898" s="11">
        <v>8900</v>
      </c>
      <c r="C898" s="11">
        <v>147801</v>
      </c>
      <c r="D898" s="11">
        <v>157335</v>
      </c>
      <c r="E898" s="11">
        <v>4</v>
      </c>
      <c r="F898" s="11">
        <v>0</v>
      </c>
      <c r="G898" s="11">
        <v>0</v>
      </c>
      <c r="H898" s="11">
        <v>85.574865755999994</v>
      </c>
      <c r="I898" s="11">
        <v>4</v>
      </c>
      <c r="J898" s="11">
        <v>21</v>
      </c>
      <c r="K898" s="11">
        <v>34.756560383999997</v>
      </c>
      <c r="L898" s="11" t="s">
        <v>13</v>
      </c>
      <c r="M898" s="11" t="s">
        <v>14</v>
      </c>
      <c r="N898" s="11">
        <f t="shared" si="91"/>
        <v>1</v>
      </c>
      <c r="O898" s="11">
        <f t="shared" si="92"/>
        <v>0</v>
      </c>
      <c r="P898" s="11">
        <f t="shared" si="93"/>
        <v>1</v>
      </c>
      <c r="Q898" s="11">
        <f t="shared" si="94"/>
        <v>0</v>
      </c>
      <c r="R898" s="11">
        <f t="shared" si="95"/>
        <v>0</v>
      </c>
      <c r="S898" s="11">
        <f t="shared" si="96"/>
        <v>0</v>
      </c>
      <c r="T898" s="9">
        <f t="shared" si="97"/>
        <v>85.574865755999994</v>
      </c>
      <c r="AT898" s="18"/>
      <c r="AU898" s="15"/>
      <c r="AV898" s="15"/>
      <c r="AW898" s="15"/>
      <c r="AX898" s="15"/>
      <c r="AY898" s="15"/>
      <c r="AZ898" s="15"/>
      <c r="BA898" s="15"/>
      <c r="BB898" s="15"/>
      <c r="BC898" s="15"/>
      <c r="BD898" s="15"/>
      <c r="BE898" s="15"/>
      <c r="BF898" s="15"/>
      <c r="BG898" s="15"/>
      <c r="BH898" s="15"/>
      <c r="BI898" s="15"/>
      <c r="BJ898" s="15"/>
      <c r="BK898" s="15"/>
      <c r="BL898" s="15"/>
      <c r="BM898" s="15"/>
      <c r="BN898" s="15"/>
      <c r="BO898" s="15"/>
      <c r="BQ898" s="18"/>
      <c r="BR898" s="15"/>
      <c r="BS898" s="15"/>
      <c r="BT898" s="15"/>
      <c r="BU898" s="15"/>
      <c r="BV898" s="15"/>
      <c r="BW898" s="15"/>
      <c r="BX898" s="15"/>
      <c r="BY898" s="15"/>
      <c r="BZ898" s="15"/>
    </row>
    <row r="899" spans="1:78" ht="15" customHeight="1" x14ac:dyDescent="0.75">
      <c r="A899" s="10">
        <v>0</v>
      </c>
      <c r="B899" s="11">
        <v>8900</v>
      </c>
      <c r="C899" s="11"/>
      <c r="D899" s="11">
        <v>42309</v>
      </c>
      <c r="E899" s="11"/>
      <c r="F899" s="11"/>
      <c r="G899" s="11">
        <v>1</v>
      </c>
      <c r="H899" s="11">
        <v>56.937096347999997</v>
      </c>
      <c r="I899" s="11">
        <v>0</v>
      </c>
      <c r="J899" s="11">
        <v>10</v>
      </c>
      <c r="K899" s="11">
        <v>37.359529909999999</v>
      </c>
      <c r="L899" s="11" t="s">
        <v>13</v>
      </c>
      <c r="M899" s="11" t="s">
        <v>14</v>
      </c>
      <c r="N899" s="11">
        <f t="shared" ref="N899:N962" si="98">IF(L899="HomeImp",1,0)</f>
        <v>1</v>
      </c>
      <c r="O899" s="11">
        <f t="shared" ref="O899:O962" si="99">IF(M899="Mgr",1,0)</f>
        <v>0</v>
      </c>
      <c r="P899" s="11">
        <f t="shared" ref="P899:P962" si="100">IF(M899="Other",1,0)</f>
        <v>1</v>
      </c>
      <c r="Q899" s="11">
        <f t="shared" ref="Q899:Q962" si="101">IF(M899="Office",1,0)</f>
        <v>0</v>
      </c>
      <c r="R899" s="11">
        <f t="shared" ref="R899:R962" si="102">IF(M899="Sales",1,0)</f>
        <v>0</v>
      </c>
      <c r="S899" s="11">
        <f t="shared" ref="S899:S962" si="103">IF(M899="ProfExe",1,0)</f>
        <v>0</v>
      </c>
      <c r="T899" s="9">
        <f t="shared" ref="T899:T962" si="104">H899*N899</f>
        <v>56.937096347999997</v>
      </c>
      <c r="AT899" s="18"/>
      <c r="AU899" s="15"/>
      <c r="AV899" s="15"/>
      <c r="AW899" s="15"/>
      <c r="AX899" s="15"/>
      <c r="AY899" s="15"/>
      <c r="AZ899" s="15"/>
      <c r="BA899" s="15"/>
      <c r="BB899" s="15"/>
      <c r="BC899" s="15"/>
      <c r="BD899" s="15"/>
      <c r="BE899" s="15"/>
      <c r="BF899" s="15"/>
      <c r="BG899" s="15"/>
      <c r="BH899" s="15"/>
      <c r="BI899" s="15"/>
      <c r="BJ899" s="15"/>
      <c r="BK899" s="15"/>
      <c r="BL899" s="15"/>
      <c r="BM899" s="15"/>
      <c r="BN899" s="15"/>
      <c r="BO899" s="15"/>
      <c r="BQ899" s="18"/>
      <c r="BR899" s="15"/>
      <c r="BS899" s="15"/>
      <c r="BT899" s="15"/>
      <c r="BU899" s="15"/>
      <c r="BV899" s="15"/>
      <c r="BW899" s="15"/>
      <c r="BX899" s="15"/>
      <c r="BY899" s="15"/>
      <c r="BZ899" s="15"/>
    </row>
    <row r="900" spans="1:78" ht="15" customHeight="1" x14ac:dyDescent="0.75">
      <c r="A900" s="10">
        <v>0</v>
      </c>
      <c r="B900" s="11">
        <v>8900</v>
      </c>
      <c r="C900" s="11"/>
      <c r="D900" s="11">
        <v>49147</v>
      </c>
      <c r="E900" s="11"/>
      <c r="F900" s="11"/>
      <c r="G900" s="11"/>
      <c r="H900" s="11">
        <v>110.50958052999999</v>
      </c>
      <c r="I900" s="11"/>
      <c r="J900" s="11">
        <v>8</v>
      </c>
      <c r="K900" s="11">
        <v>37.108142059000002</v>
      </c>
      <c r="L900" s="11" t="s">
        <v>13</v>
      </c>
      <c r="M900" s="11" t="s">
        <v>14</v>
      </c>
      <c r="N900" s="11">
        <f t="shared" si="98"/>
        <v>1</v>
      </c>
      <c r="O900" s="11">
        <f t="shared" si="99"/>
        <v>0</v>
      </c>
      <c r="P900" s="11">
        <f t="shared" si="100"/>
        <v>1</v>
      </c>
      <c r="Q900" s="11">
        <f t="shared" si="101"/>
        <v>0</v>
      </c>
      <c r="R900" s="11">
        <f t="shared" si="102"/>
        <v>0</v>
      </c>
      <c r="S900" s="11">
        <f t="shared" si="103"/>
        <v>0</v>
      </c>
      <c r="T900" s="9">
        <f t="shared" si="104"/>
        <v>110.50958052999999</v>
      </c>
      <c r="AT900" s="18"/>
      <c r="AU900" s="15"/>
      <c r="AV900" s="15"/>
      <c r="AW900" s="15"/>
      <c r="AX900" s="15"/>
      <c r="AY900" s="15"/>
      <c r="AZ900" s="15"/>
      <c r="BA900" s="15"/>
      <c r="BB900" s="15"/>
      <c r="BC900" s="15"/>
      <c r="BD900" s="15"/>
      <c r="BE900" s="15"/>
      <c r="BF900" s="15"/>
      <c r="BG900" s="15"/>
      <c r="BH900" s="15"/>
      <c r="BI900" s="15"/>
      <c r="BJ900" s="15"/>
      <c r="BK900" s="15"/>
      <c r="BL900" s="15"/>
      <c r="BM900" s="15"/>
      <c r="BN900" s="15"/>
      <c r="BO900" s="15"/>
      <c r="BQ900" s="18"/>
      <c r="BR900" s="15"/>
      <c r="BS900" s="15"/>
      <c r="BT900" s="15"/>
      <c r="BU900" s="15"/>
      <c r="BV900" s="15"/>
      <c r="BW900" s="15"/>
      <c r="BX900" s="15"/>
      <c r="BY900" s="15"/>
      <c r="BZ900" s="15"/>
    </row>
    <row r="901" spans="1:78" ht="15" customHeight="1" x14ac:dyDescent="0.75">
      <c r="A901" s="10">
        <v>1</v>
      </c>
      <c r="B901" s="11">
        <v>8900</v>
      </c>
      <c r="C901" s="11">
        <v>72581</v>
      </c>
      <c r="D901" s="11">
        <v>90585</v>
      </c>
      <c r="E901" s="11">
        <v>18</v>
      </c>
      <c r="F901" s="11">
        <v>1</v>
      </c>
      <c r="G901" s="11">
        <v>1</v>
      </c>
      <c r="H901" s="11">
        <v>207.96666667</v>
      </c>
      <c r="I901" s="11">
        <v>0</v>
      </c>
      <c r="J901" s="11">
        <v>30</v>
      </c>
      <c r="K901" s="11"/>
      <c r="L901" s="11" t="s">
        <v>20</v>
      </c>
      <c r="M901" s="11" t="s">
        <v>15</v>
      </c>
      <c r="N901" s="11">
        <f t="shared" si="98"/>
        <v>0</v>
      </c>
      <c r="O901" s="11">
        <f t="shared" si="99"/>
        <v>0</v>
      </c>
      <c r="P901" s="11">
        <f t="shared" si="100"/>
        <v>0</v>
      </c>
      <c r="Q901" s="11">
        <f t="shared" si="101"/>
        <v>1</v>
      </c>
      <c r="R901" s="11">
        <f t="shared" si="102"/>
        <v>0</v>
      </c>
      <c r="S901" s="11">
        <f t="shared" si="103"/>
        <v>0</v>
      </c>
      <c r="T901" s="9">
        <f t="shared" si="104"/>
        <v>0</v>
      </c>
      <c r="AT901" s="18"/>
      <c r="AU901" s="15"/>
      <c r="AV901" s="15"/>
      <c r="AW901" s="15"/>
      <c r="AX901" s="15"/>
      <c r="AY901" s="15"/>
      <c r="AZ901" s="15"/>
      <c r="BA901" s="15"/>
      <c r="BB901" s="15"/>
      <c r="BC901" s="15"/>
      <c r="BD901" s="15"/>
      <c r="BE901" s="15"/>
      <c r="BF901" s="15"/>
      <c r="BG901" s="15"/>
      <c r="BH901" s="15"/>
      <c r="BI901" s="15"/>
      <c r="BJ901" s="15"/>
      <c r="BK901" s="15"/>
      <c r="BL901" s="15"/>
      <c r="BM901" s="15"/>
      <c r="BN901" s="15"/>
      <c r="BO901" s="15"/>
      <c r="BQ901" s="18"/>
      <c r="BR901" s="15"/>
      <c r="BS901" s="15"/>
      <c r="BT901" s="15"/>
      <c r="BU901" s="15"/>
      <c r="BV901" s="15"/>
      <c r="BW901" s="15"/>
      <c r="BX901" s="15"/>
      <c r="BY901" s="15"/>
      <c r="BZ901" s="15"/>
    </row>
    <row r="902" spans="1:78" ht="15" customHeight="1" x14ac:dyDescent="0.75">
      <c r="A902" s="10">
        <v>0</v>
      </c>
      <c r="B902" s="11">
        <v>8900</v>
      </c>
      <c r="C902" s="11">
        <v>77261</v>
      </c>
      <c r="D902" s="11">
        <v>96434</v>
      </c>
      <c r="E902" s="11">
        <v>3</v>
      </c>
      <c r="F902" s="11">
        <v>0</v>
      </c>
      <c r="G902" s="11">
        <v>0</v>
      </c>
      <c r="H902" s="11">
        <v>144.03700387999999</v>
      </c>
      <c r="I902" s="11">
        <v>0</v>
      </c>
      <c r="J902" s="11">
        <v>26</v>
      </c>
      <c r="K902" s="11">
        <v>33.908465843999998</v>
      </c>
      <c r="L902" s="11" t="s">
        <v>20</v>
      </c>
      <c r="M902" s="11" t="s">
        <v>18</v>
      </c>
      <c r="N902" s="11">
        <f t="shared" si="98"/>
        <v>0</v>
      </c>
      <c r="O902" s="11">
        <f t="shared" si="99"/>
        <v>0</v>
      </c>
      <c r="P902" s="11">
        <f t="shared" si="100"/>
        <v>0</v>
      </c>
      <c r="Q902" s="11">
        <f t="shared" si="101"/>
        <v>0</v>
      </c>
      <c r="R902" s="11">
        <f t="shared" si="102"/>
        <v>0</v>
      </c>
      <c r="S902" s="11">
        <f t="shared" si="103"/>
        <v>1</v>
      </c>
      <c r="T902" s="9">
        <f t="shared" si="104"/>
        <v>0</v>
      </c>
      <c r="AT902" s="18"/>
      <c r="AU902" s="15"/>
      <c r="AV902" s="15"/>
      <c r="AW902" s="15"/>
      <c r="AX902" s="15"/>
      <c r="AY902" s="15"/>
      <c r="AZ902" s="15"/>
      <c r="BA902" s="15"/>
      <c r="BB902" s="15"/>
      <c r="BC902" s="15"/>
      <c r="BD902" s="15"/>
      <c r="BE902" s="15"/>
      <c r="BF902" s="15"/>
      <c r="BG902" s="15"/>
      <c r="BH902" s="15"/>
      <c r="BI902" s="15"/>
      <c r="BJ902" s="15"/>
      <c r="BK902" s="15"/>
      <c r="BL902" s="15"/>
      <c r="BM902" s="15"/>
      <c r="BN902" s="15"/>
      <c r="BO902" s="15"/>
      <c r="BQ902" s="18"/>
      <c r="BR902" s="15"/>
      <c r="BS902" s="15"/>
      <c r="BT902" s="15"/>
      <c r="BU902" s="15"/>
      <c r="BV902" s="15"/>
      <c r="BW902" s="15"/>
      <c r="BX902" s="15"/>
      <c r="BY902" s="15"/>
      <c r="BZ902" s="15"/>
    </row>
    <row r="903" spans="1:78" ht="15" customHeight="1" x14ac:dyDescent="0.75">
      <c r="A903" s="10">
        <v>0</v>
      </c>
      <c r="B903" s="11">
        <v>9000</v>
      </c>
      <c r="C903" s="11">
        <v>50513</v>
      </c>
      <c r="D903" s="11">
        <v>61190</v>
      </c>
      <c r="E903" s="11">
        <v>5</v>
      </c>
      <c r="F903" s="11">
        <v>0</v>
      </c>
      <c r="G903" s="11">
        <v>0</v>
      </c>
      <c r="H903" s="11">
        <v>75.388551243999999</v>
      </c>
      <c r="I903" s="11">
        <v>1</v>
      </c>
      <c r="J903" s="11">
        <v>11</v>
      </c>
      <c r="K903" s="11">
        <v>30.498005117999998</v>
      </c>
      <c r="L903" s="11" t="s">
        <v>20</v>
      </c>
      <c r="M903" s="11" t="s">
        <v>14</v>
      </c>
      <c r="N903" s="11">
        <f t="shared" si="98"/>
        <v>0</v>
      </c>
      <c r="O903" s="11">
        <f t="shared" si="99"/>
        <v>0</v>
      </c>
      <c r="P903" s="11">
        <f t="shared" si="100"/>
        <v>1</v>
      </c>
      <c r="Q903" s="11">
        <f t="shared" si="101"/>
        <v>0</v>
      </c>
      <c r="R903" s="11">
        <f t="shared" si="102"/>
        <v>0</v>
      </c>
      <c r="S903" s="11">
        <f t="shared" si="103"/>
        <v>0</v>
      </c>
      <c r="T903" s="9">
        <f t="shared" si="104"/>
        <v>0</v>
      </c>
      <c r="AT903" s="18"/>
      <c r="AU903" s="15"/>
      <c r="AV903" s="15"/>
      <c r="AW903" s="15"/>
      <c r="AX903" s="15"/>
      <c r="AY903" s="15"/>
      <c r="AZ903" s="15"/>
      <c r="BA903" s="15"/>
      <c r="BB903" s="15"/>
      <c r="BC903" s="15"/>
      <c r="BD903" s="15"/>
      <c r="BE903" s="15"/>
      <c r="BF903" s="15"/>
      <c r="BG903" s="15"/>
      <c r="BH903" s="15"/>
      <c r="BI903" s="15"/>
      <c r="BJ903" s="15"/>
      <c r="BK903" s="15"/>
      <c r="BL903" s="15"/>
      <c r="BM903" s="15"/>
      <c r="BN903" s="15"/>
      <c r="BO903" s="15"/>
      <c r="BQ903" s="18"/>
      <c r="BR903" s="15"/>
      <c r="BS903" s="15"/>
      <c r="BT903" s="15"/>
      <c r="BU903" s="15"/>
      <c r="BV903" s="15"/>
      <c r="BW903" s="15"/>
      <c r="BX903" s="15"/>
      <c r="BY903" s="15"/>
      <c r="BZ903" s="15"/>
    </row>
    <row r="904" spans="1:78" ht="15" customHeight="1" x14ac:dyDescent="0.75">
      <c r="A904" s="10">
        <v>0</v>
      </c>
      <c r="B904" s="11">
        <v>9000</v>
      </c>
      <c r="C904" s="11">
        <v>75453</v>
      </c>
      <c r="D904" s="11">
        <v>100646</v>
      </c>
      <c r="E904" s="11">
        <v>3</v>
      </c>
      <c r="F904" s="11">
        <v>0</v>
      </c>
      <c r="G904" s="11">
        <v>0</v>
      </c>
      <c r="H904" s="11">
        <v>126.30983495</v>
      </c>
      <c r="I904" s="11">
        <v>0</v>
      </c>
      <c r="J904" s="11">
        <v>26</v>
      </c>
      <c r="K904" s="11">
        <v>33.758466319999997</v>
      </c>
      <c r="L904" s="11" t="s">
        <v>20</v>
      </c>
      <c r="M904" s="11" t="s">
        <v>18</v>
      </c>
      <c r="N904" s="11">
        <f t="shared" si="98"/>
        <v>0</v>
      </c>
      <c r="O904" s="11">
        <f t="shared" si="99"/>
        <v>0</v>
      </c>
      <c r="P904" s="11">
        <f t="shared" si="100"/>
        <v>0</v>
      </c>
      <c r="Q904" s="11">
        <f t="shared" si="101"/>
        <v>0</v>
      </c>
      <c r="R904" s="11">
        <f t="shared" si="102"/>
        <v>0</v>
      </c>
      <c r="S904" s="11">
        <f t="shared" si="103"/>
        <v>1</v>
      </c>
      <c r="T904" s="9">
        <f t="shared" si="104"/>
        <v>0</v>
      </c>
      <c r="AT904" s="18"/>
      <c r="AU904" s="15"/>
      <c r="AV904" s="15"/>
      <c r="AW904" s="15"/>
      <c r="AX904" s="15"/>
      <c r="AY904" s="15"/>
      <c r="AZ904" s="15"/>
      <c r="BA904" s="15"/>
      <c r="BB904" s="15"/>
      <c r="BC904" s="15"/>
      <c r="BD904" s="15"/>
      <c r="BE904" s="15"/>
      <c r="BF904" s="15"/>
      <c r="BG904" s="15"/>
      <c r="BH904" s="15"/>
      <c r="BI904" s="15"/>
      <c r="BJ904" s="15"/>
      <c r="BK904" s="15"/>
      <c r="BL904" s="15"/>
      <c r="BM904" s="15"/>
      <c r="BN904" s="15"/>
      <c r="BO904" s="15"/>
      <c r="BQ904" s="18"/>
      <c r="BR904" s="15"/>
      <c r="BS904" s="15"/>
      <c r="BT904" s="15"/>
      <c r="BU904" s="15"/>
      <c r="BV904" s="15"/>
      <c r="BW904" s="15"/>
      <c r="BX904" s="15"/>
      <c r="BY904" s="15"/>
      <c r="BZ904" s="15"/>
    </row>
    <row r="905" spans="1:78" ht="15" customHeight="1" x14ac:dyDescent="0.75">
      <c r="A905" s="10">
        <v>0</v>
      </c>
      <c r="B905" s="11">
        <v>9000</v>
      </c>
      <c r="C905" s="11">
        <v>50170</v>
      </c>
      <c r="D905" s="11">
        <v>64309</v>
      </c>
      <c r="E905" s="11">
        <v>7</v>
      </c>
      <c r="F905" s="11"/>
      <c r="G905" s="11">
        <v>3</v>
      </c>
      <c r="H905" s="11">
        <v>120.43122609</v>
      </c>
      <c r="I905" s="11">
        <v>2</v>
      </c>
      <c r="J905" s="11">
        <v>11</v>
      </c>
      <c r="K905" s="11">
        <v>39.975489828000001</v>
      </c>
      <c r="L905" s="11" t="s">
        <v>20</v>
      </c>
      <c r="M905" s="11" t="s">
        <v>17</v>
      </c>
      <c r="N905" s="11">
        <f t="shared" si="98"/>
        <v>0</v>
      </c>
      <c r="O905" s="11">
        <f t="shared" si="99"/>
        <v>1</v>
      </c>
      <c r="P905" s="11">
        <f t="shared" si="100"/>
        <v>0</v>
      </c>
      <c r="Q905" s="11">
        <f t="shared" si="101"/>
        <v>0</v>
      </c>
      <c r="R905" s="11">
        <f t="shared" si="102"/>
        <v>0</v>
      </c>
      <c r="S905" s="11">
        <f t="shared" si="103"/>
        <v>0</v>
      </c>
      <c r="T905" s="9">
        <f t="shared" si="104"/>
        <v>0</v>
      </c>
      <c r="AT905" s="18"/>
      <c r="AU905" s="15"/>
      <c r="AV905" s="15"/>
      <c r="AW905" s="15"/>
      <c r="AX905" s="15"/>
      <c r="AY905" s="15"/>
      <c r="AZ905" s="15"/>
      <c r="BA905" s="15"/>
      <c r="BB905" s="15"/>
      <c r="BC905" s="15"/>
      <c r="BD905" s="15"/>
      <c r="BE905" s="15"/>
      <c r="BF905" s="15"/>
      <c r="BG905" s="15"/>
      <c r="BH905" s="15"/>
      <c r="BI905" s="15"/>
      <c r="BJ905" s="15"/>
      <c r="BK905" s="15"/>
      <c r="BL905" s="15"/>
      <c r="BM905" s="15"/>
      <c r="BN905" s="15"/>
      <c r="BO905" s="15"/>
      <c r="BQ905" s="18"/>
      <c r="BR905" s="15"/>
      <c r="BS905" s="15"/>
      <c r="BT905" s="15"/>
      <c r="BU905" s="15"/>
      <c r="BV905" s="15"/>
      <c r="BW905" s="15"/>
      <c r="BX905" s="15"/>
      <c r="BY905" s="15"/>
      <c r="BZ905" s="15"/>
    </row>
    <row r="906" spans="1:78" ht="15" customHeight="1" x14ac:dyDescent="0.75">
      <c r="A906" s="10">
        <v>0</v>
      </c>
      <c r="B906" s="11">
        <v>9000</v>
      </c>
      <c r="C906" s="11">
        <v>81248</v>
      </c>
      <c r="D906" s="11">
        <v>92503</v>
      </c>
      <c r="E906" s="11">
        <v>0</v>
      </c>
      <c r="F906" s="11">
        <v>0</v>
      </c>
      <c r="G906" s="11">
        <v>0</v>
      </c>
      <c r="H906" s="11">
        <v>121.19964950000001</v>
      </c>
      <c r="I906" s="11">
        <v>2</v>
      </c>
      <c r="J906" s="11">
        <v>10</v>
      </c>
      <c r="K906" s="11">
        <v>37.390239889</v>
      </c>
      <c r="L906" s="11" t="s">
        <v>20</v>
      </c>
      <c r="M906" s="11" t="s">
        <v>14</v>
      </c>
      <c r="N906" s="11">
        <f t="shared" si="98"/>
        <v>0</v>
      </c>
      <c r="O906" s="11">
        <f t="shared" si="99"/>
        <v>0</v>
      </c>
      <c r="P906" s="11">
        <f t="shared" si="100"/>
        <v>1</v>
      </c>
      <c r="Q906" s="11">
        <f t="shared" si="101"/>
        <v>0</v>
      </c>
      <c r="R906" s="11">
        <f t="shared" si="102"/>
        <v>0</v>
      </c>
      <c r="S906" s="11">
        <f t="shared" si="103"/>
        <v>0</v>
      </c>
      <c r="T906" s="9">
        <f t="shared" si="104"/>
        <v>0</v>
      </c>
      <c r="AT906" s="18"/>
      <c r="AU906" s="15"/>
      <c r="AV906" s="15"/>
      <c r="AW906" s="15"/>
      <c r="AX906" s="15"/>
      <c r="AY906" s="15"/>
      <c r="AZ906" s="15"/>
      <c r="BA906" s="15"/>
      <c r="BB906" s="15"/>
      <c r="BC906" s="15"/>
      <c r="BD906" s="15"/>
      <c r="BE906" s="15"/>
      <c r="BF906" s="15"/>
      <c r="BG906" s="15"/>
      <c r="BH906" s="15"/>
      <c r="BI906" s="15"/>
      <c r="BJ906" s="15"/>
      <c r="BK906" s="15"/>
      <c r="BL906" s="15"/>
      <c r="BM906" s="15"/>
      <c r="BN906" s="15"/>
      <c r="BO906" s="15"/>
      <c r="BQ906" s="18"/>
      <c r="BR906" s="15"/>
      <c r="BS906" s="15"/>
      <c r="BT906" s="15"/>
      <c r="BU906" s="15"/>
      <c r="BV906" s="15"/>
      <c r="BW906" s="15"/>
      <c r="BX906" s="15"/>
      <c r="BY906" s="15"/>
      <c r="BZ906" s="15"/>
    </row>
    <row r="907" spans="1:78" ht="15" customHeight="1" x14ac:dyDescent="0.75">
      <c r="A907" s="10">
        <v>1</v>
      </c>
      <c r="B907" s="11">
        <v>9000</v>
      </c>
      <c r="C907" s="11">
        <v>90969</v>
      </c>
      <c r="D907" s="11">
        <v>108606</v>
      </c>
      <c r="E907" s="11">
        <v>5</v>
      </c>
      <c r="F907" s="11">
        <v>5</v>
      </c>
      <c r="G907" s="11">
        <v>2</v>
      </c>
      <c r="H907" s="11">
        <v>113.25750907</v>
      </c>
      <c r="I907" s="11">
        <v>5</v>
      </c>
      <c r="J907" s="11">
        <v>28</v>
      </c>
      <c r="K907" s="11">
        <v>27.34759661</v>
      </c>
      <c r="L907" s="11" t="s">
        <v>13</v>
      </c>
      <c r="M907" s="11" t="s">
        <v>17</v>
      </c>
      <c r="N907" s="11">
        <f t="shared" si="98"/>
        <v>1</v>
      </c>
      <c r="O907" s="11">
        <f t="shared" si="99"/>
        <v>1</v>
      </c>
      <c r="P907" s="11">
        <f t="shared" si="100"/>
        <v>0</v>
      </c>
      <c r="Q907" s="11">
        <f t="shared" si="101"/>
        <v>0</v>
      </c>
      <c r="R907" s="11">
        <f t="shared" si="102"/>
        <v>0</v>
      </c>
      <c r="S907" s="11">
        <f t="shared" si="103"/>
        <v>0</v>
      </c>
      <c r="T907" s="9">
        <f t="shared" si="104"/>
        <v>113.25750907</v>
      </c>
      <c r="AT907" s="18"/>
      <c r="AU907" s="15"/>
      <c r="AV907" s="15"/>
      <c r="AW907" s="15"/>
      <c r="AX907" s="15"/>
      <c r="AY907" s="15"/>
      <c r="AZ907" s="15"/>
      <c r="BA907" s="15"/>
      <c r="BB907" s="15"/>
      <c r="BC907" s="15"/>
      <c r="BD907" s="15"/>
      <c r="BE907" s="15"/>
      <c r="BF907" s="15"/>
      <c r="BG907" s="15"/>
      <c r="BH907" s="15"/>
      <c r="BI907" s="15"/>
      <c r="BJ907" s="15"/>
      <c r="BK907" s="15"/>
      <c r="BL907" s="15"/>
      <c r="BM907" s="15"/>
      <c r="BN907" s="15"/>
      <c r="BO907" s="15"/>
      <c r="BQ907" s="18"/>
      <c r="BR907" s="15"/>
      <c r="BS907" s="15"/>
      <c r="BT907" s="15"/>
      <c r="BU907" s="15"/>
      <c r="BV907" s="15"/>
      <c r="BW907" s="15"/>
      <c r="BX907" s="15"/>
      <c r="BY907" s="15"/>
      <c r="BZ907" s="15"/>
    </row>
    <row r="908" spans="1:78" ht="15" customHeight="1" x14ac:dyDescent="0.75">
      <c r="A908" s="10">
        <v>0</v>
      </c>
      <c r="B908" s="11">
        <v>9000</v>
      </c>
      <c r="C908" s="11">
        <v>79259</v>
      </c>
      <c r="D908" s="11">
        <v>84322</v>
      </c>
      <c r="E908" s="11">
        <v>22</v>
      </c>
      <c r="F908" s="11">
        <v>0</v>
      </c>
      <c r="G908" s="11">
        <v>0</v>
      </c>
      <c r="H908" s="11">
        <v>359.33227239000001</v>
      </c>
      <c r="I908" s="11">
        <v>1</v>
      </c>
      <c r="J908" s="11">
        <v>47</v>
      </c>
      <c r="K908" s="11">
        <v>29.671390340999999</v>
      </c>
      <c r="L908" s="11" t="s">
        <v>13</v>
      </c>
      <c r="M908" s="11" t="s">
        <v>14</v>
      </c>
      <c r="N908" s="11">
        <f t="shared" si="98"/>
        <v>1</v>
      </c>
      <c r="O908" s="11">
        <f t="shared" si="99"/>
        <v>0</v>
      </c>
      <c r="P908" s="11">
        <f t="shared" si="100"/>
        <v>1</v>
      </c>
      <c r="Q908" s="11">
        <f t="shared" si="101"/>
        <v>0</v>
      </c>
      <c r="R908" s="11">
        <f t="shared" si="102"/>
        <v>0</v>
      </c>
      <c r="S908" s="11">
        <f t="shared" si="103"/>
        <v>0</v>
      </c>
      <c r="T908" s="9">
        <f t="shared" si="104"/>
        <v>359.33227239000001</v>
      </c>
      <c r="AT908" s="18"/>
      <c r="AU908" s="15"/>
      <c r="AV908" s="15"/>
      <c r="AW908" s="15"/>
      <c r="AX908" s="15"/>
      <c r="AY908" s="15"/>
      <c r="AZ908" s="15"/>
      <c r="BA908" s="15"/>
      <c r="BB908" s="15"/>
      <c r="BC908" s="15"/>
      <c r="BD908" s="15"/>
      <c r="BE908" s="15"/>
      <c r="BF908" s="15"/>
      <c r="BG908" s="15"/>
      <c r="BH908" s="15"/>
      <c r="BI908" s="15"/>
      <c r="BJ908" s="15"/>
      <c r="BK908" s="15"/>
      <c r="BL908" s="15"/>
      <c r="BM908" s="15"/>
      <c r="BN908" s="15"/>
      <c r="BO908" s="15"/>
      <c r="BQ908" s="18"/>
      <c r="BR908" s="15"/>
      <c r="BS908" s="15"/>
      <c r="BT908" s="15"/>
      <c r="BU908" s="15"/>
      <c r="BV908" s="15"/>
      <c r="BW908" s="15"/>
      <c r="BX908" s="15"/>
      <c r="BY908" s="15"/>
      <c r="BZ908" s="15"/>
    </row>
    <row r="909" spans="1:78" ht="15" customHeight="1" x14ac:dyDescent="0.75">
      <c r="A909" s="10">
        <v>0</v>
      </c>
      <c r="B909" s="11">
        <v>9000</v>
      </c>
      <c r="C909" s="11">
        <v>56162</v>
      </c>
      <c r="D909" s="11">
        <v>75526</v>
      </c>
      <c r="E909" s="11">
        <v>6</v>
      </c>
      <c r="F909" s="11">
        <v>0</v>
      </c>
      <c r="G909" s="11">
        <v>0</v>
      </c>
      <c r="H909" s="11">
        <v>127.78696960000001</v>
      </c>
      <c r="I909" s="11">
        <v>0</v>
      </c>
      <c r="J909" s="11">
        <v>15</v>
      </c>
      <c r="K909" s="11">
        <v>35.734056815999999</v>
      </c>
      <c r="L909" s="11" t="s">
        <v>13</v>
      </c>
      <c r="M909" s="11" t="s">
        <v>14</v>
      </c>
      <c r="N909" s="11">
        <f t="shared" si="98"/>
        <v>1</v>
      </c>
      <c r="O909" s="11">
        <f t="shared" si="99"/>
        <v>0</v>
      </c>
      <c r="P909" s="11">
        <f t="shared" si="100"/>
        <v>1</v>
      </c>
      <c r="Q909" s="11">
        <f t="shared" si="101"/>
        <v>0</v>
      </c>
      <c r="R909" s="11">
        <f t="shared" si="102"/>
        <v>0</v>
      </c>
      <c r="S909" s="11">
        <f t="shared" si="103"/>
        <v>0</v>
      </c>
      <c r="T909" s="9">
        <f t="shared" si="104"/>
        <v>127.78696960000001</v>
      </c>
      <c r="AT909" s="18"/>
      <c r="AU909" s="15"/>
      <c r="AV909" s="15"/>
      <c r="AW909" s="15"/>
      <c r="AX909" s="15"/>
      <c r="AY909" s="15"/>
      <c r="AZ909" s="15"/>
      <c r="BA909" s="15"/>
      <c r="BB909" s="15"/>
      <c r="BC909" s="15"/>
      <c r="BD909" s="15"/>
      <c r="BE909" s="15"/>
      <c r="BF909" s="15"/>
      <c r="BG909" s="15"/>
      <c r="BH909" s="15"/>
      <c r="BI909" s="15"/>
      <c r="BJ909" s="15"/>
      <c r="BK909" s="15"/>
      <c r="BL909" s="15"/>
      <c r="BM909" s="15"/>
      <c r="BN909" s="15"/>
      <c r="BO909" s="15"/>
      <c r="BQ909" s="18"/>
      <c r="BR909" s="15"/>
      <c r="BS909" s="15"/>
      <c r="BT909" s="15"/>
      <c r="BU909" s="15"/>
      <c r="BV909" s="15"/>
      <c r="BW909" s="15"/>
      <c r="BX909" s="15"/>
      <c r="BY909" s="15"/>
      <c r="BZ909" s="15"/>
    </row>
    <row r="910" spans="1:78" ht="15" customHeight="1" x14ac:dyDescent="0.75">
      <c r="A910" s="10">
        <v>0</v>
      </c>
      <c r="B910" s="11">
        <v>9000</v>
      </c>
      <c r="C910" s="11">
        <v>51091</v>
      </c>
      <c r="D910" s="11">
        <v>68264</v>
      </c>
      <c r="E910" s="11">
        <v>22</v>
      </c>
      <c r="F910" s="11">
        <v>0</v>
      </c>
      <c r="G910" s="11">
        <v>0</v>
      </c>
      <c r="H910" s="11">
        <v>277.75566190000001</v>
      </c>
      <c r="I910" s="11">
        <v>2</v>
      </c>
      <c r="J910" s="11">
        <v>29</v>
      </c>
      <c r="K910" s="11">
        <v>39.387317549000002</v>
      </c>
      <c r="L910" s="11" t="s">
        <v>20</v>
      </c>
      <c r="M910" s="11" t="s">
        <v>14</v>
      </c>
      <c r="N910" s="11">
        <f t="shared" si="98"/>
        <v>0</v>
      </c>
      <c r="O910" s="11">
        <f t="shared" si="99"/>
        <v>0</v>
      </c>
      <c r="P910" s="11">
        <f t="shared" si="100"/>
        <v>1</v>
      </c>
      <c r="Q910" s="11">
        <f t="shared" si="101"/>
        <v>0</v>
      </c>
      <c r="R910" s="11">
        <f t="shared" si="102"/>
        <v>0</v>
      </c>
      <c r="S910" s="11">
        <f t="shared" si="103"/>
        <v>0</v>
      </c>
      <c r="T910" s="9">
        <f t="shared" si="104"/>
        <v>0</v>
      </c>
      <c r="AT910" s="18"/>
      <c r="AU910" s="15"/>
      <c r="AV910" s="15"/>
      <c r="AW910" s="15"/>
      <c r="AX910" s="15"/>
      <c r="AY910" s="15"/>
      <c r="AZ910" s="15"/>
      <c r="BA910" s="15"/>
      <c r="BB910" s="15"/>
      <c r="BC910" s="15"/>
      <c r="BD910" s="15"/>
      <c r="BE910" s="15"/>
      <c r="BF910" s="15"/>
      <c r="BG910" s="15"/>
      <c r="BH910" s="15"/>
      <c r="BI910" s="15"/>
      <c r="BJ910" s="15"/>
      <c r="BK910" s="15"/>
      <c r="BL910" s="15"/>
      <c r="BM910" s="15"/>
      <c r="BN910" s="15"/>
      <c r="BO910" s="15"/>
      <c r="BQ910" s="18"/>
      <c r="BR910" s="15"/>
      <c r="BS910" s="15"/>
      <c r="BT910" s="15"/>
      <c r="BU910" s="15"/>
      <c r="BV910" s="15"/>
      <c r="BW910" s="15"/>
      <c r="BX910" s="15"/>
      <c r="BY910" s="15"/>
      <c r="BZ910" s="15"/>
    </row>
    <row r="911" spans="1:78" ht="15" customHeight="1" x14ac:dyDescent="0.75">
      <c r="A911" s="10">
        <v>0</v>
      </c>
      <c r="B911" s="11">
        <v>9000</v>
      </c>
      <c r="C911" s="11">
        <v>93521</v>
      </c>
      <c r="D911" s="11">
        <v>126024</v>
      </c>
      <c r="E911" s="11">
        <v>9</v>
      </c>
      <c r="F911" s="11"/>
      <c r="G911" s="11"/>
      <c r="H911" s="11">
        <v>411.75308125999999</v>
      </c>
      <c r="I911" s="11">
        <v>1</v>
      </c>
      <c r="J911" s="11">
        <v>49</v>
      </c>
      <c r="K911" s="11">
        <v>41.664281039000002</v>
      </c>
      <c r="L911" s="11" t="s">
        <v>13</v>
      </c>
      <c r="M911" s="11" t="s">
        <v>14</v>
      </c>
      <c r="N911" s="11">
        <f t="shared" si="98"/>
        <v>1</v>
      </c>
      <c r="O911" s="11">
        <f t="shared" si="99"/>
        <v>0</v>
      </c>
      <c r="P911" s="11">
        <f t="shared" si="100"/>
        <v>1</v>
      </c>
      <c r="Q911" s="11">
        <f t="shared" si="101"/>
        <v>0</v>
      </c>
      <c r="R911" s="11">
        <f t="shared" si="102"/>
        <v>0</v>
      </c>
      <c r="S911" s="11">
        <f t="shared" si="103"/>
        <v>0</v>
      </c>
      <c r="T911" s="9">
        <f t="shared" si="104"/>
        <v>411.75308125999999</v>
      </c>
      <c r="AT911" s="18"/>
      <c r="AU911" s="15"/>
      <c r="AV911" s="15"/>
      <c r="AW911" s="15"/>
      <c r="AX911" s="15"/>
      <c r="AY911" s="15"/>
      <c r="AZ911" s="15"/>
      <c r="BA911" s="15"/>
      <c r="BB911" s="15"/>
      <c r="BC911" s="15"/>
      <c r="BD911" s="15"/>
      <c r="BE911" s="15"/>
      <c r="BF911" s="15"/>
      <c r="BG911" s="15"/>
      <c r="BH911" s="15"/>
      <c r="BI911" s="15"/>
      <c r="BJ911" s="15"/>
      <c r="BK911" s="15"/>
      <c r="BL911" s="15"/>
      <c r="BM911" s="15"/>
      <c r="BN911" s="15"/>
      <c r="BO911" s="15"/>
      <c r="BQ911" s="18"/>
      <c r="BR911" s="15"/>
      <c r="BS911" s="15"/>
      <c r="BT911" s="15"/>
      <c r="BU911" s="15"/>
      <c r="BV911" s="15"/>
      <c r="BW911" s="15"/>
      <c r="BX911" s="15"/>
      <c r="BY911" s="15"/>
      <c r="BZ911" s="15"/>
    </row>
    <row r="912" spans="1:78" ht="15" customHeight="1" x14ac:dyDescent="0.75">
      <c r="A912" s="10">
        <v>1</v>
      </c>
      <c r="B912" s="11">
        <v>9000</v>
      </c>
      <c r="C912" s="11">
        <v>52311</v>
      </c>
      <c r="D912" s="11">
        <v>68994</v>
      </c>
      <c r="E912" s="11">
        <v>0</v>
      </c>
      <c r="F912" s="11">
        <v>0</v>
      </c>
      <c r="G912" s="11">
        <v>1</v>
      </c>
      <c r="H912" s="11">
        <v>137.78400363</v>
      </c>
      <c r="I912" s="11">
        <v>0</v>
      </c>
      <c r="J912" s="11">
        <v>9</v>
      </c>
      <c r="K912" s="11">
        <v>28.454712858000001</v>
      </c>
      <c r="L912" s="11" t="s">
        <v>20</v>
      </c>
      <c r="M912" s="11" t="s">
        <v>15</v>
      </c>
      <c r="N912" s="11">
        <f t="shared" si="98"/>
        <v>0</v>
      </c>
      <c r="O912" s="11">
        <f t="shared" si="99"/>
        <v>0</v>
      </c>
      <c r="P912" s="11">
        <f t="shared" si="100"/>
        <v>0</v>
      </c>
      <c r="Q912" s="11">
        <f t="shared" si="101"/>
        <v>1</v>
      </c>
      <c r="R912" s="11">
        <f t="shared" si="102"/>
        <v>0</v>
      </c>
      <c r="S912" s="11">
        <f t="shared" si="103"/>
        <v>0</v>
      </c>
      <c r="T912" s="9">
        <f t="shared" si="104"/>
        <v>0</v>
      </c>
      <c r="AT912" s="18"/>
      <c r="AU912" s="15"/>
      <c r="AV912" s="15"/>
      <c r="AW912" s="15"/>
      <c r="AX912" s="15"/>
      <c r="AY912" s="15"/>
      <c r="AZ912" s="15"/>
      <c r="BA912" s="15"/>
      <c r="BB912" s="15"/>
      <c r="BC912" s="15"/>
      <c r="BD912" s="15"/>
      <c r="BE912" s="15"/>
      <c r="BF912" s="15"/>
      <c r="BG912" s="15"/>
      <c r="BH912" s="15"/>
      <c r="BI912" s="15"/>
      <c r="BJ912" s="15"/>
      <c r="BK912" s="15"/>
      <c r="BL912" s="15"/>
      <c r="BM912" s="15"/>
      <c r="BN912" s="15"/>
      <c r="BO912" s="15"/>
      <c r="BQ912" s="18"/>
      <c r="BR912" s="15"/>
      <c r="BS912" s="15"/>
      <c r="BT912" s="15"/>
      <c r="BU912" s="15"/>
      <c r="BV912" s="15"/>
      <c r="BW912" s="15"/>
      <c r="BX912" s="15"/>
      <c r="BY912" s="15"/>
      <c r="BZ912" s="15"/>
    </row>
    <row r="913" spans="1:78" ht="15" customHeight="1" x14ac:dyDescent="0.75">
      <c r="A913" s="10">
        <v>0</v>
      </c>
      <c r="B913" s="11">
        <v>9000</v>
      </c>
      <c r="C913" s="11">
        <v>8221</v>
      </c>
      <c r="D913" s="11">
        <v>38290</v>
      </c>
      <c r="E913" s="11">
        <v>4</v>
      </c>
      <c r="F913" s="11">
        <v>0</v>
      </c>
      <c r="G913" s="11">
        <v>0</v>
      </c>
      <c r="H913" s="11">
        <v>266.38379937000002</v>
      </c>
      <c r="I913" s="11">
        <v>0</v>
      </c>
      <c r="J913" s="11">
        <v>12</v>
      </c>
      <c r="K913" s="11">
        <v>23.703067186999998</v>
      </c>
      <c r="L913" s="11" t="s">
        <v>20</v>
      </c>
      <c r="M913" s="11" t="s">
        <v>14</v>
      </c>
      <c r="N913" s="11">
        <f t="shared" si="98"/>
        <v>0</v>
      </c>
      <c r="O913" s="11">
        <f t="shared" si="99"/>
        <v>0</v>
      </c>
      <c r="P913" s="11">
        <f t="shared" si="100"/>
        <v>1</v>
      </c>
      <c r="Q913" s="11">
        <f t="shared" si="101"/>
        <v>0</v>
      </c>
      <c r="R913" s="11">
        <f t="shared" si="102"/>
        <v>0</v>
      </c>
      <c r="S913" s="11">
        <f t="shared" si="103"/>
        <v>0</v>
      </c>
      <c r="T913" s="9">
        <f t="shared" si="104"/>
        <v>0</v>
      </c>
      <c r="AT913" s="18"/>
      <c r="AU913" s="15"/>
      <c r="AV913" s="15"/>
      <c r="AW913" s="15"/>
      <c r="AX913" s="15"/>
      <c r="AY913" s="15"/>
      <c r="AZ913" s="15"/>
      <c r="BA913" s="15"/>
      <c r="BB913" s="15"/>
      <c r="BC913" s="15"/>
      <c r="BD913" s="15"/>
      <c r="BE913" s="15"/>
      <c r="BF913" s="15"/>
      <c r="BG913" s="15"/>
      <c r="BH913" s="15"/>
      <c r="BI913" s="15"/>
      <c r="BJ913" s="15"/>
      <c r="BK913" s="15"/>
      <c r="BL913" s="15"/>
      <c r="BM913" s="15"/>
      <c r="BN913" s="15"/>
      <c r="BO913" s="15"/>
      <c r="BQ913" s="18"/>
      <c r="BR913" s="15"/>
      <c r="BS913" s="15"/>
      <c r="BT913" s="15"/>
      <c r="BU913" s="15"/>
      <c r="BV913" s="15"/>
      <c r="BW913" s="15"/>
      <c r="BX913" s="15"/>
      <c r="BY913" s="15"/>
      <c r="BZ913" s="15"/>
    </row>
    <row r="914" spans="1:78" ht="15" customHeight="1" x14ac:dyDescent="0.75">
      <c r="A914" s="10">
        <v>0</v>
      </c>
      <c r="B914" s="11">
        <v>9000</v>
      </c>
      <c r="C914" s="11">
        <v>56930</v>
      </c>
      <c r="D914" s="11">
        <v>67557</v>
      </c>
      <c r="E914" s="11">
        <v>0</v>
      </c>
      <c r="F914" s="11">
        <v>0</v>
      </c>
      <c r="G914" s="11">
        <v>1</v>
      </c>
      <c r="H914" s="11">
        <v>118.69951614</v>
      </c>
      <c r="I914" s="11">
        <v>2</v>
      </c>
      <c r="J914" s="11">
        <v>18</v>
      </c>
      <c r="K914" s="11">
        <v>36.686882044000001</v>
      </c>
      <c r="L914" s="11" t="s">
        <v>20</v>
      </c>
      <c r="M914" s="11" t="s">
        <v>14</v>
      </c>
      <c r="N914" s="11">
        <f t="shared" si="98"/>
        <v>0</v>
      </c>
      <c r="O914" s="11">
        <f t="shared" si="99"/>
        <v>0</v>
      </c>
      <c r="P914" s="11">
        <f t="shared" si="100"/>
        <v>1</v>
      </c>
      <c r="Q914" s="11">
        <f t="shared" si="101"/>
        <v>0</v>
      </c>
      <c r="R914" s="11">
        <f t="shared" si="102"/>
        <v>0</v>
      </c>
      <c r="S914" s="11">
        <f t="shared" si="103"/>
        <v>0</v>
      </c>
      <c r="T914" s="9">
        <f t="shared" si="104"/>
        <v>0</v>
      </c>
      <c r="AT914" s="18"/>
      <c r="AU914" s="15"/>
      <c r="AV914" s="15"/>
      <c r="AW914" s="15"/>
      <c r="AX914" s="15"/>
      <c r="AY914" s="15"/>
      <c r="AZ914" s="15"/>
      <c r="BA914" s="15"/>
      <c r="BB914" s="15"/>
      <c r="BC914" s="15"/>
      <c r="BD914" s="15"/>
      <c r="BE914" s="15"/>
      <c r="BF914" s="15"/>
      <c r="BG914" s="15"/>
      <c r="BH914" s="15"/>
      <c r="BI914" s="15"/>
      <c r="BJ914" s="15"/>
      <c r="BK914" s="15"/>
      <c r="BL914" s="15"/>
      <c r="BM914" s="15"/>
      <c r="BN914" s="15"/>
      <c r="BO914" s="15"/>
      <c r="BQ914" s="18"/>
      <c r="BR914" s="15"/>
      <c r="BS914" s="15"/>
      <c r="BT914" s="15"/>
      <c r="BU914" s="15"/>
      <c r="BV914" s="15"/>
      <c r="BW914" s="15"/>
      <c r="BX914" s="15"/>
      <c r="BY914" s="15"/>
      <c r="BZ914" s="15"/>
    </row>
    <row r="915" spans="1:78" ht="15" customHeight="1" x14ac:dyDescent="0.75">
      <c r="A915" s="10">
        <v>1</v>
      </c>
      <c r="B915" s="11">
        <v>9000</v>
      </c>
      <c r="C915" s="11">
        <v>52257</v>
      </c>
      <c r="D915" s="11">
        <v>58275</v>
      </c>
      <c r="E915" s="11">
        <v>5</v>
      </c>
      <c r="F915" s="11">
        <v>0</v>
      </c>
      <c r="G915" s="11">
        <v>0</v>
      </c>
      <c r="H915" s="11">
        <v>80.251800985000003</v>
      </c>
      <c r="I915" s="11">
        <v>0</v>
      </c>
      <c r="J915" s="11">
        <v>21</v>
      </c>
      <c r="K915" s="11">
        <v>34.144725946999998</v>
      </c>
      <c r="L915" s="11" t="s">
        <v>20</v>
      </c>
      <c r="M915" s="11" t="s">
        <v>16</v>
      </c>
      <c r="N915" s="11">
        <f t="shared" si="98"/>
        <v>0</v>
      </c>
      <c r="O915" s="11">
        <f t="shared" si="99"/>
        <v>0</v>
      </c>
      <c r="P915" s="11">
        <f t="shared" si="100"/>
        <v>0</v>
      </c>
      <c r="Q915" s="11">
        <f t="shared" si="101"/>
        <v>0</v>
      </c>
      <c r="R915" s="11">
        <f t="shared" si="102"/>
        <v>1</v>
      </c>
      <c r="S915" s="11">
        <f t="shared" si="103"/>
        <v>0</v>
      </c>
      <c r="T915" s="9">
        <f t="shared" si="104"/>
        <v>0</v>
      </c>
      <c r="AT915" s="18"/>
      <c r="AU915" s="15"/>
      <c r="AV915" s="15"/>
      <c r="AW915" s="15"/>
      <c r="AX915" s="15"/>
      <c r="AY915" s="15"/>
      <c r="AZ915" s="15"/>
      <c r="BA915" s="15"/>
      <c r="BB915" s="15"/>
      <c r="BC915" s="15"/>
      <c r="BD915" s="15"/>
      <c r="BE915" s="15"/>
      <c r="BF915" s="15"/>
      <c r="BG915" s="15"/>
      <c r="BH915" s="15"/>
      <c r="BI915" s="15"/>
      <c r="BJ915" s="15"/>
      <c r="BK915" s="15"/>
      <c r="BL915" s="15"/>
      <c r="BM915" s="15"/>
      <c r="BN915" s="15"/>
      <c r="BO915" s="15"/>
      <c r="BQ915" s="18"/>
      <c r="BR915" s="15"/>
      <c r="BS915" s="15"/>
      <c r="BT915" s="15"/>
      <c r="BU915" s="15"/>
      <c r="BV915" s="15"/>
      <c r="BW915" s="15"/>
      <c r="BX915" s="15"/>
      <c r="BY915" s="15"/>
      <c r="BZ915" s="15"/>
    </row>
    <row r="916" spans="1:78" ht="15" customHeight="1" x14ac:dyDescent="0.75">
      <c r="A916" s="10">
        <v>0</v>
      </c>
      <c r="B916" s="11">
        <v>9000</v>
      </c>
      <c r="C916" s="11">
        <v>41153</v>
      </c>
      <c r="D916" s="11">
        <v>51841</v>
      </c>
      <c r="E916" s="11">
        <v>10</v>
      </c>
      <c r="F916" s="11">
        <v>0</v>
      </c>
      <c r="G916" s="11">
        <v>0</v>
      </c>
      <c r="H916" s="11">
        <v>210.28268954000001</v>
      </c>
      <c r="I916" s="11">
        <v>0</v>
      </c>
      <c r="J916" s="11">
        <v>23</v>
      </c>
      <c r="K916" s="11">
        <v>32.424293056000003</v>
      </c>
      <c r="L916" s="11" t="s">
        <v>20</v>
      </c>
      <c r="M916" s="11" t="s">
        <v>15</v>
      </c>
      <c r="N916" s="11">
        <f t="shared" si="98"/>
        <v>0</v>
      </c>
      <c r="O916" s="11">
        <f t="shared" si="99"/>
        <v>0</v>
      </c>
      <c r="P916" s="11">
        <f t="shared" si="100"/>
        <v>0</v>
      </c>
      <c r="Q916" s="11">
        <f t="shared" si="101"/>
        <v>1</v>
      </c>
      <c r="R916" s="11">
        <f t="shared" si="102"/>
        <v>0</v>
      </c>
      <c r="S916" s="11">
        <f t="shared" si="103"/>
        <v>0</v>
      </c>
      <c r="T916" s="9">
        <f t="shared" si="104"/>
        <v>0</v>
      </c>
      <c r="AT916" s="18"/>
      <c r="AU916" s="15"/>
      <c r="AV916" s="15"/>
      <c r="AW916" s="15"/>
      <c r="AX916" s="15"/>
      <c r="AY916" s="15"/>
      <c r="AZ916" s="15"/>
      <c r="BA916" s="15"/>
      <c r="BB916" s="15"/>
      <c r="BC916" s="15"/>
      <c r="BD916" s="15"/>
      <c r="BE916" s="15"/>
      <c r="BF916" s="15"/>
      <c r="BG916" s="15"/>
      <c r="BH916" s="15"/>
      <c r="BI916" s="15"/>
      <c r="BJ916" s="15"/>
      <c r="BK916" s="15"/>
      <c r="BL916" s="15"/>
      <c r="BM916" s="15"/>
      <c r="BN916" s="15"/>
      <c r="BO916" s="15"/>
      <c r="BQ916" s="18"/>
      <c r="BR916" s="15"/>
      <c r="BS916" s="15"/>
      <c r="BT916" s="15"/>
      <c r="BU916" s="15"/>
      <c r="BV916" s="15"/>
      <c r="BW916" s="15"/>
      <c r="BX916" s="15"/>
      <c r="BY916" s="15"/>
      <c r="BZ916" s="15"/>
    </row>
    <row r="917" spans="1:78" ht="15" customHeight="1" x14ac:dyDescent="0.75">
      <c r="A917" s="10">
        <v>1</v>
      </c>
      <c r="B917" s="11">
        <v>9000</v>
      </c>
      <c r="C917" s="11">
        <v>31170</v>
      </c>
      <c r="D917" s="11">
        <v>50725</v>
      </c>
      <c r="E917" s="11">
        <v>16</v>
      </c>
      <c r="F917" s="11">
        <v>0</v>
      </c>
      <c r="G917" s="11">
        <v>0</v>
      </c>
      <c r="H917" s="11">
        <v>93.066666667000007</v>
      </c>
      <c r="I917" s="11">
        <v>0</v>
      </c>
      <c r="J917" s="11">
        <v>18</v>
      </c>
      <c r="K917" s="11"/>
      <c r="L917" s="11" t="s">
        <v>20</v>
      </c>
      <c r="M917" s="11" t="s">
        <v>14</v>
      </c>
      <c r="N917" s="11">
        <f t="shared" si="98"/>
        <v>0</v>
      </c>
      <c r="O917" s="11">
        <f t="shared" si="99"/>
        <v>0</v>
      </c>
      <c r="P917" s="11">
        <f t="shared" si="100"/>
        <v>1</v>
      </c>
      <c r="Q917" s="11">
        <f t="shared" si="101"/>
        <v>0</v>
      </c>
      <c r="R917" s="11">
        <f t="shared" si="102"/>
        <v>0</v>
      </c>
      <c r="S917" s="11">
        <f t="shared" si="103"/>
        <v>0</v>
      </c>
      <c r="T917" s="9">
        <f t="shared" si="104"/>
        <v>0</v>
      </c>
      <c r="AT917" s="18"/>
      <c r="AU917" s="15"/>
      <c r="AV917" s="15"/>
      <c r="AW917" s="15"/>
      <c r="AX917" s="15"/>
      <c r="AY917" s="15"/>
      <c r="AZ917" s="15"/>
      <c r="BA917" s="15"/>
      <c r="BB917" s="15"/>
      <c r="BC917" s="15"/>
      <c r="BD917" s="15"/>
      <c r="BE917" s="15"/>
      <c r="BF917" s="15"/>
      <c r="BG917" s="15"/>
      <c r="BH917" s="15"/>
      <c r="BI917" s="15"/>
      <c r="BJ917" s="15"/>
      <c r="BK917" s="15"/>
      <c r="BL917" s="15"/>
      <c r="BM917" s="15"/>
      <c r="BN917" s="15"/>
      <c r="BO917" s="15"/>
      <c r="BQ917" s="18"/>
      <c r="BR917" s="15"/>
      <c r="BS917" s="15"/>
      <c r="BT917" s="15"/>
      <c r="BU917" s="15"/>
      <c r="BV917" s="15"/>
      <c r="BW917" s="15"/>
      <c r="BX917" s="15"/>
      <c r="BY917" s="15"/>
      <c r="BZ917" s="15"/>
    </row>
    <row r="918" spans="1:78" ht="15" customHeight="1" x14ac:dyDescent="0.75">
      <c r="A918" s="10">
        <v>1</v>
      </c>
      <c r="B918" s="11">
        <v>9000</v>
      </c>
      <c r="C918" s="11">
        <v>84532</v>
      </c>
      <c r="D918" s="11">
        <v>104000</v>
      </c>
      <c r="E918" s="11">
        <v>3</v>
      </c>
      <c r="F918" s="11">
        <v>0</v>
      </c>
      <c r="G918" s="11">
        <v>0</v>
      </c>
      <c r="H918" s="11">
        <v>50.666666667000001</v>
      </c>
      <c r="I918" s="11">
        <v>1</v>
      </c>
      <c r="J918" s="11">
        <v>3</v>
      </c>
      <c r="K918" s="11"/>
      <c r="L918" s="11" t="s">
        <v>20</v>
      </c>
      <c r="M918" s="11" t="s">
        <v>18</v>
      </c>
      <c r="N918" s="11">
        <f t="shared" si="98"/>
        <v>0</v>
      </c>
      <c r="O918" s="11">
        <f t="shared" si="99"/>
        <v>0</v>
      </c>
      <c r="P918" s="11">
        <f t="shared" si="100"/>
        <v>0</v>
      </c>
      <c r="Q918" s="11">
        <f t="shared" si="101"/>
        <v>0</v>
      </c>
      <c r="R918" s="11">
        <f t="shared" si="102"/>
        <v>0</v>
      </c>
      <c r="S918" s="11">
        <f t="shared" si="103"/>
        <v>1</v>
      </c>
      <c r="T918" s="9">
        <f t="shared" si="104"/>
        <v>0</v>
      </c>
      <c r="AT918" s="18"/>
      <c r="AU918" s="15"/>
      <c r="AV918" s="15"/>
      <c r="AW918" s="15"/>
      <c r="AX918" s="15"/>
      <c r="AY918" s="15"/>
      <c r="AZ918" s="15"/>
      <c r="BA918" s="15"/>
      <c r="BB918" s="15"/>
      <c r="BC918" s="15"/>
      <c r="BD918" s="15"/>
      <c r="BE918" s="15"/>
      <c r="BF918" s="15"/>
      <c r="BG918" s="15"/>
      <c r="BH918" s="15"/>
      <c r="BI918" s="15"/>
      <c r="BJ918" s="15"/>
      <c r="BK918" s="15"/>
      <c r="BL918" s="15"/>
      <c r="BM918" s="15"/>
      <c r="BN918" s="15"/>
      <c r="BO918" s="15"/>
      <c r="BQ918" s="18"/>
      <c r="BR918" s="15"/>
      <c r="BS918" s="15"/>
      <c r="BT918" s="15"/>
      <c r="BU918" s="15"/>
      <c r="BV918" s="15"/>
      <c r="BW918" s="15"/>
      <c r="BX918" s="15"/>
      <c r="BY918" s="15"/>
      <c r="BZ918" s="15"/>
    </row>
    <row r="919" spans="1:78" ht="15" customHeight="1" x14ac:dyDescent="0.75">
      <c r="A919" s="10">
        <v>0</v>
      </c>
      <c r="B919" s="11">
        <v>9000</v>
      </c>
      <c r="C919" s="11">
        <v>76964</v>
      </c>
      <c r="D919" s="11">
        <v>90500</v>
      </c>
      <c r="E919" s="11">
        <v>3</v>
      </c>
      <c r="F919" s="11">
        <v>0</v>
      </c>
      <c r="G919" s="11">
        <v>0</v>
      </c>
      <c r="H919" s="11">
        <v>101.4</v>
      </c>
      <c r="I919" s="11">
        <v>2</v>
      </c>
      <c r="J919" s="11">
        <v>32</v>
      </c>
      <c r="K919" s="11"/>
      <c r="L919" s="11" t="s">
        <v>20</v>
      </c>
      <c r="M919" s="11" t="s">
        <v>14</v>
      </c>
      <c r="N919" s="11">
        <f t="shared" si="98"/>
        <v>0</v>
      </c>
      <c r="O919" s="11">
        <f t="shared" si="99"/>
        <v>0</v>
      </c>
      <c r="P919" s="11">
        <f t="shared" si="100"/>
        <v>1</v>
      </c>
      <c r="Q919" s="11">
        <f t="shared" si="101"/>
        <v>0</v>
      </c>
      <c r="R919" s="11">
        <f t="shared" si="102"/>
        <v>0</v>
      </c>
      <c r="S919" s="11">
        <f t="shared" si="103"/>
        <v>0</v>
      </c>
      <c r="T919" s="9">
        <f t="shared" si="104"/>
        <v>0</v>
      </c>
      <c r="AT919" s="18"/>
      <c r="AU919" s="15"/>
      <c r="AV919" s="15"/>
      <c r="AW919" s="15"/>
      <c r="AX919" s="15"/>
      <c r="AY919" s="15"/>
      <c r="AZ919" s="15"/>
      <c r="BA919" s="15"/>
      <c r="BB919" s="15"/>
      <c r="BC919" s="15"/>
      <c r="BD919" s="15"/>
      <c r="BE919" s="15"/>
      <c r="BF919" s="15"/>
      <c r="BG919" s="15"/>
      <c r="BH919" s="15"/>
      <c r="BI919" s="15"/>
      <c r="BJ919" s="15"/>
      <c r="BK919" s="15"/>
      <c r="BL919" s="15"/>
      <c r="BM919" s="15"/>
      <c r="BN919" s="15"/>
      <c r="BO919" s="15"/>
      <c r="BQ919" s="18"/>
      <c r="BR919" s="15"/>
      <c r="BS919" s="15"/>
      <c r="BT919" s="15"/>
      <c r="BU919" s="15"/>
      <c r="BV919" s="15"/>
      <c r="BW919" s="15"/>
      <c r="BX919" s="15"/>
      <c r="BY919" s="15"/>
      <c r="BZ919" s="15"/>
    </row>
    <row r="920" spans="1:78" ht="15" customHeight="1" x14ac:dyDescent="0.75">
      <c r="A920" s="10">
        <v>0</v>
      </c>
      <c r="B920" s="11">
        <v>9000</v>
      </c>
      <c r="C920" s="11">
        <v>64917</v>
      </c>
      <c r="D920" s="11">
        <v>102270</v>
      </c>
      <c r="E920" s="11">
        <v>10</v>
      </c>
      <c r="F920" s="11">
        <v>0</v>
      </c>
      <c r="G920" s="11">
        <v>0</v>
      </c>
      <c r="H920" s="11">
        <v>213.03333333</v>
      </c>
      <c r="I920" s="11">
        <v>0</v>
      </c>
      <c r="J920" s="11">
        <v>21</v>
      </c>
      <c r="K920" s="11"/>
      <c r="L920" s="11" t="s">
        <v>20</v>
      </c>
      <c r="M920" s="11" t="s">
        <v>14</v>
      </c>
      <c r="N920" s="11">
        <f t="shared" si="98"/>
        <v>0</v>
      </c>
      <c r="O920" s="11">
        <f t="shared" si="99"/>
        <v>0</v>
      </c>
      <c r="P920" s="11">
        <f t="shared" si="100"/>
        <v>1</v>
      </c>
      <c r="Q920" s="11">
        <f t="shared" si="101"/>
        <v>0</v>
      </c>
      <c r="R920" s="11">
        <f t="shared" si="102"/>
        <v>0</v>
      </c>
      <c r="S920" s="11">
        <f t="shared" si="103"/>
        <v>0</v>
      </c>
      <c r="T920" s="9">
        <f t="shared" si="104"/>
        <v>0</v>
      </c>
      <c r="AT920" s="18"/>
      <c r="AU920" s="15"/>
      <c r="AV920" s="15"/>
      <c r="AW920" s="15"/>
      <c r="AX920" s="15"/>
      <c r="AY920" s="15"/>
      <c r="AZ920" s="15"/>
      <c r="BA920" s="15"/>
      <c r="BB920" s="15"/>
      <c r="BC920" s="15"/>
      <c r="BD920" s="15"/>
      <c r="BE920" s="15"/>
      <c r="BF920" s="15"/>
      <c r="BG920" s="15"/>
      <c r="BH920" s="15"/>
      <c r="BI920" s="15"/>
      <c r="BJ920" s="15"/>
      <c r="BK920" s="15"/>
      <c r="BL920" s="15"/>
      <c r="BM920" s="15"/>
      <c r="BN920" s="15"/>
      <c r="BO920" s="15"/>
      <c r="BQ920" s="18"/>
      <c r="BR920" s="15"/>
      <c r="BS920" s="15"/>
      <c r="BT920" s="15"/>
      <c r="BU920" s="15"/>
      <c r="BV920" s="15"/>
      <c r="BW920" s="15"/>
      <c r="BX920" s="15"/>
      <c r="BY920" s="15"/>
      <c r="BZ920" s="15"/>
    </row>
    <row r="921" spans="1:78" ht="15" customHeight="1" x14ac:dyDescent="0.75">
      <c r="A921" s="10">
        <v>0</v>
      </c>
      <c r="B921" s="11">
        <v>9000</v>
      </c>
      <c r="C921" s="11"/>
      <c r="D921" s="11">
        <v>63684</v>
      </c>
      <c r="E921" s="11"/>
      <c r="F921" s="11">
        <v>0</v>
      </c>
      <c r="G921" s="11">
        <v>0</v>
      </c>
      <c r="H921" s="11">
        <v>358.06666667000002</v>
      </c>
      <c r="I921" s="11">
        <v>0</v>
      </c>
      <c r="J921" s="11">
        <v>7</v>
      </c>
      <c r="K921" s="11"/>
      <c r="L921" s="11" t="s">
        <v>13</v>
      </c>
      <c r="M921" s="11" t="s">
        <v>14</v>
      </c>
      <c r="N921" s="11">
        <f t="shared" si="98"/>
        <v>1</v>
      </c>
      <c r="O921" s="11">
        <f t="shared" si="99"/>
        <v>0</v>
      </c>
      <c r="P921" s="11">
        <f t="shared" si="100"/>
        <v>1</v>
      </c>
      <c r="Q921" s="11">
        <f t="shared" si="101"/>
        <v>0</v>
      </c>
      <c r="R921" s="11">
        <f t="shared" si="102"/>
        <v>0</v>
      </c>
      <c r="S921" s="11">
        <f t="shared" si="103"/>
        <v>0</v>
      </c>
      <c r="T921" s="9">
        <f t="shared" si="104"/>
        <v>358.06666667000002</v>
      </c>
      <c r="AT921" s="18"/>
      <c r="AU921" s="15"/>
      <c r="AV921" s="15"/>
      <c r="AW921" s="15"/>
      <c r="AX921" s="15"/>
      <c r="AY921" s="15"/>
      <c r="AZ921" s="15"/>
      <c r="BA921" s="15"/>
      <c r="BB921" s="15"/>
      <c r="BC921" s="15"/>
      <c r="BD921" s="15"/>
      <c r="BE921" s="15"/>
      <c r="BF921" s="15"/>
      <c r="BG921" s="15"/>
      <c r="BH921" s="15"/>
      <c r="BI921" s="15"/>
      <c r="BJ921" s="15"/>
      <c r="BK921" s="15"/>
      <c r="BL921" s="15"/>
      <c r="BM921" s="15"/>
      <c r="BN921" s="15"/>
      <c r="BO921" s="15"/>
      <c r="BQ921" s="18"/>
      <c r="BR921" s="15"/>
      <c r="BS921" s="15"/>
      <c r="BT921" s="15"/>
      <c r="BU921" s="15"/>
      <c r="BV921" s="15"/>
      <c r="BW921" s="15"/>
      <c r="BX921" s="15"/>
      <c r="BY921" s="15"/>
      <c r="BZ921" s="15"/>
    </row>
    <row r="922" spans="1:78" ht="15" customHeight="1" x14ac:dyDescent="0.75">
      <c r="A922" s="10">
        <v>0</v>
      </c>
      <c r="B922" s="11">
        <v>9000</v>
      </c>
      <c r="C922" s="11">
        <v>47350.86</v>
      </c>
      <c r="D922" s="11">
        <v>105000</v>
      </c>
      <c r="E922" s="11">
        <v>6</v>
      </c>
      <c r="F922" s="11">
        <v>0</v>
      </c>
      <c r="G922" s="11">
        <v>1</v>
      </c>
      <c r="H922" s="11">
        <v>227.26666667000001</v>
      </c>
      <c r="I922" s="11">
        <v>0</v>
      </c>
      <c r="J922" s="11">
        <v>10</v>
      </c>
      <c r="K922" s="11"/>
      <c r="L922" s="11" t="s">
        <v>20</v>
      </c>
      <c r="M922" s="11" t="s">
        <v>18</v>
      </c>
      <c r="N922" s="11">
        <f t="shared" si="98"/>
        <v>0</v>
      </c>
      <c r="O922" s="11">
        <f t="shared" si="99"/>
        <v>0</v>
      </c>
      <c r="P922" s="11">
        <f t="shared" si="100"/>
        <v>0</v>
      </c>
      <c r="Q922" s="11">
        <f t="shared" si="101"/>
        <v>0</v>
      </c>
      <c r="R922" s="11">
        <f t="shared" si="102"/>
        <v>0</v>
      </c>
      <c r="S922" s="11">
        <f t="shared" si="103"/>
        <v>1</v>
      </c>
      <c r="T922" s="9">
        <f t="shared" si="104"/>
        <v>0</v>
      </c>
      <c r="AT922" s="18"/>
      <c r="AU922" s="15"/>
      <c r="AV922" s="15"/>
      <c r="AW922" s="15"/>
      <c r="AX922" s="15"/>
      <c r="AY922" s="15"/>
      <c r="AZ922" s="15"/>
      <c r="BA922" s="15"/>
      <c r="BB922" s="15"/>
      <c r="BC922" s="15"/>
      <c r="BD922" s="15"/>
      <c r="BE922" s="15"/>
      <c r="BF922" s="15"/>
      <c r="BG922" s="15"/>
      <c r="BH922" s="15"/>
      <c r="BI922" s="15"/>
      <c r="BJ922" s="15"/>
      <c r="BK922" s="15"/>
      <c r="BL922" s="15"/>
      <c r="BM922" s="15"/>
      <c r="BN922" s="15"/>
      <c r="BO922" s="15"/>
      <c r="BQ922" s="18"/>
      <c r="BR922" s="15"/>
      <c r="BS922" s="15"/>
      <c r="BT922" s="15"/>
      <c r="BU922" s="15"/>
      <c r="BV922" s="15"/>
      <c r="BW922" s="15"/>
      <c r="BX922" s="15"/>
      <c r="BY922" s="15"/>
      <c r="BZ922" s="15"/>
    </row>
    <row r="923" spans="1:78" ht="15" customHeight="1" x14ac:dyDescent="0.75">
      <c r="A923" s="10">
        <v>0</v>
      </c>
      <c r="B923" s="11">
        <v>9000</v>
      </c>
      <c r="C923" s="11">
        <v>50400</v>
      </c>
      <c r="D923" s="11">
        <v>65000</v>
      </c>
      <c r="E923" s="11">
        <v>6</v>
      </c>
      <c r="F923" s="11"/>
      <c r="G923" s="11"/>
      <c r="H923" s="11">
        <v>117.6</v>
      </c>
      <c r="I923" s="11"/>
      <c r="J923" s="11">
        <v>24</v>
      </c>
      <c r="K923" s="11"/>
      <c r="L923" s="11" t="s">
        <v>20</v>
      </c>
      <c r="M923" s="11" t="s">
        <v>17</v>
      </c>
      <c r="N923" s="11">
        <f t="shared" si="98"/>
        <v>0</v>
      </c>
      <c r="O923" s="11">
        <f t="shared" si="99"/>
        <v>1</v>
      </c>
      <c r="P923" s="11">
        <f t="shared" si="100"/>
        <v>0</v>
      </c>
      <c r="Q923" s="11">
        <f t="shared" si="101"/>
        <v>0</v>
      </c>
      <c r="R923" s="11">
        <f t="shared" si="102"/>
        <v>0</v>
      </c>
      <c r="S923" s="11">
        <f t="shared" si="103"/>
        <v>0</v>
      </c>
      <c r="T923" s="9">
        <f t="shared" si="104"/>
        <v>0</v>
      </c>
      <c r="AT923" s="18"/>
      <c r="AU923" s="15"/>
      <c r="AV923" s="15"/>
      <c r="AW923" s="15"/>
      <c r="AX923" s="15"/>
      <c r="AY923" s="15"/>
      <c r="AZ923" s="15"/>
      <c r="BA923" s="15"/>
      <c r="BB923" s="15"/>
      <c r="BC923" s="15"/>
      <c r="BD923" s="15"/>
      <c r="BE923" s="15"/>
      <c r="BF923" s="15"/>
      <c r="BG923" s="15"/>
      <c r="BH923" s="15"/>
      <c r="BI923" s="15"/>
      <c r="BJ923" s="15"/>
      <c r="BK923" s="15"/>
      <c r="BL923" s="15"/>
      <c r="BM923" s="15"/>
      <c r="BN923" s="15"/>
      <c r="BO923" s="15"/>
      <c r="BQ923" s="18"/>
      <c r="BR923" s="15"/>
      <c r="BS923" s="15"/>
      <c r="BT923" s="15"/>
      <c r="BU923" s="15"/>
      <c r="BV923" s="15"/>
      <c r="BW923" s="15"/>
      <c r="BX923" s="15"/>
      <c r="BY923" s="15"/>
      <c r="BZ923" s="15"/>
    </row>
    <row r="924" spans="1:78" ht="15" customHeight="1" x14ac:dyDescent="0.75">
      <c r="A924" s="10">
        <v>0</v>
      </c>
      <c r="B924" s="11">
        <v>9000</v>
      </c>
      <c r="C924" s="11">
        <v>96884</v>
      </c>
      <c r="D924" s="11">
        <v>110108</v>
      </c>
      <c r="E924" s="11">
        <v>18</v>
      </c>
      <c r="F924" s="11">
        <v>0</v>
      </c>
      <c r="G924" s="11">
        <v>2</v>
      </c>
      <c r="H924" s="11">
        <v>194.8</v>
      </c>
      <c r="I924" s="11">
        <v>2</v>
      </c>
      <c r="J924" s="11">
        <v>16</v>
      </c>
      <c r="K924" s="11"/>
      <c r="L924" s="11" t="s">
        <v>20</v>
      </c>
      <c r="M924" s="11" t="s">
        <v>14</v>
      </c>
      <c r="N924" s="11">
        <f t="shared" si="98"/>
        <v>0</v>
      </c>
      <c r="O924" s="11">
        <f t="shared" si="99"/>
        <v>0</v>
      </c>
      <c r="P924" s="11">
        <f t="shared" si="100"/>
        <v>1</v>
      </c>
      <c r="Q924" s="11">
        <f t="shared" si="101"/>
        <v>0</v>
      </c>
      <c r="R924" s="11">
        <f t="shared" si="102"/>
        <v>0</v>
      </c>
      <c r="S924" s="11">
        <f t="shared" si="103"/>
        <v>0</v>
      </c>
      <c r="T924" s="9">
        <f t="shared" si="104"/>
        <v>0</v>
      </c>
      <c r="AT924" s="18"/>
      <c r="AU924" s="15"/>
      <c r="AV924" s="15"/>
      <c r="AW924" s="15"/>
      <c r="AX924" s="15"/>
      <c r="AY924" s="15"/>
      <c r="AZ924" s="15"/>
      <c r="BA924" s="15"/>
      <c r="BB924" s="15"/>
      <c r="BC924" s="15"/>
      <c r="BD924" s="15"/>
      <c r="BE924" s="15"/>
      <c r="BF924" s="15"/>
      <c r="BG924" s="15"/>
      <c r="BH924" s="15"/>
      <c r="BI924" s="15"/>
      <c r="BJ924" s="15"/>
      <c r="BK924" s="15"/>
      <c r="BL924" s="15"/>
      <c r="BM924" s="15"/>
      <c r="BN924" s="15"/>
      <c r="BO924" s="15"/>
      <c r="BQ924" s="18"/>
      <c r="BR924" s="15"/>
      <c r="BS924" s="15"/>
      <c r="BT924" s="15"/>
      <c r="BU924" s="15"/>
      <c r="BV924" s="15"/>
      <c r="BW924" s="15"/>
      <c r="BX924" s="15"/>
      <c r="BY924" s="15"/>
      <c r="BZ924" s="15"/>
    </row>
    <row r="925" spans="1:78" ht="15" customHeight="1" x14ac:dyDescent="0.75">
      <c r="A925" s="10">
        <v>0</v>
      </c>
      <c r="B925" s="11">
        <v>9000</v>
      </c>
      <c r="C925" s="11">
        <v>82700</v>
      </c>
      <c r="D925" s="11">
        <v>121000</v>
      </c>
      <c r="E925" s="11">
        <v>9</v>
      </c>
      <c r="F925" s="11">
        <v>0</v>
      </c>
      <c r="G925" s="11">
        <v>0</v>
      </c>
      <c r="H925" s="11">
        <v>131.9</v>
      </c>
      <c r="I925" s="11">
        <v>1</v>
      </c>
      <c r="J925" s="11">
        <v>22</v>
      </c>
      <c r="K925" s="11"/>
      <c r="L925" s="11" t="s">
        <v>20</v>
      </c>
      <c r="M925" s="11" t="s">
        <v>15</v>
      </c>
      <c r="N925" s="11">
        <f t="shared" si="98"/>
        <v>0</v>
      </c>
      <c r="O925" s="11">
        <f t="shared" si="99"/>
        <v>0</v>
      </c>
      <c r="P925" s="11">
        <f t="shared" si="100"/>
        <v>0</v>
      </c>
      <c r="Q925" s="11">
        <f t="shared" si="101"/>
        <v>1</v>
      </c>
      <c r="R925" s="11">
        <f t="shared" si="102"/>
        <v>0</v>
      </c>
      <c r="S925" s="11">
        <f t="shared" si="103"/>
        <v>0</v>
      </c>
      <c r="T925" s="9">
        <f t="shared" si="104"/>
        <v>0</v>
      </c>
      <c r="AT925" s="18"/>
      <c r="AU925" s="15"/>
      <c r="AV925" s="15"/>
      <c r="AW925" s="15"/>
      <c r="AX925" s="15"/>
      <c r="AY925" s="15"/>
      <c r="AZ925" s="15"/>
      <c r="BA925" s="15"/>
      <c r="BB925" s="15"/>
      <c r="BC925" s="15"/>
      <c r="BD925" s="15"/>
      <c r="BE925" s="15"/>
      <c r="BF925" s="15"/>
      <c r="BG925" s="15"/>
      <c r="BH925" s="15"/>
      <c r="BI925" s="15"/>
      <c r="BJ925" s="15"/>
      <c r="BK925" s="15"/>
      <c r="BL925" s="15"/>
      <c r="BM925" s="15"/>
      <c r="BN925" s="15"/>
      <c r="BO925" s="15"/>
      <c r="BQ925" s="18"/>
      <c r="BR925" s="15"/>
      <c r="BS925" s="15"/>
      <c r="BT925" s="15"/>
      <c r="BU925" s="15"/>
      <c r="BV925" s="15"/>
      <c r="BW925" s="15"/>
      <c r="BX925" s="15"/>
      <c r="BY925" s="15"/>
      <c r="BZ925" s="15"/>
    </row>
    <row r="926" spans="1:78" ht="15" customHeight="1" x14ac:dyDescent="0.75">
      <c r="A926" s="10">
        <v>0</v>
      </c>
      <c r="B926" s="11">
        <v>9000</v>
      </c>
      <c r="C926" s="11">
        <v>29000</v>
      </c>
      <c r="D926" s="11">
        <v>51740</v>
      </c>
      <c r="E926" s="11">
        <v>31</v>
      </c>
      <c r="F926" s="11">
        <v>0</v>
      </c>
      <c r="G926" s="11">
        <v>0</v>
      </c>
      <c r="H926" s="11">
        <v>243.2</v>
      </c>
      <c r="I926" s="11">
        <v>0</v>
      </c>
      <c r="J926" s="11">
        <v>19</v>
      </c>
      <c r="K926" s="11"/>
      <c r="L926" s="11"/>
      <c r="M926" s="11" t="s">
        <v>14</v>
      </c>
      <c r="N926" s="11">
        <f t="shared" si="98"/>
        <v>0</v>
      </c>
      <c r="O926" s="11">
        <f t="shared" si="99"/>
        <v>0</v>
      </c>
      <c r="P926" s="11">
        <f t="shared" si="100"/>
        <v>1</v>
      </c>
      <c r="Q926" s="11">
        <f t="shared" si="101"/>
        <v>0</v>
      </c>
      <c r="R926" s="11">
        <f t="shared" si="102"/>
        <v>0</v>
      </c>
      <c r="S926" s="11">
        <f t="shared" si="103"/>
        <v>0</v>
      </c>
      <c r="T926" s="9">
        <f t="shared" si="104"/>
        <v>0</v>
      </c>
      <c r="AT926" s="18"/>
      <c r="AU926" s="15"/>
      <c r="AV926" s="15"/>
      <c r="AW926" s="15"/>
      <c r="AX926" s="15"/>
      <c r="AY926" s="15"/>
      <c r="AZ926" s="15"/>
      <c r="BA926" s="15"/>
      <c r="BB926" s="15"/>
      <c r="BC926" s="15"/>
      <c r="BD926" s="15"/>
      <c r="BE926" s="15"/>
      <c r="BF926" s="15"/>
      <c r="BG926" s="15"/>
      <c r="BH926" s="15"/>
      <c r="BI926" s="15"/>
      <c r="BJ926" s="15"/>
      <c r="BK926" s="15"/>
      <c r="BL926" s="15"/>
      <c r="BM926" s="15"/>
      <c r="BN926" s="15"/>
      <c r="BO926" s="15"/>
      <c r="BQ926" s="18"/>
      <c r="BR926" s="15"/>
      <c r="BS926" s="15"/>
      <c r="BT926" s="15"/>
      <c r="BU926" s="15"/>
      <c r="BV926" s="15"/>
      <c r="BW926" s="15"/>
      <c r="BX926" s="15"/>
      <c r="BY926" s="15"/>
      <c r="BZ926" s="15"/>
    </row>
    <row r="927" spans="1:78" ht="15" customHeight="1" x14ac:dyDescent="0.75">
      <c r="A927" s="10">
        <v>1</v>
      </c>
      <c r="B927" s="11">
        <v>9000</v>
      </c>
      <c r="C927" s="11">
        <v>43881</v>
      </c>
      <c r="D927" s="11">
        <v>56000</v>
      </c>
      <c r="E927" s="11">
        <v>5</v>
      </c>
      <c r="F927" s="11">
        <v>0</v>
      </c>
      <c r="G927" s="11">
        <v>3</v>
      </c>
      <c r="H927" s="11">
        <v>73.033333333000002</v>
      </c>
      <c r="I927" s="11">
        <v>3</v>
      </c>
      <c r="J927" s="11">
        <v>28</v>
      </c>
      <c r="K927" s="11"/>
      <c r="L927" s="11" t="s">
        <v>20</v>
      </c>
      <c r="M927" s="11" t="s">
        <v>14</v>
      </c>
      <c r="N927" s="11">
        <f t="shared" si="98"/>
        <v>0</v>
      </c>
      <c r="O927" s="11">
        <f t="shared" si="99"/>
        <v>0</v>
      </c>
      <c r="P927" s="11">
        <f t="shared" si="100"/>
        <v>1</v>
      </c>
      <c r="Q927" s="11">
        <f t="shared" si="101"/>
        <v>0</v>
      </c>
      <c r="R927" s="11">
        <f t="shared" si="102"/>
        <v>0</v>
      </c>
      <c r="S927" s="11">
        <f t="shared" si="103"/>
        <v>0</v>
      </c>
      <c r="T927" s="9">
        <f t="shared" si="104"/>
        <v>0</v>
      </c>
      <c r="AT927" s="18"/>
      <c r="AU927" s="15"/>
      <c r="AV927" s="15"/>
      <c r="AW927" s="15"/>
      <c r="AX927" s="15"/>
      <c r="AY927" s="15"/>
      <c r="AZ927" s="15"/>
      <c r="BA927" s="15"/>
      <c r="BB927" s="15"/>
      <c r="BC927" s="15"/>
      <c r="BD927" s="15"/>
      <c r="BE927" s="15"/>
      <c r="BF927" s="15"/>
      <c r="BG927" s="15"/>
      <c r="BH927" s="15"/>
      <c r="BI927" s="15"/>
      <c r="BJ927" s="15"/>
      <c r="BK927" s="15"/>
      <c r="BL927" s="15"/>
      <c r="BM927" s="15"/>
      <c r="BN927" s="15"/>
      <c r="BO927" s="15"/>
      <c r="BQ927" s="18"/>
      <c r="BR927" s="15"/>
      <c r="BS927" s="15"/>
      <c r="BT927" s="15"/>
      <c r="BU927" s="15"/>
      <c r="BV927" s="15"/>
      <c r="BW927" s="15"/>
      <c r="BX927" s="15"/>
      <c r="BY927" s="15"/>
      <c r="BZ927" s="15"/>
    </row>
    <row r="928" spans="1:78" ht="15" customHeight="1" x14ac:dyDescent="0.75">
      <c r="A928" s="10">
        <v>1</v>
      </c>
      <c r="B928" s="11">
        <v>9000</v>
      </c>
      <c r="C928" s="11">
        <v>31896</v>
      </c>
      <c r="D928" s="11">
        <v>46195</v>
      </c>
      <c r="E928" s="11">
        <v>25</v>
      </c>
      <c r="F928" s="11">
        <v>0</v>
      </c>
      <c r="G928" s="11">
        <v>2</v>
      </c>
      <c r="H928" s="11">
        <v>122.38915525</v>
      </c>
      <c r="I928" s="11">
        <v>3</v>
      </c>
      <c r="J928" s="11">
        <v>16</v>
      </c>
      <c r="K928" s="11">
        <v>36.681652145999998</v>
      </c>
      <c r="L928" s="11" t="s">
        <v>13</v>
      </c>
      <c r="M928" s="11" t="s">
        <v>14</v>
      </c>
      <c r="N928" s="11">
        <f t="shared" si="98"/>
        <v>1</v>
      </c>
      <c r="O928" s="11">
        <f t="shared" si="99"/>
        <v>0</v>
      </c>
      <c r="P928" s="11">
        <f t="shared" si="100"/>
        <v>1</v>
      </c>
      <c r="Q928" s="11">
        <f t="shared" si="101"/>
        <v>0</v>
      </c>
      <c r="R928" s="11">
        <f t="shared" si="102"/>
        <v>0</v>
      </c>
      <c r="S928" s="11">
        <f t="shared" si="103"/>
        <v>0</v>
      </c>
      <c r="T928" s="9">
        <f t="shared" si="104"/>
        <v>122.38915525</v>
      </c>
      <c r="AT928" s="18"/>
      <c r="AU928" s="15"/>
      <c r="AV928" s="15"/>
      <c r="AW928" s="15"/>
      <c r="AX928" s="15"/>
      <c r="AY928" s="15"/>
      <c r="AZ928" s="15"/>
      <c r="BA928" s="15"/>
      <c r="BB928" s="15"/>
      <c r="BC928" s="15"/>
      <c r="BD928" s="15"/>
      <c r="BE928" s="15"/>
      <c r="BF928" s="15"/>
      <c r="BG928" s="15"/>
      <c r="BH928" s="15"/>
      <c r="BI928" s="15"/>
      <c r="BJ928" s="15"/>
      <c r="BK928" s="15"/>
      <c r="BL928" s="15"/>
      <c r="BM928" s="15"/>
      <c r="BN928" s="15"/>
      <c r="BO928" s="15"/>
      <c r="BQ928" s="18"/>
      <c r="BR928" s="15"/>
      <c r="BS928" s="15"/>
      <c r="BT928" s="15"/>
      <c r="BU928" s="15"/>
      <c r="BV928" s="15"/>
      <c r="BW928" s="15"/>
      <c r="BX928" s="15"/>
      <c r="BY928" s="15"/>
      <c r="BZ928" s="15"/>
    </row>
    <row r="929" spans="1:78" ht="15" customHeight="1" x14ac:dyDescent="0.75">
      <c r="A929" s="10">
        <v>0</v>
      </c>
      <c r="B929" s="11">
        <v>9000</v>
      </c>
      <c r="C929" s="11">
        <v>56226</v>
      </c>
      <c r="D929" s="11">
        <v>67466</v>
      </c>
      <c r="E929" s="11">
        <v>7</v>
      </c>
      <c r="F929" s="11">
        <v>0</v>
      </c>
      <c r="G929" s="11">
        <v>0</v>
      </c>
      <c r="H929" s="11">
        <v>126.74508707</v>
      </c>
      <c r="I929" s="11">
        <v>0</v>
      </c>
      <c r="J929" s="11">
        <v>16</v>
      </c>
      <c r="K929" s="11">
        <v>33.987846976</v>
      </c>
      <c r="L929" s="11" t="s">
        <v>13</v>
      </c>
      <c r="M929" s="11" t="s">
        <v>14</v>
      </c>
      <c r="N929" s="11">
        <f t="shared" si="98"/>
        <v>1</v>
      </c>
      <c r="O929" s="11">
        <f t="shared" si="99"/>
        <v>0</v>
      </c>
      <c r="P929" s="11">
        <f t="shared" si="100"/>
        <v>1</v>
      </c>
      <c r="Q929" s="11">
        <f t="shared" si="101"/>
        <v>0</v>
      </c>
      <c r="R929" s="11">
        <f t="shared" si="102"/>
        <v>0</v>
      </c>
      <c r="S929" s="11">
        <f t="shared" si="103"/>
        <v>0</v>
      </c>
      <c r="T929" s="9">
        <f t="shared" si="104"/>
        <v>126.74508707</v>
      </c>
      <c r="AT929" s="18"/>
      <c r="AU929" s="15"/>
      <c r="AV929" s="15"/>
      <c r="AW929" s="15"/>
      <c r="AX929" s="15"/>
      <c r="AY929" s="15"/>
      <c r="AZ929" s="15"/>
      <c r="BA929" s="15"/>
      <c r="BB929" s="15"/>
      <c r="BC929" s="15"/>
      <c r="BD929" s="15"/>
      <c r="BE929" s="15"/>
      <c r="BF929" s="15"/>
      <c r="BG929" s="15"/>
      <c r="BH929" s="15"/>
      <c r="BI929" s="15"/>
      <c r="BJ929" s="15"/>
      <c r="BK929" s="15"/>
      <c r="BL929" s="15"/>
      <c r="BM929" s="15"/>
      <c r="BN929" s="15"/>
      <c r="BO929" s="15"/>
      <c r="BQ929" s="18"/>
      <c r="BR929" s="15"/>
      <c r="BS929" s="15"/>
      <c r="BT929" s="15"/>
      <c r="BU929" s="15"/>
      <c r="BV929" s="15"/>
      <c r="BW929" s="15"/>
      <c r="BX929" s="15"/>
      <c r="BY929" s="15"/>
      <c r="BZ929" s="15"/>
    </row>
    <row r="930" spans="1:78" ht="15" customHeight="1" x14ac:dyDescent="0.75">
      <c r="A930" s="10">
        <v>1</v>
      </c>
      <c r="B930" s="11">
        <v>9000</v>
      </c>
      <c r="C930" s="11">
        <v>32539</v>
      </c>
      <c r="D930" s="11">
        <v>65440</v>
      </c>
      <c r="E930" s="11">
        <v>5</v>
      </c>
      <c r="F930" s="11"/>
      <c r="G930" s="11"/>
      <c r="H930" s="11"/>
      <c r="I930" s="11"/>
      <c r="J930" s="11"/>
      <c r="K930" s="11">
        <v>42.368944329000001</v>
      </c>
      <c r="L930" s="11" t="s">
        <v>13</v>
      </c>
      <c r="M930" s="11" t="s">
        <v>15</v>
      </c>
      <c r="N930" s="11">
        <f t="shared" si="98"/>
        <v>1</v>
      </c>
      <c r="O930" s="11">
        <f t="shared" si="99"/>
        <v>0</v>
      </c>
      <c r="P930" s="11">
        <f t="shared" si="100"/>
        <v>0</v>
      </c>
      <c r="Q930" s="11">
        <f t="shared" si="101"/>
        <v>1</v>
      </c>
      <c r="R930" s="11">
        <f t="shared" si="102"/>
        <v>0</v>
      </c>
      <c r="S930" s="11">
        <f t="shared" si="103"/>
        <v>0</v>
      </c>
      <c r="T930" s="9">
        <f t="shared" si="104"/>
        <v>0</v>
      </c>
      <c r="AT930" s="18"/>
      <c r="AU930" s="15"/>
      <c r="AV930" s="15"/>
      <c r="AW930" s="15"/>
      <c r="AX930" s="15"/>
      <c r="AY930" s="15"/>
      <c r="AZ930" s="15"/>
      <c r="BA930" s="15"/>
      <c r="BB930" s="15"/>
      <c r="BC930" s="15"/>
      <c r="BD930" s="15"/>
      <c r="BE930" s="15"/>
      <c r="BF930" s="15"/>
      <c r="BG930" s="15"/>
      <c r="BH930" s="15"/>
      <c r="BI930" s="15"/>
      <c r="BJ930" s="15"/>
      <c r="BK930" s="15"/>
      <c r="BL930" s="15"/>
      <c r="BM930" s="15"/>
      <c r="BN930" s="15"/>
      <c r="BO930" s="15"/>
      <c r="BQ930" s="18"/>
      <c r="BR930" s="15"/>
      <c r="BS930" s="15"/>
      <c r="BT930" s="15"/>
      <c r="BU930" s="15"/>
      <c r="BV930" s="15"/>
      <c r="BW930" s="15"/>
      <c r="BX930" s="15"/>
      <c r="BY930" s="15"/>
      <c r="BZ930" s="15"/>
    </row>
    <row r="931" spans="1:78" ht="15" customHeight="1" x14ac:dyDescent="0.75">
      <c r="A931" s="10">
        <v>0</v>
      </c>
      <c r="B931" s="11">
        <v>9000</v>
      </c>
      <c r="C931" s="11">
        <v>131108</v>
      </c>
      <c r="D931" s="11">
        <v>199295</v>
      </c>
      <c r="E931" s="11">
        <v>1</v>
      </c>
      <c r="F931" s="11">
        <v>0</v>
      </c>
      <c r="G931" s="11">
        <v>0</v>
      </c>
      <c r="H931" s="11">
        <v>61.000985499000002</v>
      </c>
      <c r="I931" s="11">
        <v>1</v>
      </c>
      <c r="J931" s="11">
        <v>22</v>
      </c>
      <c r="K931" s="11">
        <v>35.930610887999997</v>
      </c>
      <c r="L931" s="11" t="s">
        <v>20</v>
      </c>
      <c r="M931" s="11" t="s">
        <v>18</v>
      </c>
      <c r="N931" s="11">
        <f t="shared" si="98"/>
        <v>0</v>
      </c>
      <c r="O931" s="11">
        <f t="shared" si="99"/>
        <v>0</v>
      </c>
      <c r="P931" s="11">
        <f t="shared" si="100"/>
        <v>0</v>
      </c>
      <c r="Q931" s="11">
        <f t="shared" si="101"/>
        <v>0</v>
      </c>
      <c r="R931" s="11">
        <f t="shared" si="102"/>
        <v>0</v>
      </c>
      <c r="S931" s="11">
        <f t="shared" si="103"/>
        <v>1</v>
      </c>
      <c r="T931" s="9">
        <f t="shared" si="104"/>
        <v>0</v>
      </c>
      <c r="AT931" s="18"/>
      <c r="AU931" s="15"/>
      <c r="AV931" s="15"/>
      <c r="AW931" s="15"/>
      <c r="AX931" s="15"/>
      <c r="AY931" s="15"/>
      <c r="AZ931" s="15"/>
      <c r="BA931" s="15"/>
      <c r="BB931" s="15"/>
      <c r="BC931" s="15"/>
      <c r="BD931" s="15"/>
      <c r="BE931" s="15"/>
      <c r="BF931" s="15"/>
      <c r="BG931" s="15"/>
      <c r="BH931" s="15"/>
      <c r="BI931" s="15"/>
      <c r="BJ931" s="15"/>
      <c r="BK931" s="15"/>
      <c r="BL931" s="15"/>
      <c r="BM931" s="15"/>
      <c r="BN931" s="15"/>
      <c r="BO931" s="15"/>
      <c r="BQ931" s="18"/>
      <c r="BR931" s="15"/>
      <c r="BS931" s="15"/>
      <c r="BT931" s="15"/>
      <c r="BU931" s="15"/>
      <c r="BV931" s="15"/>
      <c r="BW931" s="15"/>
      <c r="BX931" s="15"/>
      <c r="BY931" s="15"/>
      <c r="BZ931" s="15"/>
    </row>
    <row r="932" spans="1:78" ht="15" customHeight="1" x14ac:dyDescent="0.75">
      <c r="A932" s="10">
        <v>0</v>
      </c>
      <c r="B932" s="11">
        <v>9000</v>
      </c>
      <c r="C932" s="11">
        <v>55367</v>
      </c>
      <c r="D932" s="11">
        <v>79819</v>
      </c>
      <c r="E932" s="11">
        <v>5</v>
      </c>
      <c r="F932" s="11">
        <v>0</v>
      </c>
      <c r="G932" s="11">
        <v>0</v>
      </c>
      <c r="H932" s="11">
        <v>101.28118497</v>
      </c>
      <c r="I932" s="11">
        <v>1</v>
      </c>
      <c r="J932" s="11">
        <v>15</v>
      </c>
      <c r="K932" s="11">
        <v>27.189212901000001</v>
      </c>
      <c r="L932" s="11" t="s">
        <v>20</v>
      </c>
      <c r="M932" s="11" t="s">
        <v>15</v>
      </c>
      <c r="N932" s="11">
        <f t="shared" si="98"/>
        <v>0</v>
      </c>
      <c r="O932" s="11">
        <f t="shared" si="99"/>
        <v>0</v>
      </c>
      <c r="P932" s="11">
        <f t="shared" si="100"/>
        <v>0</v>
      </c>
      <c r="Q932" s="11">
        <f t="shared" si="101"/>
        <v>1</v>
      </c>
      <c r="R932" s="11">
        <f t="shared" si="102"/>
        <v>0</v>
      </c>
      <c r="S932" s="11">
        <f t="shared" si="103"/>
        <v>0</v>
      </c>
      <c r="T932" s="9">
        <f t="shared" si="104"/>
        <v>0</v>
      </c>
      <c r="AT932" s="18"/>
      <c r="AU932" s="15"/>
      <c r="AV932" s="15"/>
      <c r="AW932" s="15"/>
      <c r="AX932" s="15"/>
      <c r="AY932" s="15"/>
      <c r="AZ932" s="15"/>
      <c r="BA932" s="15"/>
      <c r="BB932" s="15"/>
      <c r="BC932" s="15"/>
      <c r="BD932" s="15"/>
      <c r="BE932" s="15"/>
      <c r="BF932" s="15"/>
      <c r="BG932" s="15"/>
      <c r="BH932" s="15"/>
      <c r="BI932" s="15"/>
      <c r="BJ932" s="15"/>
      <c r="BK932" s="15"/>
      <c r="BL932" s="15"/>
      <c r="BM932" s="15"/>
      <c r="BN932" s="15"/>
      <c r="BO932" s="15"/>
      <c r="BQ932" s="18"/>
      <c r="BR932" s="15"/>
      <c r="BS932" s="15"/>
      <c r="BT932" s="15"/>
      <c r="BU932" s="15"/>
      <c r="BV932" s="15"/>
      <c r="BW932" s="15"/>
      <c r="BX932" s="15"/>
      <c r="BY932" s="15"/>
      <c r="BZ932" s="15"/>
    </row>
    <row r="933" spans="1:78" ht="15" customHeight="1" x14ac:dyDescent="0.75">
      <c r="A933" s="10">
        <v>0</v>
      </c>
      <c r="B933" s="11">
        <v>9000</v>
      </c>
      <c r="C933" s="11">
        <v>50866</v>
      </c>
      <c r="D933" s="11">
        <v>73064</v>
      </c>
      <c r="E933" s="11">
        <v>5</v>
      </c>
      <c r="F933" s="11"/>
      <c r="G933" s="11"/>
      <c r="H933" s="11">
        <v>118.57000497</v>
      </c>
      <c r="I933" s="11"/>
      <c r="J933" s="11">
        <v>23</v>
      </c>
      <c r="K933" s="11">
        <v>40.186061500000001</v>
      </c>
      <c r="L933" s="11" t="s">
        <v>20</v>
      </c>
      <c r="M933" s="11" t="s">
        <v>17</v>
      </c>
      <c r="N933" s="11">
        <f t="shared" si="98"/>
        <v>0</v>
      </c>
      <c r="O933" s="11">
        <f t="shared" si="99"/>
        <v>1</v>
      </c>
      <c r="P933" s="11">
        <f t="shared" si="100"/>
        <v>0</v>
      </c>
      <c r="Q933" s="11">
        <f t="shared" si="101"/>
        <v>0</v>
      </c>
      <c r="R933" s="11">
        <f t="shared" si="102"/>
        <v>0</v>
      </c>
      <c r="S933" s="11">
        <f t="shared" si="103"/>
        <v>0</v>
      </c>
      <c r="T933" s="9">
        <f t="shared" si="104"/>
        <v>0</v>
      </c>
      <c r="AT933" s="18"/>
      <c r="AU933" s="15"/>
      <c r="AV933" s="15"/>
      <c r="AW933" s="15"/>
      <c r="AX933" s="15"/>
      <c r="AY933" s="15"/>
      <c r="AZ933" s="15"/>
      <c r="BA933" s="15"/>
      <c r="BB933" s="15"/>
      <c r="BC933" s="15"/>
      <c r="BD933" s="15"/>
      <c r="BE933" s="15"/>
      <c r="BF933" s="15"/>
      <c r="BG933" s="15"/>
      <c r="BH933" s="15"/>
      <c r="BI933" s="15"/>
      <c r="BJ933" s="15"/>
      <c r="BK933" s="15"/>
      <c r="BL933" s="15"/>
      <c r="BM933" s="15"/>
      <c r="BN933" s="15"/>
      <c r="BO933" s="15"/>
      <c r="BQ933" s="18"/>
      <c r="BR933" s="15"/>
      <c r="BS933" s="15"/>
      <c r="BT933" s="15"/>
      <c r="BU933" s="15"/>
      <c r="BV933" s="15"/>
      <c r="BW933" s="15"/>
      <c r="BX933" s="15"/>
      <c r="BY933" s="15"/>
      <c r="BZ933" s="15"/>
    </row>
    <row r="934" spans="1:78" ht="15" customHeight="1" x14ac:dyDescent="0.75">
      <c r="A934" s="10">
        <v>0</v>
      </c>
      <c r="B934" s="11">
        <v>9000</v>
      </c>
      <c r="C934" s="11">
        <v>12340</v>
      </c>
      <c r="D934" s="11">
        <v>36133</v>
      </c>
      <c r="E934" s="11"/>
      <c r="F934" s="11"/>
      <c r="G934" s="11"/>
      <c r="H934" s="11"/>
      <c r="I934" s="11"/>
      <c r="J934" s="11"/>
      <c r="K934" s="11">
        <v>31.703814722000001</v>
      </c>
      <c r="L934" s="11"/>
      <c r="M934" s="11"/>
      <c r="N934" s="11">
        <f t="shared" si="98"/>
        <v>0</v>
      </c>
      <c r="O934" s="11">
        <f t="shared" si="99"/>
        <v>0</v>
      </c>
      <c r="P934" s="11">
        <f t="shared" si="100"/>
        <v>0</v>
      </c>
      <c r="Q934" s="11">
        <f t="shared" si="101"/>
        <v>0</v>
      </c>
      <c r="R934" s="11">
        <f t="shared" si="102"/>
        <v>0</v>
      </c>
      <c r="S934" s="11">
        <f t="shared" si="103"/>
        <v>0</v>
      </c>
      <c r="T934" s="9">
        <f t="shared" si="104"/>
        <v>0</v>
      </c>
      <c r="AT934" s="18"/>
      <c r="AU934" s="15"/>
      <c r="AV934" s="15"/>
      <c r="AW934" s="15"/>
      <c r="AX934" s="15"/>
      <c r="AY934" s="15"/>
      <c r="AZ934" s="15"/>
      <c r="BA934" s="15"/>
      <c r="BB934" s="15"/>
      <c r="BC934" s="15"/>
      <c r="BD934" s="15"/>
      <c r="BE934" s="15"/>
      <c r="BF934" s="15"/>
      <c r="BG934" s="15"/>
      <c r="BH934" s="15"/>
      <c r="BI934" s="15"/>
      <c r="BJ934" s="15"/>
      <c r="BK934" s="15"/>
      <c r="BL934" s="15"/>
      <c r="BM934" s="15"/>
      <c r="BN934" s="15"/>
      <c r="BO934" s="15"/>
      <c r="BQ934" s="18"/>
      <c r="BR934" s="15"/>
      <c r="BS934" s="15"/>
      <c r="BT934" s="15"/>
      <c r="BU934" s="15"/>
      <c r="BV934" s="15"/>
      <c r="BW934" s="15"/>
      <c r="BX934" s="15"/>
      <c r="BY934" s="15"/>
      <c r="BZ934" s="15"/>
    </row>
    <row r="935" spans="1:78" ht="15" customHeight="1" x14ac:dyDescent="0.75">
      <c r="A935" s="10">
        <v>0</v>
      </c>
      <c r="B935" s="11">
        <v>9000</v>
      </c>
      <c r="C935" s="11">
        <v>53177</v>
      </c>
      <c r="D935" s="11">
        <v>56782</v>
      </c>
      <c r="E935" s="11">
        <v>9</v>
      </c>
      <c r="F935" s="11">
        <v>0</v>
      </c>
      <c r="G935" s="11">
        <v>0</v>
      </c>
      <c r="H935" s="11">
        <v>106.50053701</v>
      </c>
      <c r="I935" s="11">
        <v>3</v>
      </c>
      <c r="J935" s="11">
        <v>33</v>
      </c>
      <c r="K935" s="11">
        <v>40.084175502000001</v>
      </c>
      <c r="L935" s="11" t="s">
        <v>13</v>
      </c>
      <c r="M935" s="11" t="s">
        <v>14</v>
      </c>
      <c r="N935" s="11">
        <f t="shared" si="98"/>
        <v>1</v>
      </c>
      <c r="O935" s="11">
        <f t="shared" si="99"/>
        <v>0</v>
      </c>
      <c r="P935" s="11">
        <f t="shared" si="100"/>
        <v>1</v>
      </c>
      <c r="Q935" s="11">
        <f t="shared" si="101"/>
        <v>0</v>
      </c>
      <c r="R935" s="11">
        <f t="shared" si="102"/>
        <v>0</v>
      </c>
      <c r="S935" s="11">
        <f t="shared" si="103"/>
        <v>0</v>
      </c>
      <c r="T935" s="9">
        <f t="shared" si="104"/>
        <v>106.50053701</v>
      </c>
      <c r="AT935" s="18"/>
      <c r="AU935" s="15"/>
      <c r="AV935" s="15"/>
      <c r="AW935" s="15"/>
      <c r="AX935" s="15"/>
      <c r="AY935" s="15"/>
      <c r="AZ935" s="15"/>
      <c r="BA935" s="15"/>
      <c r="BB935" s="15"/>
      <c r="BC935" s="15"/>
      <c r="BD935" s="15"/>
      <c r="BE935" s="15"/>
      <c r="BF935" s="15"/>
      <c r="BG935" s="15"/>
      <c r="BH935" s="15"/>
      <c r="BI935" s="15"/>
      <c r="BJ935" s="15"/>
      <c r="BK935" s="15"/>
      <c r="BL935" s="15"/>
      <c r="BM935" s="15"/>
      <c r="BN935" s="15"/>
      <c r="BO935" s="15"/>
      <c r="BQ935" s="18"/>
      <c r="BR935" s="15"/>
      <c r="BS935" s="15"/>
      <c r="BT935" s="15"/>
      <c r="BU935" s="15"/>
      <c r="BV935" s="15"/>
      <c r="BW935" s="15"/>
      <c r="BX935" s="15"/>
      <c r="BY935" s="15"/>
      <c r="BZ935" s="15"/>
    </row>
    <row r="936" spans="1:78" ht="15" customHeight="1" x14ac:dyDescent="0.75">
      <c r="A936" s="10">
        <v>0</v>
      </c>
      <c r="B936" s="11">
        <v>9100</v>
      </c>
      <c r="C936" s="11"/>
      <c r="D936" s="11">
        <v>50391</v>
      </c>
      <c r="E936" s="11"/>
      <c r="F936" s="11"/>
      <c r="G936" s="11"/>
      <c r="H936" s="11"/>
      <c r="I936" s="11"/>
      <c r="J936" s="11"/>
      <c r="K936" s="11">
        <v>15.024705832</v>
      </c>
      <c r="L936" s="11"/>
      <c r="M936" s="11"/>
      <c r="N936" s="11">
        <f t="shared" si="98"/>
        <v>0</v>
      </c>
      <c r="O936" s="11">
        <f t="shared" si="99"/>
        <v>0</v>
      </c>
      <c r="P936" s="11">
        <f t="shared" si="100"/>
        <v>0</v>
      </c>
      <c r="Q936" s="11">
        <f t="shared" si="101"/>
        <v>0</v>
      </c>
      <c r="R936" s="11">
        <f t="shared" si="102"/>
        <v>0</v>
      </c>
      <c r="S936" s="11">
        <f t="shared" si="103"/>
        <v>0</v>
      </c>
      <c r="T936" s="9">
        <f t="shared" si="104"/>
        <v>0</v>
      </c>
      <c r="AT936" s="18"/>
      <c r="AU936" s="15"/>
      <c r="AV936" s="15"/>
      <c r="AW936" s="15"/>
      <c r="AX936" s="15"/>
      <c r="AY936" s="15"/>
      <c r="AZ936" s="15"/>
      <c r="BA936" s="15"/>
      <c r="BB936" s="15"/>
      <c r="BC936" s="15"/>
      <c r="BD936" s="15"/>
      <c r="BE936" s="15"/>
      <c r="BF936" s="15"/>
      <c r="BG936" s="15"/>
      <c r="BH936" s="15"/>
      <c r="BI936" s="15"/>
      <c r="BJ936" s="15"/>
      <c r="BK936" s="15"/>
      <c r="BL936" s="15"/>
      <c r="BM936" s="15"/>
      <c r="BN936" s="15"/>
      <c r="BO936" s="15"/>
      <c r="BQ936" s="18"/>
      <c r="BR936" s="15"/>
      <c r="BS936" s="15"/>
      <c r="BT936" s="15"/>
      <c r="BU936" s="15"/>
      <c r="BV936" s="15"/>
      <c r="BW936" s="15"/>
      <c r="BX936" s="15"/>
      <c r="BY936" s="15"/>
      <c r="BZ936" s="15"/>
    </row>
    <row r="937" spans="1:78" ht="15" customHeight="1" x14ac:dyDescent="0.75">
      <c r="A937" s="10">
        <v>0</v>
      </c>
      <c r="B937" s="11">
        <v>9100</v>
      </c>
      <c r="C937" s="11">
        <v>80719</v>
      </c>
      <c r="D937" s="11">
        <v>86782</v>
      </c>
      <c r="E937" s="11">
        <v>23</v>
      </c>
      <c r="F937" s="11">
        <v>0</v>
      </c>
      <c r="G937" s="11">
        <v>0</v>
      </c>
      <c r="H937" s="11">
        <v>333.01158974999998</v>
      </c>
      <c r="I937" s="11">
        <v>1</v>
      </c>
      <c r="J937" s="11">
        <v>47</v>
      </c>
      <c r="K937" s="11">
        <v>30.395457919999998</v>
      </c>
      <c r="L937" s="11" t="s">
        <v>13</v>
      </c>
      <c r="M937" s="11" t="s">
        <v>14</v>
      </c>
      <c r="N937" s="11">
        <f t="shared" si="98"/>
        <v>1</v>
      </c>
      <c r="O937" s="11">
        <f t="shared" si="99"/>
        <v>0</v>
      </c>
      <c r="P937" s="11">
        <f t="shared" si="100"/>
        <v>1</v>
      </c>
      <c r="Q937" s="11">
        <f t="shared" si="101"/>
        <v>0</v>
      </c>
      <c r="R937" s="11">
        <f t="shared" si="102"/>
        <v>0</v>
      </c>
      <c r="S937" s="11">
        <f t="shared" si="103"/>
        <v>0</v>
      </c>
      <c r="T937" s="9">
        <f t="shared" si="104"/>
        <v>333.01158974999998</v>
      </c>
      <c r="AT937" s="18"/>
      <c r="AU937" s="15"/>
      <c r="AV937" s="15"/>
      <c r="AW937" s="15"/>
      <c r="AX937" s="15"/>
      <c r="AY937" s="15"/>
      <c r="AZ937" s="15"/>
      <c r="BA937" s="15"/>
      <c r="BB937" s="15"/>
      <c r="BC937" s="15"/>
      <c r="BD937" s="15"/>
      <c r="BE937" s="15"/>
      <c r="BF937" s="15"/>
      <c r="BG937" s="15"/>
      <c r="BH937" s="15"/>
      <c r="BI937" s="15"/>
      <c r="BJ937" s="15"/>
      <c r="BK937" s="15"/>
      <c r="BL937" s="15"/>
      <c r="BM937" s="15"/>
      <c r="BN937" s="15"/>
      <c r="BO937" s="15"/>
      <c r="BQ937" s="18"/>
      <c r="BR937" s="15"/>
      <c r="BS937" s="15"/>
      <c r="BT937" s="15"/>
      <c r="BU937" s="15"/>
      <c r="BV937" s="15"/>
      <c r="BW937" s="15"/>
      <c r="BX937" s="15"/>
      <c r="BY937" s="15"/>
      <c r="BZ937" s="15"/>
    </row>
    <row r="938" spans="1:78" ht="15" customHeight="1" x14ac:dyDescent="0.75">
      <c r="A938" s="10">
        <v>0</v>
      </c>
      <c r="B938" s="11">
        <v>9100</v>
      </c>
      <c r="C938" s="11">
        <v>50606</v>
      </c>
      <c r="D938" s="11">
        <v>58822</v>
      </c>
      <c r="E938" s="11">
        <v>11</v>
      </c>
      <c r="F938" s="11">
        <v>0</v>
      </c>
      <c r="G938" s="11">
        <v>0</v>
      </c>
      <c r="H938" s="11">
        <v>89.644833421000001</v>
      </c>
      <c r="I938" s="11">
        <v>0</v>
      </c>
      <c r="J938" s="11">
        <v>22</v>
      </c>
      <c r="K938" s="11">
        <v>36.302409222000001</v>
      </c>
      <c r="L938" s="11" t="s">
        <v>20</v>
      </c>
      <c r="M938" s="11" t="s">
        <v>14</v>
      </c>
      <c r="N938" s="11">
        <f t="shared" si="98"/>
        <v>0</v>
      </c>
      <c r="O938" s="11">
        <f t="shared" si="99"/>
        <v>0</v>
      </c>
      <c r="P938" s="11">
        <f t="shared" si="100"/>
        <v>1</v>
      </c>
      <c r="Q938" s="11">
        <f t="shared" si="101"/>
        <v>0</v>
      </c>
      <c r="R938" s="11">
        <f t="shared" si="102"/>
        <v>0</v>
      </c>
      <c r="S938" s="11">
        <f t="shared" si="103"/>
        <v>0</v>
      </c>
      <c r="T938" s="9">
        <f t="shared" si="104"/>
        <v>0</v>
      </c>
      <c r="AT938" s="18"/>
      <c r="AU938" s="15"/>
      <c r="AV938" s="15"/>
      <c r="AW938" s="15"/>
      <c r="AX938" s="15"/>
      <c r="AY938" s="15"/>
      <c r="AZ938" s="15"/>
      <c r="BA938" s="15"/>
      <c r="BB938" s="15"/>
      <c r="BC938" s="15"/>
      <c r="BD938" s="15"/>
      <c r="BE938" s="15"/>
      <c r="BF938" s="15"/>
      <c r="BG938" s="15"/>
      <c r="BH938" s="15"/>
      <c r="BI938" s="15"/>
      <c r="BJ938" s="15"/>
      <c r="BK938" s="15"/>
      <c r="BL938" s="15"/>
      <c r="BM938" s="15"/>
      <c r="BN938" s="15"/>
      <c r="BO938" s="15"/>
      <c r="BQ938" s="18"/>
      <c r="BR938" s="15"/>
      <c r="BS938" s="15"/>
      <c r="BT938" s="15"/>
      <c r="BU938" s="15"/>
      <c r="BV938" s="15"/>
      <c r="BW938" s="15"/>
      <c r="BX938" s="15"/>
      <c r="BY938" s="15"/>
      <c r="BZ938" s="15"/>
    </row>
    <row r="939" spans="1:78" ht="15" customHeight="1" x14ac:dyDescent="0.75">
      <c r="A939" s="10">
        <v>1</v>
      </c>
      <c r="B939" s="11">
        <v>9100</v>
      </c>
      <c r="C939" s="11">
        <v>17218</v>
      </c>
      <c r="D939" s="11">
        <v>36721</v>
      </c>
      <c r="E939" s="11">
        <v>8</v>
      </c>
      <c r="F939" s="11">
        <v>0</v>
      </c>
      <c r="G939" s="11">
        <v>1</v>
      </c>
      <c r="H939" s="11">
        <v>115.75209332</v>
      </c>
      <c r="I939" s="11">
        <v>3</v>
      </c>
      <c r="J939" s="11">
        <v>5</v>
      </c>
      <c r="K939" s="11">
        <v>37.479410285999997</v>
      </c>
      <c r="L939" s="11" t="s">
        <v>20</v>
      </c>
      <c r="M939" s="11" t="s">
        <v>14</v>
      </c>
      <c r="N939" s="11">
        <f t="shared" si="98"/>
        <v>0</v>
      </c>
      <c r="O939" s="11">
        <f t="shared" si="99"/>
        <v>0</v>
      </c>
      <c r="P939" s="11">
        <f t="shared" si="100"/>
        <v>1</v>
      </c>
      <c r="Q939" s="11">
        <f t="shared" si="101"/>
        <v>0</v>
      </c>
      <c r="R939" s="11">
        <f t="shared" si="102"/>
        <v>0</v>
      </c>
      <c r="S939" s="11">
        <f t="shared" si="103"/>
        <v>0</v>
      </c>
      <c r="T939" s="9">
        <f t="shared" si="104"/>
        <v>0</v>
      </c>
      <c r="AT939" s="18"/>
      <c r="AU939" s="15"/>
      <c r="AV939" s="15"/>
      <c r="AW939" s="15"/>
      <c r="AX939" s="15"/>
      <c r="AY939" s="15"/>
      <c r="AZ939" s="15"/>
      <c r="BA939" s="15"/>
      <c r="BB939" s="15"/>
      <c r="BC939" s="15"/>
      <c r="BD939" s="15"/>
      <c r="BE939" s="15"/>
      <c r="BF939" s="15"/>
      <c r="BG939" s="15"/>
      <c r="BH939" s="15"/>
      <c r="BI939" s="15"/>
      <c r="BJ939" s="15"/>
      <c r="BK939" s="15"/>
      <c r="BL939" s="15"/>
      <c r="BM939" s="15"/>
      <c r="BN939" s="15"/>
      <c r="BO939" s="15"/>
      <c r="BQ939" s="18"/>
      <c r="BR939" s="15"/>
      <c r="BS939" s="15"/>
      <c r="BT939" s="15"/>
      <c r="BU939" s="15"/>
      <c r="BV939" s="15"/>
      <c r="BW939" s="15"/>
      <c r="BX939" s="15"/>
      <c r="BY939" s="15"/>
      <c r="BZ939" s="15"/>
    </row>
    <row r="940" spans="1:78" ht="15" customHeight="1" x14ac:dyDescent="0.75">
      <c r="A940" s="10">
        <v>0</v>
      </c>
      <c r="B940" s="11">
        <v>9100</v>
      </c>
      <c r="C940" s="11">
        <v>43249</v>
      </c>
      <c r="D940" s="11">
        <v>52946</v>
      </c>
      <c r="E940" s="11">
        <v>20</v>
      </c>
      <c r="F940" s="11">
        <v>1</v>
      </c>
      <c r="G940" s="11">
        <v>1</v>
      </c>
      <c r="H940" s="11">
        <v>228.39633986000001</v>
      </c>
      <c r="I940" s="11">
        <v>1</v>
      </c>
      <c r="J940" s="11">
        <v>18</v>
      </c>
      <c r="K940" s="11">
        <v>35.181840743000002</v>
      </c>
      <c r="L940" s="11" t="s">
        <v>13</v>
      </c>
      <c r="M940" s="11" t="s">
        <v>17</v>
      </c>
      <c r="N940" s="11">
        <f t="shared" si="98"/>
        <v>1</v>
      </c>
      <c r="O940" s="11">
        <f t="shared" si="99"/>
        <v>1</v>
      </c>
      <c r="P940" s="11">
        <f t="shared" si="100"/>
        <v>0</v>
      </c>
      <c r="Q940" s="11">
        <f t="shared" si="101"/>
        <v>0</v>
      </c>
      <c r="R940" s="11">
        <f t="shared" si="102"/>
        <v>0</v>
      </c>
      <c r="S940" s="11">
        <f t="shared" si="103"/>
        <v>0</v>
      </c>
      <c r="T940" s="9">
        <f t="shared" si="104"/>
        <v>228.39633986000001</v>
      </c>
      <c r="AT940" s="18"/>
      <c r="AU940" s="15"/>
      <c r="AV940" s="15"/>
      <c r="AW940" s="15"/>
      <c r="AX940" s="15"/>
      <c r="AY940" s="15"/>
      <c r="AZ940" s="15"/>
      <c r="BA940" s="15"/>
      <c r="BB940" s="15"/>
      <c r="BC940" s="15"/>
      <c r="BD940" s="15"/>
      <c r="BE940" s="15"/>
      <c r="BF940" s="15"/>
      <c r="BG940" s="15"/>
      <c r="BH940" s="15"/>
      <c r="BI940" s="15"/>
      <c r="BJ940" s="15"/>
      <c r="BK940" s="15"/>
      <c r="BL940" s="15"/>
      <c r="BM940" s="15"/>
      <c r="BN940" s="15"/>
      <c r="BO940" s="15"/>
      <c r="BQ940" s="18"/>
      <c r="BR940" s="15"/>
      <c r="BS940" s="15"/>
      <c r="BT940" s="15"/>
      <c r="BU940" s="15"/>
      <c r="BV940" s="15"/>
      <c r="BW940" s="15"/>
      <c r="BX940" s="15"/>
      <c r="BY940" s="15"/>
      <c r="BZ940" s="15"/>
    </row>
    <row r="941" spans="1:78" ht="15" customHeight="1" x14ac:dyDescent="0.75">
      <c r="A941" s="10">
        <v>0</v>
      </c>
      <c r="B941" s="11">
        <v>9100</v>
      </c>
      <c r="C941" s="11">
        <v>48797</v>
      </c>
      <c r="D941" s="11">
        <v>67761</v>
      </c>
      <c r="E941" s="11">
        <v>7</v>
      </c>
      <c r="F941" s="11"/>
      <c r="G941" s="11">
        <v>3</v>
      </c>
      <c r="H941" s="11">
        <v>116.97915476999999</v>
      </c>
      <c r="I941" s="11">
        <v>3</v>
      </c>
      <c r="J941" s="11">
        <v>11</v>
      </c>
      <c r="K941" s="11">
        <v>37.797378809999998</v>
      </c>
      <c r="L941" s="11" t="s">
        <v>20</v>
      </c>
      <c r="M941" s="11" t="s">
        <v>17</v>
      </c>
      <c r="N941" s="11">
        <f t="shared" si="98"/>
        <v>0</v>
      </c>
      <c r="O941" s="11">
        <f t="shared" si="99"/>
        <v>1</v>
      </c>
      <c r="P941" s="11">
        <f t="shared" si="100"/>
        <v>0</v>
      </c>
      <c r="Q941" s="11">
        <f t="shared" si="101"/>
        <v>0</v>
      </c>
      <c r="R941" s="11">
        <f t="shared" si="102"/>
        <v>0</v>
      </c>
      <c r="S941" s="11">
        <f t="shared" si="103"/>
        <v>0</v>
      </c>
      <c r="T941" s="9">
        <f t="shared" si="104"/>
        <v>0</v>
      </c>
      <c r="AT941" s="18"/>
      <c r="AU941" s="15"/>
      <c r="AV941" s="15"/>
      <c r="AW941" s="15"/>
      <c r="AX941" s="15"/>
      <c r="AY941" s="15"/>
      <c r="AZ941" s="15"/>
      <c r="BA941" s="15"/>
      <c r="BB941" s="15"/>
      <c r="BC941" s="15"/>
      <c r="BD941" s="15"/>
      <c r="BE941" s="15"/>
      <c r="BF941" s="15"/>
      <c r="BG941" s="15"/>
      <c r="BH941" s="15"/>
      <c r="BI941" s="15"/>
      <c r="BJ941" s="15"/>
      <c r="BK941" s="15"/>
      <c r="BL941" s="15"/>
      <c r="BM941" s="15"/>
      <c r="BN941" s="15"/>
      <c r="BO941" s="15"/>
      <c r="BQ941" s="18"/>
      <c r="BR941" s="15"/>
      <c r="BS941" s="15"/>
      <c r="BT941" s="15"/>
      <c r="BU941" s="15"/>
      <c r="BV941" s="15"/>
      <c r="BW941" s="15"/>
      <c r="BX941" s="15"/>
      <c r="BY941" s="15"/>
      <c r="BZ941" s="15"/>
    </row>
    <row r="942" spans="1:78" ht="15" customHeight="1" x14ac:dyDescent="0.75">
      <c r="A942" s="10">
        <v>1</v>
      </c>
      <c r="B942" s="11">
        <v>9100</v>
      </c>
      <c r="C942" s="11"/>
      <c r="D942" s="11">
        <v>11550</v>
      </c>
      <c r="E942" s="11"/>
      <c r="F942" s="11">
        <v>0</v>
      </c>
      <c r="G942" s="11">
        <v>0</v>
      </c>
      <c r="H942" s="11">
        <v>51.933333333</v>
      </c>
      <c r="I942" s="11">
        <v>1</v>
      </c>
      <c r="J942" s="11">
        <v>3</v>
      </c>
      <c r="K942" s="11"/>
      <c r="L942" s="11" t="s">
        <v>13</v>
      </c>
      <c r="M942" s="11" t="s">
        <v>14</v>
      </c>
      <c r="N942" s="11">
        <f t="shared" si="98"/>
        <v>1</v>
      </c>
      <c r="O942" s="11">
        <f t="shared" si="99"/>
        <v>0</v>
      </c>
      <c r="P942" s="11">
        <f t="shared" si="100"/>
        <v>1</v>
      </c>
      <c r="Q942" s="11">
        <f t="shared" si="101"/>
        <v>0</v>
      </c>
      <c r="R942" s="11">
        <f t="shared" si="102"/>
        <v>0</v>
      </c>
      <c r="S942" s="11">
        <f t="shared" si="103"/>
        <v>0</v>
      </c>
      <c r="T942" s="9">
        <f t="shared" si="104"/>
        <v>51.933333333</v>
      </c>
      <c r="AT942" s="18"/>
      <c r="AU942" s="15"/>
      <c r="AV942" s="15"/>
      <c r="AW942" s="15"/>
      <c r="AX942" s="15"/>
      <c r="AY942" s="15"/>
      <c r="AZ942" s="15"/>
      <c r="BA942" s="15"/>
      <c r="BB942" s="15"/>
      <c r="BC942" s="15"/>
      <c r="BD942" s="15"/>
      <c r="BE942" s="15"/>
      <c r="BF942" s="15"/>
      <c r="BG942" s="15"/>
      <c r="BH942" s="15"/>
      <c r="BI942" s="15"/>
      <c r="BJ942" s="15"/>
      <c r="BK942" s="15"/>
      <c r="BL942" s="15"/>
      <c r="BM942" s="15"/>
      <c r="BN942" s="15"/>
      <c r="BO942" s="15"/>
      <c r="BQ942" s="18"/>
      <c r="BR942" s="15"/>
      <c r="BS942" s="15"/>
      <c r="BT942" s="15"/>
      <c r="BU942" s="15"/>
      <c r="BV942" s="15"/>
      <c r="BW942" s="15"/>
      <c r="BX942" s="15"/>
      <c r="BY942" s="15"/>
      <c r="BZ942" s="15"/>
    </row>
    <row r="943" spans="1:78" ht="15" customHeight="1" x14ac:dyDescent="0.75">
      <c r="A943" s="10">
        <v>1</v>
      </c>
      <c r="B943" s="11">
        <v>9100</v>
      </c>
      <c r="C943" s="11">
        <v>78369</v>
      </c>
      <c r="D943" s="11">
        <v>92000</v>
      </c>
      <c r="E943" s="11">
        <v>0.2</v>
      </c>
      <c r="F943" s="11">
        <v>0</v>
      </c>
      <c r="G943" s="11">
        <v>0</v>
      </c>
      <c r="H943" s="11">
        <v>180.83333332999999</v>
      </c>
      <c r="I943" s="11">
        <v>3</v>
      </c>
      <c r="J943" s="11">
        <v>35</v>
      </c>
      <c r="K943" s="11"/>
      <c r="L943" s="11" t="s">
        <v>20</v>
      </c>
      <c r="M943" s="11" t="s">
        <v>16</v>
      </c>
      <c r="N943" s="11">
        <f t="shared" si="98"/>
        <v>0</v>
      </c>
      <c r="O943" s="11">
        <f t="shared" si="99"/>
        <v>0</v>
      </c>
      <c r="P943" s="11">
        <f t="shared" si="100"/>
        <v>0</v>
      </c>
      <c r="Q943" s="11">
        <f t="shared" si="101"/>
        <v>0</v>
      </c>
      <c r="R943" s="11">
        <f t="shared" si="102"/>
        <v>1</v>
      </c>
      <c r="S943" s="11">
        <f t="shared" si="103"/>
        <v>0</v>
      </c>
      <c r="T943" s="9">
        <f t="shared" si="104"/>
        <v>0</v>
      </c>
      <c r="AT943" s="18"/>
      <c r="AU943" s="15"/>
      <c r="AV943" s="15"/>
      <c r="AW943" s="15"/>
      <c r="AX943" s="15"/>
      <c r="AY943" s="15"/>
      <c r="AZ943" s="15"/>
      <c r="BA943" s="15"/>
      <c r="BB943" s="15"/>
      <c r="BC943" s="15"/>
      <c r="BD943" s="15"/>
      <c r="BE943" s="15"/>
      <c r="BF943" s="15"/>
      <c r="BG943" s="15"/>
      <c r="BH943" s="15"/>
      <c r="BI943" s="15"/>
      <c r="BJ943" s="15"/>
      <c r="BK943" s="15"/>
      <c r="BL943" s="15"/>
      <c r="BM943" s="15"/>
      <c r="BN943" s="15"/>
      <c r="BO943" s="15"/>
      <c r="BQ943" s="18"/>
      <c r="BR943" s="15"/>
      <c r="BS943" s="15"/>
      <c r="BT943" s="15"/>
      <c r="BU943" s="15"/>
      <c r="BV943" s="15"/>
      <c r="BW943" s="15"/>
      <c r="BX943" s="15"/>
      <c r="BY943" s="15"/>
      <c r="BZ943" s="15"/>
    </row>
    <row r="944" spans="1:78" ht="15" customHeight="1" x14ac:dyDescent="0.75">
      <c r="A944" s="10">
        <v>1</v>
      </c>
      <c r="B944" s="11">
        <v>9100</v>
      </c>
      <c r="C944" s="11">
        <v>28550</v>
      </c>
      <c r="D944" s="11">
        <v>40300</v>
      </c>
      <c r="E944" s="11">
        <v>5</v>
      </c>
      <c r="F944" s="11">
        <v>0</v>
      </c>
      <c r="G944" s="11">
        <v>0</v>
      </c>
      <c r="H944" s="11">
        <v>109.53563552</v>
      </c>
      <c r="I944" s="11">
        <v>7</v>
      </c>
      <c r="J944" s="11">
        <v>33</v>
      </c>
      <c r="K944" s="11">
        <v>23.082905342</v>
      </c>
      <c r="L944" s="11" t="s">
        <v>13</v>
      </c>
      <c r="M944" s="11" t="s">
        <v>14</v>
      </c>
      <c r="N944" s="11">
        <f t="shared" si="98"/>
        <v>1</v>
      </c>
      <c r="O944" s="11">
        <f t="shared" si="99"/>
        <v>0</v>
      </c>
      <c r="P944" s="11">
        <f t="shared" si="100"/>
        <v>1</v>
      </c>
      <c r="Q944" s="11">
        <f t="shared" si="101"/>
        <v>0</v>
      </c>
      <c r="R944" s="11">
        <f t="shared" si="102"/>
        <v>0</v>
      </c>
      <c r="S944" s="11">
        <f t="shared" si="103"/>
        <v>0</v>
      </c>
      <c r="T944" s="9">
        <f t="shared" si="104"/>
        <v>109.53563552</v>
      </c>
      <c r="AT944" s="18"/>
      <c r="AU944" s="15"/>
      <c r="AV944" s="15"/>
      <c r="AW944" s="15"/>
      <c r="AX944" s="15"/>
      <c r="AY944" s="15"/>
      <c r="AZ944" s="15"/>
      <c r="BA944" s="15"/>
      <c r="BB944" s="15"/>
      <c r="BC944" s="15"/>
      <c r="BD944" s="15"/>
      <c r="BE944" s="15"/>
      <c r="BF944" s="15"/>
      <c r="BG944" s="15"/>
      <c r="BH944" s="15"/>
      <c r="BI944" s="15"/>
      <c r="BJ944" s="15"/>
      <c r="BK944" s="15"/>
      <c r="BL944" s="15"/>
      <c r="BM944" s="15"/>
      <c r="BN944" s="15"/>
      <c r="BO944" s="15"/>
      <c r="BQ944" s="18"/>
      <c r="BR944" s="15"/>
      <c r="BS944" s="15"/>
      <c r="BT944" s="15"/>
      <c r="BU944" s="15"/>
      <c r="BV944" s="15"/>
      <c r="BW944" s="15"/>
      <c r="BX944" s="15"/>
      <c r="BY944" s="15"/>
      <c r="BZ944" s="15"/>
    </row>
    <row r="945" spans="1:78" ht="15" customHeight="1" x14ac:dyDescent="0.75">
      <c r="A945" s="10">
        <v>0</v>
      </c>
      <c r="B945" s="11">
        <v>9100</v>
      </c>
      <c r="C945" s="11">
        <v>24721</v>
      </c>
      <c r="D945" s="11">
        <v>34462</v>
      </c>
      <c r="E945" s="11">
        <v>1</v>
      </c>
      <c r="F945" s="11">
        <v>0</v>
      </c>
      <c r="G945" s="11">
        <v>0</v>
      </c>
      <c r="H945" s="11">
        <v>28.100520363000001</v>
      </c>
      <c r="I945" s="11">
        <v>9</v>
      </c>
      <c r="J945" s="11">
        <v>7</v>
      </c>
      <c r="K945" s="11">
        <v>27.520682167</v>
      </c>
      <c r="L945" s="11" t="s">
        <v>20</v>
      </c>
      <c r="M945" s="11" t="s">
        <v>14</v>
      </c>
      <c r="N945" s="11">
        <f t="shared" si="98"/>
        <v>0</v>
      </c>
      <c r="O945" s="11">
        <f t="shared" si="99"/>
        <v>0</v>
      </c>
      <c r="P945" s="11">
        <f t="shared" si="100"/>
        <v>1</v>
      </c>
      <c r="Q945" s="11">
        <f t="shared" si="101"/>
        <v>0</v>
      </c>
      <c r="R945" s="11">
        <f t="shared" si="102"/>
        <v>0</v>
      </c>
      <c r="S945" s="11">
        <f t="shared" si="103"/>
        <v>0</v>
      </c>
      <c r="T945" s="9">
        <f t="shared" si="104"/>
        <v>0</v>
      </c>
      <c r="AT945" s="18"/>
      <c r="AU945" s="15"/>
      <c r="AV945" s="15"/>
      <c r="AW945" s="15"/>
      <c r="AX945" s="15"/>
      <c r="AY945" s="15"/>
      <c r="AZ945" s="15"/>
      <c r="BA945" s="15"/>
      <c r="BB945" s="15"/>
      <c r="BC945" s="15"/>
      <c r="BD945" s="15"/>
      <c r="BE945" s="15"/>
      <c r="BF945" s="15"/>
      <c r="BG945" s="15"/>
      <c r="BH945" s="15"/>
      <c r="BI945" s="15"/>
      <c r="BJ945" s="15"/>
      <c r="BK945" s="15"/>
      <c r="BL945" s="15"/>
      <c r="BM945" s="15"/>
      <c r="BN945" s="15"/>
      <c r="BO945" s="15"/>
      <c r="BQ945" s="18"/>
      <c r="BR945" s="15"/>
      <c r="BS945" s="15"/>
      <c r="BT945" s="15"/>
      <c r="BU945" s="15"/>
      <c r="BV945" s="15"/>
      <c r="BW945" s="15"/>
      <c r="BX945" s="15"/>
      <c r="BY945" s="15"/>
      <c r="BZ945" s="15"/>
    </row>
    <row r="946" spans="1:78" ht="15" customHeight="1" x14ac:dyDescent="0.75">
      <c r="A946" s="10">
        <v>0</v>
      </c>
      <c r="B946" s="11">
        <v>9100</v>
      </c>
      <c r="C946" s="11">
        <v>62976</v>
      </c>
      <c r="D946" s="11">
        <v>77829</v>
      </c>
      <c r="E946" s="11">
        <v>0</v>
      </c>
      <c r="F946" s="11">
        <v>0</v>
      </c>
      <c r="G946" s="11">
        <v>2</v>
      </c>
      <c r="H946" s="11">
        <v>131.19349603000001</v>
      </c>
      <c r="I946" s="11">
        <v>0</v>
      </c>
      <c r="J946" s="11">
        <v>23</v>
      </c>
      <c r="K946" s="11">
        <v>26.090418913000001</v>
      </c>
      <c r="L946" s="11" t="s">
        <v>13</v>
      </c>
      <c r="M946" s="11" t="s">
        <v>17</v>
      </c>
      <c r="N946" s="11">
        <f t="shared" si="98"/>
        <v>1</v>
      </c>
      <c r="O946" s="11">
        <f t="shared" si="99"/>
        <v>1</v>
      </c>
      <c r="P946" s="11">
        <f t="shared" si="100"/>
        <v>0</v>
      </c>
      <c r="Q946" s="11">
        <f t="shared" si="101"/>
        <v>0</v>
      </c>
      <c r="R946" s="11">
        <f t="shared" si="102"/>
        <v>0</v>
      </c>
      <c r="S946" s="11">
        <f t="shared" si="103"/>
        <v>0</v>
      </c>
      <c r="T946" s="9">
        <f t="shared" si="104"/>
        <v>131.19349603000001</v>
      </c>
      <c r="AT946" s="18"/>
      <c r="AU946" s="15"/>
      <c r="AV946" s="15"/>
      <c r="AW946" s="15"/>
      <c r="AX946" s="15"/>
      <c r="AY946" s="15"/>
      <c r="AZ946" s="15"/>
      <c r="BA946" s="15"/>
      <c r="BB946" s="15"/>
      <c r="BC946" s="15"/>
      <c r="BD946" s="15"/>
      <c r="BE946" s="15"/>
      <c r="BF946" s="15"/>
      <c r="BG946" s="15"/>
      <c r="BH946" s="15"/>
      <c r="BI946" s="15"/>
      <c r="BJ946" s="15"/>
      <c r="BK946" s="15"/>
      <c r="BL946" s="15"/>
      <c r="BM946" s="15"/>
      <c r="BN946" s="15"/>
      <c r="BO946" s="15"/>
      <c r="BQ946" s="18"/>
      <c r="BR946" s="15"/>
      <c r="BS946" s="15"/>
      <c r="BT946" s="15"/>
      <c r="BU946" s="15"/>
      <c r="BV946" s="15"/>
      <c r="BW946" s="15"/>
      <c r="BX946" s="15"/>
      <c r="BY946" s="15"/>
      <c r="BZ946" s="15"/>
    </row>
    <row r="947" spans="1:78" ht="15" customHeight="1" x14ac:dyDescent="0.75">
      <c r="A947" s="10">
        <v>0</v>
      </c>
      <c r="B947" s="11">
        <v>9100</v>
      </c>
      <c r="C947" s="11">
        <v>46406</v>
      </c>
      <c r="D947" s="11">
        <v>56134</v>
      </c>
      <c r="E947" s="11">
        <v>9</v>
      </c>
      <c r="F947" s="11">
        <v>0</v>
      </c>
      <c r="G947" s="11">
        <v>0</v>
      </c>
      <c r="H947" s="11">
        <v>93.853460686999995</v>
      </c>
      <c r="I947" s="11">
        <v>3</v>
      </c>
      <c r="J947" s="11">
        <v>34</v>
      </c>
      <c r="K947" s="11">
        <v>39.466330333000002</v>
      </c>
      <c r="L947" s="11" t="s">
        <v>13</v>
      </c>
      <c r="M947" s="11" t="s">
        <v>14</v>
      </c>
      <c r="N947" s="11">
        <f t="shared" si="98"/>
        <v>1</v>
      </c>
      <c r="O947" s="11">
        <f t="shared" si="99"/>
        <v>0</v>
      </c>
      <c r="P947" s="11">
        <f t="shared" si="100"/>
        <v>1</v>
      </c>
      <c r="Q947" s="11">
        <f t="shared" si="101"/>
        <v>0</v>
      </c>
      <c r="R947" s="11">
        <f t="shared" si="102"/>
        <v>0</v>
      </c>
      <c r="S947" s="11">
        <f t="shared" si="103"/>
        <v>0</v>
      </c>
      <c r="T947" s="9">
        <f t="shared" si="104"/>
        <v>93.853460686999995</v>
      </c>
      <c r="AT947" s="18"/>
      <c r="AU947" s="15"/>
      <c r="AV947" s="15"/>
      <c r="AW947" s="15"/>
      <c r="AX947" s="15"/>
      <c r="AY947" s="15"/>
      <c r="AZ947" s="15"/>
      <c r="BA947" s="15"/>
      <c r="BB947" s="15"/>
      <c r="BC947" s="15"/>
      <c r="BD947" s="15"/>
      <c r="BE947" s="15"/>
      <c r="BF947" s="15"/>
      <c r="BG947" s="15"/>
      <c r="BH947" s="15"/>
      <c r="BI947" s="15"/>
      <c r="BJ947" s="15"/>
      <c r="BK947" s="15"/>
      <c r="BL947" s="15"/>
      <c r="BM947" s="15"/>
      <c r="BN947" s="15"/>
      <c r="BO947" s="15"/>
      <c r="BQ947" s="18"/>
      <c r="BR947" s="15"/>
      <c r="BS947" s="15"/>
      <c r="BT947" s="15"/>
      <c r="BU947" s="15"/>
      <c r="BV947" s="15"/>
      <c r="BW947" s="15"/>
      <c r="BX947" s="15"/>
      <c r="BY947" s="15"/>
      <c r="BZ947" s="15"/>
    </row>
    <row r="948" spans="1:78" ht="15" customHeight="1" x14ac:dyDescent="0.75">
      <c r="A948" s="10">
        <v>0</v>
      </c>
      <c r="B948" s="11">
        <v>9100</v>
      </c>
      <c r="C948" s="11"/>
      <c r="D948" s="11">
        <v>74450</v>
      </c>
      <c r="E948" s="11"/>
      <c r="F948" s="11"/>
      <c r="G948" s="11"/>
      <c r="H948" s="11"/>
      <c r="I948" s="11"/>
      <c r="J948" s="11"/>
      <c r="K948" s="11">
        <v>23.942516508000001</v>
      </c>
      <c r="L948" s="11"/>
      <c r="M948" s="11"/>
      <c r="N948" s="11">
        <f t="shared" si="98"/>
        <v>0</v>
      </c>
      <c r="O948" s="11">
        <f t="shared" si="99"/>
        <v>0</v>
      </c>
      <c r="P948" s="11">
        <f t="shared" si="100"/>
        <v>0</v>
      </c>
      <c r="Q948" s="11">
        <f t="shared" si="101"/>
        <v>0</v>
      </c>
      <c r="R948" s="11">
        <f t="shared" si="102"/>
        <v>0</v>
      </c>
      <c r="S948" s="11">
        <f t="shared" si="103"/>
        <v>0</v>
      </c>
      <c r="T948" s="9">
        <f t="shared" si="104"/>
        <v>0</v>
      </c>
      <c r="AT948" s="18"/>
      <c r="AU948" s="15"/>
      <c r="AV948" s="15"/>
      <c r="AW948" s="15"/>
      <c r="AX948" s="15"/>
      <c r="AY948" s="15"/>
      <c r="AZ948" s="15"/>
      <c r="BA948" s="15"/>
      <c r="BB948" s="15"/>
      <c r="BC948" s="15"/>
      <c r="BD948" s="15"/>
      <c r="BE948" s="15"/>
      <c r="BF948" s="15"/>
      <c r="BG948" s="15"/>
      <c r="BH948" s="15"/>
      <c r="BI948" s="15"/>
      <c r="BJ948" s="15"/>
      <c r="BK948" s="15"/>
      <c r="BL948" s="15"/>
      <c r="BM948" s="15"/>
      <c r="BN948" s="15"/>
      <c r="BO948" s="15"/>
      <c r="BQ948" s="18"/>
      <c r="BR948" s="15"/>
      <c r="BS948" s="15"/>
      <c r="BT948" s="15"/>
      <c r="BU948" s="15"/>
      <c r="BV948" s="15"/>
      <c r="BW948" s="15"/>
      <c r="BX948" s="15"/>
      <c r="BY948" s="15"/>
      <c r="BZ948" s="15"/>
    </row>
    <row r="949" spans="1:78" ht="15" customHeight="1" x14ac:dyDescent="0.75">
      <c r="A949" s="10">
        <v>0</v>
      </c>
      <c r="B949" s="11">
        <v>9100</v>
      </c>
      <c r="C949" s="11">
        <v>53764</v>
      </c>
      <c r="D949" s="11">
        <v>56429</v>
      </c>
      <c r="E949" s="11">
        <v>9</v>
      </c>
      <c r="F949" s="11">
        <v>0</v>
      </c>
      <c r="G949" s="11">
        <v>0</v>
      </c>
      <c r="H949" s="11">
        <v>92.078978774999996</v>
      </c>
      <c r="I949" s="11">
        <v>3</v>
      </c>
      <c r="J949" s="11">
        <v>33</v>
      </c>
      <c r="K949" s="11">
        <v>40.582083939999997</v>
      </c>
      <c r="L949" s="11" t="s">
        <v>13</v>
      </c>
      <c r="M949" s="11" t="s">
        <v>14</v>
      </c>
      <c r="N949" s="11">
        <f t="shared" si="98"/>
        <v>1</v>
      </c>
      <c r="O949" s="11">
        <f t="shared" si="99"/>
        <v>0</v>
      </c>
      <c r="P949" s="11">
        <f t="shared" si="100"/>
        <v>1</v>
      </c>
      <c r="Q949" s="11">
        <f t="shared" si="101"/>
        <v>0</v>
      </c>
      <c r="R949" s="11">
        <f t="shared" si="102"/>
        <v>0</v>
      </c>
      <c r="S949" s="11">
        <f t="shared" si="103"/>
        <v>0</v>
      </c>
      <c r="T949" s="9">
        <f t="shared" si="104"/>
        <v>92.078978774999996</v>
      </c>
      <c r="AT949" s="18"/>
      <c r="AU949" s="15"/>
      <c r="AV949" s="15"/>
      <c r="AW949" s="15"/>
      <c r="AX949" s="15"/>
      <c r="AY949" s="15"/>
      <c r="AZ949" s="15"/>
      <c r="BA949" s="15"/>
      <c r="BB949" s="15"/>
      <c r="BC949" s="15"/>
      <c r="BD949" s="15"/>
      <c r="BE949" s="15"/>
      <c r="BF949" s="15"/>
      <c r="BG949" s="15"/>
      <c r="BH949" s="15"/>
      <c r="BI949" s="15"/>
      <c r="BJ949" s="15"/>
      <c r="BK949" s="15"/>
      <c r="BL949" s="15"/>
      <c r="BM949" s="15"/>
      <c r="BN949" s="15"/>
      <c r="BO949" s="15"/>
      <c r="BQ949" s="18"/>
      <c r="BR949" s="15"/>
      <c r="BS949" s="15"/>
      <c r="BT949" s="15"/>
      <c r="BU949" s="15"/>
      <c r="BV949" s="15"/>
      <c r="BW949" s="15"/>
      <c r="BX949" s="15"/>
      <c r="BY949" s="15"/>
      <c r="BZ949" s="15"/>
    </row>
    <row r="950" spans="1:78" ht="15" customHeight="1" x14ac:dyDescent="0.75">
      <c r="A950" s="10">
        <v>0</v>
      </c>
      <c r="B950" s="11">
        <v>9100</v>
      </c>
      <c r="C950" s="11">
        <v>78210</v>
      </c>
      <c r="D950" s="11">
        <v>86558</v>
      </c>
      <c r="E950" s="11">
        <v>8</v>
      </c>
      <c r="F950" s="11">
        <v>0</v>
      </c>
      <c r="G950" s="11">
        <v>0</v>
      </c>
      <c r="H950" s="11">
        <v>92.111504280999995</v>
      </c>
      <c r="I950" s="11">
        <v>0</v>
      </c>
      <c r="J950" s="11">
        <v>23</v>
      </c>
      <c r="K950" s="11">
        <v>28.167074697</v>
      </c>
      <c r="L950" s="11" t="s">
        <v>20</v>
      </c>
      <c r="M950" s="11" t="s">
        <v>17</v>
      </c>
      <c r="N950" s="11">
        <f t="shared" si="98"/>
        <v>0</v>
      </c>
      <c r="O950" s="11">
        <f t="shared" si="99"/>
        <v>1</v>
      </c>
      <c r="P950" s="11">
        <f t="shared" si="100"/>
        <v>0</v>
      </c>
      <c r="Q950" s="11">
        <f t="shared" si="101"/>
        <v>0</v>
      </c>
      <c r="R950" s="11">
        <f t="shared" si="102"/>
        <v>0</v>
      </c>
      <c r="S950" s="11">
        <f t="shared" si="103"/>
        <v>0</v>
      </c>
      <c r="T950" s="9">
        <f t="shared" si="104"/>
        <v>0</v>
      </c>
      <c r="AT950" s="18"/>
      <c r="AU950" s="15"/>
      <c r="AV950" s="15"/>
      <c r="AW950" s="15"/>
      <c r="AX950" s="15"/>
      <c r="AY950" s="15"/>
      <c r="AZ950" s="15"/>
      <c r="BA950" s="15"/>
      <c r="BB950" s="15"/>
      <c r="BC950" s="15"/>
      <c r="BD950" s="15"/>
      <c r="BE950" s="15"/>
      <c r="BF950" s="15"/>
      <c r="BG950" s="15"/>
      <c r="BH950" s="15"/>
      <c r="BI950" s="15"/>
      <c r="BJ950" s="15"/>
      <c r="BK950" s="15"/>
      <c r="BL950" s="15"/>
      <c r="BM950" s="15"/>
      <c r="BN950" s="15"/>
      <c r="BO950" s="15"/>
      <c r="BQ950" s="18"/>
      <c r="BR950" s="15"/>
      <c r="BS950" s="15"/>
      <c r="BT950" s="15"/>
      <c r="BU950" s="15"/>
      <c r="BV950" s="15"/>
      <c r="BW950" s="15"/>
      <c r="BX950" s="15"/>
      <c r="BY950" s="15"/>
      <c r="BZ950" s="15"/>
    </row>
    <row r="951" spans="1:78" ht="15" customHeight="1" x14ac:dyDescent="0.75">
      <c r="A951" s="10">
        <v>0</v>
      </c>
      <c r="B951" s="11">
        <v>9100</v>
      </c>
      <c r="C951" s="11">
        <v>59430</v>
      </c>
      <c r="D951" s="11">
        <v>76897</v>
      </c>
      <c r="E951" s="11">
        <v>5</v>
      </c>
      <c r="F951" s="11">
        <v>0</v>
      </c>
      <c r="G951" s="11">
        <v>1</v>
      </c>
      <c r="H951" s="11">
        <v>246.09510911000001</v>
      </c>
      <c r="I951" s="11">
        <v>1</v>
      </c>
      <c r="J951" s="11">
        <v>16</v>
      </c>
      <c r="K951" s="11">
        <v>37.470923376000002</v>
      </c>
      <c r="L951" s="11" t="s">
        <v>13</v>
      </c>
      <c r="M951" s="11" t="s">
        <v>14</v>
      </c>
      <c r="N951" s="11">
        <f t="shared" si="98"/>
        <v>1</v>
      </c>
      <c r="O951" s="11">
        <f t="shared" si="99"/>
        <v>0</v>
      </c>
      <c r="P951" s="11">
        <f t="shared" si="100"/>
        <v>1</v>
      </c>
      <c r="Q951" s="11">
        <f t="shared" si="101"/>
        <v>0</v>
      </c>
      <c r="R951" s="11">
        <f t="shared" si="102"/>
        <v>0</v>
      </c>
      <c r="S951" s="11">
        <f t="shared" si="103"/>
        <v>0</v>
      </c>
      <c r="T951" s="9">
        <f t="shared" si="104"/>
        <v>246.09510911000001</v>
      </c>
      <c r="AT951" s="18"/>
      <c r="AU951" s="15"/>
      <c r="AV951" s="15"/>
      <c r="AW951" s="15"/>
      <c r="AX951" s="15"/>
      <c r="AY951" s="15"/>
      <c r="AZ951" s="15"/>
      <c r="BA951" s="15"/>
      <c r="BB951" s="15"/>
      <c r="BC951" s="15"/>
      <c r="BD951" s="15"/>
      <c r="BE951" s="15"/>
      <c r="BF951" s="15"/>
      <c r="BG951" s="15"/>
      <c r="BH951" s="15"/>
      <c r="BI951" s="15"/>
      <c r="BJ951" s="15"/>
      <c r="BK951" s="15"/>
      <c r="BL951" s="15"/>
      <c r="BM951" s="15"/>
      <c r="BN951" s="15"/>
      <c r="BO951" s="15"/>
      <c r="BQ951" s="18"/>
      <c r="BR951" s="15"/>
      <c r="BS951" s="15"/>
      <c r="BT951" s="15"/>
      <c r="BU951" s="15"/>
      <c r="BV951" s="15"/>
      <c r="BW951" s="15"/>
      <c r="BX951" s="15"/>
      <c r="BY951" s="15"/>
      <c r="BZ951" s="15"/>
    </row>
    <row r="952" spans="1:78" ht="15" customHeight="1" x14ac:dyDescent="0.75">
      <c r="A952" s="10">
        <v>0</v>
      </c>
      <c r="B952" s="11">
        <v>9100</v>
      </c>
      <c r="C952" s="11">
        <v>47756</v>
      </c>
      <c r="D952" s="11">
        <v>84022</v>
      </c>
      <c r="E952" s="11">
        <v>18</v>
      </c>
      <c r="F952" s="11">
        <v>0</v>
      </c>
      <c r="G952" s="11">
        <v>0</v>
      </c>
      <c r="H952" s="11">
        <v>206.79736095999999</v>
      </c>
      <c r="I952" s="11">
        <v>1</v>
      </c>
      <c r="J952" s="11">
        <v>17</v>
      </c>
      <c r="K952" s="11">
        <v>32.391146386999999</v>
      </c>
      <c r="L952" s="11" t="s">
        <v>13</v>
      </c>
      <c r="M952" s="11" t="s">
        <v>14</v>
      </c>
      <c r="N952" s="11">
        <f t="shared" si="98"/>
        <v>1</v>
      </c>
      <c r="O952" s="11">
        <f t="shared" si="99"/>
        <v>0</v>
      </c>
      <c r="P952" s="11">
        <f t="shared" si="100"/>
        <v>1</v>
      </c>
      <c r="Q952" s="11">
        <f t="shared" si="101"/>
        <v>0</v>
      </c>
      <c r="R952" s="11">
        <f t="shared" si="102"/>
        <v>0</v>
      </c>
      <c r="S952" s="11">
        <f t="shared" si="103"/>
        <v>0</v>
      </c>
      <c r="T952" s="9">
        <f t="shared" si="104"/>
        <v>206.79736095999999</v>
      </c>
      <c r="AT952" s="18"/>
      <c r="AU952" s="15"/>
      <c r="AV952" s="15"/>
      <c r="AW952" s="15"/>
      <c r="AX952" s="15"/>
      <c r="AY952" s="15"/>
      <c r="AZ952" s="15"/>
      <c r="BA952" s="15"/>
      <c r="BB952" s="15"/>
      <c r="BC952" s="15"/>
      <c r="BD952" s="15"/>
      <c r="BE952" s="15"/>
      <c r="BF952" s="15"/>
      <c r="BG952" s="15"/>
      <c r="BH952" s="15"/>
      <c r="BI952" s="15"/>
      <c r="BJ952" s="15"/>
      <c r="BK952" s="15"/>
      <c r="BL952" s="15"/>
      <c r="BM952" s="15"/>
      <c r="BN952" s="15"/>
      <c r="BO952" s="15"/>
      <c r="BQ952" s="18"/>
      <c r="BR952" s="15"/>
      <c r="BS952" s="15"/>
      <c r="BT952" s="15"/>
      <c r="BU952" s="15"/>
      <c r="BV952" s="15"/>
      <c r="BW952" s="15"/>
      <c r="BX952" s="15"/>
      <c r="BY952" s="15"/>
      <c r="BZ952" s="15"/>
    </row>
    <row r="953" spans="1:78" ht="15" customHeight="1" x14ac:dyDescent="0.75">
      <c r="A953" s="10">
        <v>0</v>
      </c>
      <c r="B953" s="11">
        <v>9200</v>
      </c>
      <c r="C953" s="11">
        <v>71994</v>
      </c>
      <c r="D953" s="11">
        <v>95525</v>
      </c>
      <c r="E953" s="11">
        <v>16</v>
      </c>
      <c r="F953" s="11"/>
      <c r="G953" s="11"/>
      <c r="H953" s="11">
        <v>126.81643919</v>
      </c>
      <c r="I953" s="11">
        <v>3</v>
      </c>
      <c r="J953" s="11">
        <v>16</v>
      </c>
      <c r="K953" s="11">
        <v>25.621930492000001</v>
      </c>
      <c r="L953" s="11" t="s">
        <v>20</v>
      </c>
      <c r="M953" s="11" t="s">
        <v>14</v>
      </c>
      <c r="N953" s="11">
        <f t="shared" si="98"/>
        <v>0</v>
      </c>
      <c r="O953" s="11">
        <f t="shared" si="99"/>
        <v>0</v>
      </c>
      <c r="P953" s="11">
        <f t="shared" si="100"/>
        <v>1</v>
      </c>
      <c r="Q953" s="11">
        <f t="shared" si="101"/>
        <v>0</v>
      </c>
      <c r="R953" s="11">
        <f t="shared" si="102"/>
        <v>0</v>
      </c>
      <c r="S953" s="11">
        <f t="shared" si="103"/>
        <v>0</v>
      </c>
      <c r="T953" s="9">
        <f t="shared" si="104"/>
        <v>0</v>
      </c>
      <c r="AT953" s="18"/>
      <c r="AU953" s="15"/>
      <c r="AV953" s="15"/>
      <c r="AW953" s="15"/>
      <c r="AX953" s="15"/>
      <c r="AY953" s="15"/>
      <c r="AZ953" s="15"/>
      <c r="BA953" s="15"/>
      <c r="BB953" s="15"/>
      <c r="BC953" s="15"/>
      <c r="BD953" s="15"/>
      <c r="BE953" s="15"/>
      <c r="BF953" s="15"/>
      <c r="BG953" s="15"/>
      <c r="BH953" s="15"/>
      <c r="BI953" s="15"/>
      <c r="BJ953" s="15"/>
      <c r="BK953" s="15"/>
      <c r="BL953" s="15"/>
      <c r="BM953" s="15"/>
      <c r="BN953" s="15"/>
      <c r="BO953" s="15"/>
      <c r="BQ953" s="18"/>
      <c r="BR953" s="15"/>
      <c r="BS953" s="15"/>
      <c r="BT953" s="15"/>
      <c r="BU953" s="15"/>
      <c r="BV953" s="15"/>
      <c r="BW953" s="15"/>
      <c r="BX953" s="15"/>
      <c r="BY953" s="15"/>
      <c r="BZ953" s="15"/>
    </row>
    <row r="954" spans="1:78" ht="15" customHeight="1" x14ac:dyDescent="0.75">
      <c r="A954" s="10">
        <v>0</v>
      </c>
      <c r="B954" s="11">
        <v>9200</v>
      </c>
      <c r="C954" s="11">
        <v>92395</v>
      </c>
      <c r="D954" s="11">
        <v>114494</v>
      </c>
      <c r="E954" s="11">
        <v>24</v>
      </c>
      <c r="F954" s="11">
        <v>0</v>
      </c>
      <c r="G954" s="11">
        <v>0</v>
      </c>
      <c r="H954" s="11">
        <v>130.37678819999999</v>
      </c>
      <c r="I954" s="11">
        <v>1</v>
      </c>
      <c r="J954" s="11">
        <v>11</v>
      </c>
      <c r="K954" s="11">
        <v>39.112150358000001</v>
      </c>
      <c r="L954" s="11" t="s">
        <v>13</v>
      </c>
      <c r="M954" s="11" t="s">
        <v>15</v>
      </c>
      <c r="N954" s="11">
        <f t="shared" si="98"/>
        <v>1</v>
      </c>
      <c r="O954" s="11">
        <f t="shared" si="99"/>
        <v>0</v>
      </c>
      <c r="P954" s="11">
        <f t="shared" si="100"/>
        <v>0</v>
      </c>
      <c r="Q954" s="11">
        <f t="shared" si="101"/>
        <v>1</v>
      </c>
      <c r="R954" s="11">
        <f t="shared" si="102"/>
        <v>0</v>
      </c>
      <c r="S954" s="11">
        <f t="shared" si="103"/>
        <v>0</v>
      </c>
      <c r="T954" s="9">
        <f t="shared" si="104"/>
        <v>130.37678819999999</v>
      </c>
      <c r="AT954" s="18"/>
      <c r="AU954" s="15"/>
      <c r="AV954" s="15"/>
      <c r="AW954" s="15"/>
      <c r="AX954" s="15"/>
      <c r="AY954" s="15"/>
      <c r="AZ954" s="15"/>
      <c r="BA954" s="15"/>
      <c r="BB954" s="15"/>
      <c r="BC954" s="15"/>
      <c r="BD954" s="15"/>
      <c r="BE954" s="15"/>
      <c r="BF954" s="15"/>
      <c r="BG954" s="15"/>
      <c r="BH954" s="15"/>
      <c r="BI954" s="15"/>
      <c r="BJ954" s="15"/>
      <c r="BK954" s="15"/>
      <c r="BL954" s="15"/>
      <c r="BM954" s="15"/>
      <c r="BN954" s="15"/>
      <c r="BO954" s="15"/>
      <c r="BQ954" s="18"/>
      <c r="BR954" s="15"/>
      <c r="BS954" s="15"/>
      <c r="BT954" s="15"/>
      <c r="BU954" s="15"/>
      <c r="BV954" s="15"/>
      <c r="BW954" s="15"/>
      <c r="BX954" s="15"/>
      <c r="BY954" s="15"/>
      <c r="BZ954" s="15"/>
    </row>
    <row r="955" spans="1:78" ht="15" customHeight="1" x14ac:dyDescent="0.75">
      <c r="A955" s="10">
        <v>0</v>
      </c>
      <c r="B955" s="11">
        <v>9200</v>
      </c>
      <c r="C955" s="11">
        <v>55643</v>
      </c>
      <c r="D955" s="11">
        <v>75267</v>
      </c>
      <c r="E955" s="11">
        <v>2</v>
      </c>
      <c r="F955" s="11">
        <v>0</v>
      </c>
      <c r="G955" s="11">
        <v>1</v>
      </c>
      <c r="H955" s="11">
        <v>224.88223202</v>
      </c>
      <c r="I955" s="11">
        <v>2</v>
      </c>
      <c r="J955" s="11">
        <v>15</v>
      </c>
      <c r="K955" s="11">
        <v>35.629354389</v>
      </c>
      <c r="L955" s="11" t="s">
        <v>13</v>
      </c>
      <c r="M955" s="11" t="s">
        <v>14</v>
      </c>
      <c r="N955" s="11">
        <f t="shared" si="98"/>
        <v>1</v>
      </c>
      <c r="O955" s="11">
        <f t="shared" si="99"/>
        <v>0</v>
      </c>
      <c r="P955" s="11">
        <f t="shared" si="100"/>
        <v>1</v>
      </c>
      <c r="Q955" s="11">
        <f t="shared" si="101"/>
        <v>0</v>
      </c>
      <c r="R955" s="11">
        <f t="shared" si="102"/>
        <v>0</v>
      </c>
      <c r="S955" s="11">
        <f t="shared" si="103"/>
        <v>0</v>
      </c>
      <c r="T955" s="9">
        <f t="shared" si="104"/>
        <v>224.88223202</v>
      </c>
      <c r="AT955" s="18"/>
      <c r="AU955" s="15"/>
      <c r="AV955" s="15"/>
      <c r="AW955" s="15"/>
      <c r="AX955" s="15"/>
      <c r="AY955" s="15"/>
      <c r="AZ955" s="15"/>
      <c r="BA955" s="15"/>
      <c r="BB955" s="15"/>
      <c r="BC955" s="15"/>
      <c r="BD955" s="15"/>
      <c r="BE955" s="15"/>
      <c r="BF955" s="15"/>
      <c r="BG955" s="15"/>
      <c r="BH955" s="15"/>
      <c r="BI955" s="15"/>
      <c r="BJ955" s="15"/>
      <c r="BK955" s="15"/>
      <c r="BL955" s="15"/>
      <c r="BM955" s="15"/>
      <c r="BN955" s="15"/>
      <c r="BO955" s="15"/>
      <c r="BQ955" s="18"/>
      <c r="BR955" s="15"/>
      <c r="BS955" s="15"/>
      <c r="BT955" s="15"/>
      <c r="BU955" s="15"/>
      <c r="BV955" s="15"/>
      <c r="BW955" s="15"/>
      <c r="BX955" s="15"/>
      <c r="BY955" s="15"/>
      <c r="BZ955" s="15"/>
    </row>
    <row r="956" spans="1:78" ht="15" customHeight="1" x14ac:dyDescent="0.75">
      <c r="A956" s="10">
        <v>0</v>
      </c>
      <c r="B956" s="11">
        <v>9200</v>
      </c>
      <c r="C956" s="11">
        <v>19756</v>
      </c>
      <c r="D956" s="11">
        <v>26140</v>
      </c>
      <c r="E956" s="11">
        <v>0</v>
      </c>
      <c r="F956" s="11">
        <v>1</v>
      </c>
      <c r="G956" s="11">
        <v>0</v>
      </c>
      <c r="H956" s="11">
        <v>0.4867114508</v>
      </c>
      <c r="I956" s="11">
        <v>9</v>
      </c>
      <c r="J956" s="11">
        <v>7</v>
      </c>
      <c r="K956" s="11">
        <v>27.075256642999999</v>
      </c>
      <c r="L956" s="11" t="s">
        <v>20</v>
      </c>
      <c r="M956" s="11" t="s">
        <v>14</v>
      </c>
      <c r="N956" s="11">
        <f t="shared" si="98"/>
        <v>0</v>
      </c>
      <c r="O956" s="11">
        <f t="shared" si="99"/>
        <v>0</v>
      </c>
      <c r="P956" s="11">
        <f t="shared" si="100"/>
        <v>1</v>
      </c>
      <c r="Q956" s="11">
        <f t="shared" si="101"/>
        <v>0</v>
      </c>
      <c r="R956" s="11">
        <f t="shared" si="102"/>
        <v>0</v>
      </c>
      <c r="S956" s="11">
        <f t="shared" si="103"/>
        <v>0</v>
      </c>
      <c r="T956" s="9">
        <f t="shared" si="104"/>
        <v>0</v>
      </c>
      <c r="AT956" s="18"/>
      <c r="AU956" s="15"/>
      <c r="AV956" s="15"/>
      <c r="AW956" s="15"/>
      <c r="AX956" s="15"/>
      <c r="AY956" s="15"/>
      <c r="AZ956" s="15"/>
      <c r="BA956" s="15"/>
      <c r="BB956" s="15"/>
      <c r="BC956" s="15"/>
      <c r="BD956" s="15"/>
      <c r="BE956" s="15"/>
      <c r="BF956" s="15"/>
      <c r="BG956" s="15"/>
      <c r="BH956" s="15"/>
      <c r="BI956" s="15"/>
      <c r="BJ956" s="15"/>
      <c r="BK956" s="15"/>
      <c r="BL956" s="15"/>
      <c r="BM956" s="15"/>
      <c r="BN956" s="15"/>
      <c r="BO956" s="15"/>
      <c r="BQ956" s="18"/>
      <c r="BR956" s="15"/>
      <c r="BS956" s="15"/>
      <c r="BT956" s="15"/>
      <c r="BU956" s="15"/>
      <c r="BV956" s="15"/>
      <c r="BW956" s="15"/>
      <c r="BX956" s="15"/>
      <c r="BY956" s="15"/>
      <c r="BZ956" s="15"/>
    </row>
    <row r="957" spans="1:78" ht="15" customHeight="1" x14ac:dyDescent="0.75">
      <c r="A957" s="10">
        <v>0</v>
      </c>
      <c r="B957" s="11">
        <v>9200</v>
      </c>
      <c r="C957" s="11">
        <v>46707</v>
      </c>
      <c r="D957" s="11">
        <v>60000</v>
      </c>
      <c r="E957" s="11">
        <v>4</v>
      </c>
      <c r="F957" s="11">
        <v>0</v>
      </c>
      <c r="G957" s="11">
        <v>0</v>
      </c>
      <c r="H957" s="11">
        <v>192.8</v>
      </c>
      <c r="I957" s="11">
        <v>2</v>
      </c>
      <c r="J957" s="11">
        <v>17</v>
      </c>
      <c r="K957" s="11"/>
      <c r="L957" s="11" t="s">
        <v>20</v>
      </c>
      <c r="M957" s="11" t="s">
        <v>17</v>
      </c>
      <c r="N957" s="11">
        <f t="shared" si="98"/>
        <v>0</v>
      </c>
      <c r="O957" s="11">
        <f t="shared" si="99"/>
        <v>1</v>
      </c>
      <c r="P957" s="11">
        <f t="shared" si="100"/>
        <v>0</v>
      </c>
      <c r="Q957" s="11">
        <f t="shared" si="101"/>
        <v>0</v>
      </c>
      <c r="R957" s="11">
        <f t="shared" si="102"/>
        <v>0</v>
      </c>
      <c r="S957" s="11">
        <f t="shared" si="103"/>
        <v>0</v>
      </c>
      <c r="T957" s="9">
        <f t="shared" si="104"/>
        <v>0</v>
      </c>
      <c r="AT957" s="18"/>
      <c r="AU957" s="15"/>
      <c r="AV957" s="15"/>
      <c r="AW957" s="15"/>
      <c r="AX957" s="15"/>
      <c r="AY957" s="15"/>
      <c r="AZ957" s="15"/>
      <c r="BA957" s="15"/>
      <c r="BB957" s="15"/>
      <c r="BC957" s="15"/>
      <c r="BD957" s="15"/>
      <c r="BE957" s="15"/>
      <c r="BF957" s="15"/>
      <c r="BG957" s="15"/>
      <c r="BH957" s="15"/>
      <c r="BI957" s="15"/>
      <c r="BJ957" s="15"/>
      <c r="BK957" s="15"/>
      <c r="BL957" s="15"/>
      <c r="BM957" s="15"/>
      <c r="BN957" s="15"/>
      <c r="BO957" s="15"/>
      <c r="BQ957" s="18"/>
      <c r="BR957" s="15"/>
      <c r="BS957" s="15"/>
      <c r="BT957" s="15"/>
      <c r="BU957" s="15"/>
      <c r="BV957" s="15"/>
      <c r="BW957" s="15"/>
      <c r="BX957" s="15"/>
      <c r="BY957" s="15"/>
      <c r="BZ957" s="15"/>
    </row>
    <row r="958" spans="1:78" ht="15" customHeight="1" x14ac:dyDescent="0.75">
      <c r="A958" s="10">
        <v>1</v>
      </c>
      <c r="B958" s="11">
        <v>9200</v>
      </c>
      <c r="C958" s="11">
        <v>64900</v>
      </c>
      <c r="D958" s="11">
        <v>78000</v>
      </c>
      <c r="E958" s="11">
        <v>10</v>
      </c>
      <c r="F958" s="11">
        <v>0</v>
      </c>
      <c r="G958" s="11">
        <v>0</v>
      </c>
      <c r="H958" s="11">
        <v>122.76666667000001</v>
      </c>
      <c r="I958" s="11">
        <v>2</v>
      </c>
      <c r="J958" s="11">
        <v>24</v>
      </c>
      <c r="K958" s="11"/>
      <c r="L958" s="11" t="s">
        <v>20</v>
      </c>
      <c r="M958" s="11" t="s">
        <v>17</v>
      </c>
      <c r="N958" s="11">
        <f t="shared" si="98"/>
        <v>0</v>
      </c>
      <c r="O958" s="11">
        <f t="shared" si="99"/>
        <v>1</v>
      </c>
      <c r="P958" s="11">
        <f t="shared" si="100"/>
        <v>0</v>
      </c>
      <c r="Q958" s="11">
        <f t="shared" si="101"/>
        <v>0</v>
      </c>
      <c r="R958" s="11">
        <f t="shared" si="102"/>
        <v>0</v>
      </c>
      <c r="S958" s="11">
        <f t="shared" si="103"/>
        <v>0</v>
      </c>
      <c r="T958" s="9">
        <f t="shared" si="104"/>
        <v>0</v>
      </c>
      <c r="AT958" s="18"/>
      <c r="AU958" s="15"/>
      <c r="AV958" s="15"/>
      <c r="AW958" s="15"/>
      <c r="AX958" s="15"/>
      <c r="AY958" s="15"/>
      <c r="AZ958" s="15"/>
      <c r="BA958" s="15"/>
      <c r="BB958" s="15"/>
      <c r="BC958" s="15"/>
      <c r="BD958" s="15"/>
      <c r="BE958" s="15"/>
      <c r="BF958" s="15"/>
      <c r="BG958" s="15"/>
      <c r="BH958" s="15"/>
      <c r="BI958" s="15"/>
      <c r="BJ958" s="15"/>
      <c r="BK958" s="15"/>
      <c r="BL958" s="15"/>
      <c r="BM958" s="15"/>
      <c r="BN958" s="15"/>
      <c r="BO958" s="15"/>
      <c r="BQ958" s="18"/>
      <c r="BR958" s="15"/>
      <c r="BS958" s="15"/>
      <c r="BT958" s="15"/>
      <c r="BU958" s="15"/>
      <c r="BV958" s="15"/>
      <c r="BW958" s="15"/>
      <c r="BX958" s="15"/>
      <c r="BY958" s="15"/>
      <c r="BZ958" s="15"/>
    </row>
    <row r="959" spans="1:78" ht="15" customHeight="1" x14ac:dyDescent="0.75">
      <c r="A959" s="10">
        <v>1</v>
      </c>
      <c r="B959" s="11">
        <v>9200</v>
      </c>
      <c r="C959" s="11">
        <v>70715</v>
      </c>
      <c r="D959" s="11">
        <v>85000</v>
      </c>
      <c r="E959" s="11">
        <v>26</v>
      </c>
      <c r="F959" s="11">
        <v>0</v>
      </c>
      <c r="G959" s="11">
        <v>0</v>
      </c>
      <c r="H959" s="11">
        <v>143.06666666999999</v>
      </c>
      <c r="I959" s="11">
        <v>2</v>
      </c>
      <c r="J959" s="11">
        <v>23</v>
      </c>
      <c r="K959" s="11"/>
      <c r="L959" s="11" t="s">
        <v>20</v>
      </c>
      <c r="M959" s="11" t="s">
        <v>15</v>
      </c>
      <c r="N959" s="11">
        <f t="shared" si="98"/>
        <v>0</v>
      </c>
      <c r="O959" s="11">
        <f t="shared" si="99"/>
        <v>0</v>
      </c>
      <c r="P959" s="11">
        <f t="shared" si="100"/>
        <v>0</v>
      </c>
      <c r="Q959" s="11">
        <f t="shared" si="101"/>
        <v>1</v>
      </c>
      <c r="R959" s="11">
        <f t="shared" si="102"/>
        <v>0</v>
      </c>
      <c r="S959" s="11">
        <f t="shared" si="103"/>
        <v>0</v>
      </c>
      <c r="T959" s="9">
        <f t="shared" si="104"/>
        <v>0</v>
      </c>
      <c r="AT959" s="18"/>
      <c r="AU959" s="15"/>
      <c r="AV959" s="15"/>
      <c r="AW959" s="15"/>
      <c r="AX959" s="15"/>
      <c r="AY959" s="15"/>
      <c r="AZ959" s="15"/>
      <c r="BA959" s="15"/>
      <c r="BB959" s="15"/>
      <c r="BC959" s="15"/>
      <c r="BD959" s="15"/>
      <c r="BE959" s="15"/>
      <c r="BF959" s="15"/>
      <c r="BG959" s="15"/>
      <c r="BH959" s="15"/>
      <c r="BI959" s="15"/>
      <c r="BJ959" s="15"/>
      <c r="BK959" s="15"/>
      <c r="BL959" s="15"/>
      <c r="BM959" s="15"/>
      <c r="BN959" s="15"/>
      <c r="BO959" s="15"/>
      <c r="BQ959" s="18"/>
      <c r="BR959" s="15"/>
      <c r="BS959" s="15"/>
      <c r="BT959" s="15"/>
      <c r="BU959" s="15"/>
      <c r="BV959" s="15"/>
      <c r="BW959" s="15"/>
      <c r="BX959" s="15"/>
      <c r="BY959" s="15"/>
      <c r="BZ959" s="15"/>
    </row>
    <row r="960" spans="1:78" ht="15" customHeight="1" x14ac:dyDescent="0.75">
      <c r="A960" s="10">
        <v>0</v>
      </c>
      <c r="B960" s="11">
        <v>9200</v>
      </c>
      <c r="C960" s="11">
        <v>72859</v>
      </c>
      <c r="D960" s="11">
        <v>88183</v>
      </c>
      <c r="E960" s="11">
        <v>8</v>
      </c>
      <c r="F960" s="11">
        <v>0</v>
      </c>
      <c r="G960" s="11">
        <v>0</v>
      </c>
      <c r="H960" s="11">
        <v>105.65520523000001</v>
      </c>
      <c r="I960" s="11">
        <v>0</v>
      </c>
      <c r="J960" s="11">
        <v>23</v>
      </c>
      <c r="K960" s="11">
        <v>29.007207774000001</v>
      </c>
      <c r="L960" s="11" t="s">
        <v>20</v>
      </c>
      <c r="M960" s="11" t="s">
        <v>17</v>
      </c>
      <c r="N960" s="11">
        <f t="shared" si="98"/>
        <v>0</v>
      </c>
      <c r="O960" s="11">
        <f t="shared" si="99"/>
        <v>1</v>
      </c>
      <c r="P960" s="11">
        <f t="shared" si="100"/>
        <v>0</v>
      </c>
      <c r="Q960" s="11">
        <f t="shared" si="101"/>
        <v>0</v>
      </c>
      <c r="R960" s="11">
        <f t="shared" si="102"/>
        <v>0</v>
      </c>
      <c r="S960" s="11">
        <f t="shared" si="103"/>
        <v>0</v>
      </c>
      <c r="T960" s="9">
        <f t="shared" si="104"/>
        <v>0</v>
      </c>
      <c r="AT960" s="18"/>
      <c r="AU960" s="15"/>
      <c r="AV960" s="15"/>
      <c r="AW960" s="15"/>
      <c r="AX960" s="15"/>
      <c r="AY960" s="15"/>
      <c r="AZ960" s="15"/>
      <c r="BA960" s="15"/>
      <c r="BB960" s="15"/>
      <c r="BC960" s="15"/>
      <c r="BD960" s="15"/>
      <c r="BE960" s="15"/>
      <c r="BF960" s="15"/>
      <c r="BG960" s="15"/>
      <c r="BH960" s="15"/>
      <c r="BI960" s="15"/>
      <c r="BJ960" s="15"/>
      <c r="BK960" s="15"/>
      <c r="BL960" s="15"/>
      <c r="BM960" s="15"/>
      <c r="BN960" s="15"/>
      <c r="BO960" s="15"/>
      <c r="BQ960" s="18"/>
      <c r="BR960" s="15"/>
      <c r="BS960" s="15"/>
      <c r="BT960" s="15"/>
      <c r="BU960" s="15"/>
      <c r="BV960" s="15"/>
      <c r="BW960" s="15"/>
      <c r="BX960" s="15"/>
      <c r="BY960" s="15"/>
      <c r="BZ960" s="15"/>
    </row>
    <row r="961" spans="1:78" ht="15" customHeight="1" x14ac:dyDescent="0.75">
      <c r="A961" s="10">
        <v>0</v>
      </c>
      <c r="B961" s="11">
        <v>9200</v>
      </c>
      <c r="C961" s="11">
        <v>52531</v>
      </c>
      <c r="D961" s="11">
        <v>66491</v>
      </c>
      <c r="E961" s="11">
        <v>11</v>
      </c>
      <c r="F961" s="11">
        <v>0</v>
      </c>
      <c r="G961" s="11">
        <v>0</v>
      </c>
      <c r="H961" s="11">
        <v>122.22853426</v>
      </c>
      <c r="I961" s="11">
        <v>1</v>
      </c>
      <c r="J961" s="11">
        <v>19</v>
      </c>
      <c r="K961" s="11">
        <v>32.657628893000002</v>
      </c>
      <c r="L961" s="11" t="s">
        <v>20</v>
      </c>
      <c r="M961" s="11" t="s">
        <v>17</v>
      </c>
      <c r="N961" s="11">
        <f t="shared" si="98"/>
        <v>0</v>
      </c>
      <c r="O961" s="11">
        <f t="shared" si="99"/>
        <v>1</v>
      </c>
      <c r="P961" s="11">
        <f t="shared" si="100"/>
        <v>0</v>
      </c>
      <c r="Q961" s="11">
        <f t="shared" si="101"/>
        <v>0</v>
      </c>
      <c r="R961" s="11">
        <f t="shared" si="102"/>
        <v>0</v>
      </c>
      <c r="S961" s="11">
        <f t="shared" si="103"/>
        <v>0</v>
      </c>
      <c r="T961" s="9">
        <f t="shared" si="104"/>
        <v>0</v>
      </c>
      <c r="AT961" s="18"/>
      <c r="AU961" s="15"/>
      <c r="AV961" s="15"/>
      <c r="AW961" s="15"/>
      <c r="AX961" s="15"/>
      <c r="AY961" s="15"/>
      <c r="AZ961" s="15"/>
      <c r="BA961" s="15"/>
      <c r="BB961" s="15"/>
      <c r="BC961" s="15"/>
      <c r="BD961" s="15"/>
      <c r="BE961" s="15"/>
      <c r="BF961" s="15"/>
      <c r="BG961" s="15"/>
      <c r="BH961" s="15"/>
      <c r="BI961" s="15"/>
      <c r="BJ961" s="15"/>
      <c r="BK961" s="15"/>
      <c r="BL961" s="15"/>
      <c r="BM961" s="15"/>
      <c r="BN961" s="15"/>
      <c r="BO961" s="15"/>
      <c r="BQ961" s="18"/>
      <c r="BR961" s="15"/>
      <c r="BS961" s="15"/>
      <c r="BT961" s="15"/>
      <c r="BU961" s="15"/>
      <c r="BV961" s="15"/>
      <c r="BW961" s="15"/>
      <c r="BX961" s="15"/>
      <c r="BY961" s="15"/>
      <c r="BZ961" s="15"/>
    </row>
    <row r="962" spans="1:78" ht="15" customHeight="1" x14ac:dyDescent="0.75">
      <c r="A962" s="10">
        <v>0</v>
      </c>
      <c r="B962" s="11">
        <v>9200</v>
      </c>
      <c r="C962" s="11">
        <v>57375</v>
      </c>
      <c r="D962" s="11">
        <v>69040</v>
      </c>
      <c r="E962" s="11">
        <v>0</v>
      </c>
      <c r="F962" s="11">
        <v>0</v>
      </c>
      <c r="G962" s="11">
        <v>1</v>
      </c>
      <c r="H962" s="11">
        <v>116.41879645</v>
      </c>
      <c r="I962" s="11">
        <v>2</v>
      </c>
      <c r="J962" s="11">
        <v>18</v>
      </c>
      <c r="K962" s="11">
        <v>36.625629459000002</v>
      </c>
      <c r="L962" s="11" t="s">
        <v>20</v>
      </c>
      <c r="M962" s="11" t="s">
        <v>14</v>
      </c>
      <c r="N962" s="11">
        <f t="shared" si="98"/>
        <v>0</v>
      </c>
      <c r="O962" s="11">
        <f t="shared" si="99"/>
        <v>0</v>
      </c>
      <c r="P962" s="11">
        <f t="shared" si="100"/>
        <v>1</v>
      </c>
      <c r="Q962" s="11">
        <f t="shared" si="101"/>
        <v>0</v>
      </c>
      <c r="R962" s="11">
        <f t="shared" si="102"/>
        <v>0</v>
      </c>
      <c r="S962" s="11">
        <f t="shared" si="103"/>
        <v>0</v>
      </c>
      <c r="T962" s="9">
        <f t="shared" si="104"/>
        <v>0</v>
      </c>
      <c r="AT962" s="18"/>
      <c r="AU962" s="15"/>
      <c r="AV962" s="15"/>
      <c r="AW962" s="15"/>
      <c r="AX962" s="15"/>
      <c r="AY962" s="15"/>
      <c r="AZ962" s="15"/>
      <c r="BA962" s="15"/>
      <c r="BB962" s="15"/>
      <c r="BC962" s="15"/>
      <c r="BD962" s="15"/>
      <c r="BE962" s="15"/>
      <c r="BF962" s="15"/>
      <c r="BG962" s="15"/>
      <c r="BH962" s="15"/>
      <c r="BI962" s="15"/>
      <c r="BJ962" s="15"/>
      <c r="BK962" s="15"/>
      <c r="BL962" s="15"/>
      <c r="BM962" s="15"/>
      <c r="BN962" s="15"/>
      <c r="BO962" s="15"/>
      <c r="BQ962" s="18"/>
      <c r="BR962" s="15"/>
      <c r="BS962" s="15"/>
      <c r="BT962" s="15"/>
      <c r="BU962" s="15"/>
      <c r="BV962" s="15"/>
      <c r="BW962" s="15"/>
      <c r="BX962" s="15"/>
      <c r="BY962" s="15"/>
      <c r="BZ962" s="15"/>
    </row>
    <row r="963" spans="1:78" ht="15" customHeight="1" x14ac:dyDescent="0.75">
      <c r="A963" s="10">
        <v>0</v>
      </c>
      <c r="B963" s="11">
        <v>9200</v>
      </c>
      <c r="C963" s="11">
        <v>48130</v>
      </c>
      <c r="D963" s="11">
        <v>62358</v>
      </c>
      <c r="E963" s="11">
        <v>15</v>
      </c>
      <c r="F963" s="11">
        <v>0</v>
      </c>
      <c r="G963" s="11">
        <v>4</v>
      </c>
      <c r="H963" s="11">
        <v>219.65713104</v>
      </c>
      <c r="I963" s="11">
        <v>0</v>
      </c>
      <c r="J963" s="11">
        <v>36</v>
      </c>
      <c r="K963" s="11">
        <v>27.617063425000001</v>
      </c>
      <c r="L963" s="11" t="s">
        <v>20</v>
      </c>
      <c r="M963" s="11" t="s">
        <v>14</v>
      </c>
      <c r="N963" s="11">
        <f t="shared" ref="N963:N1026" si="105">IF(L963="HomeImp",1,0)</f>
        <v>0</v>
      </c>
      <c r="O963" s="11">
        <f t="shared" ref="O963:O1026" si="106">IF(M963="Mgr",1,0)</f>
        <v>0</v>
      </c>
      <c r="P963" s="11">
        <f t="shared" ref="P963:P1026" si="107">IF(M963="Other",1,0)</f>
        <v>1</v>
      </c>
      <c r="Q963" s="11">
        <f t="shared" ref="Q963:Q1026" si="108">IF(M963="Office",1,0)</f>
        <v>0</v>
      </c>
      <c r="R963" s="11">
        <f t="shared" ref="R963:R1026" si="109">IF(M963="Sales",1,0)</f>
        <v>0</v>
      </c>
      <c r="S963" s="11">
        <f t="shared" ref="S963:S1026" si="110">IF(M963="ProfExe",1,0)</f>
        <v>0</v>
      </c>
      <c r="T963" s="9">
        <f t="shared" ref="T963:T1026" si="111">H963*N963</f>
        <v>0</v>
      </c>
      <c r="AT963" s="18"/>
      <c r="AU963" s="15"/>
      <c r="AV963" s="15"/>
      <c r="AW963" s="15"/>
      <c r="AX963" s="15"/>
      <c r="AY963" s="15"/>
      <c r="AZ963" s="15"/>
      <c r="BA963" s="15"/>
      <c r="BB963" s="15"/>
      <c r="BC963" s="15"/>
      <c r="BD963" s="15"/>
      <c r="BE963" s="15"/>
      <c r="BF963" s="15"/>
      <c r="BG963" s="15"/>
      <c r="BH963" s="15"/>
      <c r="BI963" s="15"/>
      <c r="BJ963" s="15"/>
      <c r="BK963" s="15"/>
      <c r="BL963" s="15"/>
      <c r="BM963" s="15"/>
      <c r="BN963" s="15"/>
      <c r="BO963" s="15"/>
      <c r="BQ963" s="18"/>
      <c r="BR963" s="15"/>
      <c r="BS963" s="15"/>
      <c r="BT963" s="15"/>
      <c r="BU963" s="15"/>
      <c r="BV963" s="15"/>
      <c r="BW963" s="15"/>
      <c r="BX963" s="15"/>
      <c r="BY963" s="15"/>
      <c r="BZ963" s="15"/>
    </row>
    <row r="964" spans="1:78" ht="15" customHeight="1" x14ac:dyDescent="0.75">
      <c r="A964" s="10">
        <v>0</v>
      </c>
      <c r="B964" s="11">
        <v>9200</v>
      </c>
      <c r="C964" s="11">
        <v>69657</v>
      </c>
      <c r="D964" s="11">
        <v>89082</v>
      </c>
      <c r="E964" s="11">
        <v>3</v>
      </c>
      <c r="F964" s="11">
        <v>0</v>
      </c>
      <c r="G964" s="11">
        <v>0</v>
      </c>
      <c r="H964" s="11">
        <v>217.32115468000001</v>
      </c>
      <c r="I964" s="11">
        <v>0</v>
      </c>
      <c r="J964" s="11">
        <v>16</v>
      </c>
      <c r="K964" s="11">
        <v>28.749890365999999</v>
      </c>
      <c r="L964" s="11" t="s">
        <v>20</v>
      </c>
      <c r="M964" s="11"/>
      <c r="N964" s="11">
        <f t="shared" si="105"/>
        <v>0</v>
      </c>
      <c r="O964" s="11">
        <f t="shared" si="106"/>
        <v>0</v>
      </c>
      <c r="P964" s="11">
        <f t="shared" si="107"/>
        <v>0</v>
      </c>
      <c r="Q964" s="11">
        <f t="shared" si="108"/>
        <v>0</v>
      </c>
      <c r="R964" s="11">
        <f t="shared" si="109"/>
        <v>0</v>
      </c>
      <c r="S964" s="11">
        <f t="shared" si="110"/>
        <v>0</v>
      </c>
      <c r="T964" s="9">
        <f t="shared" si="111"/>
        <v>0</v>
      </c>
      <c r="AT964" s="18"/>
      <c r="AU964" s="15"/>
      <c r="AV964" s="15"/>
      <c r="AW964" s="15"/>
      <c r="AX964" s="15"/>
      <c r="AY964" s="15"/>
      <c r="AZ964" s="15"/>
      <c r="BA964" s="15"/>
      <c r="BB964" s="15"/>
      <c r="BC964" s="15"/>
      <c r="BD964" s="15"/>
      <c r="BE964" s="15"/>
      <c r="BF964" s="15"/>
      <c r="BG964" s="15"/>
      <c r="BH964" s="15"/>
      <c r="BI964" s="15"/>
      <c r="BJ964" s="15"/>
      <c r="BK964" s="15"/>
      <c r="BL964" s="15"/>
      <c r="BM964" s="15"/>
      <c r="BN964" s="15"/>
      <c r="BO964" s="15"/>
      <c r="BQ964" s="18"/>
      <c r="BR964" s="15"/>
      <c r="BS964" s="15"/>
      <c r="BT964" s="15"/>
      <c r="BU964" s="15"/>
      <c r="BV964" s="15"/>
      <c r="BW964" s="15"/>
      <c r="BX964" s="15"/>
      <c r="BY964" s="15"/>
      <c r="BZ964" s="15"/>
    </row>
    <row r="965" spans="1:78" ht="15" customHeight="1" x14ac:dyDescent="0.75">
      <c r="A965" s="10">
        <v>0</v>
      </c>
      <c r="B965" s="11">
        <v>9300</v>
      </c>
      <c r="C965" s="11">
        <v>79724</v>
      </c>
      <c r="D965" s="11">
        <v>105493</v>
      </c>
      <c r="E965" s="11">
        <v>2</v>
      </c>
      <c r="F965" s="11">
        <v>0</v>
      </c>
      <c r="G965" s="11">
        <v>0</v>
      </c>
      <c r="H965" s="11">
        <v>63.430887310000003</v>
      </c>
      <c r="I965" s="11">
        <v>2</v>
      </c>
      <c r="J965" s="11">
        <v>23</v>
      </c>
      <c r="K965" s="11">
        <v>39.386118080000003</v>
      </c>
      <c r="L965" s="11" t="s">
        <v>20</v>
      </c>
      <c r="M965" s="11" t="s">
        <v>17</v>
      </c>
      <c r="N965" s="11">
        <f t="shared" si="105"/>
        <v>0</v>
      </c>
      <c r="O965" s="11">
        <f t="shared" si="106"/>
        <v>1</v>
      </c>
      <c r="P965" s="11">
        <f t="shared" si="107"/>
        <v>0</v>
      </c>
      <c r="Q965" s="11">
        <f t="shared" si="108"/>
        <v>0</v>
      </c>
      <c r="R965" s="11">
        <f t="shared" si="109"/>
        <v>0</v>
      </c>
      <c r="S965" s="11">
        <f t="shared" si="110"/>
        <v>0</v>
      </c>
      <c r="T965" s="9">
        <f t="shared" si="111"/>
        <v>0</v>
      </c>
      <c r="AT965" s="18"/>
      <c r="AU965" s="15"/>
      <c r="AV965" s="15"/>
      <c r="AW965" s="15"/>
      <c r="AX965" s="15"/>
      <c r="AY965" s="15"/>
      <c r="AZ965" s="15"/>
      <c r="BA965" s="15"/>
      <c r="BB965" s="15"/>
      <c r="BC965" s="15"/>
      <c r="BD965" s="15"/>
      <c r="BE965" s="15"/>
      <c r="BF965" s="15"/>
      <c r="BG965" s="15"/>
      <c r="BH965" s="15"/>
      <c r="BI965" s="15"/>
      <c r="BJ965" s="15"/>
      <c r="BK965" s="15"/>
      <c r="BL965" s="15"/>
      <c r="BM965" s="15"/>
      <c r="BN965" s="15"/>
      <c r="BO965" s="15"/>
      <c r="BQ965" s="18"/>
      <c r="BR965" s="15"/>
      <c r="BS965" s="15"/>
      <c r="BT965" s="15"/>
      <c r="BU965" s="15"/>
      <c r="BV965" s="15"/>
      <c r="BW965" s="15"/>
      <c r="BX965" s="15"/>
      <c r="BY965" s="15"/>
      <c r="BZ965" s="15"/>
    </row>
    <row r="966" spans="1:78" ht="15" customHeight="1" x14ac:dyDescent="0.75">
      <c r="A966" s="10">
        <v>0</v>
      </c>
      <c r="B966" s="11">
        <v>9300</v>
      </c>
      <c r="C966" s="11">
        <v>73252</v>
      </c>
      <c r="D966" s="11">
        <v>100537</v>
      </c>
      <c r="E966" s="11">
        <v>2</v>
      </c>
      <c r="F966" s="11">
        <v>0</v>
      </c>
      <c r="G966" s="11">
        <v>0</v>
      </c>
      <c r="H966" s="11">
        <v>99.774527118999998</v>
      </c>
      <c r="I966" s="11">
        <v>0</v>
      </c>
      <c r="J966" s="11">
        <v>26</v>
      </c>
      <c r="K966" s="11">
        <v>34.514635071000001</v>
      </c>
      <c r="L966" s="11" t="s">
        <v>20</v>
      </c>
      <c r="M966" s="11" t="s">
        <v>18</v>
      </c>
      <c r="N966" s="11">
        <f t="shared" si="105"/>
        <v>0</v>
      </c>
      <c r="O966" s="11">
        <f t="shared" si="106"/>
        <v>0</v>
      </c>
      <c r="P966" s="11">
        <f t="shared" si="107"/>
        <v>0</v>
      </c>
      <c r="Q966" s="11">
        <f t="shared" si="108"/>
        <v>0</v>
      </c>
      <c r="R966" s="11">
        <f t="shared" si="109"/>
        <v>0</v>
      </c>
      <c r="S966" s="11">
        <f t="shared" si="110"/>
        <v>1</v>
      </c>
      <c r="T966" s="9">
        <f t="shared" si="111"/>
        <v>0</v>
      </c>
      <c r="AT966" s="18"/>
      <c r="AU966" s="15"/>
      <c r="AV966" s="15"/>
      <c r="AW966" s="15"/>
      <c r="AX966" s="15"/>
      <c r="AY966" s="15"/>
      <c r="AZ966" s="15"/>
      <c r="BA966" s="15"/>
      <c r="BB966" s="15"/>
      <c r="BC966" s="15"/>
      <c r="BD966" s="15"/>
      <c r="BE966" s="15"/>
      <c r="BF966" s="15"/>
      <c r="BG966" s="15"/>
      <c r="BH966" s="15"/>
      <c r="BI966" s="15"/>
      <c r="BJ966" s="15"/>
      <c r="BK966" s="15"/>
      <c r="BL966" s="15"/>
      <c r="BM966" s="15"/>
      <c r="BN966" s="15"/>
      <c r="BO966" s="15"/>
      <c r="BQ966" s="18"/>
      <c r="BR966" s="15"/>
      <c r="BS966" s="15"/>
      <c r="BT966" s="15"/>
      <c r="BU966" s="15"/>
      <c r="BV966" s="15"/>
      <c r="BW966" s="15"/>
      <c r="BX966" s="15"/>
      <c r="BY966" s="15"/>
      <c r="BZ966" s="15"/>
    </row>
    <row r="967" spans="1:78" ht="15" customHeight="1" x14ac:dyDescent="0.75">
      <c r="A967" s="10">
        <v>0</v>
      </c>
      <c r="B967" s="11">
        <v>9300</v>
      </c>
      <c r="C967" s="11">
        <v>30204</v>
      </c>
      <c r="D967" s="11">
        <v>57036</v>
      </c>
      <c r="E967" s="11">
        <v>30</v>
      </c>
      <c r="F967" s="11">
        <v>0</v>
      </c>
      <c r="G967" s="11">
        <v>0</v>
      </c>
      <c r="H967" s="11">
        <v>235.49281298</v>
      </c>
      <c r="I967" s="11">
        <v>0</v>
      </c>
      <c r="J967" s="11">
        <v>19</v>
      </c>
      <c r="K967" s="11">
        <v>23.137840556</v>
      </c>
      <c r="L967" s="11"/>
      <c r="M967" s="11" t="s">
        <v>14</v>
      </c>
      <c r="N967" s="11">
        <f t="shared" si="105"/>
        <v>0</v>
      </c>
      <c r="O967" s="11">
        <f t="shared" si="106"/>
        <v>0</v>
      </c>
      <c r="P967" s="11">
        <f t="shared" si="107"/>
        <v>1</v>
      </c>
      <c r="Q967" s="11">
        <f t="shared" si="108"/>
        <v>0</v>
      </c>
      <c r="R967" s="11">
        <f t="shared" si="109"/>
        <v>0</v>
      </c>
      <c r="S967" s="11">
        <f t="shared" si="110"/>
        <v>0</v>
      </c>
      <c r="T967" s="9">
        <f t="shared" si="111"/>
        <v>0</v>
      </c>
      <c r="AT967" s="18"/>
      <c r="AU967" s="15"/>
      <c r="AV967" s="15"/>
      <c r="AW967" s="15"/>
      <c r="AX967" s="15"/>
      <c r="AY967" s="15"/>
      <c r="AZ967" s="15"/>
      <c r="BA967" s="15"/>
      <c r="BB967" s="15"/>
      <c r="BC967" s="15"/>
      <c r="BD967" s="15"/>
      <c r="BE967" s="15"/>
      <c r="BF967" s="15"/>
      <c r="BG967" s="15"/>
      <c r="BH967" s="15"/>
      <c r="BI967" s="15"/>
      <c r="BJ967" s="15"/>
      <c r="BK967" s="15"/>
      <c r="BL967" s="15"/>
      <c r="BM967" s="15"/>
      <c r="BN967" s="15"/>
      <c r="BO967" s="15"/>
      <c r="BQ967" s="18"/>
      <c r="BR967" s="15"/>
      <c r="BS967" s="15"/>
      <c r="BT967" s="15"/>
      <c r="BU967" s="15"/>
      <c r="BV967" s="15"/>
      <c r="BW967" s="15"/>
      <c r="BX967" s="15"/>
      <c r="BY967" s="15"/>
      <c r="BZ967" s="15"/>
    </row>
    <row r="968" spans="1:78" ht="15" customHeight="1" x14ac:dyDescent="0.75">
      <c r="A968" s="10">
        <v>0</v>
      </c>
      <c r="B968" s="11">
        <v>9300</v>
      </c>
      <c r="C968" s="11">
        <v>75425</v>
      </c>
      <c r="D968" s="11">
        <v>109040</v>
      </c>
      <c r="E968" s="11">
        <v>2</v>
      </c>
      <c r="F968" s="11">
        <v>0</v>
      </c>
      <c r="G968" s="11">
        <v>0</v>
      </c>
      <c r="H968" s="11">
        <v>235.9462106</v>
      </c>
      <c r="I968" s="11">
        <v>0</v>
      </c>
      <c r="J968" s="11">
        <v>38</v>
      </c>
      <c r="K968" s="11">
        <v>17.875259065000002</v>
      </c>
      <c r="L968" s="11" t="s">
        <v>20</v>
      </c>
      <c r="M968" s="11" t="s">
        <v>15</v>
      </c>
      <c r="N968" s="11">
        <f t="shared" si="105"/>
        <v>0</v>
      </c>
      <c r="O968" s="11">
        <f t="shared" si="106"/>
        <v>0</v>
      </c>
      <c r="P968" s="11">
        <f t="shared" si="107"/>
        <v>0</v>
      </c>
      <c r="Q968" s="11">
        <f t="shared" si="108"/>
        <v>1</v>
      </c>
      <c r="R968" s="11">
        <f t="shared" si="109"/>
        <v>0</v>
      </c>
      <c r="S968" s="11">
        <f t="shared" si="110"/>
        <v>0</v>
      </c>
      <c r="T968" s="9">
        <f t="shared" si="111"/>
        <v>0</v>
      </c>
      <c r="AT968" s="18"/>
      <c r="AU968" s="15"/>
      <c r="AV968" s="15"/>
      <c r="AW968" s="15"/>
      <c r="AX968" s="15"/>
      <c r="AY968" s="15"/>
      <c r="AZ968" s="15"/>
      <c r="BA968" s="15"/>
      <c r="BB968" s="15"/>
      <c r="BC968" s="15"/>
      <c r="BD968" s="15"/>
      <c r="BE968" s="15"/>
      <c r="BF968" s="15"/>
      <c r="BG968" s="15"/>
      <c r="BH968" s="15"/>
      <c r="BI968" s="15"/>
      <c r="BJ968" s="15"/>
      <c r="BK968" s="15"/>
      <c r="BL968" s="15"/>
      <c r="BM968" s="15"/>
      <c r="BN968" s="15"/>
      <c r="BO968" s="15"/>
      <c r="BQ968" s="18"/>
      <c r="BR968" s="15"/>
      <c r="BS968" s="15"/>
      <c r="BT968" s="15"/>
      <c r="BU968" s="15"/>
      <c r="BV968" s="15"/>
      <c r="BW968" s="15"/>
      <c r="BX968" s="15"/>
      <c r="BY968" s="15"/>
      <c r="BZ968" s="15"/>
    </row>
    <row r="969" spans="1:78" ht="15" customHeight="1" x14ac:dyDescent="0.75">
      <c r="A969" s="10">
        <v>0</v>
      </c>
      <c r="B969" s="11">
        <v>9300</v>
      </c>
      <c r="C969" s="11"/>
      <c r="D969" s="11">
        <v>57650</v>
      </c>
      <c r="E969" s="11">
        <v>11</v>
      </c>
      <c r="F969" s="11">
        <v>1</v>
      </c>
      <c r="G969" s="11">
        <v>0</v>
      </c>
      <c r="H969" s="11">
        <v>308.33943970000001</v>
      </c>
      <c r="I969" s="11">
        <v>2</v>
      </c>
      <c r="J969" s="11">
        <v>13</v>
      </c>
      <c r="K969" s="11">
        <v>31.553835409000001</v>
      </c>
      <c r="L969" s="11" t="s">
        <v>13</v>
      </c>
      <c r="M969" s="11" t="s">
        <v>14</v>
      </c>
      <c r="N969" s="11">
        <f t="shared" si="105"/>
        <v>1</v>
      </c>
      <c r="O969" s="11">
        <f t="shared" si="106"/>
        <v>0</v>
      </c>
      <c r="P969" s="11">
        <f t="shared" si="107"/>
        <v>1</v>
      </c>
      <c r="Q969" s="11">
        <f t="shared" si="108"/>
        <v>0</v>
      </c>
      <c r="R969" s="11">
        <f t="shared" si="109"/>
        <v>0</v>
      </c>
      <c r="S969" s="11">
        <f t="shared" si="110"/>
        <v>0</v>
      </c>
      <c r="T969" s="9">
        <f t="shared" si="111"/>
        <v>308.33943970000001</v>
      </c>
      <c r="AT969" s="18"/>
      <c r="AU969" s="15"/>
      <c r="AV969" s="15"/>
      <c r="AW969" s="15"/>
      <c r="AX969" s="15"/>
      <c r="AY969" s="15"/>
      <c r="AZ969" s="15"/>
      <c r="BA969" s="15"/>
      <c r="BB969" s="15"/>
      <c r="BC969" s="15"/>
      <c r="BD969" s="15"/>
      <c r="BE969" s="15"/>
      <c r="BF969" s="15"/>
      <c r="BG969" s="15"/>
      <c r="BH969" s="15"/>
      <c r="BI969" s="15"/>
      <c r="BJ969" s="15"/>
      <c r="BK969" s="15"/>
      <c r="BL969" s="15"/>
      <c r="BM969" s="15"/>
      <c r="BN969" s="15"/>
      <c r="BO969" s="15"/>
      <c r="BQ969" s="18"/>
      <c r="BR969" s="15"/>
      <c r="BS969" s="15"/>
      <c r="BT969" s="15"/>
      <c r="BU969" s="15"/>
      <c r="BV969" s="15"/>
      <c r="BW969" s="15"/>
      <c r="BX969" s="15"/>
      <c r="BY969" s="15"/>
      <c r="BZ969" s="15"/>
    </row>
    <row r="970" spans="1:78" ht="15" customHeight="1" x14ac:dyDescent="0.75">
      <c r="A970" s="10">
        <v>0</v>
      </c>
      <c r="B970" s="11">
        <v>9300</v>
      </c>
      <c r="C970" s="11">
        <v>63566</v>
      </c>
      <c r="D970" s="11">
        <v>70551</v>
      </c>
      <c r="E970" s="11">
        <v>14</v>
      </c>
      <c r="F970" s="11">
        <v>0</v>
      </c>
      <c r="G970" s="11">
        <v>0</v>
      </c>
      <c r="H970" s="11">
        <v>138.33735213</v>
      </c>
      <c r="I970" s="11">
        <v>0</v>
      </c>
      <c r="J970" s="11">
        <v>19</v>
      </c>
      <c r="K970" s="11">
        <v>42.483702970000003</v>
      </c>
      <c r="L970" s="11" t="s">
        <v>20</v>
      </c>
      <c r="M970" s="11" t="s">
        <v>18</v>
      </c>
      <c r="N970" s="11">
        <f t="shared" si="105"/>
        <v>0</v>
      </c>
      <c r="O970" s="11">
        <f t="shared" si="106"/>
        <v>0</v>
      </c>
      <c r="P970" s="11">
        <f t="shared" si="107"/>
        <v>0</v>
      </c>
      <c r="Q970" s="11">
        <f t="shared" si="108"/>
        <v>0</v>
      </c>
      <c r="R970" s="11">
        <f t="shared" si="109"/>
        <v>0</v>
      </c>
      <c r="S970" s="11">
        <f t="shared" si="110"/>
        <v>1</v>
      </c>
      <c r="T970" s="9">
        <f t="shared" si="111"/>
        <v>0</v>
      </c>
      <c r="AT970" s="18"/>
      <c r="AU970" s="15"/>
      <c r="AV970" s="15"/>
      <c r="AW970" s="15"/>
      <c r="AX970" s="15"/>
      <c r="AY970" s="15"/>
      <c r="AZ970" s="15"/>
      <c r="BA970" s="15"/>
      <c r="BB970" s="15"/>
      <c r="BC970" s="15"/>
      <c r="BD970" s="15"/>
      <c r="BE970" s="15"/>
      <c r="BF970" s="15"/>
      <c r="BG970" s="15"/>
      <c r="BH970" s="15"/>
      <c r="BI970" s="15"/>
      <c r="BJ970" s="15"/>
      <c r="BK970" s="15"/>
      <c r="BL970" s="15"/>
      <c r="BM970" s="15"/>
      <c r="BN970" s="15"/>
      <c r="BO970" s="15"/>
      <c r="BQ970" s="18"/>
      <c r="BR970" s="15"/>
      <c r="BS970" s="15"/>
      <c r="BT970" s="15"/>
      <c r="BU970" s="15"/>
      <c r="BV970" s="15"/>
      <c r="BW970" s="15"/>
      <c r="BX970" s="15"/>
      <c r="BY970" s="15"/>
      <c r="BZ970" s="15"/>
    </row>
    <row r="971" spans="1:78" ht="15" customHeight="1" x14ac:dyDescent="0.75">
      <c r="A971" s="10">
        <v>0</v>
      </c>
      <c r="B971" s="11">
        <v>9300</v>
      </c>
      <c r="C971" s="11"/>
      <c r="D971" s="11">
        <v>45906</v>
      </c>
      <c r="E971" s="11"/>
      <c r="F971" s="11"/>
      <c r="G971" s="11"/>
      <c r="H971" s="11">
        <v>92.821714236000005</v>
      </c>
      <c r="I971" s="11"/>
      <c r="J971" s="11">
        <v>9</v>
      </c>
      <c r="K971" s="11">
        <v>36.141276163999997</v>
      </c>
      <c r="L971" s="11" t="s">
        <v>13</v>
      </c>
      <c r="M971" s="11" t="s">
        <v>14</v>
      </c>
      <c r="N971" s="11">
        <f t="shared" si="105"/>
        <v>1</v>
      </c>
      <c r="O971" s="11">
        <f t="shared" si="106"/>
        <v>0</v>
      </c>
      <c r="P971" s="11">
        <f t="shared" si="107"/>
        <v>1</v>
      </c>
      <c r="Q971" s="11">
        <f t="shared" si="108"/>
        <v>0</v>
      </c>
      <c r="R971" s="11">
        <f t="shared" si="109"/>
        <v>0</v>
      </c>
      <c r="S971" s="11">
        <f t="shared" si="110"/>
        <v>0</v>
      </c>
      <c r="T971" s="9">
        <f t="shared" si="111"/>
        <v>92.821714236000005</v>
      </c>
      <c r="AT971" s="18"/>
      <c r="AU971" s="15"/>
      <c r="AV971" s="15"/>
      <c r="AW971" s="15"/>
      <c r="AX971" s="15"/>
      <c r="AY971" s="15"/>
      <c r="AZ971" s="15"/>
      <c r="BA971" s="15"/>
      <c r="BB971" s="15"/>
      <c r="BC971" s="15"/>
      <c r="BD971" s="15"/>
      <c r="BE971" s="15"/>
      <c r="BF971" s="15"/>
      <c r="BG971" s="15"/>
      <c r="BH971" s="15"/>
      <c r="BI971" s="15"/>
      <c r="BJ971" s="15"/>
      <c r="BK971" s="15"/>
      <c r="BL971" s="15"/>
      <c r="BM971" s="15"/>
      <c r="BN971" s="15"/>
      <c r="BO971" s="15"/>
      <c r="BQ971" s="18"/>
      <c r="BR971" s="15"/>
      <c r="BS971" s="15"/>
      <c r="BT971" s="15"/>
      <c r="BU971" s="15"/>
      <c r="BV971" s="15"/>
      <c r="BW971" s="15"/>
      <c r="BX971" s="15"/>
      <c r="BY971" s="15"/>
      <c r="BZ971" s="15"/>
    </row>
    <row r="972" spans="1:78" ht="15" customHeight="1" x14ac:dyDescent="0.75">
      <c r="A972" s="10">
        <v>0</v>
      </c>
      <c r="B972" s="11">
        <v>9300</v>
      </c>
      <c r="C972" s="11">
        <v>79133</v>
      </c>
      <c r="D972" s="11">
        <v>100033</v>
      </c>
      <c r="E972" s="11">
        <v>3</v>
      </c>
      <c r="F972" s="11">
        <v>0</v>
      </c>
      <c r="G972" s="11">
        <v>0</v>
      </c>
      <c r="H972" s="11">
        <v>102.16302743</v>
      </c>
      <c r="I972" s="11">
        <v>2</v>
      </c>
      <c r="J972" s="11">
        <v>31</v>
      </c>
      <c r="K972" s="11">
        <v>40.794635454000002</v>
      </c>
      <c r="L972" s="11" t="s">
        <v>20</v>
      </c>
      <c r="M972" s="11" t="s">
        <v>14</v>
      </c>
      <c r="N972" s="11">
        <f t="shared" si="105"/>
        <v>0</v>
      </c>
      <c r="O972" s="11">
        <f t="shared" si="106"/>
        <v>0</v>
      </c>
      <c r="P972" s="11">
        <f t="shared" si="107"/>
        <v>1</v>
      </c>
      <c r="Q972" s="11">
        <f t="shared" si="108"/>
        <v>0</v>
      </c>
      <c r="R972" s="11">
        <f t="shared" si="109"/>
        <v>0</v>
      </c>
      <c r="S972" s="11">
        <f t="shared" si="110"/>
        <v>0</v>
      </c>
      <c r="T972" s="9">
        <f t="shared" si="111"/>
        <v>0</v>
      </c>
      <c r="AT972" s="18"/>
      <c r="AU972" s="15"/>
      <c r="AV972" s="15"/>
      <c r="AW972" s="15"/>
      <c r="AX972" s="15"/>
      <c r="AY972" s="15"/>
      <c r="AZ972" s="15"/>
      <c r="BA972" s="15"/>
      <c r="BB972" s="15"/>
      <c r="BC972" s="15"/>
      <c r="BD972" s="15"/>
      <c r="BE972" s="15"/>
      <c r="BF972" s="15"/>
      <c r="BG972" s="15"/>
      <c r="BH972" s="15"/>
      <c r="BI972" s="15"/>
      <c r="BJ972" s="15"/>
      <c r="BK972" s="15"/>
      <c r="BL972" s="15"/>
      <c r="BM972" s="15"/>
      <c r="BN972" s="15"/>
      <c r="BO972" s="15"/>
      <c r="BQ972" s="18"/>
      <c r="BR972" s="15"/>
      <c r="BS972" s="15"/>
      <c r="BT972" s="15"/>
      <c r="BU972" s="15"/>
      <c r="BV972" s="15"/>
      <c r="BW972" s="15"/>
      <c r="BX972" s="15"/>
      <c r="BY972" s="15"/>
      <c r="BZ972" s="15"/>
    </row>
    <row r="973" spans="1:78" ht="15" customHeight="1" x14ac:dyDescent="0.75">
      <c r="A973" s="10">
        <v>0</v>
      </c>
      <c r="B973" s="11">
        <v>9300</v>
      </c>
      <c r="C973" s="11">
        <v>46466</v>
      </c>
      <c r="D973" s="11">
        <v>57182</v>
      </c>
      <c r="E973" s="11">
        <v>2</v>
      </c>
      <c r="F973" s="11">
        <v>0</v>
      </c>
      <c r="G973" s="11">
        <v>0</v>
      </c>
      <c r="H973" s="11">
        <v>100.05186621</v>
      </c>
      <c r="I973" s="11">
        <v>0</v>
      </c>
      <c r="J973" s="11">
        <v>20</v>
      </c>
      <c r="K973" s="11">
        <v>38.444317984999998</v>
      </c>
      <c r="L973" s="11" t="s">
        <v>20</v>
      </c>
      <c r="M973" s="11" t="s">
        <v>14</v>
      </c>
      <c r="N973" s="11">
        <f t="shared" si="105"/>
        <v>0</v>
      </c>
      <c r="O973" s="11">
        <f t="shared" si="106"/>
        <v>0</v>
      </c>
      <c r="P973" s="11">
        <f t="shared" si="107"/>
        <v>1</v>
      </c>
      <c r="Q973" s="11">
        <f t="shared" si="108"/>
        <v>0</v>
      </c>
      <c r="R973" s="11">
        <f t="shared" si="109"/>
        <v>0</v>
      </c>
      <c r="S973" s="11">
        <f t="shared" si="110"/>
        <v>0</v>
      </c>
      <c r="T973" s="9">
        <f t="shared" si="111"/>
        <v>0</v>
      </c>
      <c r="AT973" s="18"/>
      <c r="AU973" s="15"/>
      <c r="AV973" s="15"/>
      <c r="AW973" s="15"/>
      <c r="AX973" s="15"/>
      <c r="AY973" s="15"/>
      <c r="AZ973" s="15"/>
      <c r="BA973" s="15"/>
      <c r="BB973" s="15"/>
      <c r="BC973" s="15"/>
      <c r="BD973" s="15"/>
      <c r="BE973" s="15"/>
      <c r="BF973" s="15"/>
      <c r="BG973" s="15"/>
      <c r="BH973" s="15"/>
      <c r="BI973" s="15"/>
      <c r="BJ973" s="15"/>
      <c r="BK973" s="15"/>
      <c r="BL973" s="15"/>
      <c r="BM973" s="15"/>
      <c r="BN973" s="15"/>
      <c r="BO973" s="15"/>
      <c r="BQ973" s="18"/>
      <c r="BR973" s="15"/>
      <c r="BS973" s="15"/>
      <c r="BT973" s="15"/>
      <c r="BU973" s="15"/>
      <c r="BV973" s="15"/>
      <c r="BW973" s="15"/>
      <c r="BX973" s="15"/>
      <c r="BY973" s="15"/>
      <c r="BZ973" s="15"/>
    </row>
    <row r="974" spans="1:78" ht="15" customHeight="1" x14ac:dyDescent="0.75">
      <c r="A974" s="10">
        <v>0</v>
      </c>
      <c r="B974" s="11">
        <v>9300</v>
      </c>
      <c r="C974" s="11">
        <v>59617</v>
      </c>
      <c r="D974" s="11">
        <v>67709</v>
      </c>
      <c r="E974" s="11">
        <v>4</v>
      </c>
      <c r="F974" s="11">
        <v>0</v>
      </c>
      <c r="G974" s="11">
        <v>1</v>
      </c>
      <c r="H974" s="11">
        <v>243.83072780000001</v>
      </c>
      <c r="I974" s="11">
        <v>1</v>
      </c>
      <c r="J974" s="11">
        <v>16</v>
      </c>
      <c r="K974" s="11">
        <v>35.968280745999998</v>
      </c>
      <c r="L974" s="11" t="s">
        <v>13</v>
      </c>
      <c r="M974" s="11" t="s">
        <v>14</v>
      </c>
      <c r="N974" s="11">
        <f t="shared" si="105"/>
        <v>1</v>
      </c>
      <c r="O974" s="11">
        <f t="shared" si="106"/>
        <v>0</v>
      </c>
      <c r="P974" s="11">
        <f t="shared" si="107"/>
        <v>1</v>
      </c>
      <c r="Q974" s="11">
        <f t="shared" si="108"/>
        <v>0</v>
      </c>
      <c r="R974" s="11">
        <f t="shared" si="109"/>
        <v>0</v>
      </c>
      <c r="S974" s="11">
        <f t="shared" si="110"/>
        <v>0</v>
      </c>
      <c r="T974" s="9">
        <f t="shared" si="111"/>
        <v>243.83072780000001</v>
      </c>
      <c r="AT974" s="18"/>
      <c r="AU974" s="15"/>
      <c r="AV974" s="15"/>
      <c r="AW974" s="15"/>
      <c r="AX974" s="15"/>
      <c r="AY974" s="15"/>
      <c r="AZ974" s="15"/>
      <c r="BA974" s="15"/>
      <c r="BB974" s="15"/>
      <c r="BC974" s="15"/>
      <c r="BD974" s="15"/>
      <c r="BE974" s="15"/>
      <c r="BF974" s="15"/>
      <c r="BG974" s="15"/>
      <c r="BH974" s="15"/>
      <c r="BI974" s="15"/>
      <c r="BJ974" s="15"/>
      <c r="BK974" s="15"/>
      <c r="BL974" s="15"/>
      <c r="BM974" s="15"/>
      <c r="BN974" s="15"/>
      <c r="BO974" s="15"/>
      <c r="BQ974" s="18"/>
      <c r="BR974" s="15"/>
      <c r="BS974" s="15"/>
      <c r="BT974" s="15"/>
      <c r="BU974" s="15"/>
      <c r="BV974" s="15"/>
      <c r="BW974" s="15"/>
      <c r="BX974" s="15"/>
      <c r="BY974" s="15"/>
      <c r="BZ974" s="15"/>
    </row>
    <row r="975" spans="1:78" ht="15" customHeight="1" x14ac:dyDescent="0.75">
      <c r="A975" s="10">
        <v>0</v>
      </c>
      <c r="B975" s="11">
        <v>9300</v>
      </c>
      <c r="C975" s="11"/>
      <c r="D975" s="11">
        <v>36793</v>
      </c>
      <c r="E975" s="11"/>
      <c r="F975" s="11"/>
      <c r="G975" s="11"/>
      <c r="H975" s="11">
        <v>304.52018936000002</v>
      </c>
      <c r="I975" s="11"/>
      <c r="J975" s="11">
        <v>11</v>
      </c>
      <c r="K975" s="11">
        <v>30.738813764</v>
      </c>
      <c r="L975" s="11" t="s">
        <v>13</v>
      </c>
      <c r="M975" s="11" t="s">
        <v>14</v>
      </c>
      <c r="N975" s="11">
        <f t="shared" si="105"/>
        <v>1</v>
      </c>
      <c r="O975" s="11">
        <f t="shared" si="106"/>
        <v>0</v>
      </c>
      <c r="P975" s="11">
        <f t="shared" si="107"/>
        <v>1</v>
      </c>
      <c r="Q975" s="11">
        <f t="shared" si="108"/>
        <v>0</v>
      </c>
      <c r="R975" s="11">
        <f t="shared" si="109"/>
        <v>0</v>
      </c>
      <c r="S975" s="11">
        <f t="shared" si="110"/>
        <v>0</v>
      </c>
      <c r="T975" s="9">
        <f t="shared" si="111"/>
        <v>304.52018936000002</v>
      </c>
      <c r="AT975" s="18"/>
      <c r="AU975" s="15"/>
      <c r="AV975" s="15"/>
      <c r="AW975" s="15"/>
      <c r="AX975" s="15"/>
      <c r="AY975" s="15"/>
      <c r="AZ975" s="15"/>
      <c r="BA975" s="15"/>
      <c r="BB975" s="15"/>
      <c r="BC975" s="15"/>
      <c r="BD975" s="15"/>
      <c r="BE975" s="15"/>
      <c r="BF975" s="15"/>
      <c r="BG975" s="15"/>
      <c r="BH975" s="15"/>
      <c r="BI975" s="15"/>
      <c r="BJ975" s="15"/>
      <c r="BK975" s="15"/>
      <c r="BL975" s="15"/>
      <c r="BM975" s="15"/>
      <c r="BN975" s="15"/>
      <c r="BO975" s="15"/>
      <c r="BQ975" s="18"/>
      <c r="BR975" s="15"/>
      <c r="BS975" s="15"/>
      <c r="BT975" s="15"/>
      <c r="BU975" s="15"/>
      <c r="BV975" s="15"/>
      <c r="BW975" s="15"/>
      <c r="BX975" s="15"/>
      <c r="BY975" s="15"/>
      <c r="BZ975" s="15"/>
    </row>
    <row r="976" spans="1:78" ht="15" customHeight="1" x14ac:dyDescent="0.75">
      <c r="A976" s="10">
        <v>0</v>
      </c>
      <c r="B976" s="11">
        <v>9300</v>
      </c>
      <c r="C976" s="11">
        <v>58051</v>
      </c>
      <c r="D976" s="11">
        <v>65334</v>
      </c>
      <c r="E976" s="11">
        <v>6</v>
      </c>
      <c r="F976" s="11"/>
      <c r="G976" s="11"/>
      <c r="H976" s="11">
        <v>113.2818573</v>
      </c>
      <c r="I976" s="11"/>
      <c r="J976" s="11">
        <v>23</v>
      </c>
      <c r="K976" s="11">
        <v>41.860039809</v>
      </c>
      <c r="L976" s="11" t="s">
        <v>20</v>
      </c>
      <c r="M976" s="11" t="s">
        <v>17</v>
      </c>
      <c r="N976" s="11">
        <f t="shared" si="105"/>
        <v>0</v>
      </c>
      <c r="O976" s="11">
        <f t="shared" si="106"/>
        <v>1</v>
      </c>
      <c r="P976" s="11">
        <f t="shared" si="107"/>
        <v>0</v>
      </c>
      <c r="Q976" s="11">
        <f t="shared" si="108"/>
        <v>0</v>
      </c>
      <c r="R976" s="11">
        <f t="shared" si="109"/>
        <v>0</v>
      </c>
      <c r="S976" s="11">
        <f t="shared" si="110"/>
        <v>0</v>
      </c>
      <c r="T976" s="9">
        <f t="shared" si="111"/>
        <v>0</v>
      </c>
      <c r="AT976" s="18"/>
      <c r="AU976" s="15"/>
      <c r="AV976" s="15"/>
      <c r="AW976" s="15"/>
      <c r="AX976" s="15"/>
      <c r="AY976" s="15"/>
      <c r="AZ976" s="15"/>
      <c r="BA976" s="15"/>
      <c r="BB976" s="15"/>
      <c r="BC976" s="15"/>
      <c r="BD976" s="15"/>
      <c r="BE976" s="15"/>
      <c r="BF976" s="15"/>
      <c r="BG976" s="15"/>
      <c r="BH976" s="15"/>
      <c r="BI976" s="15"/>
      <c r="BJ976" s="15"/>
      <c r="BK976" s="15"/>
      <c r="BL976" s="15"/>
      <c r="BM976" s="15"/>
      <c r="BN976" s="15"/>
      <c r="BO976" s="15"/>
      <c r="BQ976" s="18"/>
      <c r="BR976" s="15"/>
      <c r="BS976" s="15"/>
      <c r="BT976" s="15"/>
      <c r="BU976" s="15"/>
      <c r="BV976" s="15"/>
      <c r="BW976" s="15"/>
      <c r="BX976" s="15"/>
      <c r="BY976" s="15"/>
      <c r="BZ976" s="15"/>
    </row>
    <row r="977" spans="1:78" ht="15" customHeight="1" x14ac:dyDescent="0.75">
      <c r="A977" s="10">
        <v>0</v>
      </c>
      <c r="B977" s="11">
        <v>9300</v>
      </c>
      <c r="C977" s="11">
        <v>39307</v>
      </c>
      <c r="D977" s="11">
        <v>51680</v>
      </c>
      <c r="E977" s="11">
        <v>8</v>
      </c>
      <c r="F977" s="11">
        <v>0</v>
      </c>
      <c r="G977" s="11">
        <v>0</v>
      </c>
      <c r="H977" s="11">
        <v>196.0146349</v>
      </c>
      <c r="I977" s="11">
        <v>0</v>
      </c>
      <c r="J977" s="11">
        <v>23</v>
      </c>
      <c r="K977" s="11">
        <v>30.731571704</v>
      </c>
      <c r="L977" s="11" t="s">
        <v>20</v>
      </c>
      <c r="M977" s="11" t="s">
        <v>15</v>
      </c>
      <c r="N977" s="11">
        <f t="shared" si="105"/>
        <v>0</v>
      </c>
      <c r="O977" s="11">
        <f t="shared" si="106"/>
        <v>0</v>
      </c>
      <c r="P977" s="11">
        <f t="shared" si="107"/>
        <v>0</v>
      </c>
      <c r="Q977" s="11">
        <f t="shared" si="108"/>
        <v>1</v>
      </c>
      <c r="R977" s="11">
        <f t="shared" si="109"/>
        <v>0</v>
      </c>
      <c r="S977" s="11">
        <f t="shared" si="110"/>
        <v>0</v>
      </c>
      <c r="T977" s="9">
        <f t="shared" si="111"/>
        <v>0</v>
      </c>
      <c r="AT977" s="18"/>
      <c r="AU977" s="15"/>
      <c r="AV977" s="15"/>
      <c r="AW977" s="15"/>
      <c r="AX977" s="15"/>
      <c r="AY977" s="15"/>
      <c r="AZ977" s="15"/>
      <c r="BA977" s="15"/>
      <c r="BB977" s="15"/>
      <c r="BC977" s="15"/>
      <c r="BD977" s="15"/>
      <c r="BE977" s="15"/>
      <c r="BF977" s="15"/>
      <c r="BG977" s="15"/>
      <c r="BH977" s="15"/>
      <c r="BI977" s="15"/>
      <c r="BJ977" s="15"/>
      <c r="BK977" s="15"/>
      <c r="BL977" s="15"/>
      <c r="BM977" s="15"/>
      <c r="BN977" s="15"/>
      <c r="BO977" s="15"/>
      <c r="BQ977" s="18"/>
      <c r="BR977" s="15"/>
      <c r="BS977" s="15"/>
      <c r="BT977" s="15"/>
      <c r="BU977" s="15"/>
      <c r="BV977" s="15"/>
      <c r="BW977" s="15"/>
      <c r="BX977" s="15"/>
      <c r="BY977" s="15"/>
      <c r="BZ977" s="15"/>
    </row>
    <row r="978" spans="1:78" ht="15" customHeight="1" x14ac:dyDescent="0.75">
      <c r="A978" s="10">
        <v>1</v>
      </c>
      <c r="B978" s="11">
        <v>9300</v>
      </c>
      <c r="C978" s="11">
        <v>84900</v>
      </c>
      <c r="D978" s="11">
        <v>105798</v>
      </c>
      <c r="E978" s="11">
        <v>2</v>
      </c>
      <c r="F978" s="11">
        <v>0</v>
      </c>
      <c r="G978" s="11">
        <v>0</v>
      </c>
      <c r="H978" s="11">
        <v>41.807204595999998</v>
      </c>
      <c r="I978" s="11">
        <v>1</v>
      </c>
      <c r="J978" s="11">
        <v>3</v>
      </c>
      <c r="K978" s="11">
        <v>26.956697896000001</v>
      </c>
      <c r="L978" s="11" t="s">
        <v>20</v>
      </c>
      <c r="M978" s="11" t="s">
        <v>18</v>
      </c>
      <c r="N978" s="11">
        <f t="shared" si="105"/>
        <v>0</v>
      </c>
      <c r="O978" s="11">
        <f t="shared" si="106"/>
        <v>0</v>
      </c>
      <c r="P978" s="11">
        <f t="shared" si="107"/>
        <v>0</v>
      </c>
      <c r="Q978" s="11">
        <f t="shared" si="108"/>
        <v>0</v>
      </c>
      <c r="R978" s="11">
        <f t="shared" si="109"/>
        <v>0</v>
      </c>
      <c r="S978" s="11">
        <f t="shared" si="110"/>
        <v>1</v>
      </c>
      <c r="T978" s="9">
        <f t="shared" si="111"/>
        <v>0</v>
      </c>
      <c r="AT978" s="18"/>
      <c r="AU978" s="15"/>
      <c r="AV978" s="15"/>
      <c r="AW978" s="15"/>
      <c r="AX978" s="15"/>
      <c r="AY978" s="15"/>
      <c r="AZ978" s="15"/>
      <c r="BA978" s="15"/>
      <c r="BB978" s="15"/>
      <c r="BC978" s="15"/>
      <c r="BD978" s="15"/>
      <c r="BE978" s="15"/>
      <c r="BF978" s="15"/>
      <c r="BG978" s="15"/>
      <c r="BH978" s="15"/>
      <c r="BI978" s="15"/>
      <c r="BJ978" s="15"/>
      <c r="BK978" s="15"/>
      <c r="BL978" s="15"/>
      <c r="BM978" s="15"/>
      <c r="BN978" s="15"/>
      <c r="BO978" s="15"/>
      <c r="BQ978" s="18"/>
      <c r="BR978" s="15"/>
      <c r="BS978" s="15"/>
      <c r="BT978" s="15"/>
      <c r="BU978" s="15"/>
      <c r="BV978" s="15"/>
      <c r="BW978" s="15"/>
      <c r="BX978" s="15"/>
      <c r="BY978" s="15"/>
      <c r="BZ978" s="15"/>
    </row>
    <row r="979" spans="1:78" ht="15" customHeight="1" x14ac:dyDescent="0.75">
      <c r="A979" s="10">
        <v>1</v>
      </c>
      <c r="B979" s="11">
        <v>9300</v>
      </c>
      <c r="C979" s="11">
        <v>78000</v>
      </c>
      <c r="D979" s="11">
        <v>97700</v>
      </c>
      <c r="E979" s="11">
        <v>12</v>
      </c>
      <c r="F979" s="11">
        <v>0</v>
      </c>
      <c r="G979" s="11">
        <v>2</v>
      </c>
      <c r="H979" s="11">
        <v>88.5</v>
      </c>
      <c r="I979" s="11">
        <v>4</v>
      </c>
      <c r="J979" s="11">
        <v>29</v>
      </c>
      <c r="K979" s="11"/>
      <c r="L979" s="11" t="s">
        <v>20</v>
      </c>
      <c r="M979" s="11" t="s">
        <v>17</v>
      </c>
      <c r="N979" s="11">
        <f t="shared" si="105"/>
        <v>0</v>
      </c>
      <c r="O979" s="11">
        <f t="shared" si="106"/>
        <v>1</v>
      </c>
      <c r="P979" s="11">
        <f t="shared" si="107"/>
        <v>0</v>
      </c>
      <c r="Q979" s="11">
        <f t="shared" si="108"/>
        <v>0</v>
      </c>
      <c r="R979" s="11">
        <f t="shared" si="109"/>
        <v>0</v>
      </c>
      <c r="S979" s="11">
        <f t="shared" si="110"/>
        <v>0</v>
      </c>
      <c r="T979" s="9">
        <f t="shared" si="111"/>
        <v>0</v>
      </c>
      <c r="AT979" s="18"/>
      <c r="AU979" s="15"/>
      <c r="AV979" s="15"/>
      <c r="AW979" s="15"/>
      <c r="AX979" s="15"/>
      <c r="AY979" s="15"/>
      <c r="AZ979" s="15"/>
      <c r="BA979" s="15"/>
      <c r="BB979" s="15"/>
      <c r="BC979" s="15"/>
      <c r="BD979" s="15"/>
      <c r="BE979" s="15"/>
      <c r="BF979" s="15"/>
      <c r="BG979" s="15"/>
      <c r="BH979" s="15"/>
      <c r="BI979" s="15"/>
      <c r="BJ979" s="15"/>
      <c r="BK979" s="15"/>
      <c r="BL979" s="15"/>
      <c r="BM979" s="15"/>
      <c r="BN979" s="15"/>
      <c r="BO979" s="15"/>
      <c r="BQ979" s="18"/>
      <c r="BR979" s="15"/>
      <c r="BS979" s="15"/>
      <c r="BT979" s="15"/>
      <c r="BU979" s="15"/>
      <c r="BV979" s="15"/>
      <c r="BW979" s="15"/>
      <c r="BX979" s="15"/>
      <c r="BY979" s="15"/>
      <c r="BZ979" s="15"/>
    </row>
    <row r="980" spans="1:78" ht="15" customHeight="1" x14ac:dyDescent="0.75">
      <c r="A980" s="10">
        <v>1</v>
      </c>
      <c r="B980" s="11">
        <v>9300</v>
      </c>
      <c r="C980" s="11">
        <v>24000</v>
      </c>
      <c r="D980" s="11">
        <v>37125</v>
      </c>
      <c r="E980" s="11">
        <v>3.5</v>
      </c>
      <c r="F980" s="11">
        <v>1</v>
      </c>
      <c r="G980" s="11">
        <v>1</v>
      </c>
      <c r="H980" s="11">
        <v>148.03333333</v>
      </c>
      <c r="I980" s="11">
        <v>2</v>
      </c>
      <c r="J980" s="11">
        <v>19</v>
      </c>
      <c r="K980" s="11"/>
      <c r="L980" s="11" t="s">
        <v>20</v>
      </c>
      <c r="M980" s="11" t="s">
        <v>15</v>
      </c>
      <c r="N980" s="11">
        <f t="shared" si="105"/>
        <v>0</v>
      </c>
      <c r="O980" s="11">
        <f t="shared" si="106"/>
        <v>0</v>
      </c>
      <c r="P980" s="11">
        <f t="shared" si="107"/>
        <v>0</v>
      </c>
      <c r="Q980" s="11">
        <f t="shared" si="108"/>
        <v>1</v>
      </c>
      <c r="R980" s="11">
        <f t="shared" si="109"/>
        <v>0</v>
      </c>
      <c r="S980" s="11">
        <f t="shared" si="110"/>
        <v>0</v>
      </c>
      <c r="T980" s="9">
        <f t="shared" si="111"/>
        <v>0</v>
      </c>
      <c r="AT980" s="18"/>
      <c r="AU980" s="15"/>
      <c r="AV980" s="15"/>
      <c r="AW980" s="15"/>
      <c r="AX980" s="15"/>
      <c r="AY980" s="15"/>
      <c r="AZ980" s="15"/>
      <c r="BA980" s="15"/>
      <c r="BB980" s="15"/>
      <c r="BC980" s="15"/>
      <c r="BD980" s="15"/>
      <c r="BE980" s="15"/>
      <c r="BF980" s="15"/>
      <c r="BG980" s="15"/>
      <c r="BH980" s="15"/>
      <c r="BI980" s="15"/>
      <c r="BJ980" s="15"/>
      <c r="BK980" s="15"/>
      <c r="BL980" s="15"/>
      <c r="BM980" s="15"/>
      <c r="BN980" s="15"/>
      <c r="BO980" s="15"/>
      <c r="BQ980" s="18"/>
      <c r="BR980" s="15"/>
      <c r="BS980" s="15"/>
      <c r="BT980" s="15"/>
      <c r="BU980" s="15"/>
      <c r="BV980" s="15"/>
      <c r="BW980" s="15"/>
      <c r="BX980" s="15"/>
      <c r="BY980" s="15"/>
      <c r="BZ980" s="15"/>
    </row>
    <row r="981" spans="1:78" ht="15" customHeight="1" x14ac:dyDescent="0.75">
      <c r="A981" s="10">
        <v>0</v>
      </c>
      <c r="B981" s="11">
        <v>9300</v>
      </c>
      <c r="C981" s="11">
        <v>21138</v>
      </c>
      <c r="D981" s="11">
        <v>30700</v>
      </c>
      <c r="E981" s="11">
        <v>3</v>
      </c>
      <c r="F981" s="11"/>
      <c r="G981" s="11"/>
      <c r="H981" s="11"/>
      <c r="I981" s="11"/>
      <c r="J981" s="11"/>
      <c r="K981" s="11"/>
      <c r="L981" s="11" t="s">
        <v>20</v>
      </c>
      <c r="M981" s="11" t="s">
        <v>14</v>
      </c>
      <c r="N981" s="11">
        <f t="shared" si="105"/>
        <v>0</v>
      </c>
      <c r="O981" s="11">
        <f t="shared" si="106"/>
        <v>0</v>
      </c>
      <c r="P981" s="11">
        <f t="shared" si="107"/>
        <v>1</v>
      </c>
      <c r="Q981" s="11">
        <f t="shared" si="108"/>
        <v>0</v>
      </c>
      <c r="R981" s="11">
        <f t="shared" si="109"/>
        <v>0</v>
      </c>
      <c r="S981" s="11">
        <f t="shared" si="110"/>
        <v>0</v>
      </c>
      <c r="T981" s="9">
        <f t="shared" si="111"/>
        <v>0</v>
      </c>
      <c r="AT981" s="18"/>
      <c r="AU981" s="15"/>
      <c r="AV981" s="15"/>
      <c r="AW981" s="15"/>
      <c r="AX981" s="15"/>
      <c r="AY981" s="15"/>
      <c r="AZ981" s="15"/>
      <c r="BA981" s="15"/>
      <c r="BB981" s="15"/>
      <c r="BC981" s="15"/>
      <c r="BD981" s="15"/>
      <c r="BE981" s="15"/>
      <c r="BF981" s="15"/>
      <c r="BG981" s="15"/>
      <c r="BH981" s="15"/>
      <c r="BI981" s="15"/>
      <c r="BJ981" s="15"/>
      <c r="BK981" s="15"/>
      <c r="BL981" s="15"/>
      <c r="BM981" s="15"/>
      <c r="BN981" s="15"/>
      <c r="BO981" s="15"/>
      <c r="BQ981" s="18"/>
      <c r="BR981" s="15"/>
      <c r="BS981" s="15"/>
      <c r="BT981" s="15"/>
      <c r="BU981" s="15"/>
      <c r="BV981" s="15"/>
      <c r="BW981" s="15"/>
      <c r="BX981" s="15"/>
      <c r="BY981" s="15"/>
      <c r="BZ981" s="15"/>
    </row>
    <row r="982" spans="1:78" ht="15" customHeight="1" x14ac:dyDescent="0.75">
      <c r="A982" s="10">
        <v>0</v>
      </c>
      <c r="B982" s="11">
        <v>9300</v>
      </c>
      <c r="C982" s="11">
        <v>44026</v>
      </c>
      <c r="D982" s="11">
        <v>70535</v>
      </c>
      <c r="E982" s="11">
        <v>12</v>
      </c>
      <c r="F982" s="11">
        <v>3</v>
      </c>
      <c r="G982" s="11">
        <v>1</v>
      </c>
      <c r="H982" s="11">
        <v>245.9</v>
      </c>
      <c r="I982" s="11">
        <v>2</v>
      </c>
      <c r="J982" s="11">
        <v>29</v>
      </c>
      <c r="K982" s="11"/>
      <c r="L982" s="11" t="s">
        <v>13</v>
      </c>
      <c r="M982" s="11" t="s">
        <v>15</v>
      </c>
      <c r="N982" s="11">
        <f t="shared" si="105"/>
        <v>1</v>
      </c>
      <c r="O982" s="11">
        <f t="shared" si="106"/>
        <v>0</v>
      </c>
      <c r="P982" s="11">
        <f t="shared" si="107"/>
        <v>0</v>
      </c>
      <c r="Q982" s="11">
        <f t="shared" si="108"/>
        <v>1</v>
      </c>
      <c r="R982" s="11">
        <f t="shared" si="109"/>
        <v>0</v>
      </c>
      <c r="S982" s="11">
        <f t="shared" si="110"/>
        <v>0</v>
      </c>
      <c r="T982" s="9">
        <f t="shared" si="111"/>
        <v>245.9</v>
      </c>
      <c r="AT982" s="18"/>
      <c r="AU982" s="15"/>
      <c r="AV982" s="15"/>
      <c r="AW982" s="15"/>
      <c r="AX982" s="15"/>
      <c r="AY982" s="15"/>
      <c r="AZ982" s="15"/>
      <c r="BA982" s="15"/>
      <c r="BB982" s="15"/>
      <c r="BC982" s="15"/>
      <c r="BD982" s="15"/>
      <c r="BE982" s="15"/>
      <c r="BF982" s="15"/>
      <c r="BG982" s="15"/>
      <c r="BH982" s="15"/>
      <c r="BI982" s="15"/>
      <c r="BJ982" s="15"/>
      <c r="BK982" s="15"/>
      <c r="BL982" s="15"/>
      <c r="BM982" s="15"/>
      <c r="BN982" s="15"/>
      <c r="BO982" s="15"/>
      <c r="BQ982" s="18"/>
      <c r="BR982" s="15"/>
      <c r="BS982" s="15"/>
      <c r="BT982" s="15"/>
      <c r="BU982" s="15"/>
      <c r="BV982" s="15"/>
      <c r="BW982" s="15"/>
      <c r="BX982" s="15"/>
      <c r="BY982" s="15"/>
      <c r="BZ982" s="15"/>
    </row>
    <row r="983" spans="1:78" ht="15" customHeight="1" x14ac:dyDescent="0.75">
      <c r="A983" s="10">
        <v>0</v>
      </c>
      <c r="B983" s="11">
        <v>9300</v>
      </c>
      <c r="C983" s="11"/>
      <c r="D983" s="11">
        <v>55350</v>
      </c>
      <c r="E983" s="11">
        <v>9</v>
      </c>
      <c r="F983" s="11">
        <v>0</v>
      </c>
      <c r="G983" s="11">
        <v>0</v>
      </c>
      <c r="H983" s="11">
        <v>308.34033176000003</v>
      </c>
      <c r="I983" s="11">
        <v>2</v>
      </c>
      <c r="J983" s="11">
        <v>13</v>
      </c>
      <c r="K983" s="11">
        <v>33.635525403000003</v>
      </c>
      <c r="L983" s="11" t="s">
        <v>13</v>
      </c>
      <c r="M983" s="11" t="s">
        <v>14</v>
      </c>
      <c r="N983" s="11">
        <f t="shared" si="105"/>
        <v>1</v>
      </c>
      <c r="O983" s="11">
        <f t="shared" si="106"/>
        <v>0</v>
      </c>
      <c r="P983" s="11">
        <f t="shared" si="107"/>
        <v>1</v>
      </c>
      <c r="Q983" s="11">
        <f t="shared" si="108"/>
        <v>0</v>
      </c>
      <c r="R983" s="11">
        <f t="shared" si="109"/>
        <v>0</v>
      </c>
      <c r="S983" s="11">
        <f t="shared" si="110"/>
        <v>0</v>
      </c>
      <c r="T983" s="9">
        <f t="shared" si="111"/>
        <v>308.34033176000003</v>
      </c>
      <c r="AT983" s="18"/>
      <c r="AU983" s="15"/>
      <c r="AV983" s="15"/>
      <c r="AW983" s="15"/>
      <c r="AX983" s="15"/>
      <c r="AY983" s="15"/>
      <c r="AZ983" s="15"/>
      <c r="BA983" s="15"/>
      <c r="BB983" s="15"/>
      <c r="BC983" s="15"/>
      <c r="BD983" s="15"/>
      <c r="BE983" s="15"/>
      <c r="BF983" s="15"/>
      <c r="BG983" s="15"/>
      <c r="BH983" s="15"/>
      <c r="BI983" s="15"/>
      <c r="BJ983" s="15"/>
      <c r="BK983" s="15"/>
      <c r="BL983" s="15"/>
      <c r="BM983" s="15"/>
      <c r="BN983" s="15"/>
      <c r="BO983" s="15"/>
      <c r="BQ983" s="18"/>
      <c r="BR983" s="15"/>
      <c r="BS983" s="15"/>
      <c r="BT983" s="15"/>
      <c r="BU983" s="15"/>
      <c r="BV983" s="15"/>
      <c r="BW983" s="15"/>
      <c r="BX983" s="15"/>
      <c r="BY983" s="15"/>
      <c r="BZ983" s="15"/>
    </row>
    <row r="984" spans="1:78" ht="15" customHeight="1" x14ac:dyDescent="0.75">
      <c r="A984" s="10">
        <v>0</v>
      </c>
      <c r="B984" s="11">
        <v>9300</v>
      </c>
      <c r="C984" s="11">
        <v>81986</v>
      </c>
      <c r="D984" s="11">
        <v>94513</v>
      </c>
      <c r="E984" s="11">
        <v>2</v>
      </c>
      <c r="F984" s="11">
        <v>3</v>
      </c>
      <c r="G984" s="11">
        <v>0</v>
      </c>
      <c r="H984" s="11"/>
      <c r="I984" s="11">
        <v>0</v>
      </c>
      <c r="J984" s="11">
        <v>4</v>
      </c>
      <c r="K984" s="11">
        <v>31.89390379</v>
      </c>
      <c r="L984" s="11" t="s">
        <v>20</v>
      </c>
      <c r="M984" s="11" t="s">
        <v>14</v>
      </c>
      <c r="N984" s="11">
        <f t="shared" si="105"/>
        <v>0</v>
      </c>
      <c r="O984" s="11">
        <f t="shared" si="106"/>
        <v>0</v>
      </c>
      <c r="P984" s="11">
        <f t="shared" si="107"/>
        <v>1</v>
      </c>
      <c r="Q984" s="11">
        <f t="shared" si="108"/>
        <v>0</v>
      </c>
      <c r="R984" s="11">
        <f t="shared" si="109"/>
        <v>0</v>
      </c>
      <c r="S984" s="11">
        <f t="shared" si="110"/>
        <v>0</v>
      </c>
      <c r="T984" s="9">
        <f t="shared" si="111"/>
        <v>0</v>
      </c>
      <c r="AT984" s="18"/>
      <c r="AU984" s="15"/>
      <c r="AV984" s="15"/>
      <c r="AW984" s="15"/>
      <c r="AX984" s="15"/>
      <c r="AY984" s="15"/>
      <c r="AZ984" s="15"/>
      <c r="BA984" s="15"/>
      <c r="BB984" s="15"/>
      <c r="BC984" s="15"/>
      <c r="BD984" s="15"/>
      <c r="BE984" s="15"/>
      <c r="BF984" s="15"/>
      <c r="BG984" s="15"/>
      <c r="BH984" s="15"/>
      <c r="BI984" s="15"/>
      <c r="BJ984" s="15"/>
      <c r="BK984" s="15"/>
      <c r="BL984" s="15"/>
      <c r="BM984" s="15"/>
      <c r="BN984" s="15"/>
      <c r="BO984" s="15"/>
      <c r="BQ984" s="18"/>
      <c r="BR984" s="15"/>
      <c r="BS984" s="15"/>
      <c r="BT984" s="15"/>
      <c r="BU984" s="15"/>
      <c r="BV984" s="15"/>
      <c r="BW984" s="15"/>
      <c r="BX984" s="15"/>
      <c r="BY984" s="15"/>
      <c r="BZ984" s="15"/>
    </row>
    <row r="985" spans="1:78" ht="15" customHeight="1" x14ac:dyDescent="0.75">
      <c r="A985" s="10">
        <v>0</v>
      </c>
      <c r="B985" s="11">
        <v>9300</v>
      </c>
      <c r="C985" s="11">
        <v>54088</v>
      </c>
      <c r="D985" s="11">
        <v>66961</v>
      </c>
      <c r="E985" s="11">
        <v>22</v>
      </c>
      <c r="F985" s="11">
        <v>0</v>
      </c>
      <c r="G985" s="11">
        <v>0</v>
      </c>
      <c r="H985" s="11">
        <v>278.16047350000002</v>
      </c>
      <c r="I985" s="11">
        <v>3</v>
      </c>
      <c r="J985" s="11">
        <v>28</v>
      </c>
      <c r="K985" s="11">
        <v>40.823541710000001</v>
      </c>
      <c r="L985" s="11" t="s">
        <v>20</v>
      </c>
      <c r="M985" s="11" t="s">
        <v>14</v>
      </c>
      <c r="N985" s="11">
        <f t="shared" si="105"/>
        <v>0</v>
      </c>
      <c r="O985" s="11">
        <f t="shared" si="106"/>
        <v>0</v>
      </c>
      <c r="P985" s="11">
        <f t="shared" si="107"/>
        <v>1</v>
      </c>
      <c r="Q985" s="11">
        <f t="shared" si="108"/>
        <v>0</v>
      </c>
      <c r="R985" s="11">
        <f t="shared" si="109"/>
        <v>0</v>
      </c>
      <c r="S985" s="11">
        <f t="shared" si="110"/>
        <v>0</v>
      </c>
      <c r="T985" s="9">
        <f t="shared" si="111"/>
        <v>0</v>
      </c>
      <c r="AT985" s="18"/>
      <c r="AU985" s="15"/>
      <c r="AV985" s="15"/>
      <c r="AW985" s="15"/>
      <c r="AX985" s="15"/>
      <c r="AY985" s="15"/>
      <c r="AZ985" s="15"/>
      <c r="BA985" s="15"/>
      <c r="BB985" s="15"/>
      <c r="BC985" s="15"/>
      <c r="BD985" s="15"/>
      <c r="BE985" s="15"/>
      <c r="BF985" s="15"/>
      <c r="BG985" s="15"/>
      <c r="BH985" s="15"/>
      <c r="BI985" s="15"/>
      <c r="BJ985" s="15"/>
      <c r="BK985" s="15"/>
      <c r="BL985" s="15"/>
      <c r="BM985" s="15"/>
      <c r="BN985" s="15"/>
      <c r="BO985" s="15"/>
      <c r="BQ985" s="18"/>
      <c r="BR985" s="15"/>
      <c r="BS985" s="15"/>
      <c r="BT985" s="15"/>
      <c r="BU985" s="15"/>
      <c r="BV985" s="15"/>
      <c r="BW985" s="15"/>
      <c r="BX985" s="15"/>
      <c r="BY985" s="15"/>
      <c r="BZ985" s="15"/>
    </row>
    <row r="986" spans="1:78" ht="15" customHeight="1" x14ac:dyDescent="0.75">
      <c r="A986" s="10">
        <v>1</v>
      </c>
      <c r="B986" s="11">
        <v>9300</v>
      </c>
      <c r="C986" s="11">
        <v>38115</v>
      </c>
      <c r="D986" s="11">
        <v>60493</v>
      </c>
      <c r="E986" s="11">
        <v>14</v>
      </c>
      <c r="F986" s="11">
        <v>0</v>
      </c>
      <c r="G986" s="11">
        <v>0</v>
      </c>
      <c r="H986" s="11">
        <v>91.932632264000006</v>
      </c>
      <c r="I986" s="11">
        <v>0</v>
      </c>
      <c r="J986" s="11">
        <v>18</v>
      </c>
      <c r="K986" s="11">
        <v>29.633608473999999</v>
      </c>
      <c r="L986" s="11" t="s">
        <v>20</v>
      </c>
      <c r="M986" s="11" t="s">
        <v>14</v>
      </c>
      <c r="N986" s="11">
        <f t="shared" si="105"/>
        <v>0</v>
      </c>
      <c r="O986" s="11">
        <f t="shared" si="106"/>
        <v>0</v>
      </c>
      <c r="P986" s="11">
        <f t="shared" si="107"/>
        <v>1</v>
      </c>
      <c r="Q986" s="11">
        <f t="shared" si="108"/>
        <v>0</v>
      </c>
      <c r="R986" s="11">
        <f t="shared" si="109"/>
        <v>0</v>
      </c>
      <c r="S986" s="11">
        <f t="shared" si="110"/>
        <v>0</v>
      </c>
      <c r="T986" s="9">
        <f t="shared" si="111"/>
        <v>0</v>
      </c>
      <c r="AT986" s="18"/>
      <c r="AU986" s="15"/>
      <c r="AV986" s="15"/>
      <c r="AW986" s="15"/>
      <c r="AX986" s="15"/>
      <c r="AY986" s="15"/>
      <c r="AZ986" s="15"/>
      <c r="BA986" s="15"/>
      <c r="BB986" s="15"/>
      <c r="BC986" s="15"/>
      <c r="BD986" s="15"/>
      <c r="BE986" s="15"/>
      <c r="BF986" s="15"/>
      <c r="BG986" s="15"/>
      <c r="BH986" s="15"/>
      <c r="BI986" s="15"/>
      <c r="BJ986" s="15"/>
      <c r="BK986" s="15"/>
      <c r="BL986" s="15"/>
      <c r="BM986" s="15"/>
      <c r="BN986" s="15"/>
      <c r="BO986" s="15"/>
      <c r="BQ986" s="18"/>
      <c r="BR986" s="15"/>
      <c r="BS986" s="15"/>
      <c r="BT986" s="15"/>
      <c r="BU986" s="15"/>
      <c r="BV986" s="15"/>
      <c r="BW986" s="15"/>
      <c r="BX986" s="15"/>
      <c r="BY986" s="15"/>
      <c r="BZ986" s="15"/>
    </row>
    <row r="987" spans="1:78" ht="15" customHeight="1" x14ac:dyDescent="0.75">
      <c r="A987" s="10">
        <v>0</v>
      </c>
      <c r="B987" s="11">
        <v>9300</v>
      </c>
      <c r="C987" s="11">
        <v>53772</v>
      </c>
      <c r="D987" s="11">
        <v>71497</v>
      </c>
      <c r="E987" s="11">
        <v>2</v>
      </c>
      <c r="F987" s="11">
        <v>0</v>
      </c>
      <c r="G987" s="11">
        <v>2</v>
      </c>
      <c r="H987" s="11">
        <v>136.08002984999999</v>
      </c>
      <c r="I987" s="11">
        <v>0</v>
      </c>
      <c r="J987" s="11">
        <v>23</v>
      </c>
      <c r="K987" s="11">
        <v>29.686670843999998</v>
      </c>
      <c r="L987" s="11" t="s">
        <v>13</v>
      </c>
      <c r="M987" s="11" t="s">
        <v>17</v>
      </c>
      <c r="N987" s="11">
        <f t="shared" si="105"/>
        <v>1</v>
      </c>
      <c r="O987" s="11">
        <f t="shared" si="106"/>
        <v>1</v>
      </c>
      <c r="P987" s="11">
        <f t="shared" si="107"/>
        <v>0</v>
      </c>
      <c r="Q987" s="11">
        <f t="shared" si="108"/>
        <v>0</v>
      </c>
      <c r="R987" s="11">
        <f t="shared" si="109"/>
        <v>0</v>
      </c>
      <c r="S987" s="11">
        <f t="shared" si="110"/>
        <v>0</v>
      </c>
      <c r="T987" s="9">
        <f t="shared" si="111"/>
        <v>136.08002984999999</v>
      </c>
      <c r="AT987" s="18"/>
      <c r="AU987" s="15"/>
      <c r="AV987" s="15"/>
      <c r="AW987" s="15"/>
      <c r="AX987" s="15"/>
      <c r="AY987" s="15"/>
      <c r="AZ987" s="15"/>
      <c r="BA987" s="15"/>
      <c r="BB987" s="15"/>
      <c r="BC987" s="15"/>
      <c r="BD987" s="15"/>
      <c r="BE987" s="15"/>
      <c r="BF987" s="15"/>
      <c r="BG987" s="15"/>
      <c r="BH987" s="15"/>
      <c r="BI987" s="15"/>
      <c r="BJ987" s="15"/>
      <c r="BK987" s="15"/>
      <c r="BL987" s="15"/>
      <c r="BM987" s="15"/>
      <c r="BN987" s="15"/>
      <c r="BO987" s="15"/>
      <c r="BQ987" s="18"/>
      <c r="BR987" s="15"/>
      <c r="BS987" s="15"/>
      <c r="BT987" s="15"/>
      <c r="BU987" s="15"/>
      <c r="BV987" s="15"/>
      <c r="BW987" s="15"/>
      <c r="BX987" s="15"/>
      <c r="BY987" s="15"/>
      <c r="BZ987" s="15"/>
    </row>
    <row r="988" spans="1:78" ht="15" customHeight="1" x14ac:dyDescent="0.75">
      <c r="A988" s="10">
        <v>0</v>
      </c>
      <c r="B988" s="11">
        <v>9300</v>
      </c>
      <c r="C988" s="11"/>
      <c r="D988" s="11">
        <v>44108</v>
      </c>
      <c r="E988" s="11"/>
      <c r="F988" s="11"/>
      <c r="G988" s="11"/>
      <c r="H988" s="11">
        <v>290.81807399000002</v>
      </c>
      <c r="I988" s="11"/>
      <c r="J988" s="11">
        <v>12</v>
      </c>
      <c r="K988" s="11">
        <v>29.743599964000001</v>
      </c>
      <c r="L988" s="11" t="s">
        <v>13</v>
      </c>
      <c r="M988" s="11" t="s">
        <v>14</v>
      </c>
      <c r="N988" s="11">
        <f t="shared" si="105"/>
        <v>1</v>
      </c>
      <c r="O988" s="11">
        <f t="shared" si="106"/>
        <v>0</v>
      </c>
      <c r="P988" s="11">
        <f t="shared" si="107"/>
        <v>1</v>
      </c>
      <c r="Q988" s="11">
        <f t="shared" si="108"/>
        <v>0</v>
      </c>
      <c r="R988" s="11">
        <f t="shared" si="109"/>
        <v>0</v>
      </c>
      <c r="S988" s="11">
        <f t="shared" si="110"/>
        <v>0</v>
      </c>
      <c r="T988" s="9">
        <f t="shared" si="111"/>
        <v>290.81807399000002</v>
      </c>
      <c r="AT988" s="18"/>
      <c r="AU988" s="15"/>
      <c r="AV988" s="15"/>
      <c r="AW988" s="15"/>
      <c r="AX988" s="15"/>
      <c r="AY988" s="15"/>
      <c r="AZ988" s="15"/>
      <c r="BA988" s="15"/>
      <c r="BB988" s="15"/>
      <c r="BC988" s="15"/>
      <c r="BD988" s="15"/>
      <c r="BE988" s="15"/>
      <c r="BF988" s="15"/>
      <c r="BG988" s="15"/>
      <c r="BH988" s="15"/>
      <c r="BI988" s="15"/>
      <c r="BJ988" s="15"/>
      <c r="BK988" s="15"/>
      <c r="BL988" s="15"/>
      <c r="BM988" s="15"/>
      <c r="BN988" s="15"/>
      <c r="BO988" s="15"/>
      <c r="BQ988" s="18"/>
      <c r="BR988" s="15"/>
      <c r="BS988" s="15"/>
      <c r="BT988" s="15"/>
      <c r="BU988" s="15"/>
      <c r="BV988" s="15"/>
      <c r="BW988" s="15"/>
      <c r="BX988" s="15"/>
      <c r="BY988" s="15"/>
      <c r="BZ988" s="15"/>
    </row>
    <row r="989" spans="1:78" ht="15" customHeight="1" x14ac:dyDescent="0.75">
      <c r="A989" s="10">
        <v>0</v>
      </c>
      <c r="B989" s="11">
        <v>9300</v>
      </c>
      <c r="C989" s="11">
        <v>21979</v>
      </c>
      <c r="D989" s="11">
        <v>39880</v>
      </c>
      <c r="E989" s="11">
        <v>3</v>
      </c>
      <c r="F989" s="11"/>
      <c r="G989" s="11"/>
      <c r="H989" s="11"/>
      <c r="I989" s="11"/>
      <c r="J989" s="11"/>
      <c r="K989" s="11">
        <v>38.844089335</v>
      </c>
      <c r="L989" s="11" t="s">
        <v>20</v>
      </c>
      <c r="M989" s="11" t="s">
        <v>14</v>
      </c>
      <c r="N989" s="11">
        <f t="shared" si="105"/>
        <v>0</v>
      </c>
      <c r="O989" s="11">
        <f t="shared" si="106"/>
        <v>0</v>
      </c>
      <c r="P989" s="11">
        <f t="shared" si="107"/>
        <v>1</v>
      </c>
      <c r="Q989" s="11">
        <f t="shared" si="108"/>
        <v>0</v>
      </c>
      <c r="R989" s="11">
        <f t="shared" si="109"/>
        <v>0</v>
      </c>
      <c r="S989" s="11">
        <f t="shared" si="110"/>
        <v>0</v>
      </c>
      <c r="T989" s="9">
        <f t="shared" si="111"/>
        <v>0</v>
      </c>
      <c r="AT989" s="18"/>
      <c r="AU989" s="15"/>
      <c r="AV989" s="15"/>
      <c r="AW989" s="15"/>
      <c r="AX989" s="15"/>
      <c r="AY989" s="15"/>
      <c r="AZ989" s="15"/>
      <c r="BA989" s="15"/>
      <c r="BB989" s="15"/>
      <c r="BC989" s="15"/>
      <c r="BD989" s="15"/>
      <c r="BE989" s="15"/>
      <c r="BF989" s="15"/>
      <c r="BG989" s="15"/>
      <c r="BH989" s="15"/>
      <c r="BI989" s="15"/>
      <c r="BJ989" s="15"/>
      <c r="BK989" s="15"/>
      <c r="BL989" s="15"/>
      <c r="BM989" s="15"/>
      <c r="BN989" s="15"/>
      <c r="BO989" s="15"/>
      <c r="BQ989" s="18"/>
      <c r="BR989" s="15"/>
      <c r="BS989" s="15"/>
      <c r="BT989" s="15"/>
      <c r="BU989" s="15"/>
      <c r="BV989" s="15"/>
      <c r="BW989" s="15"/>
      <c r="BX989" s="15"/>
      <c r="BY989" s="15"/>
      <c r="BZ989" s="15"/>
    </row>
    <row r="990" spans="1:78" ht="15" customHeight="1" x14ac:dyDescent="0.75">
      <c r="A990" s="10">
        <v>0</v>
      </c>
      <c r="B990" s="11">
        <v>9300</v>
      </c>
      <c r="C990" s="11">
        <v>106449</v>
      </c>
      <c r="D990" s="11">
        <v>120066</v>
      </c>
      <c r="E990" s="11">
        <v>18</v>
      </c>
      <c r="F990" s="11">
        <v>0</v>
      </c>
      <c r="G990" s="11">
        <v>1</v>
      </c>
      <c r="H990" s="11">
        <v>189.91991823999999</v>
      </c>
      <c r="I990" s="11">
        <v>1</v>
      </c>
      <c r="J990" s="11">
        <v>15</v>
      </c>
      <c r="K990" s="11">
        <v>37.086455086000001</v>
      </c>
      <c r="L990" s="11" t="s">
        <v>20</v>
      </c>
      <c r="M990" s="11" t="s">
        <v>14</v>
      </c>
      <c r="N990" s="11">
        <f t="shared" si="105"/>
        <v>0</v>
      </c>
      <c r="O990" s="11">
        <f t="shared" si="106"/>
        <v>0</v>
      </c>
      <c r="P990" s="11">
        <f t="shared" si="107"/>
        <v>1</v>
      </c>
      <c r="Q990" s="11">
        <f t="shared" si="108"/>
        <v>0</v>
      </c>
      <c r="R990" s="11">
        <f t="shared" si="109"/>
        <v>0</v>
      </c>
      <c r="S990" s="11">
        <f t="shared" si="110"/>
        <v>0</v>
      </c>
      <c r="T990" s="9">
        <f t="shared" si="111"/>
        <v>0</v>
      </c>
      <c r="AT990" s="18"/>
      <c r="AU990" s="15"/>
      <c r="AV990" s="15"/>
      <c r="AW990" s="15"/>
      <c r="AX990" s="15"/>
      <c r="AY990" s="15"/>
      <c r="AZ990" s="15"/>
      <c r="BA990" s="15"/>
      <c r="BB990" s="15"/>
      <c r="BC990" s="15"/>
      <c r="BD990" s="15"/>
      <c r="BE990" s="15"/>
      <c r="BF990" s="15"/>
      <c r="BG990" s="15"/>
      <c r="BH990" s="15"/>
      <c r="BI990" s="15"/>
      <c r="BJ990" s="15"/>
      <c r="BK990" s="15"/>
      <c r="BL990" s="15"/>
      <c r="BM990" s="15"/>
      <c r="BN990" s="15"/>
      <c r="BO990" s="15"/>
      <c r="BQ990" s="18"/>
      <c r="BR990" s="15"/>
      <c r="BS990" s="15"/>
      <c r="BT990" s="15"/>
      <c r="BU990" s="15"/>
      <c r="BV990" s="15"/>
      <c r="BW990" s="15"/>
      <c r="BX990" s="15"/>
      <c r="BY990" s="15"/>
      <c r="BZ990" s="15"/>
    </row>
    <row r="991" spans="1:78" ht="15" customHeight="1" x14ac:dyDescent="0.75">
      <c r="A991" s="10">
        <v>0</v>
      </c>
      <c r="B991" s="11">
        <v>9400</v>
      </c>
      <c r="C991" s="11">
        <v>52371</v>
      </c>
      <c r="D991" s="11">
        <v>55764</v>
      </c>
      <c r="E991" s="11">
        <v>1</v>
      </c>
      <c r="F991" s="11">
        <v>0</v>
      </c>
      <c r="G991" s="11">
        <v>0</v>
      </c>
      <c r="H991" s="11">
        <v>177.70280043</v>
      </c>
      <c r="I991" s="11">
        <v>0</v>
      </c>
      <c r="J991" s="11">
        <v>20</v>
      </c>
      <c r="K991" s="11">
        <v>37.358688049999998</v>
      </c>
      <c r="L991" s="11" t="s">
        <v>20</v>
      </c>
      <c r="M991" s="11" t="s">
        <v>15</v>
      </c>
      <c r="N991" s="11">
        <f t="shared" si="105"/>
        <v>0</v>
      </c>
      <c r="O991" s="11">
        <f t="shared" si="106"/>
        <v>0</v>
      </c>
      <c r="P991" s="11">
        <f t="shared" si="107"/>
        <v>0</v>
      </c>
      <c r="Q991" s="11">
        <f t="shared" si="108"/>
        <v>1</v>
      </c>
      <c r="R991" s="11">
        <f t="shared" si="109"/>
        <v>0</v>
      </c>
      <c r="S991" s="11">
        <f t="shared" si="110"/>
        <v>0</v>
      </c>
      <c r="T991" s="9">
        <f t="shared" si="111"/>
        <v>0</v>
      </c>
      <c r="AT991" s="18"/>
      <c r="AU991" s="15"/>
      <c r="AV991" s="15"/>
      <c r="AW991" s="15"/>
      <c r="AX991" s="15"/>
      <c r="AY991" s="15"/>
      <c r="AZ991" s="15"/>
      <c r="BA991" s="15"/>
      <c r="BB991" s="15"/>
      <c r="BC991" s="15"/>
      <c r="BD991" s="15"/>
      <c r="BE991" s="15"/>
      <c r="BF991" s="15"/>
      <c r="BG991" s="15"/>
      <c r="BH991" s="15"/>
      <c r="BI991" s="15"/>
      <c r="BJ991" s="15"/>
      <c r="BK991" s="15"/>
      <c r="BL991" s="15"/>
      <c r="BM991" s="15"/>
      <c r="BN991" s="15"/>
      <c r="BO991" s="15"/>
      <c r="BQ991" s="18"/>
      <c r="BR991" s="15"/>
      <c r="BS991" s="15"/>
      <c r="BT991" s="15"/>
      <c r="BU991" s="15"/>
      <c r="BV991" s="15"/>
      <c r="BW991" s="15"/>
      <c r="BX991" s="15"/>
      <c r="BY991" s="15"/>
      <c r="BZ991" s="15"/>
    </row>
    <row r="992" spans="1:78" ht="15" customHeight="1" x14ac:dyDescent="0.75">
      <c r="A992" s="10">
        <v>0</v>
      </c>
      <c r="B992" s="11">
        <v>9400</v>
      </c>
      <c r="C992" s="11">
        <v>49484</v>
      </c>
      <c r="D992" s="11">
        <v>59137</v>
      </c>
      <c r="E992" s="11">
        <v>10</v>
      </c>
      <c r="F992" s="11">
        <v>0</v>
      </c>
      <c r="G992" s="11">
        <v>0</v>
      </c>
      <c r="H992" s="11">
        <v>102.27267659</v>
      </c>
      <c r="I992" s="11">
        <v>0</v>
      </c>
      <c r="J992" s="11">
        <v>22</v>
      </c>
      <c r="K992" s="11">
        <v>37.269131082000001</v>
      </c>
      <c r="L992" s="11" t="s">
        <v>20</v>
      </c>
      <c r="M992" s="11" t="s">
        <v>14</v>
      </c>
      <c r="N992" s="11">
        <f t="shared" si="105"/>
        <v>0</v>
      </c>
      <c r="O992" s="11">
        <f t="shared" si="106"/>
        <v>0</v>
      </c>
      <c r="P992" s="11">
        <f t="shared" si="107"/>
        <v>1</v>
      </c>
      <c r="Q992" s="11">
        <f t="shared" si="108"/>
        <v>0</v>
      </c>
      <c r="R992" s="11">
        <f t="shared" si="109"/>
        <v>0</v>
      </c>
      <c r="S992" s="11">
        <f t="shared" si="110"/>
        <v>0</v>
      </c>
      <c r="T992" s="9">
        <f t="shared" si="111"/>
        <v>0</v>
      </c>
      <c r="AT992" s="18"/>
      <c r="AU992" s="15"/>
      <c r="AV992" s="15"/>
      <c r="AW992" s="15"/>
      <c r="AX992" s="15"/>
      <c r="AY992" s="15"/>
      <c r="AZ992" s="15"/>
      <c r="BA992" s="15"/>
      <c r="BB992" s="15"/>
      <c r="BC992" s="15"/>
      <c r="BD992" s="15"/>
      <c r="BE992" s="15"/>
      <c r="BF992" s="15"/>
      <c r="BG992" s="15"/>
      <c r="BH992" s="15"/>
      <c r="BI992" s="15"/>
      <c r="BJ992" s="15"/>
      <c r="BK992" s="15"/>
      <c r="BL992" s="15"/>
      <c r="BM992" s="15"/>
      <c r="BN992" s="15"/>
      <c r="BO992" s="15"/>
      <c r="BQ992" s="18"/>
      <c r="BR992" s="15"/>
      <c r="BS992" s="15"/>
      <c r="BT992" s="15"/>
      <c r="BU992" s="15"/>
      <c r="BV992" s="15"/>
      <c r="BW992" s="15"/>
      <c r="BX992" s="15"/>
      <c r="BY992" s="15"/>
      <c r="BZ992" s="15"/>
    </row>
    <row r="993" spans="1:78" ht="15" customHeight="1" x14ac:dyDescent="0.75">
      <c r="A993" s="10">
        <v>0</v>
      </c>
      <c r="B993" s="11">
        <v>9400</v>
      </c>
      <c r="C993" s="11"/>
      <c r="D993" s="11">
        <v>50575</v>
      </c>
      <c r="E993" s="11"/>
      <c r="F993" s="11"/>
      <c r="G993" s="11"/>
      <c r="H993" s="11">
        <v>99.06951832</v>
      </c>
      <c r="I993" s="11"/>
      <c r="J993" s="11">
        <v>8</v>
      </c>
      <c r="K993" s="11">
        <v>35.907815399999997</v>
      </c>
      <c r="L993" s="11" t="s">
        <v>13</v>
      </c>
      <c r="M993" s="11" t="s">
        <v>14</v>
      </c>
      <c r="N993" s="11">
        <f t="shared" si="105"/>
        <v>1</v>
      </c>
      <c r="O993" s="11">
        <f t="shared" si="106"/>
        <v>0</v>
      </c>
      <c r="P993" s="11">
        <f t="shared" si="107"/>
        <v>1</v>
      </c>
      <c r="Q993" s="11">
        <f t="shared" si="108"/>
        <v>0</v>
      </c>
      <c r="R993" s="11">
        <f t="shared" si="109"/>
        <v>0</v>
      </c>
      <c r="S993" s="11">
        <f t="shared" si="110"/>
        <v>0</v>
      </c>
      <c r="T993" s="9">
        <f t="shared" si="111"/>
        <v>99.06951832</v>
      </c>
      <c r="AT993" s="18"/>
      <c r="AU993" s="15"/>
      <c r="AV993" s="15"/>
      <c r="AW993" s="15"/>
      <c r="AX993" s="15"/>
      <c r="AY993" s="15"/>
      <c r="AZ993" s="15"/>
      <c r="BA993" s="15"/>
      <c r="BB993" s="15"/>
      <c r="BC993" s="15"/>
      <c r="BD993" s="15"/>
      <c r="BE993" s="15"/>
      <c r="BF993" s="15"/>
      <c r="BG993" s="15"/>
      <c r="BH993" s="15"/>
      <c r="BI993" s="15"/>
      <c r="BJ993" s="15"/>
      <c r="BK993" s="15"/>
      <c r="BL993" s="15"/>
      <c r="BM993" s="15"/>
      <c r="BN993" s="15"/>
      <c r="BO993" s="15"/>
      <c r="BQ993" s="18"/>
      <c r="BR993" s="15"/>
      <c r="BS993" s="15"/>
      <c r="BT993" s="15"/>
      <c r="BU993" s="15"/>
      <c r="BV993" s="15"/>
      <c r="BW993" s="15"/>
      <c r="BX993" s="15"/>
      <c r="BY993" s="15"/>
      <c r="BZ993" s="15"/>
    </row>
    <row r="994" spans="1:78" ht="15" customHeight="1" x14ac:dyDescent="0.75">
      <c r="A994" s="10">
        <v>0</v>
      </c>
      <c r="B994" s="11">
        <v>9400</v>
      </c>
      <c r="C994" s="11">
        <v>57105</v>
      </c>
      <c r="D994" s="11">
        <v>67061</v>
      </c>
      <c r="E994" s="11">
        <v>6</v>
      </c>
      <c r="F994" s="11">
        <v>0</v>
      </c>
      <c r="G994" s="11">
        <v>0</v>
      </c>
      <c r="H994" s="11">
        <v>129.50848379000001</v>
      </c>
      <c r="I994" s="11">
        <v>0</v>
      </c>
      <c r="J994" s="11">
        <v>34</v>
      </c>
      <c r="K994" s="11">
        <v>35.734592763999999</v>
      </c>
      <c r="L994" s="11" t="s">
        <v>13</v>
      </c>
      <c r="M994" s="11" t="s">
        <v>14</v>
      </c>
      <c r="N994" s="11">
        <f t="shared" si="105"/>
        <v>1</v>
      </c>
      <c r="O994" s="11">
        <f t="shared" si="106"/>
        <v>0</v>
      </c>
      <c r="P994" s="11">
        <f t="shared" si="107"/>
        <v>1</v>
      </c>
      <c r="Q994" s="11">
        <f t="shared" si="108"/>
        <v>0</v>
      </c>
      <c r="R994" s="11">
        <f t="shared" si="109"/>
        <v>0</v>
      </c>
      <c r="S994" s="11">
        <f t="shared" si="110"/>
        <v>0</v>
      </c>
      <c r="T994" s="9">
        <f t="shared" si="111"/>
        <v>129.50848379000001</v>
      </c>
      <c r="AT994" s="18"/>
      <c r="AU994" s="15"/>
      <c r="AV994" s="15"/>
      <c r="AW994" s="15"/>
      <c r="AX994" s="15"/>
      <c r="AY994" s="15"/>
      <c r="AZ994" s="15"/>
      <c r="BA994" s="15"/>
      <c r="BB994" s="15"/>
      <c r="BC994" s="15"/>
      <c r="BD994" s="15"/>
      <c r="BE994" s="15"/>
      <c r="BF994" s="15"/>
      <c r="BG994" s="15"/>
      <c r="BH994" s="15"/>
      <c r="BI994" s="15"/>
      <c r="BJ994" s="15"/>
      <c r="BK994" s="15"/>
      <c r="BL994" s="15"/>
      <c r="BM994" s="15"/>
      <c r="BN994" s="15"/>
      <c r="BO994" s="15"/>
      <c r="BQ994" s="18"/>
      <c r="BR994" s="15"/>
      <c r="BS994" s="15"/>
      <c r="BT994" s="15"/>
      <c r="BU994" s="15"/>
      <c r="BV994" s="15"/>
      <c r="BW994" s="15"/>
      <c r="BX994" s="15"/>
      <c r="BY994" s="15"/>
      <c r="BZ994" s="15"/>
    </row>
    <row r="995" spans="1:78" ht="15" customHeight="1" x14ac:dyDescent="0.75">
      <c r="A995" s="10">
        <v>1</v>
      </c>
      <c r="B995" s="11">
        <v>9400</v>
      </c>
      <c r="C995" s="11">
        <v>52024</v>
      </c>
      <c r="D995" s="11">
        <v>89107</v>
      </c>
      <c r="E995" s="11">
        <v>0</v>
      </c>
      <c r="F995" s="11">
        <v>1</v>
      </c>
      <c r="G995" s="11">
        <v>0</v>
      </c>
      <c r="H995" s="11">
        <v>148.84473761000001</v>
      </c>
      <c r="I995" s="11">
        <v>3</v>
      </c>
      <c r="J995" s="11">
        <v>26</v>
      </c>
      <c r="K995" s="11">
        <v>36.080031773999998</v>
      </c>
      <c r="L995" s="11" t="s">
        <v>13</v>
      </c>
      <c r="M995" s="11" t="s">
        <v>15</v>
      </c>
      <c r="N995" s="11">
        <f t="shared" si="105"/>
        <v>1</v>
      </c>
      <c r="O995" s="11">
        <f t="shared" si="106"/>
        <v>0</v>
      </c>
      <c r="P995" s="11">
        <f t="shared" si="107"/>
        <v>0</v>
      </c>
      <c r="Q995" s="11">
        <f t="shared" si="108"/>
        <v>1</v>
      </c>
      <c r="R995" s="11">
        <f t="shared" si="109"/>
        <v>0</v>
      </c>
      <c r="S995" s="11">
        <f t="shared" si="110"/>
        <v>0</v>
      </c>
      <c r="T995" s="9">
        <f t="shared" si="111"/>
        <v>148.84473761000001</v>
      </c>
      <c r="AT995" s="18"/>
      <c r="AU995" s="15"/>
      <c r="AV995" s="15"/>
      <c r="AW995" s="15"/>
      <c r="AX995" s="15"/>
      <c r="AY995" s="15"/>
      <c r="AZ995" s="15"/>
      <c r="BA995" s="15"/>
      <c r="BB995" s="15"/>
      <c r="BC995" s="15"/>
      <c r="BD995" s="15"/>
      <c r="BE995" s="15"/>
      <c r="BF995" s="15"/>
      <c r="BG995" s="15"/>
      <c r="BH995" s="15"/>
      <c r="BI995" s="15"/>
      <c r="BJ995" s="15"/>
      <c r="BK995" s="15"/>
      <c r="BL995" s="15"/>
      <c r="BM995" s="15"/>
      <c r="BN995" s="15"/>
      <c r="BO995" s="15"/>
      <c r="BQ995" s="18"/>
      <c r="BR995" s="15"/>
      <c r="BS995" s="15"/>
      <c r="BT995" s="15"/>
      <c r="BU995" s="15"/>
      <c r="BV995" s="15"/>
      <c r="BW995" s="15"/>
      <c r="BX995" s="15"/>
      <c r="BY995" s="15"/>
      <c r="BZ995" s="15"/>
    </row>
    <row r="996" spans="1:78" ht="15" customHeight="1" x14ac:dyDescent="0.75">
      <c r="A996" s="10">
        <v>0</v>
      </c>
      <c r="B996" s="11">
        <v>9400</v>
      </c>
      <c r="C996" s="11">
        <v>85448</v>
      </c>
      <c r="D996" s="11">
        <v>94101</v>
      </c>
      <c r="E996" s="11">
        <v>2</v>
      </c>
      <c r="F996" s="11">
        <v>0</v>
      </c>
      <c r="G996" s="11">
        <v>0</v>
      </c>
      <c r="H996" s="11">
        <v>104.11336317</v>
      </c>
      <c r="I996" s="11">
        <v>2</v>
      </c>
      <c r="J996" s="11">
        <v>32</v>
      </c>
      <c r="K996" s="11">
        <v>39.541847969999999</v>
      </c>
      <c r="L996" s="11" t="s">
        <v>20</v>
      </c>
      <c r="M996" s="11" t="s">
        <v>14</v>
      </c>
      <c r="N996" s="11">
        <f t="shared" si="105"/>
        <v>0</v>
      </c>
      <c r="O996" s="11">
        <f t="shared" si="106"/>
        <v>0</v>
      </c>
      <c r="P996" s="11">
        <f t="shared" si="107"/>
        <v>1</v>
      </c>
      <c r="Q996" s="11">
        <f t="shared" si="108"/>
        <v>0</v>
      </c>
      <c r="R996" s="11">
        <f t="shared" si="109"/>
        <v>0</v>
      </c>
      <c r="S996" s="11">
        <f t="shared" si="110"/>
        <v>0</v>
      </c>
      <c r="T996" s="9">
        <f t="shared" si="111"/>
        <v>0</v>
      </c>
      <c r="AT996" s="18"/>
      <c r="AU996" s="15"/>
      <c r="AV996" s="15"/>
      <c r="AW996" s="15"/>
      <c r="AX996" s="15"/>
      <c r="AY996" s="15"/>
      <c r="AZ996" s="15"/>
      <c r="BA996" s="15"/>
      <c r="BB996" s="15"/>
      <c r="BC996" s="15"/>
      <c r="BD996" s="15"/>
      <c r="BE996" s="15"/>
      <c r="BF996" s="15"/>
      <c r="BG996" s="15"/>
      <c r="BH996" s="15"/>
      <c r="BI996" s="15"/>
      <c r="BJ996" s="15"/>
      <c r="BK996" s="15"/>
      <c r="BL996" s="15"/>
      <c r="BM996" s="15"/>
      <c r="BN996" s="15"/>
      <c r="BO996" s="15"/>
      <c r="BQ996" s="18"/>
      <c r="BR996" s="15"/>
      <c r="BS996" s="15"/>
      <c r="BT996" s="15"/>
      <c r="BU996" s="15"/>
      <c r="BV996" s="15"/>
      <c r="BW996" s="15"/>
      <c r="BX996" s="15"/>
      <c r="BY996" s="15"/>
      <c r="BZ996" s="15"/>
    </row>
    <row r="997" spans="1:78" ht="15" customHeight="1" x14ac:dyDescent="0.75">
      <c r="A997" s="10">
        <v>0</v>
      </c>
      <c r="B997" s="11">
        <v>9400</v>
      </c>
      <c r="C997" s="11">
        <v>56508</v>
      </c>
      <c r="D997" s="11">
        <v>78358</v>
      </c>
      <c r="E997" s="11">
        <v>17</v>
      </c>
      <c r="F997" s="11">
        <v>0</v>
      </c>
      <c r="G997" s="11">
        <v>0</v>
      </c>
      <c r="H997" s="11">
        <v>141.93115617999999</v>
      </c>
      <c r="I997" s="11">
        <v>0</v>
      </c>
      <c r="J997" s="11">
        <v>11</v>
      </c>
      <c r="K997" s="11">
        <v>32.327495048999999</v>
      </c>
      <c r="L997" s="11" t="s">
        <v>20</v>
      </c>
      <c r="M997" s="11"/>
      <c r="N997" s="11">
        <f t="shared" si="105"/>
        <v>0</v>
      </c>
      <c r="O997" s="11">
        <f t="shared" si="106"/>
        <v>0</v>
      </c>
      <c r="P997" s="11">
        <f t="shared" si="107"/>
        <v>0</v>
      </c>
      <c r="Q997" s="11">
        <f t="shared" si="108"/>
        <v>0</v>
      </c>
      <c r="R997" s="11">
        <f t="shared" si="109"/>
        <v>0</v>
      </c>
      <c r="S997" s="11">
        <f t="shared" si="110"/>
        <v>0</v>
      </c>
      <c r="T997" s="9">
        <f t="shared" si="111"/>
        <v>0</v>
      </c>
      <c r="AT997" s="18"/>
      <c r="AU997" s="15"/>
      <c r="AV997" s="15"/>
      <c r="AW997" s="15"/>
      <c r="AX997" s="15"/>
      <c r="AY997" s="15"/>
      <c r="AZ997" s="15"/>
      <c r="BA997" s="15"/>
      <c r="BB997" s="15"/>
      <c r="BC997" s="15"/>
      <c r="BD997" s="15"/>
      <c r="BE997" s="15"/>
      <c r="BF997" s="15"/>
      <c r="BG997" s="15"/>
      <c r="BH997" s="15"/>
      <c r="BI997" s="15"/>
      <c r="BJ997" s="15"/>
      <c r="BK997" s="15"/>
      <c r="BL997" s="15"/>
      <c r="BM997" s="15"/>
      <c r="BN997" s="15"/>
      <c r="BO997" s="15"/>
      <c r="BQ997" s="18"/>
      <c r="BR997" s="15"/>
      <c r="BS997" s="15"/>
      <c r="BT997" s="15"/>
      <c r="BU997" s="15"/>
      <c r="BV997" s="15"/>
      <c r="BW997" s="15"/>
      <c r="BX997" s="15"/>
      <c r="BY997" s="15"/>
      <c r="BZ997" s="15"/>
    </row>
    <row r="998" spans="1:78" ht="15" customHeight="1" x14ac:dyDescent="0.75">
      <c r="A998" s="10">
        <v>0</v>
      </c>
      <c r="B998" s="11">
        <v>9400</v>
      </c>
      <c r="C998" s="11">
        <v>81596</v>
      </c>
      <c r="D998" s="11">
        <v>116738</v>
      </c>
      <c r="E998" s="11">
        <v>28</v>
      </c>
      <c r="F998" s="11">
        <v>0</v>
      </c>
      <c r="G998" s="11">
        <v>0</v>
      </c>
      <c r="H998" s="11">
        <v>338.62903534999998</v>
      </c>
      <c r="I998" s="11">
        <v>1</v>
      </c>
      <c r="J998" s="11">
        <v>38</v>
      </c>
      <c r="K998" s="11">
        <v>34.169513676000001</v>
      </c>
      <c r="L998" s="11" t="s">
        <v>13</v>
      </c>
      <c r="M998" s="11" t="s">
        <v>15</v>
      </c>
      <c r="N998" s="11">
        <f t="shared" si="105"/>
        <v>1</v>
      </c>
      <c r="O998" s="11">
        <f t="shared" si="106"/>
        <v>0</v>
      </c>
      <c r="P998" s="11">
        <f t="shared" si="107"/>
        <v>0</v>
      </c>
      <c r="Q998" s="11">
        <f t="shared" si="108"/>
        <v>1</v>
      </c>
      <c r="R998" s="11">
        <f t="shared" si="109"/>
        <v>0</v>
      </c>
      <c r="S998" s="11">
        <f t="shared" si="110"/>
        <v>0</v>
      </c>
      <c r="T998" s="9">
        <f t="shared" si="111"/>
        <v>338.62903534999998</v>
      </c>
      <c r="AT998" s="18"/>
      <c r="AU998" s="15"/>
      <c r="AV998" s="15"/>
      <c r="AW998" s="15"/>
      <c r="AX998" s="15"/>
      <c r="AY998" s="15"/>
      <c r="AZ998" s="15"/>
      <c r="BA998" s="15"/>
      <c r="BB998" s="15"/>
      <c r="BC998" s="15"/>
      <c r="BD998" s="15"/>
      <c r="BE998" s="15"/>
      <c r="BF998" s="15"/>
      <c r="BG998" s="15"/>
      <c r="BH998" s="15"/>
      <c r="BI998" s="15"/>
      <c r="BJ998" s="15"/>
      <c r="BK998" s="15"/>
      <c r="BL998" s="15"/>
      <c r="BM998" s="15"/>
      <c r="BN998" s="15"/>
      <c r="BO998" s="15"/>
      <c r="BQ998" s="18"/>
      <c r="BR998" s="15"/>
      <c r="BS998" s="15"/>
      <c r="BT998" s="15"/>
      <c r="BU998" s="15"/>
      <c r="BV998" s="15"/>
      <c r="BW998" s="15"/>
      <c r="BX998" s="15"/>
      <c r="BY998" s="15"/>
      <c r="BZ998" s="15"/>
    </row>
    <row r="999" spans="1:78" ht="15" customHeight="1" x14ac:dyDescent="0.75">
      <c r="A999" s="10">
        <v>0</v>
      </c>
      <c r="B999" s="11">
        <v>9400</v>
      </c>
      <c r="C999" s="11">
        <v>76989</v>
      </c>
      <c r="D999" s="11">
        <v>88788</v>
      </c>
      <c r="E999" s="11">
        <v>24</v>
      </c>
      <c r="F999" s="11">
        <v>0</v>
      </c>
      <c r="G999" s="11">
        <v>0</v>
      </c>
      <c r="H999" s="11">
        <v>350.63900569999998</v>
      </c>
      <c r="I999" s="11">
        <v>0</v>
      </c>
      <c r="J999" s="11">
        <v>46</v>
      </c>
      <c r="K999" s="11">
        <v>30.061371367</v>
      </c>
      <c r="L999" s="11" t="s">
        <v>13</v>
      </c>
      <c r="M999" s="11" t="s">
        <v>14</v>
      </c>
      <c r="N999" s="11">
        <f t="shared" si="105"/>
        <v>1</v>
      </c>
      <c r="O999" s="11">
        <f t="shared" si="106"/>
        <v>0</v>
      </c>
      <c r="P999" s="11">
        <f t="shared" si="107"/>
        <v>1</v>
      </c>
      <c r="Q999" s="11">
        <f t="shared" si="108"/>
        <v>0</v>
      </c>
      <c r="R999" s="11">
        <f t="shared" si="109"/>
        <v>0</v>
      </c>
      <c r="S999" s="11">
        <f t="shared" si="110"/>
        <v>0</v>
      </c>
      <c r="T999" s="9">
        <f t="shared" si="111"/>
        <v>350.63900569999998</v>
      </c>
      <c r="AT999" s="18"/>
      <c r="AU999" s="15"/>
      <c r="AV999" s="15"/>
      <c r="AW999" s="15"/>
      <c r="AX999" s="15"/>
      <c r="AY999" s="15"/>
      <c r="AZ999" s="15"/>
      <c r="BA999" s="15"/>
      <c r="BB999" s="15"/>
      <c r="BC999" s="15"/>
      <c r="BD999" s="15"/>
      <c r="BE999" s="15"/>
      <c r="BF999" s="15"/>
      <c r="BG999" s="15"/>
      <c r="BH999" s="15"/>
      <c r="BI999" s="15"/>
      <c r="BJ999" s="15"/>
      <c r="BK999" s="15"/>
      <c r="BL999" s="15"/>
      <c r="BM999" s="15"/>
      <c r="BN999" s="15"/>
      <c r="BO999" s="15"/>
      <c r="BQ999" s="18"/>
      <c r="BR999" s="15"/>
      <c r="BS999" s="15"/>
      <c r="BT999" s="15"/>
      <c r="BU999" s="15"/>
      <c r="BV999" s="15"/>
      <c r="BW999" s="15"/>
      <c r="BX999" s="15"/>
      <c r="BY999" s="15"/>
      <c r="BZ999" s="15"/>
    </row>
    <row r="1000" spans="1:78" ht="15" customHeight="1" x14ac:dyDescent="0.75">
      <c r="A1000" s="10">
        <v>0</v>
      </c>
      <c r="B1000" s="11">
        <v>9400</v>
      </c>
      <c r="C1000" s="11">
        <v>57000</v>
      </c>
      <c r="D1000" s="11">
        <v>70000</v>
      </c>
      <c r="E1000" s="11">
        <v>4</v>
      </c>
      <c r="F1000" s="11">
        <v>0</v>
      </c>
      <c r="G1000" s="11">
        <v>0</v>
      </c>
      <c r="H1000" s="11">
        <v>179.56666666999999</v>
      </c>
      <c r="I1000" s="11">
        <v>2</v>
      </c>
      <c r="J1000" s="11">
        <v>17</v>
      </c>
      <c r="K1000" s="11"/>
      <c r="L1000" s="11" t="s">
        <v>20</v>
      </c>
      <c r="M1000" s="11" t="s">
        <v>14</v>
      </c>
      <c r="N1000" s="11">
        <f t="shared" si="105"/>
        <v>0</v>
      </c>
      <c r="O1000" s="11">
        <f t="shared" si="106"/>
        <v>0</v>
      </c>
      <c r="P1000" s="11">
        <f t="shared" si="107"/>
        <v>1</v>
      </c>
      <c r="Q1000" s="11">
        <f t="shared" si="108"/>
        <v>0</v>
      </c>
      <c r="R1000" s="11">
        <f t="shared" si="109"/>
        <v>0</v>
      </c>
      <c r="S1000" s="11">
        <f t="shared" si="110"/>
        <v>0</v>
      </c>
      <c r="T1000" s="9">
        <f t="shared" si="111"/>
        <v>0</v>
      </c>
      <c r="AT1000" s="18"/>
      <c r="AU1000" s="15"/>
      <c r="AV1000" s="15"/>
      <c r="AW1000" s="15"/>
      <c r="AX1000" s="15"/>
      <c r="AY1000" s="15"/>
      <c r="AZ1000" s="15"/>
      <c r="BA1000" s="15"/>
      <c r="BB1000" s="15"/>
      <c r="BC1000" s="15"/>
      <c r="BD1000" s="15"/>
      <c r="BE1000" s="15"/>
      <c r="BF1000" s="15"/>
      <c r="BG1000" s="15"/>
      <c r="BH1000" s="15"/>
      <c r="BI1000" s="15"/>
      <c r="BJ1000" s="15"/>
      <c r="BK1000" s="15"/>
      <c r="BL1000" s="15"/>
      <c r="BM1000" s="15"/>
      <c r="BN1000" s="15"/>
      <c r="BO1000" s="15"/>
      <c r="BQ1000" s="18"/>
      <c r="BR1000" s="15"/>
      <c r="BS1000" s="15"/>
      <c r="BT1000" s="15"/>
      <c r="BU1000" s="15"/>
      <c r="BV1000" s="15"/>
      <c r="BW1000" s="15"/>
      <c r="BX1000" s="15"/>
      <c r="BY1000" s="15"/>
      <c r="BZ1000" s="15"/>
    </row>
    <row r="1001" spans="1:78" ht="15" customHeight="1" x14ac:dyDescent="0.75">
      <c r="A1001" s="10">
        <v>0</v>
      </c>
      <c r="B1001" s="11">
        <v>9400</v>
      </c>
      <c r="C1001" s="11">
        <v>26700</v>
      </c>
      <c r="D1001" s="11">
        <v>40150</v>
      </c>
      <c r="E1001" s="11">
        <v>9</v>
      </c>
      <c r="F1001" s="11">
        <v>0</v>
      </c>
      <c r="G1001" s="11">
        <v>0</v>
      </c>
      <c r="H1001" s="11">
        <v>80.166666667000001</v>
      </c>
      <c r="I1001" s="11">
        <v>0</v>
      </c>
      <c r="J1001" s="11">
        <v>4</v>
      </c>
      <c r="K1001" s="11"/>
      <c r="L1001" s="11" t="s">
        <v>13</v>
      </c>
      <c r="M1001" s="11" t="s">
        <v>14</v>
      </c>
      <c r="N1001" s="11">
        <f t="shared" si="105"/>
        <v>1</v>
      </c>
      <c r="O1001" s="11">
        <f t="shared" si="106"/>
        <v>0</v>
      </c>
      <c r="P1001" s="11">
        <f t="shared" si="107"/>
        <v>1</v>
      </c>
      <c r="Q1001" s="11">
        <f t="shared" si="108"/>
        <v>0</v>
      </c>
      <c r="R1001" s="11">
        <f t="shared" si="109"/>
        <v>0</v>
      </c>
      <c r="S1001" s="11">
        <f t="shared" si="110"/>
        <v>0</v>
      </c>
      <c r="T1001" s="9">
        <f t="shared" si="111"/>
        <v>80.166666667000001</v>
      </c>
      <c r="AT1001" s="18"/>
      <c r="AU1001" s="15"/>
      <c r="AV1001" s="15"/>
      <c r="AW1001" s="15"/>
      <c r="AX1001" s="15"/>
      <c r="AY1001" s="15"/>
      <c r="AZ1001" s="15"/>
      <c r="BA1001" s="15"/>
      <c r="BB1001" s="15"/>
      <c r="BC1001" s="15"/>
      <c r="BD1001" s="15"/>
      <c r="BE1001" s="15"/>
      <c r="BF1001" s="15"/>
      <c r="BG1001" s="15"/>
      <c r="BH1001" s="15"/>
      <c r="BI1001" s="15"/>
      <c r="BJ1001" s="15"/>
      <c r="BK1001" s="15"/>
      <c r="BL1001" s="15"/>
      <c r="BM1001" s="15"/>
      <c r="BN1001" s="15"/>
      <c r="BO1001" s="15"/>
      <c r="BQ1001" s="18"/>
      <c r="BR1001" s="15"/>
      <c r="BS1001" s="15"/>
      <c r="BT1001" s="15"/>
      <c r="BU1001" s="15"/>
      <c r="BV1001" s="15"/>
      <c r="BW1001" s="15"/>
      <c r="BX1001" s="15"/>
      <c r="BY1001" s="15"/>
      <c r="BZ1001" s="15"/>
    </row>
    <row r="1002" spans="1:78" ht="15" customHeight="1" x14ac:dyDescent="0.75">
      <c r="A1002" s="10">
        <v>0</v>
      </c>
      <c r="B1002" s="11">
        <v>9400</v>
      </c>
      <c r="C1002" s="11"/>
      <c r="D1002" s="11">
        <v>30455</v>
      </c>
      <c r="E1002" s="11">
        <v>18</v>
      </c>
      <c r="F1002" s="11">
        <v>0</v>
      </c>
      <c r="G1002" s="11">
        <v>0</v>
      </c>
      <c r="H1002" s="11">
        <v>194.61421604</v>
      </c>
      <c r="I1002" s="11">
        <v>0</v>
      </c>
      <c r="J1002" s="11">
        <v>16</v>
      </c>
      <c r="K1002" s="11">
        <v>39.000064862999999</v>
      </c>
      <c r="L1002" s="11" t="s">
        <v>13</v>
      </c>
      <c r="M1002" s="11" t="s">
        <v>15</v>
      </c>
      <c r="N1002" s="11">
        <f t="shared" si="105"/>
        <v>1</v>
      </c>
      <c r="O1002" s="11">
        <f t="shared" si="106"/>
        <v>0</v>
      </c>
      <c r="P1002" s="11">
        <f t="shared" si="107"/>
        <v>0</v>
      </c>
      <c r="Q1002" s="11">
        <f t="shared" si="108"/>
        <v>1</v>
      </c>
      <c r="R1002" s="11">
        <f t="shared" si="109"/>
        <v>0</v>
      </c>
      <c r="S1002" s="11">
        <f t="shared" si="110"/>
        <v>0</v>
      </c>
      <c r="T1002" s="9">
        <f t="shared" si="111"/>
        <v>194.61421604</v>
      </c>
      <c r="AT1002" s="18"/>
      <c r="AU1002" s="15"/>
      <c r="AV1002" s="15"/>
      <c r="AW1002" s="15"/>
      <c r="AX1002" s="15"/>
      <c r="AY1002" s="15"/>
      <c r="AZ1002" s="15"/>
      <c r="BA1002" s="15"/>
      <c r="BB1002" s="15"/>
      <c r="BC1002" s="15"/>
      <c r="BD1002" s="15"/>
      <c r="BE1002" s="15"/>
      <c r="BF1002" s="15"/>
      <c r="BG1002" s="15"/>
      <c r="BH1002" s="15"/>
      <c r="BI1002" s="15"/>
      <c r="BJ1002" s="15"/>
      <c r="BK1002" s="15"/>
      <c r="BL1002" s="15"/>
      <c r="BM1002" s="15"/>
      <c r="BN1002" s="15"/>
      <c r="BO1002" s="15"/>
      <c r="BQ1002" s="18"/>
      <c r="BR1002" s="15"/>
      <c r="BS1002" s="15"/>
      <c r="BT1002" s="15"/>
      <c r="BU1002" s="15"/>
      <c r="BV1002" s="15"/>
      <c r="BW1002" s="15"/>
      <c r="BX1002" s="15"/>
      <c r="BY1002" s="15"/>
      <c r="BZ1002" s="15"/>
    </row>
    <row r="1003" spans="1:78" ht="15" customHeight="1" x14ac:dyDescent="0.75">
      <c r="A1003" s="10">
        <v>0</v>
      </c>
      <c r="B1003" s="11">
        <v>9400</v>
      </c>
      <c r="C1003" s="11">
        <v>61185</v>
      </c>
      <c r="D1003" s="11">
        <v>65302</v>
      </c>
      <c r="E1003" s="11">
        <v>1</v>
      </c>
      <c r="F1003" s="11">
        <v>0</v>
      </c>
      <c r="G1003" s="11">
        <v>2</v>
      </c>
      <c r="H1003" s="11">
        <v>117.17100444</v>
      </c>
      <c r="I1003" s="11">
        <v>2</v>
      </c>
      <c r="J1003" s="11">
        <v>18</v>
      </c>
      <c r="K1003" s="11">
        <v>35.611943875999998</v>
      </c>
      <c r="L1003" s="11" t="s">
        <v>20</v>
      </c>
      <c r="M1003" s="11" t="s">
        <v>14</v>
      </c>
      <c r="N1003" s="11">
        <f t="shared" si="105"/>
        <v>0</v>
      </c>
      <c r="O1003" s="11">
        <f t="shared" si="106"/>
        <v>0</v>
      </c>
      <c r="P1003" s="11">
        <f t="shared" si="107"/>
        <v>1</v>
      </c>
      <c r="Q1003" s="11">
        <f t="shared" si="108"/>
        <v>0</v>
      </c>
      <c r="R1003" s="11">
        <f t="shared" si="109"/>
        <v>0</v>
      </c>
      <c r="S1003" s="11">
        <f t="shared" si="110"/>
        <v>0</v>
      </c>
      <c r="T1003" s="9">
        <f t="shared" si="111"/>
        <v>0</v>
      </c>
      <c r="AT1003" s="18"/>
      <c r="AU1003" s="15"/>
      <c r="AV1003" s="15"/>
      <c r="AW1003" s="15"/>
      <c r="AX1003" s="15"/>
      <c r="AY1003" s="15"/>
      <c r="AZ1003" s="15"/>
      <c r="BA1003" s="15"/>
      <c r="BB1003" s="15"/>
      <c r="BC1003" s="15"/>
      <c r="BD1003" s="15"/>
      <c r="BE1003" s="15"/>
      <c r="BF1003" s="15"/>
      <c r="BG1003" s="15"/>
      <c r="BH1003" s="15"/>
      <c r="BI1003" s="15"/>
      <c r="BJ1003" s="15"/>
      <c r="BK1003" s="15"/>
      <c r="BL1003" s="15"/>
      <c r="BM1003" s="15"/>
      <c r="BN1003" s="15"/>
      <c r="BO1003" s="15"/>
      <c r="BQ1003" s="18"/>
      <c r="BR1003" s="15"/>
      <c r="BS1003" s="15"/>
      <c r="BT1003" s="15"/>
      <c r="BU1003" s="15"/>
      <c r="BV1003" s="15"/>
      <c r="BW1003" s="15"/>
      <c r="BX1003" s="15"/>
      <c r="BY1003" s="15"/>
      <c r="BZ1003" s="15"/>
    </row>
    <row r="1004" spans="1:78" ht="15" customHeight="1" x14ac:dyDescent="0.75">
      <c r="A1004" s="10">
        <v>0</v>
      </c>
      <c r="B1004" s="11">
        <v>9400</v>
      </c>
      <c r="C1004" s="11">
        <v>109991</v>
      </c>
      <c r="D1004" s="11">
        <v>125146</v>
      </c>
      <c r="E1004" s="11">
        <v>7</v>
      </c>
      <c r="F1004" s="11">
        <v>0</v>
      </c>
      <c r="G1004" s="11">
        <v>1</v>
      </c>
      <c r="H1004" s="11">
        <v>171.67981114</v>
      </c>
      <c r="I1004" s="11">
        <v>0</v>
      </c>
      <c r="J1004" s="11">
        <v>18</v>
      </c>
      <c r="K1004" s="11">
        <v>34.813468594</v>
      </c>
      <c r="L1004" s="11" t="s">
        <v>20</v>
      </c>
      <c r="M1004" s="11" t="s">
        <v>19</v>
      </c>
      <c r="N1004" s="11">
        <f t="shared" si="105"/>
        <v>0</v>
      </c>
      <c r="O1004" s="11">
        <f t="shared" si="106"/>
        <v>0</v>
      </c>
      <c r="P1004" s="11">
        <f t="shared" si="107"/>
        <v>0</v>
      </c>
      <c r="Q1004" s="11">
        <f t="shared" si="108"/>
        <v>0</v>
      </c>
      <c r="R1004" s="11">
        <f t="shared" si="109"/>
        <v>0</v>
      </c>
      <c r="S1004" s="11">
        <f t="shared" si="110"/>
        <v>0</v>
      </c>
      <c r="T1004" s="9">
        <f t="shared" si="111"/>
        <v>0</v>
      </c>
      <c r="AT1004" s="18"/>
      <c r="AU1004" s="15"/>
      <c r="AV1004" s="15"/>
      <c r="AW1004" s="15"/>
      <c r="AX1004" s="15"/>
      <c r="AY1004" s="15"/>
      <c r="AZ1004" s="15"/>
      <c r="BA1004" s="15"/>
      <c r="BB1004" s="15"/>
      <c r="BC1004" s="15"/>
      <c r="BD1004" s="15"/>
      <c r="BE1004" s="15"/>
      <c r="BF1004" s="15"/>
      <c r="BG1004" s="15"/>
      <c r="BH1004" s="15"/>
      <c r="BI1004" s="15"/>
      <c r="BJ1004" s="15"/>
      <c r="BK1004" s="15"/>
      <c r="BL1004" s="15"/>
      <c r="BM1004" s="15"/>
      <c r="BN1004" s="15"/>
      <c r="BO1004" s="15"/>
      <c r="BQ1004" s="18"/>
      <c r="BR1004" s="15"/>
      <c r="BS1004" s="15"/>
      <c r="BT1004" s="15"/>
      <c r="BU1004" s="15"/>
      <c r="BV1004" s="15"/>
      <c r="BW1004" s="15"/>
      <c r="BX1004" s="15"/>
      <c r="BY1004" s="15"/>
      <c r="BZ1004" s="15"/>
    </row>
    <row r="1005" spans="1:78" ht="15" customHeight="1" x14ac:dyDescent="0.75">
      <c r="A1005" s="10">
        <v>0</v>
      </c>
      <c r="B1005" s="11">
        <v>9400</v>
      </c>
      <c r="C1005" s="11">
        <v>122412</v>
      </c>
      <c r="D1005" s="11">
        <v>178547</v>
      </c>
      <c r="E1005" s="11">
        <v>7</v>
      </c>
      <c r="F1005" s="11">
        <v>0</v>
      </c>
      <c r="G1005" s="11">
        <v>0</v>
      </c>
      <c r="H1005" s="11">
        <v>226.08880708999999</v>
      </c>
      <c r="I1005" s="11">
        <v>0</v>
      </c>
      <c r="J1005" s="11">
        <v>19</v>
      </c>
      <c r="K1005" s="11">
        <v>35.463386978000003</v>
      </c>
      <c r="L1005" s="11" t="s">
        <v>20</v>
      </c>
      <c r="M1005" s="11" t="s">
        <v>14</v>
      </c>
      <c r="N1005" s="11">
        <f t="shared" si="105"/>
        <v>0</v>
      </c>
      <c r="O1005" s="11">
        <f t="shared" si="106"/>
        <v>0</v>
      </c>
      <c r="P1005" s="11">
        <f t="shared" si="107"/>
        <v>1</v>
      </c>
      <c r="Q1005" s="11">
        <f t="shared" si="108"/>
        <v>0</v>
      </c>
      <c r="R1005" s="11">
        <f t="shared" si="109"/>
        <v>0</v>
      </c>
      <c r="S1005" s="11">
        <f t="shared" si="110"/>
        <v>0</v>
      </c>
      <c r="T1005" s="9">
        <f t="shared" si="111"/>
        <v>0</v>
      </c>
      <c r="AT1005" s="18"/>
      <c r="AU1005" s="15"/>
      <c r="AV1005" s="15"/>
      <c r="AW1005" s="15"/>
      <c r="AX1005" s="15"/>
      <c r="AY1005" s="15"/>
      <c r="AZ1005" s="15"/>
      <c r="BA1005" s="15"/>
      <c r="BB1005" s="15"/>
      <c r="BC1005" s="15"/>
      <c r="BD1005" s="15"/>
      <c r="BE1005" s="15"/>
      <c r="BF1005" s="15"/>
      <c r="BG1005" s="15"/>
      <c r="BH1005" s="15"/>
      <c r="BI1005" s="15"/>
      <c r="BJ1005" s="15"/>
      <c r="BK1005" s="15"/>
      <c r="BL1005" s="15"/>
      <c r="BM1005" s="15"/>
      <c r="BN1005" s="15"/>
      <c r="BO1005" s="15"/>
      <c r="BQ1005" s="18"/>
      <c r="BR1005" s="15"/>
      <c r="BS1005" s="15"/>
      <c r="BT1005" s="15"/>
      <c r="BU1005" s="15"/>
      <c r="BV1005" s="15"/>
      <c r="BW1005" s="15"/>
      <c r="BX1005" s="15"/>
      <c r="BY1005" s="15"/>
      <c r="BZ1005" s="15"/>
    </row>
    <row r="1006" spans="1:78" ht="15" customHeight="1" x14ac:dyDescent="0.75">
      <c r="A1006" s="10">
        <v>0</v>
      </c>
      <c r="B1006" s="11">
        <v>9400</v>
      </c>
      <c r="C1006" s="11">
        <v>61213</v>
      </c>
      <c r="D1006" s="11">
        <v>70800</v>
      </c>
      <c r="E1006" s="11">
        <v>5</v>
      </c>
      <c r="F1006" s="11">
        <v>0</v>
      </c>
      <c r="G1006" s="11">
        <v>0</v>
      </c>
      <c r="H1006" s="11">
        <v>75.862659733000001</v>
      </c>
      <c r="I1006" s="11">
        <v>3</v>
      </c>
      <c r="J1006" s="11">
        <v>20</v>
      </c>
      <c r="K1006" s="11">
        <v>39.403812387999999</v>
      </c>
      <c r="L1006" s="11" t="s">
        <v>13</v>
      </c>
      <c r="M1006" s="11" t="s">
        <v>14</v>
      </c>
      <c r="N1006" s="11">
        <f t="shared" si="105"/>
        <v>1</v>
      </c>
      <c r="O1006" s="11">
        <f t="shared" si="106"/>
        <v>0</v>
      </c>
      <c r="P1006" s="11">
        <f t="shared" si="107"/>
        <v>1</v>
      </c>
      <c r="Q1006" s="11">
        <f t="shared" si="108"/>
        <v>0</v>
      </c>
      <c r="R1006" s="11">
        <f t="shared" si="109"/>
        <v>0</v>
      </c>
      <c r="S1006" s="11">
        <f t="shared" si="110"/>
        <v>0</v>
      </c>
      <c r="T1006" s="9">
        <f t="shared" si="111"/>
        <v>75.862659733000001</v>
      </c>
      <c r="AT1006" s="18"/>
      <c r="AU1006" s="15"/>
      <c r="AV1006" s="15"/>
      <c r="AW1006" s="15"/>
      <c r="AX1006" s="15"/>
      <c r="AY1006" s="15"/>
      <c r="AZ1006" s="15"/>
      <c r="BA1006" s="15"/>
      <c r="BB1006" s="15"/>
      <c r="BC1006" s="15"/>
      <c r="BD1006" s="15"/>
      <c r="BE1006" s="15"/>
      <c r="BF1006" s="15"/>
      <c r="BG1006" s="15"/>
      <c r="BH1006" s="15"/>
      <c r="BI1006" s="15"/>
      <c r="BJ1006" s="15"/>
      <c r="BK1006" s="15"/>
      <c r="BL1006" s="15"/>
      <c r="BM1006" s="15"/>
      <c r="BN1006" s="15"/>
      <c r="BO1006" s="15"/>
      <c r="BQ1006" s="18"/>
      <c r="BR1006" s="15"/>
      <c r="BS1006" s="15"/>
      <c r="BT1006" s="15"/>
      <c r="BU1006" s="15"/>
      <c r="BV1006" s="15"/>
      <c r="BW1006" s="15"/>
      <c r="BX1006" s="15"/>
      <c r="BY1006" s="15"/>
      <c r="BZ1006" s="15"/>
    </row>
    <row r="1007" spans="1:78" ht="15" customHeight="1" x14ac:dyDescent="0.75">
      <c r="A1007" s="10">
        <v>0</v>
      </c>
      <c r="B1007" s="11">
        <v>9400</v>
      </c>
      <c r="C1007" s="11">
        <v>53756</v>
      </c>
      <c r="D1007" s="11">
        <v>76077</v>
      </c>
      <c r="E1007" s="11">
        <v>12</v>
      </c>
      <c r="F1007" s="11">
        <v>2</v>
      </c>
      <c r="G1007" s="11">
        <v>0</v>
      </c>
      <c r="H1007" s="11">
        <v>244.11665292000001</v>
      </c>
      <c r="I1007" s="11">
        <v>2</v>
      </c>
      <c r="J1007" s="11">
        <v>29</v>
      </c>
      <c r="K1007" s="11">
        <v>33.374570630999997</v>
      </c>
      <c r="L1007" s="11" t="s">
        <v>13</v>
      </c>
      <c r="M1007" s="11" t="s">
        <v>15</v>
      </c>
      <c r="N1007" s="11">
        <f t="shared" si="105"/>
        <v>1</v>
      </c>
      <c r="O1007" s="11">
        <f t="shared" si="106"/>
        <v>0</v>
      </c>
      <c r="P1007" s="11">
        <f t="shared" si="107"/>
        <v>0</v>
      </c>
      <c r="Q1007" s="11">
        <f t="shared" si="108"/>
        <v>1</v>
      </c>
      <c r="R1007" s="11">
        <f t="shared" si="109"/>
        <v>0</v>
      </c>
      <c r="S1007" s="11">
        <f t="shared" si="110"/>
        <v>0</v>
      </c>
      <c r="T1007" s="9">
        <f t="shared" si="111"/>
        <v>244.11665292000001</v>
      </c>
      <c r="AT1007" s="18"/>
      <c r="AU1007" s="15"/>
      <c r="AV1007" s="15"/>
      <c r="AW1007" s="15"/>
      <c r="AX1007" s="15"/>
      <c r="AY1007" s="15"/>
      <c r="AZ1007" s="15"/>
      <c r="BA1007" s="15"/>
      <c r="BB1007" s="15"/>
      <c r="BC1007" s="15"/>
      <c r="BD1007" s="15"/>
      <c r="BE1007" s="15"/>
      <c r="BF1007" s="15"/>
      <c r="BG1007" s="15"/>
      <c r="BH1007" s="15"/>
      <c r="BI1007" s="15"/>
      <c r="BJ1007" s="15"/>
      <c r="BK1007" s="15"/>
      <c r="BL1007" s="15"/>
      <c r="BM1007" s="15"/>
      <c r="BN1007" s="15"/>
      <c r="BO1007" s="15"/>
      <c r="BQ1007" s="18"/>
      <c r="BR1007" s="15"/>
      <c r="BS1007" s="15"/>
      <c r="BT1007" s="15"/>
      <c r="BU1007" s="15"/>
      <c r="BV1007" s="15"/>
      <c r="BW1007" s="15"/>
      <c r="BX1007" s="15"/>
      <c r="BY1007" s="15"/>
      <c r="BZ1007" s="15"/>
    </row>
    <row r="1008" spans="1:78" ht="15" customHeight="1" x14ac:dyDescent="0.75">
      <c r="A1008" s="10">
        <v>0</v>
      </c>
      <c r="B1008" s="11">
        <v>9400</v>
      </c>
      <c r="C1008" s="11">
        <v>81546</v>
      </c>
      <c r="D1008" s="11">
        <v>119128</v>
      </c>
      <c r="E1008" s="11">
        <v>30</v>
      </c>
      <c r="F1008" s="11">
        <v>0</v>
      </c>
      <c r="G1008" s="11">
        <v>0</v>
      </c>
      <c r="H1008" s="11">
        <v>328.17812369000001</v>
      </c>
      <c r="I1008" s="11">
        <v>2</v>
      </c>
      <c r="J1008" s="11">
        <v>38</v>
      </c>
      <c r="K1008" s="11">
        <v>34.150319383000003</v>
      </c>
      <c r="L1008" s="11" t="s">
        <v>13</v>
      </c>
      <c r="M1008" s="11" t="s">
        <v>15</v>
      </c>
      <c r="N1008" s="11">
        <f t="shared" si="105"/>
        <v>1</v>
      </c>
      <c r="O1008" s="11">
        <f t="shared" si="106"/>
        <v>0</v>
      </c>
      <c r="P1008" s="11">
        <f t="shared" si="107"/>
        <v>0</v>
      </c>
      <c r="Q1008" s="11">
        <f t="shared" si="108"/>
        <v>1</v>
      </c>
      <c r="R1008" s="11">
        <f t="shared" si="109"/>
        <v>0</v>
      </c>
      <c r="S1008" s="11">
        <f t="shared" si="110"/>
        <v>0</v>
      </c>
      <c r="T1008" s="9">
        <f t="shared" si="111"/>
        <v>328.17812369000001</v>
      </c>
      <c r="AT1008" s="18"/>
      <c r="AU1008" s="15"/>
      <c r="AV1008" s="15"/>
      <c r="AW1008" s="15"/>
      <c r="AX1008" s="15"/>
      <c r="AY1008" s="15"/>
      <c r="AZ1008" s="15"/>
      <c r="BA1008" s="15"/>
      <c r="BB1008" s="15"/>
      <c r="BC1008" s="15"/>
      <c r="BD1008" s="15"/>
      <c r="BE1008" s="15"/>
      <c r="BF1008" s="15"/>
      <c r="BG1008" s="15"/>
      <c r="BH1008" s="15"/>
      <c r="BI1008" s="15"/>
      <c r="BJ1008" s="15"/>
      <c r="BK1008" s="15"/>
      <c r="BL1008" s="15"/>
      <c r="BM1008" s="15"/>
      <c r="BN1008" s="15"/>
      <c r="BO1008" s="15"/>
      <c r="BQ1008" s="18"/>
      <c r="BR1008" s="15"/>
      <c r="BS1008" s="15"/>
      <c r="BT1008" s="15"/>
      <c r="BU1008" s="15"/>
      <c r="BV1008" s="15"/>
      <c r="BW1008" s="15"/>
      <c r="BX1008" s="15"/>
      <c r="BY1008" s="15"/>
      <c r="BZ1008" s="15"/>
    </row>
    <row r="1009" spans="1:78" ht="15" customHeight="1" x14ac:dyDescent="0.75">
      <c r="A1009" s="10">
        <v>0</v>
      </c>
      <c r="B1009" s="11">
        <v>9400</v>
      </c>
      <c r="C1009" s="11">
        <v>86539</v>
      </c>
      <c r="D1009" s="11">
        <v>95010</v>
      </c>
      <c r="E1009" s="11">
        <v>0</v>
      </c>
      <c r="F1009" s="11">
        <v>4</v>
      </c>
      <c r="G1009" s="11">
        <v>0</v>
      </c>
      <c r="H1009" s="11"/>
      <c r="I1009" s="11">
        <v>0</v>
      </c>
      <c r="J1009" s="11">
        <v>3</v>
      </c>
      <c r="K1009" s="11">
        <v>29.815323587999998</v>
      </c>
      <c r="L1009" s="11" t="s">
        <v>20</v>
      </c>
      <c r="M1009" s="11" t="s">
        <v>14</v>
      </c>
      <c r="N1009" s="11">
        <f t="shared" si="105"/>
        <v>0</v>
      </c>
      <c r="O1009" s="11">
        <f t="shared" si="106"/>
        <v>0</v>
      </c>
      <c r="P1009" s="11">
        <f t="shared" si="107"/>
        <v>1</v>
      </c>
      <c r="Q1009" s="11">
        <f t="shared" si="108"/>
        <v>0</v>
      </c>
      <c r="R1009" s="11">
        <f t="shared" si="109"/>
        <v>0</v>
      </c>
      <c r="S1009" s="11">
        <f t="shared" si="110"/>
        <v>0</v>
      </c>
      <c r="T1009" s="9">
        <f t="shared" si="111"/>
        <v>0</v>
      </c>
      <c r="AT1009" s="18"/>
      <c r="AU1009" s="15"/>
      <c r="AV1009" s="15"/>
      <c r="AW1009" s="15"/>
      <c r="AX1009" s="15"/>
      <c r="AY1009" s="15"/>
      <c r="AZ1009" s="15"/>
      <c r="BA1009" s="15"/>
      <c r="BB1009" s="15"/>
      <c r="BC1009" s="15"/>
      <c r="BD1009" s="15"/>
      <c r="BE1009" s="15"/>
      <c r="BF1009" s="15"/>
      <c r="BG1009" s="15"/>
      <c r="BH1009" s="15"/>
      <c r="BI1009" s="15"/>
      <c r="BJ1009" s="15"/>
      <c r="BK1009" s="15"/>
      <c r="BL1009" s="15"/>
      <c r="BM1009" s="15"/>
      <c r="BN1009" s="15"/>
      <c r="BO1009" s="15"/>
      <c r="BQ1009" s="18"/>
      <c r="BR1009" s="15"/>
      <c r="BS1009" s="15"/>
      <c r="BT1009" s="15"/>
      <c r="BU1009" s="15"/>
      <c r="BV1009" s="15"/>
      <c r="BW1009" s="15"/>
      <c r="BX1009" s="15"/>
      <c r="BY1009" s="15"/>
      <c r="BZ1009" s="15"/>
    </row>
    <row r="1010" spans="1:78" ht="15" customHeight="1" x14ac:dyDescent="0.75">
      <c r="A1010" s="10">
        <v>0</v>
      </c>
      <c r="B1010" s="11">
        <v>9400</v>
      </c>
      <c r="C1010" s="11">
        <v>71600</v>
      </c>
      <c r="D1010" s="11">
        <v>99682</v>
      </c>
      <c r="E1010" s="11">
        <v>16</v>
      </c>
      <c r="F1010" s="11"/>
      <c r="G1010" s="11"/>
      <c r="H1010" s="11">
        <v>159.03637065999999</v>
      </c>
      <c r="I1010" s="11">
        <v>4</v>
      </c>
      <c r="J1010" s="11">
        <v>16</v>
      </c>
      <c r="K1010" s="11">
        <v>25.607228233000001</v>
      </c>
      <c r="L1010" s="11" t="s">
        <v>20</v>
      </c>
      <c r="M1010" s="11" t="s">
        <v>14</v>
      </c>
      <c r="N1010" s="11">
        <f t="shared" si="105"/>
        <v>0</v>
      </c>
      <c r="O1010" s="11">
        <f t="shared" si="106"/>
        <v>0</v>
      </c>
      <c r="P1010" s="11">
        <f t="shared" si="107"/>
        <v>1</v>
      </c>
      <c r="Q1010" s="11">
        <f t="shared" si="108"/>
        <v>0</v>
      </c>
      <c r="R1010" s="11">
        <f t="shared" si="109"/>
        <v>0</v>
      </c>
      <c r="S1010" s="11">
        <f t="shared" si="110"/>
        <v>0</v>
      </c>
      <c r="T1010" s="9">
        <f t="shared" si="111"/>
        <v>0</v>
      </c>
      <c r="AT1010" s="18"/>
      <c r="AU1010" s="15"/>
      <c r="AV1010" s="15"/>
      <c r="AW1010" s="15"/>
      <c r="AX1010" s="15"/>
      <c r="AY1010" s="15"/>
      <c r="AZ1010" s="15"/>
      <c r="BA1010" s="15"/>
      <c r="BB1010" s="15"/>
      <c r="BC1010" s="15"/>
      <c r="BD1010" s="15"/>
      <c r="BE1010" s="15"/>
      <c r="BF1010" s="15"/>
      <c r="BG1010" s="15"/>
      <c r="BH1010" s="15"/>
      <c r="BI1010" s="15"/>
      <c r="BJ1010" s="15"/>
      <c r="BK1010" s="15"/>
      <c r="BL1010" s="15"/>
      <c r="BM1010" s="15"/>
      <c r="BN1010" s="15"/>
      <c r="BO1010" s="15"/>
      <c r="BQ1010" s="18"/>
      <c r="BR1010" s="15"/>
      <c r="BS1010" s="15"/>
      <c r="BT1010" s="15"/>
      <c r="BU1010" s="15"/>
      <c r="BV1010" s="15"/>
      <c r="BW1010" s="15"/>
      <c r="BX1010" s="15"/>
      <c r="BY1010" s="15"/>
      <c r="BZ1010" s="15"/>
    </row>
    <row r="1011" spans="1:78" ht="15" customHeight="1" x14ac:dyDescent="0.75">
      <c r="A1011" s="10">
        <v>0</v>
      </c>
      <c r="B1011" s="11">
        <v>9400</v>
      </c>
      <c r="C1011" s="11">
        <v>77715</v>
      </c>
      <c r="D1011" s="11">
        <v>101258</v>
      </c>
      <c r="E1011" s="11">
        <v>2</v>
      </c>
      <c r="F1011" s="11">
        <v>0</v>
      </c>
      <c r="G1011" s="11">
        <v>0</v>
      </c>
      <c r="H1011" s="11">
        <v>65.876586716999995</v>
      </c>
      <c r="I1011" s="11">
        <v>1</v>
      </c>
      <c r="J1011" s="11">
        <v>23</v>
      </c>
      <c r="K1011" s="11">
        <v>38.108000986999997</v>
      </c>
      <c r="L1011" s="11" t="s">
        <v>20</v>
      </c>
      <c r="M1011" s="11" t="s">
        <v>17</v>
      </c>
      <c r="N1011" s="11">
        <f t="shared" si="105"/>
        <v>0</v>
      </c>
      <c r="O1011" s="11">
        <f t="shared" si="106"/>
        <v>1</v>
      </c>
      <c r="P1011" s="11">
        <f t="shared" si="107"/>
        <v>0</v>
      </c>
      <c r="Q1011" s="11">
        <f t="shared" si="108"/>
        <v>0</v>
      </c>
      <c r="R1011" s="11">
        <f t="shared" si="109"/>
        <v>0</v>
      </c>
      <c r="S1011" s="11">
        <f t="shared" si="110"/>
        <v>0</v>
      </c>
      <c r="T1011" s="9">
        <f t="shared" si="111"/>
        <v>0</v>
      </c>
      <c r="AT1011" s="18"/>
      <c r="AU1011" s="15"/>
      <c r="AV1011" s="15"/>
      <c r="AW1011" s="15"/>
      <c r="AX1011" s="15"/>
      <c r="AY1011" s="15"/>
      <c r="AZ1011" s="15"/>
      <c r="BA1011" s="15"/>
      <c r="BB1011" s="15"/>
      <c r="BC1011" s="15"/>
      <c r="BD1011" s="15"/>
      <c r="BE1011" s="15"/>
      <c r="BF1011" s="15"/>
      <c r="BG1011" s="15"/>
      <c r="BH1011" s="15"/>
      <c r="BI1011" s="15"/>
      <c r="BJ1011" s="15"/>
      <c r="BK1011" s="15"/>
      <c r="BL1011" s="15"/>
      <c r="BM1011" s="15"/>
      <c r="BN1011" s="15"/>
      <c r="BO1011" s="15"/>
      <c r="BQ1011" s="18"/>
      <c r="BR1011" s="15"/>
      <c r="BS1011" s="15"/>
      <c r="BT1011" s="15"/>
      <c r="BU1011" s="15"/>
      <c r="BV1011" s="15"/>
      <c r="BW1011" s="15"/>
      <c r="BX1011" s="15"/>
      <c r="BY1011" s="15"/>
      <c r="BZ1011" s="15"/>
    </row>
    <row r="1012" spans="1:78" ht="15" customHeight="1" x14ac:dyDescent="0.75">
      <c r="A1012" s="10">
        <v>0</v>
      </c>
      <c r="B1012" s="11">
        <v>9400</v>
      </c>
      <c r="C1012" s="11">
        <v>52598</v>
      </c>
      <c r="D1012" s="11">
        <v>74747</v>
      </c>
      <c r="E1012" s="11">
        <v>6</v>
      </c>
      <c r="F1012" s="11"/>
      <c r="G1012" s="11"/>
      <c r="H1012" s="11">
        <v>129.34382449</v>
      </c>
      <c r="I1012" s="11"/>
      <c r="J1012" s="11">
        <v>24</v>
      </c>
      <c r="K1012" s="11">
        <v>42.265466117999999</v>
      </c>
      <c r="L1012" s="11" t="s">
        <v>20</v>
      </c>
      <c r="M1012" s="11" t="s">
        <v>17</v>
      </c>
      <c r="N1012" s="11">
        <f t="shared" si="105"/>
        <v>0</v>
      </c>
      <c r="O1012" s="11">
        <f t="shared" si="106"/>
        <v>1</v>
      </c>
      <c r="P1012" s="11">
        <f t="shared" si="107"/>
        <v>0</v>
      </c>
      <c r="Q1012" s="11">
        <f t="shared" si="108"/>
        <v>0</v>
      </c>
      <c r="R1012" s="11">
        <f t="shared" si="109"/>
        <v>0</v>
      </c>
      <c r="S1012" s="11">
        <f t="shared" si="110"/>
        <v>0</v>
      </c>
      <c r="T1012" s="9">
        <f t="shared" si="111"/>
        <v>0</v>
      </c>
      <c r="AT1012" s="18"/>
      <c r="AU1012" s="15"/>
      <c r="AV1012" s="15"/>
      <c r="AW1012" s="15"/>
      <c r="AX1012" s="15"/>
      <c r="AY1012" s="15"/>
      <c r="AZ1012" s="15"/>
      <c r="BA1012" s="15"/>
      <c r="BB1012" s="15"/>
      <c r="BC1012" s="15"/>
      <c r="BD1012" s="15"/>
      <c r="BE1012" s="15"/>
      <c r="BF1012" s="15"/>
      <c r="BG1012" s="15"/>
      <c r="BH1012" s="15"/>
      <c r="BI1012" s="15"/>
      <c r="BJ1012" s="15"/>
      <c r="BK1012" s="15"/>
      <c r="BL1012" s="15"/>
      <c r="BM1012" s="15"/>
      <c r="BN1012" s="15"/>
      <c r="BO1012" s="15"/>
      <c r="BQ1012" s="18"/>
      <c r="BR1012" s="15"/>
      <c r="BS1012" s="15"/>
      <c r="BT1012" s="15"/>
      <c r="BU1012" s="15"/>
      <c r="BV1012" s="15"/>
      <c r="BW1012" s="15"/>
      <c r="BX1012" s="15"/>
      <c r="BY1012" s="15"/>
      <c r="BZ1012" s="15"/>
    </row>
    <row r="1013" spans="1:78" ht="15" customHeight="1" x14ac:dyDescent="0.75">
      <c r="A1013" s="10">
        <v>0</v>
      </c>
      <c r="B1013" s="11">
        <v>9400</v>
      </c>
      <c r="C1013" s="11">
        <v>51505</v>
      </c>
      <c r="D1013" s="11">
        <v>84178</v>
      </c>
      <c r="E1013" s="11">
        <v>19</v>
      </c>
      <c r="F1013" s="11">
        <v>0</v>
      </c>
      <c r="G1013" s="11">
        <v>0</v>
      </c>
      <c r="H1013" s="11">
        <v>202.69796289000001</v>
      </c>
      <c r="I1013" s="11">
        <v>0</v>
      </c>
      <c r="J1013" s="11">
        <v>16</v>
      </c>
      <c r="K1013" s="11">
        <v>35.530613426999999</v>
      </c>
      <c r="L1013" s="11" t="s">
        <v>13</v>
      </c>
      <c r="M1013" s="11" t="s">
        <v>14</v>
      </c>
      <c r="N1013" s="11">
        <f t="shared" si="105"/>
        <v>1</v>
      </c>
      <c r="O1013" s="11">
        <f t="shared" si="106"/>
        <v>0</v>
      </c>
      <c r="P1013" s="11">
        <f t="shared" si="107"/>
        <v>1</v>
      </c>
      <c r="Q1013" s="11">
        <f t="shared" si="108"/>
        <v>0</v>
      </c>
      <c r="R1013" s="11">
        <f t="shared" si="109"/>
        <v>0</v>
      </c>
      <c r="S1013" s="11">
        <f t="shared" si="110"/>
        <v>0</v>
      </c>
      <c r="T1013" s="9">
        <f t="shared" si="111"/>
        <v>202.69796289000001</v>
      </c>
      <c r="AT1013" s="18"/>
      <c r="AU1013" s="15"/>
      <c r="AV1013" s="15"/>
      <c r="AW1013" s="15"/>
      <c r="AX1013" s="15"/>
      <c r="AY1013" s="15"/>
      <c r="AZ1013" s="15"/>
      <c r="BA1013" s="15"/>
      <c r="BB1013" s="15"/>
      <c r="BC1013" s="15"/>
      <c r="BD1013" s="15"/>
      <c r="BE1013" s="15"/>
      <c r="BF1013" s="15"/>
      <c r="BG1013" s="15"/>
      <c r="BH1013" s="15"/>
      <c r="BI1013" s="15"/>
      <c r="BJ1013" s="15"/>
      <c r="BK1013" s="15"/>
      <c r="BL1013" s="15"/>
      <c r="BM1013" s="15"/>
      <c r="BN1013" s="15"/>
      <c r="BO1013" s="15"/>
      <c r="BQ1013" s="18"/>
      <c r="BR1013" s="15"/>
      <c r="BS1013" s="15"/>
      <c r="BT1013" s="15"/>
      <c r="BU1013" s="15"/>
      <c r="BV1013" s="15"/>
      <c r="BW1013" s="15"/>
      <c r="BX1013" s="15"/>
      <c r="BY1013" s="15"/>
      <c r="BZ1013" s="15"/>
    </row>
    <row r="1014" spans="1:78" ht="15" customHeight="1" x14ac:dyDescent="0.75">
      <c r="A1014" s="10">
        <v>0</v>
      </c>
      <c r="B1014" s="11">
        <v>9400</v>
      </c>
      <c r="C1014" s="11">
        <v>92340</v>
      </c>
      <c r="D1014" s="11">
        <v>125451</v>
      </c>
      <c r="E1014" s="11">
        <v>7</v>
      </c>
      <c r="F1014" s="11">
        <v>0</v>
      </c>
      <c r="G1014" s="11">
        <v>0</v>
      </c>
      <c r="H1014" s="11">
        <v>129.11372481000001</v>
      </c>
      <c r="I1014" s="11">
        <v>1</v>
      </c>
      <c r="J1014" s="11">
        <v>22</v>
      </c>
      <c r="K1014" s="11">
        <v>36.349974603</v>
      </c>
      <c r="L1014" s="11" t="s">
        <v>20</v>
      </c>
      <c r="M1014" s="11" t="s">
        <v>15</v>
      </c>
      <c r="N1014" s="11">
        <f t="shared" si="105"/>
        <v>0</v>
      </c>
      <c r="O1014" s="11">
        <f t="shared" si="106"/>
        <v>0</v>
      </c>
      <c r="P1014" s="11">
        <f t="shared" si="107"/>
        <v>0</v>
      </c>
      <c r="Q1014" s="11">
        <f t="shared" si="108"/>
        <v>1</v>
      </c>
      <c r="R1014" s="11">
        <f t="shared" si="109"/>
        <v>0</v>
      </c>
      <c r="S1014" s="11">
        <f t="shared" si="110"/>
        <v>0</v>
      </c>
      <c r="T1014" s="9">
        <f t="shared" si="111"/>
        <v>0</v>
      </c>
      <c r="AT1014" s="18"/>
      <c r="AU1014" s="15"/>
      <c r="AV1014" s="15"/>
      <c r="AW1014" s="15"/>
      <c r="AX1014" s="15"/>
      <c r="AY1014" s="15"/>
      <c r="AZ1014" s="15"/>
      <c r="BA1014" s="15"/>
      <c r="BB1014" s="15"/>
      <c r="BC1014" s="15"/>
      <c r="BD1014" s="15"/>
      <c r="BE1014" s="15"/>
      <c r="BF1014" s="15"/>
      <c r="BG1014" s="15"/>
      <c r="BH1014" s="15"/>
      <c r="BI1014" s="15"/>
      <c r="BJ1014" s="15"/>
      <c r="BK1014" s="15"/>
      <c r="BL1014" s="15"/>
      <c r="BM1014" s="15"/>
      <c r="BN1014" s="15"/>
      <c r="BO1014" s="15"/>
      <c r="BQ1014" s="18"/>
      <c r="BR1014" s="15"/>
      <c r="BS1014" s="15"/>
      <c r="BT1014" s="15"/>
      <c r="BU1014" s="15"/>
      <c r="BV1014" s="15"/>
      <c r="BW1014" s="15"/>
      <c r="BX1014" s="15"/>
      <c r="BY1014" s="15"/>
      <c r="BZ1014" s="15"/>
    </row>
    <row r="1015" spans="1:78" ht="15" customHeight="1" x14ac:dyDescent="0.75">
      <c r="A1015" s="10">
        <v>0</v>
      </c>
      <c r="B1015" s="11">
        <v>9400</v>
      </c>
      <c r="C1015" s="11">
        <v>53244</v>
      </c>
      <c r="D1015" s="11">
        <v>62245</v>
      </c>
      <c r="E1015" s="11">
        <v>23</v>
      </c>
      <c r="F1015" s="11">
        <v>0</v>
      </c>
      <c r="G1015" s="11">
        <v>0</v>
      </c>
      <c r="H1015" s="11">
        <v>276.78774401999999</v>
      </c>
      <c r="I1015" s="11">
        <v>3</v>
      </c>
      <c r="J1015" s="11">
        <v>28</v>
      </c>
      <c r="K1015" s="11">
        <v>37.821851508999998</v>
      </c>
      <c r="L1015" s="11" t="s">
        <v>20</v>
      </c>
      <c r="M1015" s="11" t="s">
        <v>14</v>
      </c>
      <c r="N1015" s="11">
        <f t="shared" si="105"/>
        <v>0</v>
      </c>
      <c r="O1015" s="11">
        <f t="shared" si="106"/>
        <v>0</v>
      </c>
      <c r="P1015" s="11">
        <f t="shared" si="107"/>
        <v>1</v>
      </c>
      <c r="Q1015" s="11">
        <f t="shared" si="108"/>
        <v>0</v>
      </c>
      <c r="R1015" s="11">
        <f t="shared" si="109"/>
        <v>0</v>
      </c>
      <c r="S1015" s="11">
        <f t="shared" si="110"/>
        <v>0</v>
      </c>
      <c r="T1015" s="9">
        <f t="shared" si="111"/>
        <v>0</v>
      </c>
      <c r="AT1015" s="18"/>
      <c r="AU1015" s="15"/>
      <c r="AV1015" s="15"/>
      <c r="AW1015" s="15"/>
      <c r="AX1015" s="15"/>
      <c r="AY1015" s="15"/>
      <c r="AZ1015" s="15"/>
      <c r="BA1015" s="15"/>
      <c r="BB1015" s="15"/>
      <c r="BC1015" s="15"/>
      <c r="BD1015" s="15"/>
      <c r="BE1015" s="15"/>
      <c r="BF1015" s="15"/>
      <c r="BG1015" s="15"/>
      <c r="BH1015" s="15"/>
      <c r="BI1015" s="15"/>
      <c r="BJ1015" s="15"/>
      <c r="BK1015" s="15"/>
      <c r="BL1015" s="15"/>
      <c r="BM1015" s="15"/>
      <c r="BN1015" s="15"/>
      <c r="BO1015" s="15"/>
      <c r="BQ1015" s="18"/>
      <c r="BR1015" s="15"/>
      <c r="BS1015" s="15"/>
      <c r="BT1015" s="15"/>
      <c r="BU1015" s="15"/>
      <c r="BV1015" s="15"/>
      <c r="BW1015" s="15"/>
      <c r="BX1015" s="15"/>
      <c r="BY1015" s="15"/>
      <c r="BZ1015" s="15"/>
    </row>
    <row r="1016" spans="1:78" ht="15" customHeight="1" x14ac:dyDescent="0.75">
      <c r="A1016" s="10">
        <v>0</v>
      </c>
      <c r="B1016" s="11">
        <v>9400</v>
      </c>
      <c r="C1016" s="11">
        <v>77410</v>
      </c>
      <c r="D1016" s="11">
        <v>116693</v>
      </c>
      <c r="E1016" s="11">
        <v>0</v>
      </c>
      <c r="F1016" s="11">
        <v>0</v>
      </c>
      <c r="G1016" s="11">
        <v>0</v>
      </c>
      <c r="H1016" s="11">
        <v>245.08365185</v>
      </c>
      <c r="I1016" s="11">
        <v>0</v>
      </c>
      <c r="J1016" s="11">
        <v>37</v>
      </c>
      <c r="K1016" s="11">
        <v>17.176900657000001</v>
      </c>
      <c r="L1016" s="11" t="s">
        <v>20</v>
      </c>
      <c r="M1016" s="11" t="s">
        <v>15</v>
      </c>
      <c r="N1016" s="11">
        <f t="shared" si="105"/>
        <v>0</v>
      </c>
      <c r="O1016" s="11">
        <f t="shared" si="106"/>
        <v>0</v>
      </c>
      <c r="P1016" s="11">
        <f t="shared" si="107"/>
        <v>0</v>
      </c>
      <c r="Q1016" s="11">
        <f t="shared" si="108"/>
        <v>1</v>
      </c>
      <c r="R1016" s="11">
        <f t="shared" si="109"/>
        <v>0</v>
      </c>
      <c r="S1016" s="11">
        <f t="shared" si="110"/>
        <v>0</v>
      </c>
      <c r="T1016" s="9">
        <f t="shared" si="111"/>
        <v>0</v>
      </c>
      <c r="AT1016" s="18"/>
      <c r="AU1016" s="15"/>
      <c r="AV1016" s="15"/>
      <c r="AW1016" s="15"/>
      <c r="AX1016" s="15"/>
      <c r="AY1016" s="15"/>
      <c r="AZ1016" s="15"/>
      <c r="BA1016" s="15"/>
      <c r="BB1016" s="15"/>
      <c r="BC1016" s="15"/>
      <c r="BD1016" s="15"/>
      <c r="BE1016" s="15"/>
      <c r="BF1016" s="15"/>
      <c r="BG1016" s="15"/>
      <c r="BH1016" s="15"/>
      <c r="BI1016" s="15"/>
      <c r="BJ1016" s="15"/>
      <c r="BK1016" s="15"/>
      <c r="BL1016" s="15"/>
      <c r="BM1016" s="15"/>
      <c r="BN1016" s="15"/>
      <c r="BO1016" s="15"/>
      <c r="BQ1016" s="18"/>
      <c r="BR1016" s="15"/>
      <c r="BS1016" s="15"/>
      <c r="BT1016" s="15"/>
      <c r="BU1016" s="15"/>
      <c r="BV1016" s="15"/>
      <c r="BW1016" s="15"/>
      <c r="BX1016" s="15"/>
      <c r="BY1016" s="15"/>
      <c r="BZ1016" s="15"/>
    </row>
    <row r="1017" spans="1:78" ht="15" customHeight="1" x14ac:dyDescent="0.75">
      <c r="A1017" s="10">
        <v>0</v>
      </c>
      <c r="B1017" s="11">
        <v>9400</v>
      </c>
      <c r="C1017" s="11">
        <v>56675</v>
      </c>
      <c r="D1017" s="11">
        <v>66976</v>
      </c>
      <c r="E1017" s="11">
        <v>6</v>
      </c>
      <c r="F1017" s="11">
        <v>0</v>
      </c>
      <c r="G1017" s="11">
        <v>0</v>
      </c>
      <c r="H1017" s="11">
        <v>128.07164796000001</v>
      </c>
      <c r="I1017" s="11">
        <v>0</v>
      </c>
      <c r="J1017" s="11">
        <v>33</v>
      </c>
      <c r="K1017" s="11">
        <v>35.033371131999999</v>
      </c>
      <c r="L1017" s="11" t="s">
        <v>13</v>
      </c>
      <c r="M1017" s="11" t="s">
        <v>14</v>
      </c>
      <c r="N1017" s="11">
        <f t="shared" si="105"/>
        <v>1</v>
      </c>
      <c r="O1017" s="11">
        <f t="shared" si="106"/>
        <v>0</v>
      </c>
      <c r="P1017" s="11">
        <f t="shared" si="107"/>
        <v>1</v>
      </c>
      <c r="Q1017" s="11">
        <f t="shared" si="108"/>
        <v>0</v>
      </c>
      <c r="R1017" s="11">
        <f t="shared" si="109"/>
        <v>0</v>
      </c>
      <c r="S1017" s="11">
        <f t="shared" si="110"/>
        <v>0</v>
      </c>
      <c r="T1017" s="9">
        <f t="shared" si="111"/>
        <v>128.07164796000001</v>
      </c>
      <c r="AT1017" s="18"/>
      <c r="AU1017" s="15"/>
      <c r="AV1017" s="15"/>
      <c r="AW1017" s="15"/>
      <c r="AX1017" s="15"/>
      <c r="AY1017" s="15"/>
      <c r="AZ1017" s="15"/>
      <c r="BA1017" s="15"/>
      <c r="BB1017" s="15"/>
      <c r="BC1017" s="15"/>
      <c r="BD1017" s="15"/>
      <c r="BE1017" s="15"/>
      <c r="BF1017" s="15"/>
      <c r="BG1017" s="15"/>
      <c r="BH1017" s="15"/>
      <c r="BI1017" s="15"/>
      <c r="BJ1017" s="15"/>
      <c r="BK1017" s="15"/>
      <c r="BL1017" s="15"/>
      <c r="BM1017" s="15"/>
      <c r="BN1017" s="15"/>
      <c r="BO1017" s="15"/>
      <c r="BQ1017" s="18"/>
      <c r="BR1017" s="15"/>
      <c r="BS1017" s="15"/>
      <c r="BT1017" s="15"/>
      <c r="BU1017" s="15"/>
      <c r="BV1017" s="15"/>
      <c r="BW1017" s="15"/>
      <c r="BX1017" s="15"/>
      <c r="BY1017" s="15"/>
      <c r="BZ1017" s="15"/>
    </row>
    <row r="1018" spans="1:78" ht="15" customHeight="1" x14ac:dyDescent="0.75">
      <c r="A1018" s="10">
        <v>0</v>
      </c>
      <c r="B1018" s="11">
        <v>9400</v>
      </c>
      <c r="C1018" s="11">
        <v>103973</v>
      </c>
      <c r="D1018" s="11">
        <v>119817</v>
      </c>
      <c r="E1018" s="11">
        <v>18</v>
      </c>
      <c r="F1018" s="11">
        <v>0</v>
      </c>
      <c r="G1018" s="11">
        <v>2</v>
      </c>
      <c r="H1018" s="11">
        <v>182.6166394</v>
      </c>
      <c r="I1018" s="11">
        <v>2</v>
      </c>
      <c r="J1018" s="11">
        <v>16</v>
      </c>
      <c r="K1018" s="11">
        <v>37.337977191999997</v>
      </c>
      <c r="L1018" s="11" t="s">
        <v>20</v>
      </c>
      <c r="M1018" s="11" t="s">
        <v>14</v>
      </c>
      <c r="N1018" s="11">
        <f t="shared" si="105"/>
        <v>0</v>
      </c>
      <c r="O1018" s="11">
        <f t="shared" si="106"/>
        <v>0</v>
      </c>
      <c r="P1018" s="11">
        <f t="shared" si="107"/>
        <v>1</v>
      </c>
      <c r="Q1018" s="11">
        <f t="shared" si="108"/>
        <v>0</v>
      </c>
      <c r="R1018" s="11">
        <f t="shared" si="109"/>
        <v>0</v>
      </c>
      <c r="S1018" s="11">
        <f t="shared" si="110"/>
        <v>0</v>
      </c>
      <c r="T1018" s="9">
        <f t="shared" si="111"/>
        <v>0</v>
      </c>
      <c r="AT1018" s="18"/>
      <c r="AU1018" s="15"/>
      <c r="AV1018" s="15"/>
      <c r="AW1018" s="15"/>
      <c r="AX1018" s="15"/>
      <c r="AY1018" s="15"/>
      <c r="AZ1018" s="15"/>
      <c r="BA1018" s="15"/>
      <c r="BB1018" s="15"/>
      <c r="BC1018" s="15"/>
      <c r="BD1018" s="15"/>
      <c r="BE1018" s="15"/>
      <c r="BF1018" s="15"/>
      <c r="BG1018" s="15"/>
      <c r="BH1018" s="15"/>
      <c r="BI1018" s="15"/>
      <c r="BJ1018" s="15"/>
      <c r="BK1018" s="15"/>
      <c r="BL1018" s="15"/>
      <c r="BM1018" s="15"/>
      <c r="BN1018" s="15"/>
      <c r="BO1018" s="15"/>
      <c r="BQ1018" s="18"/>
      <c r="BR1018" s="15"/>
      <c r="BS1018" s="15"/>
      <c r="BT1018" s="15"/>
      <c r="BU1018" s="15"/>
      <c r="BV1018" s="15"/>
      <c r="BW1018" s="15"/>
      <c r="BX1018" s="15"/>
      <c r="BY1018" s="15"/>
      <c r="BZ1018" s="15"/>
    </row>
    <row r="1019" spans="1:78" ht="15" customHeight="1" x14ac:dyDescent="0.75">
      <c r="A1019" s="10">
        <v>1</v>
      </c>
      <c r="B1019" s="11">
        <v>9500</v>
      </c>
      <c r="C1019" s="11">
        <v>50400</v>
      </c>
      <c r="D1019" s="11">
        <v>63000</v>
      </c>
      <c r="E1019" s="11">
        <v>1</v>
      </c>
      <c r="F1019" s="11">
        <v>0</v>
      </c>
      <c r="G1019" s="11">
        <v>0</v>
      </c>
      <c r="H1019" s="11">
        <v>91.266666666999996</v>
      </c>
      <c r="I1019" s="11">
        <v>8</v>
      </c>
      <c r="J1019" s="11">
        <v>22</v>
      </c>
      <c r="K1019" s="11"/>
      <c r="L1019" s="11" t="s">
        <v>20</v>
      </c>
      <c r="M1019" s="11" t="s">
        <v>14</v>
      </c>
      <c r="N1019" s="11">
        <f t="shared" si="105"/>
        <v>0</v>
      </c>
      <c r="O1019" s="11">
        <f t="shared" si="106"/>
        <v>0</v>
      </c>
      <c r="P1019" s="11">
        <f t="shared" si="107"/>
        <v>1</v>
      </c>
      <c r="Q1019" s="11">
        <f t="shared" si="108"/>
        <v>0</v>
      </c>
      <c r="R1019" s="11">
        <f t="shared" si="109"/>
        <v>0</v>
      </c>
      <c r="S1019" s="11">
        <f t="shared" si="110"/>
        <v>0</v>
      </c>
      <c r="T1019" s="9">
        <f t="shared" si="111"/>
        <v>0</v>
      </c>
      <c r="AT1019" s="18"/>
      <c r="AU1019" s="15"/>
      <c r="AV1019" s="15"/>
      <c r="AW1019" s="15"/>
      <c r="AX1019" s="15"/>
      <c r="AY1019" s="15"/>
      <c r="AZ1019" s="15"/>
      <c r="BA1019" s="15"/>
      <c r="BB1019" s="15"/>
      <c r="BC1019" s="15"/>
      <c r="BD1019" s="15"/>
      <c r="BE1019" s="15"/>
      <c r="BF1019" s="15"/>
      <c r="BG1019" s="15"/>
      <c r="BH1019" s="15"/>
      <c r="BI1019" s="15"/>
      <c r="BJ1019" s="15"/>
      <c r="BK1019" s="15"/>
      <c r="BL1019" s="15"/>
      <c r="BM1019" s="15"/>
      <c r="BN1019" s="15"/>
      <c r="BO1019" s="15"/>
      <c r="BQ1019" s="18"/>
      <c r="BR1019" s="15"/>
      <c r="BS1019" s="15"/>
      <c r="BT1019" s="15"/>
      <c r="BU1019" s="15"/>
      <c r="BV1019" s="15"/>
      <c r="BW1019" s="15"/>
      <c r="BX1019" s="15"/>
      <c r="BY1019" s="15"/>
      <c r="BZ1019" s="15"/>
    </row>
    <row r="1020" spans="1:78" ht="15" customHeight="1" x14ac:dyDescent="0.75">
      <c r="A1020" s="10">
        <v>1</v>
      </c>
      <c r="B1020" s="11">
        <v>9500</v>
      </c>
      <c r="C1020" s="11">
        <v>36114</v>
      </c>
      <c r="D1020" s="11">
        <v>45654</v>
      </c>
      <c r="E1020" s="11">
        <v>0</v>
      </c>
      <c r="F1020" s="11">
        <v>0</v>
      </c>
      <c r="G1020" s="11">
        <v>0</v>
      </c>
      <c r="H1020" s="11">
        <v>83.333291771999995</v>
      </c>
      <c r="I1020" s="11">
        <v>0</v>
      </c>
      <c r="J1020" s="11">
        <v>9</v>
      </c>
      <c r="K1020" s="11">
        <v>25.343478448999999</v>
      </c>
      <c r="L1020" s="11" t="s">
        <v>20</v>
      </c>
      <c r="M1020" s="11" t="s">
        <v>15</v>
      </c>
      <c r="N1020" s="11">
        <f t="shared" si="105"/>
        <v>0</v>
      </c>
      <c r="O1020" s="11">
        <f t="shared" si="106"/>
        <v>0</v>
      </c>
      <c r="P1020" s="11">
        <f t="shared" si="107"/>
        <v>0</v>
      </c>
      <c r="Q1020" s="11">
        <f t="shared" si="108"/>
        <v>1</v>
      </c>
      <c r="R1020" s="11">
        <f t="shared" si="109"/>
        <v>0</v>
      </c>
      <c r="S1020" s="11">
        <f t="shared" si="110"/>
        <v>0</v>
      </c>
      <c r="T1020" s="9">
        <f t="shared" si="111"/>
        <v>0</v>
      </c>
      <c r="AT1020" s="18"/>
      <c r="AU1020" s="15"/>
      <c r="AV1020" s="15"/>
      <c r="AW1020" s="15"/>
      <c r="AX1020" s="15"/>
      <c r="AY1020" s="15"/>
      <c r="AZ1020" s="15"/>
      <c r="BA1020" s="15"/>
      <c r="BB1020" s="15"/>
      <c r="BC1020" s="15"/>
      <c r="BD1020" s="15"/>
      <c r="BE1020" s="15"/>
      <c r="BF1020" s="15"/>
      <c r="BG1020" s="15"/>
      <c r="BH1020" s="15"/>
      <c r="BI1020" s="15"/>
      <c r="BJ1020" s="15"/>
      <c r="BK1020" s="15"/>
      <c r="BL1020" s="15"/>
      <c r="BM1020" s="15"/>
      <c r="BN1020" s="15"/>
      <c r="BO1020" s="15"/>
      <c r="BQ1020" s="18"/>
      <c r="BR1020" s="15"/>
      <c r="BS1020" s="15"/>
      <c r="BT1020" s="15"/>
      <c r="BU1020" s="15"/>
      <c r="BV1020" s="15"/>
      <c r="BW1020" s="15"/>
      <c r="BX1020" s="15"/>
      <c r="BY1020" s="15"/>
      <c r="BZ1020" s="15"/>
    </row>
    <row r="1021" spans="1:78" ht="15" customHeight="1" x14ac:dyDescent="0.75">
      <c r="A1021" s="10">
        <v>0</v>
      </c>
      <c r="B1021" s="11">
        <v>9500</v>
      </c>
      <c r="C1021" s="11">
        <v>115186</v>
      </c>
      <c r="D1021" s="11">
        <v>131800</v>
      </c>
      <c r="E1021" s="11">
        <v>7</v>
      </c>
      <c r="F1021" s="11">
        <v>0</v>
      </c>
      <c r="G1021" s="11">
        <v>0</v>
      </c>
      <c r="H1021" s="11">
        <v>177.05003604999999</v>
      </c>
      <c r="I1021" s="11">
        <v>0</v>
      </c>
      <c r="J1021" s="11">
        <v>19</v>
      </c>
      <c r="K1021" s="11">
        <v>33.430558040000001</v>
      </c>
      <c r="L1021" s="11" t="s">
        <v>20</v>
      </c>
      <c r="M1021" s="11" t="s">
        <v>19</v>
      </c>
      <c r="N1021" s="11">
        <f t="shared" si="105"/>
        <v>0</v>
      </c>
      <c r="O1021" s="11">
        <f t="shared" si="106"/>
        <v>0</v>
      </c>
      <c r="P1021" s="11">
        <f t="shared" si="107"/>
        <v>0</v>
      </c>
      <c r="Q1021" s="11">
        <f t="shared" si="108"/>
        <v>0</v>
      </c>
      <c r="R1021" s="11">
        <f t="shared" si="109"/>
        <v>0</v>
      </c>
      <c r="S1021" s="11">
        <f t="shared" si="110"/>
        <v>0</v>
      </c>
      <c r="T1021" s="9">
        <f t="shared" si="111"/>
        <v>0</v>
      </c>
      <c r="AT1021" s="18"/>
      <c r="AU1021" s="15"/>
      <c r="AV1021" s="15"/>
      <c r="AW1021" s="15"/>
      <c r="AX1021" s="15"/>
      <c r="AY1021" s="15"/>
      <c r="AZ1021" s="15"/>
      <c r="BA1021" s="15"/>
      <c r="BB1021" s="15"/>
      <c r="BC1021" s="15"/>
      <c r="BD1021" s="15"/>
      <c r="BE1021" s="15"/>
      <c r="BF1021" s="15"/>
      <c r="BG1021" s="15"/>
      <c r="BH1021" s="15"/>
      <c r="BI1021" s="15"/>
      <c r="BJ1021" s="15"/>
      <c r="BK1021" s="15"/>
      <c r="BL1021" s="15"/>
      <c r="BM1021" s="15"/>
      <c r="BN1021" s="15"/>
      <c r="BO1021" s="15"/>
      <c r="BQ1021" s="18"/>
      <c r="BR1021" s="15"/>
      <c r="BS1021" s="15"/>
      <c r="BT1021" s="15"/>
      <c r="BU1021" s="15"/>
      <c r="BV1021" s="15"/>
      <c r="BW1021" s="15"/>
      <c r="BX1021" s="15"/>
      <c r="BY1021" s="15"/>
      <c r="BZ1021" s="15"/>
    </row>
    <row r="1022" spans="1:78" ht="15" customHeight="1" x14ac:dyDescent="0.75">
      <c r="A1022" s="10">
        <v>0</v>
      </c>
      <c r="B1022" s="11">
        <v>9500</v>
      </c>
      <c r="C1022" s="11">
        <v>41541</v>
      </c>
      <c r="D1022" s="11">
        <v>57280</v>
      </c>
      <c r="E1022" s="11">
        <v>6</v>
      </c>
      <c r="F1022" s="11">
        <v>0</v>
      </c>
      <c r="G1022" s="11">
        <v>0</v>
      </c>
      <c r="H1022" s="11">
        <v>69.229369351000003</v>
      </c>
      <c r="I1022" s="11">
        <v>1</v>
      </c>
      <c r="J1022" s="11">
        <v>10</v>
      </c>
      <c r="K1022" s="11">
        <v>29.160127075999998</v>
      </c>
      <c r="L1022" s="11" t="s">
        <v>20</v>
      </c>
      <c r="M1022" s="11" t="s">
        <v>14</v>
      </c>
      <c r="N1022" s="11">
        <f t="shared" si="105"/>
        <v>0</v>
      </c>
      <c r="O1022" s="11">
        <f t="shared" si="106"/>
        <v>0</v>
      </c>
      <c r="P1022" s="11">
        <f t="shared" si="107"/>
        <v>1</v>
      </c>
      <c r="Q1022" s="11">
        <f t="shared" si="108"/>
        <v>0</v>
      </c>
      <c r="R1022" s="11">
        <f t="shared" si="109"/>
        <v>0</v>
      </c>
      <c r="S1022" s="11">
        <f t="shared" si="110"/>
        <v>0</v>
      </c>
      <c r="T1022" s="9">
        <f t="shared" si="111"/>
        <v>0</v>
      </c>
      <c r="AT1022" s="18"/>
      <c r="AU1022" s="15"/>
      <c r="AV1022" s="15"/>
      <c r="AW1022" s="15"/>
      <c r="AX1022" s="15"/>
      <c r="AY1022" s="15"/>
      <c r="AZ1022" s="15"/>
      <c r="BA1022" s="15"/>
      <c r="BB1022" s="15"/>
      <c r="BC1022" s="15"/>
      <c r="BD1022" s="15"/>
      <c r="BE1022" s="15"/>
      <c r="BF1022" s="15"/>
      <c r="BG1022" s="15"/>
      <c r="BH1022" s="15"/>
      <c r="BI1022" s="15"/>
      <c r="BJ1022" s="15"/>
      <c r="BK1022" s="15"/>
      <c r="BL1022" s="15"/>
      <c r="BM1022" s="15"/>
      <c r="BN1022" s="15"/>
      <c r="BO1022" s="15"/>
      <c r="BQ1022" s="18"/>
      <c r="BR1022" s="15"/>
      <c r="BS1022" s="15"/>
      <c r="BT1022" s="15"/>
      <c r="BU1022" s="15"/>
      <c r="BV1022" s="15"/>
      <c r="BW1022" s="15"/>
      <c r="BX1022" s="15"/>
      <c r="BY1022" s="15"/>
      <c r="BZ1022" s="15"/>
    </row>
    <row r="1023" spans="1:78" ht="15" customHeight="1" x14ac:dyDescent="0.75">
      <c r="A1023" s="10">
        <v>0</v>
      </c>
      <c r="B1023" s="11">
        <v>9500</v>
      </c>
      <c r="C1023" s="11">
        <v>28750</v>
      </c>
      <c r="D1023" s="11">
        <v>42408</v>
      </c>
      <c r="E1023" s="11">
        <v>0</v>
      </c>
      <c r="F1023" s="11">
        <v>0</v>
      </c>
      <c r="G1023" s="11">
        <v>0</v>
      </c>
      <c r="H1023" s="11">
        <v>115.5749709</v>
      </c>
      <c r="I1023" s="11">
        <v>1</v>
      </c>
      <c r="J1023" s="11">
        <v>30</v>
      </c>
      <c r="K1023" s="11">
        <v>39.050394793999999</v>
      </c>
      <c r="L1023" s="11" t="s">
        <v>13</v>
      </c>
      <c r="M1023" s="11" t="s">
        <v>15</v>
      </c>
      <c r="N1023" s="11">
        <f t="shared" si="105"/>
        <v>1</v>
      </c>
      <c r="O1023" s="11">
        <f t="shared" si="106"/>
        <v>0</v>
      </c>
      <c r="P1023" s="11">
        <f t="shared" si="107"/>
        <v>0</v>
      </c>
      <c r="Q1023" s="11">
        <f t="shared" si="108"/>
        <v>1</v>
      </c>
      <c r="R1023" s="11">
        <f t="shared" si="109"/>
        <v>0</v>
      </c>
      <c r="S1023" s="11">
        <f t="shared" si="110"/>
        <v>0</v>
      </c>
      <c r="T1023" s="9">
        <f t="shared" si="111"/>
        <v>115.5749709</v>
      </c>
      <c r="AT1023" s="18"/>
      <c r="AU1023" s="15"/>
      <c r="AV1023" s="15"/>
      <c r="AW1023" s="15"/>
      <c r="AX1023" s="15"/>
      <c r="AY1023" s="15"/>
      <c r="AZ1023" s="15"/>
      <c r="BA1023" s="15"/>
      <c r="BB1023" s="15"/>
      <c r="BC1023" s="15"/>
      <c r="BD1023" s="15"/>
      <c r="BE1023" s="15"/>
      <c r="BF1023" s="15"/>
      <c r="BG1023" s="15"/>
      <c r="BH1023" s="15"/>
      <c r="BI1023" s="15"/>
      <c r="BJ1023" s="15"/>
      <c r="BK1023" s="15"/>
      <c r="BL1023" s="15"/>
      <c r="BM1023" s="15"/>
      <c r="BN1023" s="15"/>
      <c r="BO1023" s="15"/>
      <c r="BQ1023" s="18"/>
      <c r="BR1023" s="15"/>
      <c r="BS1023" s="15"/>
      <c r="BT1023" s="15"/>
      <c r="BU1023" s="15"/>
      <c r="BV1023" s="15"/>
      <c r="BW1023" s="15"/>
      <c r="BX1023" s="15"/>
      <c r="BY1023" s="15"/>
      <c r="BZ1023" s="15"/>
    </row>
    <row r="1024" spans="1:78" ht="15" customHeight="1" x14ac:dyDescent="0.75">
      <c r="A1024" s="10">
        <v>0</v>
      </c>
      <c r="B1024" s="11">
        <v>9500</v>
      </c>
      <c r="C1024" s="11">
        <v>47019</v>
      </c>
      <c r="D1024" s="11">
        <v>59413</v>
      </c>
      <c r="E1024" s="11">
        <v>4</v>
      </c>
      <c r="F1024" s="11">
        <v>0</v>
      </c>
      <c r="G1024" s="11">
        <v>0</v>
      </c>
      <c r="H1024" s="11">
        <v>78.025551680000007</v>
      </c>
      <c r="I1024" s="11">
        <v>0</v>
      </c>
      <c r="J1024" s="11">
        <v>11</v>
      </c>
      <c r="K1024" s="11">
        <v>31.418132394000001</v>
      </c>
      <c r="L1024" s="11" t="s">
        <v>20</v>
      </c>
      <c r="M1024" s="11" t="s">
        <v>14</v>
      </c>
      <c r="N1024" s="11">
        <f t="shared" si="105"/>
        <v>0</v>
      </c>
      <c r="O1024" s="11">
        <f t="shared" si="106"/>
        <v>0</v>
      </c>
      <c r="P1024" s="11">
        <f t="shared" si="107"/>
        <v>1</v>
      </c>
      <c r="Q1024" s="11">
        <f t="shared" si="108"/>
        <v>0</v>
      </c>
      <c r="R1024" s="11">
        <f t="shared" si="109"/>
        <v>0</v>
      </c>
      <c r="S1024" s="11">
        <f t="shared" si="110"/>
        <v>0</v>
      </c>
      <c r="T1024" s="9">
        <f t="shared" si="111"/>
        <v>0</v>
      </c>
      <c r="AT1024" s="18"/>
      <c r="AU1024" s="15"/>
      <c r="AV1024" s="15"/>
      <c r="AW1024" s="15"/>
      <c r="AX1024" s="15"/>
      <c r="AY1024" s="15"/>
      <c r="AZ1024" s="15"/>
      <c r="BA1024" s="15"/>
      <c r="BB1024" s="15"/>
      <c r="BC1024" s="15"/>
      <c r="BD1024" s="15"/>
      <c r="BE1024" s="15"/>
      <c r="BF1024" s="15"/>
      <c r="BG1024" s="15"/>
      <c r="BH1024" s="15"/>
      <c r="BI1024" s="15"/>
      <c r="BJ1024" s="15"/>
      <c r="BK1024" s="15"/>
      <c r="BL1024" s="15"/>
      <c r="BM1024" s="15"/>
      <c r="BN1024" s="15"/>
      <c r="BO1024" s="15"/>
      <c r="BQ1024" s="18"/>
      <c r="BR1024" s="15"/>
      <c r="BS1024" s="15"/>
      <c r="BT1024" s="15"/>
      <c r="BU1024" s="15"/>
      <c r="BV1024" s="15"/>
      <c r="BW1024" s="15"/>
      <c r="BX1024" s="15"/>
      <c r="BY1024" s="15"/>
      <c r="BZ1024" s="15"/>
    </row>
    <row r="1025" spans="1:78" ht="15" customHeight="1" x14ac:dyDescent="0.75">
      <c r="A1025" s="10">
        <v>0</v>
      </c>
      <c r="B1025" s="11">
        <v>9500</v>
      </c>
      <c r="C1025" s="11">
        <v>131394</v>
      </c>
      <c r="D1025" s="11">
        <v>162449</v>
      </c>
      <c r="E1025" s="11">
        <v>10</v>
      </c>
      <c r="F1025" s="11">
        <v>0</v>
      </c>
      <c r="G1025" s="11">
        <v>0</v>
      </c>
      <c r="H1025" s="11">
        <v>222.0095049</v>
      </c>
      <c r="I1025" s="11">
        <v>0</v>
      </c>
      <c r="J1025" s="11">
        <v>18</v>
      </c>
      <c r="K1025" s="11">
        <v>19.551242991999999</v>
      </c>
      <c r="L1025" s="11" t="s">
        <v>13</v>
      </c>
      <c r="M1025" s="11" t="s">
        <v>18</v>
      </c>
      <c r="N1025" s="11">
        <f t="shared" si="105"/>
        <v>1</v>
      </c>
      <c r="O1025" s="11">
        <f t="shared" si="106"/>
        <v>0</v>
      </c>
      <c r="P1025" s="11">
        <f t="shared" si="107"/>
        <v>0</v>
      </c>
      <c r="Q1025" s="11">
        <f t="shared" si="108"/>
        <v>0</v>
      </c>
      <c r="R1025" s="11">
        <f t="shared" si="109"/>
        <v>0</v>
      </c>
      <c r="S1025" s="11">
        <f t="shared" si="110"/>
        <v>1</v>
      </c>
      <c r="T1025" s="9">
        <f t="shared" si="111"/>
        <v>222.0095049</v>
      </c>
      <c r="AT1025" s="18"/>
      <c r="AU1025" s="15"/>
      <c r="AV1025" s="15"/>
      <c r="AW1025" s="15"/>
      <c r="AX1025" s="15"/>
      <c r="AY1025" s="15"/>
      <c r="AZ1025" s="15"/>
      <c r="BA1025" s="15"/>
      <c r="BB1025" s="15"/>
      <c r="BC1025" s="15"/>
      <c r="BD1025" s="15"/>
      <c r="BE1025" s="15"/>
      <c r="BF1025" s="15"/>
      <c r="BG1025" s="15"/>
      <c r="BH1025" s="15"/>
      <c r="BI1025" s="15"/>
      <c r="BJ1025" s="15"/>
      <c r="BK1025" s="15"/>
      <c r="BL1025" s="15"/>
      <c r="BM1025" s="15"/>
      <c r="BN1025" s="15"/>
      <c r="BO1025" s="15"/>
      <c r="BQ1025" s="18"/>
      <c r="BR1025" s="15"/>
      <c r="BS1025" s="15"/>
      <c r="BT1025" s="15"/>
      <c r="BU1025" s="15"/>
      <c r="BV1025" s="15"/>
      <c r="BW1025" s="15"/>
      <c r="BX1025" s="15"/>
      <c r="BY1025" s="15"/>
      <c r="BZ1025" s="15"/>
    </row>
    <row r="1026" spans="1:78" ht="15" customHeight="1" x14ac:dyDescent="0.75">
      <c r="A1026" s="10">
        <v>0</v>
      </c>
      <c r="B1026" s="11">
        <v>9500</v>
      </c>
      <c r="C1026" s="11">
        <v>55862</v>
      </c>
      <c r="D1026" s="11">
        <v>62965</v>
      </c>
      <c r="E1026" s="11">
        <v>15</v>
      </c>
      <c r="F1026" s="11">
        <v>0</v>
      </c>
      <c r="G1026" s="11">
        <v>4</v>
      </c>
      <c r="H1026" s="11">
        <v>223.10391401999999</v>
      </c>
      <c r="I1026" s="11">
        <v>0</v>
      </c>
      <c r="J1026" s="11">
        <v>36</v>
      </c>
      <c r="K1026" s="11">
        <v>26.141178049000001</v>
      </c>
      <c r="L1026" s="11" t="s">
        <v>20</v>
      </c>
      <c r="M1026" s="11" t="s">
        <v>14</v>
      </c>
      <c r="N1026" s="11">
        <f t="shared" si="105"/>
        <v>0</v>
      </c>
      <c r="O1026" s="11">
        <f t="shared" si="106"/>
        <v>0</v>
      </c>
      <c r="P1026" s="11">
        <f t="shared" si="107"/>
        <v>1</v>
      </c>
      <c r="Q1026" s="11">
        <f t="shared" si="108"/>
        <v>0</v>
      </c>
      <c r="R1026" s="11">
        <f t="shared" si="109"/>
        <v>0</v>
      </c>
      <c r="S1026" s="11">
        <f t="shared" si="110"/>
        <v>0</v>
      </c>
      <c r="T1026" s="9">
        <f t="shared" si="111"/>
        <v>0</v>
      </c>
      <c r="AT1026" s="18"/>
      <c r="AU1026" s="15"/>
      <c r="AV1026" s="15"/>
      <c r="AW1026" s="15"/>
      <c r="AX1026" s="15"/>
      <c r="AY1026" s="15"/>
      <c r="AZ1026" s="15"/>
      <c r="BA1026" s="15"/>
      <c r="BB1026" s="15"/>
      <c r="BC1026" s="15"/>
      <c r="BD1026" s="15"/>
      <c r="BE1026" s="15"/>
      <c r="BF1026" s="15"/>
      <c r="BG1026" s="15"/>
      <c r="BH1026" s="15"/>
      <c r="BI1026" s="15"/>
      <c r="BJ1026" s="15"/>
      <c r="BK1026" s="15"/>
      <c r="BL1026" s="15"/>
      <c r="BM1026" s="15"/>
      <c r="BN1026" s="15"/>
      <c r="BO1026" s="15"/>
      <c r="BQ1026" s="18"/>
      <c r="BR1026" s="15"/>
      <c r="BS1026" s="15"/>
      <c r="BT1026" s="15"/>
      <c r="BU1026" s="15"/>
      <c r="BV1026" s="15"/>
      <c r="BW1026" s="15"/>
      <c r="BX1026" s="15"/>
      <c r="BY1026" s="15"/>
      <c r="BZ1026" s="15"/>
    </row>
    <row r="1027" spans="1:78" ht="15" customHeight="1" x14ac:dyDescent="0.75">
      <c r="A1027" s="10">
        <v>0</v>
      </c>
      <c r="B1027" s="11">
        <v>9500</v>
      </c>
      <c r="C1027" s="11">
        <v>70000</v>
      </c>
      <c r="D1027" s="11">
        <v>85000</v>
      </c>
      <c r="E1027" s="11">
        <v>9</v>
      </c>
      <c r="F1027" s="11">
        <v>0</v>
      </c>
      <c r="G1027" s="11">
        <v>1</v>
      </c>
      <c r="H1027" s="11">
        <v>175.56666666999999</v>
      </c>
      <c r="I1027" s="11">
        <v>1</v>
      </c>
      <c r="J1027" s="11">
        <v>12</v>
      </c>
      <c r="K1027" s="11"/>
      <c r="L1027" s="11" t="s">
        <v>20</v>
      </c>
      <c r="M1027" s="11" t="s">
        <v>18</v>
      </c>
      <c r="N1027" s="11">
        <f t="shared" ref="N1027:N1090" si="112">IF(L1027="HomeImp",1,0)</f>
        <v>0</v>
      </c>
      <c r="O1027" s="11">
        <f t="shared" ref="O1027:O1090" si="113">IF(M1027="Mgr",1,0)</f>
        <v>0</v>
      </c>
      <c r="P1027" s="11">
        <f t="shared" ref="P1027:P1090" si="114">IF(M1027="Other",1,0)</f>
        <v>0</v>
      </c>
      <c r="Q1027" s="11">
        <f t="shared" ref="Q1027:Q1090" si="115">IF(M1027="Office",1,0)</f>
        <v>0</v>
      </c>
      <c r="R1027" s="11">
        <f t="shared" ref="R1027:R1090" si="116">IF(M1027="Sales",1,0)</f>
        <v>0</v>
      </c>
      <c r="S1027" s="11">
        <f t="shared" ref="S1027:S1090" si="117">IF(M1027="ProfExe",1,0)</f>
        <v>1</v>
      </c>
      <c r="T1027" s="9">
        <f t="shared" ref="T1027:T1090" si="118">H1027*N1027</f>
        <v>0</v>
      </c>
      <c r="AT1027" s="18"/>
      <c r="AU1027" s="15"/>
      <c r="AV1027" s="15"/>
      <c r="AW1027" s="15"/>
      <c r="AX1027" s="15"/>
      <c r="AY1027" s="15"/>
      <c r="AZ1027" s="15"/>
      <c r="BA1027" s="15"/>
      <c r="BB1027" s="15"/>
      <c r="BC1027" s="15"/>
      <c r="BD1027" s="15"/>
      <c r="BE1027" s="15"/>
      <c r="BF1027" s="15"/>
      <c r="BG1027" s="15"/>
      <c r="BH1027" s="15"/>
      <c r="BI1027" s="15"/>
      <c r="BJ1027" s="15"/>
      <c r="BK1027" s="15"/>
      <c r="BL1027" s="15"/>
      <c r="BM1027" s="15"/>
      <c r="BN1027" s="15"/>
      <c r="BO1027" s="15"/>
      <c r="BQ1027" s="18"/>
      <c r="BR1027" s="15"/>
      <c r="BS1027" s="15"/>
      <c r="BT1027" s="15"/>
      <c r="BU1027" s="15"/>
      <c r="BV1027" s="15"/>
      <c r="BW1027" s="15"/>
      <c r="BX1027" s="15"/>
      <c r="BY1027" s="15"/>
      <c r="BZ1027" s="15"/>
    </row>
    <row r="1028" spans="1:78" ht="15" customHeight="1" x14ac:dyDescent="0.75">
      <c r="A1028" s="10">
        <v>0</v>
      </c>
      <c r="B1028" s="11">
        <v>9500</v>
      </c>
      <c r="C1028" s="11">
        <v>35019</v>
      </c>
      <c r="D1028" s="11">
        <v>52710</v>
      </c>
      <c r="E1028" s="11">
        <v>12</v>
      </c>
      <c r="F1028" s="11">
        <v>0</v>
      </c>
      <c r="G1028" s="11">
        <v>0</v>
      </c>
      <c r="H1028" s="11">
        <v>241.58177936000001</v>
      </c>
      <c r="I1028" s="11">
        <v>0</v>
      </c>
      <c r="J1028" s="11">
        <v>31</v>
      </c>
      <c r="K1028" s="11">
        <v>38.208667839</v>
      </c>
      <c r="L1028" s="11" t="s">
        <v>20</v>
      </c>
      <c r="M1028" s="11" t="s">
        <v>14</v>
      </c>
      <c r="N1028" s="11">
        <f t="shared" si="112"/>
        <v>0</v>
      </c>
      <c r="O1028" s="11">
        <f t="shared" si="113"/>
        <v>0</v>
      </c>
      <c r="P1028" s="11">
        <f t="shared" si="114"/>
        <v>1</v>
      </c>
      <c r="Q1028" s="11">
        <f t="shared" si="115"/>
        <v>0</v>
      </c>
      <c r="R1028" s="11">
        <f t="shared" si="116"/>
        <v>0</v>
      </c>
      <c r="S1028" s="11">
        <f t="shared" si="117"/>
        <v>0</v>
      </c>
      <c r="T1028" s="9">
        <f t="shared" si="118"/>
        <v>0</v>
      </c>
      <c r="AT1028" s="18"/>
      <c r="AU1028" s="15"/>
      <c r="AV1028" s="15"/>
      <c r="AW1028" s="15"/>
      <c r="AX1028" s="15"/>
      <c r="AY1028" s="15"/>
      <c r="AZ1028" s="15"/>
      <c r="BA1028" s="15"/>
      <c r="BB1028" s="15"/>
      <c r="BC1028" s="15"/>
      <c r="BD1028" s="15"/>
      <c r="BE1028" s="15"/>
      <c r="BF1028" s="15"/>
      <c r="BG1028" s="15"/>
      <c r="BH1028" s="15"/>
      <c r="BI1028" s="15"/>
      <c r="BJ1028" s="15"/>
      <c r="BK1028" s="15"/>
      <c r="BL1028" s="15"/>
      <c r="BM1028" s="15"/>
      <c r="BN1028" s="15"/>
      <c r="BO1028" s="15"/>
      <c r="BQ1028" s="18"/>
      <c r="BR1028" s="15"/>
      <c r="BS1028" s="15"/>
      <c r="BT1028" s="15"/>
      <c r="BU1028" s="15"/>
      <c r="BV1028" s="15"/>
      <c r="BW1028" s="15"/>
      <c r="BX1028" s="15"/>
      <c r="BY1028" s="15"/>
      <c r="BZ1028" s="15"/>
    </row>
    <row r="1029" spans="1:78" ht="15" customHeight="1" x14ac:dyDescent="0.75">
      <c r="A1029" s="10">
        <v>0</v>
      </c>
      <c r="B1029" s="11">
        <v>9500</v>
      </c>
      <c r="C1029" s="11">
        <v>21900</v>
      </c>
      <c r="D1029" s="11">
        <v>35250</v>
      </c>
      <c r="E1029" s="11">
        <v>16</v>
      </c>
      <c r="F1029" s="11">
        <v>0</v>
      </c>
      <c r="G1029" s="11">
        <v>0</v>
      </c>
      <c r="H1029" s="11">
        <v>59.866666666999997</v>
      </c>
      <c r="I1029" s="11">
        <v>1</v>
      </c>
      <c r="J1029" s="11">
        <v>10</v>
      </c>
      <c r="K1029" s="11"/>
      <c r="L1029" s="11" t="s">
        <v>13</v>
      </c>
      <c r="M1029" s="11" t="s">
        <v>17</v>
      </c>
      <c r="N1029" s="11">
        <f t="shared" si="112"/>
        <v>1</v>
      </c>
      <c r="O1029" s="11">
        <f t="shared" si="113"/>
        <v>1</v>
      </c>
      <c r="P1029" s="11">
        <f t="shared" si="114"/>
        <v>0</v>
      </c>
      <c r="Q1029" s="11">
        <f t="shared" si="115"/>
        <v>0</v>
      </c>
      <c r="R1029" s="11">
        <f t="shared" si="116"/>
        <v>0</v>
      </c>
      <c r="S1029" s="11">
        <f t="shared" si="117"/>
        <v>0</v>
      </c>
      <c r="T1029" s="9">
        <f t="shared" si="118"/>
        <v>59.866666666999997</v>
      </c>
      <c r="AT1029" s="18"/>
      <c r="AU1029" s="15"/>
      <c r="AV1029" s="15"/>
      <c r="AW1029" s="15"/>
      <c r="AX1029" s="15"/>
      <c r="AY1029" s="15"/>
      <c r="AZ1029" s="15"/>
      <c r="BA1029" s="15"/>
      <c r="BB1029" s="15"/>
      <c r="BC1029" s="15"/>
      <c r="BD1029" s="15"/>
      <c r="BE1029" s="15"/>
      <c r="BF1029" s="15"/>
      <c r="BG1029" s="15"/>
      <c r="BH1029" s="15"/>
      <c r="BI1029" s="15"/>
      <c r="BJ1029" s="15"/>
      <c r="BK1029" s="15"/>
      <c r="BL1029" s="15"/>
      <c r="BM1029" s="15"/>
      <c r="BN1029" s="15"/>
      <c r="BO1029" s="15"/>
      <c r="BQ1029" s="18"/>
      <c r="BR1029" s="15"/>
      <c r="BS1029" s="15"/>
      <c r="BT1029" s="15"/>
      <c r="BU1029" s="15"/>
      <c r="BV1029" s="15"/>
      <c r="BW1029" s="15"/>
      <c r="BX1029" s="15"/>
      <c r="BY1029" s="15"/>
      <c r="BZ1029" s="15"/>
    </row>
    <row r="1030" spans="1:78" ht="15" customHeight="1" x14ac:dyDescent="0.75">
      <c r="A1030" s="10">
        <v>0</v>
      </c>
      <c r="B1030" s="11">
        <v>9500</v>
      </c>
      <c r="C1030" s="11">
        <v>59494</v>
      </c>
      <c r="D1030" s="11">
        <v>75930</v>
      </c>
      <c r="E1030" s="11">
        <v>0</v>
      </c>
      <c r="F1030" s="11">
        <v>0</v>
      </c>
      <c r="G1030" s="11">
        <v>0</v>
      </c>
      <c r="H1030" s="11">
        <v>98.998507840000002</v>
      </c>
      <c r="I1030" s="11">
        <v>0</v>
      </c>
      <c r="J1030" s="11">
        <v>6</v>
      </c>
      <c r="K1030" s="11">
        <v>36.888436372999998</v>
      </c>
      <c r="L1030" s="11" t="s">
        <v>13</v>
      </c>
      <c r="M1030" s="11" t="s">
        <v>14</v>
      </c>
      <c r="N1030" s="11">
        <f t="shared" si="112"/>
        <v>1</v>
      </c>
      <c r="O1030" s="11">
        <f t="shared" si="113"/>
        <v>0</v>
      </c>
      <c r="P1030" s="11">
        <f t="shared" si="114"/>
        <v>1</v>
      </c>
      <c r="Q1030" s="11">
        <f t="shared" si="115"/>
        <v>0</v>
      </c>
      <c r="R1030" s="11">
        <f t="shared" si="116"/>
        <v>0</v>
      </c>
      <c r="S1030" s="11">
        <f t="shared" si="117"/>
        <v>0</v>
      </c>
      <c r="T1030" s="9">
        <f t="shared" si="118"/>
        <v>98.998507840000002</v>
      </c>
      <c r="AT1030" s="18"/>
      <c r="AU1030" s="15"/>
      <c r="AV1030" s="15"/>
      <c r="AW1030" s="15"/>
      <c r="AX1030" s="15"/>
      <c r="AY1030" s="15"/>
      <c r="AZ1030" s="15"/>
      <c r="BA1030" s="15"/>
      <c r="BB1030" s="15"/>
      <c r="BC1030" s="15"/>
      <c r="BD1030" s="15"/>
      <c r="BE1030" s="15"/>
      <c r="BF1030" s="15"/>
      <c r="BG1030" s="15"/>
      <c r="BH1030" s="15"/>
      <c r="BI1030" s="15"/>
      <c r="BJ1030" s="15"/>
      <c r="BK1030" s="15"/>
      <c r="BL1030" s="15"/>
      <c r="BM1030" s="15"/>
      <c r="BN1030" s="15"/>
      <c r="BO1030" s="15"/>
      <c r="BQ1030" s="18"/>
      <c r="BR1030" s="15"/>
      <c r="BS1030" s="15"/>
      <c r="BT1030" s="15"/>
      <c r="BU1030" s="15"/>
      <c r="BV1030" s="15"/>
      <c r="BW1030" s="15"/>
      <c r="BX1030" s="15"/>
      <c r="BY1030" s="15"/>
      <c r="BZ1030" s="15"/>
    </row>
    <row r="1031" spans="1:78" ht="15" customHeight="1" x14ac:dyDescent="0.75">
      <c r="A1031" s="10">
        <v>0</v>
      </c>
      <c r="B1031" s="11">
        <v>9500</v>
      </c>
      <c r="C1031" s="11">
        <v>42699</v>
      </c>
      <c r="D1031" s="11">
        <v>57680</v>
      </c>
      <c r="E1031" s="11">
        <v>10</v>
      </c>
      <c r="F1031" s="11">
        <v>0</v>
      </c>
      <c r="G1031" s="11">
        <v>0</v>
      </c>
      <c r="H1031" s="11">
        <v>114.4929085</v>
      </c>
      <c r="I1031" s="11">
        <v>1</v>
      </c>
      <c r="J1031" s="11">
        <v>26</v>
      </c>
      <c r="K1031" s="11">
        <v>25.07515295</v>
      </c>
      <c r="L1031" s="11" t="s">
        <v>20</v>
      </c>
      <c r="M1031" s="11"/>
      <c r="N1031" s="11">
        <f t="shared" si="112"/>
        <v>0</v>
      </c>
      <c r="O1031" s="11">
        <f t="shared" si="113"/>
        <v>0</v>
      </c>
      <c r="P1031" s="11">
        <f t="shared" si="114"/>
        <v>0</v>
      </c>
      <c r="Q1031" s="11">
        <f t="shared" si="115"/>
        <v>0</v>
      </c>
      <c r="R1031" s="11">
        <f t="shared" si="116"/>
        <v>0</v>
      </c>
      <c r="S1031" s="11">
        <f t="shared" si="117"/>
        <v>0</v>
      </c>
      <c r="T1031" s="9">
        <f t="shared" si="118"/>
        <v>0</v>
      </c>
      <c r="AT1031" s="18"/>
      <c r="AU1031" s="15"/>
      <c r="AV1031" s="15"/>
      <c r="AW1031" s="15"/>
      <c r="AX1031" s="15"/>
      <c r="AY1031" s="15"/>
      <c r="AZ1031" s="15"/>
      <c r="BA1031" s="15"/>
      <c r="BB1031" s="15"/>
      <c r="BC1031" s="15"/>
      <c r="BD1031" s="15"/>
      <c r="BE1031" s="15"/>
      <c r="BF1031" s="15"/>
      <c r="BG1031" s="15"/>
      <c r="BH1031" s="15"/>
      <c r="BI1031" s="15"/>
      <c r="BJ1031" s="15"/>
      <c r="BK1031" s="15"/>
      <c r="BL1031" s="15"/>
      <c r="BM1031" s="15"/>
      <c r="BN1031" s="15"/>
      <c r="BO1031" s="15"/>
      <c r="BQ1031" s="18"/>
      <c r="BR1031" s="15"/>
      <c r="BS1031" s="15"/>
      <c r="BT1031" s="15"/>
      <c r="BU1031" s="15"/>
      <c r="BV1031" s="15"/>
      <c r="BW1031" s="15"/>
      <c r="BX1031" s="15"/>
      <c r="BY1031" s="15"/>
      <c r="BZ1031" s="15"/>
    </row>
    <row r="1032" spans="1:78" ht="15" customHeight="1" x14ac:dyDescent="0.75">
      <c r="A1032" s="10">
        <v>0</v>
      </c>
      <c r="B1032" s="11">
        <v>9500</v>
      </c>
      <c r="C1032" s="11">
        <v>43210</v>
      </c>
      <c r="D1032" s="11">
        <v>59692</v>
      </c>
      <c r="E1032" s="11">
        <v>1</v>
      </c>
      <c r="F1032" s="11">
        <v>1</v>
      </c>
      <c r="G1032" s="11"/>
      <c r="H1032" s="11">
        <v>103.08948312</v>
      </c>
      <c r="I1032" s="11"/>
      <c r="J1032" s="11">
        <v>13</v>
      </c>
      <c r="K1032" s="11">
        <v>38.704985067999999</v>
      </c>
      <c r="L1032" s="11" t="s">
        <v>13</v>
      </c>
      <c r="M1032" s="11" t="s">
        <v>14</v>
      </c>
      <c r="N1032" s="11">
        <f t="shared" si="112"/>
        <v>1</v>
      </c>
      <c r="O1032" s="11">
        <f t="shared" si="113"/>
        <v>0</v>
      </c>
      <c r="P1032" s="11">
        <f t="shared" si="114"/>
        <v>1</v>
      </c>
      <c r="Q1032" s="11">
        <f t="shared" si="115"/>
        <v>0</v>
      </c>
      <c r="R1032" s="11">
        <f t="shared" si="116"/>
        <v>0</v>
      </c>
      <c r="S1032" s="11">
        <f t="shared" si="117"/>
        <v>0</v>
      </c>
      <c r="T1032" s="9">
        <f t="shared" si="118"/>
        <v>103.08948312</v>
      </c>
      <c r="AT1032" s="18"/>
      <c r="AU1032" s="15"/>
      <c r="AV1032" s="15"/>
      <c r="AW1032" s="15"/>
      <c r="AX1032" s="15"/>
      <c r="AY1032" s="15"/>
      <c r="AZ1032" s="15"/>
      <c r="BA1032" s="15"/>
      <c r="BB1032" s="15"/>
      <c r="BC1032" s="15"/>
      <c r="BD1032" s="15"/>
      <c r="BE1032" s="15"/>
      <c r="BF1032" s="15"/>
      <c r="BG1032" s="15"/>
      <c r="BH1032" s="15"/>
      <c r="BI1032" s="15"/>
      <c r="BJ1032" s="15"/>
      <c r="BK1032" s="15"/>
      <c r="BL1032" s="15"/>
      <c r="BM1032" s="15"/>
      <c r="BN1032" s="15"/>
      <c r="BO1032" s="15"/>
      <c r="BQ1032" s="18"/>
      <c r="BR1032" s="15"/>
      <c r="BS1032" s="15"/>
      <c r="BT1032" s="15"/>
      <c r="BU1032" s="15"/>
      <c r="BV1032" s="15"/>
      <c r="BW1032" s="15"/>
      <c r="BX1032" s="15"/>
      <c r="BY1032" s="15"/>
      <c r="BZ1032" s="15"/>
    </row>
    <row r="1033" spans="1:78" ht="15" customHeight="1" x14ac:dyDescent="0.75">
      <c r="A1033" s="10">
        <v>0</v>
      </c>
      <c r="B1033" s="11">
        <v>9500</v>
      </c>
      <c r="C1033" s="11">
        <v>58185</v>
      </c>
      <c r="D1033" s="11">
        <v>64576</v>
      </c>
      <c r="E1033" s="11">
        <v>6</v>
      </c>
      <c r="F1033" s="11"/>
      <c r="G1033" s="11">
        <v>4</v>
      </c>
      <c r="H1033" s="11">
        <v>127.8552645</v>
      </c>
      <c r="I1033" s="11">
        <v>1</v>
      </c>
      <c r="J1033" s="11">
        <v>11</v>
      </c>
      <c r="K1033" s="11">
        <v>38.298309125000003</v>
      </c>
      <c r="L1033" s="11" t="s">
        <v>20</v>
      </c>
      <c r="M1033" s="11" t="s">
        <v>17</v>
      </c>
      <c r="N1033" s="11">
        <f t="shared" si="112"/>
        <v>0</v>
      </c>
      <c r="O1033" s="11">
        <f t="shared" si="113"/>
        <v>1</v>
      </c>
      <c r="P1033" s="11">
        <f t="shared" si="114"/>
        <v>0</v>
      </c>
      <c r="Q1033" s="11">
        <f t="shared" si="115"/>
        <v>0</v>
      </c>
      <c r="R1033" s="11">
        <f t="shared" si="116"/>
        <v>0</v>
      </c>
      <c r="S1033" s="11">
        <f t="shared" si="117"/>
        <v>0</v>
      </c>
      <c r="T1033" s="9">
        <f t="shared" si="118"/>
        <v>0</v>
      </c>
      <c r="AT1033" s="18"/>
      <c r="AU1033" s="15"/>
      <c r="AV1033" s="15"/>
      <c r="AW1033" s="15"/>
      <c r="AX1033" s="15"/>
      <c r="AY1033" s="15"/>
      <c r="AZ1033" s="15"/>
      <c r="BA1033" s="15"/>
      <c r="BB1033" s="15"/>
      <c r="BC1033" s="15"/>
      <c r="BD1033" s="15"/>
      <c r="BE1033" s="15"/>
      <c r="BF1033" s="15"/>
      <c r="BG1033" s="15"/>
      <c r="BH1033" s="15"/>
      <c r="BI1033" s="15"/>
      <c r="BJ1033" s="15"/>
      <c r="BK1033" s="15"/>
      <c r="BL1033" s="15"/>
      <c r="BM1033" s="15"/>
      <c r="BN1033" s="15"/>
      <c r="BO1033" s="15"/>
      <c r="BQ1033" s="18"/>
      <c r="BR1033" s="15"/>
      <c r="BS1033" s="15"/>
      <c r="BT1033" s="15"/>
      <c r="BU1033" s="15"/>
      <c r="BV1033" s="15"/>
      <c r="BW1033" s="15"/>
      <c r="BX1033" s="15"/>
      <c r="BY1033" s="15"/>
      <c r="BZ1033" s="15"/>
    </row>
    <row r="1034" spans="1:78" ht="15" customHeight="1" x14ac:dyDescent="0.75">
      <c r="A1034" s="10">
        <v>1</v>
      </c>
      <c r="B1034" s="11">
        <v>9500</v>
      </c>
      <c r="C1034" s="11">
        <v>54612</v>
      </c>
      <c r="D1034" s="11">
        <v>68759</v>
      </c>
      <c r="E1034" s="11">
        <v>9</v>
      </c>
      <c r="F1034" s="11">
        <v>0</v>
      </c>
      <c r="G1034" s="11">
        <v>0</v>
      </c>
      <c r="H1034" s="11">
        <v>89.102838607999999</v>
      </c>
      <c r="I1034" s="11">
        <v>0</v>
      </c>
      <c r="J1034" s="11">
        <v>19</v>
      </c>
      <c r="K1034" s="11">
        <v>31.353906936000001</v>
      </c>
      <c r="L1034" s="11" t="s">
        <v>13</v>
      </c>
      <c r="M1034" s="11" t="s">
        <v>14</v>
      </c>
      <c r="N1034" s="11">
        <f t="shared" si="112"/>
        <v>1</v>
      </c>
      <c r="O1034" s="11">
        <f t="shared" si="113"/>
        <v>0</v>
      </c>
      <c r="P1034" s="11">
        <f t="shared" si="114"/>
        <v>1</v>
      </c>
      <c r="Q1034" s="11">
        <f t="shared" si="115"/>
        <v>0</v>
      </c>
      <c r="R1034" s="11">
        <f t="shared" si="116"/>
        <v>0</v>
      </c>
      <c r="S1034" s="11">
        <f t="shared" si="117"/>
        <v>0</v>
      </c>
      <c r="T1034" s="9">
        <f t="shared" si="118"/>
        <v>89.102838607999999</v>
      </c>
      <c r="AT1034" s="18"/>
      <c r="AU1034" s="15"/>
      <c r="AV1034" s="15"/>
      <c r="AW1034" s="15"/>
      <c r="AX1034" s="15"/>
      <c r="AY1034" s="15"/>
      <c r="AZ1034" s="15"/>
      <c r="BA1034" s="15"/>
      <c r="BB1034" s="15"/>
      <c r="BC1034" s="15"/>
      <c r="BD1034" s="15"/>
      <c r="BE1034" s="15"/>
      <c r="BF1034" s="15"/>
      <c r="BG1034" s="15"/>
      <c r="BH1034" s="15"/>
      <c r="BI1034" s="15"/>
      <c r="BJ1034" s="15"/>
      <c r="BK1034" s="15"/>
      <c r="BL1034" s="15"/>
      <c r="BM1034" s="15"/>
      <c r="BN1034" s="15"/>
      <c r="BO1034" s="15"/>
      <c r="BQ1034" s="18"/>
      <c r="BR1034" s="15"/>
      <c r="BS1034" s="15"/>
      <c r="BT1034" s="15"/>
      <c r="BU1034" s="15"/>
      <c r="BV1034" s="15"/>
      <c r="BW1034" s="15"/>
      <c r="BX1034" s="15"/>
      <c r="BY1034" s="15"/>
      <c r="BZ1034" s="15"/>
    </row>
    <row r="1035" spans="1:78" ht="15" customHeight="1" x14ac:dyDescent="0.75">
      <c r="A1035" s="10">
        <v>0</v>
      </c>
      <c r="B1035" s="11">
        <v>9500</v>
      </c>
      <c r="C1035" s="11">
        <v>79479</v>
      </c>
      <c r="D1035" s="11">
        <v>88772</v>
      </c>
      <c r="E1035" s="11">
        <v>8</v>
      </c>
      <c r="F1035" s="11">
        <v>0</v>
      </c>
      <c r="G1035" s="11">
        <v>0</v>
      </c>
      <c r="H1035" s="11">
        <v>189.58907467</v>
      </c>
      <c r="I1035" s="11">
        <v>0</v>
      </c>
      <c r="J1035" s="11">
        <v>12</v>
      </c>
      <c r="K1035" s="11">
        <v>37.952989909999999</v>
      </c>
      <c r="L1035" s="11" t="s">
        <v>20</v>
      </c>
      <c r="M1035" s="11" t="s">
        <v>18</v>
      </c>
      <c r="N1035" s="11">
        <f t="shared" si="112"/>
        <v>0</v>
      </c>
      <c r="O1035" s="11">
        <f t="shared" si="113"/>
        <v>0</v>
      </c>
      <c r="P1035" s="11">
        <f t="shared" si="114"/>
        <v>0</v>
      </c>
      <c r="Q1035" s="11">
        <f t="shared" si="115"/>
        <v>0</v>
      </c>
      <c r="R1035" s="11">
        <f t="shared" si="116"/>
        <v>0</v>
      </c>
      <c r="S1035" s="11">
        <f t="shared" si="117"/>
        <v>1</v>
      </c>
      <c r="T1035" s="9">
        <f t="shared" si="118"/>
        <v>0</v>
      </c>
      <c r="AT1035" s="18"/>
      <c r="AU1035" s="15"/>
      <c r="AV1035" s="15"/>
      <c r="AW1035" s="15"/>
      <c r="AX1035" s="15"/>
      <c r="AY1035" s="15"/>
      <c r="AZ1035" s="15"/>
      <c r="BA1035" s="15"/>
      <c r="BB1035" s="15"/>
      <c r="BC1035" s="15"/>
      <c r="BD1035" s="15"/>
      <c r="BE1035" s="15"/>
      <c r="BF1035" s="15"/>
      <c r="BG1035" s="15"/>
      <c r="BH1035" s="15"/>
      <c r="BI1035" s="15"/>
      <c r="BJ1035" s="15"/>
      <c r="BK1035" s="15"/>
      <c r="BL1035" s="15"/>
      <c r="BM1035" s="15"/>
      <c r="BN1035" s="15"/>
      <c r="BO1035" s="15"/>
      <c r="BQ1035" s="18"/>
      <c r="BR1035" s="15"/>
      <c r="BS1035" s="15"/>
      <c r="BT1035" s="15"/>
      <c r="BU1035" s="15"/>
      <c r="BV1035" s="15"/>
      <c r="BW1035" s="15"/>
      <c r="BX1035" s="15"/>
      <c r="BY1035" s="15"/>
      <c r="BZ1035" s="15"/>
    </row>
    <row r="1036" spans="1:78" ht="15" customHeight="1" x14ac:dyDescent="0.75">
      <c r="A1036" s="10">
        <v>1</v>
      </c>
      <c r="B1036" s="11">
        <v>9500</v>
      </c>
      <c r="C1036" s="11"/>
      <c r="D1036" s="11">
        <v>40000</v>
      </c>
      <c r="E1036" s="11">
        <v>10</v>
      </c>
      <c r="F1036" s="11">
        <v>0</v>
      </c>
      <c r="G1036" s="11">
        <v>0</v>
      </c>
      <c r="H1036" s="11">
        <v>36.5</v>
      </c>
      <c r="I1036" s="11">
        <v>1</v>
      </c>
      <c r="J1036" s="11">
        <v>1</v>
      </c>
      <c r="K1036" s="11"/>
      <c r="L1036" s="11" t="s">
        <v>13</v>
      </c>
      <c r="M1036" s="11" t="s">
        <v>14</v>
      </c>
      <c r="N1036" s="11">
        <f t="shared" si="112"/>
        <v>1</v>
      </c>
      <c r="O1036" s="11">
        <f t="shared" si="113"/>
        <v>0</v>
      </c>
      <c r="P1036" s="11">
        <f t="shared" si="114"/>
        <v>1</v>
      </c>
      <c r="Q1036" s="11">
        <f t="shared" si="115"/>
        <v>0</v>
      </c>
      <c r="R1036" s="11">
        <f t="shared" si="116"/>
        <v>0</v>
      </c>
      <c r="S1036" s="11">
        <f t="shared" si="117"/>
        <v>0</v>
      </c>
      <c r="T1036" s="9">
        <f t="shared" si="118"/>
        <v>36.5</v>
      </c>
      <c r="AT1036" s="18"/>
      <c r="AU1036" s="15"/>
      <c r="AV1036" s="15"/>
      <c r="AW1036" s="15"/>
      <c r="AX1036" s="15"/>
      <c r="AY1036" s="15"/>
      <c r="AZ1036" s="15"/>
      <c r="BA1036" s="15"/>
      <c r="BB1036" s="15"/>
      <c r="BC1036" s="15"/>
      <c r="BD1036" s="15"/>
      <c r="BE1036" s="15"/>
      <c r="BF1036" s="15"/>
      <c r="BG1036" s="15"/>
      <c r="BH1036" s="15"/>
      <c r="BI1036" s="15"/>
      <c r="BJ1036" s="15"/>
      <c r="BK1036" s="15"/>
      <c r="BL1036" s="15"/>
      <c r="BM1036" s="15"/>
      <c r="BN1036" s="15"/>
      <c r="BO1036" s="15"/>
      <c r="BQ1036" s="18"/>
      <c r="BR1036" s="15"/>
      <c r="BS1036" s="15"/>
      <c r="BT1036" s="15"/>
      <c r="BU1036" s="15"/>
      <c r="BV1036" s="15"/>
      <c r="BW1036" s="15"/>
      <c r="BX1036" s="15"/>
      <c r="BY1036" s="15"/>
      <c r="BZ1036" s="15"/>
    </row>
    <row r="1037" spans="1:78" ht="15" customHeight="1" x14ac:dyDescent="0.75">
      <c r="A1037" s="10">
        <v>0</v>
      </c>
      <c r="B1037" s="11">
        <v>9600</v>
      </c>
      <c r="C1037" s="11">
        <v>62405</v>
      </c>
      <c r="D1037" s="11">
        <v>69459</v>
      </c>
      <c r="E1037" s="11">
        <v>0</v>
      </c>
      <c r="F1037" s="11">
        <v>0</v>
      </c>
      <c r="G1037" s="11">
        <v>2</v>
      </c>
      <c r="H1037" s="11">
        <v>86.431831743999993</v>
      </c>
      <c r="I1037" s="11">
        <v>2</v>
      </c>
      <c r="J1037" s="11">
        <v>18</v>
      </c>
      <c r="K1037" s="11">
        <v>36.260331272000002</v>
      </c>
      <c r="L1037" s="11" t="s">
        <v>20</v>
      </c>
      <c r="M1037" s="11" t="s">
        <v>14</v>
      </c>
      <c r="N1037" s="11">
        <f t="shared" si="112"/>
        <v>0</v>
      </c>
      <c r="O1037" s="11">
        <f t="shared" si="113"/>
        <v>0</v>
      </c>
      <c r="P1037" s="11">
        <f t="shared" si="114"/>
        <v>1</v>
      </c>
      <c r="Q1037" s="11">
        <f t="shared" si="115"/>
        <v>0</v>
      </c>
      <c r="R1037" s="11">
        <f t="shared" si="116"/>
        <v>0</v>
      </c>
      <c r="S1037" s="11">
        <f t="shared" si="117"/>
        <v>0</v>
      </c>
      <c r="T1037" s="9">
        <f t="shared" si="118"/>
        <v>0</v>
      </c>
      <c r="AT1037" s="18"/>
      <c r="AU1037" s="15"/>
      <c r="AV1037" s="15"/>
      <c r="AW1037" s="15"/>
      <c r="AX1037" s="15"/>
      <c r="AY1037" s="15"/>
      <c r="AZ1037" s="15"/>
      <c r="BA1037" s="15"/>
      <c r="BB1037" s="15"/>
      <c r="BC1037" s="15"/>
      <c r="BD1037" s="15"/>
      <c r="BE1037" s="15"/>
      <c r="BF1037" s="15"/>
      <c r="BG1037" s="15"/>
      <c r="BH1037" s="15"/>
      <c r="BI1037" s="15"/>
      <c r="BJ1037" s="15"/>
      <c r="BK1037" s="15"/>
      <c r="BL1037" s="15"/>
      <c r="BM1037" s="15"/>
      <c r="BN1037" s="15"/>
      <c r="BO1037" s="15"/>
      <c r="BQ1037" s="18"/>
      <c r="BR1037" s="15"/>
      <c r="BS1037" s="15"/>
      <c r="BT1037" s="15"/>
      <c r="BU1037" s="15"/>
      <c r="BV1037" s="15"/>
      <c r="BW1037" s="15"/>
      <c r="BX1037" s="15"/>
      <c r="BY1037" s="15"/>
      <c r="BZ1037" s="15"/>
    </row>
    <row r="1038" spans="1:78" ht="15" customHeight="1" x14ac:dyDescent="0.75">
      <c r="A1038" s="10">
        <v>0</v>
      </c>
      <c r="B1038" s="11">
        <v>9600</v>
      </c>
      <c r="C1038" s="11">
        <v>45158</v>
      </c>
      <c r="D1038" s="11">
        <v>55455</v>
      </c>
      <c r="E1038" s="11">
        <v>15</v>
      </c>
      <c r="F1038" s="11">
        <v>0</v>
      </c>
      <c r="G1038" s="11">
        <v>0</v>
      </c>
      <c r="H1038" s="11">
        <v>82.713136879999993</v>
      </c>
      <c r="I1038" s="11">
        <v>0</v>
      </c>
      <c r="J1038" s="11">
        <v>12</v>
      </c>
      <c r="K1038" s="11">
        <v>30.931517996</v>
      </c>
      <c r="L1038" s="11" t="s">
        <v>20</v>
      </c>
      <c r="M1038" s="11" t="s">
        <v>14</v>
      </c>
      <c r="N1038" s="11">
        <f t="shared" si="112"/>
        <v>0</v>
      </c>
      <c r="O1038" s="11">
        <f t="shared" si="113"/>
        <v>0</v>
      </c>
      <c r="P1038" s="11">
        <f t="shared" si="114"/>
        <v>1</v>
      </c>
      <c r="Q1038" s="11">
        <f t="shared" si="115"/>
        <v>0</v>
      </c>
      <c r="R1038" s="11">
        <f t="shared" si="116"/>
        <v>0</v>
      </c>
      <c r="S1038" s="11">
        <f t="shared" si="117"/>
        <v>0</v>
      </c>
      <c r="T1038" s="9">
        <f t="shared" si="118"/>
        <v>0</v>
      </c>
      <c r="AT1038" s="18"/>
      <c r="AU1038" s="15"/>
      <c r="AV1038" s="15"/>
      <c r="AW1038" s="15"/>
      <c r="AX1038" s="15"/>
      <c r="AY1038" s="15"/>
      <c r="AZ1038" s="15"/>
      <c r="BA1038" s="15"/>
      <c r="BB1038" s="15"/>
      <c r="BC1038" s="15"/>
      <c r="BD1038" s="15"/>
      <c r="BE1038" s="15"/>
      <c r="BF1038" s="15"/>
      <c r="BG1038" s="15"/>
      <c r="BH1038" s="15"/>
      <c r="BI1038" s="15"/>
      <c r="BJ1038" s="15"/>
      <c r="BK1038" s="15"/>
      <c r="BL1038" s="15"/>
      <c r="BM1038" s="15"/>
      <c r="BN1038" s="15"/>
      <c r="BO1038" s="15"/>
      <c r="BQ1038" s="18"/>
      <c r="BR1038" s="15"/>
      <c r="BS1038" s="15"/>
      <c r="BT1038" s="15"/>
      <c r="BU1038" s="15"/>
      <c r="BV1038" s="15"/>
      <c r="BW1038" s="15"/>
      <c r="BX1038" s="15"/>
      <c r="BY1038" s="15"/>
      <c r="BZ1038" s="15"/>
    </row>
    <row r="1039" spans="1:78" ht="15" customHeight="1" x14ac:dyDescent="0.75">
      <c r="A1039" s="10">
        <v>0</v>
      </c>
      <c r="B1039" s="11">
        <v>9600</v>
      </c>
      <c r="C1039" s="11">
        <v>64758</v>
      </c>
      <c r="D1039" s="11">
        <v>63646</v>
      </c>
      <c r="E1039" s="11">
        <v>5</v>
      </c>
      <c r="F1039" s="11">
        <v>0</v>
      </c>
      <c r="G1039" s="11">
        <v>0</v>
      </c>
      <c r="H1039" s="11">
        <v>120.64455857999999</v>
      </c>
      <c r="I1039" s="11">
        <v>0</v>
      </c>
      <c r="J1039" s="11">
        <v>34</v>
      </c>
      <c r="K1039" s="11">
        <v>35.984929350000002</v>
      </c>
      <c r="L1039" s="11" t="s">
        <v>13</v>
      </c>
      <c r="M1039" s="11" t="s">
        <v>14</v>
      </c>
      <c r="N1039" s="11">
        <f t="shared" si="112"/>
        <v>1</v>
      </c>
      <c r="O1039" s="11">
        <f t="shared" si="113"/>
        <v>0</v>
      </c>
      <c r="P1039" s="11">
        <f t="shared" si="114"/>
        <v>1</v>
      </c>
      <c r="Q1039" s="11">
        <f t="shared" si="115"/>
        <v>0</v>
      </c>
      <c r="R1039" s="11">
        <f t="shared" si="116"/>
        <v>0</v>
      </c>
      <c r="S1039" s="11">
        <f t="shared" si="117"/>
        <v>0</v>
      </c>
      <c r="T1039" s="9">
        <f t="shared" si="118"/>
        <v>120.64455857999999</v>
      </c>
      <c r="AT1039" s="18"/>
      <c r="AU1039" s="15"/>
      <c r="AV1039" s="15"/>
      <c r="AW1039" s="15"/>
      <c r="AX1039" s="15"/>
      <c r="AY1039" s="15"/>
      <c r="AZ1039" s="15"/>
      <c r="BA1039" s="15"/>
      <c r="BB1039" s="15"/>
      <c r="BC1039" s="15"/>
      <c r="BD1039" s="15"/>
      <c r="BE1039" s="15"/>
      <c r="BF1039" s="15"/>
      <c r="BG1039" s="15"/>
      <c r="BH1039" s="15"/>
      <c r="BI1039" s="15"/>
      <c r="BJ1039" s="15"/>
      <c r="BK1039" s="15"/>
      <c r="BL1039" s="15"/>
      <c r="BM1039" s="15"/>
      <c r="BN1039" s="15"/>
      <c r="BO1039" s="15"/>
      <c r="BQ1039" s="18"/>
      <c r="BR1039" s="15"/>
      <c r="BS1039" s="15"/>
      <c r="BT1039" s="15"/>
      <c r="BU1039" s="15"/>
      <c r="BV1039" s="15"/>
      <c r="BW1039" s="15"/>
      <c r="BX1039" s="15"/>
      <c r="BY1039" s="15"/>
      <c r="BZ1039" s="15"/>
    </row>
    <row r="1040" spans="1:78" ht="15" customHeight="1" x14ac:dyDescent="0.75">
      <c r="A1040" s="10">
        <v>0</v>
      </c>
      <c r="B1040" s="11">
        <v>9600</v>
      </c>
      <c r="C1040" s="11">
        <v>53277</v>
      </c>
      <c r="D1040" s="11">
        <v>60843</v>
      </c>
      <c r="E1040" s="11">
        <v>0</v>
      </c>
      <c r="F1040" s="11">
        <v>0</v>
      </c>
      <c r="G1040" s="11">
        <v>0</v>
      </c>
      <c r="H1040" s="11">
        <v>180.28406154999999</v>
      </c>
      <c r="I1040" s="11">
        <v>0</v>
      </c>
      <c r="J1040" s="11">
        <v>21</v>
      </c>
      <c r="K1040" s="11">
        <v>37.950787581</v>
      </c>
      <c r="L1040" s="11" t="s">
        <v>20</v>
      </c>
      <c r="M1040" s="11" t="s">
        <v>15</v>
      </c>
      <c r="N1040" s="11">
        <f t="shared" si="112"/>
        <v>0</v>
      </c>
      <c r="O1040" s="11">
        <f t="shared" si="113"/>
        <v>0</v>
      </c>
      <c r="P1040" s="11">
        <f t="shared" si="114"/>
        <v>0</v>
      </c>
      <c r="Q1040" s="11">
        <f t="shared" si="115"/>
        <v>1</v>
      </c>
      <c r="R1040" s="11">
        <f t="shared" si="116"/>
        <v>0</v>
      </c>
      <c r="S1040" s="11">
        <f t="shared" si="117"/>
        <v>0</v>
      </c>
      <c r="T1040" s="9">
        <f t="shared" si="118"/>
        <v>0</v>
      </c>
      <c r="AT1040" s="18"/>
      <c r="AU1040" s="15"/>
      <c r="AV1040" s="15"/>
      <c r="AW1040" s="15"/>
      <c r="AX1040" s="15"/>
      <c r="AY1040" s="15"/>
      <c r="AZ1040" s="15"/>
      <c r="BA1040" s="15"/>
      <c r="BB1040" s="15"/>
      <c r="BC1040" s="15"/>
      <c r="BD1040" s="15"/>
      <c r="BE1040" s="15"/>
      <c r="BF1040" s="15"/>
      <c r="BG1040" s="15"/>
      <c r="BH1040" s="15"/>
      <c r="BI1040" s="15"/>
      <c r="BJ1040" s="15"/>
      <c r="BK1040" s="15"/>
      <c r="BL1040" s="15"/>
      <c r="BM1040" s="15"/>
      <c r="BN1040" s="15"/>
      <c r="BO1040" s="15"/>
      <c r="BQ1040" s="18"/>
      <c r="BR1040" s="15"/>
      <c r="BS1040" s="15"/>
      <c r="BT1040" s="15"/>
      <c r="BU1040" s="15"/>
      <c r="BV1040" s="15"/>
      <c r="BW1040" s="15"/>
      <c r="BX1040" s="15"/>
      <c r="BY1040" s="15"/>
      <c r="BZ1040" s="15"/>
    </row>
    <row r="1041" spans="1:78" ht="15" customHeight="1" x14ac:dyDescent="0.75">
      <c r="A1041" s="10">
        <v>0</v>
      </c>
      <c r="B1041" s="11">
        <v>9600</v>
      </c>
      <c r="C1041" s="11">
        <v>84333</v>
      </c>
      <c r="D1041" s="11">
        <v>201281</v>
      </c>
      <c r="E1041" s="11">
        <v>14</v>
      </c>
      <c r="F1041" s="11">
        <v>0</v>
      </c>
      <c r="G1041" s="11">
        <v>0</v>
      </c>
      <c r="H1041" s="11">
        <v>13.213057260999999</v>
      </c>
      <c r="I1041" s="11"/>
      <c r="J1041" s="11">
        <v>7</v>
      </c>
      <c r="K1041" s="11">
        <v>17.825630936</v>
      </c>
      <c r="L1041" s="11" t="s">
        <v>13</v>
      </c>
      <c r="M1041" s="11" t="s">
        <v>19</v>
      </c>
      <c r="N1041" s="11">
        <f t="shared" si="112"/>
        <v>1</v>
      </c>
      <c r="O1041" s="11">
        <f t="shared" si="113"/>
        <v>0</v>
      </c>
      <c r="P1041" s="11">
        <f t="shared" si="114"/>
        <v>0</v>
      </c>
      <c r="Q1041" s="11">
        <f t="shared" si="115"/>
        <v>0</v>
      </c>
      <c r="R1041" s="11">
        <f t="shared" si="116"/>
        <v>0</v>
      </c>
      <c r="S1041" s="11">
        <f t="shared" si="117"/>
        <v>0</v>
      </c>
      <c r="T1041" s="9">
        <f t="shared" si="118"/>
        <v>13.213057260999999</v>
      </c>
      <c r="AT1041" s="18"/>
      <c r="AU1041" s="15"/>
      <c r="AV1041" s="15"/>
      <c r="AW1041" s="15"/>
      <c r="AX1041" s="15"/>
      <c r="AY1041" s="15"/>
      <c r="AZ1041" s="15"/>
      <c r="BA1041" s="15"/>
      <c r="BB1041" s="15"/>
      <c r="BC1041" s="15"/>
      <c r="BD1041" s="15"/>
      <c r="BE1041" s="15"/>
      <c r="BF1041" s="15"/>
      <c r="BG1041" s="15"/>
      <c r="BH1041" s="15"/>
      <c r="BI1041" s="15"/>
      <c r="BJ1041" s="15"/>
      <c r="BK1041" s="15"/>
      <c r="BL1041" s="15"/>
      <c r="BM1041" s="15"/>
      <c r="BN1041" s="15"/>
      <c r="BO1041" s="15"/>
      <c r="BQ1041" s="18"/>
      <c r="BR1041" s="15"/>
      <c r="BS1041" s="15"/>
      <c r="BT1041" s="15"/>
      <c r="BU1041" s="15"/>
      <c r="BV1041" s="15"/>
      <c r="BW1041" s="15"/>
      <c r="BX1041" s="15"/>
      <c r="BY1041" s="15"/>
      <c r="BZ1041" s="15"/>
    </row>
    <row r="1042" spans="1:78" ht="15" customHeight="1" x14ac:dyDescent="0.75">
      <c r="A1042" s="10">
        <v>0</v>
      </c>
      <c r="B1042" s="11">
        <v>9600</v>
      </c>
      <c r="C1042" s="11">
        <v>70589</v>
      </c>
      <c r="D1042" s="11">
        <v>99384</v>
      </c>
      <c r="E1042" s="11">
        <v>0</v>
      </c>
      <c r="F1042" s="11">
        <v>0</v>
      </c>
      <c r="G1042" s="11">
        <v>1</v>
      </c>
      <c r="H1042" s="11">
        <v>176.46746229999999</v>
      </c>
      <c r="I1042" s="11">
        <v>0</v>
      </c>
      <c r="J1042" s="11">
        <v>31</v>
      </c>
      <c r="K1042" s="11">
        <v>34.234789575000001</v>
      </c>
      <c r="L1042" s="11" t="s">
        <v>13</v>
      </c>
      <c r="M1042" s="11" t="s">
        <v>14</v>
      </c>
      <c r="N1042" s="11">
        <f t="shared" si="112"/>
        <v>1</v>
      </c>
      <c r="O1042" s="11">
        <f t="shared" si="113"/>
        <v>0</v>
      </c>
      <c r="P1042" s="11">
        <f t="shared" si="114"/>
        <v>1</v>
      </c>
      <c r="Q1042" s="11">
        <f t="shared" si="115"/>
        <v>0</v>
      </c>
      <c r="R1042" s="11">
        <f t="shared" si="116"/>
        <v>0</v>
      </c>
      <c r="S1042" s="11">
        <f t="shared" si="117"/>
        <v>0</v>
      </c>
      <c r="T1042" s="9">
        <f t="shared" si="118"/>
        <v>176.46746229999999</v>
      </c>
      <c r="AT1042" s="18"/>
      <c r="AU1042" s="15"/>
      <c r="AV1042" s="15"/>
      <c r="AW1042" s="15"/>
      <c r="AX1042" s="15"/>
      <c r="AY1042" s="15"/>
      <c r="AZ1042" s="15"/>
      <c r="BA1042" s="15"/>
      <c r="BB1042" s="15"/>
      <c r="BC1042" s="15"/>
      <c r="BD1042" s="15"/>
      <c r="BE1042" s="15"/>
      <c r="BF1042" s="15"/>
      <c r="BG1042" s="15"/>
      <c r="BH1042" s="15"/>
      <c r="BI1042" s="15"/>
      <c r="BJ1042" s="15"/>
      <c r="BK1042" s="15"/>
      <c r="BL1042" s="15"/>
      <c r="BM1042" s="15"/>
      <c r="BN1042" s="15"/>
      <c r="BO1042" s="15"/>
      <c r="BQ1042" s="18"/>
      <c r="BR1042" s="15"/>
      <c r="BS1042" s="15"/>
      <c r="BT1042" s="15"/>
      <c r="BU1042" s="15"/>
      <c r="BV1042" s="15"/>
      <c r="BW1042" s="15"/>
      <c r="BX1042" s="15"/>
      <c r="BY1042" s="15"/>
      <c r="BZ1042" s="15"/>
    </row>
    <row r="1043" spans="1:78" ht="15" customHeight="1" x14ac:dyDescent="0.75">
      <c r="A1043" s="10">
        <v>1</v>
      </c>
      <c r="B1043" s="11">
        <v>9600</v>
      </c>
      <c r="C1043" s="11">
        <v>42357</v>
      </c>
      <c r="D1043" s="11">
        <v>99756</v>
      </c>
      <c r="E1043" s="11">
        <v>4</v>
      </c>
      <c r="F1043" s="11">
        <v>1</v>
      </c>
      <c r="G1043" s="11">
        <v>4</v>
      </c>
      <c r="H1043" s="11">
        <v>354.65022494999999</v>
      </c>
      <c r="I1043" s="11">
        <v>0</v>
      </c>
      <c r="J1043" s="11">
        <v>30</v>
      </c>
      <c r="K1043" s="11">
        <v>36.525172928000003</v>
      </c>
      <c r="L1043" s="11" t="s">
        <v>13</v>
      </c>
      <c r="M1043" s="11" t="s">
        <v>15</v>
      </c>
      <c r="N1043" s="11">
        <f t="shared" si="112"/>
        <v>1</v>
      </c>
      <c r="O1043" s="11">
        <f t="shared" si="113"/>
        <v>0</v>
      </c>
      <c r="P1043" s="11">
        <f t="shared" si="114"/>
        <v>0</v>
      </c>
      <c r="Q1043" s="11">
        <f t="shared" si="115"/>
        <v>1</v>
      </c>
      <c r="R1043" s="11">
        <f t="shared" si="116"/>
        <v>0</v>
      </c>
      <c r="S1043" s="11">
        <f t="shared" si="117"/>
        <v>0</v>
      </c>
      <c r="T1043" s="9">
        <f t="shared" si="118"/>
        <v>354.65022494999999</v>
      </c>
      <c r="AT1043" s="18"/>
      <c r="AU1043" s="15"/>
      <c r="AV1043" s="15"/>
      <c r="AW1043" s="15"/>
      <c r="AX1043" s="15"/>
      <c r="AY1043" s="15"/>
      <c r="AZ1043" s="15"/>
      <c r="BA1043" s="15"/>
      <c r="BB1043" s="15"/>
      <c r="BC1043" s="15"/>
      <c r="BD1043" s="15"/>
      <c r="BE1043" s="15"/>
      <c r="BF1043" s="15"/>
      <c r="BG1043" s="15"/>
      <c r="BH1043" s="15"/>
      <c r="BI1043" s="15"/>
      <c r="BJ1043" s="15"/>
      <c r="BK1043" s="15"/>
      <c r="BL1043" s="15"/>
      <c r="BM1043" s="15"/>
      <c r="BN1043" s="15"/>
      <c r="BO1043" s="15"/>
      <c r="BQ1043" s="18"/>
      <c r="BR1043" s="15"/>
      <c r="BS1043" s="15"/>
      <c r="BT1043" s="15"/>
      <c r="BU1043" s="15"/>
      <c r="BV1043" s="15"/>
      <c r="BW1043" s="15"/>
      <c r="BX1043" s="15"/>
      <c r="BY1043" s="15"/>
      <c r="BZ1043" s="15"/>
    </row>
    <row r="1044" spans="1:78" ht="15" customHeight="1" x14ac:dyDescent="0.75">
      <c r="A1044" s="10">
        <v>0</v>
      </c>
      <c r="B1044" s="11">
        <v>9600</v>
      </c>
      <c r="C1044" s="11"/>
      <c r="D1044" s="11">
        <v>68324</v>
      </c>
      <c r="E1044" s="11"/>
      <c r="F1044" s="11">
        <v>0</v>
      </c>
      <c r="G1044" s="11">
        <v>0</v>
      </c>
      <c r="H1044" s="11">
        <v>356.45017826999998</v>
      </c>
      <c r="I1044" s="11">
        <v>0</v>
      </c>
      <c r="J1044" s="11">
        <v>6</v>
      </c>
      <c r="K1044" s="11">
        <v>36.554268317000002</v>
      </c>
      <c r="L1044" s="11" t="s">
        <v>13</v>
      </c>
      <c r="M1044" s="11" t="s">
        <v>14</v>
      </c>
      <c r="N1044" s="11">
        <f t="shared" si="112"/>
        <v>1</v>
      </c>
      <c r="O1044" s="11">
        <f t="shared" si="113"/>
        <v>0</v>
      </c>
      <c r="P1044" s="11">
        <f t="shared" si="114"/>
        <v>1</v>
      </c>
      <c r="Q1044" s="11">
        <f t="shared" si="115"/>
        <v>0</v>
      </c>
      <c r="R1044" s="11">
        <f t="shared" si="116"/>
        <v>0</v>
      </c>
      <c r="S1044" s="11">
        <f t="shared" si="117"/>
        <v>0</v>
      </c>
      <c r="T1044" s="9">
        <f t="shared" si="118"/>
        <v>356.45017826999998</v>
      </c>
      <c r="AT1044" s="18"/>
      <c r="AU1044" s="15"/>
      <c r="AV1044" s="15"/>
      <c r="AW1044" s="15"/>
      <c r="AX1044" s="15"/>
      <c r="AY1044" s="15"/>
      <c r="AZ1044" s="15"/>
      <c r="BA1044" s="15"/>
      <c r="BB1044" s="15"/>
      <c r="BC1044" s="15"/>
      <c r="BD1044" s="15"/>
      <c r="BE1044" s="15"/>
      <c r="BF1044" s="15"/>
      <c r="BG1044" s="15"/>
      <c r="BH1044" s="15"/>
      <c r="BI1044" s="15"/>
      <c r="BJ1044" s="15"/>
      <c r="BK1044" s="15"/>
      <c r="BL1044" s="15"/>
      <c r="BM1044" s="15"/>
      <c r="BN1044" s="15"/>
      <c r="BO1044" s="15"/>
      <c r="BQ1044" s="18"/>
      <c r="BR1044" s="15"/>
      <c r="BS1044" s="15"/>
      <c r="BT1044" s="15"/>
      <c r="BU1044" s="15"/>
      <c r="BV1044" s="15"/>
      <c r="BW1044" s="15"/>
      <c r="BX1044" s="15"/>
      <c r="BY1044" s="15"/>
      <c r="BZ1044" s="15"/>
    </row>
    <row r="1045" spans="1:78" ht="15" customHeight="1" x14ac:dyDescent="0.75">
      <c r="A1045" s="10">
        <v>0</v>
      </c>
      <c r="B1045" s="11">
        <v>9600</v>
      </c>
      <c r="C1045" s="11">
        <v>73000</v>
      </c>
      <c r="D1045" s="11">
        <v>99600</v>
      </c>
      <c r="E1045" s="11">
        <v>4.5</v>
      </c>
      <c r="F1045" s="11">
        <v>0</v>
      </c>
      <c r="G1045" s="11">
        <v>1</v>
      </c>
      <c r="H1045" s="11">
        <v>93.333333332999999</v>
      </c>
      <c r="I1045" s="11">
        <v>1</v>
      </c>
      <c r="J1045" s="11">
        <v>34</v>
      </c>
      <c r="K1045" s="11"/>
      <c r="L1045" s="11" t="s">
        <v>13</v>
      </c>
      <c r="M1045" s="11" t="s">
        <v>18</v>
      </c>
      <c r="N1045" s="11">
        <f t="shared" si="112"/>
        <v>1</v>
      </c>
      <c r="O1045" s="11">
        <f t="shared" si="113"/>
        <v>0</v>
      </c>
      <c r="P1045" s="11">
        <f t="shared" si="114"/>
        <v>0</v>
      </c>
      <c r="Q1045" s="11">
        <f t="shared" si="115"/>
        <v>0</v>
      </c>
      <c r="R1045" s="11">
        <f t="shared" si="116"/>
        <v>0</v>
      </c>
      <c r="S1045" s="11">
        <f t="shared" si="117"/>
        <v>1</v>
      </c>
      <c r="T1045" s="9">
        <f t="shared" si="118"/>
        <v>93.333333332999999</v>
      </c>
      <c r="AT1045" s="18"/>
      <c r="AU1045" s="15"/>
      <c r="AV1045" s="15"/>
      <c r="AW1045" s="15"/>
      <c r="AX1045" s="15"/>
      <c r="AY1045" s="15"/>
      <c r="AZ1045" s="15"/>
      <c r="BA1045" s="15"/>
      <c r="BB1045" s="15"/>
      <c r="BC1045" s="15"/>
      <c r="BD1045" s="15"/>
      <c r="BE1045" s="15"/>
      <c r="BF1045" s="15"/>
      <c r="BG1045" s="15"/>
      <c r="BH1045" s="15"/>
      <c r="BI1045" s="15"/>
      <c r="BJ1045" s="15"/>
      <c r="BK1045" s="15"/>
      <c r="BL1045" s="15"/>
      <c r="BM1045" s="15"/>
      <c r="BN1045" s="15"/>
      <c r="BO1045" s="15"/>
      <c r="BQ1045" s="18"/>
      <c r="BR1045" s="15"/>
      <c r="BS1045" s="15"/>
      <c r="BT1045" s="15"/>
      <c r="BU1045" s="15"/>
      <c r="BV1045" s="15"/>
      <c r="BW1045" s="15"/>
      <c r="BX1045" s="15"/>
      <c r="BY1045" s="15"/>
      <c r="BZ1045" s="15"/>
    </row>
    <row r="1046" spans="1:78" ht="15" customHeight="1" x14ac:dyDescent="0.75">
      <c r="A1046" s="10">
        <v>0</v>
      </c>
      <c r="B1046" s="11">
        <v>9600</v>
      </c>
      <c r="C1046" s="11">
        <v>53196</v>
      </c>
      <c r="D1046" s="11">
        <v>63942</v>
      </c>
      <c r="E1046" s="11">
        <v>16</v>
      </c>
      <c r="F1046" s="11">
        <v>0</v>
      </c>
      <c r="G1046" s="11">
        <v>4</v>
      </c>
      <c r="H1046" s="11">
        <v>227.56368402000001</v>
      </c>
      <c r="I1046" s="11">
        <v>0</v>
      </c>
      <c r="J1046" s="11">
        <v>36</v>
      </c>
      <c r="K1046" s="11">
        <v>24.016769941</v>
      </c>
      <c r="L1046" s="11" t="s">
        <v>20</v>
      </c>
      <c r="M1046" s="11" t="s">
        <v>14</v>
      </c>
      <c r="N1046" s="11">
        <f t="shared" si="112"/>
        <v>0</v>
      </c>
      <c r="O1046" s="11">
        <f t="shared" si="113"/>
        <v>0</v>
      </c>
      <c r="P1046" s="11">
        <f t="shared" si="114"/>
        <v>1</v>
      </c>
      <c r="Q1046" s="11">
        <f t="shared" si="115"/>
        <v>0</v>
      </c>
      <c r="R1046" s="11">
        <f t="shared" si="116"/>
        <v>0</v>
      </c>
      <c r="S1046" s="11">
        <f t="shared" si="117"/>
        <v>0</v>
      </c>
      <c r="T1046" s="9">
        <f t="shared" si="118"/>
        <v>0</v>
      </c>
      <c r="AT1046" s="18"/>
      <c r="AU1046" s="15"/>
      <c r="AV1046" s="15"/>
      <c r="AW1046" s="15"/>
      <c r="AX1046" s="15"/>
      <c r="AY1046" s="15"/>
      <c r="AZ1046" s="15"/>
      <c r="BA1046" s="15"/>
      <c r="BB1046" s="15"/>
      <c r="BC1046" s="15"/>
      <c r="BD1046" s="15"/>
      <c r="BE1046" s="15"/>
      <c r="BF1046" s="15"/>
      <c r="BG1046" s="15"/>
      <c r="BH1046" s="15"/>
      <c r="BI1046" s="15"/>
      <c r="BJ1046" s="15"/>
      <c r="BK1046" s="15"/>
      <c r="BL1046" s="15"/>
      <c r="BM1046" s="15"/>
      <c r="BN1046" s="15"/>
      <c r="BO1046" s="15"/>
      <c r="BQ1046" s="18"/>
      <c r="BR1046" s="15"/>
      <c r="BS1046" s="15"/>
      <c r="BT1046" s="15"/>
      <c r="BU1046" s="15"/>
      <c r="BV1046" s="15"/>
      <c r="BW1046" s="15"/>
      <c r="BX1046" s="15"/>
      <c r="BY1046" s="15"/>
      <c r="BZ1046" s="15"/>
    </row>
    <row r="1047" spans="1:78" ht="15" customHeight="1" x14ac:dyDescent="0.75">
      <c r="A1047" s="10">
        <v>0</v>
      </c>
      <c r="B1047" s="11">
        <v>9600</v>
      </c>
      <c r="C1047" s="11">
        <v>56224</v>
      </c>
      <c r="D1047" s="11">
        <v>60260</v>
      </c>
      <c r="E1047" s="11">
        <v>15</v>
      </c>
      <c r="F1047" s="11">
        <v>0</v>
      </c>
      <c r="G1047" s="11">
        <v>3</v>
      </c>
      <c r="H1047" s="11">
        <v>219.7420453</v>
      </c>
      <c r="I1047" s="11">
        <v>0</v>
      </c>
      <c r="J1047" s="11">
        <v>36</v>
      </c>
      <c r="K1047" s="11">
        <v>25.439463542999999</v>
      </c>
      <c r="L1047" s="11" t="s">
        <v>20</v>
      </c>
      <c r="M1047" s="11" t="s">
        <v>14</v>
      </c>
      <c r="N1047" s="11">
        <f t="shared" si="112"/>
        <v>0</v>
      </c>
      <c r="O1047" s="11">
        <f t="shared" si="113"/>
        <v>0</v>
      </c>
      <c r="P1047" s="11">
        <f t="shared" si="114"/>
        <v>1</v>
      </c>
      <c r="Q1047" s="11">
        <f t="shared" si="115"/>
        <v>0</v>
      </c>
      <c r="R1047" s="11">
        <f t="shared" si="116"/>
        <v>0</v>
      </c>
      <c r="S1047" s="11">
        <f t="shared" si="117"/>
        <v>0</v>
      </c>
      <c r="T1047" s="9">
        <f t="shared" si="118"/>
        <v>0</v>
      </c>
      <c r="AT1047" s="18"/>
      <c r="AU1047" s="15"/>
      <c r="AV1047" s="15"/>
      <c r="AW1047" s="15"/>
      <c r="AX1047" s="15"/>
      <c r="AY1047" s="15"/>
      <c r="AZ1047" s="15"/>
      <c r="BA1047" s="15"/>
      <c r="BB1047" s="15"/>
      <c r="BC1047" s="15"/>
      <c r="BD1047" s="15"/>
      <c r="BE1047" s="15"/>
      <c r="BF1047" s="15"/>
      <c r="BG1047" s="15"/>
      <c r="BH1047" s="15"/>
      <c r="BI1047" s="15"/>
      <c r="BJ1047" s="15"/>
      <c r="BK1047" s="15"/>
      <c r="BL1047" s="15"/>
      <c r="BM1047" s="15"/>
      <c r="BN1047" s="15"/>
      <c r="BO1047" s="15"/>
      <c r="BQ1047" s="18"/>
      <c r="BR1047" s="15"/>
      <c r="BS1047" s="15"/>
      <c r="BT1047" s="15"/>
      <c r="BU1047" s="15"/>
      <c r="BV1047" s="15"/>
      <c r="BW1047" s="15"/>
      <c r="BX1047" s="15"/>
      <c r="BY1047" s="15"/>
      <c r="BZ1047" s="15"/>
    </row>
    <row r="1048" spans="1:78" ht="15" customHeight="1" x14ac:dyDescent="0.75">
      <c r="A1048" s="10">
        <v>0</v>
      </c>
      <c r="B1048" s="11">
        <v>9600</v>
      </c>
      <c r="C1048" s="11">
        <v>46683</v>
      </c>
      <c r="D1048" s="11">
        <v>61773</v>
      </c>
      <c r="E1048" s="11">
        <v>1</v>
      </c>
      <c r="F1048" s="11">
        <v>0</v>
      </c>
      <c r="G1048" s="11">
        <v>0</v>
      </c>
      <c r="H1048" s="11">
        <v>171.05844902999999</v>
      </c>
      <c r="I1048" s="11">
        <v>1</v>
      </c>
      <c r="J1048" s="11">
        <v>20</v>
      </c>
      <c r="K1048" s="11">
        <v>38.005289312000002</v>
      </c>
      <c r="L1048" s="11" t="s">
        <v>20</v>
      </c>
      <c r="M1048" s="11" t="s">
        <v>15</v>
      </c>
      <c r="N1048" s="11">
        <f t="shared" si="112"/>
        <v>0</v>
      </c>
      <c r="O1048" s="11">
        <f t="shared" si="113"/>
        <v>0</v>
      </c>
      <c r="P1048" s="11">
        <f t="shared" si="114"/>
        <v>0</v>
      </c>
      <c r="Q1048" s="11">
        <f t="shared" si="115"/>
        <v>1</v>
      </c>
      <c r="R1048" s="11">
        <f t="shared" si="116"/>
        <v>0</v>
      </c>
      <c r="S1048" s="11">
        <f t="shared" si="117"/>
        <v>0</v>
      </c>
      <c r="T1048" s="9">
        <f t="shared" si="118"/>
        <v>0</v>
      </c>
      <c r="AT1048" s="18"/>
      <c r="AU1048" s="15"/>
      <c r="AV1048" s="15"/>
      <c r="AW1048" s="15"/>
      <c r="AX1048" s="15"/>
      <c r="AY1048" s="15"/>
      <c r="AZ1048" s="15"/>
      <c r="BA1048" s="15"/>
      <c r="BB1048" s="15"/>
      <c r="BC1048" s="15"/>
      <c r="BD1048" s="15"/>
      <c r="BE1048" s="15"/>
      <c r="BF1048" s="15"/>
      <c r="BG1048" s="15"/>
      <c r="BH1048" s="15"/>
      <c r="BI1048" s="15"/>
      <c r="BJ1048" s="15"/>
      <c r="BK1048" s="15"/>
      <c r="BL1048" s="15"/>
      <c r="BM1048" s="15"/>
      <c r="BN1048" s="15"/>
      <c r="BO1048" s="15"/>
      <c r="BQ1048" s="18"/>
      <c r="BR1048" s="15"/>
      <c r="BS1048" s="15"/>
      <c r="BT1048" s="15"/>
      <c r="BU1048" s="15"/>
      <c r="BV1048" s="15"/>
      <c r="BW1048" s="15"/>
      <c r="BX1048" s="15"/>
      <c r="BY1048" s="15"/>
      <c r="BZ1048" s="15"/>
    </row>
    <row r="1049" spans="1:78" ht="15" customHeight="1" x14ac:dyDescent="0.75">
      <c r="A1049" s="10">
        <v>0</v>
      </c>
      <c r="B1049" s="11">
        <v>9600</v>
      </c>
      <c r="C1049" s="11"/>
      <c r="D1049" s="11">
        <v>56900</v>
      </c>
      <c r="E1049" s="11"/>
      <c r="F1049" s="11"/>
      <c r="G1049" s="11"/>
      <c r="H1049" s="11"/>
      <c r="I1049" s="11"/>
      <c r="J1049" s="11"/>
      <c r="K1049" s="11">
        <v>14.435238784999999</v>
      </c>
      <c r="L1049" s="11"/>
      <c r="M1049" s="11"/>
      <c r="N1049" s="11">
        <f t="shared" si="112"/>
        <v>0</v>
      </c>
      <c r="O1049" s="11">
        <f t="shared" si="113"/>
        <v>0</v>
      </c>
      <c r="P1049" s="11">
        <f t="shared" si="114"/>
        <v>0</v>
      </c>
      <c r="Q1049" s="11">
        <f t="shared" si="115"/>
        <v>0</v>
      </c>
      <c r="R1049" s="11">
        <f t="shared" si="116"/>
        <v>0</v>
      </c>
      <c r="S1049" s="11">
        <f t="shared" si="117"/>
        <v>0</v>
      </c>
      <c r="T1049" s="9">
        <f t="shared" si="118"/>
        <v>0</v>
      </c>
      <c r="AT1049" s="18"/>
      <c r="AU1049" s="15"/>
      <c r="AV1049" s="15"/>
      <c r="AW1049" s="15"/>
      <c r="AX1049" s="15"/>
      <c r="AY1049" s="15"/>
      <c r="AZ1049" s="15"/>
      <c r="BA1049" s="15"/>
      <c r="BB1049" s="15"/>
      <c r="BC1049" s="15"/>
      <c r="BD1049" s="15"/>
      <c r="BE1049" s="15"/>
      <c r="BF1049" s="15"/>
      <c r="BG1049" s="15"/>
      <c r="BH1049" s="15"/>
      <c r="BI1049" s="15"/>
      <c r="BJ1049" s="15"/>
      <c r="BK1049" s="15"/>
      <c r="BL1049" s="15"/>
      <c r="BM1049" s="15"/>
      <c r="BN1049" s="15"/>
      <c r="BO1049" s="15"/>
      <c r="BQ1049" s="18"/>
      <c r="BR1049" s="15"/>
      <c r="BS1049" s="15"/>
      <c r="BT1049" s="15"/>
      <c r="BU1049" s="15"/>
      <c r="BV1049" s="15"/>
      <c r="BW1049" s="15"/>
      <c r="BX1049" s="15"/>
      <c r="BY1049" s="15"/>
      <c r="BZ1049" s="15"/>
    </row>
    <row r="1050" spans="1:78" ht="15" customHeight="1" x14ac:dyDescent="0.75">
      <c r="A1050" s="10">
        <v>1</v>
      </c>
      <c r="B1050" s="11">
        <v>9600</v>
      </c>
      <c r="C1050" s="11">
        <v>24680</v>
      </c>
      <c r="D1050" s="11">
        <v>43500</v>
      </c>
      <c r="E1050" s="11">
        <v>18</v>
      </c>
      <c r="F1050" s="11">
        <v>0</v>
      </c>
      <c r="G1050" s="11">
        <v>3</v>
      </c>
      <c r="H1050" s="11">
        <v>114.66666667</v>
      </c>
      <c r="I1050" s="11">
        <v>0</v>
      </c>
      <c r="J1050" s="11">
        <v>19</v>
      </c>
      <c r="K1050" s="11"/>
      <c r="L1050" s="11" t="s">
        <v>20</v>
      </c>
      <c r="M1050" s="11" t="s">
        <v>14</v>
      </c>
      <c r="N1050" s="11">
        <f t="shared" si="112"/>
        <v>0</v>
      </c>
      <c r="O1050" s="11">
        <f t="shared" si="113"/>
        <v>0</v>
      </c>
      <c r="P1050" s="11">
        <f t="shared" si="114"/>
        <v>1</v>
      </c>
      <c r="Q1050" s="11">
        <f t="shared" si="115"/>
        <v>0</v>
      </c>
      <c r="R1050" s="11">
        <f t="shared" si="116"/>
        <v>0</v>
      </c>
      <c r="S1050" s="11">
        <f t="shared" si="117"/>
        <v>0</v>
      </c>
      <c r="T1050" s="9">
        <f t="shared" si="118"/>
        <v>0</v>
      </c>
      <c r="AT1050" s="18"/>
      <c r="AU1050" s="15"/>
      <c r="AV1050" s="15"/>
      <c r="AW1050" s="15"/>
      <c r="AX1050" s="15"/>
      <c r="AY1050" s="15"/>
      <c r="AZ1050" s="15"/>
      <c r="BA1050" s="15"/>
      <c r="BB1050" s="15"/>
      <c r="BC1050" s="15"/>
      <c r="BD1050" s="15"/>
      <c r="BE1050" s="15"/>
      <c r="BF1050" s="15"/>
      <c r="BG1050" s="15"/>
      <c r="BH1050" s="15"/>
      <c r="BI1050" s="15"/>
      <c r="BJ1050" s="15"/>
      <c r="BK1050" s="15"/>
      <c r="BL1050" s="15"/>
      <c r="BM1050" s="15"/>
      <c r="BN1050" s="15"/>
      <c r="BO1050" s="15"/>
      <c r="BQ1050" s="18"/>
      <c r="BR1050" s="15"/>
      <c r="BS1050" s="15"/>
      <c r="BT1050" s="15"/>
      <c r="BU1050" s="15"/>
      <c r="BV1050" s="15"/>
      <c r="BW1050" s="15"/>
      <c r="BX1050" s="15"/>
      <c r="BY1050" s="15"/>
      <c r="BZ1050" s="15"/>
    </row>
    <row r="1051" spans="1:78" ht="15" customHeight="1" x14ac:dyDescent="0.75">
      <c r="A1051" s="10">
        <v>0</v>
      </c>
      <c r="B1051" s="11">
        <v>9600</v>
      </c>
      <c r="C1051" s="11">
        <v>50655</v>
      </c>
      <c r="D1051" s="11">
        <v>59502</v>
      </c>
      <c r="E1051" s="11">
        <v>0</v>
      </c>
      <c r="F1051" s="11">
        <v>0</v>
      </c>
      <c r="G1051" s="11">
        <v>0</v>
      </c>
      <c r="H1051" s="11">
        <v>93.432844102000004</v>
      </c>
      <c r="I1051" s="11">
        <v>0</v>
      </c>
      <c r="J1051" s="11">
        <v>20</v>
      </c>
      <c r="K1051" s="11">
        <v>37.982353508000003</v>
      </c>
      <c r="L1051" s="11" t="s">
        <v>20</v>
      </c>
      <c r="M1051" s="11" t="s">
        <v>14</v>
      </c>
      <c r="N1051" s="11">
        <f t="shared" si="112"/>
        <v>0</v>
      </c>
      <c r="O1051" s="11">
        <f t="shared" si="113"/>
        <v>0</v>
      </c>
      <c r="P1051" s="11">
        <f t="shared" si="114"/>
        <v>1</v>
      </c>
      <c r="Q1051" s="11">
        <f t="shared" si="115"/>
        <v>0</v>
      </c>
      <c r="R1051" s="11">
        <f t="shared" si="116"/>
        <v>0</v>
      </c>
      <c r="S1051" s="11">
        <f t="shared" si="117"/>
        <v>0</v>
      </c>
      <c r="T1051" s="9">
        <f t="shared" si="118"/>
        <v>0</v>
      </c>
      <c r="AT1051" s="18"/>
      <c r="AU1051" s="15"/>
      <c r="AV1051" s="15"/>
      <c r="AW1051" s="15"/>
      <c r="AX1051" s="15"/>
      <c r="AY1051" s="15"/>
      <c r="AZ1051" s="15"/>
      <c r="BA1051" s="15"/>
      <c r="BB1051" s="15"/>
      <c r="BC1051" s="15"/>
      <c r="BD1051" s="15"/>
      <c r="BE1051" s="15"/>
      <c r="BF1051" s="15"/>
      <c r="BG1051" s="15"/>
      <c r="BH1051" s="15"/>
      <c r="BI1051" s="15"/>
      <c r="BJ1051" s="15"/>
      <c r="BK1051" s="15"/>
      <c r="BL1051" s="15"/>
      <c r="BM1051" s="15"/>
      <c r="BN1051" s="15"/>
      <c r="BO1051" s="15"/>
      <c r="BQ1051" s="18"/>
      <c r="BR1051" s="15"/>
      <c r="BS1051" s="15"/>
      <c r="BT1051" s="15"/>
      <c r="BU1051" s="15"/>
      <c r="BV1051" s="15"/>
      <c r="BW1051" s="15"/>
      <c r="BX1051" s="15"/>
      <c r="BY1051" s="15"/>
      <c r="BZ1051" s="15"/>
    </row>
    <row r="1052" spans="1:78" ht="15" customHeight="1" x14ac:dyDescent="0.75">
      <c r="A1052" s="10">
        <v>0</v>
      </c>
      <c r="B1052" s="11">
        <v>9600</v>
      </c>
      <c r="C1052" s="11">
        <v>45240</v>
      </c>
      <c r="D1052" s="11">
        <v>60136</v>
      </c>
      <c r="E1052" s="11">
        <v>2</v>
      </c>
      <c r="F1052" s="11">
        <v>0</v>
      </c>
      <c r="G1052" s="11">
        <v>1</v>
      </c>
      <c r="H1052" s="11">
        <v>83.066750905000006</v>
      </c>
      <c r="I1052" s="11">
        <v>0</v>
      </c>
      <c r="J1052" s="11">
        <v>19</v>
      </c>
      <c r="K1052" s="11">
        <v>38.454300021999998</v>
      </c>
      <c r="L1052" s="11" t="s">
        <v>20</v>
      </c>
      <c r="M1052" s="11" t="s">
        <v>14</v>
      </c>
      <c r="N1052" s="11">
        <f t="shared" si="112"/>
        <v>0</v>
      </c>
      <c r="O1052" s="11">
        <f t="shared" si="113"/>
        <v>0</v>
      </c>
      <c r="P1052" s="11">
        <f t="shared" si="114"/>
        <v>1</v>
      </c>
      <c r="Q1052" s="11">
        <f t="shared" si="115"/>
        <v>0</v>
      </c>
      <c r="R1052" s="11">
        <f t="shared" si="116"/>
        <v>0</v>
      </c>
      <c r="S1052" s="11">
        <f t="shared" si="117"/>
        <v>0</v>
      </c>
      <c r="T1052" s="9">
        <f t="shared" si="118"/>
        <v>0</v>
      </c>
      <c r="AT1052" s="18"/>
      <c r="AU1052" s="15"/>
      <c r="AV1052" s="15"/>
      <c r="AW1052" s="15"/>
      <c r="AX1052" s="15"/>
      <c r="AY1052" s="15"/>
      <c r="AZ1052" s="15"/>
      <c r="BA1052" s="15"/>
      <c r="BB1052" s="15"/>
      <c r="BC1052" s="15"/>
      <c r="BD1052" s="15"/>
      <c r="BE1052" s="15"/>
      <c r="BF1052" s="15"/>
      <c r="BG1052" s="15"/>
      <c r="BH1052" s="15"/>
      <c r="BI1052" s="15"/>
      <c r="BJ1052" s="15"/>
      <c r="BK1052" s="15"/>
      <c r="BL1052" s="15"/>
      <c r="BM1052" s="15"/>
      <c r="BN1052" s="15"/>
      <c r="BO1052" s="15"/>
      <c r="BQ1052" s="18"/>
      <c r="BR1052" s="15"/>
      <c r="BS1052" s="15"/>
      <c r="BT1052" s="15"/>
      <c r="BU1052" s="15"/>
      <c r="BV1052" s="15"/>
      <c r="BW1052" s="15"/>
      <c r="BX1052" s="15"/>
      <c r="BY1052" s="15"/>
      <c r="BZ1052" s="15"/>
    </row>
    <row r="1053" spans="1:78" ht="15" customHeight="1" x14ac:dyDescent="0.75">
      <c r="A1053" s="10">
        <v>0</v>
      </c>
      <c r="B1053" s="11">
        <v>9600</v>
      </c>
      <c r="C1053" s="11">
        <v>77359</v>
      </c>
      <c r="D1053" s="11">
        <v>101365</v>
      </c>
      <c r="E1053" s="11">
        <v>1</v>
      </c>
      <c r="F1053" s="11">
        <v>0</v>
      </c>
      <c r="G1053" s="11">
        <v>0</v>
      </c>
      <c r="H1053" s="11">
        <v>182.80351444999999</v>
      </c>
      <c r="I1053" s="11">
        <v>0</v>
      </c>
      <c r="J1053" s="11">
        <v>31</v>
      </c>
      <c r="K1053" s="11">
        <v>33.481910133</v>
      </c>
      <c r="L1053" s="11" t="s">
        <v>13</v>
      </c>
      <c r="M1053" s="11" t="s">
        <v>14</v>
      </c>
      <c r="N1053" s="11">
        <f t="shared" si="112"/>
        <v>1</v>
      </c>
      <c r="O1053" s="11">
        <f t="shared" si="113"/>
        <v>0</v>
      </c>
      <c r="P1053" s="11">
        <f t="shared" si="114"/>
        <v>1</v>
      </c>
      <c r="Q1053" s="11">
        <f t="shared" si="115"/>
        <v>0</v>
      </c>
      <c r="R1053" s="11">
        <f t="shared" si="116"/>
        <v>0</v>
      </c>
      <c r="S1053" s="11">
        <f t="shared" si="117"/>
        <v>0</v>
      </c>
      <c r="T1053" s="9">
        <f t="shared" si="118"/>
        <v>182.80351444999999</v>
      </c>
      <c r="AT1053" s="18"/>
      <c r="AU1053" s="15"/>
      <c r="AV1053" s="15"/>
      <c r="AW1053" s="15"/>
      <c r="AX1053" s="15"/>
      <c r="AY1053" s="15"/>
      <c r="AZ1053" s="15"/>
      <c r="BA1053" s="15"/>
      <c r="BB1053" s="15"/>
      <c r="BC1053" s="15"/>
      <c r="BD1053" s="15"/>
      <c r="BE1053" s="15"/>
      <c r="BF1053" s="15"/>
      <c r="BG1053" s="15"/>
      <c r="BH1053" s="15"/>
      <c r="BI1053" s="15"/>
      <c r="BJ1053" s="15"/>
      <c r="BK1053" s="15"/>
      <c r="BL1053" s="15"/>
      <c r="BM1053" s="15"/>
      <c r="BN1053" s="15"/>
      <c r="BO1053" s="15"/>
      <c r="BQ1053" s="18"/>
      <c r="BR1053" s="15"/>
      <c r="BS1053" s="15"/>
      <c r="BT1053" s="15"/>
      <c r="BU1053" s="15"/>
      <c r="BV1053" s="15"/>
      <c r="BW1053" s="15"/>
      <c r="BX1053" s="15"/>
      <c r="BY1053" s="15"/>
      <c r="BZ1053" s="15"/>
    </row>
    <row r="1054" spans="1:78" ht="15" customHeight="1" x14ac:dyDescent="0.75">
      <c r="A1054" s="10">
        <v>0</v>
      </c>
      <c r="B1054" s="11">
        <v>9600</v>
      </c>
      <c r="C1054" s="11">
        <v>44553</v>
      </c>
      <c r="D1054" s="11">
        <v>48626</v>
      </c>
      <c r="E1054" s="11">
        <v>20</v>
      </c>
      <c r="F1054" s="11">
        <v>0</v>
      </c>
      <c r="G1054" s="11">
        <v>1</v>
      </c>
      <c r="H1054" s="11">
        <v>226.45215948000001</v>
      </c>
      <c r="I1054" s="11">
        <v>0</v>
      </c>
      <c r="J1054" s="11">
        <v>18</v>
      </c>
      <c r="K1054" s="11">
        <v>35.555922893000002</v>
      </c>
      <c r="L1054" s="11" t="s">
        <v>13</v>
      </c>
      <c r="M1054" s="11" t="s">
        <v>17</v>
      </c>
      <c r="N1054" s="11">
        <f t="shared" si="112"/>
        <v>1</v>
      </c>
      <c r="O1054" s="11">
        <f t="shared" si="113"/>
        <v>1</v>
      </c>
      <c r="P1054" s="11">
        <f t="shared" si="114"/>
        <v>0</v>
      </c>
      <c r="Q1054" s="11">
        <f t="shared" si="115"/>
        <v>0</v>
      </c>
      <c r="R1054" s="11">
        <f t="shared" si="116"/>
        <v>0</v>
      </c>
      <c r="S1054" s="11">
        <f t="shared" si="117"/>
        <v>0</v>
      </c>
      <c r="T1054" s="9">
        <f t="shared" si="118"/>
        <v>226.45215948000001</v>
      </c>
      <c r="AT1054" s="18"/>
      <c r="AU1054" s="15"/>
      <c r="AV1054" s="15"/>
      <c r="AW1054" s="15"/>
      <c r="AX1054" s="15"/>
      <c r="AY1054" s="15"/>
      <c r="AZ1054" s="15"/>
      <c r="BA1054" s="15"/>
      <c r="BB1054" s="15"/>
      <c r="BC1054" s="15"/>
      <c r="BD1054" s="15"/>
      <c r="BE1054" s="15"/>
      <c r="BF1054" s="15"/>
      <c r="BG1054" s="15"/>
      <c r="BH1054" s="15"/>
      <c r="BI1054" s="15"/>
      <c r="BJ1054" s="15"/>
      <c r="BK1054" s="15"/>
      <c r="BL1054" s="15"/>
      <c r="BM1054" s="15"/>
      <c r="BN1054" s="15"/>
      <c r="BO1054" s="15"/>
      <c r="BQ1054" s="18"/>
      <c r="BR1054" s="15"/>
      <c r="BS1054" s="15"/>
      <c r="BT1054" s="15"/>
      <c r="BU1054" s="15"/>
      <c r="BV1054" s="15"/>
      <c r="BW1054" s="15"/>
      <c r="BX1054" s="15"/>
      <c r="BY1054" s="15"/>
      <c r="BZ1054" s="15"/>
    </row>
    <row r="1055" spans="1:78" ht="15" customHeight="1" x14ac:dyDescent="0.75">
      <c r="A1055" s="10">
        <v>0</v>
      </c>
      <c r="B1055" s="11">
        <v>9700</v>
      </c>
      <c r="C1055" s="11">
        <v>75566</v>
      </c>
      <c r="D1055" s="11">
        <v>92066</v>
      </c>
      <c r="E1055" s="11">
        <v>14</v>
      </c>
      <c r="F1055" s="11">
        <v>0</v>
      </c>
      <c r="G1055" s="11">
        <v>0</v>
      </c>
      <c r="H1055" s="11">
        <v>94.987922190999996</v>
      </c>
      <c r="I1055" s="11">
        <v>0</v>
      </c>
      <c r="J1055" s="11">
        <v>8</v>
      </c>
      <c r="K1055" s="11">
        <v>25.161183475000001</v>
      </c>
      <c r="L1055" s="11" t="s">
        <v>20</v>
      </c>
      <c r="M1055" s="11" t="s">
        <v>15</v>
      </c>
      <c r="N1055" s="11">
        <f t="shared" si="112"/>
        <v>0</v>
      </c>
      <c r="O1055" s="11">
        <f t="shared" si="113"/>
        <v>0</v>
      </c>
      <c r="P1055" s="11">
        <f t="shared" si="114"/>
        <v>0</v>
      </c>
      <c r="Q1055" s="11">
        <f t="shared" si="115"/>
        <v>1</v>
      </c>
      <c r="R1055" s="11">
        <f t="shared" si="116"/>
        <v>0</v>
      </c>
      <c r="S1055" s="11">
        <f t="shared" si="117"/>
        <v>0</v>
      </c>
      <c r="T1055" s="9">
        <f t="shared" si="118"/>
        <v>0</v>
      </c>
      <c r="AT1055" s="18"/>
      <c r="AU1055" s="15"/>
      <c r="AV1055" s="15"/>
      <c r="AW1055" s="15"/>
      <c r="AX1055" s="15"/>
      <c r="AY1055" s="15"/>
      <c r="AZ1055" s="15"/>
      <c r="BA1055" s="15"/>
      <c r="BB1055" s="15"/>
      <c r="BC1055" s="15"/>
      <c r="BD1055" s="15"/>
      <c r="BE1055" s="15"/>
      <c r="BF1055" s="15"/>
      <c r="BG1055" s="15"/>
      <c r="BH1055" s="15"/>
      <c r="BI1055" s="15"/>
      <c r="BJ1055" s="15"/>
      <c r="BK1055" s="15"/>
      <c r="BL1055" s="15"/>
      <c r="BM1055" s="15"/>
      <c r="BN1055" s="15"/>
      <c r="BO1055" s="15"/>
      <c r="BQ1055" s="18"/>
      <c r="BR1055" s="15"/>
      <c r="BS1055" s="15"/>
      <c r="BT1055" s="15"/>
      <c r="BU1055" s="15"/>
      <c r="BV1055" s="15"/>
      <c r="BW1055" s="15"/>
      <c r="BX1055" s="15"/>
      <c r="BY1055" s="15"/>
      <c r="BZ1055" s="15"/>
    </row>
    <row r="1056" spans="1:78" ht="15" customHeight="1" x14ac:dyDescent="0.75">
      <c r="A1056" s="10">
        <v>0</v>
      </c>
      <c r="B1056" s="11">
        <v>9700</v>
      </c>
      <c r="C1056" s="11">
        <v>29094</v>
      </c>
      <c r="D1056" s="11">
        <v>51990</v>
      </c>
      <c r="E1056" s="11">
        <v>30</v>
      </c>
      <c r="F1056" s="11">
        <v>0</v>
      </c>
      <c r="G1056" s="11">
        <v>0</v>
      </c>
      <c r="H1056" s="11">
        <v>246.19523932999999</v>
      </c>
      <c r="I1056" s="11">
        <v>0</v>
      </c>
      <c r="J1056" s="11">
        <v>19</v>
      </c>
      <c r="K1056" s="11">
        <v>20.743364711000002</v>
      </c>
      <c r="L1056" s="11"/>
      <c r="M1056" s="11" t="s">
        <v>14</v>
      </c>
      <c r="N1056" s="11">
        <f t="shared" si="112"/>
        <v>0</v>
      </c>
      <c r="O1056" s="11">
        <f t="shared" si="113"/>
        <v>0</v>
      </c>
      <c r="P1056" s="11">
        <f t="shared" si="114"/>
        <v>1</v>
      </c>
      <c r="Q1056" s="11">
        <f t="shared" si="115"/>
        <v>0</v>
      </c>
      <c r="R1056" s="11">
        <f t="shared" si="116"/>
        <v>0</v>
      </c>
      <c r="S1056" s="11">
        <f t="shared" si="117"/>
        <v>0</v>
      </c>
      <c r="T1056" s="9">
        <f t="shared" si="118"/>
        <v>0</v>
      </c>
      <c r="AT1056" s="18"/>
      <c r="AU1056" s="15"/>
      <c r="AV1056" s="15"/>
      <c r="AW1056" s="15"/>
      <c r="AX1056" s="15"/>
      <c r="AY1056" s="15"/>
      <c r="AZ1056" s="15"/>
      <c r="BA1056" s="15"/>
      <c r="BB1056" s="15"/>
      <c r="BC1056" s="15"/>
      <c r="BD1056" s="15"/>
      <c r="BE1056" s="15"/>
      <c r="BF1056" s="15"/>
      <c r="BG1056" s="15"/>
      <c r="BH1056" s="15"/>
      <c r="BI1056" s="15"/>
      <c r="BJ1056" s="15"/>
      <c r="BK1056" s="15"/>
      <c r="BL1056" s="15"/>
      <c r="BM1056" s="15"/>
      <c r="BN1056" s="15"/>
      <c r="BO1056" s="15"/>
      <c r="BQ1056" s="18"/>
      <c r="BR1056" s="15"/>
      <c r="BS1056" s="15"/>
      <c r="BT1056" s="15"/>
      <c r="BU1056" s="15"/>
      <c r="BV1056" s="15"/>
      <c r="BW1056" s="15"/>
      <c r="BX1056" s="15"/>
      <c r="BY1056" s="15"/>
      <c r="BZ1056" s="15"/>
    </row>
    <row r="1057" spans="1:78" ht="15" customHeight="1" x14ac:dyDescent="0.75">
      <c r="A1057" s="10">
        <v>0</v>
      </c>
      <c r="B1057" s="11">
        <v>9700</v>
      </c>
      <c r="C1057" s="11">
        <v>45907</v>
      </c>
      <c r="D1057" s="11">
        <v>57507</v>
      </c>
      <c r="E1057" s="11">
        <v>6</v>
      </c>
      <c r="F1057" s="11">
        <v>0</v>
      </c>
      <c r="G1057" s="11">
        <v>0</v>
      </c>
      <c r="H1057" s="11">
        <v>81.229448637000004</v>
      </c>
      <c r="I1057" s="11">
        <v>0</v>
      </c>
      <c r="J1057" s="11">
        <v>11</v>
      </c>
      <c r="K1057" s="11">
        <v>29.037574223</v>
      </c>
      <c r="L1057" s="11" t="s">
        <v>20</v>
      </c>
      <c r="M1057" s="11" t="s">
        <v>14</v>
      </c>
      <c r="N1057" s="11">
        <f t="shared" si="112"/>
        <v>0</v>
      </c>
      <c r="O1057" s="11">
        <f t="shared" si="113"/>
        <v>0</v>
      </c>
      <c r="P1057" s="11">
        <f t="shared" si="114"/>
        <v>1</v>
      </c>
      <c r="Q1057" s="11">
        <f t="shared" si="115"/>
        <v>0</v>
      </c>
      <c r="R1057" s="11">
        <f t="shared" si="116"/>
        <v>0</v>
      </c>
      <c r="S1057" s="11">
        <f t="shared" si="117"/>
        <v>0</v>
      </c>
      <c r="T1057" s="9">
        <f t="shared" si="118"/>
        <v>0</v>
      </c>
      <c r="AT1057" s="18"/>
      <c r="AU1057" s="15"/>
      <c r="AV1057" s="15"/>
      <c r="AW1057" s="15"/>
      <c r="AX1057" s="15"/>
      <c r="AY1057" s="15"/>
      <c r="AZ1057" s="15"/>
      <c r="BA1057" s="15"/>
      <c r="BB1057" s="15"/>
      <c r="BC1057" s="15"/>
      <c r="BD1057" s="15"/>
      <c r="BE1057" s="15"/>
      <c r="BF1057" s="15"/>
      <c r="BG1057" s="15"/>
      <c r="BH1057" s="15"/>
      <c r="BI1057" s="15"/>
      <c r="BJ1057" s="15"/>
      <c r="BK1057" s="15"/>
      <c r="BL1057" s="15"/>
      <c r="BM1057" s="15"/>
      <c r="BN1057" s="15"/>
      <c r="BO1057" s="15"/>
      <c r="BQ1057" s="18"/>
      <c r="BR1057" s="15"/>
      <c r="BS1057" s="15"/>
      <c r="BT1057" s="15"/>
      <c r="BU1057" s="15"/>
      <c r="BV1057" s="15"/>
      <c r="BW1057" s="15"/>
      <c r="BX1057" s="15"/>
      <c r="BY1057" s="15"/>
      <c r="BZ1057" s="15"/>
    </row>
    <row r="1058" spans="1:78" ht="15" customHeight="1" x14ac:dyDescent="0.75">
      <c r="A1058" s="10">
        <v>0</v>
      </c>
      <c r="B1058" s="11">
        <v>9700</v>
      </c>
      <c r="C1058" s="11">
        <v>53527</v>
      </c>
      <c r="D1058" s="11">
        <v>58605</v>
      </c>
      <c r="E1058" s="11">
        <v>4</v>
      </c>
      <c r="F1058" s="11">
        <v>0</v>
      </c>
      <c r="G1058" s="11">
        <v>0</v>
      </c>
      <c r="H1058" s="11">
        <v>75.584542580999994</v>
      </c>
      <c r="I1058" s="11">
        <v>3</v>
      </c>
      <c r="J1058" s="11">
        <v>12</v>
      </c>
      <c r="K1058" s="11">
        <v>36.709538909000003</v>
      </c>
      <c r="L1058" s="11" t="s">
        <v>20</v>
      </c>
      <c r="M1058" s="11" t="s">
        <v>15</v>
      </c>
      <c r="N1058" s="11">
        <f t="shared" si="112"/>
        <v>0</v>
      </c>
      <c r="O1058" s="11">
        <f t="shared" si="113"/>
        <v>0</v>
      </c>
      <c r="P1058" s="11">
        <f t="shared" si="114"/>
        <v>0</v>
      </c>
      <c r="Q1058" s="11">
        <f t="shared" si="115"/>
        <v>1</v>
      </c>
      <c r="R1058" s="11">
        <f t="shared" si="116"/>
        <v>0</v>
      </c>
      <c r="S1058" s="11">
        <f t="shared" si="117"/>
        <v>0</v>
      </c>
      <c r="T1058" s="9">
        <f t="shared" si="118"/>
        <v>0</v>
      </c>
      <c r="AT1058" s="18"/>
      <c r="AU1058" s="15"/>
      <c r="AV1058" s="15"/>
      <c r="AW1058" s="15"/>
      <c r="AX1058" s="15"/>
      <c r="AY1058" s="15"/>
      <c r="AZ1058" s="15"/>
      <c r="BA1058" s="15"/>
      <c r="BB1058" s="15"/>
      <c r="BC1058" s="15"/>
      <c r="BD1058" s="15"/>
      <c r="BE1058" s="15"/>
      <c r="BF1058" s="15"/>
      <c r="BG1058" s="15"/>
      <c r="BH1058" s="15"/>
      <c r="BI1058" s="15"/>
      <c r="BJ1058" s="15"/>
      <c r="BK1058" s="15"/>
      <c r="BL1058" s="15"/>
      <c r="BM1058" s="15"/>
      <c r="BN1058" s="15"/>
      <c r="BO1058" s="15"/>
      <c r="BQ1058" s="18"/>
      <c r="BR1058" s="15"/>
      <c r="BS1058" s="15"/>
      <c r="BT1058" s="15"/>
      <c r="BU1058" s="15"/>
      <c r="BV1058" s="15"/>
      <c r="BW1058" s="15"/>
      <c r="BX1058" s="15"/>
      <c r="BY1058" s="15"/>
      <c r="BZ1058" s="15"/>
    </row>
    <row r="1059" spans="1:78" ht="15" customHeight="1" x14ac:dyDescent="0.75">
      <c r="A1059" s="10">
        <v>0</v>
      </c>
      <c r="B1059" s="11">
        <v>9700</v>
      </c>
      <c r="C1059" s="11">
        <v>98232</v>
      </c>
      <c r="D1059" s="11">
        <v>117321</v>
      </c>
      <c r="E1059" s="11">
        <v>19</v>
      </c>
      <c r="F1059" s="11">
        <v>0</v>
      </c>
      <c r="G1059" s="11">
        <v>2</v>
      </c>
      <c r="H1059" s="11">
        <v>194.42471786999999</v>
      </c>
      <c r="I1059" s="11">
        <v>2</v>
      </c>
      <c r="J1059" s="11">
        <v>15</v>
      </c>
      <c r="K1059" s="11">
        <v>36.950892240000002</v>
      </c>
      <c r="L1059" s="11" t="s">
        <v>20</v>
      </c>
      <c r="M1059" s="11" t="s">
        <v>14</v>
      </c>
      <c r="N1059" s="11">
        <f t="shared" si="112"/>
        <v>0</v>
      </c>
      <c r="O1059" s="11">
        <f t="shared" si="113"/>
        <v>0</v>
      </c>
      <c r="P1059" s="11">
        <f t="shared" si="114"/>
        <v>1</v>
      </c>
      <c r="Q1059" s="11">
        <f t="shared" si="115"/>
        <v>0</v>
      </c>
      <c r="R1059" s="11">
        <f t="shared" si="116"/>
        <v>0</v>
      </c>
      <c r="S1059" s="11">
        <f t="shared" si="117"/>
        <v>0</v>
      </c>
      <c r="T1059" s="9">
        <f t="shared" si="118"/>
        <v>0</v>
      </c>
      <c r="AT1059" s="18"/>
      <c r="AU1059" s="15"/>
      <c r="AV1059" s="15"/>
      <c r="AW1059" s="15"/>
      <c r="AX1059" s="15"/>
      <c r="AY1059" s="15"/>
      <c r="AZ1059" s="15"/>
      <c r="BA1059" s="15"/>
      <c r="BB1059" s="15"/>
      <c r="BC1059" s="15"/>
      <c r="BD1059" s="15"/>
      <c r="BE1059" s="15"/>
      <c r="BF1059" s="15"/>
      <c r="BG1059" s="15"/>
      <c r="BH1059" s="15"/>
      <c r="BI1059" s="15"/>
      <c r="BJ1059" s="15"/>
      <c r="BK1059" s="15"/>
      <c r="BL1059" s="15"/>
      <c r="BM1059" s="15"/>
      <c r="BN1059" s="15"/>
      <c r="BO1059" s="15"/>
      <c r="BQ1059" s="18"/>
      <c r="BR1059" s="15"/>
      <c r="BS1059" s="15"/>
      <c r="BT1059" s="15"/>
      <c r="BU1059" s="15"/>
      <c r="BV1059" s="15"/>
      <c r="BW1059" s="15"/>
      <c r="BX1059" s="15"/>
      <c r="BY1059" s="15"/>
      <c r="BZ1059" s="15"/>
    </row>
    <row r="1060" spans="1:78" ht="15" customHeight="1" x14ac:dyDescent="0.75">
      <c r="A1060" s="10">
        <v>0</v>
      </c>
      <c r="B1060" s="11">
        <v>9700</v>
      </c>
      <c r="C1060" s="11"/>
      <c r="D1060" s="11">
        <v>64644</v>
      </c>
      <c r="E1060" s="11"/>
      <c r="F1060" s="11">
        <v>0</v>
      </c>
      <c r="G1060" s="11">
        <v>0</v>
      </c>
      <c r="H1060" s="11">
        <v>368.07092408</v>
      </c>
      <c r="I1060" s="11">
        <v>0</v>
      </c>
      <c r="J1060" s="11">
        <v>6</v>
      </c>
      <c r="K1060" s="11">
        <v>36.573169598</v>
      </c>
      <c r="L1060" s="11" t="s">
        <v>13</v>
      </c>
      <c r="M1060" s="11" t="s">
        <v>14</v>
      </c>
      <c r="N1060" s="11">
        <f t="shared" si="112"/>
        <v>1</v>
      </c>
      <c r="O1060" s="11">
        <f t="shared" si="113"/>
        <v>0</v>
      </c>
      <c r="P1060" s="11">
        <f t="shared" si="114"/>
        <v>1</v>
      </c>
      <c r="Q1060" s="11">
        <f t="shared" si="115"/>
        <v>0</v>
      </c>
      <c r="R1060" s="11">
        <f t="shared" si="116"/>
        <v>0</v>
      </c>
      <c r="S1060" s="11">
        <f t="shared" si="117"/>
        <v>0</v>
      </c>
      <c r="T1060" s="9">
        <f t="shared" si="118"/>
        <v>368.07092408</v>
      </c>
      <c r="AT1060" s="18"/>
      <c r="AU1060" s="15"/>
      <c r="AV1060" s="15"/>
      <c r="AW1060" s="15"/>
      <c r="AX1060" s="15"/>
      <c r="AY1060" s="15"/>
      <c r="AZ1060" s="15"/>
      <c r="BA1060" s="15"/>
      <c r="BB1060" s="15"/>
      <c r="BC1060" s="15"/>
      <c r="BD1060" s="15"/>
      <c r="BE1060" s="15"/>
      <c r="BF1060" s="15"/>
      <c r="BG1060" s="15"/>
      <c r="BH1060" s="15"/>
      <c r="BI1060" s="15"/>
      <c r="BJ1060" s="15"/>
      <c r="BK1060" s="15"/>
      <c r="BL1060" s="15"/>
      <c r="BM1060" s="15"/>
      <c r="BN1060" s="15"/>
      <c r="BO1060" s="15"/>
      <c r="BQ1060" s="18"/>
      <c r="BR1060" s="15"/>
      <c r="BS1060" s="15"/>
      <c r="BT1060" s="15"/>
      <c r="BU1060" s="15"/>
      <c r="BV1060" s="15"/>
      <c r="BW1060" s="15"/>
      <c r="BX1060" s="15"/>
      <c r="BY1060" s="15"/>
      <c r="BZ1060" s="15"/>
    </row>
    <row r="1061" spans="1:78" ht="15" customHeight="1" x14ac:dyDescent="0.75">
      <c r="A1061" s="10">
        <v>0</v>
      </c>
      <c r="B1061" s="11">
        <v>9700</v>
      </c>
      <c r="C1061" s="11">
        <v>21883</v>
      </c>
      <c r="D1061" s="11">
        <v>67432</v>
      </c>
      <c r="E1061" s="11">
        <v>24</v>
      </c>
      <c r="F1061" s="11">
        <v>0</v>
      </c>
      <c r="G1061" s="11">
        <v>0</v>
      </c>
      <c r="H1061" s="11">
        <v>308.99557573999999</v>
      </c>
      <c r="I1061" s="11">
        <v>1</v>
      </c>
      <c r="J1061" s="11">
        <v>12</v>
      </c>
      <c r="K1061" s="11">
        <v>41.414280650999999</v>
      </c>
      <c r="L1061" s="11" t="s">
        <v>13</v>
      </c>
      <c r="M1061" s="11" t="s">
        <v>15</v>
      </c>
      <c r="N1061" s="11">
        <f t="shared" si="112"/>
        <v>1</v>
      </c>
      <c r="O1061" s="11">
        <f t="shared" si="113"/>
        <v>0</v>
      </c>
      <c r="P1061" s="11">
        <f t="shared" si="114"/>
        <v>0</v>
      </c>
      <c r="Q1061" s="11">
        <f t="shared" si="115"/>
        <v>1</v>
      </c>
      <c r="R1061" s="11">
        <f t="shared" si="116"/>
        <v>0</v>
      </c>
      <c r="S1061" s="11">
        <f t="shared" si="117"/>
        <v>0</v>
      </c>
      <c r="T1061" s="9">
        <f t="shared" si="118"/>
        <v>308.99557573999999</v>
      </c>
      <c r="AT1061" s="18"/>
      <c r="AU1061" s="15"/>
      <c r="AV1061" s="15"/>
      <c r="AW1061" s="15"/>
      <c r="AX1061" s="15"/>
      <c r="AY1061" s="15"/>
      <c r="AZ1061" s="15"/>
      <c r="BA1061" s="15"/>
      <c r="BB1061" s="15"/>
      <c r="BC1061" s="15"/>
      <c r="BD1061" s="15"/>
      <c r="BE1061" s="15"/>
      <c r="BF1061" s="15"/>
      <c r="BG1061" s="15"/>
      <c r="BH1061" s="15"/>
      <c r="BI1061" s="15"/>
      <c r="BJ1061" s="15"/>
      <c r="BK1061" s="15"/>
      <c r="BL1061" s="15"/>
      <c r="BM1061" s="15"/>
      <c r="BN1061" s="15"/>
      <c r="BO1061" s="15"/>
      <c r="BQ1061" s="18"/>
      <c r="BR1061" s="15"/>
      <c r="BS1061" s="15"/>
      <c r="BT1061" s="15"/>
      <c r="BU1061" s="15"/>
      <c r="BV1061" s="15"/>
      <c r="BW1061" s="15"/>
      <c r="BX1061" s="15"/>
      <c r="BY1061" s="15"/>
      <c r="BZ1061" s="15"/>
    </row>
    <row r="1062" spans="1:78" ht="15" customHeight="1" x14ac:dyDescent="0.75">
      <c r="A1062" s="10">
        <v>0</v>
      </c>
      <c r="B1062" s="11">
        <v>9700</v>
      </c>
      <c r="C1062" s="11">
        <v>84933</v>
      </c>
      <c r="D1062" s="11">
        <v>122520</v>
      </c>
      <c r="E1062" s="11">
        <v>10</v>
      </c>
      <c r="F1062" s="11">
        <v>0</v>
      </c>
      <c r="G1062" s="11">
        <v>0</v>
      </c>
      <c r="H1062" s="11">
        <v>141.43307598999999</v>
      </c>
      <c r="I1062" s="11">
        <v>1</v>
      </c>
      <c r="J1062" s="11">
        <v>23</v>
      </c>
      <c r="K1062" s="11">
        <v>36.795013963000002</v>
      </c>
      <c r="L1062" s="11" t="s">
        <v>20</v>
      </c>
      <c r="M1062" s="11" t="s">
        <v>15</v>
      </c>
      <c r="N1062" s="11">
        <f t="shared" si="112"/>
        <v>0</v>
      </c>
      <c r="O1062" s="11">
        <f t="shared" si="113"/>
        <v>0</v>
      </c>
      <c r="P1062" s="11">
        <f t="shared" si="114"/>
        <v>0</v>
      </c>
      <c r="Q1062" s="11">
        <f t="shared" si="115"/>
        <v>1</v>
      </c>
      <c r="R1062" s="11">
        <f t="shared" si="116"/>
        <v>0</v>
      </c>
      <c r="S1062" s="11">
        <f t="shared" si="117"/>
        <v>0</v>
      </c>
      <c r="T1062" s="9">
        <f t="shared" si="118"/>
        <v>0</v>
      </c>
      <c r="AT1062" s="18"/>
      <c r="AU1062" s="15"/>
      <c r="AV1062" s="15"/>
      <c r="AW1062" s="15"/>
      <c r="AX1062" s="15"/>
      <c r="AY1062" s="15"/>
      <c r="AZ1062" s="15"/>
      <c r="BA1062" s="15"/>
      <c r="BB1062" s="15"/>
      <c r="BC1062" s="15"/>
      <c r="BD1062" s="15"/>
      <c r="BE1062" s="15"/>
      <c r="BF1062" s="15"/>
      <c r="BG1062" s="15"/>
      <c r="BH1062" s="15"/>
      <c r="BI1062" s="15"/>
      <c r="BJ1062" s="15"/>
      <c r="BK1062" s="15"/>
      <c r="BL1062" s="15"/>
      <c r="BM1062" s="15"/>
      <c r="BN1062" s="15"/>
      <c r="BO1062" s="15"/>
      <c r="BQ1062" s="18"/>
      <c r="BR1062" s="15"/>
      <c r="BS1062" s="15"/>
      <c r="BT1062" s="15"/>
      <c r="BU1062" s="15"/>
      <c r="BV1062" s="15"/>
      <c r="BW1062" s="15"/>
      <c r="BX1062" s="15"/>
      <c r="BY1062" s="15"/>
      <c r="BZ1062" s="15"/>
    </row>
    <row r="1063" spans="1:78" ht="15" customHeight="1" x14ac:dyDescent="0.75">
      <c r="A1063" s="10">
        <v>1</v>
      </c>
      <c r="B1063" s="11">
        <v>9700</v>
      </c>
      <c r="C1063" s="11">
        <v>55986</v>
      </c>
      <c r="D1063" s="11">
        <v>73000</v>
      </c>
      <c r="E1063" s="11">
        <v>2.5</v>
      </c>
      <c r="F1063" s="11">
        <v>0</v>
      </c>
      <c r="G1063" s="11">
        <v>1</v>
      </c>
      <c r="H1063" s="11">
        <v>207.16666667000001</v>
      </c>
      <c r="I1063" s="11">
        <v>2</v>
      </c>
      <c r="J1063" s="11">
        <v>29</v>
      </c>
      <c r="K1063" s="11"/>
      <c r="L1063" s="11" t="s">
        <v>20</v>
      </c>
      <c r="M1063" s="11" t="s">
        <v>14</v>
      </c>
      <c r="N1063" s="11">
        <f t="shared" si="112"/>
        <v>0</v>
      </c>
      <c r="O1063" s="11">
        <f t="shared" si="113"/>
        <v>0</v>
      </c>
      <c r="P1063" s="11">
        <f t="shared" si="114"/>
        <v>1</v>
      </c>
      <c r="Q1063" s="11">
        <f t="shared" si="115"/>
        <v>0</v>
      </c>
      <c r="R1063" s="11">
        <f t="shared" si="116"/>
        <v>0</v>
      </c>
      <c r="S1063" s="11">
        <f t="shared" si="117"/>
        <v>0</v>
      </c>
      <c r="T1063" s="9">
        <f t="shared" si="118"/>
        <v>0</v>
      </c>
      <c r="AT1063" s="18"/>
      <c r="AU1063" s="15"/>
      <c r="AV1063" s="15"/>
      <c r="AW1063" s="15"/>
      <c r="AX1063" s="15"/>
      <c r="AY1063" s="15"/>
      <c r="AZ1063" s="15"/>
      <c r="BA1063" s="15"/>
      <c r="BB1063" s="15"/>
      <c r="BC1063" s="15"/>
      <c r="BD1063" s="15"/>
      <c r="BE1063" s="15"/>
      <c r="BF1063" s="15"/>
      <c r="BG1063" s="15"/>
      <c r="BH1063" s="15"/>
      <c r="BI1063" s="15"/>
      <c r="BJ1063" s="15"/>
      <c r="BK1063" s="15"/>
      <c r="BL1063" s="15"/>
      <c r="BM1063" s="15"/>
      <c r="BN1063" s="15"/>
      <c r="BO1063" s="15"/>
      <c r="BQ1063" s="18"/>
      <c r="BR1063" s="15"/>
      <c r="BS1063" s="15"/>
      <c r="BT1063" s="15"/>
      <c r="BU1063" s="15"/>
      <c r="BV1063" s="15"/>
      <c r="BW1063" s="15"/>
      <c r="BX1063" s="15"/>
      <c r="BY1063" s="15"/>
      <c r="BZ1063" s="15"/>
    </row>
    <row r="1064" spans="1:78" ht="15" customHeight="1" x14ac:dyDescent="0.75">
      <c r="A1064" s="10">
        <v>0</v>
      </c>
      <c r="B1064" s="11">
        <v>9700</v>
      </c>
      <c r="C1064" s="11">
        <v>108000</v>
      </c>
      <c r="D1064" s="11">
        <v>210000</v>
      </c>
      <c r="E1064" s="11">
        <v>2.2999999999999998</v>
      </c>
      <c r="F1064" s="11">
        <v>0</v>
      </c>
      <c r="G1064" s="11">
        <v>0</v>
      </c>
      <c r="H1064" s="11">
        <v>124.83333333</v>
      </c>
      <c r="I1064" s="11">
        <v>1</v>
      </c>
      <c r="J1064" s="11">
        <v>15</v>
      </c>
      <c r="K1064" s="11"/>
      <c r="L1064" s="11" t="s">
        <v>13</v>
      </c>
      <c r="M1064" s="11" t="s">
        <v>18</v>
      </c>
      <c r="N1064" s="11">
        <f t="shared" si="112"/>
        <v>1</v>
      </c>
      <c r="O1064" s="11">
        <f t="shared" si="113"/>
        <v>0</v>
      </c>
      <c r="P1064" s="11">
        <f t="shared" si="114"/>
        <v>0</v>
      </c>
      <c r="Q1064" s="11">
        <f t="shared" si="115"/>
        <v>0</v>
      </c>
      <c r="R1064" s="11">
        <f t="shared" si="116"/>
        <v>0</v>
      </c>
      <c r="S1064" s="11">
        <f t="shared" si="117"/>
        <v>1</v>
      </c>
      <c r="T1064" s="9">
        <f t="shared" si="118"/>
        <v>124.83333333</v>
      </c>
      <c r="AT1064" s="18"/>
      <c r="AU1064" s="15"/>
      <c r="AV1064" s="15"/>
      <c r="AW1064" s="15"/>
      <c r="AX1064" s="15"/>
      <c r="AY1064" s="15"/>
      <c r="AZ1064" s="15"/>
      <c r="BA1064" s="15"/>
      <c r="BB1064" s="15"/>
      <c r="BC1064" s="15"/>
      <c r="BD1064" s="15"/>
      <c r="BE1064" s="15"/>
      <c r="BF1064" s="15"/>
      <c r="BG1064" s="15"/>
      <c r="BH1064" s="15"/>
      <c r="BI1064" s="15"/>
      <c r="BJ1064" s="15"/>
      <c r="BK1064" s="15"/>
      <c r="BL1064" s="15"/>
      <c r="BM1064" s="15"/>
      <c r="BN1064" s="15"/>
      <c r="BO1064" s="15"/>
      <c r="BQ1064" s="18"/>
      <c r="BR1064" s="15"/>
      <c r="BS1064" s="15"/>
      <c r="BT1064" s="15"/>
      <c r="BU1064" s="15"/>
      <c r="BV1064" s="15"/>
      <c r="BW1064" s="15"/>
      <c r="BX1064" s="15"/>
      <c r="BY1064" s="15"/>
      <c r="BZ1064" s="15"/>
    </row>
    <row r="1065" spans="1:78" ht="15" customHeight="1" x14ac:dyDescent="0.75">
      <c r="A1065" s="10">
        <v>0</v>
      </c>
      <c r="B1065" s="11">
        <v>9700</v>
      </c>
      <c r="C1065" s="11">
        <v>5801</v>
      </c>
      <c r="D1065" s="11">
        <v>58305</v>
      </c>
      <c r="E1065" s="11">
        <v>8</v>
      </c>
      <c r="F1065" s="11">
        <v>2</v>
      </c>
      <c r="G1065" s="11">
        <v>1</v>
      </c>
      <c r="H1065" s="11">
        <v>352.96666667</v>
      </c>
      <c r="I1065" s="11">
        <v>1</v>
      </c>
      <c r="J1065" s="11">
        <v>22</v>
      </c>
      <c r="K1065" s="11"/>
      <c r="L1065" s="11" t="s">
        <v>13</v>
      </c>
      <c r="M1065" s="11" t="s">
        <v>14</v>
      </c>
      <c r="N1065" s="11">
        <f t="shared" si="112"/>
        <v>1</v>
      </c>
      <c r="O1065" s="11">
        <f t="shared" si="113"/>
        <v>0</v>
      </c>
      <c r="P1065" s="11">
        <f t="shared" si="114"/>
        <v>1</v>
      </c>
      <c r="Q1065" s="11">
        <f t="shared" si="115"/>
        <v>0</v>
      </c>
      <c r="R1065" s="11">
        <f t="shared" si="116"/>
        <v>0</v>
      </c>
      <c r="S1065" s="11">
        <f t="shared" si="117"/>
        <v>0</v>
      </c>
      <c r="T1065" s="9">
        <f t="shared" si="118"/>
        <v>352.96666667</v>
      </c>
      <c r="AT1065" s="18"/>
      <c r="AU1065" s="15"/>
      <c r="AV1065" s="15"/>
      <c r="AW1065" s="15"/>
      <c r="AX1065" s="15"/>
      <c r="AY1065" s="15"/>
      <c r="AZ1065" s="15"/>
      <c r="BA1065" s="15"/>
      <c r="BB1065" s="15"/>
      <c r="BC1065" s="15"/>
      <c r="BD1065" s="15"/>
      <c r="BE1065" s="15"/>
      <c r="BF1065" s="15"/>
      <c r="BG1065" s="15"/>
      <c r="BH1065" s="15"/>
      <c r="BI1065" s="15"/>
      <c r="BJ1065" s="15"/>
      <c r="BK1065" s="15"/>
      <c r="BL1065" s="15"/>
      <c r="BM1065" s="15"/>
      <c r="BN1065" s="15"/>
      <c r="BO1065" s="15"/>
      <c r="BQ1065" s="18"/>
      <c r="BR1065" s="15"/>
      <c r="BS1065" s="15"/>
      <c r="BT1065" s="15"/>
      <c r="BU1065" s="15"/>
      <c r="BV1065" s="15"/>
      <c r="BW1065" s="15"/>
      <c r="BX1065" s="15"/>
      <c r="BY1065" s="15"/>
      <c r="BZ1065" s="15"/>
    </row>
    <row r="1066" spans="1:78" ht="15" customHeight="1" x14ac:dyDescent="0.75">
      <c r="A1066" s="10">
        <v>0</v>
      </c>
      <c r="B1066" s="11">
        <v>9700</v>
      </c>
      <c r="C1066" s="11">
        <v>59100</v>
      </c>
      <c r="D1066" s="11">
        <v>74986</v>
      </c>
      <c r="E1066" s="11">
        <v>14</v>
      </c>
      <c r="F1066" s="11">
        <v>0</v>
      </c>
      <c r="G1066" s="11">
        <v>0</v>
      </c>
      <c r="H1066" s="11">
        <v>244.53333333</v>
      </c>
      <c r="I1066" s="11">
        <v>1</v>
      </c>
      <c r="J1066" s="11">
        <v>32</v>
      </c>
      <c r="K1066" s="11"/>
      <c r="L1066" s="11" t="s">
        <v>13</v>
      </c>
      <c r="M1066" s="11" t="s">
        <v>15</v>
      </c>
      <c r="N1066" s="11">
        <f t="shared" si="112"/>
        <v>1</v>
      </c>
      <c r="O1066" s="11">
        <f t="shared" si="113"/>
        <v>0</v>
      </c>
      <c r="P1066" s="11">
        <f t="shared" si="114"/>
        <v>0</v>
      </c>
      <c r="Q1066" s="11">
        <f t="shared" si="115"/>
        <v>1</v>
      </c>
      <c r="R1066" s="11">
        <f t="shared" si="116"/>
        <v>0</v>
      </c>
      <c r="S1066" s="11">
        <f t="shared" si="117"/>
        <v>0</v>
      </c>
      <c r="T1066" s="9">
        <f t="shared" si="118"/>
        <v>244.53333333</v>
      </c>
      <c r="AT1066" s="18"/>
      <c r="AU1066" s="15"/>
      <c r="AV1066" s="15"/>
      <c r="AW1066" s="15"/>
      <c r="AX1066" s="15"/>
      <c r="AY1066" s="15"/>
      <c r="AZ1066" s="15"/>
      <c r="BA1066" s="15"/>
      <c r="BB1066" s="15"/>
      <c r="BC1066" s="15"/>
      <c r="BD1066" s="15"/>
      <c r="BE1066" s="15"/>
      <c r="BF1066" s="15"/>
      <c r="BG1066" s="15"/>
      <c r="BH1066" s="15"/>
      <c r="BI1066" s="15"/>
      <c r="BJ1066" s="15"/>
      <c r="BK1066" s="15"/>
      <c r="BL1066" s="15"/>
      <c r="BM1066" s="15"/>
      <c r="BN1066" s="15"/>
      <c r="BO1066" s="15"/>
      <c r="BQ1066" s="18"/>
      <c r="BR1066" s="15"/>
      <c r="BS1066" s="15"/>
      <c r="BT1066" s="15"/>
      <c r="BU1066" s="15"/>
      <c r="BV1066" s="15"/>
      <c r="BW1066" s="15"/>
      <c r="BX1066" s="15"/>
      <c r="BY1066" s="15"/>
      <c r="BZ1066" s="15"/>
    </row>
    <row r="1067" spans="1:78" ht="15" customHeight="1" x14ac:dyDescent="0.75">
      <c r="A1067" s="10">
        <v>1</v>
      </c>
      <c r="B1067" s="11">
        <v>9700</v>
      </c>
      <c r="C1067" s="11">
        <v>53000</v>
      </c>
      <c r="D1067" s="11">
        <v>56000</v>
      </c>
      <c r="E1067" s="11">
        <v>2</v>
      </c>
      <c r="F1067" s="11">
        <v>0</v>
      </c>
      <c r="G1067" s="11">
        <v>0</v>
      </c>
      <c r="H1067" s="11">
        <v>75.033333333000002</v>
      </c>
      <c r="I1067" s="11">
        <v>5</v>
      </c>
      <c r="J1067" s="11">
        <v>18</v>
      </c>
      <c r="K1067" s="11"/>
      <c r="L1067" s="11" t="s">
        <v>20</v>
      </c>
      <c r="M1067" s="11" t="s">
        <v>15</v>
      </c>
      <c r="N1067" s="11">
        <f t="shared" si="112"/>
        <v>0</v>
      </c>
      <c r="O1067" s="11">
        <f t="shared" si="113"/>
        <v>0</v>
      </c>
      <c r="P1067" s="11">
        <f t="shared" si="114"/>
        <v>0</v>
      </c>
      <c r="Q1067" s="11">
        <f t="shared" si="115"/>
        <v>1</v>
      </c>
      <c r="R1067" s="11">
        <f t="shared" si="116"/>
        <v>0</v>
      </c>
      <c r="S1067" s="11">
        <f t="shared" si="117"/>
        <v>0</v>
      </c>
      <c r="T1067" s="9">
        <f t="shared" si="118"/>
        <v>0</v>
      </c>
      <c r="AT1067" s="18"/>
      <c r="AU1067" s="15"/>
      <c r="AV1067" s="15"/>
      <c r="AW1067" s="15"/>
      <c r="AX1067" s="15"/>
      <c r="AY1067" s="15"/>
      <c r="AZ1067" s="15"/>
      <c r="BA1067" s="15"/>
      <c r="BB1067" s="15"/>
      <c r="BC1067" s="15"/>
      <c r="BD1067" s="15"/>
      <c r="BE1067" s="15"/>
      <c r="BF1067" s="15"/>
      <c r="BG1067" s="15"/>
      <c r="BH1067" s="15"/>
      <c r="BI1067" s="15"/>
      <c r="BJ1067" s="15"/>
      <c r="BK1067" s="15"/>
      <c r="BL1067" s="15"/>
      <c r="BM1067" s="15"/>
      <c r="BN1067" s="15"/>
      <c r="BO1067" s="15"/>
      <c r="BQ1067" s="18"/>
      <c r="BR1067" s="15"/>
      <c r="BS1067" s="15"/>
      <c r="BT1067" s="15"/>
      <c r="BU1067" s="15"/>
      <c r="BV1067" s="15"/>
      <c r="BW1067" s="15"/>
      <c r="BX1067" s="15"/>
      <c r="BY1067" s="15"/>
      <c r="BZ1067" s="15"/>
    </row>
    <row r="1068" spans="1:78" ht="15" customHeight="1" x14ac:dyDescent="0.75">
      <c r="A1068" s="10">
        <v>1</v>
      </c>
      <c r="B1068" s="11">
        <v>9700</v>
      </c>
      <c r="C1068" s="11">
        <v>73085</v>
      </c>
      <c r="D1068" s="11">
        <v>92000</v>
      </c>
      <c r="E1068" s="11">
        <v>8</v>
      </c>
      <c r="F1068" s="11">
        <v>0</v>
      </c>
      <c r="G1068" s="11">
        <v>3</v>
      </c>
      <c r="H1068" s="11">
        <v>173.5</v>
      </c>
      <c r="I1068" s="11">
        <v>0</v>
      </c>
      <c r="J1068" s="11">
        <v>34</v>
      </c>
      <c r="K1068" s="11"/>
      <c r="L1068" s="11" t="s">
        <v>20</v>
      </c>
      <c r="M1068" s="11" t="s">
        <v>14</v>
      </c>
      <c r="N1068" s="11">
        <f t="shared" si="112"/>
        <v>0</v>
      </c>
      <c r="O1068" s="11">
        <f t="shared" si="113"/>
        <v>0</v>
      </c>
      <c r="P1068" s="11">
        <f t="shared" si="114"/>
        <v>1</v>
      </c>
      <c r="Q1068" s="11">
        <f t="shared" si="115"/>
        <v>0</v>
      </c>
      <c r="R1068" s="11">
        <f t="shared" si="116"/>
        <v>0</v>
      </c>
      <c r="S1068" s="11">
        <f t="shared" si="117"/>
        <v>0</v>
      </c>
      <c r="T1068" s="9">
        <f t="shared" si="118"/>
        <v>0</v>
      </c>
      <c r="AT1068" s="18"/>
      <c r="AU1068" s="15"/>
      <c r="AV1068" s="15"/>
      <c r="AW1068" s="15"/>
      <c r="AX1068" s="15"/>
      <c r="AY1068" s="15"/>
      <c r="AZ1068" s="15"/>
      <c r="BA1068" s="15"/>
      <c r="BB1068" s="15"/>
      <c r="BC1068" s="15"/>
      <c r="BD1068" s="15"/>
      <c r="BE1068" s="15"/>
      <c r="BF1068" s="15"/>
      <c r="BG1068" s="15"/>
      <c r="BH1068" s="15"/>
      <c r="BI1068" s="15"/>
      <c r="BJ1068" s="15"/>
      <c r="BK1068" s="15"/>
      <c r="BL1068" s="15"/>
      <c r="BM1068" s="15"/>
      <c r="BN1068" s="15"/>
      <c r="BO1068" s="15"/>
      <c r="BQ1068" s="18"/>
      <c r="BR1068" s="15"/>
      <c r="BS1068" s="15"/>
      <c r="BT1068" s="15"/>
      <c r="BU1068" s="15"/>
      <c r="BV1068" s="15"/>
      <c r="BW1068" s="15"/>
      <c r="BX1068" s="15"/>
      <c r="BY1068" s="15"/>
      <c r="BZ1068" s="15"/>
    </row>
    <row r="1069" spans="1:78" ht="15" customHeight="1" x14ac:dyDescent="0.75">
      <c r="A1069" s="10">
        <v>0</v>
      </c>
      <c r="B1069" s="11">
        <v>9700</v>
      </c>
      <c r="C1069" s="11">
        <v>39141</v>
      </c>
      <c r="D1069" s="11">
        <v>48905</v>
      </c>
      <c r="E1069" s="11">
        <v>13</v>
      </c>
      <c r="F1069" s="11">
        <v>0</v>
      </c>
      <c r="G1069" s="11">
        <v>0</v>
      </c>
      <c r="H1069" s="11">
        <v>89.835939740000001</v>
      </c>
      <c r="I1069" s="11">
        <v>0</v>
      </c>
      <c r="J1069" s="11">
        <v>11</v>
      </c>
      <c r="K1069" s="11">
        <v>32.431409700000003</v>
      </c>
      <c r="L1069" s="11" t="s">
        <v>20</v>
      </c>
      <c r="M1069" s="11" t="s">
        <v>14</v>
      </c>
      <c r="N1069" s="11">
        <f t="shared" si="112"/>
        <v>0</v>
      </c>
      <c r="O1069" s="11">
        <f t="shared" si="113"/>
        <v>0</v>
      </c>
      <c r="P1069" s="11">
        <f t="shared" si="114"/>
        <v>1</v>
      </c>
      <c r="Q1069" s="11">
        <f t="shared" si="115"/>
        <v>0</v>
      </c>
      <c r="R1069" s="11">
        <f t="shared" si="116"/>
        <v>0</v>
      </c>
      <c r="S1069" s="11">
        <f t="shared" si="117"/>
        <v>0</v>
      </c>
      <c r="T1069" s="9">
        <f t="shared" si="118"/>
        <v>0</v>
      </c>
      <c r="AT1069" s="18"/>
      <c r="AU1069" s="15"/>
      <c r="AV1069" s="15"/>
      <c r="AW1069" s="15"/>
      <c r="AX1069" s="15"/>
      <c r="AY1069" s="15"/>
      <c r="AZ1069" s="15"/>
      <c r="BA1069" s="15"/>
      <c r="BB1069" s="15"/>
      <c r="BC1069" s="15"/>
      <c r="BD1069" s="15"/>
      <c r="BE1069" s="15"/>
      <c r="BF1069" s="15"/>
      <c r="BG1069" s="15"/>
      <c r="BH1069" s="15"/>
      <c r="BI1069" s="15"/>
      <c r="BJ1069" s="15"/>
      <c r="BK1069" s="15"/>
      <c r="BL1069" s="15"/>
      <c r="BM1069" s="15"/>
      <c r="BN1069" s="15"/>
      <c r="BO1069" s="15"/>
      <c r="BQ1069" s="18"/>
      <c r="BR1069" s="15"/>
      <c r="BS1069" s="15"/>
      <c r="BT1069" s="15"/>
      <c r="BU1069" s="15"/>
      <c r="BV1069" s="15"/>
      <c r="BW1069" s="15"/>
      <c r="BX1069" s="15"/>
      <c r="BY1069" s="15"/>
      <c r="BZ1069" s="15"/>
    </row>
    <row r="1070" spans="1:78" ht="15" customHeight="1" x14ac:dyDescent="0.75">
      <c r="A1070" s="10">
        <v>0</v>
      </c>
      <c r="B1070" s="11">
        <v>9700</v>
      </c>
      <c r="C1070" s="11">
        <v>44652</v>
      </c>
      <c r="D1070" s="11">
        <v>63232</v>
      </c>
      <c r="E1070" s="11">
        <v>9</v>
      </c>
      <c r="F1070" s="11">
        <v>0</v>
      </c>
      <c r="G1070" s="11">
        <v>0</v>
      </c>
      <c r="H1070" s="11">
        <v>102.16551363000001</v>
      </c>
      <c r="I1070" s="11">
        <v>0</v>
      </c>
      <c r="J1070" s="11">
        <v>22</v>
      </c>
      <c r="K1070" s="11">
        <v>37.034875874000001</v>
      </c>
      <c r="L1070" s="11" t="s">
        <v>20</v>
      </c>
      <c r="M1070" s="11" t="s">
        <v>14</v>
      </c>
      <c r="N1070" s="11">
        <f t="shared" si="112"/>
        <v>0</v>
      </c>
      <c r="O1070" s="11">
        <f t="shared" si="113"/>
        <v>0</v>
      </c>
      <c r="P1070" s="11">
        <f t="shared" si="114"/>
        <v>1</v>
      </c>
      <c r="Q1070" s="11">
        <f t="shared" si="115"/>
        <v>0</v>
      </c>
      <c r="R1070" s="11">
        <f t="shared" si="116"/>
        <v>0</v>
      </c>
      <c r="S1070" s="11">
        <f t="shared" si="117"/>
        <v>0</v>
      </c>
      <c r="T1070" s="9">
        <f t="shared" si="118"/>
        <v>0</v>
      </c>
      <c r="AT1070" s="18"/>
      <c r="AU1070" s="15"/>
      <c r="AV1070" s="15"/>
      <c r="AW1070" s="15"/>
      <c r="AX1070" s="15"/>
      <c r="AY1070" s="15"/>
      <c r="AZ1070" s="15"/>
      <c r="BA1070" s="15"/>
      <c r="BB1070" s="15"/>
      <c r="BC1070" s="15"/>
      <c r="BD1070" s="15"/>
      <c r="BE1070" s="15"/>
      <c r="BF1070" s="15"/>
      <c r="BG1070" s="15"/>
      <c r="BH1070" s="15"/>
      <c r="BI1070" s="15"/>
      <c r="BJ1070" s="15"/>
      <c r="BK1070" s="15"/>
      <c r="BL1070" s="15"/>
      <c r="BM1070" s="15"/>
      <c r="BN1070" s="15"/>
      <c r="BO1070" s="15"/>
      <c r="BQ1070" s="18"/>
      <c r="BR1070" s="15"/>
      <c r="BS1070" s="15"/>
      <c r="BT1070" s="15"/>
      <c r="BU1070" s="15"/>
      <c r="BV1070" s="15"/>
      <c r="BW1070" s="15"/>
      <c r="BX1070" s="15"/>
      <c r="BY1070" s="15"/>
      <c r="BZ1070" s="15"/>
    </row>
    <row r="1071" spans="1:78" ht="15" customHeight="1" x14ac:dyDescent="0.75">
      <c r="A1071" s="10">
        <v>0</v>
      </c>
      <c r="B1071" s="11">
        <v>9700</v>
      </c>
      <c r="C1071" s="11">
        <v>59633</v>
      </c>
      <c r="D1071" s="11">
        <v>70398</v>
      </c>
      <c r="E1071" s="11">
        <v>4</v>
      </c>
      <c r="F1071" s="11">
        <v>0</v>
      </c>
      <c r="G1071" s="11">
        <v>0</v>
      </c>
      <c r="H1071" s="11">
        <v>239.03820583999999</v>
      </c>
      <c r="I1071" s="11">
        <v>1</v>
      </c>
      <c r="J1071" s="11">
        <v>16</v>
      </c>
      <c r="K1071" s="11">
        <v>38.867248988999997</v>
      </c>
      <c r="L1071" s="11" t="s">
        <v>13</v>
      </c>
      <c r="M1071" s="11" t="s">
        <v>14</v>
      </c>
      <c r="N1071" s="11">
        <f t="shared" si="112"/>
        <v>1</v>
      </c>
      <c r="O1071" s="11">
        <f t="shared" si="113"/>
        <v>0</v>
      </c>
      <c r="P1071" s="11">
        <f t="shared" si="114"/>
        <v>1</v>
      </c>
      <c r="Q1071" s="11">
        <f t="shared" si="115"/>
        <v>0</v>
      </c>
      <c r="R1071" s="11">
        <f t="shared" si="116"/>
        <v>0</v>
      </c>
      <c r="S1071" s="11">
        <f t="shared" si="117"/>
        <v>0</v>
      </c>
      <c r="T1071" s="9">
        <f t="shared" si="118"/>
        <v>239.03820583999999</v>
      </c>
      <c r="AT1071" s="18"/>
      <c r="AU1071" s="15"/>
      <c r="AV1071" s="15"/>
      <c r="AW1071" s="15"/>
      <c r="AX1071" s="15"/>
      <c r="AY1071" s="15"/>
      <c r="AZ1071" s="15"/>
      <c r="BA1071" s="15"/>
      <c r="BB1071" s="15"/>
      <c r="BC1071" s="15"/>
      <c r="BD1071" s="15"/>
      <c r="BE1071" s="15"/>
      <c r="BF1071" s="15"/>
      <c r="BG1071" s="15"/>
      <c r="BH1071" s="15"/>
      <c r="BI1071" s="15"/>
      <c r="BJ1071" s="15"/>
      <c r="BK1071" s="15"/>
      <c r="BL1071" s="15"/>
      <c r="BM1071" s="15"/>
      <c r="BN1071" s="15"/>
      <c r="BO1071" s="15"/>
      <c r="BQ1071" s="18"/>
      <c r="BR1071" s="15"/>
      <c r="BS1071" s="15"/>
      <c r="BT1071" s="15"/>
      <c r="BU1071" s="15"/>
      <c r="BV1071" s="15"/>
      <c r="BW1071" s="15"/>
      <c r="BX1071" s="15"/>
      <c r="BY1071" s="15"/>
      <c r="BZ1071" s="15"/>
    </row>
    <row r="1072" spans="1:78" ht="15" customHeight="1" x14ac:dyDescent="0.75">
      <c r="A1072" s="10">
        <v>0</v>
      </c>
      <c r="B1072" s="11">
        <v>9700</v>
      </c>
      <c r="C1072" s="11">
        <v>63488</v>
      </c>
      <c r="D1072" s="11">
        <v>74374</v>
      </c>
      <c r="E1072" s="11">
        <v>5</v>
      </c>
      <c r="F1072" s="11">
        <v>0</v>
      </c>
      <c r="G1072" s="11">
        <v>0</v>
      </c>
      <c r="H1072" s="11">
        <v>106.58945227</v>
      </c>
      <c r="I1072" s="11">
        <v>2</v>
      </c>
      <c r="J1072" s="11">
        <v>15</v>
      </c>
      <c r="K1072" s="11">
        <v>26.896012770999999</v>
      </c>
      <c r="L1072" s="11" t="s">
        <v>20</v>
      </c>
      <c r="M1072" s="11" t="s">
        <v>15</v>
      </c>
      <c r="N1072" s="11">
        <f t="shared" si="112"/>
        <v>0</v>
      </c>
      <c r="O1072" s="11">
        <f t="shared" si="113"/>
        <v>0</v>
      </c>
      <c r="P1072" s="11">
        <f t="shared" si="114"/>
        <v>0</v>
      </c>
      <c r="Q1072" s="11">
        <f t="shared" si="115"/>
        <v>1</v>
      </c>
      <c r="R1072" s="11">
        <f t="shared" si="116"/>
        <v>0</v>
      </c>
      <c r="S1072" s="11">
        <f t="shared" si="117"/>
        <v>0</v>
      </c>
      <c r="T1072" s="9">
        <f t="shared" si="118"/>
        <v>0</v>
      </c>
      <c r="AT1072" s="18"/>
      <c r="AU1072" s="15"/>
      <c r="AV1072" s="15"/>
      <c r="AW1072" s="15"/>
      <c r="AX1072" s="15"/>
      <c r="AY1072" s="15"/>
      <c r="AZ1072" s="15"/>
      <c r="BA1072" s="15"/>
      <c r="BB1072" s="15"/>
      <c r="BC1072" s="15"/>
      <c r="BD1072" s="15"/>
      <c r="BE1072" s="15"/>
      <c r="BF1072" s="15"/>
      <c r="BG1072" s="15"/>
      <c r="BH1072" s="15"/>
      <c r="BI1072" s="15"/>
      <c r="BJ1072" s="15"/>
      <c r="BK1072" s="15"/>
      <c r="BL1072" s="15"/>
      <c r="BM1072" s="15"/>
      <c r="BN1072" s="15"/>
      <c r="BO1072" s="15"/>
      <c r="BQ1072" s="18"/>
      <c r="BR1072" s="15"/>
      <c r="BS1072" s="15"/>
      <c r="BT1072" s="15"/>
      <c r="BU1072" s="15"/>
      <c r="BV1072" s="15"/>
      <c r="BW1072" s="15"/>
      <c r="BX1072" s="15"/>
      <c r="BY1072" s="15"/>
      <c r="BZ1072" s="15"/>
    </row>
    <row r="1073" spans="1:78" ht="15" customHeight="1" x14ac:dyDescent="0.75">
      <c r="A1073" s="10">
        <v>0</v>
      </c>
      <c r="B1073" s="11">
        <v>9700</v>
      </c>
      <c r="C1073" s="11">
        <v>8852</v>
      </c>
      <c r="D1073" s="11">
        <v>60599</v>
      </c>
      <c r="E1073" s="11">
        <v>7</v>
      </c>
      <c r="F1073" s="11">
        <v>2</v>
      </c>
      <c r="G1073" s="11">
        <v>1</v>
      </c>
      <c r="H1073" s="11">
        <v>359.10449130000001</v>
      </c>
      <c r="I1073" s="11">
        <v>1</v>
      </c>
      <c r="J1073" s="11">
        <v>21</v>
      </c>
      <c r="K1073" s="11">
        <v>16.871982760000002</v>
      </c>
      <c r="L1073" s="11" t="s">
        <v>13</v>
      </c>
      <c r="M1073" s="11" t="s">
        <v>14</v>
      </c>
      <c r="N1073" s="11">
        <f t="shared" si="112"/>
        <v>1</v>
      </c>
      <c r="O1073" s="11">
        <f t="shared" si="113"/>
        <v>0</v>
      </c>
      <c r="P1073" s="11">
        <f t="shared" si="114"/>
        <v>1</v>
      </c>
      <c r="Q1073" s="11">
        <f t="shared" si="115"/>
        <v>0</v>
      </c>
      <c r="R1073" s="11">
        <f t="shared" si="116"/>
        <v>0</v>
      </c>
      <c r="S1073" s="11">
        <f t="shared" si="117"/>
        <v>0</v>
      </c>
      <c r="T1073" s="9">
        <f t="shared" si="118"/>
        <v>359.10449130000001</v>
      </c>
      <c r="AT1073" s="18"/>
      <c r="AU1073" s="15"/>
      <c r="AV1073" s="15"/>
      <c r="AW1073" s="15"/>
      <c r="AX1073" s="15"/>
      <c r="AY1073" s="15"/>
      <c r="AZ1073" s="15"/>
      <c r="BA1073" s="15"/>
      <c r="BB1073" s="15"/>
      <c r="BC1073" s="15"/>
      <c r="BD1073" s="15"/>
      <c r="BE1073" s="15"/>
      <c r="BF1073" s="15"/>
      <c r="BG1073" s="15"/>
      <c r="BH1073" s="15"/>
      <c r="BI1073" s="15"/>
      <c r="BJ1073" s="15"/>
      <c r="BK1073" s="15"/>
      <c r="BL1073" s="15"/>
      <c r="BM1073" s="15"/>
      <c r="BN1073" s="15"/>
      <c r="BO1073" s="15"/>
      <c r="BQ1073" s="18"/>
      <c r="BR1073" s="15"/>
      <c r="BS1073" s="15"/>
      <c r="BT1073" s="15"/>
      <c r="BU1073" s="15"/>
      <c r="BV1073" s="15"/>
      <c r="BW1073" s="15"/>
      <c r="BX1073" s="15"/>
      <c r="BY1073" s="15"/>
      <c r="BZ1073" s="15"/>
    </row>
    <row r="1074" spans="1:78" ht="15" customHeight="1" x14ac:dyDescent="0.75">
      <c r="A1074" s="10">
        <v>1</v>
      </c>
      <c r="B1074" s="11">
        <v>9700</v>
      </c>
      <c r="C1074" s="11">
        <v>32660</v>
      </c>
      <c r="D1074" s="11">
        <v>54536</v>
      </c>
      <c r="E1074" s="11">
        <v>0</v>
      </c>
      <c r="F1074" s="11">
        <v>0</v>
      </c>
      <c r="G1074" s="11">
        <v>0</v>
      </c>
      <c r="H1074" s="11">
        <v>156.48210570000001</v>
      </c>
      <c r="I1074" s="11">
        <v>0</v>
      </c>
      <c r="J1074" s="11">
        <v>13</v>
      </c>
      <c r="K1074" s="11">
        <v>67.324903550000002</v>
      </c>
      <c r="L1074" s="11" t="s">
        <v>20</v>
      </c>
      <c r="M1074" s="11" t="s">
        <v>15</v>
      </c>
      <c r="N1074" s="11">
        <f t="shared" si="112"/>
        <v>0</v>
      </c>
      <c r="O1074" s="11">
        <f t="shared" si="113"/>
        <v>0</v>
      </c>
      <c r="P1074" s="11">
        <f t="shared" si="114"/>
        <v>0</v>
      </c>
      <c r="Q1074" s="11">
        <f t="shared" si="115"/>
        <v>1</v>
      </c>
      <c r="R1074" s="11">
        <f t="shared" si="116"/>
        <v>0</v>
      </c>
      <c r="S1074" s="11">
        <f t="shared" si="117"/>
        <v>0</v>
      </c>
      <c r="T1074" s="9">
        <f t="shared" si="118"/>
        <v>0</v>
      </c>
      <c r="AT1074" s="18"/>
      <c r="AU1074" s="15"/>
      <c r="AV1074" s="15"/>
      <c r="AW1074" s="15"/>
      <c r="AX1074" s="15"/>
      <c r="AY1074" s="15"/>
      <c r="AZ1074" s="15"/>
      <c r="BA1074" s="15"/>
      <c r="BB1074" s="15"/>
      <c r="BC1074" s="15"/>
      <c r="BD1074" s="15"/>
      <c r="BE1074" s="15"/>
      <c r="BF1074" s="15"/>
      <c r="BG1074" s="15"/>
      <c r="BH1074" s="15"/>
      <c r="BI1074" s="15"/>
      <c r="BJ1074" s="15"/>
      <c r="BK1074" s="15"/>
      <c r="BL1074" s="15"/>
      <c r="BM1074" s="15"/>
      <c r="BN1074" s="15"/>
      <c r="BO1074" s="15"/>
      <c r="BQ1074" s="18"/>
      <c r="BR1074" s="15"/>
      <c r="BS1074" s="15"/>
      <c r="BT1074" s="15"/>
      <c r="BU1074" s="15"/>
      <c r="BV1074" s="15"/>
      <c r="BW1074" s="15"/>
      <c r="BX1074" s="15"/>
      <c r="BY1074" s="15"/>
      <c r="BZ1074" s="15"/>
    </row>
    <row r="1075" spans="1:78" ht="15" customHeight="1" x14ac:dyDescent="0.75">
      <c r="A1075" s="10">
        <v>0</v>
      </c>
      <c r="B1075" s="11">
        <v>9700</v>
      </c>
      <c r="C1075" s="11"/>
      <c r="D1075" s="11">
        <v>54385</v>
      </c>
      <c r="E1075" s="11">
        <v>10</v>
      </c>
      <c r="F1075" s="11">
        <v>0</v>
      </c>
      <c r="G1075" s="11">
        <v>0</v>
      </c>
      <c r="H1075" s="11">
        <v>314.73283271000003</v>
      </c>
      <c r="I1075" s="11">
        <v>1</v>
      </c>
      <c r="J1075" s="11">
        <v>13</v>
      </c>
      <c r="K1075" s="11">
        <v>34.170403536000002</v>
      </c>
      <c r="L1075" s="11" t="s">
        <v>13</v>
      </c>
      <c r="M1075" s="11" t="s">
        <v>14</v>
      </c>
      <c r="N1075" s="11">
        <f t="shared" si="112"/>
        <v>1</v>
      </c>
      <c r="O1075" s="11">
        <f t="shared" si="113"/>
        <v>0</v>
      </c>
      <c r="P1075" s="11">
        <f t="shared" si="114"/>
        <v>1</v>
      </c>
      <c r="Q1075" s="11">
        <f t="shared" si="115"/>
        <v>0</v>
      </c>
      <c r="R1075" s="11">
        <f t="shared" si="116"/>
        <v>0</v>
      </c>
      <c r="S1075" s="11">
        <f t="shared" si="117"/>
        <v>0</v>
      </c>
      <c r="T1075" s="9">
        <f t="shared" si="118"/>
        <v>314.73283271000003</v>
      </c>
      <c r="AT1075" s="18"/>
      <c r="AU1075" s="15"/>
      <c r="AV1075" s="15"/>
      <c r="AW1075" s="15"/>
      <c r="AX1075" s="15"/>
      <c r="AY1075" s="15"/>
      <c r="AZ1075" s="15"/>
      <c r="BA1075" s="15"/>
      <c r="BB1075" s="15"/>
      <c r="BC1075" s="15"/>
      <c r="BD1075" s="15"/>
      <c r="BE1075" s="15"/>
      <c r="BF1075" s="15"/>
      <c r="BG1075" s="15"/>
      <c r="BH1075" s="15"/>
      <c r="BI1075" s="15"/>
      <c r="BJ1075" s="15"/>
      <c r="BK1075" s="15"/>
      <c r="BL1075" s="15"/>
      <c r="BM1075" s="15"/>
      <c r="BN1075" s="15"/>
      <c r="BO1075" s="15"/>
      <c r="BQ1075" s="18"/>
      <c r="BR1075" s="15"/>
      <c r="BS1075" s="15"/>
      <c r="BT1075" s="15"/>
      <c r="BU1075" s="15"/>
      <c r="BV1075" s="15"/>
      <c r="BW1075" s="15"/>
      <c r="BX1075" s="15"/>
      <c r="BY1075" s="15"/>
      <c r="BZ1075" s="15"/>
    </row>
    <row r="1076" spans="1:78" ht="15" customHeight="1" x14ac:dyDescent="0.75">
      <c r="A1076" s="10">
        <v>0</v>
      </c>
      <c r="B1076" s="11">
        <v>9700</v>
      </c>
      <c r="C1076" s="11">
        <v>77394</v>
      </c>
      <c r="D1076" s="11">
        <v>86917</v>
      </c>
      <c r="E1076" s="11">
        <v>16</v>
      </c>
      <c r="F1076" s="11">
        <v>0</v>
      </c>
      <c r="G1076" s="11">
        <v>1</v>
      </c>
      <c r="H1076" s="11">
        <v>81.461400460999997</v>
      </c>
      <c r="I1076" s="11">
        <v>0</v>
      </c>
      <c r="J1076" s="11">
        <v>9</v>
      </c>
      <c r="K1076" s="11">
        <v>27.705856544</v>
      </c>
      <c r="L1076" s="11" t="s">
        <v>20</v>
      </c>
      <c r="M1076" s="11" t="s">
        <v>15</v>
      </c>
      <c r="N1076" s="11">
        <f t="shared" si="112"/>
        <v>0</v>
      </c>
      <c r="O1076" s="11">
        <f t="shared" si="113"/>
        <v>0</v>
      </c>
      <c r="P1076" s="11">
        <f t="shared" si="114"/>
        <v>0</v>
      </c>
      <c r="Q1076" s="11">
        <f t="shared" si="115"/>
        <v>1</v>
      </c>
      <c r="R1076" s="11">
        <f t="shared" si="116"/>
        <v>0</v>
      </c>
      <c r="S1076" s="11">
        <f t="shared" si="117"/>
        <v>0</v>
      </c>
      <c r="T1076" s="9">
        <f t="shared" si="118"/>
        <v>0</v>
      </c>
      <c r="AT1076" s="18"/>
      <c r="AU1076" s="15"/>
      <c r="AV1076" s="15"/>
      <c r="AW1076" s="15"/>
      <c r="AX1076" s="15"/>
      <c r="AY1076" s="15"/>
      <c r="AZ1076" s="15"/>
      <c r="BA1076" s="15"/>
      <c r="BB1076" s="15"/>
      <c r="BC1076" s="15"/>
      <c r="BD1076" s="15"/>
      <c r="BE1076" s="15"/>
      <c r="BF1076" s="15"/>
      <c r="BG1076" s="15"/>
      <c r="BH1076" s="15"/>
      <c r="BI1076" s="15"/>
      <c r="BJ1076" s="15"/>
      <c r="BK1076" s="15"/>
      <c r="BL1076" s="15"/>
      <c r="BM1076" s="15"/>
      <c r="BN1076" s="15"/>
      <c r="BO1076" s="15"/>
      <c r="BQ1076" s="18"/>
      <c r="BR1076" s="15"/>
      <c r="BS1076" s="15"/>
      <c r="BT1076" s="15"/>
      <c r="BU1076" s="15"/>
      <c r="BV1076" s="15"/>
      <c r="BW1076" s="15"/>
      <c r="BX1076" s="15"/>
      <c r="BY1076" s="15"/>
      <c r="BZ1076" s="15"/>
    </row>
    <row r="1077" spans="1:78" ht="15" customHeight="1" x14ac:dyDescent="0.75">
      <c r="A1077" s="10">
        <v>1</v>
      </c>
      <c r="B1077" s="11">
        <v>9700</v>
      </c>
      <c r="C1077" s="11">
        <v>47000</v>
      </c>
      <c r="D1077" s="11">
        <v>82000</v>
      </c>
      <c r="E1077" s="11"/>
      <c r="F1077" s="11">
        <v>1</v>
      </c>
      <c r="G1077" s="11">
        <v>2</v>
      </c>
      <c r="H1077" s="11">
        <v>96.633333332999996</v>
      </c>
      <c r="I1077" s="11"/>
      <c r="J1077" s="11">
        <v>8</v>
      </c>
      <c r="K1077" s="11"/>
      <c r="L1077" s="11" t="s">
        <v>13</v>
      </c>
      <c r="M1077" s="11" t="s">
        <v>14</v>
      </c>
      <c r="N1077" s="11">
        <f t="shared" si="112"/>
        <v>1</v>
      </c>
      <c r="O1077" s="11">
        <f t="shared" si="113"/>
        <v>0</v>
      </c>
      <c r="P1077" s="11">
        <f t="shared" si="114"/>
        <v>1</v>
      </c>
      <c r="Q1077" s="11">
        <f t="shared" si="115"/>
        <v>0</v>
      </c>
      <c r="R1077" s="11">
        <f t="shared" si="116"/>
        <v>0</v>
      </c>
      <c r="S1077" s="11">
        <f t="shared" si="117"/>
        <v>0</v>
      </c>
      <c r="T1077" s="9">
        <f t="shared" si="118"/>
        <v>96.633333332999996</v>
      </c>
      <c r="AT1077" s="18"/>
      <c r="AU1077" s="15"/>
      <c r="AV1077" s="15"/>
      <c r="AW1077" s="15"/>
      <c r="AX1077" s="15"/>
      <c r="AY1077" s="15"/>
      <c r="AZ1077" s="15"/>
      <c r="BA1077" s="15"/>
      <c r="BB1077" s="15"/>
      <c r="BC1077" s="15"/>
      <c r="BD1077" s="15"/>
      <c r="BE1077" s="15"/>
      <c r="BF1077" s="15"/>
      <c r="BG1077" s="15"/>
      <c r="BH1077" s="15"/>
      <c r="BI1077" s="15"/>
      <c r="BJ1077" s="15"/>
      <c r="BK1077" s="15"/>
      <c r="BL1077" s="15"/>
      <c r="BM1077" s="15"/>
      <c r="BN1077" s="15"/>
      <c r="BO1077" s="15"/>
      <c r="BQ1077" s="18"/>
      <c r="BR1077" s="15"/>
      <c r="BS1077" s="15"/>
      <c r="BT1077" s="15"/>
      <c r="BU1077" s="15"/>
      <c r="BV1077" s="15"/>
      <c r="BW1077" s="15"/>
      <c r="BX1077" s="15"/>
      <c r="BY1077" s="15"/>
      <c r="BZ1077" s="15"/>
    </row>
    <row r="1078" spans="1:78" ht="15" customHeight="1" x14ac:dyDescent="0.75">
      <c r="A1078" s="10">
        <v>0</v>
      </c>
      <c r="B1078" s="11">
        <v>9800</v>
      </c>
      <c r="C1078" s="11">
        <v>54564</v>
      </c>
      <c r="D1078" s="11">
        <v>62109</v>
      </c>
      <c r="E1078" s="11">
        <v>10</v>
      </c>
      <c r="F1078" s="11">
        <v>0</v>
      </c>
      <c r="G1078" s="11">
        <v>0</v>
      </c>
      <c r="H1078" s="11">
        <v>124.02162504</v>
      </c>
      <c r="I1078" s="11">
        <v>0</v>
      </c>
      <c r="J1078" s="11">
        <v>19</v>
      </c>
      <c r="K1078" s="11">
        <v>32.565686372000002</v>
      </c>
      <c r="L1078" s="11" t="s">
        <v>20</v>
      </c>
      <c r="M1078" s="11" t="s">
        <v>17</v>
      </c>
      <c r="N1078" s="11">
        <f t="shared" si="112"/>
        <v>0</v>
      </c>
      <c r="O1078" s="11">
        <f t="shared" si="113"/>
        <v>1</v>
      </c>
      <c r="P1078" s="11">
        <f t="shared" si="114"/>
        <v>0</v>
      </c>
      <c r="Q1078" s="11">
        <f t="shared" si="115"/>
        <v>0</v>
      </c>
      <c r="R1078" s="11">
        <f t="shared" si="116"/>
        <v>0</v>
      </c>
      <c r="S1078" s="11">
        <f t="shared" si="117"/>
        <v>0</v>
      </c>
      <c r="T1078" s="9">
        <f t="shared" si="118"/>
        <v>0</v>
      </c>
      <c r="AT1078" s="18"/>
      <c r="AU1078" s="15"/>
      <c r="AV1078" s="15"/>
      <c r="AW1078" s="15"/>
      <c r="AX1078" s="15"/>
      <c r="AY1078" s="15"/>
      <c r="AZ1078" s="15"/>
      <c r="BA1078" s="15"/>
      <c r="BB1078" s="15"/>
      <c r="BC1078" s="15"/>
      <c r="BD1078" s="15"/>
      <c r="BE1078" s="15"/>
      <c r="BF1078" s="15"/>
      <c r="BG1078" s="15"/>
      <c r="BH1078" s="15"/>
      <c r="BI1078" s="15"/>
      <c r="BJ1078" s="15"/>
      <c r="BK1078" s="15"/>
      <c r="BL1078" s="15"/>
      <c r="BM1078" s="15"/>
      <c r="BN1078" s="15"/>
      <c r="BO1078" s="15"/>
      <c r="BQ1078" s="18"/>
      <c r="BR1078" s="15"/>
      <c r="BS1078" s="15"/>
      <c r="BT1078" s="15"/>
      <c r="BU1078" s="15"/>
      <c r="BV1078" s="15"/>
      <c r="BW1078" s="15"/>
      <c r="BX1078" s="15"/>
      <c r="BY1078" s="15"/>
      <c r="BZ1078" s="15"/>
    </row>
    <row r="1079" spans="1:78" ht="15" customHeight="1" x14ac:dyDescent="0.75">
      <c r="A1079" s="10">
        <v>0</v>
      </c>
      <c r="B1079" s="11">
        <v>9800</v>
      </c>
      <c r="C1079" s="11">
        <v>15021</v>
      </c>
      <c r="D1079" s="11">
        <v>31900</v>
      </c>
      <c r="E1079" s="11">
        <v>6</v>
      </c>
      <c r="F1079" s="11">
        <v>0</v>
      </c>
      <c r="G1079" s="11">
        <v>0</v>
      </c>
      <c r="H1079" s="11">
        <v>276.73420174</v>
      </c>
      <c r="I1079" s="11">
        <v>0</v>
      </c>
      <c r="J1079" s="11">
        <v>11</v>
      </c>
      <c r="K1079" s="11">
        <v>22.291249185000002</v>
      </c>
      <c r="L1079" s="11" t="s">
        <v>20</v>
      </c>
      <c r="M1079" s="11" t="s">
        <v>14</v>
      </c>
      <c r="N1079" s="11">
        <f t="shared" si="112"/>
        <v>0</v>
      </c>
      <c r="O1079" s="11">
        <f t="shared" si="113"/>
        <v>0</v>
      </c>
      <c r="P1079" s="11">
        <f t="shared" si="114"/>
        <v>1</v>
      </c>
      <c r="Q1079" s="11">
        <f t="shared" si="115"/>
        <v>0</v>
      </c>
      <c r="R1079" s="11">
        <f t="shared" si="116"/>
        <v>0</v>
      </c>
      <c r="S1079" s="11">
        <f t="shared" si="117"/>
        <v>0</v>
      </c>
      <c r="T1079" s="9">
        <f t="shared" si="118"/>
        <v>0</v>
      </c>
      <c r="AT1079" s="18"/>
      <c r="AU1079" s="15"/>
      <c r="AV1079" s="15"/>
      <c r="AW1079" s="15"/>
      <c r="AX1079" s="15"/>
      <c r="AY1079" s="15"/>
      <c r="AZ1079" s="15"/>
      <c r="BA1079" s="15"/>
      <c r="BB1079" s="15"/>
      <c r="BC1079" s="15"/>
      <c r="BD1079" s="15"/>
      <c r="BE1079" s="15"/>
      <c r="BF1079" s="15"/>
      <c r="BG1079" s="15"/>
      <c r="BH1079" s="15"/>
      <c r="BI1079" s="15"/>
      <c r="BJ1079" s="15"/>
      <c r="BK1079" s="15"/>
      <c r="BL1079" s="15"/>
      <c r="BM1079" s="15"/>
      <c r="BN1079" s="15"/>
      <c r="BO1079" s="15"/>
      <c r="BQ1079" s="18"/>
      <c r="BR1079" s="15"/>
      <c r="BS1079" s="15"/>
      <c r="BT1079" s="15"/>
      <c r="BU1079" s="15"/>
      <c r="BV1079" s="15"/>
      <c r="BW1079" s="15"/>
      <c r="BX1079" s="15"/>
      <c r="BY1079" s="15"/>
      <c r="BZ1079" s="15"/>
    </row>
    <row r="1080" spans="1:78" ht="15" customHeight="1" x14ac:dyDescent="0.75">
      <c r="A1080" s="10">
        <v>0</v>
      </c>
      <c r="B1080" s="11">
        <v>9800</v>
      </c>
      <c r="C1080" s="11">
        <v>136154</v>
      </c>
      <c r="D1080" s="11">
        <v>203815</v>
      </c>
      <c r="E1080" s="11">
        <v>1</v>
      </c>
      <c r="F1080" s="11">
        <v>0</v>
      </c>
      <c r="G1080" s="11">
        <v>0</v>
      </c>
      <c r="H1080" s="11">
        <v>70.853327641999996</v>
      </c>
      <c r="I1080" s="11">
        <v>2</v>
      </c>
      <c r="J1080" s="11">
        <v>23</v>
      </c>
      <c r="K1080" s="11">
        <v>35.878988300000003</v>
      </c>
      <c r="L1080" s="11" t="s">
        <v>20</v>
      </c>
      <c r="M1080" s="11" t="s">
        <v>18</v>
      </c>
      <c r="N1080" s="11">
        <f t="shared" si="112"/>
        <v>0</v>
      </c>
      <c r="O1080" s="11">
        <f t="shared" si="113"/>
        <v>0</v>
      </c>
      <c r="P1080" s="11">
        <f t="shared" si="114"/>
        <v>0</v>
      </c>
      <c r="Q1080" s="11">
        <f t="shared" si="115"/>
        <v>0</v>
      </c>
      <c r="R1080" s="11">
        <f t="shared" si="116"/>
        <v>0</v>
      </c>
      <c r="S1080" s="11">
        <f t="shared" si="117"/>
        <v>1</v>
      </c>
      <c r="T1080" s="9">
        <f t="shared" si="118"/>
        <v>0</v>
      </c>
      <c r="AT1080" s="18"/>
      <c r="AU1080" s="15"/>
      <c r="AV1080" s="15"/>
      <c r="AW1080" s="15"/>
      <c r="AX1080" s="15"/>
      <c r="AY1080" s="15"/>
      <c r="AZ1080" s="15"/>
      <c r="BA1080" s="15"/>
      <c r="BB1080" s="15"/>
      <c r="BC1080" s="15"/>
      <c r="BD1080" s="15"/>
      <c r="BE1080" s="15"/>
      <c r="BF1080" s="15"/>
      <c r="BG1080" s="15"/>
      <c r="BH1080" s="15"/>
      <c r="BI1080" s="15"/>
      <c r="BJ1080" s="15"/>
      <c r="BK1080" s="15"/>
      <c r="BL1080" s="15"/>
      <c r="BM1080" s="15"/>
      <c r="BN1080" s="15"/>
      <c r="BO1080" s="15"/>
      <c r="BQ1080" s="18"/>
      <c r="BR1080" s="15"/>
      <c r="BS1080" s="15"/>
      <c r="BT1080" s="15"/>
      <c r="BU1080" s="15"/>
      <c r="BV1080" s="15"/>
      <c r="BW1080" s="15"/>
      <c r="BX1080" s="15"/>
      <c r="BY1080" s="15"/>
      <c r="BZ1080" s="15"/>
    </row>
    <row r="1081" spans="1:78" ht="15" customHeight="1" x14ac:dyDescent="0.75">
      <c r="A1081" s="10">
        <v>0</v>
      </c>
      <c r="B1081" s="11">
        <v>9800</v>
      </c>
      <c r="C1081" s="11">
        <v>79405</v>
      </c>
      <c r="D1081" s="11">
        <v>111563</v>
      </c>
      <c r="E1081" s="11">
        <v>0</v>
      </c>
      <c r="F1081" s="11">
        <v>0</v>
      </c>
      <c r="G1081" s="11">
        <v>0</v>
      </c>
      <c r="H1081" s="11">
        <v>240.94299362999999</v>
      </c>
      <c r="I1081" s="11">
        <v>1</v>
      </c>
      <c r="J1081" s="11">
        <v>38</v>
      </c>
      <c r="K1081" s="11">
        <v>19.332810029000001</v>
      </c>
      <c r="L1081" s="11" t="s">
        <v>20</v>
      </c>
      <c r="M1081" s="11" t="s">
        <v>15</v>
      </c>
      <c r="N1081" s="11">
        <f t="shared" si="112"/>
        <v>0</v>
      </c>
      <c r="O1081" s="11">
        <f t="shared" si="113"/>
        <v>0</v>
      </c>
      <c r="P1081" s="11">
        <f t="shared" si="114"/>
        <v>0</v>
      </c>
      <c r="Q1081" s="11">
        <f t="shared" si="115"/>
        <v>1</v>
      </c>
      <c r="R1081" s="11">
        <f t="shared" si="116"/>
        <v>0</v>
      </c>
      <c r="S1081" s="11">
        <f t="shared" si="117"/>
        <v>0</v>
      </c>
      <c r="T1081" s="9">
        <f t="shared" si="118"/>
        <v>0</v>
      </c>
      <c r="AT1081" s="18"/>
      <c r="AU1081" s="15"/>
      <c r="AV1081" s="15"/>
      <c r="AW1081" s="15"/>
      <c r="AX1081" s="15"/>
      <c r="AY1081" s="15"/>
      <c r="AZ1081" s="15"/>
      <c r="BA1081" s="15"/>
      <c r="BB1081" s="15"/>
      <c r="BC1081" s="15"/>
      <c r="BD1081" s="15"/>
      <c r="BE1081" s="15"/>
      <c r="BF1081" s="15"/>
      <c r="BG1081" s="15"/>
      <c r="BH1081" s="15"/>
      <c r="BI1081" s="15"/>
      <c r="BJ1081" s="15"/>
      <c r="BK1081" s="15"/>
      <c r="BL1081" s="15"/>
      <c r="BM1081" s="15"/>
      <c r="BN1081" s="15"/>
      <c r="BO1081" s="15"/>
      <c r="BQ1081" s="18"/>
      <c r="BR1081" s="15"/>
      <c r="BS1081" s="15"/>
      <c r="BT1081" s="15"/>
      <c r="BU1081" s="15"/>
      <c r="BV1081" s="15"/>
      <c r="BW1081" s="15"/>
      <c r="BX1081" s="15"/>
      <c r="BY1081" s="15"/>
      <c r="BZ1081" s="15"/>
    </row>
    <row r="1082" spans="1:78" ht="15" customHeight="1" x14ac:dyDescent="0.75">
      <c r="A1082" s="10">
        <v>0</v>
      </c>
      <c r="B1082" s="11">
        <v>9800</v>
      </c>
      <c r="C1082" s="11">
        <v>58936</v>
      </c>
      <c r="D1082" s="11">
        <v>78078</v>
      </c>
      <c r="E1082" s="11">
        <v>19</v>
      </c>
      <c r="F1082" s="11">
        <v>0</v>
      </c>
      <c r="G1082" s="11">
        <v>0</v>
      </c>
      <c r="H1082" s="11">
        <v>152.14012571000001</v>
      </c>
      <c r="I1082" s="11">
        <v>0</v>
      </c>
      <c r="J1082" s="11">
        <v>11</v>
      </c>
      <c r="K1082" s="11">
        <v>32.188760518000002</v>
      </c>
      <c r="L1082" s="11" t="s">
        <v>20</v>
      </c>
      <c r="M1082" s="11"/>
      <c r="N1082" s="11">
        <f t="shared" si="112"/>
        <v>0</v>
      </c>
      <c r="O1082" s="11">
        <f t="shared" si="113"/>
        <v>0</v>
      </c>
      <c r="P1082" s="11">
        <f t="shared" si="114"/>
        <v>0</v>
      </c>
      <c r="Q1082" s="11">
        <f t="shared" si="115"/>
        <v>0</v>
      </c>
      <c r="R1082" s="11">
        <f t="shared" si="116"/>
        <v>0</v>
      </c>
      <c r="S1082" s="11">
        <f t="shared" si="117"/>
        <v>0</v>
      </c>
      <c r="T1082" s="9">
        <f t="shared" si="118"/>
        <v>0</v>
      </c>
      <c r="AT1082" s="18"/>
      <c r="AU1082" s="15"/>
      <c r="AV1082" s="15"/>
      <c r="AW1082" s="15"/>
      <c r="AX1082" s="15"/>
      <c r="AY1082" s="15"/>
      <c r="AZ1082" s="15"/>
      <c r="BA1082" s="15"/>
      <c r="BB1082" s="15"/>
      <c r="BC1082" s="15"/>
      <c r="BD1082" s="15"/>
      <c r="BE1082" s="15"/>
      <c r="BF1082" s="15"/>
      <c r="BG1082" s="15"/>
      <c r="BH1082" s="15"/>
      <c r="BI1082" s="15"/>
      <c r="BJ1082" s="15"/>
      <c r="BK1082" s="15"/>
      <c r="BL1082" s="15"/>
      <c r="BM1082" s="15"/>
      <c r="BN1082" s="15"/>
      <c r="BO1082" s="15"/>
      <c r="BQ1082" s="18"/>
      <c r="BR1082" s="15"/>
      <c r="BS1082" s="15"/>
      <c r="BT1082" s="15"/>
      <c r="BU1082" s="15"/>
      <c r="BV1082" s="15"/>
      <c r="BW1082" s="15"/>
      <c r="BX1082" s="15"/>
      <c r="BY1082" s="15"/>
      <c r="BZ1082" s="15"/>
    </row>
    <row r="1083" spans="1:78" ht="15" customHeight="1" x14ac:dyDescent="0.75">
      <c r="A1083" s="10">
        <v>0</v>
      </c>
      <c r="B1083" s="11">
        <v>9800</v>
      </c>
      <c r="C1083" s="11">
        <v>74962</v>
      </c>
      <c r="D1083" s="11">
        <v>108730</v>
      </c>
      <c r="E1083" s="11">
        <v>4</v>
      </c>
      <c r="F1083" s="11">
        <v>0</v>
      </c>
      <c r="G1083" s="11">
        <v>1</v>
      </c>
      <c r="H1083" s="11">
        <v>76.392416053000005</v>
      </c>
      <c r="I1083" s="11">
        <v>1</v>
      </c>
      <c r="J1083" s="11">
        <v>33</v>
      </c>
      <c r="K1083" s="11">
        <v>37.32134756</v>
      </c>
      <c r="L1083" s="11" t="s">
        <v>13</v>
      </c>
      <c r="M1083" s="11" t="s">
        <v>18</v>
      </c>
      <c r="N1083" s="11">
        <f t="shared" si="112"/>
        <v>1</v>
      </c>
      <c r="O1083" s="11">
        <f t="shared" si="113"/>
        <v>0</v>
      </c>
      <c r="P1083" s="11">
        <f t="shared" si="114"/>
        <v>0</v>
      </c>
      <c r="Q1083" s="11">
        <f t="shared" si="115"/>
        <v>0</v>
      </c>
      <c r="R1083" s="11">
        <f t="shared" si="116"/>
        <v>0</v>
      </c>
      <c r="S1083" s="11">
        <f t="shared" si="117"/>
        <v>1</v>
      </c>
      <c r="T1083" s="9">
        <f t="shared" si="118"/>
        <v>76.392416053000005</v>
      </c>
      <c r="AT1083" s="18"/>
      <c r="AU1083" s="15"/>
      <c r="AV1083" s="15"/>
      <c r="AW1083" s="15"/>
      <c r="AX1083" s="15"/>
      <c r="AY1083" s="15"/>
      <c r="AZ1083" s="15"/>
      <c r="BA1083" s="15"/>
      <c r="BB1083" s="15"/>
      <c r="BC1083" s="15"/>
      <c r="BD1083" s="15"/>
      <c r="BE1083" s="15"/>
      <c r="BF1083" s="15"/>
      <c r="BG1083" s="15"/>
      <c r="BH1083" s="15"/>
      <c r="BI1083" s="15"/>
      <c r="BJ1083" s="15"/>
      <c r="BK1083" s="15"/>
      <c r="BL1083" s="15"/>
      <c r="BM1083" s="15"/>
      <c r="BN1083" s="15"/>
      <c r="BO1083" s="15"/>
      <c r="BQ1083" s="18"/>
      <c r="BR1083" s="15"/>
      <c r="BS1083" s="15"/>
      <c r="BT1083" s="15"/>
      <c r="BU1083" s="15"/>
      <c r="BV1083" s="15"/>
      <c r="BW1083" s="15"/>
      <c r="BX1083" s="15"/>
      <c r="BY1083" s="15"/>
      <c r="BZ1083" s="15"/>
    </row>
    <row r="1084" spans="1:78" ht="15" customHeight="1" x14ac:dyDescent="0.75">
      <c r="A1084" s="10">
        <v>1</v>
      </c>
      <c r="B1084" s="11">
        <v>9800</v>
      </c>
      <c r="C1084" s="11">
        <v>36500</v>
      </c>
      <c r="D1084" s="11">
        <v>54000</v>
      </c>
      <c r="E1084" s="11">
        <v>17</v>
      </c>
      <c r="F1084" s="11">
        <v>0</v>
      </c>
      <c r="G1084" s="11">
        <v>1</v>
      </c>
      <c r="H1084" s="11">
        <v>105.66666667</v>
      </c>
      <c r="I1084" s="11">
        <v>5</v>
      </c>
      <c r="J1084" s="11">
        <v>19</v>
      </c>
      <c r="K1084" s="11"/>
      <c r="L1084" s="11" t="s">
        <v>13</v>
      </c>
      <c r="M1084" s="11" t="s">
        <v>14</v>
      </c>
      <c r="N1084" s="11">
        <f t="shared" si="112"/>
        <v>1</v>
      </c>
      <c r="O1084" s="11">
        <f t="shared" si="113"/>
        <v>0</v>
      </c>
      <c r="P1084" s="11">
        <f t="shared" si="114"/>
        <v>1</v>
      </c>
      <c r="Q1084" s="11">
        <f t="shared" si="115"/>
        <v>0</v>
      </c>
      <c r="R1084" s="11">
        <f t="shared" si="116"/>
        <v>0</v>
      </c>
      <c r="S1084" s="11">
        <f t="shared" si="117"/>
        <v>0</v>
      </c>
      <c r="T1084" s="9">
        <f t="shared" si="118"/>
        <v>105.66666667</v>
      </c>
      <c r="AT1084" s="18"/>
      <c r="AU1084" s="15"/>
      <c r="AV1084" s="15"/>
      <c r="AW1084" s="15"/>
      <c r="AX1084" s="15"/>
      <c r="AY1084" s="15"/>
      <c r="AZ1084" s="15"/>
      <c r="BA1084" s="15"/>
      <c r="BB1084" s="15"/>
      <c r="BC1084" s="15"/>
      <c r="BD1084" s="15"/>
      <c r="BE1084" s="15"/>
      <c r="BF1084" s="15"/>
      <c r="BG1084" s="15"/>
      <c r="BH1084" s="15"/>
      <c r="BI1084" s="15"/>
      <c r="BJ1084" s="15"/>
      <c r="BK1084" s="15"/>
      <c r="BL1084" s="15"/>
      <c r="BM1084" s="15"/>
      <c r="BN1084" s="15"/>
      <c r="BO1084" s="15"/>
      <c r="BQ1084" s="18"/>
      <c r="BR1084" s="15"/>
      <c r="BS1084" s="15"/>
      <c r="BT1084" s="15"/>
      <c r="BU1084" s="15"/>
      <c r="BV1084" s="15"/>
      <c r="BW1084" s="15"/>
      <c r="BX1084" s="15"/>
      <c r="BY1084" s="15"/>
      <c r="BZ1084" s="15"/>
    </row>
    <row r="1085" spans="1:78" ht="15" customHeight="1" x14ac:dyDescent="0.75">
      <c r="A1085" s="10">
        <v>0</v>
      </c>
      <c r="B1085" s="11">
        <v>9800</v>
      </c>
      <c r="C1085" s="11">
        <v>81199</v>
      </c>
      <c r="D1085" s="11">
        <v>206201</v>
      </c>
      <c r="E1085" s="11">
        <v>12</v>
      </c>
      <c r="F1085" s="11">
        <v>0</v>
      </c>
      <c r="G1085" s="11">
        <v>0</v>
      </c>
      <c r="H1085" s="11">
        <v>2.8207855775000001</v>
      </c>
      <c r="I1085" s="11"/>
      <c r="J1085" s="11">
        <v>7</v>
      </c>
      <c r="K1085" s="11">
        <v>21.28386768</v>
      </c>
      <c r="L1085" s="11" t="s">
        <v>13</v>
      </c>
      <c r="M1085" s="11" t="s">
        <v>19</v>
      </c>
      <c r="N1085" s="11">
        <f t="shared" si="112"/>
        <v>1</v>
      </c>
      <c r="O1085" s="11">
        <f t="shared" si="113"/>
        <v>0</v>
      </c>
      <c r="P1085" s="11">
        <f t="shared" si="114"/>
        <v>0</v>
      </c>
      <c r="Q1085" s="11">
        <f t="shared" si="115"/>
        <v>0</v>
      </c>
      <c r="R1085" s="11">
        <f t="shared" si="116"/>
        <v>0</v>
      </c>
      <c r="S1085" s="11">
        <f t="shared" si="117"/>
        <v>0</v>
      </c>
      <c r="T1085" s="9">
        <f t="shared" si="118"/>
        <v>2.8207855775000001</v>
      </c>
      <c r="AT1085" s="18"/>
      <c r="AU1085" s="15"/>
      <c r="AV1085" s="15"/>
      <c r="AW1085" s="15"/>
      <c r="AX1085" s="15"/>
      <c r="AY1085" s="15"/>
      <c r="AZ1085" s="15"/>
      <c r="BA1085" s="15"/>
      <c r="BB1085" s="15"/>
      <c r="BC1085" s="15"/>
      <c r="BD1085" s="15"/>
      <c r="BE1085" s="15"/>
      <c r="BF1085" s="15"/>
      <c r="BG1085" s="15"/>
      <c r="BH1085" s="15"/>
      <c r="BI1085" s="15"/>
      <c r="BJ1085" s="15"/>
      <c r="BK1085" s="15"/>
      <c r="BL1085" s="15"/>
      <c r="BM1085" s="15"/>
      <c r="BN1085" s="15"/>
      <c r="BO1085" s="15"/>
      <c r="BQ1085" s="18"/>
      <c r="BR1085" s="15"/>
      <c r="BS1085" s="15"/>
      <c r="BT1085" s="15"/>
      <c r="BU1085" s="15"/>
      <c r="BV1085" s="15"/>
      <c r="BW1085" s="15"/>
      <c r="BX1085" s="15"/>
      <c r="BY1085" s="15"/>
      <c r="BZ1085" s="15"/>
    </row>
    <row r="1086" spans="1:78" ht="15" customHeight="1" x14ac:dyDescent="0.75">
      <c r="A1086" s="10">
        <v>0</v>
      </c>
      <c r="B1086" s="11">
        <v>9800</v>
      </c>
      <c r="C1086" s="11">
        <v>49287</v>
      </c>
      <c r="D1086" s="11">
        <v>69831</v>
      </c>
      <c r="E1086" s="11">
        <v>2</v>
      </c>
      <c r="F1086" s="11">
        <v>0</v>
      </c>
      <c r="G1086" s="11">
        <v>0</v>
      </c>
      <c r="H1086" s="11">
        <v>182.99480621999999</v>
      </c>
      <c r="I1086" s="11">
        <v>2</v>
      </c>
      <c r="J1086" s="11">
        <v>16</v>
      </c>
      <c r="K1086" s="11">
        <v>29.713466905000001</v>
      </c>
      <c r="L1086" s="11" t="s">
        <v>20</v>
      </c>
      <c r="M1086" s="11" t="s">
        <v>17</v>
      </c>
      <c r="N1086" s="11">
        <f t="shared" si="112"/>
        <v>0</v>
      </c>
      <c r="O1086" s="11">
        <f t="shared" si="113"/>
        <v>1</v>
      </c>
      <c r="P1086" s="11">
        <f t="shared" si="114"/>
        <v>0</v>
      </c>
      <c r="Q1086" s="11">
        <f t="shared" si="115"/>
        <v>0</v>
      </c>
      <c r="R1086" s="11">
        <f t="shared" si="116"/>
        <v>0</v>
      </c>
      <c r="S1086" s="11">
        <f t="shared" si="117"/>
        <v>0</v>
      </c>
      <c r="T1086" s="9">
        <f t="shared" si="118"/>
        <v>0</v>
      </c>
      <c r="AT1086" s="18"/>
      <c r="AU1086" s="15"/>
      <c r="AV1086" s="15"/>
      <c r="AW1086" s="15"/>
      <c r="AX1086" s="15"/>
      <c r="AY1086" s="15"/>
      <c r="AZ1086" s="15"/>
      <c r="BA1086" s="15"/>
      <c r="BB1086" s="15"/>
      <c r="BC1086" s="15"/>
      <c r="BD1086" s="15"/>
      <c r="BE1086" s="15"/>
      <c r="BF1086" s="15"/>
      <c r="BG1086" s="15"/>
      <c r="BH1086" s="15"/>
      <c r="BI1086" s="15"/>
      <c r="BJ1086" s="15"/>
      <c r="BK1086" s="15"/>
      <c r="BL1086" s="15"/>
      <c r="BM1086" s="15"/>
      <c r="BN1086" s="15"/>
      <c r="BO1086" s="15"/>
      <c r="BQ1086" s="18"/>
      <c r="BR1086" s="15"/>
      <c r="BS1086" s="15"/>
      <c r="BT1086" s="15"/>
      <c r="BU1086" s="15"/>
      <c r="BV1086" s="15"/>
      <c r="BW1086" s="15"/>
      <c r="BX1086" s="15"/>
      <c r="BY1086" s="15"/>
      <c r="BZ1086" s="15"/>
    </row>
    <row r="1087" spans="1:78" ht="15" customHeight="1" x14ac:dyDescent="0.75">
      <c r="A1087" s="10">
        <v>0</v>
      </c>
      <c r="B1087" s="11">
        <v>9800</v>
      </c>
      <c r="C1087" s="11">
        <v>62826</v>
      </c>
      <c r="D1087" s="11">
        <v>65912</v>
      </c>
      <c r="E1087" s="11">
        <v>6</v>
      </c>
      <c r="F1087" s="11">
        <v>0</v>
      </c>
      <c r="G1087" s="11">
        <v>0</v>
      </c>
      <c r="H1087" s="11">
        <v>132.75248959000001</v>
      </c>
      <c r="I1087" s="11">
        <v>0</v>
      </c>
      <c r="J1087" s="11">
        <v>34</v>
      </c>
      <c r="K1087" s="11">
        <v>37.588199541999998</v>
      </c>
      <c r="L1087" s="11" t="s">
        <v>13</v>
      </c>
      <c r="M1087" s="11" t="s">
        <v>14</v>
      </c>
      <c r="N1087" s="11">
        <f t="shared" si="112"/>
        <v>1</v>
      </c>
      <c r="O1087" s="11">
        <f t="shared" si="113"/>
        <v>0</v>
      </c>
      <c r="P1087" s="11">
        <f t="shared" si="114"/>
        <v>1</v>
      </c>
      <c r="Q1087" s="11">
        <f t="shared" si="115"/>
        <v>0</v>
      </c>
      <c r="R1087" s="11">
        <f t="shared" si="116"/>
        <v>0</v>
      </c>
      <c r="S1087" s="11">
        <f t="shared" si="117"/>
        <v>0</v>
      </c>
      <c r="T1087" s="9">
        <f t="shared" si="118"/>
        <v>132.75248959000001</v>
      </c>
      <c r="AT1087" s="18"/>
      <c r="AU1087" s="15"/>
      <c r="AV1087" s="15"/>
      <c r="AW1087" s="15"/>
      <c r="AX1087" s="15"/>
      <c r="AY1087" s="15"/>
      <c r="AZ1087" s="15"/>
      <c r="BA1087" s="15"/>
      <c r="BB1087" s="15"/>
      <c r="BC1087" s="15"/>
      <c r="BD1087" s="15"/>
      <c r="BE1087" s="15"/>
      <c r="BF1087" s="15"/>
      <c r="BG1087" s="15"/>
      <c r="BH1087" s="15"/>
      <c r="BI1087" s="15"/>
      <c r="BJ1087" s="15"/>
      <c r="BK1087" s="15"/>
      <c r="BL1087" s="15"/>
      <c r="BM1087" s="15"/>
      <c r="BN1087" s="15"/>
      <c r="BO1087" s="15"/>
      <c r="BQ1087" s="18"/>
      <c r="BR1087" s="15"/>
      <c r="BS1087" s="15"/>
      <c r="BT1087" s="15"/>
      <c r="BU1087" s="15"/>
      <c r="BV1087" s="15"/>
      <c r="BW1087" s="15"/>
      <c r="BX1087" s="15"/>
      <c r="BY1087" s="15"/>
      <c r="BZ1087" s="15"/>
    </row>
    <row r="1088" spans="1:78" ht="15" customHeight="1" x14ac:dyDescent="0.75">
      <c r="A1088" s="10">
        <v>0</v>
      </c>
      <c r="B1088" s="11">
        <v>9800</v>
      </c>
      <c r="C1088" s="11">
        <v>49298</v>
      </c>
      <c r="D1088" s="11">
        <v>73426</v>
      </c>
      <c r="E1088" s="11">
        <v>9</v>
      </c>
      <c r="F1088" s="11">
        <v>3</v>
      </c>
      <c r="G1088" s="11">
        <v>1</v>
      </c>
      <c r="H1088" s="11">
        <v>242.38901623999999</v>
      </c>
      <c r="I1088" s="11">
        <v>1</v>
      </c>
      <c r="J1088" s="11">
        <v>29</v>
      </c>
      <c r="K1088" s="11">
        <v>34.690361252999999</v>
      </c>
      <c r="L1088" s="11" t="s">
        <v>13</v>
      </c>
      <c r="M1088" s="11" t="s">
        <v>15</v>
      </c>
      <c r="N1088" s="11">
        <f t="shared" si="112"/>
        <v>1</v>
      </c>
      <c r="O1088" s="11">
        <f t="shared" si="113"/>
        <v>0</v>
      </c>
      <c r="P1088" s="11">
        <f t="shared" si="114"/>
        <v>0</v>
      </c>
      <c r="Q1088" s="11">
        <f t="shared" si="115"/>
        <v>1</v>
      </c>
      <c r="R1088" s="11">
        <f t="shared" si="116"/>
        <v>0</v>
      </c>
      <c r="S1088" s="11">
        <f t="shared" si="117"/>
        <v>0</v>
      </c>
      <c r="T1088" s="9">
        <f t="shared" si="118"/>
        <v>242.38901623999999</v>
      </c>
      <c r="AT1088" s="18"/>
      <c r="AU1088" s="15"/>
      <c r="AV1088" s="15"/>
      <c r="AW1088" s="15"/>
      <c r="AX1088" s="15"/>
      <c r="AY1088" s="15"/>
      <c r="AZ1088" s="15"/>
      <c r="BA1088" s="15"/>
      <c r="BB1088" s="15"/>
      <c r="BC1088" s="15"/>
      <c r="BD1088" s="15"/>
      <c r="BE1088" s="15"/>
      <c r="BF1088" s="15"/>
      <c r="BG1088" s="15"/>
      <c r="BH1088" s="15"/>
      <c r="BI1088" s="15"/>
      <c r="BJ1088" s="15"/>
      <c r="BK1088" s="15"/>
      <c r="BL1088" s="15"/>
      <c r="BM1088" s="15"/>
      <c r="BN1088" s="15"/>
      <c r="BO1088" s="15"/>
      <c r="BQ1088" s="18"/>
      <c r="BR1088" s="15"/>
      <c r="BS1088" s="15"/>
      <c r="BT1088" s="15"/>
      <c r="BU1088" s="15"/>
      <c r="BV1088" s="15"/>
      <c r="BW1088" s="15"/>
      <c r="BX1088" s="15"/>
      <c r="BY1088" s="15"/>
      <c r="BZ1088" s="15"/>
    </row>
    <row r="1089" spans="1:78" ht="15" customHeight="1" x14ac:dyDescent="0.75">
      <c r="A1089" s="10">
        <v>0</v>
      </c>
      <c r="B1089" s="11">
        <v>9800</v>
      </c>
      <c r="C1089" s="11">
        <v>69919</v>
      </c>
      <c r="D1089" s="11">
        <v>100267</v>
      </c>
      <c r="E1089" s="11">
        <v>16</v>
      </c>
      <c r="F1089" s="11"/>
      <c r="G1089" s="11"/>
      <c r="H1089" s="11">
        <v>130.88600740000001</v>
      </c>
      <c r="I1089" s="11">
        <v>3</v>
      </c>
      <c r="J1089" s="11">
        <v>15</v>
      </c>
      <c r="K1089" s="11">
        <v>26.835043413000001</v>
      </c>
      <c r="L1089" s="11" t="s">
        <v>20</v>
      </c>
      <c r="M1089" s="11" t="s">
        <v>14</v>
      </c>
      <c r="N1089" s="11">
        <f t="shared" si="112"/>
        <v>0</v>
      </c>
      <c r="O1089" s="11">
        <f t="shared" si="113"/>
        <v>0</v>
      </c>
      <c r="P1089" s="11">
        <f t="shared" si="114"/>
        <v>1</v>
      </c>
      <c r="Q1089" s="11">
        <f t="shared" si="115"/>
        <v>0</v>
      </c>
      <c r="R1089" s="11">
        <f t="shared" si="116"/>
        <v>0</v>
      </c>
      <c r="S1089" s="11">
        <f t="shared" si="117"/>
        <v>0</v>
      </c>
      <c r="T1089" s="9">
        <f t="shared" si="118"/>
        <v>0</v>
      </c>
      <c r="AT1089" s="18"/>
      <c r="AU1089" s="15"/>
      <c r="AV1089" s="15"/>
      <c r="AW1089" s="15"/>
      <c r="AX1089" s="15"/>
      <c r="AY1089" s="15"/>
      <c r="AZ1089" s="15"/>
      <c r="BA1089" s="15"/>
      <c r="BB1089" s="15"/>
      <c r="BC1089" s="15"/>
      <c r="BD1089" s="15"/>
      <c r="BE1089" s="15"/>
      <c r="BF1089" s="15"/>
      <c r="BG1089" s="15"/>
      <c r="BH1089" s="15"/>
      <c r="BI1089" s="15"/>
      <c r="BJ1089" s="15"/>
      <c r="BK1089" s="15"/>
      <c r="BL1089" s="15"/>
      <c r="BM1089" s="15"/>
      <c r="BN1089" s="15"/>
      <c r="BO1089" s="15"/>
      <c r="BQ1089" s="18"/>
      <c r="BR1089" s="15"/>
      <c r="BS1089" s="15"/>
      <c r="BT1089" s="15"/>
      <c r="BU1089" s="15"/>
      <c r="BV1089" s="15"/>
      <c r="BW1089" s="15"/>
      <c r="BX1089" s="15"/>
      <c r="BY1089" s="15"/>
      <c r="BZ1089" s="15"/>
    </row>
    <row r="1090" spans="1:78" ht="15" customHeight="1" x14ac:dyDescent="0.75">
      <c r="A1090" s="10">
        <v>0</v>
      </c>
      <c r="B1090" s="11">
        <v>9800</v>
      </c>
      <c r="C1090" s="11">
        <v>32550</v>
      </c>
      <c r="D1090" s="11">
        <v>52554</v>
      </c>
      <c r="E1090" s="11">
        <v>12</v>
      </c>
      <c r="F1090" s="11">
        <v>0</v>
      </c>
      <c r="G1090" s="11">
        <v>0</v>
      </c>
      <c r="H1090" s="11">
        <v>229.51274114</v>
      </c>
      <c r="I1090" s="11">
        <v>1</v>
      </c>
      <c r="J1090" s="11">
        <v>32</v>
      </c>
      <c r="K1090" s="11">
        <v>37.923088094000001</v>
      </c>
      <c r="L1090" s="11" t="s">
        <v>20</v>
      </c>
      <c r="M1090" s="11" t="s">
        <v>14</v>
      </c>
      <c r="N1090" s="11">
        <f t="shared" si="112"/>
        <v>0</v>
      </c>
      <c r="O1090" s="11">
        <f t="shared" si="113"/>
        <v>0</v>
      </c>
      <c r="P1090" s="11">
        <f t="shared" si="114"/>
        <v>1</v>
      </c>
      <c r="Q1090" s="11">
        <f t="shared" si="115"/>
        <v>0</v>
      </c>
      <c r="R1090" s="11">
        <f t="shared" si="116"/>
        <v>0</v>
      </c>
      <c r="S1090" s="11">
        <f t="shared" si="117"/>
        <v>0</v>
      </c>
      <c r="T1090" s="9">
        <f t="shared" si="118"/>
        <v>0</v>
      </c>
      <c r="AT1090" s="18"/>
      <c r="AU1090" s="15"/>
      <c r="AV1090" s="15"/>
      <c r="AW1090" s="15"/>
      <c r="AX1090" s="15"/>
      <c r="AY1090" s="15"/>
      <c r="AZ1090" s="15"/>
      <c r="BA1090" s="15"/>
      <c r="BB1090" s="15"/>
      <c r="BC1090" s="15"/>
      <c r="BD1090" s="15"/>
      <c r="BE1090" s="15"/>
      <c r="BF1090" s="15"/>
      <c r="BG1090" s="15"/>
      <c r="BH1090" s="15"/>
      <c r="BI1090" s="15"/>
      <c r="BJ1090" s="15"/>
      <c r="BK1090" s="15"/>
      <c r="BL1090" s="15"/>
      <c r="BM1090" s="15"/>
      <c r="BN1090" s="15"/>
      <c r="BO1090" s="15"/>
      <c r="BQ1090" s="18"/>
      <c r="BR1090" s="15"/>
      <c r="BS1090" s="15"/>
      <c r="BT1090" s="15"/>
      <c r="BU1090" s="15"/>
      <c r="BV1090" s="15"/>
      <c r="BW1090" s="15"/>
      <c r="BX1090" s="15"/>
      <c r="BY1090" s="15"/>
      <c r="BZ1090" s="15"/>
    </row>
    <row r="1091" spans="1:78" ht="15" customHeight="1" x14ac:dyDescent="0.75">
      <c r="A1091" s="10">
        <v>0</v>
      </c>
      <c r="B1091" s="11">
        <v>9800</v>
      </c>
      <c r="C1091" s="11">
        <v>54681</v>
      </c>
      <c r="D1091" s="11">
        <v>74097</v>
      </c>
      <c r="E1091" s="11">
        <v>2</v>
      </c>
      <c r="F1091" s="11">
        <v>0</v>
      </c>
      <c r="G1091" s="11">
        <v>1</v>
      </c>
      <c r="H1091" s="11">
        <v>106.88889374</v>
      </c>
      <c r="I1091" s="11">
        <v>3</v>
      </c>
      <c r="J1091" s="11">
        <v>18</v>
      </c>
      <c r="K1091" s="11">
        <v>36.618660861999999</v>
      </c>
      <c r="L1091" s="11" t="s">
        <v>20</v>
      </c>
      <c r="M1091" s="11" t="s">
        <v>14</v>
      </c>
      <c r="N1091" s="11">
        <f t="shared" ref="N1091:N1154" si="119">IF(L1091="HomeImp",1,0)</f>
        <v>0</v>
      </c>
      <c r="O1091" s="11">
        <f t="shared" ref="O1091:O1154" si="120">IF(M1091="Mgr",1,0)</f>
        <v>0</v>
      </c>
      <c r="P1091" s="11">
        <f t="shared" ref="P1091:P1154" si="121">IF(M1091="Other",1,0)</f>
        <v>1</v>
      </c>
      <c r="Q1091" s="11">
        <f t="shared" ref="Q1091:Q1154" si="122">IF(M1091="Office",1,0)</f>
        <v>0</v>
      </c>
      <c r="R1091" s="11">
        <f t="shared" ref="R1091:R1154" si="123">IF(M1091="Sales",1,0)</f>
        <v>0</v>
      </c>
      <c r="S1091" s="11">
        <f t="shared" ref="S1091:S1154" si="124">IF(M1091="ProfExe",1,0)</f>
        <v>0</v>
      </c>
      <c r="T1091" s="9">
        <f t="shared" ref="T1091:T1154" si="125">H1091*N1091</f>
        <v>0</v>
      </c>
      <c r="AT1091" s="18"/>
      <c r="AU1091" s="15"/>
      <c r="AV1091" s="15"/>
      <c r="AW1091" s="15"/>
      <c r="AX1091" s="15"/>
      <c r="AY1091" s="15"/>
      <c r="AZ1091" s="15"/>
      <c r="BA1091" s="15"/>
      <c r="BB1091" s="15"/>
      <c r="BC1091" s="15"/>
      <c r="BD1091" s="15"/>
      <c r="BE1091" s="15"/>
      <c r="BF1091" s="15"/>
      <c r="BG1091" s="15"/>
      <c r="BH1091" s="15"/>
      <c r="BI1091" s="15"/>
      <c r="BJ1091" s="15"/>
      <c r="BK1091" s="15"/>
      <c r="BL1091" s="15"/>
      <c r="BM1091" s="15"/>
      <c r="BN1091" s="15"/>
      <c r="BO1091" s="15"/>
      <c r="BQ1091" s="18"/>
      <c r="BR1091" s="15"/>
      <c r="BS1091" s="15"/>
      <c r="BT1091" s="15"/>
      <c r="BU1091" s="15"/>
      <c r="BV1091" s="15"/>
      <c r="BW1091" s="15"/>
      <c r="BX1091" s="15"/>
      <c r="BY1091" s="15"/>
      <c r="BZ1091" s="15"/>
    </row>
    <row r="1092" spans="1:78" ht="15" customHeight="1" x14ac:dyDescent="0.75">
      <c r="A1092" s="10">
        <v>0</v>
      </c>
      <c r="B1092" s="11">
        <v>9800</v>
      </c>
      <c r="C1092" s="11">
        <v>53643</v>
      </c>
      <c r="D1092" s="11">
        <v>113161</v>
      </c>
      <c r="E1092" s="11">
        <v>5</v>
      </c>
      <c r="F1092" s="11">
        <v>0</v>
      </c>
      <c r="G1092" s="11">
        <v>1</v>
      </c>
      <c r="H1092" s="11">
        <v>230.30325655999999</v>
      </c>
      <c r="I1092" s="11">
        <v>0</v>
      </c>
      <c r="J1092" s="11">
        <v>9</v>
      </c>
      <c r="K1092" s="11">
        <v>23.773610403999999</v>
      </c>
      <c r="L1092" s="11" t="s">
        <v>20</v>
      </c>
      <c r="M1092" s="11" t="s">
        <v>18</v>
      </c>
      <c r="N1092" s="11">
        <f t="shared" si="119"/>
        <v>0</v>
      </c>
      <c r="O1092" s="11">
        <f t="shared" si="120"/>
        <v>0</v>
      </c>
      <c r="P1092" s="11">
        <f t="shared" si="121"/>
        <v>0</v>
      </c>
      <c r="Q1092" s="11">
        <f t="shared" si="122"/>
        <v>0</v>
      </c>
      <c r="R1092" s="11">
        <f t="shared" si="123"/>
        <v>0</v>
      </c>
      <c r="S1092" s="11">
        <f t="shared" si="124"/>
        <v>1</v>
      </c>
      <c r="T1092" s="9">
        <f t="shared" si="125"/>
        <v>0</v>
      </c>
      <c r="AT1092" s="18"/>
      <c r="AU1092" s="15"/>
      <c r="AV1092" s="15"/>
      <c r="AW1092" s="15"/>
      <c r="AX1092" s="15"/>
      <c r="AY1092" s="15"/>
      <c r="AZ1092" s="15"/>
      <c r="BA1092" s="15"/>
      <c r="BB1092" s="15"/>
      <c r="BC1092" s="15"/>
      <c r="BD1092" s="15"/>
      <c r="BE1092" s="15"/>
      <c r="BF1092" s="15"/>
      <c r="BG1092" s="15"/>
      <c r="BH1092" s="15"/>
      <c r="BI1092" s="15"/>
      <c r="BJ1092" s="15"/>
      <c r="BK1092" s="15"/>
      <c r="BL1092" s="15"/>
      <c r="BM1092" s="15"/>
      <c r="BN1092" s="15"/>
      <c r="BO1092" s="15"/>
      <c r="BQ1092" s="18"/>
      <c r="BR1092" s="15"/>
      <c r="BS1092" s="15"/>
      <c r="BT1092" s="15"/>
      <c r="BU1092" s="15"/>
      <c r="BV1092" s="15"/>
      <c r="BW1092" s="15"/>
      <c r="BX1092" s="15"/>
      <c r="BY1092" s="15"/>
      <c r="BZ1092" s="15"/>
    </row>
    <row r="1093" spans="1:78" ht="15" customHeight="1" x14ac:dyDescent="0.75">
      <c r="A1093" s="10">
        <v>0</v>
      </c>
      <c r="B1093" s="11">
        <v>9800</v>
      </c>
      <c r="C1093" s="11">
        <v>80267</v>
      </c>
      <c r="D1093" s="11">
        <v>209931</v>
      </c>
      <c r="E1093" s="11">
        <v>14</v>
      </c>
      <c r="F1093" s="11">
        <v>0</v>
      </c>
      <c r="G1093" s="11">
        <v>0</v>
      </c>
      <c r="H1093" s="11">
        <v>0.50711452950000002</v>
      </c>
      <c r="I1093" s="11"/>
      <c r="J1093" s="11">
        <v>8</v>
      </c>
      <c r="K1093" s="11">
        <v>19.969628699000001</v>
      </c>
      <c r="L1093" s="11" t="s">
        <v>13</v>
      </c>
      <c r="M1093" s="11" t="s">
        <v>19</v>
      </c>
      <c r="N1093" s="11">
        <f t="shared" si="119"/>
        <v>1</v>
      </c>
      <c r="O1093" s="11">
        <f t="shared" si="120"/>
        <v>0</v>
      </c>
      <c r="P1093" s="11">
        <f t="shared" si="121"/>
        <v>0</v>
      </c>
      <c r="Q1093" s="11">
        <f t="shared" si="122"/>
        <v>0</v>
      </c>
      <c r="R1093" s="11">
        <f t="shared" si="123"/>
        <v>0</v>
      </c>
      <c r="S1093" s="11">
        <f t="shared" si="124"/>
        <v>0</v>
      </c>
      <c r="T1093" s="9">
        <f t="shared" si="125"/>
        <v>0.50711452950000002</v>
      </c>
      <c r="AT1093" s="18"/>
      <c r="AU1093" s="15"/>
      <c r="AV1093" s="15"/>
      <c r="AW1093" s="15"/>
      <c r="AX1093" s="15"/>
      <c r="AY1093" s="15"/>
      <c r="AZ1093" s="15"/>
      <c r="BA1093" s="15"/>
      <c r="BB1093" s="15"/>
      <c r="BC1093" s="15"/>
      <c r="BD1093" s="15"/>
      <c r="BE1093" s="15"/>
      <c r="BF1093" s="15"/>
      <c r="BG1093" s="15"/>
      <c r="BH1093" s="15"/>
      <c r="BI1093" s="15"/>
      <c r="BJ1093" s="15"/>
      <c r="BK1093" s="15"/>
      <c r="BL1093" s="15"/>
      <c r="BM1093" s="15"/>
      <c r="BN1093" s="15"/>
      <c r="BO1093" s="15"/>
      <c r="BQ1093" s="18"/>
      <c r="BR1093" s="15"/>
      <c r="BS1093" s="15"/>
      <c r="BT1093" s="15"/>
      <c r="BU1093" s="15"/>
      <c r="BV1093" s="15"/>
      <c r="BW1093" s="15"/>
      <c r="BX1093" s="15"/>
      <c r="BY1093" s="15"/>
      <c r="BZ1093" s="15"/>
    </row>
    <row r="1094" spans="1:78" ht="15" customHeight="1" x14ac:dyDescent="0.75">
      <c r="A1094" s="10">
        <v>0</v>
      </c>
      <c r="B1094" s="11">
        <v>9800</v>
      </c>
      <c r="C1094" s="11">
        <v>78022</v>
      </c>
      <c r="D1094" s="11">
        <v>103466</v>
      </c>
      <c r="E1094" s="11">
        <v>1</v>
      </c>
      <c r="F1094" s="11">
        <v>0</v>
      </c>
      <c r="G1094" s="11">
        <v>0</v>
      </c>
      <c r="H1094" s="11">
        <v>83.835338491000002</v>
      </c>
      <c r="I1094" s="11">
        <v>2</v>
      </c>
      <c r="J1094" s="11">
        <v>24</v>
      </c>
      <c r="K1094" s="11">
        <v>37.434615354999998</v>
      </c>
      <c r="L1094" s="11" t="s">
        <v>20</v>
      </c>
      <c r="M1094" s="11" t="s">
        <v>17</v>
      </c>
      <c r="N1094" s="11">
        <f t="shared" si="119"/>
        <v>0</v>
      </c>
      <c r="O1094" s="11">
        <f t="shared" si="120"/>
        <v>1</v>
      </c>
      <c r="P1094" s="11">
        <f t="shared" si="121"/>
        <v>0</v>
      </c>
      <c r="Q1094" s="11">
        <f t="shared" si="122"/>
        <v>0</v>
      </c>
      <c r="R1094" s="11">
        <f t="shared" si="123"/>
        <v>0</v>
      </c>
      <c r="S1094" s="11">
        <f t="shared" si="124"/>
        <v>0</v>
      </c>
      <c r="T1094" s="9">
        <f t="shared" si="125"/>
        <v>0</v>
      </c>
      <c r="AT1094" s="18"/>
      <c r="AU1094" s="15"/>
      <c r="AV1094" s="15"/>
      <c r="AW1094" s="15"/>
      <c r="AX1094" s="15"/>
      <c r="AY1094" s="15"/>
      <c r="AZ1094" s="15"/>
      <c r="BA1094" s="15"/>
      <c r="BB1094" s="15"/>
      <c r="BC1094" s="15"/>
      <c r="BD1094" s="15"/>
      <c r="BE1094" s="15"/>
      <c r="BF1094" s="15"/>
      <c r="BG1094" s="15"/>
      <c r="BH1094" s="15"/>
      <c r="BI1094" s="15"/>
      <c r="BJ1094" s="15"/>
      <c r="BK1094" s="15"/>
      <c r="BL1094" s="15"/>
      <c r="BM1094" s="15"/>
      <c r="BN1094" s="15"/>
      <c r="BO1094" s="15"/>
      <c r="BQ1094" s="18"/>
      <c r="BR1094" s="15"/>
      <c r="BS1094" s="15"/>
      <c r="BT1094" s="15"/>
      <c r="BU1094" s="15"/>
      <c r="BV1094" s="15"/>
      <c r="BW1094" s="15"/>
      <c r="BX1094" s="15"/>
      <c r="BY1094" s="15"/>
      <c r="BZ1094" s="15"/>
    </row>
    <row r="1095" spans="1:78" ht="15" customHeight="1" x14ac:dyDescent="0.75">
      <c r="A1095" s="10">
        <v>0</v>
      </c>
      <c r="B1095" s="11">
        <v>9800</v>
      </c>
      <c r="C1095" s="11"/>
      <c r="D1095" s="11">
        <v>45197</v>
      </c>
      <c r="E1095" s="11"/>
      <c r="F1095" s="11"/>
      <c r="G1095" s="11"/>
      <c r="H1095" s="11">
        <v>316.52530280000002</v>
      </c>
      <c r="I1095" s="11"/>
      <c r="J1095" s="11">
        <v>11</v>
      </c>
      <c r="K1095" s="11">
        <v>29.646665995999999</v>
      </c>
      <c r="L1095" s="11" t="s">
        <v>13</v>
      </c>
      <c r="M1095" s="11" t="s">
        <v>14</v>
      </c>
      <c r="N1095" s="11">
        <f t="shared" si="119"/>
        <v>1</v>
      </c>
      <c r="O1095" s="11">
        <f t="shared" si="120"/>
        <v>0</v>
      </c>
      <c r="P1095" s="11">
        <f t="shared" si="121"/>
        <v>1</v>
      </c>
      <c r="Q1095" s="11">
        <f t="shared" si="122"/>
        <v>0</v>
      </c>
      <c r="R1095" s="11">
        <f t="shared" si="123"/>
        <v>0</v>
      </c>
      <c r="S1095" s="11">
        <f t="shared" si="124"/>
        <v>0</v>
      </c>
      <c r="T1095" s="9">
        <f t="shared" si="125"/>
        <v>316.52530280000002</v>
      </c>
      <c r="AT1095" s="18"/>
      <c r="AU1095" s="15"/>
      <c r="AV1095" s="15"/>
      <c r="AW1095" s="15"/>
      <c r="AX1095" s="15"/>
      <c r="AY1095" s="15"/>
      <c r="AZ1095" s="15"/>
      <c r="BA1095" s="15"/>
      <c r="BB1095" s="15"/>
      <c r="BC1095" s="15"/>
      <c r="BD1095" s="15"/>
      <c r="BE1095" s="15"/>
      <c r="BF1095" s="15"/>
      <c r="BG1095" s="15"/>
      <c r="BH1095" s="15"/>
      <c r="BI1095" s="15"/>
      <c r="BJ1095" s="15"/>
      <c r="BK1095" s="15"/>
      <c r="BL1095" s="15"/>
      <c r="BM1095" s="15"/>
      <c r="BN1095" s="15"/>
      <c r="BO1095" s="15"/>
      <c r="BQ1095" s="18"/>
      <c r="BR1095" s="15"/>
      <c r="BS1095" s="15"/>
      <c r="BT1095" s="15"/>
      <c r="BU1095" s="15"/>
      <c r="BV1095" s="15"/>
      <c r="BW1095" s="15"/>
      <c r="BX1095" s="15"/>
      <c r="BY1095" s="15"/>
      <c r="BZ1095" s="15"/>
    </row>
    <row r="1096" spans="1:78" ht="15" customHeight="1" x14ac:dyDescent="0.75">
      <c r="A1096" s="10">
        <v>0</v>
      </c>
      <c r="B1096" s="11">
        <v>9800</v>
      </c>
      <c r="C1096" s="11">
        <v>52973</v>
      </c>
      <c r="D1096" s="11">
        <v>65481</v>
      </c>
      <c r="E1096" s="11">
        <v>10</v>
      </c>
      <c r="F1096" s="11">
        <v>0</v>
      </c>
      <c r="G1096" s="11">
        <v>0</v>
      </c>
      <c r="H1096" s="11">
        <v>101.47266767000001</v>
      </c>
      <c r="I1096" s="11">
        <v>2</v>
      </c>
      <c r="J1096" s="11">
        <v>33</v>
      </c>
      <c r="K1096" s="11">
        <v>36.878297001999996</v>
      </c>
      <c r="L1096" s="11" t="s">
        <v>13</v>
      </c>
      <c r="M1096" s="11" t="s">
        <v>14</v>
      </c>
      <c r="N1096" s="11">
        <f t="shared" si="119"/>
        <v>1</v>
      </c>
      <c r="O1096" s="11">
        <f t="shared" si="120"/>
        <v>0</v>
      </c>
      <c r="P1096" s="11">
        <f t="shared" si="121"/>
        <v>1</v>
      </c>
      <c r="Q1096" s="11">
        <f t="shared" si="122"/>
        <v>0</v>
      </c>
      <c r="R1096" s="11">
        <f t="shared" si="123"/>
        <v>0</v>
      </c>
      <c r="S1096" s="11">
        <f t="shared" si="124"/>
        <v>0</v>
      </c>
      <c r="T1096" s="9">
        <f t="shared" si="125"/>
        <v>101.47266767000001</v>
      </c>
      <c r="AT1096" s="18"/>
      <c r="AU1096" s="15"/>
      <c r="AV1096" s="15"/>
      <c r="AW1096" s="15"/>
      <c r="AX1096" s="15"/>
      <c r="AY1096" s="15"/>
      <c r="AZ1096" s="15"/>
      <c r="BA1096" s="15"/>
      <c r="BB1096" s="15"/>
      <c r="BC1096" s="15"/>
      <c r="BD1096" s="15"/>
      <c r="BE1096" s="15"/>
      <c r="BF1096" s="15"/>
      <c r="BG1096" s="15"/>
      <c r="BH1096" s="15"/>
      <c r="BI1096" s="15"/>
      <c r="BJ1096" s="15"/>
      <c r="BK1096" s="15"/>
      <c r="BL1096" s="15"/>
      <c r="BM1096" s="15"/>
      <c r="BN1096" s="15"/>
      <c r="BO1096" s="15"/>
      <c r="BQ1096" s="18"/>
      <c r="BR1096" s="15"/>
      <c r="BS1096" s="15"/>
      <c r="BT1096" s="15"/>
      <c r="BU1096" s="15"/>
      <c r="BV1096" s="15"/>
      <c r="BW1096" s="15"/>
      <c r="BX1096" s="15"/>
      <c r="BY1096" s="15"/>
      <c r="BZ1096" s="15"/>
    </row>
    <row r="1097" spans="1:78" ht="15" customHeight="1" x14ac:dyDescent="0.75">
      <c r="A1097" s="10">
        <v>0</v>
      </c>
      <c r="B1097" s="11">
        <v>9800</v>
      </c>
      <c r="C1097" s="11">
        <v>55330</v>
      </c>
      <c r="D1097" s="11">
        <v>78154</v>
      </c>
      <c r="E1097" s="11">
        <v>2</v>
      </c>
      <c r="F1097" s="11">
        <v>0</v>
      </c>
      <c r="G1097" s="11">
        <v>1</v>
      </c>
      <c r="H1097" s="11">
        <v>122.70553687</v>
      </c>
      <c r="I1097" s="11">
        <v>0</v>
      </c>
      <c r="J1097" s="11">
        <v>23</v>
      </c>
      <c r="K1097" s="11">
        <v>28.896101856000001</v>
      </c>
      <c r="L1097" s="11" t="s">
        <v>13</v>
      </c>
      <c r="M1097" s="11" t="s">
        <v>17</v>
      </c>
      <c r="N1097" s="11">
        <f t="shared" si="119"/>
        <v>1</v>
      </c>
      <c r="O1097" s="11">
        <f t="shared" si="120"/>
        <v>1</v>
      </c>
      <c r="P1097" s="11">
        <f t="shared" si="121"/>
        <v>0</v>
      </c>
      <c r="Q1097" s="11">
        <f t="shared" si="122"/>
        <v>0</v>
      </c>
      <c r="R1097" s="11">
        <f t="shared" si="123"/>
        <v>0</v>
      </c>
      <c r="S1097" s="11">
        <f t="shared" si="124"/>
        <v>0</v>
      </c>
      <c r="T1097" s="9">
        <f t="shared" si="125"/>
        <v>122.70553687</v>
      </c>
      <c r="AT1097" s="18"/>
      <c r="AU1097" s="15"/>
      <c r="AV1097" s="15"/>
      <c r="AW1097" s="15"/>
      <c r="AX1097" s="15"/>
      <c r="AY1097" s="15"/>
      <c r="AZ1097" s="15"/>
      <c r="BA1097" s="15"/>
      <c r="BB1097" s="15"/>
      <c r="BC1097" s="15"/>
      <c r="BD1097" s="15"/>
      <c r="BE1097" s="15"/>
      <c r="BF1097" s="15"/>
      <c r="BG1097" s="15"/>
      <c r="BH1097" s="15"/>
      <c r="BI1097" s="15"/>
      <c r="BJ1097" s="15"/>
      <c r="BK1097" s="15"/>
      <c r="BL1097" s="15"/>
      <c r="BM1097" s="15"/>
      <c r="BN1097" s="15"/>
      <c r="BO1097" s="15"/>
      <c r="BQ1097" s="18"/>
      <c r="BR1097" s="15"/>
      <c r="BS1097" s="15"/>
      <c r="BT1097" s="15"/>
      <c r="BU1097" s="15"/>
      <c r="BV1097" s="15"/>
      <c r="BW1097" s="15"/>
      <c r="BX1097" s="15"/>
      <c r="BY1097" s="15"/>
      <c r="BZ1097" s="15"/>
    </row>
    <row r="1098" spans="1:78" ht="15" customHeight="1" x14ac:dyDescent="0.75">
      <c r="A1098" s="10">
        <v>0</v>
      </c>
      <c r="B1098" s="11">
        <v>9800</v>
      </c>
      <c r="C1098" s="11">
        <v>54861</v>
      </c>
      <c r="D1098" s="11">
        <v>71138</v>
      </c>
      <c r="E1098" s="11">
        <v>4</v>
      </c>
      <c r="F1098" s="11">
        <v>0</v>
      </c>
      <c r="G1098" s="11">
        <v>0</v>
      </c>
      <c r="H1098" s="11">
        <v>258.33461797000001</v>
      </c>
      <c r="I1098" s="11">
        <v>2</v>
      </c>
      <c r="J1098" s="11">
        <v>16</v>
      </c>
      <c r="K1098" s="11">
        <v>36.035712865999997</v>
      </c>
      <c r="L1098" s="11" t="s">
        <v>13</v>
      </c>
      <c r="M1098" s="11" t="s">
        <v>14</v>
      </c>
      <c r="N1098" s="11">
        <f t="shared" si="119"/>
        <v>1</v>
      </c>
      <c r="O1098" s="11">
        <f t="shared" si="120"/>
        <v>0</v>
      </c>
      <c r="P1098" s="11">
        <f t="shared" si="121"/>
        <v>1</v>
      </c>
      <c r="Q1098" s="11">
        <f t="shared" si="122"/>
        <v>0</v>
      </c>
      <c r="R1098" s="11">
        <f t="shared" si="123"/>
        <v>0</v>
      </c>
      <c r="S1098" s="11">
        <f t="shared" si="124"/>
        <v>0</v>
      </c>
      <c r="T1098" s="9">
        <f t="shared" si="125"/>
        <v>258.33461797000001</v>
      </c>
      <c r="AT1098" s="18"/>
      <c r="AU1098" s="15"/>
      <c r="AV1098" s="15"/>
      <c r="AW1098" s="15"/>
      <c r="AX1098" s="15"/>
      <c r="AY1098" s="15"/>
      <c r="AZ1098" s="15"/>
      <c r="BA1098" s="15"/>
      <c r="BB1098" s="15"/>
      <c r="BC1098" s="15"/>
      <c r="BD1098" s="15"/>
      <c r="BE1098" s="15"/>
      <c r="BF1098" s="15"/>
      <c r="BG1098" s="15"/>
      <c r="BH1098" s="15"/>
      <c r="BI1098" s="15"/>
      <c r="BJ1098" s="15"/>
      <c r="BK1098" s="15"/>
      <c r="BL1098" s="15"/>
      <c r="BM1098" s="15"/>
      <c r="BN1098" s="15"/>
      <c r="BO1098" s="15"/>
      <c r="BQ1098" s="18"/>
      <c r="BR1098" s="15"/>
      <c r="BS1098" s="15"/>
      <c r="BT1098" s="15"/>
      <c r="BU1098" s="15"/>
      <c r="BV1098" s="15"/>
      <c r="BW1098" s="15"/>
      <c r="BX1098" s="15"/>
      <c r="BY1098" s="15"/>
      <c r="BZ1098" s="15"/>
    </row>
    <row r="1099" spans="1:78" ht="15" customHeight="1" x14ac:dyDescent="0.75">
      <c r="A1099" s="10">
        <v>0</v>
      </c>
      <c r="B1099" s="11">
        <v>9800</v>
      </c>
      <c r="C1099" s="11">
        <v>56188</v>
      </c>
      <c r="D1099" s="11">
        <v>90143</v>
      </c>
      <c r="E1099" s="11">
        <v>17</v>
      </c>
      <c r="F1099" s="11">
        <v>0</v>
      </c>
      <c r="G1099" s="11">
        <v>0</v>
      </c>
      <c r="H1099" s="11">
        <v>171.41365834999999</v>
      </c>
      <c r="I1099" s="11">
        <v>0</v>
      </c>
      <c r="J1099" s="11">
        <v>29</v>
      </c>
      <c r="K1099" s="11">
        <v>25.621650412000001</v>
      </c>
      <c r="L1099" s="11" t="s">
        <v>13</v>
      </c>
      <c r="M1099" s="11" t="s">
        <v>14</v>
      </c>
      <c r="N1099" s="11">
        <f t="shared" si="119"/>
        <v>1</v>
      </c>
      <c r="O1099" s="11">
        <f t="shared" si="120"/>
        <v>0</v>
      </c>
      <c r="P1099" s="11">
        <f t="shared" si="121"/>
        <v>1</v>
      </c>
      <c r="Q1099" s="11">
        <f t="shared" si="122"/>
        <v>0</v>
      </c>
      <c r="R1099" s="11">
        <f t="shared" si="123"/>
        <v>0</v>
      </c>
      <c r="S1099" s="11">
        <f t="shared" si="124"/>
        <v>0</v>
      </c>
      <c r="T1099" s="9">
        <f t="shared" si="125"/>
        <v>171.41365834999999</v>
      </c>
      <c r="AT1099" s="18"/>
      <c r="AU1099" s="15"/>
      <c r="AV1099" s="15"/>
      <c r="AW1099" s="15"/>
      <c r="AX1099" s="15"/>
      <c r="AY1099" s="15"/>
      <c r="AZ1099" s="15"/>
      <c r="BA1099" s="15"/>
      <c r="BB1099" s="15"/>
      <c r="BC1099" s="15"/>
      <c r="BD1099" s="15"/>
      <c r="BE1099" s="15"/>
      <c r="BF1099" s="15"/>
      <c r="BG1099" s="15"/>
      <c r="BH1099" s="15"/>
      <c r="BI1099" s="15"/>
      <c r="BJ1099" s="15"/>
      <c r="BK1099" s="15"/>
      <c r="BL1099" s="15"/>
      <c r="BM1099" s="15"/>
      <c r="BN1099" s="15"/>
      <c r="BO1099" s="15"/>
      <c r="BQ1099" s="18"/>
      <c r="BR1099" s="15"/>
      <c r="BS1099" s="15"/>
      <c r="BT1099" s="15"/>
      <c r="BU1099" s="15"/>
      <c r="BV1099" s="15"/>
      <c r="BW1099" s="15"/>
      <c r="BX1099" s="15"/>
      <c r="BY1099" s="15"/>
      <c r="BZ1099" s="15"/>
    </row>
    <row r="1100" spans="1:78" ht="15" customHeight="1" x14ac:dyDescent="0.75">
      <c r="A1100" s="10">
        <v>0</v>
      </c>
      <c r="B1100" s="11">
        <v>9800</v>
      </c>
      <c r="C1100" s="11">
        <v>79767</v>
      </c>
      <c r="D1100" s="11">
        <v>93525</v>
      </c>
      <c r="E1100" s="11">
        <v>0</v>
      </c>
      <c r="F1100" s="11">
        <v>4</v>
      </c>
      <c r="G1100" s="11">
        <v>0</v>
      </c>
      <c r="H1100" s="11"/>
      <c r="I1100" s="11">
        <v>0</v>
      </c>
      <c r="J1100" s="11">
        <v>4</v>
      </c>
      <c r="K1100" s="11">
        <v>31.290118994</v>
      </c>
      <c r="L1100" s="11" t="s">
        <v>20</v>
      </c>
      <c r="M1100" s="11" t="s">
        <v>14</v>
      </c>
      <c r="N1100" s="11">
        <f t="shared" si="119"/>
        <v>0</v>
      </c>
      <c r="O1100" s="11">
        <f t="shared" si="120"/>
        <v>0</v>
      </c>
      <c r="P1100" s="11">
        <f t="shared" si="121"/>
        <v>1</v>
      </c>
      <c r="Q1100" s="11">
        <f t="shared" si="122"/>
        <v>0</v>
      </c>
      <c r="R1100" s="11">
        <f t="shared" si="123"/>
        <v>0</v>
      </c>
      <c r="S1100" s="11">
        <f t="shared" si="124"/>
        <v>0</v>
      </c>
      <c r="T1100" s="9">
        <f t="shared" si="125"/>
        <v>0</v>
      </c>
      <c r="AT1100" s="18"/>
      <c r="AU1100" s="15"/>
      <c r="AV1100" s="15"/>
      <c r="AW1100" s="15"/>
      <c r="AX1100" s="15"/>
      <c r="AY1100" s="15"/>
      <c r="AZ1100" s="15"/>
      <c r="BA1100" s="15"/>
      <c r="BB1100" s="15"/>
      <c r="BC1100" s="15"/>
      <c r="BD1100" s="15"/>
      <c r="BE1100" s="15"/>
      <c r="BF1100" s="15"/>
      <c r="BG1100" s="15"/>
      <c r="BH1100" s="15"/>
      <c r="BI1100" s="15"/>
      <c r="BJ1100" s="15"/>
      <c r="BK1100" s="15"/>
      <c r="BL1100" s="15"/>
      <c r="BM1100" s="15"/>
      <c r="BN1100" s="15"/>
      <c r="BO1100" s="15"/>
      <c r="BQ1100" s="18"/>
      <c r="BR1100" s="15"/>
      <c r="BS1100" s="15"/>
      <c r="BT1100" s="15"/>
      <c r="BU1100" s="15"/>
      <c r="BV1100" s="15"/>
      <c r="BW1100" s="15"/>
      <c r="BX1100" s="15"/>
      <c r="BY1100" s="15"/>
      <c r="BZ1100" s="15"/>
    </row>
    <row r="1101" spans="1:78" ht="15" customHeight="1" x14ac:dyDescent="0.75">
      <c r="A1101" s="10">
        <v>0</v>
      </c>
      <c r="B1101" s="11">
        <v>9800</v>
      </c>
      <c r="C1101" s="11">
        <v>63891</v>
      </c>
      <c r="D1101" s="11">
        <v>72980</v>
      </c>
      <c r="E1101" s="11">
        <v>7</v>
      </c>
      <c r="F1101" s="11">
        <v>0</v>
      </c>
      <c r="G1101" s="11">
        <v>0</v>
      </c>
      <c r="H1101" s="11">
        <v>32.414933529999999</v>
      </c>
      <c r="I1101" s="11">
        <v>2</v>
      </c>
      <c r="J1101" s="11">
        <v>24</v>
      </c>
      <c r="K1101" s="11">
        <v>39.371869859999997</v>
      </c>
      <c r="L1101" s="11" t="s">
        <v>20</v>
      </c>
      <c r="M1101" s="11" t="s">
        <v>18</v>
      </c>
      <c r="N1101" s="11">
        <f t="shared" si="119"/>
        <v>0</v>
      </c>
      <c r="O1101" s="11">
        <f t="shared" si="120"/>
        <v>0</v>
      </c>
      <c r="P1101" s="11">
        <f t="shared" si="121"/>
        <v>0</v>
      </c>
      <c r="Q1101" s="11">
        <f t="shared" si="122"/>
        <v>0</v>
      </c>
      <c r="R1101" s="11">
        <f t="shared" si="123"/>
        <v>0</v>
      </c>
      <c r="S1101" s="11">
        <f t="shared" si="124"/>
        <v>1</v>
      </c>
      <c r="T1101" s="9">
        <f t="shared" si="125"/>
        <v>0</v>
      </c>
      <c r="AT1101" s="18"/>
      <c r="AU1101" s="15"/>
      <c r="AV1101" s="15"/>
      <c r="AW1101" s="15"/>
      <c r="AX1101" s="15"/>
      <c r="AY1101" s="15"/>
      <c r="AZ1101" s="15"/>
      <c r="BA1101" s="15"/>
      <c r="BB1101" s="15"/>
      <c r="BC1101" s="15"/>
      <c r="BD1101" s="15"/>
      <c r="BE1101" s="15"/>
      <c r="BF1101" s="15"/>
      <c r="BG1101" s="15"/>
      <c r="BH1101" s="15"/>
      <c r="BI1101" s="15"/>
      <c r="BJ1101" s="15"/>
      <c r="BK1101" s="15"/>
      <c r="BL1101" s="15"/>
      <c r="BM1101" s="15"/>
      <c r="BN1101" s="15"/>
      <c r="BO1101" s="15"/>
      <c r="BQ1101" s="18"/>
      <c r="BR1101" s="15"/>
      <c r="BS1101" s="15"/>
      <c r="BT1101" s="15"/>
      <c r="BU1101" s="15"/>
      <c r="BV1101" s="15"/>
      <c r="BW1101" s="15"/>
      <c r="BX1101" s="15"/>
      <c r="BY1101" s="15"/>
      <c r="BZ1101" s="15"/>
    </row>
    <row r="1102" spans="1:78" ht="15" customHeight="1" x14ac:dyDescent="0.75">
      <c r="A1102" s="10">
        <v>0</v>
      </c>
      <c r="B1102" s="11">
        <v>9800</v>
      </c>
      <c r="C1102" s="11">
        <v>47126</v>
      </c>
      <c r="D1102" s="11">
        <v>57365</v>
      </c>
      <c r="E1102" s="11">
        <v>0</v>
      </c>
      <c r="F1102" s="11">
        <v>0</v>
      </c>
      <c r="G1102" s="11">
        <v>1</v>
      </c>
      <c r="H1102" s="11">
        <v>91.141218711999997</v>
      </c>
      <c r="I1102" s="11">
        <v>0</v>
      </c>
      <c r="J1102" s="11">
        <v>19</v>
      </c>
      <c r="K1102" s="11">
        <v>38.657640295</v>
      </c>
      <c r="L1102" s="11" t="s">
        <v>20</v>
      </c>
      <c r="M1102" s="11" t="s">
        <v>14</v>
      </c>
      <c r="N1102" s="11">
        <f t="shared" si="119"/>
        <v>0</v>
      </c>
      <c r="O1102" s="11">
        <f t="shared" si="120"/>
        <v>0</v>
      </c>
      <c r="P1102" s="11">
        <f t="shared" si="121"/>
        <v>1</v>
      </c>
      <c r="Q1102" s="11">
        <f t="shared" si="122"/>
        <v>0</v>
      </c>
      <c r="R1102" s="11">
        <f t="shared" si="123"/>
        <v>0</v>
      </c>
      <c r="S1102" s="11">
        <f t="shared" si="124"/>
        <v>0</v>
      </c>
      <c r="T1102" s="9">
        <f t="shared" si="125"/>
        <v>0</v>
      </c>
      <c r="AT1102" s="18"/>
      <c r="AU1102" s="15"/>
      <c r="AV1102" s="15"/>
      <c r="AW1102" s="15"/>
      <c r="AX1102" s="15"/>
      <c r="AY1102" s="15"/>
      <c r="AZ1102" s="15"/>
      <c r="BA1102" s="15"/>
      <c r="BB1102" s="15"/>
      <c r="BC1102" s="15"/>
      <c r="BD1102" s="15"/>
      <c r="BE1102" s="15"/>
      <c r="BF1102" s="15"/>
      <c r="BG1102" s="15"/>
      <c r="BH1102" s="15"/>
      <c r="BI1102" s="15"/>
      <c r="BJ1102" s="15"/>
      <c r="BK1102" s="15"/>
      <c r="BL1102" s="15"/>
      <c r="BM1102" s="15"/>
      <c r="BN1102" s="15"/>
      <c r="BO1102" s="15"/>
      <c r="BQ1102" s="18"/>
      <c r="BR1102" s="15"/>
      <c r="BS1102" s="15"/>
      <c r="BT1102" s="15"/>
      <c r="BU1102" s="15"/>
      <c r="BV1102" s="15"/>
      <c r="BW1102" s="15"/>
      <c r="BX1102" s="15"/>
      <c r="BY1102" s="15"/>
      <c r="BZ1102" s="15"/>
    </row>
    <row r="1103" spans="1:78" ht="15" customHeight="1" x14ac:dyDescent="0.75">
      <c r="A1103" s="10">
        <v>0</v>
      </c>
      <c r="B1103" s="11">
        <v>9800</v>
      </c>
      <c r="C1103" s="11">
        <v>55539</v>
      </c>
      <c r="D1103" s="11">
        <v>73560</v>
      </c>
      <c r="E1103" s="11">
        <v>4</v>
      </c>
      <c r="F1103" s="11">
        <v>0</v>
      </c>
      <c r="G1103" s="11">
        <v>0</v>
      </c>
      <c r="H1103" s="11">
        <v>85.900936243999993</v>
      </c>
      <c r="I1103" s="11">
        <v>1</v>
      </c>
      <c r="J1103" s="11">
        <v>14</v>
      </c>
      <c r="K1103" s="11">
        <v>26.331619061000001</v>
      </c>
      <c r="L1103" s="11" t="s">
        <v>20</v>
      </c>
      <c r="M1103" s="11" t="s">
        <v>15</v>
      </c>
      <c r="N1103" s="11">
        <f t="shared" si="119"/>
        <v>0</v>
      </c>
      <c r="O1103" s="11">
        <f t="shared" si="120"/>
        <v>0</v>
      </c>
      <c r="P1103" s="11">
        <f t="shared" si="121"/>
        <v>0</v>
      </c>
      <c r="Q1103" s="11">
        <f t="shared" si="122"/>
        <v>1</v>
      </c>
      <c r="R1103" s="11">
        <f t="shared" si="123"/>
        <v>0</v>
      </c>
      <c r="S1103" s="11">
        <f t="shared" si="124"/>
        <v>0</v>
      </c>
      <c r="T1103" s="9">
        <f t="shared" si="125"/>
        <v>0</v>
      </c>
      <c r="AT1103" s="18"/>
      <c r="AU1103" s="15"/>
      <c r="AV1103" s="15"/>
      <c r="AW1103" s="15"/>
      <c r="AX1103" s="15"/>
      <c r="AY1103" s="15"/>
      <c r="AZ1103" s="15"/>
      <c r="BA1103" s="15"/>
      <c r="BB1103" s="15"/>
      <c r="BC1103" s="15"/>
      <c r="BD1103" s="15"/>
      <c r="BE1103" s="15"/>
      <c r="BF1103" s="15"/>
      <c r="BG1103" s="15"/>
      <c r="BH1103" s="15"/>
      <c r="BI1103" s="15"/>
      <c r="BJ1103" s="15"/>
      <c r="BK1103" s="15"/>
      <c r="BL1103" s="15"/>
      <c r="BM1103" s="15"/>
      <c r="BN1103" s="15"/>
      <c r="BO1103" s="15"/>
      <c r="BQ1103" s="18"/>
      <c r="BR1103" s="15"/>
      <c r="BS1103" s="15"/>
      <c r="BT1103" s="15"/>
      <c r="BU1103" s="15"/>
      <c r="BV1103" s="15"/>
      <c r="BW1103" s="15"/>
      <c r="BX1103" s="15"/>
      <c r="BY1103" s="15"/>
      <c r="BZ1103" s="15"/>
    </row>
    <row r="1104" spans="1:78" ht="15" customHeight="1" x14ac:dyDescent="0.75">
      <c r="A1104" s="10">
        <v>1</v>
      </c>
      <c r="B1104" s="11">
        <v>9900</v>
      </c>
      <c r="C1104" s="11">
        <v>37609</v>
      </c>
      <c r="D1104" s="11">
        <v>120186</v>
      </c>
      <c r="E1104" s="11"/>
      <c r="F1104" s="11">
        <v>0</v>
      </c>
      <c r="G1104" s="11">
        <v>0</v>
      </c>
      <c r="H1104" s="11">
        <v>176.36783901000001</v>
      </c>
      <c r="I1104" s="11">
        <v>3</v>
      </c>
      <c r="J1104" s="11">
        <v>30</v>
      </c>
      <c r="K1104" s="11">
        <v>53.178911112000002</v>
      </c>
      <c r="L1104" s="11" t="s">
        <v>20</v>
      </c>
      <c r="M1104" s="11" t="s">
        <v>14</v>
      </c>
      <c r="N1104" s="11">
        <f t="shared" si="119"/>
        <v>0</v>
      </c>
      <c r="O1104" s="11">
        <f t="shared" si="120"/>
        <v>0</v>
      </c>
      <c r="P1104" s="11">
        <f t="shared" si="121"/>
        <v>1</v>
      </c>
      <c r="Q1104" s="11">
        <f t="shared" si="122"/>
        <v>0</v>
      </c>
      <c r="R1104" s="11">
        <f t="shared" si="123"/>
        <v>0</v>
      </c>
      <c r="S1104" s="11">
        <f t="shared" si="124"/>
        <v>0</v>
      </c>
      <c r="T1104" s="9">
        <f t="shared" si="125"/>
        <v>0</v>
      </c>
      <c r="AT1104" s="18"/>
      <c r="AU1104" s="15"/>
      <c r="AV1104" s="15"/>
      <c r="AW1104" s="15"/>
      <c r="AX1104" s="15"/>
      <c r="AY1104" s="15"/>
      <c r="AZ1104" s="15"/>
      <c r="BA1104" s="15"/>
      <c r="BB1104" s="15"/>
      <c r="BC1104" s="15"/>
      <c r="BD1104" s="15"/>
      <c r="BE1104" s="15"/>
      <c r="BF1104" s="15"/>
      <c r="BG1104" s="15"/>
      <c r="BH1104" s="15"/>
      <c r="BI1104" s="15"/>
      <c r="BJ1104" s="15"/>
      <c r="BK1104" s="15"/>
      <c r="BL1104" s="15"/>
      <c r="BM1104" s="15"/>
      <c r="BN1104" s="15"/>
      <c r="BO1104" s="15"/>
      <c r="BQ1104" s="18"/>
      <c r="BR1104" s="15"/>
      <c r="BS1104" s="15"/>
      <c r="BT1104" s="15"/>
      <c r="BU1104" s="15"/>
      <c r="BV1104" s="15"/>
      <c r="BW1104" s="15"/>
      <c r="BX1104" s="15"/>
      <c r="BY1104" s="15"/>
      <c r="BZ1104" s="15"/>
    </row>
    <row r="1105" spans="1:78" ht="15" customHeight="1" x14ac:dyDescent="0.75">
      <c r="A1105" s="10">
        <v>0</v>
      </c>
      <c r="B1105" s="11">
        <v>9900</v>
      </c>
      <c r="C1105" s="11">
        <v>60488</v>
      </c>
      <c r="D1105" s="11">
        <v>75507</v>
      </c>
      <c r="E1105" s="11">
        <v>3</v>
      </c>
      <c r="F1105" s="11">
        <v>0</v>
      </c>
      <c r="G1105" s="11">
        <v>0</v>
      </c>
      <c r="H1105" s="11">
        <v>239.43363997</v>
      </c>
      <c r="I1105" s="11">
        <v>1</v>
      </c>
      <c r="J1105" s="11">
        <v>17</v>
      </c>
      <c r="K1105" s="11">
        <v>38.473075274000003</v>
      </c>
      <c r="L1105" s="11" t="s">
        <v>13</v>
      </c>
      <c r="M1105" s="11" t="s">
        <v>14</v>
      </c>
      <c r="N1105" s="11">
        <f t="shared" si="119"/>
        <v>1</v>
      </c>
      <c r="O1105" s="11">
        <f t="shared" si="120"/>
        <v>0</v>
      </c>
      <c r="P1105" s="11">
        <f t="shared" si="121"/>
        <v>1</v>
      </c>
      <c r="Q1105" s="11">
        <f t="shared" si="122"/>
        <v>0</v>
      </c>
      <c r="R1105" s="11">
        <f t="shared" si="123"/>
        <v>0</v>
      </c>
      <c r="S1105" s="11">
        <f t="shared" si="124"/>
        <v>0</v>
      </c>
      <c r="T1105" s="9">
        <f t="shared" si="125"/>
        <v>239.43363997</v>
      </c>
      <c r="AT1105" s="18"/>
      <c r="AU1105" s="15"/>
      <c r="AV1105" s="15"/>
      <c r="AW1105" s="15"/>
      <c r="AX1105" s="15"/>
      <c r="AY1105" s="15"/>
      <c r="AZ1105" s="15"/>
      <c r="BA1105" s="15"/>
      <c r="BB1105" s="15"/>
      <c r="BC1105" s="15"/>
      <c r="BD1105" s="15"/>
      <c r="BE1105" s="15"/>
      <c r="BF1105" s="15"/>
      <c r="BG1105" s="15"/>
      <c r="BH1105" s="15"/>
      <c r="BI1105" s="15"/>
      <c r="BJ1105" s="15"/>
      <c r="BK1105" s="15"/>
      <c r="BL1105" s="15"/>
      <c r="BM1105" s="15"/>
      <c r="BN1105" s="15"/>
      <c r="BO1105" s="15"/>
      <c r="BQ1105" s="18"/>
      <c r="BR1105" s="15"/>
      <c r="BS1105" s="15"/>
      <c r="BT1105" s="15"/>
      <c r="BU1105" s="15"/>
      <c r="BV1105" s="15"/>
      <c r="BW1105" s="15"/>
      <c r="BX1105" s="15"/>
      <c r="BY1105" s="15"/>
      <c r="BZ1105" s="15"/>
    </row>
    <row r="1106" spans="1:78" ht="15" customHeight="1" x14ac:dyDescent="0.75">
      <c r="A1106" s="10">
        <v>0</v>
      </c>
      <c r="B1106" s="11">
        <v>9900</v>
      </c>
      <c r="C1106" s="11">
        <v>35448</v>
      </c>
      <c r="D1106" s="11">
        <v>58056</v>
      </c>
      <c r="E1106" s="11">
        <v>11</v>
      </c>
      <c r="F1106" s="11">
        <v>0</v>
      </c>
      <c r="G1106" s="11">
        <v>0</v>
      </c>
      <c r="H1106" s="11">
        <v>229.5228444</v>
      </c>
      <c r="I1106" s="11">
        <v>1</v>
      </c>
      <c r="J1106" s="11">
        <v>31</v>
      </c>
      <c r="K1106" s="11">
        <v>37.297432094999998</v>
      </c>
      <c r="L1106" s="11" t="s">
        <v>20</v>
      </c>
      <c r="M1106" s="11" t="s">
        <v>14</v>
      </c>
      <c r="N1106" s="11">
        <f t="shared" si="119"/>
        <v>0</v>
      </c>
      <c r="O1106" s="11">
        <f t="shared" si="120"/>
        <v>0</v>
      </c>
      <c r="P1106" s="11">
        <f t="shared" si="121"/>
        <v>1</v>
      </c>
      <c r="Q1106" s="11">
        <f t="shared" si="122"/>
        <v>0</v>
      </c>
      <c r="R1106" s="11">
        <f t="shared" si="123"/>
        <v>0</v>
      </c>
      <c r="S1106" s="11">
        <f t="shared" si="124"/>
        <v>0</v>
      </c>
      <c r="T1106" s="9">
        <f t="shared" si="125"/>
        <v>0</v>
      </c>
      <c r="AT1106" s="18"/>
      <c r="AU1106" s="15"/>
      <c r="AV1106" s="15"/>
      <c r="AW1106" s="15"/>
      <c r="AX1106" s="15"/>
      <c r="AY1106" s="15"/>
      <c r="AZ1106" s="15"/>
      <c r="BA1106" s="15"/>
      <c r="BB1106" s="15"/>
      <c r="BC1106" s="15"/>
      <c r="BD1106" s="15"/>
      <c r="BE1106" s="15"/>
      <c r="BF1106" s="15"/>
      <c r="BG1106" s="15"/>
      <c r="BH1106" s="15"/>
      <c r="BI1106" s="15"/>
      <c r="BJ1106" s="15"/>
      <c r="BK1106" s="15"/>
      <c r="BL1106" s="15"/>
      <c r="BM1106" s="15"/>
      <c r="BN1106" s="15"/>
      <c r="BO1106" s="15"/>
      <c r="BQ1106" s="18"/>
      <c r="BR1106" s="15"/>
      <c r="BS1106" s="15"/>
      <c r="BT1106" s="15"/>
      <c r="BU1106" s="15"/>
      <c r="BV1106" s="15"/>
      <c r="BW1106" s="15"/>
      <c r="BX1106" s="15"/>
      <c r="BY1106" s="15"/>
      <c r="BZ1106" s="15"/>
    </row>
    <row r="1107" spans="1:78" ht="15" customHeight="1" x14ac:dyDescent="0.75">
      <c r="A1107" s="10">
        <v>0</v>
      </c>
      <c r="B1107" s="11">
        <v>9900</v>
      </c>
      <c r="C1107" s="11">
        <v>79379</v>
      </c>
      <c r="D1107" s="11">
        <v>205346</v>
      </c>
      <c r="E1107" s="11">
        <v>14</v>
      </c>
      <c r="F1107" s="11">
        <v>0</v>
      </c>
      <c r="G1107" s="11">
        <v>0</v>
      </c>
      <c r="H1107" s="11">
        <v>20.214194867</v>
      </c>
      <c r="I1107" s="11"/>
      <c r="J1107" s="11">
        <v>7</v>
      </c>
      <c r="K1107" s="11">
        <v>19.799427914999999</v>
      </c>
      <c r="L1107" s="11" t="s">
        <v>13</v>
      </c>
      <c r="M1107" s="11" t="s">
        <v>19</v>
      </c>
      <c r="N1107" s="11">
        <f t="shared" si="119"/>
        <v>1</v>
      </c>
      <c r="O1107" s="11">
        <f t="shared" si="120"/>
        <v>0</v>
      </c>
      <c r="P1107" s="11">
        <f t="shared" si="121"/>
        <v>0</v>
      </c>
      <c r="Q1107" s="11">
        <f t="shared" si="122"/>
        <v>0</v>
      </c>
      <c r="R1107" s="11">
        <f t="shared" si="123"/>
        <v>0</v>
      </c>
      <c r="S1107" s="11">
        <f t="shared" si="124"/>
        <v>0</v>
      </c>
      <c r="T1107" s="9">
        <f t="shared" si="125"/>
        <v>20.214194867</v>
      </c>
      <c r="AT1107" s="18"/>
      <c r="AU1107" s="15"/>
      <c r="AV1107" s="15"/>
      <c r="AW1107" s="15"/>
      <c r="AX1107" s="15"/>
      <c r="AY1107" s="15"/>
      <c r="AZ1107" s="15"/>
      <c r="BA1107" s="15"/>
      <c r="BB1107" s="15"/>
      <c r="BC1107" s="15"/>
      <c r="BD1107" s="15"/>
      <c r="BE1107" s="15"/>
      <c r="BF1107" s="15"/>
      <c r="BG1107" s="15"/>
      <c r="BH1107" s="15"/>
      <c r="BI1107" s="15"/>
      <c r="BJ1107" s="15"/>
      <c r="BK1107" s="15"/>
      <c r="BL1107" s="15"/>
      <c r="BM1107" s="15"/>
      <c r="BN1107" s="15"/>
      <c r="BO1107" s="15"/>
      <c r="BQ1107" s="18"/>
      <c r="BR1107" s="15"/>
      <c r="BS1107" s="15"/>
      <c r="BT1107" s="15"/>
      <c r="BU1107" s="15"/>
      <c r="BV1107" s="15"/>
      <c r="BW1107" s="15"/>
      <c r="BX1107" s="15"/>
      <c r="BY1107" s="15"/>
      <c r="BZ1107" s="15"/>
    </row>
    <row r="1108" spans="1:78" ht="15" customHeight="1" x14ac:dyDescent="0.75">
      <c r="A1108" s="10">
        <v>0</v>
      </c>
      <c r="B1108" s="11">
        <v>9900</v>
      </c>
      <c r="C1108" s="11">
        <v>72674</v>
      </c>
      <c r="D1108" s="11">
        <v>89909</v>
      </c>
      <c r="E1108" s="11">
        <v>15</v>
      </c>
      <c r="F1108" s="11">
        <v>0</v>
      </c>
      <c r="G1108" s="11">
        <v>1</v>
      </c>
      <c r="H1108" s="11">
        <v>90.957899517000001</v>
      </c>
      <c r="I1108" s="11">
        <v>0</v>
      </c>
      <c r="J1108" s="11">
        <v>8</v>
      </c>
      <c r="K1108" s="11">
        <v>27.354634069999999</v>
      </c>
      <c r="L1108" s="11" t="s">
        <v>20</v>
      </c>
      <c r="M1108" s="11" t="s">
        <v>15</v>
      </c>
      <c r="N1108" s="11">
        <f t="shared" si="119"/>
        <v>0</v>
      </c>
      <c r="O1108" s="11">
        <f t="shared" si="120"/>
        <v>0</v>
      </c>
      <c r="P1108" s="11">
        <f t="shared" si="121"/>
        <v>0</v>
      </c>
      <c r="Q1108" s="11">
        <f t="shared" si="122"/>
        <v>1</v>
      </c>
      <c r="R1108" s="11">
        <f t="shared" si="123"/>
        <v>0</v>
      </c>
      <c r="S1108" s="11">
        <f t="shared" si="124"/>
        <v>0</v>
      </c>
      <c r="T1108" s="9">
        <f t="shared" si="125"/>
        <v>0</v>
      </c>
      <c r="AT1108" s="18"/>
      <c r="AU1108" s="15"/>
      <c r="AV1108" s="15"/>
      <c r="AW1108" s="15"/>
      <c r="AX1108" s="15"/>
      <c r="AY1108" s="15"/>
      <c r="AZ1108" s="15"/>
      <c r="BA1108" s="15"/>
      <c r="BB1108" s="15"/>
      <c r="BC1108" s="15"/>
      <c r="BD1108" s="15"/>
      <c r="BE1108" s="15"/>
      <c r="BF1108" s="15"/>
      <c r="BG1108" s="15"/>
      <c r="BH1108" s="15"/>
      <c r="BI1108" s="15"/>
      <c r="BJ1108" s="15"/>
      <c r="BK1108" s="15"/>
      <c r="BL1108" s="15"/>
      <c r="BM1108" s="15"/>
      <c r="BN1108" s="15"/>
      <c r="BO1108" s="15"/>
      <c r="BQ1108" s="18"/>
      <c r="BR1108" s="15"/>
      <c r="BS1108" s="15"/>
      <c r="BT1108" s="15"/>
      <c r="BU1108" s="15"/>
      <c r="BV1108" s="15"/>
      <c r="BW1108" s="15"/>
      <c r="BX1108" s="15"/>
      <c r="BY1108" s="15"/>
      <c r="BZ1108" s="15"/>
    </row>
    <row r="1109" spans="1:78" ht="15" customHeight="1" x14ac:dyDescent="0.75">
      <c r="A1109" s="10">
        <v>1</v>
      </c>
      <c r="B1109" s="11">
        <v>9900</v>
      </c>
      <c r="C1109" s="11">
        <v>88236</v>
      </c>
      <c r="D1109" s="11">
        <v>104953</v>
      </c>
      <c r="E1109" s="11">
        <v>1</v>
      </c>
      <c r="F1109" s="11">
        <v>0</v>
      </c>
      <c r="G1109" s="11">
        <v>0</v>
      </c>
      <c r="H1109" s="11">
        <v>51.648705241999998</v>
      </c>
      <c r="I1109" s="11">
        <v>0</v>
      </c>
      <c r="J1109" s="11">
        <v>2</v>
      </c>
      <c r="K1109" s="11">
        <v>28.622632092</v>
      </c>
      <c r="L1109" s="11" t="s">
        <v>20</v>
      </c>
      <c r="M1109" s="11" t="s">
        <v>18</v>
      </c>
      <c r="N1109" s="11">
        <f t="shared" si="119"/>
        <v>0</v>
      </c>
      <c r="O1109" s="11">
        <f t="shared" si="120"/>
        <v>0</v>
      </c>
      <c r="P1109" s="11">
        <f t="shared" si="121"/>
        <v>0</v>
      </c>
      <c r="Q1109" s="11">
        <f t="shared" si="122"/>
        <v>0</v>
      </c>
      <c r="R1109" s="11">
        <f t="shared" si="123"/>
        <v>0</v>
      </c>
      <c r="S1109" s="11">
        <f t="shared" si="124"/>
        <v>1</v>
      </c>
      <c r="T1109" s="9">
        <f t="shared" si="125"/>
        <v>0</v>
      </c>
      <c r="AT1109" s="18"/>
      <c r="AU1109" s="15"/>
      <c r="AV1109" s="15"/>
      <c r="AW1109" s="15"/>
      <c r="AX1109" s="15"/>
      <c r="AY1109" s="15"/>
      <c r="AZ1109" s="15"/>
      <c r="BA1109" s="15"/>
      <c r="BB1109" s="15"/>
      <c r="BC1109" s="15"/>
      <c r="BD1109" s="15"/>
      <c r="BE1109" s="15"/>
      <c r="BF1109" s="15"/>
      <c r="BG1109" s="15"/>
      <c r="BH1109" s="15"/>
      <c r="BI1109" s="15"/>
      <c r="BJ1109" s="15"/>
      <c r="BK1109" s="15"/>
      <c r="BL1109" s="15"/>
      <c r="BM1109" s="15"/>
      <c r="BN1109" s="15"/>
      <c r="BO1109" s="15"/>
      <c r="BQ1109" s="18"/>
      <c r="BR1109" s="15"/>
      <c r="BS1109" s="15"/>
      <c r="BT1109" s="15"/>
      <c r="BU1109" s="15"/>
      <c r="BV1109" s="15"/>
      <c r="BW1109" s="15"/>
      <c r="BX1109" s="15"/>
      <c r="BY1109" s="15"/>
      <c r="BZ1109" s="15"/>
    </row>
    <row r="1110" spans="1:78" ht="15" customHeight="1" x14ac:dyDescent="0.75">
      <c r="A1110" s="10">
        <v>0</v>
      </c>
      <c r="B1110" s="11">
        <v>9900</v>
      </c>
      <c r="C1110" s="11">
        <v>73804</v>
      </c>
      <c r="D1110" s="11">
        <v>97413</v>
      </c>
      <c r="E1110" s="11">
        <v>5</v>
      </c>
      <c r="F1110" s="11">
        <v>0</v>
      </c>
      <c r="G1110" s="11">
        <v>0</v>
      </c>
      <c r="H1110" s="11">
        <v>107.33302454</v>
      </c>
      <c r="I1110" s="11">
        <v>0</v>
      </c>
      <c r="J1110" s="11">
        <v>25</v>
      </c>
      <c r="K1110" s="11">
        <v>33.524879599000002</v>
      </c>
      <c r="L1110" s="11" t="s">
        <v>20</v>
      </c>
      <c r="M1110" s="11" t="s">
        <v>18</v>
      </c>
      <c r="N1110" s="11">
        <f t="shared" si="119"/>
        <v>0</v>
      </c>
      <c r="O1110" s="11">
        <f t="shared" si="120"/>
        <v>0</v>
      </c>
      <c r="P1110" s="11">
        <f t="shared" si="121"/>
        <v>0</v>
      </c>
      <c r="Q1110" s="11">
        <f t="shared" si="122"/>
        <v>0</v>
      </c>
      <c r="R1110" s="11">
        <f t="shared" si="123"/>
        <v>0</v>
      </c>
      <c r="S1110" s="11">
        <f t="shared" si="124"/>
        <v>1</v>
      </c>
      <c r="T1110" s="9">
        <f t="shared" si="125"/>
        <v>0</v>
      </c>
      <c r="AT1110" s="18"/>
      <c r="AU1110" s="15"/>
      <c r="AV1110" s="15"/>
      <c r="AW1110" s="15"/>
      <c r="AX1110" s="15"/>
      <c r="AY1110" s="15"/>
      <c r="AZ1110" s="15"/>
      <c r="BA1110" s="15"/>
      <c r="BB1110" s="15"/>
      <c r="BC1110" s="15"/>
      <c r="BD1110" s="15"/>
      <c r="BE1110" s="15"/>
      <c r="BF1110" s="15"/>
      <c r="BG1110" s="15"/>
      <c r="BH1110" s="15"/>
      <c r="BI1110" s="15"/>
      <c r="BJ1110" s="15"/>
      <c r="BK1110" s="15"/>
      <c r="BL1110" s="15"/>
      <c r="BM1110" s="15"/>
      <c r="BN1110" s="15"/>
      <c r="BO1110" s="15"/>
      <c r="BQ1110" s="18"/>
      <c r="BR1110" s="15"/>
      <c r="BS1110" s="15"/>
      <c r="BT1110" s="15"/>
      <c r="BU1110" s="15"/>
      <c r="BV1110" s="15"/>
      <c r="BW1110" s="15"/>
      <c r="BX1110" s="15"/>
      <c r="BY1110" s="15"/>
      <c r="BZ1110" s="15"/>
    </row>
    <row r="1111" spans="1:78" ht="15" customHeight="1" x14ac:dyDescent="0.75">
      <c r="A1111" s="10">
        <v>0</v>
      </c>
      <c r="B1111" s="11">
        <v>9900</v>
      </c>
      <c r="C1111" s="11">
        <v>28432</v>
      </c>
      <c r="D1111" s="11">
        <v>36605</v>
      </c>
      <c r="E1111" s="11">
        <v>0</v>
      </c>
      <c r="F1111" s="11">
        <v>0</v>
      </c>
      <c r="G1111" s="11">
        <v>0</v>
      </c>
      <c r="H1111" s="11">
        <v>111.53162528999999</v>
      </c>
      <c r="I1111" s="11">
        <v>1</v>
      </c>
      <c r="J1111" s="11">
        <v>29</v>
      </c>
      <c r="K1111" s="11">
        <v>37.588195648000003</v>
      </c>
      <c r="L1111" s="11" t="s">
        <v>13</v>
      </c>
      <c r="M1111" s="11" t="s">
        <v>15</v>
      </c>
      <c r="N1111" s="11">
        <f t="shared" si="119"/>
        <v>1</v>
      </c>
      <c r="O1111" s="11">
        <f t="shared" si="120"/>
        <v>0</v>
      </c>
      <c r="P1111" s="11">
        <f t="shared" si="121"/>
        <v>0</v>
      </c>
      <c r="Q1111" s="11">
        <f t="shared" si="122"/>
        <v>1</v>
      </c>
      <c r="R1111" s="11">
        <f t="shared" si="123"/>
        <v>0</v>
      </c>
      <c r="S1111" s="11">
        <f t="shared" si="124"/>
        <v>0</v>
      </c>
      <c r="T1111" s="9">
        <f t="shared" si="125"/>
        <v>111.53162528999999</v>
      </c>
      <c r="AT1111" s="18"/>
      <c r="AU1111" s="15"/>
      <c r="AV1111" s="15"/>
      <c r="AW1111" s="15"/>
      <c r="AX1111" s="15"/>
      <c r="AY1111" s="15"/>
      <c r="AZ1111" s="15"/>
      <c r="BA1111" s="15"/>
      <c r="BB1111" s="15"/>
      <c r="BC1111" s="15"/>
      <c r="BD1111" s="15"/>
      <c r="BE1111" s="15"/>
      <c r="BF1111" s="15"/>
      <c r="BG1111" s="15"/>
      <c r="BH1111" s="15"/>
      <c r="BI1111" s="15"/>
      <c r="BJ1111" s="15"/>
      <c r="BK1111" s="15"/>
      <c r="BL1111" s="15"/>
      <c r="BM1111" s="15"/>
      <c r="BN1111" s="15"/>
      <c r="BO1111" s="15"/>
      <c r="BQ1111" s="18"/>
      <c r="BR1111" s="15"/>
      <c r="BS1111" s="15"/>
      <c r="BT1111" s="15"/>
      <c r="BU1111" s="15"/>
      <c r="BV1111" s="15"/>
      <c r="BW1111" s="15"/>
      <c r="BX1111" s="15"/>
      <c r="BY1111" s="15"/>
      <c r="BZ1111" s="15"/>
    </row>
    <row r="1112" spans="1:78" ht="15" customHeight="1" x14ac:dyDescent="0.75">
      <c r="A1112" s="10">
        <v>0</v>
      </c>
      <c r="B1112" s="11">
        <v>9900</v>
      </c>
      <c r="C1112" s="11">
        <v>52800</v>
      </c>
      <c r="D1112" s="11">
        <v>66000</v>
      </c>
      <c r="E1112" s="11">
        <v>29</v>
      </c>
      <c r="F1112" s="11">
        <v>1</v>
      </c>
      <c r="G1112" s="11">
        <v>3</v>
      </c>
      <c r="H1112" s="11">
        <v>188.93333333000001</v>
      </c>
      <c r="I1112" s="11">
        <v>1</v>
      </c>
      <c r="J1112" s="11">
        <v>24</v>
      </c>
      <c r="K1112" s="11"/>
      <c r="L1112" s="11" t="s">
        <v>13</v>
      </c>
      <c r="M1112" s="11" t="s">
        <v>14</v>
      </c>
      <c r="N1112" s="11">
        <f t="shared" si="119"/>
        <v>1</v>
      </c>
      <c r="O1112" s="11">
        <f t="shared" si="120"/>
        <v>0</v>
      </c>
      <c r="P1112" s="11">
        <f t="shared" si="121"/>
        <v>1</v>
      </c>
      <c r="Q1112" s="11">
        <f t="shared" si="122"/>
        <v>0</v>
      </c>
      <c r="R1112" s="11">
        <f t="shared" si="123"/>
        <v>0</v>
      </c>
      <c r="S1112" s="11">
        <f t="shared" si="124"/>
        <v>0</v>
      </c>
      <c r="T1112" s="9">
        <f t="shared" si="125"/>
        <v>188.93333333000001</v>
      </c>
      <c r="AT1112" s="18"/>
      <c r="AU1112" s="15"/>
      <c r="AV1112" s="15"/>
      <c r="AW1112" s="15"/>
      <c r="AX1112" s="15"/>
      <c r="AY1112" s="15"/>
      <c r="AZ1112" s="15"/>
      <c r="BA1112" s="15"/>
      <c r="BB1112" s="15"/>
      <c r="BC1112" s="15"/>
      <c r="BD1112" s="15"/>
      <c r="BE1112" s="15"/>
      <c r="BF1112" s="15"/>
      <c r="BG1112" s="15"/>
      <c r="BH1112" s="15"/>
      <c r="BI1112" s="15"/>
      <c r="BJ1112" s="15"/>
      <c r="BK1112" s="15"/>
      <c r="BL1112" s="15"/>
      <c r="BM1112" s="15"/>
      <c r="BN1112" s="15"/>
      <c r="BO1112" s="15"/>
      <c r="BQ1112" s="18"/>
      <c r="BR1112" s="15"/>
      <c r="BS1112" s="15"/>
      <c r="BT1112" s="15"/>
      <c r="BU1112" s="15"/>
      <c r="BV1112" s="15"/>
      <c r="BW1112" s="15"/>
      <c r="BX1112" s="15"/>
      <c r="BY1112" s="15"/>
      <c r="BZ1112" s="15"/>
    </row>
    <row r="1113" spans="1:78" ht="15" customHeight="1" x14ac:dyDescent="0.75">
      <c r="A1113" s="10">
        <v>0</v>
      </c>
      <c r="B1113" s="11">
        <v>9900</v>
      </c>
      <c r="C1113" s="11">
        <v>111000</v>
      </c>
      <c r="D1113" s="11">
        <v>134347</v>
      </c>
      <c r="E1113" s="11">
        <v>16</v>
      </c>
      <c r="F1113" s="11"/>
      <c r="G1113" s="11">
        <v>1</v>
      </c>
      <c r="H1113" s="11">
        <v>180.63333333</v>
      </c>
      <c r="I1113" s="11">
        <v>1</v>
      </c>
      <c r="J1113" s="11">
        <v>33</v>
      </c>
      <c r="K1113" s="11"/>
      <c r="L1113" s="11" t="s">
        <v>20</v>
      </c>
      <c r="M1113" s="11" t="s">
        <v>18</v>
      </c>
      <c r="N1113" s="11">
        <f t="shared" si="119"/>
        <v>0</v>
      </c>
      <c r="O1113" s="11">
        <f t="shared" si="120"/>
        <v>0</v>
      </c>
      <c r="P1113" s="11">
        <f t="shared" si="121"/>
        <v>0</v>
      </c>
      <c r="Q1113" s="11">
        <f t="shared" si="122"/>
        <v>0</v>
      </c>
      <c r="R1113" s="11">
        <f t="shared" si="123"/>
        <v>0</v>
      </c>
      <c r="S1113" s="11">
        <f t="shared" si="124"/>
        <v>1</v>
      </c>
      <c r="T1113" s="9">
        <f t="shared" si="125"/>
        <v>0</v>
      </c>
      <c r="AT1113" s="18"/>
      <c r="AU1113" s="15"/>
      <c r="AV1113" s="15"/>
      <c r="AW1113" s="15"/>
      <c r="AX1113" s="15"/>
      <c r="AY1113" s="15"/>
      <c r="AZ1113" s="15"/>
      <c r="BA1113" s="15"/>
      <c r="BB1113" s="15"/>
      <c r="BC1113" s="15"/>
      <c r="BD1113" s="15"/>
      <c r="BE1113" s="15"/>
      <c r="BF1113" s="15"/>
      <c r="BG1113" s="15"/>
      <c r="BH1113" s="15"/>
      <c r="BI1113" s="15"/>
      <c r="BJ1113" s="15"/>
      <c r="BK1113" s="15"/>
      <c r="BL1113" s="15"/>
      <c r="BM1113" s="15"/>
      <c r="BN1113" s="15"/>
      <c r="BO1113" s="15"/>
      <c r="BQ1113" s="18"/>
      <c r="BR1113" s="15"/>
      <c r="BS1113" s="15"/>
      <c r="BT1113" s="15"/>
      <c r="BU1113" s="15"/>
      <c r="BV1113" s="15"/>
      <c r="BW1113" s="15"/>
      <c r="BX1113" s="15"/>
      <c r="BY1113" s="15"/>
      <c r="BZ1113" s="15"/>
    </row>
    <row r="1114" spans="1:78" ht="15" customHeight="1" x14ac:dyDescent="0.75">
      <c r="A1114" s="10">
        <v>1</v>
      </c>
      <c r="B1114" s="11">
        <v>9900</v>
      </c>
      <c r="C1114" s="11">
        <v>21400</v>
      </c>
      <c r="D1114" s="11">
        <v>36600</v>
      </c>
      <c r="E1114" s="11">
        <v>2</v>
      </c>
      <c r="F1114" s="11">
        <v>0</v>
      </c>
      <c r="G1114" s="11">
        <v>0</v>
      </c>
      <c r="H1114" s="11">
        <v>154.19999999999999</v>
      </c>
      <c r="I1114" s="11">
        <v>2</v>
      </c>
      <c r="J1114" s="11">
        <v>26</v>
      </c>
      <c r="K1114" s="11"/>
      <c r="L1114" s="11" t="s">
        <v>20</v>
      </c>
      <c r="M1114" s="11" t="s">
        <v>19</v>
      </c>
      <c r="N1114" s="11">
        <f t="shared" si="119"/>
        <v>0</v>
      </c>
      <c r="O1114" s="11">
        <f t="shared" si="120"/>
        <v>0</v>
      </c>
      <c r="P1114" s="11">
        <f t="shared" si="121"/>
        <v>0</v>
      </c>
      <c r="Q1114" s="11">
        <f t="shared" si="122"/>
        <v>0</v>
      </c>
      <c r="R1114" s="11">
        <f t="shared" si="123"/>
        <v>0</v>
      </c>
      <c r="S1114" s="11">
        <f t="shared" si="124"/>
        <v>0</v>
      </c>
      <c r="T1114" s="9">
        <f t="shared" si="125"/>
        <v>0</v>
      </c>
      <c r="AT1114" s="18"/>
      <c r="AU1114" s="15"/>
      <c r="AV1114" s="15"/>
      <c r="AW1114" s="15"/>
      <c r="AX1114" s="15"/>
      <c r="AY1114" s="15"/>
      <c r="AZ1114" s="15"/>
      <c r="BA1114" s="15"/>
      <c r="BB1114" s="15"/>
      <c r="BC1114" s="15"/>
      <c r="BD1114" s="15"/>
      <c r="BE1114" s="15"/>
      <c r="BF1114" s="15"/>
      <c r="BG1114" s="15"/>
      <c r="BH1114" s="15"/>
      <c r="BI1114" s="15"/>
      <c r="BJ1114" s="15"/>
      <c r="BK1114" s="15"/>
      <c r="BL1114" s="15"/>
      <c r="BM1114" s="15"/>
      <c r="BN1114" s="15"/>
      <c r="BO1114" s="15"/>
      <c r="BQ1114" s="18"/>
      <c r="BR1114" s="15"/>
      <c r="BS1114" s="15"/>
      <c r="BT1114" s="15"/>
      <c r="BU1114" s="15"/>
      <c r="BV1114" s="15"/>
      <c r="BW1114" s="15"/>
      <c r="BX1114" s="15"/>
      <c r="BY1114" s="15"/>
      <c r="BZ1114" s="15"/>
    </row>
    <row r="1115" spans="1:78" ht="15" customHeight="1" x14ac:dyDescent="0.75">
      <c r="A1115" s="10">
        <v>0</v>
      </c>
      <c r="B1115" s="11">
        <v>9900</v>
      </c>
      <c r="C1115" s="11">
        <v>8673</v>
      </c>
      <c r="D1115" s="11">
        <v>37244</v>
      </c>
      <c r="E1115" s="11">
        <v>4</v>
      </c>
      <c r="F1115" s="11">
        <v>0</v>
      </c>
      <c r="G1115" s="11">
        <v>0</v>
      </c>
      <c r="H1115" s="11">
        <v>256.68058385</v>
      </c>
      <c r="I1115" s="11">
        <v>0</v>
      </c>
      <c r="J1115" s="11">
        <v>12</v>
      </c>
      <c r="K1115" s="11">
        <v>24.496286322</v>
      </c>
      <c r="L1115" s="11" t="s">
        <v>20</v>
      </c>
      <c r="M1115" s="11" t="s">
        <v>14</v>
      </c>
      <c r="N1115" s="11">
        <f t="shared" si="119"/>
        <v>0</v>
      </c>
      <c r="O1115" s="11">
        <f t="shared" si="120"/>
        <v>0</v>
      </c>
      <c r="P1115" s="11">
        <f t="shared" si="121"/>
        <v>1</v>
      </c>
      <c r="Q1115" s="11">
        <f t="shared" si="122"/>
        <v>0</v>
      </c>
      <c r="R1115" s="11">
        <f t="shared" si="123"/>
        <v>0</v>
      </c>
      <c r="S1115" s="11">
        <f t="shared" si="124"/>
        <v>0</v>
      </c>
      <c r="T1115" s="9">
        <f t="shared" si="125"/>
        <v>0</v>
      </c>
      <c r="AT1115" s="18"/>
      <c r="AU1115" s="15"/>
      <c r="AV1115" s="15"/>
      <c r="AW1115" s="15"/>
      <c r="AX1115" s="15"/>
      <c r="AY1115" s="15"/>
      <c r="AZ1115" s="15"/>
      <c r="BA1115" s="15"/>
      <c r="BB1115" s="15"/>
      <c r="BC1115" s="15"/>
      <c r="BD1115" s="15"/>
      <c r="BE1115" s="15"/>
      <c r="BF1115" s="15"/>
      <c r="BG1115" s="15"/>
      <c r="BH1115" s="15"/>
      <c r="BI1115" s="15"/>
      <c r="BJ1115" s="15"/>
      <c r="BK1115" s="15"/>
      <c r="BL1115" s="15"/>
      <c r="BM1115" s="15"/>
      <c r="BN1115" s="15"/>
      <c r="BO1115" s="15"/>
      <c r="BQ1115" s="18"/>
      <c r="BR1115" s="15"/>
      <c r="BS1115" s="15"/>
      <c r="BT1115" s="15"/>
      <c r="BU1115" s="15"/>
      <c r="BV1115" s="15"/>
      <c r="BW1115" s="15"/>
      <c r="BX1115" s="15"/>
      <c r="BY1115" s="15"/>
      <c r="BZ1115" s="15"/>
    </row>
    <row r="1116" spans="1:78" ht="15" customHeight="1" x14ac:dyDescent="0.75">
      <c r="A1116" s="10">
        <v>0</v>
      </c>
      <c r="B1116" s="11">
        <v>9900</v>
      </c>
      <c r="C1116" s="11">
        <v>117003</v>
      </c>
      <c r="D1116" s="11">
        <v>219783</v>
      </c>
      <c r="E1116" s="11">
        <v>1</v>
      </c>
      <c r="F1116" s="11">
        <v>0</v>
      </c>
      <c r="G1116" s="11">
        <v>0</v>
      </c>
      <c r="H1116" s="11">
        <v>130.76638618999999</v>
      </c>
      <c r="I1116" s="11">
        <v>0</v>
      </c>
      <c r="J1116" s="11">
        <v>14</v>
      </c>
      <c r="K1116" s="11">
        <v>25.622610897000001</v>
      </c>
      <c r="L1116" s="11" t="s">
        <v>13</v>
      </c>
      <c r="M1116" s="11" t="s">
        <v>18</v>
      </c>
      <c r="N1116" s="11">
        <f t="shared" si="119"/>
        <v>1</v>
      </c>
      <c r="O1116" s="11">
        <f t="shared" si="120"/>
        <v>0</v>
      </c>
      <c r="P1116" s="11">
        <f t="shared" si="121"/>
        <v>0</v>
      </c>
      <c r="Q1116" s="11">
        <f t="shared" si="122"/>
        <v>0</v>
      </c>
      <c r="R1116" s="11">
        <f t="shared" si="123"/>
        <v>0</v>
      </c>
      <c r="S1116" s="11">
        <f t="shared" si="124"/>
        <v>1</v>
      </c>
      <c r="T1116" s="9">
        <f t="shared" si="125"/>
        <v>130.76638618999999</v>
      </c>
      <c r="AT1116" s="18"/>
      <c r="AU1116" s="15"/>
      <c r="AV1116" s="15"/>
      <c r="AW1116" s="15"/>
      <c r="AX1116" s="15"/>
      <c r="AY1116" s="15"/>
      <c r="AZ1116" s="15"/>
      <c r="BA1116" s="15"/>
      <c r="BB1116" s="15"/>
      <c r="BC1116" s="15"/>
      <c r="BD1116" s="15"/>
      <c r="BE1116" s="15"/>
      <c r="BF1116" s="15"/>
      <c r="BG1116" s="15"/>
      <c r="BH1116" s="15"/>
      <c r="BI1116" s="15"/>
      <c r="BJ1116" s="15"/>
      <c r="BK1116" s="15"/>
      <c r="BL1116" s="15"/>
      <c r="BM1116" s="15"/>
      <c r="BN1116" s="15"/>
      <c r="BO1116" s="15"/>
      <c r="BQ1116" s="18"/>
      <c r="BR1116" s="15"/>
      <c r="BS1116" s="15"/>
      <c r="BT1116" s="15"/>
      <c r="BU1116" s="15"/>
      <c r="BV1116" s="15"/>
      <c r="BW1116" s="15"/>
      <c r="BX1116" s="15"/>
      <c r="BY1116" s="15"/>
      <c r="BZ1116" s="15"/>
    </row>
    <row r="1117" spans="1:78" ht="15" customHeight="1" x14ac:dyDescent="0.75">
      <c r="A1117" s="10">
        <v>1</v>
      </c>
      <c r="B1117" s="11">
        <v>9900</v>
      </c>
      <c r="C1117" s="11">
        <v>71371</v>
      </c>
      <c r="D1117" s="11">
        <v>84865</v>
      </c>
      <c r="E1117" s="11">
        <v>0</v>
      </c>
      <c r="F1117" s="11">
        <v>2</v>
      </c>
      <c r="G1117" s="11">
        <v>0</v>
      </c>
      <c r="H1117" s="11">
        <v>94.805235749000005</v>
      </c>
      <c r="I1117" s="11">
        <v>0</v>
      </c>
      <c r="J1117" s="11">
        <v>12</v>
      </c>
      <c r="K1117" s="11">
        <v>38.211305101999997</v>
      </c>
      <c r="L1117" s="11" t="s">
        <v>20</v>
      </c>
      <c r="M1117" s="11" t="s">
        <v>17</v>
      </c>
      <c r="N1117" s="11">
        <f t="shared" si="119"/>
        <v>0</v>
      </c>
      <c r="O1117" s="11">
        <f t="shared" si="120"/>
        <v>1</v>
      </c>
      <c r="P1117" s="11">
        <f t="shared" si="121"/>
        <v>0</v>
      </c>
      <c r="Q1117" s="11">
        <f t="shared" si="122"/>
        <v>0</v>
      </c>
      <c r="R1117" s="11">
        <f t="shared" si="123"/>
        <v>0</v>
      </c>
      <c r="S1117" s="11">
        <f t="shared" si="124"/>
        <v>0</v>
      </c>
      <c r="T1117" s="9">
        <f t="shared" si="125"/>
        <v>0</v>
      </c>
      <c r="AT1117" s="18"/>
      <c r="AU1117" s="15"/>
      <c r="AV1117" s="15"/>
      <c r="AW1117" s="15"/>
      <c r="AX1117" s="15"/>
      <c r="AY1117" s="15"/>
      <c r="AZ1117" s="15"/>
      <c r="BA1117" s="15"/>
      <c r="BB1117" s="15"/>
      <c r="BC1117" s="15"/>
      <c r="BD1117" s="15"/>
      <c r="BE1117" s="15"/>
      <c r="BF1117" s="15"/>
      <c r="BG1117" s="15"/>
      <c r="BH1117" s="15"/>
      <c r="BI1117" s="15"/>
      <c r="BJ1117" s="15"/>
      <c r="BK1117" s="15"/>
      <c r="BL1117" s="15"/>
      <c r="BM1117" s="15"/>
      <c r="BN1117" s="15"/>
      <c r="BO1117" s="15"/>
      <c r="BQ1117" s="18"/>
      <c r="BR1117" s="15"/>
      <c r="BS1117" s="15"/>
      <c r="BT1117" s="15"/>
      <c r="BU1117" s="15"/>
      <c r="BV1117" s="15"/>
      <c r="BW1117" s="15"/>
      <c r="BX1117" s="15"/>
      <c r="BY1117" s="15"/>
      <c r="BZ1117" s="15"/>
    </row>
    <row r="1118" spans="1:78" ht="15" customHeight="1" x14ac:dyDescent="0.75">
      <c r="A1118" s="10">
        <v>0</v>
      </c>
      <c r="B1118" s="11">
        <v>9900</v>
      </c>
      <c r="C1118" s="11">
        <v>55231</v>
      </c>
      <c r="D1118" s="11">
        <v>78708</v>
      </c>
      <c r="E1118" s="11">
        <v>4</v>
      </c>
      <c r="F1118" s="11">
        <v>0</v>
      </c>
      <c r="G1118" s="11">
        <v>0</v>
      </c>
      <c r="H1118" s="11">
        <v>85.801476116000003</v>
      </c>
      <c r="I1118" s="11">
        <v>2</v>
      </c>
      <c r="J1118" s="11">
        <v>15</v>
      </c>
      <c r="K1118" s="11">
        <v>24.594992573999999</v>
      </c>
      <c r="L1118" s="11" t="s">
        <v>20</v>
      </c>
      <c r="M1118" s="11" t="s">
        <v>15</v>
      </c>
      <c r="N1118" s="11">
        <f t="shared" si="119"/>
        <v>0</v>
      </c>
      <c r="O1118" s="11">
        <f t="shared" si="120"/>
        <v>0</v>
      </c>
      <c r="P1118" s="11">
        <f t="shared" si="121"/>
        <v>0</v>
      </c>
      <c r="Q1118" s="11">
        <f t="shared" si="122"/>
        <v>1</v>
      </c>
      <c r="R1118" s="11">
        <f t="shared" si="123"/>
        <v>0</v>
      </c>
      <c r="S1118" s="11">
        <f t="shared" si="124"/>
        <v>0</v>
      </c>
      <c r="T1118" s="9">
        <f t="shared" si="125"/>
        <v>0</v>
      </c>
      <c r="AT1118" s="18"/>
      <c r="AU1118" s="15"/>
      <c r="AV1118" s="15"/>
      <c r="AW1118" s="15"/>
      <c r="AX1118" s="15"/>
      <c r="AY1118" s="15"/>
      <c r="AZ1118" s="15"/>
      <c r="BA1118" s="15"/>
      <c r="BB1118" s="15"/>
      <c r="BC1118" s="15"/>
      <c r="BD1118" s="15"/>
      <c r="BE1118" s="15"/>
      <c r="BF1118" s="15"/>
      <c r="BG1118" s="15"/>
      <c r="BH1118" s="15"/>
      <c r="BI1118" s="15"/>
      <c r="BJ1118" s="15"/>
      <c r="BK1118" s="15"/>
      <c r="BL1118" s="15"/>
      <c r="BM1118" s="15"/>
      <c r="BN1118" s="15"/>
      <c r="BO1118" s="15"/>
      <c r="BQ1118" s="18"/>
      <c r="BR1118" s="15"/>
      <c r="BS1118" s="15"/>
      <c r="BT1118" s="15"/>
      <c r="BU1118" s="15"/>
      <c r="BV1118" s="15"/>
      <c r="BW1118" s="15"/>
      <c r="BX1118" s="15"/>
      <c r="BY1118" s="15"/>
      <c r="BZ1118" s="15"/>
    </row>
    <row r="1119" spans="1:78" ht="15" customHeight="1" x14ac:dyDescent="0.75">
      <c r="A1119" s="10">
        <v>0</v>
      </c>
      <c r="B1119" s="11">
        <v>9900</v>
      </c>
      <c r="C1119" s="11">
        <v>47367</v>
      </c>
      <c r="D1119" s="11">
        <v>114837</v>
      </c>
      <c r="E1119" s="11">
        <v>4</v>
      </c>
      <c r="F1119" s="11">
        <v>0</v>
      </c>
      <c r="G1119" s="11">
        <v>0</v>
      </c>
      <c r="H1119" s="11">
        <v>210.43553362</v>
      </c>
      <c r="I1119" s="11">
        <v>0</v>
      </c>
      <c r="J1119" s="11">
        <v>10</v>
      </c>
      <c r="K1119" s="11">
        <v>25.042108535000001</v>
      </c>
      <c r="L1119" s="11" t="s">
        <v>20</v>
      </c>
      <c r="M1119" s="11" t="s">
        <v>18</v>
      </c>
      <c r="N1119" s="11">
        <f t="shared" si="119"/>
        <v>0</v>
      </c>
      <c r="O1119" s="11">
        <f t="shared" si="120"/>
        <v>0</v>
      </c>
      <c r="P1119" s="11">
        <f t="shared" si="121"/>
        <v>0</v>
      </c>
      <c r="Q1119" s="11">
        <f t="shared" si="122"/>
        <v>0</v>
      </c>
      <c r="R1119" s="11">
        <f t="shared" si="123"/>
        <v>0</v>
      </c>
      <c r="S1119" s="11">
        <f t="shared" si="124"/>
        <v>1</v>
      </c>
      <c r="T1119" s="9">
        <f t="shared" si="125"/>
        <v>0</v>
      </c>
      <c r="AT1119" s="18"/>
      <c r="AU1119" s="15"/>
      <c r="AV1119" s="15"/>
      <c r="AW1119" s="15"/>
      <c r="AX1119" s="15"/>
      <c r="AY1119" s="15"/>
      <c r="AZ1119" s="15"/>
      <c r="BA1119" s="15"/>
      <c r="BB1119" s="15"/>
      <c r="BC1119" s="15"/>
      <c r="BD1119" s="15"/>
      <c r="BE1119" s="15"/>
      <c r="BF1119" s="15"/>
      <c r="BG1119" s="15"/>
      <c r="BH1119" s="15"/>
      <c r="BI1119" s="15"/>
      <c r="BJ1119" s="15"/>
      <c r="BK1119" s="15"/>
      <c r="BL1119" s="15"/>
      <c r="BM1119" s="15"/>
      <c r="BN1119" s="15"/>
      <c r="BO1119" s="15"/>
      <c r="BQ1119" s="18"/>
      <c r="BR1119" s="15"/>
      <c r="BS1119" s="15"/>
      <c r="BT1119" s="15"/>
      <c r="BU1119" s="15"/>
      <c r="BV1119" s="15"/>
      <c r="BW1119" s="15"/>
      <c r="BX1119" s="15"/>
      <c r="BY1119" s="15"/>
      <c r="BZ1119" s="15"/>
    </row>
    <row r="1120" spans="1:78" ht="15" customHeight="1" x14ac:dyDescent="0.75">
      <c r="A1120" s="10">
        <v>0</v>
      </c>
      <c r="B1120" s="11">
        <v>9900</v>
      </c>
      <c r="C1120" s="11">
        <v>108155</v>
      </c>
      <c r="D1120" s="11">
        <v>219936</v>
      </c>
      <c r="E1120" s="11">
        <v>2</v>
      </c>
      <c r="F1120" s="11">
        <v>0</v>
      </c>
      <c r="G1120" s="11">
        <v>0</v>
      </c>
      <c r="H1120" s="11">
        <v>126.93937738</v>
      </c>
      <c r="I1120" s="11">
        <v>1</v>
      </c>
      <c r="J1120" s="11">
        <v>15</v>
      </c>
      <c r="K1120" s="11">
        <v>27.992051659000001</v>
      </c>
      <c r="L1120" s="11" t="s">
        <v>13</v>
      </c>
      <c r="M1120" s="11" t="s">
        <v>18</v>
      </c>
      <c r="N1120" s="11">
        <f t="shared" si="119"/>
        <v>1</v>
      </c>
      <c r="O1120" s="11">
        <f t="shared" si="120"/>
        <v>0</v>
      </c>
      <c r="P1120" s="11">
        <f t="shared" si="121"/>
        <v>0</v>
      </c>
      <c r="Q1120" s="11">
        <f t="shared" si="122"/>
        <v>0</v>
      </c>
      <c r="R1120" s="11">
        <f t="shared" si="123"/>
        <v>0</v>
      </c>
      <c r="S1120" s="11">
        <f t="shared" si="124"/>
        <v>1</v>
      </c>
      <c r="T1120" s="9">
        <f t="shared" si="125"/>
        <v>126.93937738</v>
      </c>
      <c r="AT1120" s="18"/>
      <c r="AU1120" s="15"/>
      <c r="AV1120" s="15"/>
      <c r="AW1120" s="15"/>
      <c r="AX1120" s="15"/>
      <c r="AY1120" s="15"/>
      <c r="AZ1120" s="15"/>
      <c r="BA1120" s="15"/>
      <c r="BB1120" s="15"/>
      <c r="BC1120" s="15"/>
      <c r="BD1120" s="15"/>
      <c r="BE1120" s="15"/>
      <c r="BF1120" s="15"/>
      <c r="BG1120" s="15"/>
      <c r="BH1120" s="15"/>
      <c r="BI1120" s="15"/>
      <c r="BJ1120" s="15"/>
      <c r="BK1120" s="15"/>
      <c r="BL1120" s="15"/>
      <c r="BM1120" s="15"/>
      <c r="BN1120" s="15"/>
      <c r="BO1120" s="15"/>
      <c r="BQ1120" s="18"/>
      <c r="BR1120" s="15"/>
      <c r="BS1120" s="15"/>
      <c r="BT1120" s="15"/>
      <c r="BU1120" s="15"/>
      <c r="BV1120" s="15"/>
      <c r="BW1120" s="15"/>
      <c r="BX1120" s="15"/>
      <c r="BY1120" s="15"/>
      <c r="BZ1120" s="15"/>
    </row>
    <row r="1121" spans="1:78" ht="15" customHeight="1" x14ac:dyDescent="0.75">
      <c r="A1121" s="10">
        <v>0</v>
      </c>
      <c r="B1121" s="11">
        <v>9900</v>
      </c>
      <c r="C1121" s="11">
        <v>74009</v>
      </c>
      <c r="D1121" s="11">
        <v>108371</v>
      </c>
      <c r="E1121" s="11">
        <v>1</v>
      </c>
      <c r="F1121" s="11">
        <v>0</v>
      </c>
      <c r="G1121" s="11">
        <v>0</v>
      </c>
      <c r="H1121" s="11">
        <v>246.09476484999999</v>
      </c>
      <c r="I1121" s="11">
        <v>0</v>
      </c>
      <c r="J1121" s="11">
        <v>36</v>
      </c>
      <c r="K1121" s="11">
        <v>17.257117146999999</v>
      </c>
      <c r="L1121" s="11" t="s">
        <v>20</v>
      </c>
      <c r="M1121" s="11" t="s">
        <v>15</v>
      </c>
      <c r="N1121" s="11">
        <f t="shared" si="119"/>
        <v>0</v>
      </c>
      <c r="O1121" s="11">
        <f t="shared" si="120"/>
        <v>0</v>
      </c>
      <c r="P1121" s="11">
        <f t="shared" si="121"/>
        <v>0</v>
      </c>
      <c r="Q1121" s="11">
        <f t="shared" si="122"/>
        <v>1</v>
      </c>
      <c r="R1121" s="11">
        <f t="shared" si="123"/>
        <v>0</v>
      </c>
      <c r="S1121" s="11">
        <f t="shared" si="124"/>
        <v>0</v>
      </c>
      <c r="T1121" s="9">
        <f t="shared" si="125"/>
        <v>0</v>
      </c>
      <c r="AT1121" s="18"/>
      <c r="AU1121" s="15"/>
      <c r="AV1121" s="15"/>
      <c r="AW1121" s="15"/>
      <c r="AX1121" s="15"/>
      <c r="AY1121" s="15"/>
      <c r="AZ1121" s="15"/>
      <c r="BA1121" s="15"/>
      <c r="BB1121" s="15"/>
      <c r="BC1121" s="15"/>
      <c r="BD1121" s="15"/>
      <c r="BE1121" s="15"/>
      <c r="BF1121" s="15"/>
      <c r="BG1121" s="15"/>
      <c r="BH1121" s="15"/>
      <c r="BI1121" s="15"/>
      <c r="BJ1121" s="15"/>
      <c r="BK1121" s="15"/>
      <c r="BL1121" s="15"/>
      <c r="BM1121" s="15"/>
      <c r="BN1121" s="15"/>
      <c r="BO1121" s="15"/>
      <c r="BQ1121" s="18"/>
      <c r="BR1121" s="15"/>
      <c r="BS1121" s="15"/>
      <c r="BT1121" s="15"/>
      <c r="BU1121" s="15"/>
      <c r="BV1121" s="15"/>
      <c r="BW1121" s="15"/>
      <c r="BX1121" s="15"/>
      <c r="BY1121" s="15"/>
      <c r="BZ1121" s="15"/>
    </row>
    <row r="1122" spans="1:78" ht="15" customHeight="1" x14ac:dyDescent="0.75">
      <c r="A1122" s="10">
        <v>0</v>
      </c>
      <c r="B1122" s="11">
        <v>9900</v>
      </c>
      <c r="C1122" s="11">
        <v>82697</v>
      </c>
      <c r="D1122" s="11">
        <v>100689</v>
      </c>
      <c r="E1122" s="11">
        <v>3</v>
      </c>
      <c r="F1122" s="11">
        <v>0</v>
      </c>
      <c r="G1122" s="11">
        <v>0</v>
      </c>
      <c r="H1122" s="11">
        <v>133.36579062000001</v>
      </c>
      <c r="I1122" s="11">
        <v>0</v>
      </c>
      <c r="J1122" s="11">
        <v>26</v>
      </c>
      <c r="K1122" s="11">
        <v>33.591716314000003</v>
      </c>
      <c r="L1122" s="11" t="s">
        <v>20</v>
      </c>
      <c r="M1122" s="11" t="s">
        <v>18</v>
      </c>
      <c r="N1122" s="11">
        <f t="shared" si="119"/>
        <v>0</v>
      </c>
      <c r="O1122" s="11">
        <f t="shared" si="120"/>
        <v>0</v>
      </c>
      <c r="P1122" s="11">
        <f t="shared" si="121"/>
        <v>0</v>
      </c>
      <c r="Q1122" s="11">
        <f t="shared" si="122"/>
        <v>0</v>
      </c>
      <c r="R1122" s="11">
        <f t="shared" si="123"/>
        <v>0</v>
      </c>
      <c r="S1122" s="11">
        <f t="shared" si="124"/>
        <v>1</v>
      </c>
      <c r="T1122" s="9">
        <f t="shared" si="125"/>
        <v>0</v>
      </c>
      <c r="AT1122" s="18"/>
      <c r="AU1122" s="15"/>
      <c r="AV1122" s="15"/>
      <c r="AW1122" s="15"/>
      <c r="AX1122" s="15"/>
      <c r="AY1122" s="15"/>
      <c r="AZ1122" s="15"/>
      <c r="BA1122" s="15"/>
      <c r="BB1122" s="15"/>
      <c r="BC1122" s="15"/>
      <c r="BD1122" s="15"/>
      <c r="BE1122" s="15"/>
      <c r="BF1122" s="15"/>
      <c r="BG1122" s="15"/>
      <c r="BH1122" s="15"/>
      <c r="BI1122" s="15"/>
      <c r="BJ1122" s="15"/>
      <c r="BK1122" s="15"/>
      <c r="BL1122" s="15"/>
      <c r="BM1122" s="15"/>
      <c r="BN1122" s="15"/>
      <c r="BO1122" s="15"/>
      <c r="BQ1122" s="18"/>
      <c r="BR1122" s="15"/>
      <c r="BS1122" s="15"/>
      <c r="BT1122" s="15"/>
      <c r="BU1122" s="15"/>
      <c r="BV1122" s="15"/>
      <c r="BW1122" s="15"/>
      <c r="BX1122" s="15"/>
      <c r="BY1122" s="15"/>
      <c r="BZ1122" s="15"/>
    </row>
    <row r="1123" spans="1:78" ht="15" customHeight="1" x14ac:dyDescent="0.75">
      <c r="A1123" s="10">
        <v>0</v>
      </c>
      <c r="B1123" s="11">
        <v>9900</v>
      </c>
      <c r="C1123" s="11">
        <v>47865</v>
      </c>
      <c r="D1123" s="11">
        <v>88105</v>
      </c>
      <c r="E1123" s="11">
        <v>18</v>
      </c>
      <c r="F1123" s="11">
        <v>0</v>
      </c>
      <c r="G1123" s="11">
        <v>0</v>
      </c>
      <c r="H1123" s="11">
        <v>203.02399137</v>
      </c>
      <c r="I1123" s="11">
        <v>0</v>
      </c>
      <c r="J1123" s="11">
        <v>17</v>
      </c>
      <c r="K1123" s="11">
        <v>34.553305391999999</v>
      </c>
      <c r="L1123" s="11" t="s">
        <v>13</v>
      </c>
      <c r="M1123" s="11" t="s">
        <v>14</v>
      </c>
      <c r="N1123" s="11">
        <f t="shared" si="119"/>
        <v>1</v>
      </c>
      <c r="O1123" s="11">
        <f t="shared" si="120"/>
        <v>0</v>
      </c>
      <c r="P1123" s="11">
        <f t="shared" si="121"/>
        <v>1</v>
      </c>
      <c r="Q1123" s="11">
        <f t="shared" si="122"/>
        <v>0</v>
      </c>
      <c r="R1123" s="11">
        <f t="shared" si="123"/>
        <v>0</v>
      </c>
      <c r="S1123" s="11">
        <f t="shared" si="124"/>
        <v>0</v>
      </c>
      <c r="T1123" s="9">
        <f t="shared" si="125"/>
        <v>203.02399137</v>
      </c>
      <c r="AT1123" s="18"/>
      <c r="AU1123" s="15"/>
      <c r="AV1123" s="15"/>
      <c r="AW1123" s="15"/>
      <c r="AX1123" s="15"/>
      <c r="AY1123" s="15"/>
      <c r="AZ1123" s="15"/>
      <c r="BA1123" s="15"/>
      <c r="BB1123" s="15"/>
      <c r="BC1123" s="15"/>
      <c r="BD1123" s="15"/>
      <c r="BE1123" s="15"/>
      <c r="BF1123" s="15"/>
      <c r="BG1123" s="15"/>
      <c r="BH1123" s="15"/>
      <c r="BI1123" s="15"/>
      <c r="BJ1123" s="15"/>
      <c r="BK1123" s="15"/>
      <c r="BL1123" s="15"/>
      <c r="BM1123" s="15"/>
      <c r="BN1123" s="15"/>
      <c r="BO1123" s="15"/>
      <c r="BQ1123" s="18"/>
      <c r="BR1123" s="15"/>
      <c r="BS1123" s="15"/>
      <c r="BT1123" s="15"/>
      <c r="BU1123" s="15"/>
      <c r="BV1123" s="15"/>
      <c r="BW1123" s="15"/>
      <c r="BX1123" s="15"/>
      <c r="BY1123" s="15"/>
      <c r="BZ1123" s="15"/>
    </row>
    <row r="1124" spans="1:78" ht="15" customHeight="1" x14ac:dyDescent="0.75">
      <c r="A1124" s="10">
        <v>0</v>
      </c>
      <c r="B1124" s="11">
        <v>9900</v>
      </c>
      <c r="C1124" s="11">
        <v>84920</v>
      </c>
      <c r="D1124" s="11">
        <v>201713</v>
      </c>
      <c r="E1124" s="11">
        <v>13</v>
      </c>
      <c r="F1124" s="11">
        <v>0</v>
      </c>
      <c r="G1124" s="11">
        <v>0</v>
      </c>
      <c r="H1124" s="11">
        <v>3.0443841399</v>
      </c>
      <c r="I1124" s="11"/>
      <c r="J1124" s="11">
        <v>8</v>
      </c>
      <c r="K1124" s="11">
        <v>21.057641319999998</v>
      </c>
      <c r="L1124" s="11" t="s">
        <v>13</v>
      </c>
      <c r="M1124" s="11" t="s">
        <v>19</v>
      </c>
      <c r="N1124" s="11">
        <f t="shared" si="119"/>
        <v>1</v>
      </c>
      <c r="O1124" s="11">
        <f t="shared" si="120"/>
        <v>0</v>
      </c>
      <c r="P1124" s="11">
        <f t="shared" si="121"/>
        <v>0</v>
      </c>
      <c r="Q1124" s="11">
        <f t="shared" si="122"/>
        <v>0</v>
      </c>
      <c r="R1124" s="11">
        <f t="shared" si="123"/>
        <v>0</v>
      </c>
      <c r="S1124" s="11">
        <f t="shared" si="124"/>
        <v>0</v>
      </c>
      <c r="T1124" s="9">
        <f t="shared" si="125"/>
        <v>3.0443841399</v>
      </c>
      <c r="AT1124" s="18"/>
      <c r="AU1124" s="15"/>
      <c r="AV1124" s="15"/>
      <c r="AW1124" s="15"/>
      <c r="AX1124" s="15"/>
      <c r="AY1124" s="15"/>
      <c r="AZ1124" s="15"/>
      <c r="BA1124" s="15"/>
      <c r="BB1124" s="15"/>
      <c r="BC1124" s="15"/>
      <c r="BD1124" s="15"/>
      <c r="BE1124" s="15"/>
      <c r="BF1124" s="15"/>
      <c r="BG1124" s="15"/>
      <c r="BH1124" s="15"/>
      <c r="BI1124" s="15"/>
      <c r="BJ1124" s="15"/>
      <c r="BK1124" s="15"/>
      <c r="BL1124" s="15"/>
      <c r="BM1124" s="15"/>
      <c r="BN1124" s="15"/>
      <c r="BO1124" s="15"/>
      <c r="BQ1124" s="18"/>
      <c r="BR1124" s="15"/>
      <c r="BS1124" s="15"/>
      <c r="BT1124" s="15"/>
      <c r="BU1124" s="15"/>
      <c r="BV1124" s="15"/>
      <c r="BW1124" s="15"/>
      <c r="BX1124" s="15"/>
      <c r="BY1124" s="15"/>
      <c r="BZ1124" s="15"/>
    </row>
    <row r="1125" spans="1:78" ht="15" customHeight="1" x14ac:dyDescent="0.75">
      <c r="A1125" s="10">
        <v>0</v>
      </c>
      <c r="B1125" s="11">
        <v>9900</v>
      </c>
      <c r="C1125" s="11">
        <v>54961</v>
      </c>
      <c r="D1125" s="11">
        <v>70609</v>
      </c>
      <c r="E1125" s="11">
        <v>6</v>
      </c>
      <c r="F1125" s="11"/>
      <c r="G1125" s="11">
        <v>4</v>
      </c>
      <c r="H1125" s="11">
        <v>105.93469159999999</v>
      </c>
      <c r="I1125" s="11">
        <v>2</v>
      </c>
      <c r="J1125" s="11">
        <v>11</v>
      </c>
      <c r="K1125" s="11">
        <v>40.702547869999997</v>
      </c>
      <c r="L1125" s="11" t="s">
        <v>20</v>
      </c>
      <c r="M1125" s="11" t="s">
        <v>17</v>
      </c>
      <c r="N1125" s="11">
        <f t="shared" si="119"/>
        <v>0</v>
      </c>
      <c r="O1125" s="11">
        <f t="shared" si="120"/>
        <v>1</v>
      </c>
      <c r="P1125" s="11">
        <f t="shared" si="121"/>
        <v>0</v>
      </c>
      <c r="Q1125" s="11">
        <f t="shared" si="122"/>
        <v>0</v>
      </c>
      <c r="R1125" s="11">
        <f t="shared" si="123"/>
        <v>0</v>
      </c>
      <c r="S1125" s="11">
        <f t="shared" si="124"/>
        <v>0</v>
      </c>
      <c r="T1125" s="9">
        <f t="shared" si="125"/>
        <v>0</v>
      </c>
      <c r="AT1125" s="18"/>
      <c r="AU1125" s="15"/>
      <c r="AV1125" s="15"/>
      <c r="AW1125" s="15"/>
      <c r="AX1125" s="15"/>
      <c r="AY1125" s="15"/>
      <c r="AZ1125" s="15"/>
      <c r="BA1125" s="15"/>
      <c r="BB1125" s="15"/>
      <c r="BC1125" s="15"/>
      <c r="BD1125" s="15"/>
      <c r="BE1125" s="15"/>
      <c r="BF1125" s="15"/>
      <c r="BG1125" s="15"/>
      <c r="BH1125" s="15"/>
      <c r="BI1125" s="15"/>
      <c r="BJ1125" s="15"/>
      <c r="BK1125" s="15"/>
      <c r="BL1125" s="15"/>
      <c r="BM1125" s="15"/>
      <c r="BN1125" s="15"/>
      <c r="BO1125" s="15"/>
      <c r="BQ1125" s="18"/>
      <c r="BR1125" s="15"/>
      <c r="BS1125" s="15"/>
      <c r="BT1125" s="15"/>
      <c r="BU1125" s="15"/>
      <c r="BV1125" s="15"/>
      <c r="BW1125" s="15"/>
      <c r="BX1125" s="15"/>
      <c r="BY1125" s="15"/>
      <c r="BZ1125" s="15"/>
    </row>
    <row r="1126" spans="1:78" ht="15" customHeight="1" x14ac:dyDescent="0.75">
      <c r="A1126" s="10">
        <v>0</v>
      </c>
      <c r="B1126" s="11">
        <v>9900</v>
      </c>
      <c r="C1126" s="11">
        <v>26427</v>
      </c>
      <c r="D1126" s="11">
        <v>87134</v>
      </c>
      <c r="E1126" s="11">
        <v>20</v>
      </c>
      <c r="F1126" s="11">
        <v>0</v>
      </c>
      <c r="G1126" s="11">
        <v>0</v>
      </c>
      <c r="H1126" s="11">
        <v>244.36524652</v>
      </c>
      <c r="I1126" s="11">
        <v>0</v>
      </c>
      <c r="J1126" s="11">
        <v>11</v>
      </c>
      <c r="K1126" s="11">
        <v>25.003965493999999</v>
      </c>
      <c r="L1126" s="11" t="s">
        <v>13</v>
      </c>
      <c r="M1126" s="11" t="s">
        <v>18</v>
      </c>
      <c r="N1126" s="11">
        <f t="shared" si="119"/>
        <v>1</v>
      </c>
      <c r="O1126" s="11">
        <f t="shared" si="120"/>
        <v>0</v>
      </c>
      <c r="P1126" s="11">
        <f t="shared" si="121"/>
        <v>0</v>
      </c>
      <c r="Q1126" s="11">
        <f t="shared" si="122"/>
        <v>0</v>
      </c>
      <c r="R1126" s="11">
        <f t="shared" si="123"/>
        <v>0</v>
      </c>
      <c r="S1126" s="11">
        <f t="shared" si="124"/>
        <v>1</v>
      </c>
      <c r="T1126" s="9">
        <f t="shared" si="125"/>
        <v>244.36524652</v>
      </c>
      <c r="AT1126" s="18"/>
      <c r="AU1126" s="15"/>
      <c r="AV1126" s="15"/>
      <c r="AW1126" s="15"/>
      <c r="AX1126" s="15"/>
      <c r="AY1126" s="15"/>
      <c r="AZ1126" s="15"/>
      <c r="BA1126" s="15"/>
      <c r="BB1126" s="15"/>
      <c r="BC1126" s="15"/>
      <c r="BD1126" s="15"/>
      <c r="BE1126" s="15"/>
      <c r="BF1126" s="15"/>
      <c r="BG1126" s="15"/>
      <c r="BH1126" s="15"/>
      <c r="BI1126" s="15"/>
      <c r="BJ1126" s="15"/>
      <c r="BK1126" s="15"/>
      <c r="BL1126" s="15"/>
      <c r="BM1126" s="15"/>
      <c r="BN1126" s="15"/>
      <c r="BO1126" s="15"/>
      <c r="BQ1126" s="18"/>
      <c r="BR1126" s="15"/>
      <c r="BS1126" s="15"/>
      <c r="BT1126" s="15"/>
      <c r="BU1126" s="15"/>
      <c r="BV1126" s="15"/>
      <c r="BW1126" s="15"/>
      <c r="BX1126" s="15"/>
      <c r="BY1126" s="15"/>
      <c r="BZ1126" s="15"/>
    </row>
    <row r="1127" spans="1:78" ht="15" customHeight="1" x14ac:dyDescent="0.75">
      <c r="A1127" s="10">
        <v>1</v>
      </c>
      <c r="B1127" s="11">
        <v>9900</v>
      </c>
      <c r="C1127" s="11">
        <v>23767</v>
      </c>
      <c r="D1127" s="11">
        <v>39293</v>
      </c>
      <c r="E1127" s="11">
        <v>5</v>
      </c>
      <c r="F1127" s="11">
        <v>1</v>
      </c>
      <c r="G1127" s="11">
        <v>0</v>
      </c>
      <c r="H1127" s="11">
        <v>145.76577376</v>
      </c>
      <c r="I1127" s="11">
        <v>0</v>
      </c>
      <c r="J1127" s="11">
        <v>9</v>
      </c>
      <c r="K1127" s="11">
        <v>24.605128805</v>
      </c>
      <c r="L1127" s="11" t="s">
        <v>20</v>
      </c>
      <c r="M1127" s="11" t="s">
        <v>14</v>
      </c>
      <c r="N1127" s="11">
        <f t="shared" si="119"/>
        <v>0</v>
      </c>
      <c r="O1127" s="11">
        <f t="shared" si="120"/>
        <v>0</v>
      </c>
      <c r="P1127" s="11">
        <f t="shared" si="121"/>
        <v>1</v>
      </c>
      <c r="Q1127" s="11">
        <f t="shared" si="122"/>
        <v>0</v>
      </c>
      <c r="R1127" s="11">
        <f t="shared" si="123"/>
        <v>0</v>
      </c>
      <c r="S1127" s="11">
        <f t="shared" si="124"/>
        <v>0</v>
      </c>
      <c r="T1127" s="9">
        <f t="shared" si="125"/>
        <v>0</v>
      </c>
      <c r="AT1127" s="18"/>
      <c r="AU1127" s="15"/>
      <c r="AV1127" s="15"/>
      <c r="AW1127" s="15"/>
      <c r="AX1127" s="15"/>
      <c r="AY1127" s="15"/>
      <c r="AZ1127" s="15"/>
      <c r="BA1127" s="15"/>
      <c r="BB1127" s="15"/>
      <c r="BC1127" s="15"/>
      <c r="BD1127" s="15"/>
      <c r="BE1127" s="15"/>
      <c r="BF1127" s="15"/>
      <c r="BG1127" s="15"/>
      <c r="BH1127" s="15"/>
      <c r="BI1127" s="15"/>
      <c r="BJ1127" s="15"/>
      <c r="BK1127" s="15"/>
      <c r="BL1127" s="15"/>
      <c r="BM1127" s="15"/>
      <c r="BN1127" s="15"/>
      <c r="BO1127" s="15"/>
      <c r="BQ1127" s="18"/>
      <c r="BR1127" s="15"/>
      <c r="BS1127" s="15"/>
      <c r="BT1127" s="15"/>
      <c r="BU1127" s="15"/>
      <c r="BV1127" s="15"/>
      <c r="BW1127" s="15"/>
      <c r="BX1127" s="15"/>
      <c r="BY1127" s="15"/>
      <c r="BZ1127" s="15"/>
    </row>
    <row r="1128" spans="1:78" ht="15" customHeight="1" x14ac:dyDescent="0.75">
      <c r="A1128" s="10">
        <v>0</v>
      </c>
      <c r="B1128" s="11">
        <v>9900</v>
      </c>
      <c r="C1128" s="11">
        <v>31244</v>
      </c>
      <c r="D1128" s="11">
        <v>44138</v>
      </c>
      <c r="E1128" s="11">
        <v>14</v>
      </c>
      <c r="F1128" s="11">
        <v>0</v>
      </c>
      <c r="G1128" s="11">
        <v>0</v>
      </c>
      <c r="H1128" s="11">
        <v>60.634469797999998</v>
      </c>
      <c r="I1128" s="11">
        <v>1</v>
      </c>
      <c r="J1128" s="11">
        <v>9</v>
      </c>
      <c r="K1128" s="11">
        <v>31.688134282</v>
      </c>
      <c r="L1128" s="11" t="s">
        <v>13</v>
      </c>
      <c r="M1128" s="11" t="s">
        <v>17</v>
      </c>
      <c r="N1128" s="11">
        <f t="shared" si="119"/>
        <v>1</v>
      </c>
      <c r="O1128" s="11">
        <f t="shared" si="120"/>
        <v>1</v>
      </c>
      <c r="P1128" s="11">
        <f t="shared" si="121"/>
        <v>0</v>
      </c>
      <c r="Q1128" s="11">
        <f t="shared" si="122"/>
        <v>0</v>
      </c>
      <c r="R1128" s="11">
        <f t="shared" si="123"/>
        <v>0</v>
      </c>
      <c r="S1128" s="11">
        <f t="shared" si="124"/>
        <v>0</v>
      </c>
      <c r="T1128" s="9">
        <f t="shared" si="125"/>
        <v>60.634469797999998</v>
      </c>
      <c r="AT1128" s="18"/>
      <c r="AU1128" s="15"/>
      <c r="AV1128" s="15"/>
      <c r="AW1128" s="15"/>
      <c r="AX1128" s="15"/>
      <c r="AY1128" s="15"/>
      <c r="AZ1128" s="15"/>
      <c r="BA1128" s="15"/>
      <c r="BB1128" s="15"/>
      <c r="BC1128" s="15"/>
      <c r="BD1128" s="15"/>
      <c r="BE1128" s="15"/>
      <c r="BF1128" s="15"/>
      <c r="BG1128" s="15"/>
      <c r="BH1128" s="15"/>
      <c r="BI1128" s="15"/>
      <c r="BJ1128" s="15"/>
      <c r="BK1128" s="15"/>
      <c r="BL1128" s="15"/>
      <c r="BM1128" s="15"/>
      <c r="BN1128" s="15"/>
      <c r="BO1128" s="15"/>
      <c r="BQ1128" s="18"/>
      <c r="BR1128" s="15"/>
      <c r="BS1128" s="15"/>
      <c r="BT1128" s="15"/>
      <c r="BU1128" s="15"/>
      <c r="BV1128" s="15"/>
      <c r="BW1128" s="15"/>
      <c r="BX1128" s="15"/>
      <c r="BY1128" s="15"/>
      <c r="BZ1128" s="15"/>
    </row>
    <row r="1129" spans="1:78" ht="15" customHeight="1" x14ac:dyDescent="0.75">
      <c r="A1129" s="10">
        <v>0</v>
      </c>
      <c r="B1129" s="11">
        <v>9900</v>
      </c>
      <c r="C1129" s="11">
        <v>55342</v>
      </c>
      <c r="D1129" s="11">
        <v>72357</v>
      </c>
      <c r="E1129" s="11">
        <v>7</v>
      </c>
      <c r="F1129" s="11"/>
      <c r="G1129" s="11">
        <v>3</v>
      </c>
      <c r="H1129" s="11">
        <v>111.99885488</v>
      </c>
      <c r="I1129" s="11">
        <v>1</v>
      </c>
      <c r="J1129" s="11">
        <v>11</v>
      </c>
      <c r="K1129" s="11">
        <v>39.870340357000003</v>
      </c>
      <c r="L1129" s="11" t="s">
        <v>20</v>
      </c>
      <c r="M1129" s="11" t="s">
        <v>17</v>
      </c>
      <c r="N1129" s="11">
        <f t="shared" si="119"/>
        <v>0</v>
      </c>
      <c r="O1129" s="11">
        <f t="shared" si="120"/>
        <v>1</v>
      </c>
      <c r="P1129" s="11">
        <f t="shared" si="121"/>
        <v>0</v>
      </c>
      <c r="Q1129" s="11">
        <f t="shared" si="122"/>
        <v>0</v>
      </c>
      <c r="R1129" s="11">
        <f t="shared" si="123"/>
        <v>0</v>
      </c>
      <c r="S1129" s="11">
        <f t="shared" si="124"/>
        <v>0</v>
      </c>
      <c r="T1129" s="9">
        <f t="shared" si="125"/>
        <v>0</v>
      </c>
      <c r="AT1129" s="18"/>
      <c r="AU1129" s="15"/>
      <c r="AV1129" s="15"/>
      <c r="AW1129" s="15"/>
      <c r="AX1129" s="15"/>
      <c r="AY1129" s="15"/>
      <c r="AZ1129" s="15"/>
      <c r="BA1129" s="15"/>
      <c r="BB1129" s="15"/>
      <c r="BC1129" s="15"/>
      <c r="BD1129" s="15"/>
      <c r="BE1129" s="15"/>
      <c r="BF1129" s="15"/>
      <c r="BG1129" s="15"/>
      <c r="BH1129" s="15"/>
      <c r="BI1129" s="15"/>
      <c r="BJ1129" s="15"/>
      <c r="BK1129" s="15"/>
      <c r="BL1129" s="15"/>
      <c r="BM1129" s="15"/>
      <c r="BN1129" s="15"/>
      <c r="BO1129" s="15"/>
      <c r="BQ1129" s="18"/>
      <c r="BR1129" s="15"/>
      <c r="BS1129" s="15"/>
      <c r="BT1129" s="15"/>
      <c r="BU1129" s="15"/>
      <c r="BV1129" s="15"/>
      <c r="BW1129" s="15"/>
      <c r="BX1129" s="15"/>
      <c r="BY1129" s="15"/>
      <c r="BZ1129" s="15"/>
    </row>
    <row r="1130" spans="1:78" ht="15" customHeight="1" x14ac:dyDescent="0.75">
      <c r="A1130" s="10">
        <v>1</v>
      </c>
      <c r="B1130" s="11">
        <v>9900</v>
      </c>
      <c r="C1130" s="11">
        <v>59206</v>
      </c>
      <c r="D1130" s="11">
        <v>75690</v>
      </c>
      <c r="E1130" s="11">
        <v>6</v>
      </c>
      <c r="F1130" s="11">
        <v>0</v>
      </c>
      <c r="G1130" s="11">
        <v>2</v>
      </c>
      <c r="H1130" s="11">
        <v>288.39505853999998</v>
      </c>
      <c r="I1130" s="11">
        <v>1</v>
      </c>
      <c r="J1130" s="11">
        <v>19</v>
      </c>
      <c r="K1130" s="11">
        <v>30.776027864</v>
      </c>
      <c r="L1130" s="11" t="s">
        <v>13</v>
      </c>
      <c r="M1130" s="11" t="s">
        <v>15</v>
      </c>
      <c r="N1130" s="11">
        <f t="shared" si="119"/>
        <v>1</v>
      </c>
      <c r="O1130" s="11">
        <f t="shared" si="120"/>
        <v>0</v>
      </c>
      <c r="P1130" s="11">
        <f t="shared" si="121"/>
        <v>0</v>
      </c>
      <c r="Q1130" s="11">
        <f t="shared" si="122"/>
        <v>1</v>
      </c>
      <c r="R1130" s="11">
        <f t="shared" si="123"/>
        <v>0</v>
      </c>
      <c r="S1130" s="11">
        <f t="shared" si="124"/>
        <v>0</v>
      </c>
      <c r="T1130" s="9">
        <f t="shared" si="125"/>
        <v>288.39505853999998</v>
      </c>
      <c r="AT1130" s="18"/>
      <c r="AU1130" s="15"/>
      <c r="AV1130" s="15"/>
      <c r="AW1130" s="15"/>
      <c r="AX1130" s="15"/>
      <c r="AY1130" s="15"/>
      <c r="AZ1130" s="15"/>
      <c r="BA1130" s="15"/>
      <c r="BB1130" s="15"/>
      <c r="BC1130" s="15"/>
      <c r="BD1130" s="15"/>
      <c r="BE1130" s="15"/>
      <c r="BF1130" s="15"/>
      <c r="BG1130" s="15"/>
      <c r="BH1130" s="15"/>
      <c r="BI1130" s="15"/>
      <c r="BJ1130" s="15"/>
      <c r="BK1130" s="15"/>
      <c r="BL1130" s="15"/>
      <c r="BM1130" s="15"/>
      <c r="BN1130" s="15"/>
      <c r="BO1130" s="15"/>
      <c r="BQ1130" s="18"/>
      <c r="BR1130" s="15"/>
      <c r="BS1130" s="15"/>
      <c r="BT1130" s="15"/>
      <c r="BU1130" s="15"/>
      <c r="BV1130" s="15"/>
      <c r="BW1130" s="15"/>
      <c r="BX1130" s="15"/>
      <c r="BY1130" s="15"/>
      <c r="BZ1130" s="15"/>
    </row>
    <row r="1131" spans="1:78" ht="15" customHeight="1" x14ac:dyDescent="0.75">
      <c r="A1131" s="10">
        <v>0</v>
      </c>
      <c r="B1131" s="11">
        <v>9900</v>
      </c>
      <c r="C1131" s="11">
        <v>83821</v>
      </c>
      <c r="D1131" s="11">
        <v>124527</v>
      </c>
      <c r="E1131" s="11">
        <v>30</v>
      </c>
      <c r="F1131" s="11">
        <v>0</v>
      </c>
      <c r="G1131" s="11">
        <v>0</v>
      </c>
      <c r="H1131" s="11">
        <v>319.65197132999998</v>
      </c>
      <c r="I1131" s="11">
        <v>1</v>
      </c>
      <c r="J1131" s="11">
        <v>37</v>
      </c>
      <c r="K1131" s="11">
        <v>35.769425427000002</v>
      </c>
      <c r="L1131" s="11" t="s">
        <v>13</v>
      </c>
      <c r="M1131" s="11" t="s">
        <v>15</v>
      </c>
      <c r="N1131" s="11">
        <f t="shared" si="119"/>
        <v>1</v>
      </c>
      <c r="O1131" s="11">
        <f t="shared" si="120"/>
        <v>0</v>
      </c>
      <c r="P1131" s="11">
        <f t="shared" si="121"/>
        <v>0</v>
      </c>
      <c r="Q1131" s="11">
        <f t="shared" si="122"/>
        <v>1</v>
      </c>
      <c r="R1131" s="11">
        <f t="shared" si="123"/>
        <v>0</v>
      </c>
      <c r="S1131" s="11">
        <f t="shared" si="124"/>
        <v>0</v>
      </c>
      <c r="T1131" s="9">
        <f t="shared" si="125"/>
        <v>319.65197132999998</v>
      </c>
      <c r="AT1131" s="18"/>
      <c r="AU1131" s="15"/>
      <c r="AV1131" s="15"/>
      <c r="AW1131" s="15"/>
      <c r="AX1131" s="15"/>
      <c r="AY1131" s="15"/>
      <c r="AZ1131" s="15"/>
      <c r="BA1131" s="15"/>
      <c r="BB1131" s="15"/>
      <c r="BC1131" s="15"/>
      <c r="BD1131" s="15"/>
      <c r="BE1131" s="15"/>
      <c r="BF1131" s="15"/>
      <c r="BG1131" s="15"/>
      <c r="BH1131" s="15"/>
      <c r="BI1131" s="15"/>
      <c r="BJ1131" s="15"/>
      <c r="BK1131" s="15"/>
      <c r="BL1131" s="15"/>
      <c r="BM1131" s="15"/>
      <c r="BN1131" s="15"/>
      <c r="BO1131" s="15"/>
      <c r="BQ1131" s="18"/>
      <c r="BR1131" s="15"/>
      <c r="BS1131" s="15"/>
      <c r="BT1131" s="15"/>
      <c r="BU1131" s="15"/>
      <c r="BV1131" s="15"/>
      <c r="BW1131" s="15"/>
      <c r="BX1131" s="15"/>
      <c r="BY1131" s="15"/>
      <c r="BZ1131" s="15"/>
    </row>
    <row r="1132" spans="1:78" ht="15" customHeight="1" x14ac:dyDescent="0.75">
      <c r="A1132" s="10">
        <v>0</v>
      </c>
      <c r="B1132" s="11">
        <v>10000</v>
      </c>
      <c r="C1132" s="11">
        <v>63218</v>
      </c>
      <c r="D1132" s="11">
        <v>76500</v>
      </c>
      <c r="E1132" s="11">
        <v>5</v>
      </c>
      <c r="F1132" s="11">
        <v>2</v>
      </c>
      <c r="G1132" s="11">
        <v>3</v>
      </c>
      <c r="H1132" s="11">
        <v>183.66666667000001</v>
      </c>
      <c r="I1132" s="11">
        <v>3</v>
      </c>
      <c r="J1132" s="11">
        <v>30</v>
      </c>
      <c r="K1132" s="11"/>
      <c r="L1132" s="11" t="s">
        <v>20</v>
      </c>
      <c r="M1132" s="11" t="s">
        <v>15</v>
      </c>
      <c r="N1132" s="11">
        <f t="shared" si="119"/>
        <v>0</v>
      </c>
      <c r="O1132" s="11">
        <f t="shared" si="120"/>
        <v>0</v>
      </c>
      <c r="P1132" s="11">
        <f t="shared" si="121"/>
        <v>0</v>
      </c>
      <c r="Q1132" s="11">
        <f t="shared" si="122"/>
        <v>1</v>
      </c>
      <c r="R1132" s="11">
        <f t="shared" si="123"/>
        <v>0</v>
      </c>
      <c r="S1132" s="11">
        <f t="shared" si="124"/>
        <v>0</v>
      </c>
      <c r="T1132" s="9">
        <f t="shared" si="125"/>
        <v>0</v>
      </c>
      <c r="AT1132" s="18"/>
      <c r="AU1132" s="15"/>
      <c r="AV1132" s="15"/>
      <c r="AW1132" s="15"/>
      <c r="AX1132" s="15"/>
      <c r="AY1132" s="15"/>
      <c r="AZ1132" s="15"/>
      <c r="BA1132" s="15"/>
      <c r="BB1132" s="15"/>
      <c r="BC1132" s="15"/>
      <c r="BD1132" s="15"/>
      <c r="BE1132" s="15"/>
      <c r="BF1132" s="15"/>
      <c r="BG1132" s="15"/>
      <c r="BH1132" s="15"/>
      <c r="BI1132" s="15"/>
      <c r="BJ1132" s="15"/>
      <c r="BK1132" s="15"/>
      <c r="BL1132" s="15"/>
      <c r="BM1132" s="15"/>
      <c r="BN1132" s="15"/>
      <c r="BO1132" s="15"/>
      <c r="BQ1132" s="18"/>
      <c r="BR1132" s="15"/>
      <c r="BS1132" s="15"/>
      <c r="BT1132" s="15"/>
      <c r="BU1132" s="15"/>
      <c r="BV1132" s="15"/>
      <c r="BW1132" s="15"/>
      <c r="BX1132" s="15"/>
      <c r="BY1132" s="15"/>
      <c r="BZ1132" s="15"/>
    </row>
    <row r="1133" spans="1:78" ht="15" customHeight="1" x14ac:dyDescent="0.75">
      <c r="A1133" s="10">
        <v>1</v>
      </c>
      <c r="B1133" s="11">
        <v>10000</v>
      </c>
      <c r="C1133" s="11">
        <v>48300</v>
      </c>
      <c r="D1133" s="11">
        <v>74600</v>
      </c>
      <c r="E1133" s="11">
        <v>14</v>
      </c>
      <c r="F1133" s="11">
        <v>0</v>
      </c>
      <c r="G1133" s="11">
        <v>1</v>
      </c>
      <c r="H1133" s="11">
        <v>179.1</v>
      </c>
      <c r="I1133" s="11">
        <v>2</v>
      </c>
      <c r="J1133" s="11">
        <v>31</v>
      </c>
      <c r="K1133" s="11"/>
      <c r="L1133" s="11"/>
      <c r="M1133" s="11" t="s">
        <v>14</v>
      </c>
      <c r="N1133" s="11">
        <f t="shared" si="119"/>
        <v>0</v>
      </c>
      <c r="O1133" s="11">
        <f t="shared" si="120"/>
        <v>0</v>
      </c>
      <c r="P1133" s="11">
        <f t="shared" si="121"/>
        <v>1</v>
      </c>
      <c r="Q1133" s="11">
        <f t="shared" si="122"/>
        <v>0</v>
      </c>
      <c r="R1133" s="11">
        <f t="shared" si="123"/>
        <v>0</v>
      </c>
      <c r="S1133" s="11">
        <f t="shared" si="124"/>
        <v>0</v>
      </c>
      <c r="T1133" s="9">
        <f t="shared" si="125"/>
        <v>0</v>
      </c>
      <c r="AT1133" s="18"/>
      <c r="AU1133" s="15"/>
      <c r="AV1133" s="15"/>
      <c r="AW1133" s="15"/>
      <c r="AX1133" s="15"/>
      <c r="AY1133" s="15"/>
      <c r="AZ1133" s="15"/>
      <c r="BA1133" s="15"/>
      <c r="BB1133" s="15"/>
      <c r="BC1133" s="15"/>
      <c r="BD1133" s="15"/>
      <c r="BE1133" s="15"/>
      <c r="BF1133" s="15"/>
      <c r="BG1133" s="15"/>
      <c r="BH1133" s="15"/>
      <c r="BI1133" s="15"/>
      <c r="BJ1133" s="15"/>
      <c r="BK1133" s="15"/>
      <c r="BL1133" s="15"/>
      <c r="BM1133" s="15"/>
      <c r="BN1133" s="15"/>
      <c r="BO1133" s="15"/>
      <c r="BQ1133" s="18"/>
      <c r="BR1133" s="15"/>
      <c r="BS1133" s="15"/>
      <c r="BT1133" s="15"/>
      <c r="BU1133" s="15"/>
      <c r="BV1133" s="15"/>
      <c r="BW1133" s="15"/>
      <c r="BX1133" s="15"/>
      <c r="BY1133" s="15"/>
      <c r="BZ1133" s="15"/>
    </row>
    <row r="1134" spans="1:78" ht="15" customHeight="1" x14ac:dyDescent="0.75">
      <c r="A1134" s="10">
        <v>1</v>
      </c>
      <c r="B1134" s="11">
        <v>10000</v>
      </c>
      <c r="C1134" s="11">
        <v>34350</v>
      </c>
      <c r="D1134" s="11">
        <v>54146</v>
      </c>
      <c r="E1134" s="11">
        <v>3</v>
      </c>
      <c r="F1134" s="11">
        <v>0</v>
      </c>
      <c r="G1134" s="11">
        <v>0</v>
      </c>
      <c r="H1134" s="11">
        <v>144.42288891999999</v>
      </c>
      <c r="I1134" s="11">
        <v>0</v>
      </c>
      <c r="J1134" s="11">
        <v>18</v>
      </c>
      <c r="K1134" s="11">
        <v>31.539013395000001</v>
      </c>
      <c r="L1134" s="11" t="s">
        <v>20</v>
      </c>
      <c r="M1134" s="11" t="s">
        <v>14</v>
      </c>
      <c r="N1134" s="11">
        <f t="shared" si="119"/>
        <v>0</v>
      </c>
      <c r="O1134" s="11">
        <f t="shared" si="120"/>
        <v>0</v>
      </c>
      <c r="P1134" s="11">
        <f t="shared" si="121"/>
        <v>1</v>
      </c>
      <c r="Q1134" s="11">
        <f t="shared" si="122"/>
        <v>0</v>
      </c>
      <c r="R1134" s="11">
        <f t="shared" si="123"/>
        <v>0</v>
      </c>
      <c r="S1134" s="11">
        <f t="shared" si="124"/>
        <v>0</v>
      </c>
      <c r="T1134" s="9">
        <f t="shared" si="125"/>
        <v>0</v>
      </c>
      <c r="AT1134" s="18"/>
      <c r="AU1134" s="15"/>
      <c r="AV1134" s="15"/>
      <c r="AW1134" s="15"/>
      <c r="AX1134" s="15"/>
      <c r="AY1134" s="15"/>
      <c r="AZ1134" s="15"/>
      <c r="BA1134" s="15"/>
      <c r="BB1134" s="15"/>
      <c r="BC1134" s="15"/>
      <c r="BD1134" s="15"/>
      <c r="BE1134" s="15"/>
      <c r="BF1134" s="15"/>
      <c r="BG1134" s="15"/>
      <c r="BH1134" s="15"/>
      <c r="BI1134" s="15"/>
      <c r="BJ1134" s="15"/>
      <c r="BK1134" s="15"/>
      <c r="BL1134" s="15"/>
      <c r="BM1134" s="15"/>
      <c r="BN1134" s="15"/>
      <c r="BO1134" s="15"/>
      <c r="BQ1134" s="18"/>
      <c r="BR1134" s="15"/>
      <c r="BS1134" s="15"/>
      <c r="BT1134" s="15"/>
      <c r="BU1134" s="15"/>
      <c r="BV1134" s="15"/>
      <c r="BW1134" s="15"/>
      <c r="BX1134" s="15"/>
      <c r="BY1134" s="15"/>
      <c r="BZ1134" s="15"/>
    </row>
    <row r="1135" spans="1:78" ht="15" customHeight="1" x14ac:dyDescent="0.75">
      <c r="A1135" s="10">
        <v>0</v>
      </c>
      <c r="B1135" s="11">
        <v>10000</v>
      </c>
      <c r="C1135" s="11">
        <v>75976</v>
      </c>
      <c r="D1135" s="11">
        <v>91000</v>
      </c>
      <c r="E1135" s="11">
        <v>10.5</v>
      </c>
      <c r="F1135" s="11">
        <v>0</v>
      </c>
      <c r="G1135" s="11">
        <v>0</v>
      </c>
      <c r="H1135" s="11">
        <v>171.46666667</v>
      </c>
      <c r="I1135" s="11">
        <v>5</v>
      </c>
      <c r="J1135" s="11">
        <v>22</v>
      </c>
      <c r="K1135" s="11"/>
      <c r="L1135" s="11" t="s">
        <v>20</v>
      </c>
      <c r="M1135" s="11" t="s">
        <v>14</v>
      </c>
      <c r="N1135" s="11">
        <f t="shared" si="119"/>
        <v>0</v>
      </c>
      <c r="O1135" s="11">
        <f t="shared" si="120"/>
        <v>0</v>
      </c>
      <c r="P1135" s="11">
        <f t="shared" si="121"/>
        <v>1</v>
      </c>
      <c r="Q1135" s="11">
        <f t="shared" si="122"/>
        <v>0</v>
      </c>
      <c r="R1135" s="11">
        <f t="shared" si="123"/>
        <v>0</v>
      </c>
      <c r="S1135" s="11">
        <f t="shared" si="124"/>
        <v>0</v>
      </c>
      <c r="T1135" s="9">
        <f t="shared" si="125"/>
        <v>0</v>
      </c>
      <c r="AT1135" s="18"/>
      <c r="AU1135" s="15"/>
      <c r="AV1135" s="15"/>
      <c r="AW1135" s="15"/>
      <c r="AX1135" s="15"/>
      <c r="AY1135" s="15"/>
      <c r="AZ1135" s="15"/>
      <c r="BA1135" s="15"/>
      <c r="BB1135" s="15"/>
      <c r="BC1135" s="15"/>
      <c r="BD1135" s="15"/>
      <c r="BE1135" s="15"/>
      <c r="BF1135" s="15"/>
      <c r="BG1135" s="15"/>
      <c r="BH1135" s="15"/>
      <c r="BI1135" s="15"/>
      <c r="BJ1135" s="15"/>
      <c r="BK1135" s="15"/>
      <c r="BL1135" s="15"/>
      <c r="BM1135" s="15"/>
      <c r="BN1135" s="15"/>
      <c r="BO1135" s="15"/>
      <c r="BQ1135" s="18"/>
      <c r="BR1135" s="15"/>
      <c r="BS1135" s="15"/>
      <c r="BT1135" s="15"/>
      <c r="BU1135" s="15"/>
      <c r="BV1135" s="15"/>
      <c r="BW1135" s="15"/>
      <c r="BX1135" s="15"/>
      <c r="BY1135" s="15"/>
      <c r="BZ1135" s="15"/>
    </row>
    <row r="1136" spans="1:78" ht="15" customHeight="1" x14ac:dyDescent="0.75">
      <c r="A1136" s="10">
        <v>0</v>
      </c>
      <c r="B1136" s="11">
        <v>10000</v>
      </c>
      <c r="C1136" s="11">
        <v>68807</v>
      </c>
      <c r="D1136" s="11">
        <v>76581</v>
      </c>
      <c r="E1136" s="11">
        <v>14</v>
      </c>
      <c r="F1136" s="11">
        <v>0</v>
      </c>
      <c r="G1136" s="11">
        <v>0</v>
      </c>
      <c r="H1136" s="11">
        <v>237.6478941</v>
      </c>
      <c r="I1136" s="11">
        <v>0</v>
      </c>
      <c r="J1136" s="11">
        <v>32</v>
      </c>
      <c r="K1136" s="11">
        <v>42.335573512000003</v>
      </c>
      <c r="L1136" s="11" t="s">
        <v>13</v>
      </c>
      <c r="M1136" s="11" t="s">
        <v>15</v>
      </c>
      <c r="N1136" s="11">
        <f t="shared" si="119"/>
        <v>1</v>
      </c>
      <c r="O1136" s="11">
        <f t="shared" si="120"/>
        <v>0</v>
      </c>
      <c r="P1136" s="11">
        <f t="shared" si="121"/>
        <v>0</v>
      </c>
      <c r="Q1136" s="11">
        <f t="shared" si="122"/>
        <v>1</v>
      </c>
      <c r="R1136" s="11">
        <f t="shared" si="123"/>
        <v>0</v>
      </c>
      <c r="S1136" s="11">
        <f t="shared" si="124"/>
        <v>0</v>
      </c>
      <c r="T1136" s="9">
        <f t="shared" si="125"/>
        <v>237.6478941</v>
      </c>
      <c r="AT1136" s="18"/>
      <c r="AU1136" s="15"/>
      <c r="AV1136" s="15"/>
      <c r="AW1136" s="15"/>
      <c r="AX1136" s="15"/>
      <c r="AY1136" s="15"/>
      <c r="AZ1136" s="15"/>
      <c r="BA1136" s="15"/>
      <c r="BB1136" s="15"/>
      <c r="BC1136" s="15"/>
      <c r="BD1136" s="15"/>
      <c r="BE1136" s="15"/>
      <c r="BF1136" s="15"/>
      <c r="BG1136" s="15"/>
      <c r="BH1136" s="15"/>
      <c r="BI1136" s="15"/>
      <c r="BJ1136" s="15"/>
      <c r="BK1136" s="15"/>
      <c r="BL1136" s="15"/>
      <c r="BM1136" s="15"/>
      <c r="BN1136" s="15"/>
      <c r="BO1136" s="15"/>
      <c r="BQ1136" s="18"/>
      <c r="BR1136" s="15"/>
      <c r="BS1136" s="15"/>
      <c r="BT1136" s="15"/>
      <c r="BU1136" s="15"/>
      <c r="BV1136" s="15"/>
      <c r="BW1136" s="15"/>
      <c r="BX1136" s="15"/>
      <c r="BY1136" s="15"/>
      <c r="BZ1136" s="15"/>
    </row>
    <row r="1137" spans="1:78" ht="15" customHeight="1" x14ac:dyDescent="0.75">
      <c r="A1137" s="10">
        <v>0</v>
      </c>
      <c r="B1137" s="11">
        <v>10000</v>
      </c>
      <c r="C1137" s="11"/>
      <c r="D1137" s="11">
        <v>56475</v>
      </c>
      <c r="E1137" s="11">
        <v>9</v>
      </c>
      <c r="F1137" s="11">
        <v>2</v>
      </c>
      <c r="G1137" s="11">
        <v>0</v>
      </c>
      <c r="H1137" s="11">
        <v>309.26449745999997</v>
      </c>
      <c r="I1137" s="11">
        <v>2</v>
      </c>
      <c r="J1137" s="11">
        <v>12</v>
      </c>
      <c r="K1137" s="11">
        <v>34.487188041000003</v>
      </c>
      <c r="L1137" s="11" t="s">
        <v>13</v>
      </c>
      <c r="M1137" s="11" t="s">
        <v>14</v>
      </c>
      <c r="N1137" s="11">
        <f t="shared" si="119"/>
        <v>1</v>
      </c>
      <c r="O1137" s="11">
        <f t="shared" si="120"/>
        <v>0</v>
      </c>
      <c r="P1137" s="11">
        <f t="shared" si="121"/>
        <v>1</v>
      </c>
      <c r="Q1137" s="11">
        <f t="shared" si="122"/>
        <v>0</v>
      </c>
      <c r="R1137" s="11">
        <f t="shared" si="123"/>
        <v>0</v>
      </c>
      <c r="S1137" s="11">
        <f t="shared" si="124"/>
        <v>0</v>
      </c>
      <c r="T1137" s="9">
        <f t="shared" si="125"/>
        <v>309.26449745999997</v>
      </c>
      <c r="AT1137" s="18"/>
      <c r="AU1137" s="15"/>
      <c r="AV1137" s="15"/>
      <c r="AW1137" s="15"/>
      <c r="AX1137" s="15"/>
      <c r="AY1137" s="15"/>
      <c r="AZ1137" s="15"/>
      <c r="BA1137" s="15"/>
      <c r="BB1137" s="15"/>
      <c r="BC1137" s="15"/>
      <c r="BD1137" s="15"/>
      <c r="BE1137" s="15"/>
      <c r="BF1137" s="15"/>
      <c r="BG1137" s="15"/>
      <c r="BH1137" s="15"/>
      <c r="BI1137" s="15"/>
      <c r="BJ1137" s="15"/>
      <c r="BK1137" s="15"/>
      <c r="BL1137" s="15"/>
      <c r="BM1137" s="15"/>
      <c r="BN1137" s="15"/>
      <c r="BO1137" s="15"/>
      <c r="BQ1137" s="18"/>
      <c r="BR1137" s="15"/>
      <c r="BS1137" s="15"/>
      <c r="BT1137" s="15"/>
      <c r="BU1137" s="15"/>
      <c r="BV1137" s="15"/>
      <c r="BW1137" s="15"/>
      <c r="BX1137" s="15"/>
      <c r="BY1137" s="15"/>
      <c r="BZ1137" s="15"/>
    </row>
    <row r="1138" spans="1:78" ht="15" customHeight="1" x14ac:dyDescent="0.75">
      <c r="A1138" s="10">
        <v>0</v>
      </c>
      <c r="B1138" s="11">
        <v>10000</v>
      </c>
      <c r="C1138" s="11">
        <v>84580</v>
      </c>
      <c r="D1138" s="11">
        <v>118924</v>
      </c>
      <c r="E1138" s="11">
        <v>31</v>
      </c>
      <c r="F1138" s="11">
        <v>0</v>
      </c>
      <c r="G1138" s="11">
        <v>0</v>
      </c>
      <c r="H1138" s="11">
        <v>341.94497561999998</v>
      </c>
      <c r="I1138" s="11">
        <v>2</v>
      </c>
      <c r="J1138" s="11">
        <v>37</v>
      </c>
      <c r="K1138" s="11">
        <v>35.248897630999998</v>
      </c>
      <c r="L1138" s="11" t="s">
        <v>13</v>
      </c>
      <c r="M1138" s="11" t="s">
        <v>15</v>
      </c>
      <c r="N1138" s="11">
        <f t="shared" si="119"/>
        <v>1</v>
      </c>
      <c r="O1138" s="11">
        <f t="shared" si="120"/>
        <v>0</v>
      </c>
      <c r="P1138" s="11">
        <f t="shared" si="121"/>
        <v>0</v>
      </c>
      <c r="Q1138" s="11">
        <f t="shared" si="122"/>
        <v>1</v>
      </c>
      <c r="R1138" s="11">
        <f t="shared" si="123"/>
        <v>0</v>
      </c>
      <c r="S1138" s="11">
        <f t="shared" si="124"/>
        <v>0</v>
      </c>
      <c r="T1138" s="9">
        <f t="shared" si="125"/>
        <v>341.94497561999998</v>
      </c>
      <c r="AT1138" s="18"/>
      <c r="AU1138" s="15"/>
      <c r="AV1138" s="15"/>
      <c r="AW1138" s="15"/>
      <c r="AX1138" s="15"/>
      <c r="AY1138" s="15"/>
      <c r="AZ1138" s="15"/>
      <c r="BA1138" s="15"/>
      <c r="BB1138" s="15"/>
      <c r="BC1138" s="15"/>
      <c r="BD1138" s="15"/>
      <c r="BE1138" s="15"/>
      <c r="BF1138" s="15"/>
      <c r="BG1138" s="15"/>
      <c r="BH1138" s="15"/>
      <c r="BI1138" s="15"/>
      <c r="BJ1138" s="15"/>
      <c r="BK1138" s="15"/>
      <c r="BL1138" s="15"/>
      <c r="BM1138" s="15"/>
      <c r="BN1138" s="15"/>
      <c r="BO1138" s="15"/>
      <c r="BQ1138" s="18"/>
      <c r="BR1138" s="15"/>
      <c r="BS1138" s="15"/>
      <c r="BT1138" s="15"/>
      <c r="BU1138" s="15"/>
      <c r="BV1138" s="15"/>
      <c r="BW1138" s="15"/>
      <c r="BX1138" s="15"/>
      <c r="BY1138" s="15"/>
      <c r="BZ1138" s="15"/>
    </row>
    <row r="1139" spans="1:78" ht="15" customHeight="1" x14ac:dyDescent="0.75">
      <c r="A1139" s="10">
        <v>0</v>
      </c>
      <c r="B1139" s="11">
        <v>10000</v>
      </c>
      <c r="C1139" s="11"/>
      <c r="D1139" s="11">
        <v>49266</v>
      </c>
      <c r="E1139" s="11"/>
      <c r="F1139" s="11"/>
      <c r="G1139" s="11"/>
      <c r="H1139" s="11"/>
      <c r="I1139" s="11"/>
      <c r="J1139" s="11"/>
      <c r="K1139" s="11">
        <v>15.597290225</v>
      </c>
      <c r="L1139" s="11"/>
      <c r="M1139" s="11"/>
      <c r="N1139" s="11">
        <f t="shared" si="119"/>
        <v>0</v>
      </c>
      <c r="O1139" s="11">
        <f t="shared" si="120"/>
        <v>0</v>
      </c>
      <c r="P1139" s="11">
        <f t="shared" si="121"/>
        <v>0</v>
      </c>
      <c r="Q1139" s="11">
        <f t="shared" si="122"/>
        <v>0</v>
      </c>
      <c r="R1139" s="11">
        <f t="shared" si="123"/>
        <v>0</v>
      </c>
      <c r="S1139" s="11">
        <f t="shared" si="124"/>
        <v>0</v>
      </c>
      <c r="T1139" s="9">
        <f t="shared" si="125"/>
        <v>0</v>
      </c>
      <c r="AT1139" s="18"/>
      <c r="AU1139" s="15"/>
      <c r="AV1139" s="15"/>
      <c r="AW1139" s="15"/>
      <c r="AX1139" s="15"/>
      <c r="AY1139" s="15"/>
      <c r="AZ1139" s="15"/>
      <c r="BA1139" s="15"/>
      <c r="BB1139" s="15"/>
      <c r="BC1139" s="15"/>
      <c r="BD1139" s="15"/>
      <c r="BE1139" s="15"/>
      <c r="BF1139" s="15"/>
      <c r="BG1139" s="15"/>
      <c r="BH1139" s="15"/>
      <c r="BI1139" s="15"/>
      <c r="BJ1139" s="15"/>
      <c r="BK1139" s="15"/>
      <c r="BL1139" s="15"/>
      <c r="BM1139" s="15"/>
      <c r="BN1139" s="15"/>
      <c r="BO1139" s="15"/>
      <c r="BQ1139" s="18"/>
      <c r="BR1139" s="15"/>
      <c r="BS1139" s="15"/>
      <c r="BT1139" s="15"/>
      <c r="BU1139" s="15"/>
      <c r="BV1139" s="15"/>
      <c r="BW1139" s="15"/>
      <c r="BX1139" s="15"/>
      <c r="BY1139" s="15"/>
      <c r="BZ1139" s="15"/>
    </row>
    <row r="1140" spans="1:78" ht="15" customHeight="1" x14ac:dyDescent="0.75">
      <c r="A1140" s="10">
        <v>0</v>
      </c>
      <c r="B1140" s="11">
        <v>10000</v>
      </c>
      <c r="C1140" s="11">
        <v>59828</v>
      </c>
      <c r="D1140" s="11">
        <v>72489</v>
      </c>
      <c r="E1140" s="11">
        <v>18</v>
      </c>
      <c r="F1140" s="11">
        <v>0</v>
      </c>
      <c r="G1140" s="11">
        <v>0</v>
      </c>
      <c r="H1140" s="11">
        <v>157.24366244999999</v>
      </c>
      <c r="I1140" s="11">
        <v>1</v>
      </c>
      <c r="J1140" s="11">
        <v>11</v>
      </c>
      <c r="K1140" s="11">
        <v>31.626821933999999</v>
      </c>
      <c r="L1140" s="11" t="s">
        <v>20</v>
      </c>
      <c r="M1140" s="11"/>
      <c r="N1140" s="11">
        <f t="shared" si="119"/>
        <v>0</v>
      </c>
      <c r="O1140" s="11">
        <f t="shared" si="120"/>
        <v>0</v>
      </c>
      <c r="P1140" s="11">
        <f t="shared" si="121"/>
        <v>0</v>
      </c>
      <c r="Q1140" s="11">
        <f t="shared" si="122"/>
        <v>0</v>
      </c>
      <c r="R1140" s="11">
        <f t="shared" si="123"/>
        <v>0</v>
      </c>
      <c r="S1140" s="11">
        <f t="shared" si="124"/>
        <v>0</v>
      </c>
      <c r="T1140" s="9">
        <f t="shared" si="125"/>
        <v>0</v>
      </c>
      <c r="AT1140" s="18"/>
      <c r="AU1140" s="15"/>
      <c r="AV1140" s="15"/>
      <c r="AW1140" s="15"/>
      <c r="AX1140" s="15"/>
      <c r="AY1140" s="15"/>
      <c r="AZ1140" s="15"/>
      <c r="BA1140" s="15"/>
      <c r="BB1140" s="15"/>
      <c r="BC1140" s="15"/>
      <c r="BD1140" s="15"/>
      <c r="BE1140" s="15"/>
      <c r="BF1140" s="15"/>
      <c r="BG1140" s="15"/>
      <c r="BH1140" s="15"/>
      <c r="BI1140" s="15"/>
      <c r="BJ1140" s="15"/>
      <c r="BK1140" s="15"/>
      <c r="BL1140" s="15"/>
      <c r="BM1140" s="15"/>
      <c r="BN1140" s="15"/>
      <c r="BO1140" s="15"/>
      <c r="BQ1140" s="18"/>
      <c r="BR1140" s="15"/>
      <c r="BS1140" s="15"/>
      <c r="BT1140" s="15"/>
      <c r="BU1140" s="15"/>
      <c r="BV1140" s="15"/>
      <c r="BW1140" s="15"/>
      <c r="BX1140" s="15"/>
      <c r="BY1140" s="15"/>
      <c r="BZ1140" s="15"/>
    </row>
    <row r="1141" spans="1:78" ht="15" customHeight="1" x14ac:dyDescent="0.75">
      <c r="A1141" s="10">
        <v>1</v>
      </c>
      <c r="B1141" s="11">
        <v>10000</v>
      </c>
      <c r="C1141" s="11">
        <v>22000</v>
      </c>
      <c r="D1141" s="11">
        <v>41250</v>
      </c>
      <c r="E1141" s="11">
        <v>5</v>
      </c>
      <c r="F1141" s="11">
        <v>0</v>
      </c>
      <c r="G1141" s="11">
        <v>0</v>
      </c>
      <c r="H1141" s="11">
        <v>97.966666666999998</v>
      </c>
      <c r="I1141" s="11">
        <v>0</v>
      </c>
      <c r="J1141" s="11">
        <v>21</v>
      </c>
      <c r="K1141" s="11"/>
      <c r="L1141" s="11" t="s">
        <v>13</v>
      </c>
      <c r="M1141" s="11" t="s">
        <v>17</v>
      </c>
      <c r="N1141" s="11">
        <f t="shared" si="119"/>
        <v>1</v>
      </c>
      <c r="O1141" s="11">
        <f t="shared" si="120"/>
        <v>1</v>
      </c>
      <c r="P1141" s="11">
        <f t="shared" si="121"/>
        <v>0</v>
      </c>
      <c r="Q1141" s="11">
        <f t="shared" si="122"/>
        <v>0</v>
      </c>
      <c r="R1141" s="11">
        <f t="shared" si="123"/>
        <v>0</v>
      </c>
      <c r="S1141" s="11">
        <f t="shared" si="124"/>
        <v>0</v>
      </c>
      <c r="T1141" s="9">
        <f t="shared" si="125"/>
        <v>97.966666666999998</v>
      </c>
      <c r="AT1141" s="18"/>
      <c r="AU1141" s="15"/>
      <c r="AV1141" s="15"/>
      <c r="AW1141" s="15"/>
      <c r="AX1141" s="15"/>
      <c r="AY1141" s="15"/>
      <c r="AZ1141" s="15"/>
      <c r="BA1141" s="15"/>
      <c r="BB1141" s="15"/>
      <c r="BC1141" s="15"/>
      <c r="BD1141" s="15"/>
      <c r="BE1141" s="15"/>
      <c r="BF1141" s="15"/>
      <c r="BG1141" s="15"/>
      <c r="BH1141" s="15"/>
      <c r="BI1141" s="15"/>
      <c r="BJ1141" s="15"/>
      <c r="BK1141" s="15"/>
      <c r="BL1141" s="15"/>
      <c r="BM1141" s="15"/>
      <c r="BN1141" s="15"/>
      <c r="BO1141" s="15"/>
      <c r="BQ1141" s="18"/>
      <c r="BR1141" s="15"/>
      <c r="BS1141" s="15"/>
      <c r="BT1141" s="15"/>
      <c r="BU1141" s="15"/>
      <c r="BV1141" s="15"/>
      <c r="BW1141" s="15"/>
      <c r="BX1141" s="15"/>
      <c r="BY1141" s="15"/>
      <c r="BZ1141" s="15"/>
    </row>
    <row r="1142" spans="1:78" ht="15" customHeight="1" x14ac:dyDescent="0.75">
      <c r="A1142" s="10">
        <v>1</v>
      </c>
      <c r="B1142" s="11">
        <v>10000</v>
      </c>
      <c r="C1142" s="11">
        <v>86000</v>
      </c>
      <c r="D1142" s="11">
        <v>111000</v>
      </c>
      <c r="E1142" s="11">
        <v>6.5</v>
      </c>
      <c r="F1142" s="11">
        <v>0</v>
      </c>
      <c r="G1142" s="11">
        <v>1</v>
      </c>
      <c r="H1142" s="11">
        <v>91.966666666999998</v>
      </c>
      <c r="I1142" s="11">
        <v>3</v>
      </c>
      <c r="J1142" s="11">
        <v>17</v>
      </c>
      <c r="K1142" s="11"/>
      <c r="L1142" s="11" t="s">
        <v>20</v>
      </c>
      <c r="M1142" s="11" t="s">
        <v>14</v>
      </c>
      <c r="N1142" s="11">
        <f t="shared" si="119"/>
        <v>0</v>
      </c>
      <c r="O1142" s="11">
        <f t="shared" si="120"/>
        <v>0</v>
      </c>
      <c r="P1142" s="11">
        <f t="shared" si="121"/>
        <v>1</v>
      </c>
      <c r="Q1142" s="11">
        <f t="shared" si="122"/>
        <v>0</v>
      </c>
      <c r="R1142" s="11">
        <f t="shared" si="123"/>
        <v>0</v>
      </c>
      <c r="S1142" s="11">
        <f t="shared" si="124"/>
        <v>0</v>
      </c>
      <c r="T1142" s="9">
        <f t="shared" si="125"/>
        <v>0</v>
      </c>
      <c r="AT1142" s="18"/>
      <c r="AU1142" s="15"/>
      <c r="AV1142" s="15"/>
      <c r="AW1142" s="15"/>
      <c r="AX1142" s="15"/>
      <c r="AY1142" s="15"/>
      <c r="AZ1142" s="15"/>
      <c r="BA1142" s="15"/>
      <c r="BB1142" s="15"/>
      <c r="BC1142" s="15"/>
      <c r="BD1142" s="15"/>
      <c r="BE1142" s="15"/>
      <c r="BF1142" s="15"/>
      <c r="BG1142" s="15"/>
      <c r="BH1142" s="15"/>
      <c r="BI1142" s="15"/>
      <c r="BJ1142" s="15"/>
      <c r="BK1142" s="15"/>
      <c r="BL1142" s="15"/>
      <c r="BM1142" s="15"/>
      <c r="BN1142" s="15"/>
      <c r="BO1142" s="15"/>
      <c r="BQ1142" s="18"/>
      <c r="BR1142" s="15"/>
      <c r="BS1142" s="15"/>
      <c r="BT1142" s="15"/>
      <c r="BU1142" s="15"/>
      <c r="BV1142" s="15"/>
      <c r="BW1142" s="15"/>
      <c r="BX1142" s="15"/>
      <c r="BY1142" s="15"/>
      <c r="BZ1142" s="15"/>
    </row>
    <row r="1143" spans="1:78" ht="15" customHeight="1" x14ac:dyDescent="0.75">
      <c r="A1143" s="10">
        <v>1</v>
      </c>
      <c r="B1143" s="11">
        <v>10000</v>
      </c>
      <c r="C1143" s="11">
        <v>26197</v>
      </c>
      <c r="D1143" s="11">
        <v>46600</v>
      </c>
      <c r="E1143" s="11">
        <v>9</v>
      </c>
      <c r="F1143" s="11">
        <v>0</v>
      </c>
      <c r="G1143" s="11">
        <v>0</v>
      </c>
      <c r="H1143" s="11">
        <v>165.96666667</v>
      </c>
      <c r="I1143" s="11">
        <v>2</v>
      </c>
      <c r="J1143" s="11">
        <v>9</v>
      </c>
      <c r="K1143" s="11"/>
      <c r="L1143" s="11" t="s">
        <v>13</v>
      </c>
      <c r="M1143" s="11" t="s">
        <v>18</v>
      </c>
      <c r="N1143" s="11">
        <f t="shared" si="119"/>
        <v>1</v>
      </c>
      <c r="O1143" s="11">
        <f t="shared" si="120"/>
        <v>0</v>
      </c>
      <c r="P1143" s="11">
        <f t="shared" si="121"/>
        <v>0</v>
      </c>
      <c r="Q1143" s="11">
        <f t="shared" si="122"/>
        <v>0</v>
      </c>
      <c r="R1143" s="11">
        <f t="shared" si="123"/>
        <v>0</v>
      </c>
      <c r="S1143" s="11">
        <f t="shared" si="124"/>
        <v>1</v>
      </c>
      <c r="T1143" s="9">
        <f t="shared" si="125"/>
        <v>165.96666667</v>
      </c>
      <c r="AT1143" s="18"/>
      <c r="AU1143" s="15"/>
      <c r="AV1143" s="15"/>
      <c r="AW1143" s="15"/>
      <c r="AX1143" s="15"/>
      <c r="AY1143" s="15"/>
      <c r="AZ1143" s="15"/>
      <c r="BA1143" s="15"/>
      <c r="BB1143" s="15"/>
      <c r="BC1143" s="15"/>
      <c r="BD1143" s="15"/>
      <c r="BE1143" s="15"/>
      <c r="BF1143" s="15"/>
      <c r="BG1143" s="15"/>
      <c r="BH1143" s="15"/>
      <c r="BI1143" s="15"/>
      <c r="BJ1143" s="15"/>
      <c r="BK1143" s="15"/>
      <c r="BL1143" s="15"/>
      <c r="BM1143" s="15"/>
      <c r="BN1143" s="15"/>
      <c r="BO1143" s="15"/>
      <c r="BQ1143" s="18"/>
      <c r="BR1143" s="15"/>
      <c r="BS1143" s="15"/>
      <c r="BT1143" s="15"/>
      <c r="BU1143" s="15"/>
      <c r="BV1143" s="15"/>
      <c r="BW1143" s="15"/>
      <c r="BX1143" s="15"/>
      <c r="BY1143" s="15"/>
      <c r="BZ1143" s="15"/>
    </row>
    <row r="1144" spans="1:78" ht="15" customHeight="1" x14ac:dyDescent="0.75">
      <c r="A1144" s="10">
        <v>1</v>
      </c>
      <c r="B1144" s="11">
        <v>10000</v>
      </c>
      <c r="C1144" s="11"/>
      <c r="D1144" s="11">
        <v>25010</v>
      </c>
      <c r="E1144" s="11">
        <v>5</v>
      </c>
      <c r="F1144" s="11">
        <v>0</v>
      </c>
      <c r="G1144" s="11">
        <v>3</v>
      </c>
      <c r="H1144" s="11">
        <v>326.13333333000003</v>
      </c>
      <c r="I1144" s="11">
        <v>4</v>
      </c>
      <c r="J1144" s="11">
        <v>17</v>
      </c>
      <c r="K1144" s="11"/>
      <c r="L1144" s="11" t="s">
        <v>13</v>
      </c>
      <c r="M1144" s="11" t="s">
        <v>19</v>
      </c>
      <c r="N1144" s="11">
        <f t="shared" si="119"/>
        <v>1</v>
      </c>
      <c r="O1144" s="11">
        <f t="shared" si="120"/>
        <v>0</v>
      </c>
      <c r="P1144" s="11">
        <f t="shared" si="121"/>
        <v>0</v>
      </c>
      <c r="Q1144" s="11">
        <f t="shared" si="122"/>
        <v>0</v>
      </c>
      <c r="R1144" s="11">
        <f t="shared" si="123"/>
        <v>0</v>
      </c>
      <c r="S1144" s="11">
        <f t="shared" si="124"/>
        <v>0</v>
      </c>
      <c r="T1144" s="9">
        <f t="shared" si="125"/>
        <v>326.13333333000003</v>
      </c>
      <c r="AT1144" s="18"/>
      <c r="AU1144" s="15"/>
      <c r="AV1144" s="15"/>
      <c r="AW1144" s="15"/>
      <c r="AX1144" s="15"/>
      <c r="AY1144" s="15"/>
      <c r="AZ1144" s="15"/>
      <c r="BA1144" s="15"/>
      <c r="BB1144" s="15"/>
      <c r="BC1144" s="15"/>
      <c r="BD1144" s="15"/>
      <c r="BE1144" s="15"/>
      <c r="BF1144" s="15"/>
      <c r="BG1144" s="15"/>
      <c r="BH1144" s="15"/>
      <c r="BI1144" s="15"/>
      <c r="BJ1144" s="15"/>
      <c r="BK1144" s="15"/>
      <c r="BL1144" s="15"/>
      <c r="BM1144" s="15"/>
      <c r="BN1144" s="15"/>
      <c r="BO1144" s="15"/>
      <c r="BQ1144" s="18"/>
      <c r="BR1144" s="15"/>
      <c r="BS1144" s="15"/>
      <c r="BT1144" s="15"/>
      <c r="BU1144" s="15"/>
      <c r="BV1144" s="15"/>
      <c r="BW1144" s="15"/>
      <c r="BX1144" s="15"/>
      <c r="BY1144" s="15"/>
      <c r="BZ1144" s="15"/>
    </row>
    <row r="1145" spans="1:78" ht="15" customHeight="1" x14ac:dyDescent="0.75">
      <c r="A1145" s="10">
        <v>1</v>
      </c>
      <c r="B1145" s="11">
        <v>10000</v>
      </c>
      <c r="C1145" s="11">
        <v>20500</v>
      </c>
      <c r="D1145" s="11">
        <v>54600</v>
      </c>
      <c r="E1145" s="11">
        <v>15</v>
      </c>
      <c r="F1145" s="11">
        <v>0</v>
      </c>
      <c r="G1145" s="11">
        <v>0</v>
      </c>
      <c r="H1145" s="11">
        <v>160.33333332999999</v>
      </c>
      <c r="I1145" s="11">
        <v>2</v>
      </c>
      <c r="J1145" s="11">
        <v>11</v>
      </c>
      <c r="K1145" s="11"/>
      <c r="L1145" s="11" t="s">
        <v>13</v>
      </c>
      <c r="M1145" s="11" t="s">
        <v>19</v>
      </c>
      <c r="N1145" s="11">
        <f t="shared" si="119"/>
        <v>1</v>
      </c>
      <c r="O1145" s="11">
        <f t="shared" si="120"/>
        <v>0</v>
      </c>
      <c r="P1145" s="11">
        <f t="shared" si="121"/>
        <v>0</v>
      </c>
      <c r="Q1145" s="11">
        <f t="shared" si="122"/>
        <v>0</v>
      </c>
      <c r="R1145" s="11">
        <f t="shared" si="123"/>
        <v>0</v>
      </c>
      <c r="S1145" s="11">
        <f t="shared" si="124"/>
        <v>0</v>
      </c>
      <c r="T1145" s="9">
        <f t="shared" si="125"/>
        <v>160.33333332999999</v>
      </c>
      <c r="AT1145" s="18"/>
      <c r="AU1145" s="15"/>
      <c r="AV1145" s="15"/>
      <c r="AW1145" s="15"/>
      <c r="AX1145" s="15"/>
      <c r="AY1145" s="15"/>
      <c r="AZ1145" s="15"/>
      <c r="BA1145" s="15"/>
      <c r="BB1145" s="15"/>
      <c r="BC1145" s="15"/>
      <c r="BD1145" s="15"/>
      <c r="BE1145" s="15"/>
      <c r="BF1145" s="15"/>
      <c r="BG1145" s="15"/>
      <c r="BH1145" s="15"/>
      <c r="BI1145" s="15"/>
      <c r="BJ1145" s="15"/>
      <c r="BK1145" s="15"/>
      <c r="BL1145" s="15"/>
      <c r="BM1145" s="15"/>
      <c r="BN1145" s="15"/>
      <c r="BO1145" s="15"/>
      <c r="BQ1145" s="18"/>
      <c r="BR1145" s="15"/>
      <c r="BS1145" s="15"/>
      <c r="BT1145" s="15"/>
      <c r="BU1145" s="15"/>
      <c r="BV1145" s="15"/>
      <c r="BW1145" s="15"/>
      <c r="BX1145" s="15"/>
      <c r="BY1145" s="15"/>
      <c r="BZ1145" s="15"/>
    </row>
    <row r="1146" spans="1:78" ht="15" customHeight="1" x14ac:dyDescent="0.75">
      <c r="A1146" s="10">
        <v>1</v>
      </c>
      <c r="B1146" s="11">
        <v>10000</v>
      </c>
      <c r="C1146" s="11"/>
      <c r="D1146" s="11"/>
      <c r="E1146" s="11"/>
      <c r="F1146" s="11"/>
      <c r="G1146" s="11"/>
      <c r="H1146" s="11"/>
      <c r="I1146" s="11"/>
      <c r="J1146" s="11"/>
      <c r="K1146" s="11"/>
      <c r="L1146" s="11" t="s">
        <v>13</v>
      </c>
      <c r="M1146" s="11" t="s">
        <v>14</v>
      </c>
      <c r="N1146" s="11">
        <f t="shared" si="119"/>
        <v>1</v>
      </c>
      <c r="O1146" s="11">
        <f t="shared" si="120"/>
        <v>0</v>
      </c>
      <c r="P1146" s="11">
        <f t="shared" si="121"/>
        <v>1</v>
      </c>
      <c r="Q1146" s="11">
        <f t="shared" si="122"/>
        <v>0</v>
      </c>
      <c r="R1146" s="11">
        <f t="shared" si="123"/>
        <v>0</v>
      </c>
      <c r="S1146" s="11">
        <f t="shared" si="124"/>
        <v>0</v>
      </c>
      <c r="T1146" s="9">
        <f t="shared" si="125"/>
        <v>0</v>
      </c>
      <c r="AT1146" s="18"/>
      <c r="AU1146" s="15"/>
      <c r="AV1146" s="15"/>
      <c r="AW1146" s="15"/>
      <c r="AX1146" s="15"/>
      <c r="AY1146" s="15"/>
      <c r="AZ1146" s="15"/>
      <c r="BA1146" s="15"/>
      <c r="BB1146" s="15"/>
      <c r="BC1146" s="15"/>
      <c r="BD1146" s="15"/>
      <c r="BE1146" s="15"/>
      <c r="BF1146" s="15"/>
      <c r="BG1146" s="15"/>
      <c r="BH1146" s="15"/>
      <c r="BI1146" s="15"/>
      <c r="BJ1146" s="15"/>
      <c r="BK1146" s="15"/>
      <c r="BL1146" s="15"/>
      <c r="BM1146" s="15"/>
      <c r="BN1146" s="15"/>
      <c r="BO1146" s="15"/>
      <c r="BQ1146" s="18"/>
      <c r="BR1146" s="15"/>
      <c r="BS1146" s="15"/>
      <c r="BT1146" s="15"/>
      <c r="BU1146" s="15"/>
      <c r="BV1146" s="15"/>
      <c r="BW1146" s="15"/>
      <c r="BX1146" s="15"/>
      <c r="BY1146" s="15"/>
      <c r="BZ1146" s="15"/>
    </row>
    <row r="1147" spans="1:78" ht="15" customHeight="1" x14ac:dyDescent="0.75">
      <c r="A1147" s="10">
        <v>1</v>
      </c>
      <c r="B1147" s="11">
        <v>10000</v>
      </c>
      <c r="C1147" s="11">
        <v>186000</v>
      </c>
      <c r="D1147" s="11">
        <v>225750</v>
      </c>
      <c r="E1147" s="11">
        <v>2</v>
      </c>
      <c r="F1147" s="11">
        <v>0</v>
      </c>
      <c r="G1147" s="11">
        <v>0</v>
      </c>
      <c r="H1147" s="11">
        <v>75.866666667000004</v>
      </c>
      <c r="I1147" s="11"/>
      <c r="J1147" s="11">
        <v>5</v>
      </c>
      <c r="K1147" s="11"/>
      <c r="L1147" s="11" t="s">
        <v>13</v>
      </c>
      <c r="M1147" s="11" t="s">
        <v>18</v>
      </c>
      <c r="N1147" s="11">
        <f t="shared" si="119"/>
        <v>1</v>
      </c>
      <c r="O1147" s="11">
        <f t="shared" si="120"/>
        <v>0</v>
      </c>
      <c r="P1147" s="11">
        <f t="shared" si="121"/>
        <v>0</v>
      </c>
      <c r="Q1147" s="11">
        <f t="shared" si="122"/>
        <v>0</v>
      </c>
      <c r="R1147" s="11">
        <f t="shared" si="123"/>
        <v>0</v>
      </c>
      <c r="S1147" s="11">
        <f t="shared" si="124"/>
        <v>1</v>
      </c>
      <c r="T1147" s="9">
        <f t="shared" si="125"/>
        <v>75.866666667000004</v>
      </c>
      <c r="AT1147" s="18"/>
      <c r="AU1147" s="15"/>
      <c r="AV1147" s="15"/>
      <c r="AW1147" s="15"/>
      <c r="AX1147" s="15"/>
      <c r="AY1147" s="15"/>
      <c r="AZ1147" s="15"/>
      <c r="BA1147" s="15"/>
      <c r="BB1147" s="15"/>
      <c r="BC1147" s="15"/>
      <c r="BD1147" s="15"/>
      <c r="BE1147" s="15"/>
      <c r="BF1147" s="15"/>
      <c r="BG1147" s="15"/>
      <c r="BH1147" s="15"/>
      <c r="BI1147" s="15"/>
      <c r="BJ1147" s="15"/>
      <c r="BK1147" s="15"/>
      <c r="BL1147" s="15"/>
      <c r="BM1147" s="15"/>
      <c r="BN1147" s="15"/>
      <c r="BO1147" s="15"/>
      <c r="BQ1147" s="18"/>
      <c r="BR1147" s="15"/>
      <c r="BS1147" s="15"/>
      <c r="BT1147" s="15"/>
      <c r="BU1147" s="15"/>
      <c r="BV1147" s="15"/>
      <c r="BW1147" s="15"/>
      <c r="BX1147" s="15"/>
      <c r="BY1147" s="15"/>
      <c r="BZ1147" s="15"/>
    </row>
    <row r="1148" spans="1:78" ht="15" customHeight="1" x14ac:dyDescent="0.75">
      <c r="A1148" s="10">
        <v>1</v>
      </c>
      <c r="B1148" s="11">
        <v>10000</v>
      </c>
      <c r="C1148" s="11">
        <v>28000</v>
      </c>
      <c r="D1148" s="11">
        <v>73250</v>
      </c>
      <c r="E1148" s="11">
        <v>2</v>
      </c>
      <c r="F1148" s="11">
        <v>0</v>
      </c>
      <c r="G1148" s="11">
        <v>0</v>
      </c>
      <c r="H1148" s="11">
        <v>28.966666666999998</v>
      </c>
      <c r="I1148" s="11">
        <v>4</v>
      </c>
      <c r="J1148" s="11">
        <v>12</v>
      </c>
      <c r="K1148" s="11"/>
      <c r="L1148" s="11" t="s">
        <v>13</v>
      </c>
      <c r="M1148" s="11" t="s">
        <v>14</v>
      </c>
      <c r="N1148" s="11">
        <f t="shared" si="119"/>
        <v>1</v>
      </c>
      <c r="O1148" s="11">
        <f t="shared" si="120"/>
        <v>0</v>
      </c>
      <c r="P1148" s="11">
        <f t="shared" si="121"/>
        <v>1</v>
      </c>
      <c r="Q1148" s="11">
        <f t="shared" si="122"/>
        <v>0</v>
      </c>
      <c r="R1148" s="11">
        <f t="shared" si="123"/>
        <v>0</v>
      </c>
      <c r="S1148" s="11">
        <f t="shared" si="124"/>
        <v>0</v>
      </c>
      <c r="T1148" s="9">
        <f t="shared" si="125"/>
        <v>28.966666666999998</v>
      </c>
      <c r="AT1148" s="18"/>
      <c r="AU1148" s="15"/>
      <c r="AV1148" s="15"/>
      <c r="AW1148" s="15"/>
      <c r="AX1148" s="15"/>
      <c r="AY1148" s="15"/>
      <c r="AZ1148" s="15"/>
      <c r="BA1148" s="15"/>
      <c r="BB1148" s="15"/>
      <c r="BC1148" s="15"/>
      <c r="BD1148" s="15"/>
      <c r="BE1148" s="15"/>
      <c r="BF1148" s="15"/>
      <c r="BG1148" s="15"/>
      <c r="BH1148" s="15"/>
      <c r="BI1148" s="15"/>
      <c r="BJ1148" s="15"/>
      <c r="BK1148" s="15"/>
      <c r="BL1148" s="15"/>
      <c r="BM1148" s="15"/>
      <c r="BN1148" s="15"/>
      <c r="BO1148" s="15"/>
      <c r="BQ1148" s="18"/>
      <c r="BR1148" s="15"/>
      <c r="BS1148" s="15"/>
      <c r="BT1148" s="15"/>
      <c r="BU1148" s="15"/>
      <c r="BV1148" s="15"/>
      <c r="BW1148" s="15"/>
      <c r="BX1148" s="15"/>
      <c r="BY1148" s="15"/>
      <c r="BZ1148" s="15"/>
    </row>
    <row r="1149" spans="1:78" ht="15" customHeight="1" x14ac:dyDescent="0.75">
      <c r="A1149" s="10">
        <v>1</v>
      </c>
      <c r="B1149" s="11">
        <v>10000</v>
      </c>
      <c r="C1149" s="11">
        <v>57238</v>
      </c>
      <c r="D1149" s="11">
        <v>101500</v>
      </c>
      <c r="E1149" s="11">
        <v>10</v>
      </c>
      <c r="F1149" s="11">
        <v>0</v>
      </c>
      <c r="G1149" s="11">
        <v>0</v>
      </c>
      <c r="H1149" s="11">
        <v>106.83333333</v>
      </c>
      <c r="I1149" s="11">
        <v>0</v>
      </c>
      <c r="J1149" s="11">
        <v>36</v>
      </c>
      <c r="K1149" s="11"/>
      <c r="L1149" s="11" t="s">
        <v>20</v>
      </c>
      <c r="M1149" s="11" t="s">
        <v>18</v>
      </c>
      <c r="N1149" s="11">
        <f t="shared" si="119"/>
        <v>0</v>
      </c>
      <c r="O1149" s="11">
        <f t="shared" si="120"/>
        <v>0</v>
      </c>
      <c r="P1149" s="11">
        <f t="shared" si="121"/>
        <v>0</v>
      </c>
      <c r="Q1149" s="11">
        <f t="shared" si="122"/>
        <v>0</v>
      </c>
      <c r="R1149" s="11">
        <f t="shared" si="123"/>
        <v>0</v>
      </c>
      <c r="S1149" s="11">
        <f t="shared" si="124"/>
        <v>1</v>
      </c>
      <c r="T1149" s="9">
        <f t="shared" si="125"/>
        <v>0</v>
      </c>
      <c r="AT1149" s="18"/>
      <c r="AU1149" s="15"/>
      <c r="AV1149" s="15"/>
      <c r="AW1149" s="15"/>
      <c r="AX1149" s="15"/>
      <c r="AY1149" s="15"/>
      <c r="AZ1149" s="15"/>
      <c r="BA1149" s="15"/>
      <c r="BB1149" s="15"/>
      <c r="BC1149" s="15"/>
      <c r="BD1149" s="15"/>
      <c r="BE1149" s="15"/>
      <c r="BF1149" s="15"/>
      <c r="BG1149" s="15"/>
      <c r="BH1149" s="15"/>
      <c r="BI1149" s="15"/>
      <c r="BJ1149" s="15"/>
      <c r="BK1149" s="15"/>
      <c r="BL1149" s="15"/>
      <c r="BM1149" s="15"/>
      <c r="BN1149" s="15"/>
      <c r="BO1149" s="15"/>
      <c r="BQ1149" s="18"/>
      <c r="BR1149" s="15"/>
      <c r="BS1149" s="15"/>
      <c r="BT1149" s="15"/>
      <c r="BU1149" s="15"/>
      <c r="BV1149" s="15"/>
      <c r="BW1149" s="15"/>
      <c r="BX1149" s="15"/>
      <c r="BY1149" s="15"/>
      <c r="BZ1149" s="15"/>
    </row>
    <row r="1150" spans="1:78" ht="15" customHeight="1" x14ac:dyDescent="0.75">
      <c r="A1150" s="10">
        <v>1</v>
      </c>
      <c r="B1150" s="11">
        <v>10000</v>
      </c>
      <c r="C1150" s="11">
        <v>31253</v>
      </c>
      <c r="D1150" s="11">
        <v>65450</v>
      </c>
      <c r="E1150" s="11">
        <v>21</v>
      </c>
      <c r="F1150" s="11">
        <v>0</v>
      </c>
      <c r="G1150" s="11">
        <v>0</v>
      </c>
      <c r="H1150" s="11">
        <v>172.03333333</v>
      </c>
      <c r="I1150" s="11">
        <v>0</v>
      </c>
      <c r="J1150" s="11">
        <v>16</v>
      </c>
      <c r="K1150" s="11"/>
      <c r="L1150" s="11" t="s">
        <v>20</v>
      </c>
      <c r="M1150" s="11" t="s">
        <v>14</v>
      </c>
      <c r="N1150" s="11">
        <f t="shared" si="119"/>
        <v>0</v>
      </c>
      <c r="O1150" s="11">
        <f t="shared" si="120"/>
        <v>0</v>
      </c>
      <c r="P1150" s="11">
        <f t="shared" si="121"/>
        <v>1</v>
      </c>
      <c r="Q1150" s="11">
        <f t="shared" si="122"/>
        <v>0</v>
      </c>
      <c r="R1150" s="11">
        <f t="shared" si="123"/>
        <v>0</v>
      </c>
      <c r="S1150" s="11">
        <f t="shared" si="124"/>
        <v>0</v>
      </c>
      <c r="T1150" s="9">
        <f t="shared" si="125"/>
        <v>0</v>
      </c>
      <c r="AT1150" s="18"/>
      <c r="AU1150" s="15"/>
      <c r="AV1150" s="15"/>
      <c r="AW1150" s="15"/>
      <c r="AX1150" s="15"/>
      <c r="AY1150" s="15"/>
      <c r="AZ1150" s="15"/>
      <c r="BA1150" s="15"/>
      <c r="BB1150" s="15"/>
      <c r="BC1150" s="15"/>
      <c r="BD1150" s="15"/>
      <c r="BE1150" s="15"/>
      <c r="BF1150" s="15"/>
      <c r="BG1150" s="15"/>
      <c r="BH1150" s="15"/>
      <c r="BI1150" s="15"/>
      <c r="BJ1150" s="15"/>
      <c r="BK1150" s="15"/>
      <c r="BL1150" s="15"/>
      <c r="BM1150" s="15"/>
      <c r="BN1150" s="15"/>
      <c r="BO1150" s="15"/>
      <c r="BQ1150" s="18"/>
      <c r="BR1150" s="15"/>
      <c r="BS1150" s="15"/>
      <c r="BT1150" s="15"/>
      <c r="BU1150" s="15"/>
      <c r="BV1150" s="15"/>
      <c r="BW1150" s="15"/>
      <c r="BX1150" s="15"/>
      <c r="BY1150" s="15"/>
      <c r="BZ1150" s="15"/>
    </row>
    <row r="1151" spans="1:78" ht="15" customHeight="1" x14ac:dyDescent="0.75">
      <c r="A1151" s="10">
        <v>1</v>
      </c>
      <c r="B1151" s="11">
        <v>10000</v>
      </c>
      <c r="C1151" s="11">
        <v>27000</v>
      </c>
      <c r="D1151" s="11">
        <v>54300</v>
      </c>
      <c r="E1151" s="11">
        <v>0.3</v>
      </c>
      <c r="F1151" s="11">
        <v>0</v>
      </c>
      <c r="G1151" s="11">
        <v>1</v>
      </c>
      <c r="H1151" s="11">
        <v>91.133333332999996</v>
      </c>
      <c r="I1151" s="11">
        <v>0</v>
      </c>
      <c r="J1151" s="11">
        <v>6</v>
      </c>
      <c r="K1151" s="11"/>
      <c r="L1151" s="11" t="s">
        <v>13</v>
      </c>
      <c r="M1151" s="11" t="s">
        <v>14</v>
      </c>
      <c r="N1151" s="11">
        <f t="shared" si="119"/>
        <v>1</v>
      </c>
      <c r="O1151" s="11">
        <f t="shared" si="120"/>
        <v>0</v>
      </c>
      <c r="P1151" s="11">
        <f t="shared" si="121"/>
        <v>1</v>
      </c>
      <c r="Q1151" s="11">
        <f t="shared" si="122"/>
        <v>0</v>
      </c>
      <c r="R1151" s="11">
        <f t="shared" si="123"/>
        <v>0</v>
      </c>
      <c r="S1151" s="11">
        <f t="shared" si="124"/>
        <v>0</v>
      </c>
      <c r="T1151" s="9">
        <f t="shared" si="125"/>
        <v>91.133333332999996</v>
      </c>
      <c r="AT1151" s="18"/>
      <c r="AU1151" s="15"/>
      <c r="AV1151" s="15"/>
      <c r="AW1151" s="15"/>
      <c r="AX1151" s="15"/>
      <c r="AY1151" s="15"/>
      <c r="AZ1151" s="15"/>
      <c r="BA1151" s="15"/>
      <c r="BB1151" s="15"/>
      <c r="BC1151" s="15"/>
      <c r="BD1151" s="15"/>
      <c r="BE1151" s="15"/>
      <c r="BF1151" s="15"/>
      <c r="BG1151" s="15"/>
      <c r="BH1151" s="15"/>
      <c r="BI1151" s="15"/>
      <c r="BJ1151" s="15"/>
      <c r="BK1151" s="15"/>
      <c r="BL1151" s="15"/>
      <c r="BM1151" s="15"/>
      <c r="BN1151" s="15"/>
      <c r="BO1151" s="15"/>
      <c r="BQ1151" s="18"/>
      <c r="BR1151" s="15"/>
      <c r="BS1151" s="15"/>
      <c r="BT1151" s="15"/>
      <c r="BU1151" s="15"/>
      <c r="BV1151" s="15"/>
      <c r="BW1151" s="15"/>
      <c r="BX1151" s="15"/>
      <c r="BY1151" s="15"/>
      <c r="BZ1151" s="15"/>
    </row>
    <row r="1152" spans="1:78" ht="15" customHeight="1" x14ac:dyDescent="0.75">
      <c r="A1152" s="10">
        <v>1</v>
      </c>
      <c r="B1152" s="11">
        <v>10000</v>
      </c>
      <c r="C1152" s="11">
        <v>53297</v>
      </c>
      <c r="D1152" s="11">
        <v>74925</v>
      </c>
      <c r="E1152" s="11">
        <v>14</v>
      </c>
      <c r="F1152" s="11">
        <v>0</v>
      </c>
      <c r="G1152" s="11">
        <v>1</v>
      </c>
      <c r="H1152" s="11">
        <v>88.533333333000002</v>
      </c>
      <c r="I1152" s="11">
        <v>2</v>
      </c>
      <c r="J1152" s="11">
        <v>15</v>
      </c>
      <c r="K1152" s="11"/>
      <c r="L1152" s="11" t="s">
        <v>13</v>
      </c>
      <c r="M1152" s="11" t="s">
        <v>14</v>
      </c>
      <c r="N1152" s="11">
        <f t="shared" si="119"/>
        <v>1</v>
      </c>
      <c r="O1152" s="11">
        <f t="shared" si="120"/>
        <v>0</v>
      </c>
      <c r="P1152" s="11">
        <f t="shared" si="121"/>
        <v>1</v>
      </c>
      <c r="Q1152" s="11">
        <f t="shared" si="122"/>
        <v>0</v>
      </c>
      <c r="R1152" s="11">
        <f t="shared" si="123"/>
        <v>0</v>
      </c>
      <c r="S1152" s="11">
        <f t="shared" si="124"/>
        <v>0</v>
      </c>
      <c r="T1152" s="9">
        <f t="shared" si="125"/>
        <v>88.533333333000002</v>
      </c>
      <c r="AT1152" s="18"/>
      <c r="AU1152" s="15"/>
      <c r="AV1152" s="15"/>
      <c r="AW1152" s="15"/>
      <c r="AX1152" s="15"/>
      <c r="AY1152" s="15"/>
      <c r="AZ1152" s="15"/>
      <c r="BA1152" s="15"/>
      <c r="BB1152" s="15"/>
      <c r="BC1152" s="15"/>
      <c r="BD1152" s="15"/>
      <c r="BE1152" s="15"/>
      <c r="BF1152" s="15"/>
      <c r="BG1152" s="15"/>
      <c r="BH1152" s="15"/>
      <c r="BI1152" s="15"/>
      <c r="BJ1152" s="15"/>
      <c r="BK1152" s="15"/>
      <c r="BL1152" s="15"/>
      <c r="BM1152" s="15"/>
      <c r="BN1152" s="15"/>
      <c r="BO1152" s="15"/>
      <c r="BQ1152" s="18"/>
      <c r="BR1152" s="15"/>
      <c r="BS1152" s="15"/>
      <c r="BT1152" s="15"/>
      <c r="BU1152" s="15"/>
      <c r="BV1152" s="15"/>
      <c r="BW1152" s="15"/>
      <c r="BX1152" s="15"/>
      <c r="BY1152" s="15"/>
      <c r="BZ1152" s="15"/>
    </row>
    <row r="1153" spans="1:78" ht="15" customHeight="1" x14ac:dyDescent="0.75">
      <c r="A1153" s="10">
        <v>0</v>
      </c>
      <c r="B1153" s="11">
        <v>10000</v>
      </c>
      <c r="C1153" s="11">
        <v>7718</v>
      </c>
      <c r="D1153" s="11">
        <v>77750</v>
      </c>
      <c r="E1153" s="11">
        <v>8</v>
      </c>
      <c r="F1153" s="11">
        <v>0</v>
      </c>
      <c r="G1153" s="11">
        <v>0</v>
      </c>
      <c r="H1153" s="11">
        <v>261.8</v>
      </c>
      <c r="I1153" s="11">
        <v>0</v>
      </c>
      <c r="J1153" s="11">
        <v>14</v>
      </c>
      <c r="K1153" s="11"/>
      <c r="L1153" s="11" t="s">
        <v>20</v>
      </c>
      <c r="M1153" s="11" t="s">
        <v>14</v>
      </c>
      <c r="N1153" s="11">
        <f t="shared" si="119"/>
        <v>0</v>
      </c>
      <c r="O1153" s="11">
        <f t="shared" si="120"/>
        <v>0</v>
      </c>
      <c r="P1153" s="11">
        <f t="shared" si="121"/>
        <v>1</v>
      </c>
      <c r="Q1153" s="11">
        <f t="shared" si="122"/>
        <v>0</v>
      </c>
      <c r="R1153" s="11">
        <f t="shared" si="123"/>
        <v>0</v>
      </c>
      <c r="S1153" s="11">
        <f t="shared" si="124"/>
        <v>0</v>
      </c>
      <c r="T1153" s="9">
        <f t="shared" si="125"/>
        <v>0</v>
      </c>
      <c r="AT1153" s="18"/>
      <c r="AU1153" s="15"/>
      <c r="AV1153" s="15"/>
      <c r="AW1153" s="15"/>
      <c r="AX1153" s="15"/>
      <c r="AY1153" s="15"/>
      <c r="AZ1153" s="15"/>
      <c r="BA1153" s="15"/>
      <c r="BB1153" s="15"/>
      <c r="BC1153" s="15"/>
      <c r="BD1153" s="15"/>
      <c r="BE1153" s="15"/>
      <c r="BF1153" s="15"/>
      <c r="BG1153" s="15"/>
      <c r="BH1153" s="15"/>
      <c r="BI1153" s="15"/>
      <c r="BJ1153" s="15"/>
      <c r="BK1153" s="15"/>
      <c r="BL1153" s="15"/>
      <c r="BM1153" s="15"/>
      <c r="BN1153" s="15"/>
      <c r="BO1153" s="15"/>
      <c r="BQ1153" s="18"/>
      <c r="BR1153" s="15"/>
      <c r="BS1153" s="15"/>
      <c r="BT1153" s="15"/>
      <c r="BU1153" s="15"/>
      <c r="BV1153" s="15"/>
      <c r="BW1153" s="15"/>
      <c r="BX1153" s="15"/>
      <c r="BY1153" s="15"/>
      <c r="BZ1153" s="15"/>
    </row>
    <row r="1154" spans="1:78" ht="15" customHeight="1" x14ac:dyDescent="0.75">
      <c r="A1154" s="10">
        <v>0</v>
      </c>
      <c r="B1154" s="11">
        <v>10000</v>
      </c>
      <c r="C1154" s="11">
        <v>63005</v>
      </c>
      <c r="D1154" s="11">
        <v>78500</v>
      </c>
      <c r="E1154" s="11">
        <v>3</v>
      </c>
      <c r="F1154" s="11"/>
      <c r="G1154" s="11"/>
      <c r="H1154" s="11">
        <v>171.76666667000001</v>
      </c>
      <c r="I1154" s="11"/>
      <c r="J1154" s="11">
        <v>35</v>
      </c>
      <c r="K1154" s="11"/>
      <c r="L1154" s="11" t="s">
        <v>20</v>
      </c>
      <c r="M1154" s="11" t="s">
        <v>14</v>
      </c>
      <c r="N1154" s="11">
        <f t="shared" si="119"/>
        <v>0</v>
      </c>
      <c r="O1154" s="11">
        <f t="shared" si="120"/>
        <v>0</v>
      </c>
      <c r="P1154" s="11">
        <f t="shared" si="121"/>
        <v>1</v>
      </c>
      <c r="Q1154" s="11">
        <f t="shared" si="122"/>
        <v>0</v>
      </c>
      <c r="R1154" s="11">
        <f t="shared" si="123"/>
        <v>0</v>
      </c>
      <c r="S1154" s="11">
        <f t="shared" si="124"/>
        <v>0</v>
      </c>
      <c r="T1154" s="9">
        <f t="shared" si="125"/>
        <v>0</v>
      </c>
      <c r="AT1154" s="18"/>
      <c r="AU1154" s="15"/>
      <c r="AV1154" s="15"/>
      <c r="AW1154" s="15"/>
      <c r="AX1154" s="15"/>
      <c r="AY1154" s="15"/>
      <c r="AZ1154" s="15"/>
      <c r="BA1154" s="15"/>
      <c r="BB1154" s="15"/>
      <c r="BC1154" s="15"/>
      <c r="BD1154" s="15"/>
      <c r="BE1154" s="15"/>
      <c r="BF1154" s="15"/>
      <c r="BG1154" s="15"/>
      <c r="BH1154" s="15"/>
      <c r="BI1154" s="15"/>
      <c r="BJ1154" s="15"/>
      <c r="BK1154" s="15"/>
      <c r="BL1154" s="15"/>
      <c r="BM1154" s="15"/>
      <c r="BN1154" s="15"/>
      <c r="BO1154" s="15"/>
      <c r="BQ1154" s="18"/>
      <c r="BR1154" s="15"/>
      <c r="BS1154" s="15"/>
      <c r="BT1154" s="15"/>
      <c r="BU1154" s="15"/>
      <c r="BV1154" s="15"/>
      <c r="BW1154" s="15"/>
      <c r="BX1154" s="15"/>
      <c r="BY1154" s="15"/>
      <c r="BZ1154" s="15"/>
    </row>
    <row r="1155" spans="1:78" ht="15" customHeight="1" x14ac:dyDescent="0.75">
      <c r="A1155" s="10">
        <v>0</v>
      </c>
      <c r="B1155" s="11">
        <v>10000</v>
      </c>
      <c r="C1155" s="11">
        <v>87579</v>
      </c>
      <c r="D1155" s="11">
        <v>105000</v>
      </c>
      <c r="E1155" s="11">
        <v>13</v>
      </c>
      <c r="F1155" s="11">
        <v>0</v>
      </c>
      <c r="G1155" s="11">
        <v>0</v>
      </c>
      <c r="H1155" s="11">
        <v>209.96666667</v>
      </c>
      <c r="I1155" s="11">
        <v>3</v>
      </c>
      <c r="J1155" s="11">
        <v>16</v>
      </c>
      <c r="K1155" s="11"/>
      <c r="L1155" s="11" t="s">
        <v>20</v>
      </c>
      <c r="M1155" s="11" t="s">
        <v>14</v>
      </c>
      <c r="N1155" s="11">
        <f t="shared" ref="N1155:N1218" si="126">IF(L1155="HomeImp",1,0)</f>
        <v>0</v>
      </c>
      <c r="O1155" s="11">
        <f t="shared" ref="O1155:O1218" si="127">IF(M1155="Mgr",1,0)</f>
        <v>0</v>
      </c>
      <c r="P1155" s="11">
        <f t="shared" ref="P1155:P1218" si="128">IF(M1155="Other",1,0)</f>
        <v>1</v>
      </c>
      <c r="Q1155" s="11">
        <f t="shared" ref="Q1155:Q1218" si="129">IF(M1155="Office",1,0)</f>
        <v>0</v>
      </c>
      <c r="R1155" s="11">
        <f t="shared" ref="R1155:R1218" si="130">IF(M1155="Sales",1,0)</f>
        <v>0</v>
      </c>
      <c r="S1155" s="11">
        <f t="shared" ref="S1155:S1218" si="131">IF(M1155="ProfExe",1,0)</f>
        <v>0</v>
      </c>
      <c r="T1155" s="9">
        <f t="shared" ref="T1155:T1218" si="132">H1155*N1155</f>
        <v>0</v>
      </c>
      <c r="AT1155" s="18"/>
      <c r="AU1155" s="15"/>
      <c r="AV1155" s="15"/>
      <c r="AW1155" s="15"/>
      <c r="AX1155" s="15"/>
      <c r="AY1155" s="15"/>
      <c r="AZ1155" s="15"/>
      <c r="BA1155" s="15"/>
      <c r="BB1155" s="15"/>
      <c r="BC1155" s="15"/>
      <c r="BD1155" s="15"/>
      <c r="BE1155" s="15"/>
      <c r="BF1155" s="15"/>
      <c r="BG1155" s="15"/>
      <c r="BH1155" s="15"/>
      <c r="BI1155" s="15"/>
      <c r="BJ1155" s="15"/>
      <c r="BK1155" s="15"/>
      <c r="BL1155" s="15"/>
      <c r="BM1155" s="15"/>
      <c r="BN1155" s="15"/>
      <c r="BO1155" s="15"/>
      <c r="BQ1155" s="18"/>
      <c r="BR1155" s="15"/>
      <c r="BS1155" s="15"/>
      <c r="BT1155" s="15"/>
      <c r="BU1155" s="15"/>
      <c r="BV1155" s="15"/>
      <c r="BW1155" s="15"/>
      <c r="BX1155" s="15"/>
      <c r="BY1155" s="15"/>
      <c r="BZ1155" s="15"/>
    </row>
    <row r="1156" spans="1:78" ht="15" customHeight="1" x14ac:dyDescent="0.75">
      <c r="A1156" s="10">
        <v>0</v>
      </c>
      <c r="B1156" s="11">
        <v>10000</v>
      </c>
      <c r="C1156" s="11"/>
      <c r="D1156" s="11">
        <v>42497</v>
      </c>
      <c r="E1156" s="11">
        <v>6</v>
      </c>
      <c r="F1156" s="11"/>
      <c r="G1156" s="11"/>
      <c r="H1156" s="11">
        <v>165.43333333000001</v>
      </c>
      <c r="I1156" s="11"/>
      <c r="J1156" s="11">
        <v>9</v>
      </c>
      <c r="K1156" s="11"/>
      <c r="L1156" s="11" t="s">
        <v>13</v>
      </c>
      <c r="M1156" s="11" t="s">
        <v>17</v>
      </c>
      <c r="N1156" s="11">
        <f t="shared" si="126"/>
        <v>1</v>
      </c>
      <c r="O1156" s="11">
        <f t="shared" si="127"/>
        <v>1</v>
      </c>
      <c r="P1156" s="11">
        <f t="shared" si="128"/>
        <v>0</v>
      </c>
      <c r="Q1156" s="11">
        <f t="shared" si="129"/>
        <v>0</v>
      </c>
      <c r="R1156" s="11">
        <f t="shared" si="130"/>
        <v>0</v>
      </c>
      <c r="S1156" s="11">
        <f t="shared" si="131"/>
        <v>0</v>
      </c>
      <c r="T1156" s="9">
        <f t="shared" si="132"/>
        <v>165.43333333000001</v>
      </c>
      <c r="AT1156" s="18"/>
      <c r="AU1156" s="15"/>
      <c r="AV1156" s="15"/>
      <c r="AW1156" s="15"/>
      <c r="AX1156" s="15"/>
      <c r="AY1156" s="15"/>
      <c r="AZ1156" s="15"/>
      <c r="BA1156" s="15"/>
      <c r="BB1156" s="15"/>
      <c r="BC1156" s="15"/>
      <c r="BD1156" s="15"/>
      <c r="BE1156" s="15"/>
      <c r="BF1156" s="15"/>
      <c r="BG1156" s="15"/>
      <c r="BH1156" s="15"/>
      <c r="BI1156" s="15"/>
      <c r="BJ1156" s="15"/>
      <c r="BK1156" s="15"/>
      <c r="BL1156" s="15"/>
      <c r="BM1156" s="15"/>
      <c r="BN1156" s="15"/>
      <c r="BO1156" s="15"/>
      <c r="BQ1156" s="18"/>
      <c r="BR1156" s="15"/>
      <c r="BS1156" s="15"/>
      <c r="BT1156" s="15"/>
      <c r="BU1156" s="15"/>
      <c r="BV1156" s="15"/>
      <c r="BW1156" s="15"/>
      <c r="BX1156" s="15"/>
      <c r="BY1156" s="15"/>
      <c r="BZ1156" s="15"/>
    </row>
    <row r="1157" spans="1:78" ht="15" customHeight="1" x14ac:dyDescent="0.75">
      <c r="A1157" s="10">
        <v>0</v>
      </c>
      <c r="B1157" s="11">
        <v>10000</v>
      </c>
      <c r="C1157" s="11">
        <v>32000</v>
      </c>
      <c r="D1157" s="11">
        <v>59000</v>
      </c>
      <c r="E1157" s="11">
        <v>24</v>
      </c>
      <c r="F1157" s="11">
        <v>0</v>
      </c>
      <c r="G1157" s="11">
        <v>1</v>
      </c>
      <c r="H1157" s="11">
        <v>232.33333332999999</v>
      </c>
      <c r="I1157" s="11">
        <v>1</v>
      </c>
      <c r="J1157" s="11">
        <v>29</v>
      </c>
      <c r="K1157" s="11"/>
      <c r="L1157" s="11" t="s">
        <v>20</v>
      </c>
      <c r="M1157" s="11" t="s">
        <v>15</v>
      </c>
      <c r="N1157" s="11">
        <f t="shared" si="126"/>
        <v>0</v>
      </c>
      <c r="O1157" s="11">
        <f t="shared" si="127"/>
        <v>0</v>
      </c>
      <c r="P1157" s="11">
        <f t="shared" si="128"/>
        <v>0</v>
      </c>
      <c r="Q1157" s="11">
        <f t="shared" si="129"/>
        <v>1</v>
      </c>
      <c r="R1157" s="11">
        <f t="shared" si="130"/>
        <v>0</v>
      </c>
      <c r="S1157" s="11">
        <f t="shared" si="131"/>
        <v>0</v>
      </c>
      <c r="T1157" s="9">
        <f t="shared" si="132"/>
        <v>0</v>
      </c>
      <c r="AT1157" s="18"/>
      <c r="AU1157" s="15"/>
      <c r="AV1157" s="15"/>
      <c r="AW1157" s="15"/>
      <c r="AX1157" s="15"/>
      <c r="AY1157" s="15"/>
      <c r="AZ1157" s="15"/>
      <c r="BA1157" s="15"/>
      <c r="BB1157" s="15"/>
      <c r="BC1157" s="15"/>
      <c r="BD1157" s="15"/>
      <c r="BE1157" s="15"/>
      <c r="BF1157" s="15"/>
      <c r="BG1157" s="15"/>
      <c r="BH1157" s="15"/>
      <c r="BI1157" s="15"/>
      <c r="BJ1157" s="15"/>
      <c r="BK1157" s="15"/>
      <c r="BL1157" s="15"/>
      <c r="BM1157" s="15"/>
      <c r="BN1157" s="15"/>
      <c r="BO1157" s="15"/>
      <c r="BQ1157" s="18"/>
      <c r="BR1157" s="15"/>
      <c r="BS1157" s="15"/>
      <c r="BT1157" s="15"/>
      <c r="BU1157" s="15"/>
      <c r="BV1157" s="15"/>
      <c r="BW1157" s="15"/>
      <c r="BX1157" s="15"/>
      <c r="BY1157" s="15"/>
      <c r="BZ1157" s="15"/>
    </row>
    <row r="1158" spans="1:78" ht="15" customHeight="1" x14ac:dyDescent="0.75">
      <c r="A1158" s="10">
        <v>0</v>
      </c>
      <c r="B1158" s="11">
        <v>10000</v>
      </c>
      <c r="C1158" s="11">
        <v>31000</v>
      </c>
      <c r="D1158" s="11">
        <v>58240</v>
      </c>
      <c r="E1158" s="11"/>
      <c r="F1158" s="11"/>
      <c r="G1158" s="11"/>
      <c r="H1158" s="11"/>
      <c r="I1158" s="11"/>
      <c r="J1158" s="11"/>
      <c r="K1158" s="11"/>
      <c r="L1158" s="11" t="s">
        <v>20</v>
      </c>
      <c r="M1158" s="11" t="s">
        <v>17</v>
      </c>
      <c r="N1158" s="11">
        <f t="shared" si="126"/>
        <v>0</v>
      </c>
      <c r="O1158" s="11">
        <f t="shared" si="127"/>
        <v>1</v>
      </c>
      <c r="P1158" s="11">
        <f t="shared" si="128"/>
        <v>0</v>
      </c>
      <c r="Q1158" s="11">
        <f t="shared" si="129"/>
        <v>0</v>
      </c>
      <c r="R1158" s="11">
        <f t="shared" si="130"/>
        <v>0</v>
      </c>
      <c r="S1158" s="11">
        <f t="shared" si="131"/>
        <v>0</v>
      </c>
      <c r="T1158" s="9">
        <f t="shared" si="132"/>
        <v>0</v>
      </c>
      <c r="AT1158" s="18"/>
      <c r="AU1158" s="15"/>
      <c r="AV1158" s="15"/>
      <c r="AW1158" s="15"/>
      <c r="AX1158" s="15"/>
      <c r="AY1158" s="15"/>
      <c r="AZ1158" s="15"/>
      <c r="BA1158" s="15"/>
      <c r="BB1158" s="15"/>
      <c r="BC1158" s="15"/>
      <c r="BD1158" s="15"/>
      <c r="BE1158" s="15"/>
      <c r="BF1158" s="15"/>
      <c r="BG1158" s="15"/>
      <c r="BH1158" s="15"/>
      <c r="BI1158" s="15"/>
      <c r="BJ1158" s="15"/>
      <c r="BK1158" s="15"/>
      <c r="BL1158" s="15"/>
      <c r="BM1158" s="15"/>
      <c r="BN1158" s="15"/>
      <c r="BO1158" s="15"/>
      <c r="BQ1158" s="18"/>
      <c r="BR1158" s="15"/>
      <c r="BS1158" s="15"/>
      <c r="BT1158" s="15"/>
      <c r="BU1158" s="15"/>
      <c r="BV1158" s="15"/>
      <c r="BW1158" s="15"/>
      <c r="BX1158" s="15"/>
      <c r="BY1158" s="15"/>
      <c r="BZ1158" s="15"/>
    </row>
    <row r="1159" spans="1:78" ht="15" customHeight="1" x14ac:dyDescent="0.75">
      <c r="A1159" s="10">
        <v>0</v>
      </c>
      <c r="B1159" s="11">
        <v>10000</v>
      </c>
      <c r="C1159" s="11">
        <v>71000</v>
      </c>
      <c r="D1159" s="11">
        <v>97875</v>
      </c>
      <c r="E1159" s="11">
        <v>8</v>
      </c>
      <c r="F1159" s="11">
        <v>0</v>
      </c>
      <c r="G1159" s="11">
        <v>0</v>
      </c>
      <c r="H1159" s="11">
        <v>165.71489362</v>
      </c>
      <c r="I1159" s="11">
        <v>0</v>
      </c>
      <c r="J1159" s="11">
        <v>34</v>
      </c>
      <c r="K1159" s="11"/>
      <c r="L1159" s="11" t="s">
        <v>13</v>
      </c>
      <c r="M1159" s="11" t="s">
        <v>18</v>
      </c>
      <c r="N1159" s="11">
        <f t="shared" si="126"/>
        <v>1</v>
      </c>
      <c r="O1159" s="11">
        <f t="shared" si="127"/>
        <v>0</v>
      </c>
      <c r="P1159" s="11">
        <f t="shared" si="128"/>
        <v>0</v>
      </c>
      <c r="Q1159" s="11">
        <f t="shared" si="129"/>
        <v>0</v>
      </c>
      <c r="R1159" s="11">
        <f t="shared" si="130"/>
        <v>0</v>
      </c>
      <c r="S1159" s="11">
        <f t="shared" si="131"/>
        <v>1</v>
      </c>
      <c r="T1159" s="9">
        <f t="shared" si="132"/>
        <v>165.71489362</v>
      </c>
      <c r="AT1159" s="18"/>
      <c r="AU1159" s="15"/>
      <c r="AV1159" s="15"/>
      <c r="AW1159" s="15"/>
      <c r="AX1159" s="15"/>
      <c r="AY1159" s="15"/>
      <c r="AZ1159" s="15"/>
      <c r="BA1159" s="15"/>
      <c r="BB1159" s="15"/>
      <c r="BC1159" s="15"/>
      <c r="BD1159" s="15"/>
      <c r="BE1159" s="15"/>
      <c r="BF1159" s="15"/>
      <c r="BG1159" s="15"/>
      <c r="BH1159" s="15"/>
      <c r="BI1159" s="15"/>
      <c r="BJ1159" s="15"/>
      <c r="BK1159" s="15"/>
      <c r="BL1159" s="15"/>
      <c r="BM1159" s="15"/>
      <c r="BN1159" s="15"/>
      <c r="BO1159" s="15"/>
      <c r="BQ1159" s="18"/>
      <c r="BR1159" s="15"/>
      <c r="BS1159" s="15"/>
      <c r="BT1159" s="15"/>
      <c r="BU1159" s="15"/>
      <c r="BV1159" s="15"/>
      <c r="BW1159" s="15"/>
      <c r="BX1159" s="15"/>
      <c r="BY1159" s="15"/>
      <c r="BZ1159" s="15"/>
    </row>
    <row r="1160" spans="1:78" ht="15" customHeight="1" x14ac:dyDescent="0.75">
      <c r="A1160" s="10">
        <v>0</v>
      </c>
      <c r="B1160" s="11">
        <v>10000</v>
      </c>
      <c r="C1160" s="11">
        <v>66000</v>
      </c>
      <c r="D1160" s="11">
        <v>89145</v>
      </c>
      <c r="E1160" s="11">
        <v>9</v>
      </c>
      <c r="F1160" s="11">
        <v>0</v>
      </c>
      <c r="G1160" s="11">
        <v>0</v>
      </c>
      <c r="H1160" s="11">
        <v>215.03333333</v>
      </c>
      <c r="I1160" s="11">
        <v>3</v>
      </c>
      <c r="J1160" s="11">
        <v>29</v>
      </c>
      <c r="K1160" s="11"/>
      <c r="L1160" s="11" t="s">
        <v>20</v>
      </c>
      <c r="M1160" s="11" t="s">
        <v>15</v>
      </c>
      <c r="N1160" s="11">
        <f t="shared" si="126"/>
        <v>0</v>
      </c>
      <c r="O1160" s="11">
        <f t="shared" si="127"/>
        <v>0</v>
      </c>
      <c r="P1160" s="11">
        <f t="shared" si="128"/>
        <v>0</v>
      </c>
      <c r="Q1160" s="11">
        <f t="shared" si="129"/>
        <v>1</v>
      </c>
      <c r="R1160" s="11">
        <f t="shared" si="130"/>
        <v>0</v>
      </c>
      <c r="S1160" s="11">
        <f t="shared" si="131"/>
        <v>0</v>
      </c>
      <c r="T1160" s="9">
        <f t="shared" si="132"/>
        <v>0</v>
      </c>
      <c r="AT1160" s="18"/>
      <c r="AU1160" s="15"/>
      <c r="AV1160" s="15"/>
      <c r="AW1160" s="15"/>
      <c r="AX1160" s="15"/>
      <c r="AY1160" s="15"/>
      <c r="AZ1160" s="15"/>
      <c r="BA1160" s="15"/>
      <c r="BB1160" s="15"/>
      <c r="BC1160" s="15"/>
      <c r="BD1160" s="15"/>
      <c r="BE1160" s="15"/>
      <c r="BF1160" s="15"/>
      <c r="BG1160" s="15"/>
      <c r="BH1160" s="15"/>
      <c r="BI1160" s="15"/>
      <c r="BJ1160" s="15"/>
      <c r="BK1160" s="15"/>
      <c r="BL1160" s="15"/>
      <c r="BM1160" s="15"/>
      <c r="BN1160" s="15"/>
      <c r="BO1160" s="15"/>
      <c r="BQ1160" s="18"/>
      <c r="BR1160" s="15"/>
      <c r="BS1160" s="15"/>
      <c r="BT1160" s="15"/>
      <c r="BU1160" s="15"/>
      <c r="BV1160" s="15"/>
      <c r="BW1160" s="15"/>
      <c r="BX1160" s="15"/>
      <c r="BY1160" s="15"/>
      <c r="BZ1160" s="15"/>
    </row>
    <row r="1161" spans="1:78" ht="15" customHeight="1" x14ac:dyDescent="0.75">
      <c r="A1161" s="10">
        <v>0</v>
      </c>
      <c r="B1161" s="11">
        <v>10000</v>
      </c>
      <c r="C1161" s="11">
        <v>59764</v>
      </c>
      <c r="D1161" s="11">
        <v>77870</v>
      </c>
      <c r="E1161" s="11">
        <v>7</v>
      </c>
      <c r="F1161" s="11">
        <v>0</v>
      </c>
      <c r="G1161" s="11">
        <v>0</v>
      </c>
      <c r="H1161" s="11">
        <v>136.9</v>
      </c>
      <c r="I1161" s="11">
        <v>0</v>
      </c>
      <c r="J1161" s="11">
        <v>35</v>
      </c>
      <c r="K1161" s="11"/>
      <c r="L1161" s="11" t="s">
        <v>20</v>
      </c>
      <c r="M1161" s="11" t="s">
        <v>16</v>
      </c>
      <c r="N1161" s="11">
        <f t="shared" si="126"/>
        <v>0</v>
      </c>
      <c r="O1161" s="11">
        <f t="shared" si="127"/>
        <v>0</v>
      </c>
      <c r="P1161" s="11">
        <f t="shared" si="128"/>
        <v>0</v>
      </c>
      <c r="Q1161" s="11">
        <f t="shared" si="129"/>
        <v>0</v>
      </c>
      <c r="R1161" s="11">
        <f t="shared" si="130"/>
        <v>1</v>
      </c>
      <c r="S1161" s="11">
        <f t="shared" si="131"/>
        <v>0</v>
      </c>
      <c r="T1161" s="9">
        <f t="shared" si="132"/>
        <v>0</v>
      </c>
      <c r="AT1161" s="18"/>
      <c r="AU1161" s="15"/>
      <c r="AV1161" s="15"/>
      <c r="AW1161" s="15"/>
      <c r="AX1161" s="15"/>
      <c r="AY1161" s="15"/>
      <c r="AZ1161" s="15"/>
      <c r="BA1161" s="15"/>
      <c r="BB1161" s="15"/>
      <c r="BC1161" s="15"/>
      <c r="BD1161" s="15"/>
      <c r="BE1161" s="15"/>
      <c r="BF1161" s="15"/>
      <c r="BG1161" s="15"/>
      <c r="BH1161" s="15"/>
      <c r="BI1161" s="15"/>
      <c r="BJ1161" s="15"/>
      <c r="BK1161" s="15"/>
      <c r="BL1161" s="15"/>
      <c r="BM1161" s="15"/>
      <c r="BN1161" s="15"/>
      <c r="BO1161" s="15"/>
      <c r="BQ1161" s="18"/>
      <c r="BR1161" s="15"/>
      <c r="BS1161" s="15"/>
      <c r="BT1161" s="15"/>
      <c r="BU1161" s="15"/>
      <c r="BV1161" s="15"/>
      <c r="BW1161" s="15"/>
      <c r="BX1161" s="15"/>
      <c r="BY1161" s="15"/>
      <c r="BZ1161" s="15"/>
    </row>
    <row r="1162" spans="1:78" ht="15" customHeight="1" x14ac:dyDescent="0.75">
      <c r="A1162" s="10">
        <v>0</v>
      </c>
      <c r="B1162" s="11">
        <v>10000</v>
      </c>
      <c r="C1162" s="11">
        <v>124000</v>
      </c>
      <c r="D1162" s="11">
        <v>192000</v>
      </c>
      <c r="E1162" s="11">
        <v>0</v>
      </c>
      <c r="F1162" s="11">
        <v>0</v>
      </c>
      <c r="G1162" s="11">
        <v>1</v>
      </c>
      <c r="H1162" s="11">
        <v>346.96666667</v>
      </c>
      <c r="I1162" s="11">
        <v>0</v>
      </c>
      <c r="J1162" s="11">
        <v>16</v>
      </c>
      <c r="K1162" s="11"/>
      <c r="L1162" s="11" t="s">
        <v>13</v>
      </c>
      <c r="M1162" s="11" t="s">
        <v>15</v>
      </c>
      <c r="N1162" s="11">
        <f t="shared" si="126"/>
        <v>1</v>
      </c>
      <c r="O1162" s="11">
        <f t="shared" si="127"/>
        <v>0</v>
      </c>
      <c r="P1162" s="11">
        <f t="shared" si="128"/>
        <v>0</v>
      </c>
      <c r="Q1162" s="11">
        <f t="shared" si="129"/>
        <v>1</v>
      </c>
      <c r="R1162" s="11">
        <f t="shared" si="130"/>
        <v>0</v>
      </c>
      <c r="S1162" s="11">
        <f t="shared" si="131"/>
        <v>0</v>
      </c>
      <c r="T1162" s="9">
        <f t="shared" si="132"/>
        <v>346.96666667</v>
      </c>
      <c r="AT1162" s="18"/>
      <c r="AU1162" s="15"/>
      <c r="AV1162" s="15"/>
      <c r="AW1162" s="15"/>
      <c r="AX1162" s="15"/>
      <c r="AY1162" s="15"/>
      <c r="AZ1162" s="15"/>
      <c r="BA1162" s="15"/>
      <c r="BB1162" s="15"/>
      <c r="BC1162" s="15"/>
      <c r="BD1162" s="15"/>
      <c r="BE1162" s="15"/>
      <c r="BF1162" s="15"/>
      <c r="BG1162" s="15"/>
      <c r="BH1162" s="15"/>
      <c r="BI1162" s="15"/>
      <c r="BJ1162" s="15"/>
      <c r="BK1162" s="15"/>
      <c r="BL1162" s="15"/>
      <c r="BM1162" s="15"/>
      <c r="BN1162" s="15"/>
      <c r="BO1162" s="15"/>
      <c r="BQ1162" s="18"/>
      <c r="BR1162" s="15"/>
      <c r="BS1162" s="15"/>
      <c r="BT1162" s="15"/>
      <c r="BU1162" s="15"/>
      <c r="BV1162" s="15"/>
      <c r="BW1162" s="15"/>
      <c r="BX1162" s="15"/>
      <c r="BY1162" s="15"/>
      <c r="BZ1162" s="15"/>
    </row>
    <row r="1163" spans="1:78" ht="15" customHeight="1" x14ac:dyDescent="0.75">
      <c r="A1163" s="10">
        <v>0</v>
      </c>
      <c r="B1163" s="11">
        <v>10000</v>
      </c>
      <c r="C1163" s="11">
        <v>80000</v>
      </c>
      <c r="D1163" s="11">
        <v>107900</v>
      </c>
      <c r="E1163" s="11">
        <v>12</v>
      </c>
      <c r="F1163" s="11">
        <v>0</v>
      </c>
      <c r="G1163" s="11">
        <v>2</v>
      </c>
      <c r="H1163" s="11">
        <v>176.53333333</v>
      </c>
      <c r="I1163" s="11">
        <v>0</v>
      </c>
      <c r="J1163" s="11">
        <v>28</v>
      </c>
      <c r="K1163" s="11"/>
      <c r="L1163" s="11" t="s">
        <v>13</v>
      </c>
      <c r="M1163" s="11" t="s">
        <v>18</v>
      </c>
      <c r="N1163" s="11">
        <f t="shared" si="126"/>
        <v>1</v>
      </c>
      <c r="O1163" s="11">
        <f t="shared" si="127"/>
        <v>0</v>
      </c>
      <c r="P1163" s="11">
        <f t="shared" si="128"/>
        <v>0</v>
      </c>
      <c r="Q1163" s="11">
        <f t="shared" si="129"/>
        <v>0</v>
      </c>
      <c r="R1163" s="11">
        <f t="shared" si="130"/>
        <v>0</v>
      </c>
      <c r="S1163" s="11">
        <f t="shared" si="131"/>
        <v>1</v>
      </c>
      <c r="T1163" s="9">
        <f t="shared" si="132"/>
        <v>176.53333333</v>
      </c>
      <c r="AT1163" s="18"/>
      <c r="AU1163" s="15"/>
      <c r="AV1163" s="15"/>
      <c r="AW1163" s="15"/>
      <c r="AX1163" s="15"/>
      <c r="AY1163" s="15"/>
      <c r="AZ1163" s="15"/>
      <c r="BA1163" s="15"/>
      <c r="BB1163" s="15"/>
      <c r="BC1163" s="15"/>
      <c r="BD1163" s="15"/>
      <c r="BE1163" s="15"/>
      <c r="BF1163" s="15"/>
      <c r="BG1163" s="15"/>
      <c r="BH1163" s="15"/>
      <c r="BI1163" s="15"/>
      <c r="BJ1163" s="15"/>
      <c r="BK1163" s="15"/>
      <c r="BL1163" s="15"/>
      <c r="BM1163" s="15"/>
      <c r="BN1163" s="15"/>
      <c r="BO1163" s="15"/>
      <c r="BQ1163" s="18"/>
      <c r="BR1163" s="15"/>
      <c r="BS1163" s="15"/>
      <c r="BT1163" s="15"/>
      <c r="BU1163" s="15"/>
      <c r="BV1163" s="15"/>
      <c r="BW1163" s="15"/>
      <c r="BX1163" s="15"/>
      <c r="BY1163" s="15"/>
      <c r="BZ1163" s="15"/>
    </row>
    <row r="1164" spans="1:78" ht="15" customHeight="1" x14ac:dyDescent="0.75">
      <c r="A1164" s="10">
        <v>0</v>
      </c>
      <c r="B1164" s="11">
        <v>10000</v>
      </c>
      <c r="C1164" s="11">
        <v>34767</v>
      </c>
      <c r="D1164" s="11">
        <v>51000</v>
      </c>
      <c r="E1164" s="11">
        <v>23</v>
      </c>
      <c r="F1164" s="11">
        <v>0</v>
      </c>
      <c r="G1164" s="11">
        <v>1</v>
      </c>
      <c r="H1164" s="11">
        <v>121.73333332999999</v>
      </c>
      <c r="I1164" s="11">
        <v>0</v>
      </c>
      <c r="J1164" s="11">
        <v>23</v>
      </c>
      <c r="K1164" s="11"/>
      <c r="L1164" s="11" t="s">
        <v>13</v>
      </c>
      <c r="M1164" s="11" t="s">
        <v>14</v>
      </c>
      <c r="N1164" s="11">
        <f t="shared" si="126"/>
        <v>1</v>
      </c>
      <c r="O1164" s="11">
        <f t="shared" si="127"/>
        <v>0</v>
      </c>
      <c r="P1164" s="11">
        <f t="shared" si="128"/>
        <v>1</v>
      </c>
      <c r="Q1164" s="11">
        <f t="shared" si="129"/>
        <v>0</v>
      </c>
      <c r="R1164" s="11">
        <f t="shared" si="130"/>
        <v>0</v>
      </c>
      <c r="S1164" s="11">
        <f t="shared" si="131"/>
        <v>0</v>
      </c>
      <c r="T1164" s="9">
        <f t="shared" si="132"/>
        <v>121.73333332999999</v>
      </c>
      <c r="AT1164" s="18"/>
      <c r="AU1164" s="15"/>
      <c r="AV1164" s="15"/>
      <c r="AW1164" s="15"/>
      <c r="AX1164" s="15"/>
      <c r="AY1164" s="15"/>
      <c r="AZ1164" s="15"/>
      <c r="BA1164" s="15"/>
      <c r="BB1164" s="15"/>
      <c r="BC1164" s="15"/>
      <c r="BD1164" s="15"/>
      <c r="BE1164" s="15"/>
      <c r="BF1164" s="15"/>
      <c r="BG1164" s="15"/>
      <c r="BH1164" s="15"/>
      <c r="BI1164" s="15"/>
      <c r="BJ1164" s="15"/>
      <c r="BK1164" s="15"/>
      <c r="BL1164" s="15"/>
      <c r="BM1164" s="15"/>
      <c r="BN1164" s="15"/>
      <c r="BO1164" s="15"/>
      <c r="BQ1164" s="18"/>
      <c r="BR1164" s="15"/>
      <c r="BS1164" s="15"/>
      <c r="BT1164" s="15"/>
      <c r="BU1164" s="15"/>
      <c r="BV1164" s="15"/>
      <c r="BW1164" s="15"/>
      <c r="BX1164" s="15"/>
      <c r="BY1164" s="15"/>
      <c r="BZ1164" s="15"/>
    </row>
    <row r="1165" spans="1:78" ht="15" customHeight="1" x14ac:dyDescent="0.75">
      <c r="A1165" s="10">
        <v>0</v>
      </c>
      <c r="B1165" s="11">
        <v>10000</v>
      </c>
      <c r="C1165" s="11"/>
      <c r="D1165" s="11">
        <v>23400</v>
      </c>
      <c r="E1165" s="11">
        <v>28</v>
      </c>
      <c r="F1165" s="11">
        <v>0</v>
      </c>
      <c r="G1165" s="11">
        <v>0</v>
      </c>
      <c r="H1165" s="11">
        <v>206.96666667</v>
      </c>
      <c r="I1165" s="11">
        <v>1</v>
      </c>
      <c r="J1165" s="11">
        <v>5</v>
      </c>
      <c r="K1165" s="11"/>
      <c r="L1165" s="11" t="s">
        <v>13</v>
      </c>
      <c r="M1165" s="11"/>
      <c r="N1165" s="11">
        <f t="shared" si="126"/>
        <v>1</v>
      </c>
      <c r="O1165" s="11">
        <f t="shared" si="127"/>
        <v>0</v>
      </c>
      <c r="P1165" s="11">
        <f t="shared" si="128"/>
        <v>0</v>
      </c>
      <c r="Q1165" s="11">
        <f t="shared" si="129"/>
        <v>0</v>
      </c>
      <c r="R1165" s="11">
        <f t="shared" si="130"/>
        <v>0</v>
      </c>
      <c r="S1165" s="11">
        <f t="shared" si="131"/>
        <v>0</v>
      </c>
      <c r="T1165" s="9">
        <f t="shared" si="132"/>
        <v>206.96666667</v>
      </c>
      <c r="AT1165" s="18"/>
      <c r="AU1165" s="15"/>
      <c r="AV1165" s="15"/>
      <c r="AW1165" s="15"/>
      <c r="AX1165" s="15"/>
      <c r="AY1165" s="15"/>
      <c r="AZ1165" s="15"/>
      <c r="BA1165" s="15"/>
      <c r="BB1165" s="15"/>
      <c r="BC1165" s="15"/>
      <c r="BD1165" s="15"/>
      <c r="BE1165" s="15"/>
      <c r="BF1165" s="15"/>
      <c r="BG1165" s="15"/>
      <c r="BH1165" s="15"/>
      <c r="BI1165" s="15"/>
      <c r="BJ1165" s="15"/>
      <c r="BK1165" s="15"/>
      <c r="BL1165" s="15"/>
      <c r="BM1165" s="15"/>
      <c r="BN1165" s="15"/>
      <c r="BO1165" s="15"/>
      <c r="BQ1165" s="18"/>
      <c r="BR1165" s="15"/>
      <c r="BS1165" s="15"/>
      <c r="BT1165" s="15"/>
      <c r="BU1165" s="15"/>
      <c r="BV1165" s="15"/>
      <c r="BW1165" s="15"/>
      <c r="BX1165" s="15"/>
      <c r="BY1165" s="15"/>
      <c r="BZ1165" s="15"/>
    </row>
    <row r="1166" spans="1:78" ht="15" customHeight="1" x14ac:dyDescent="0.75">
      <c r="A1166" s="10">
        <v>0</v>
      </c>
      <c r="B1166" s="11">
        <v>10000</v>
      </c>
      <c r="C1166" s="11">
        <v>57068</v>
      </c>
      <c r="D1166" s="11">
        <v>72000</v>
      </c>
      <c r="E1166" s="11">
        <v>12</v>
      </c>
      <c r="F1166" s="11">
        <v>0</v>
      </c>
      <c r="G1166" s="11">
        <v>0</v>
      </c>
      <c r="H1166" s="11">
        <v>257.7</v>
      </c>
      <c r="I1166" s="11">
        <v>0</v>
      </c>
      <c r="J1166" s="11">
        <v>27</v>
      </c>
      <c r="K1166" s="11"/>
      <c r="L1166" s="11"/>
      <c r="M1166" s="11" t="s">
        <v>14</v>
      </c>
      <c r="N1166" s="11">
        <f t="shared" si="126"/>
        <v>0</v>
      </c>
      <c r="O1166" s="11">
        <f t="shared" si="127"/>
        <v>0</v>
      </c>
      <c r="P1166" s="11">
        <f t="shared" si="128"/>
        <v>1</v>
      </c>
      <c r="Q1166" s="11">
        <f t="shared" si="129"/>
        <v>0</v>
      </c>
      <c r="R1166" s="11">
        <f t="shared" si="130"/>
        <v>0</v>
      </c>
      <c r="S1166" s="11">
        <f t="shared" si="131"/>
        <v>0</v>
      </c>
      <c r="T1166" s="9">
        <f t="shared" si="132"/>
        <v>0</v>
      </c>
      <c r="AT1166" s="18"/>
      <c r="AU1166" s="15"/>
      <c r="AV1166" s="15"/>
      <c r="AW1166" s="15"/>
      <c r="AX1166" s="15"/>
      <c r="AY1166" s="15"/>
      <c r="AZ1166" s="15"/>
      <c r="BA1166" s="15"/>
      <c r="BB1166" s="15"/>
      <c r="BC1166" s="15"/>
      <c r="BD1166" s="15"/>
      <c r="BE1166" s="15"/>
      <c r="BF1166" s="15"/>
      <c r="BG1166" s="15"/>
      <c r="BH1166" s="15"/>
      <c r="BI1166" s="15"/>
      <c r="BJ1166" s="15"/>
      <c r="BK1166" s="15"/>
      <c r="BL1166" s="15"/>
      <c r="BM1166" s="15"/>
      <c r="BN1166" s="15"/>
      <c r="BO1166" s="15"/>
      <c r="BQ1166" s="18"/>
      <c r="BR1166" s="15"/>
      <c r="BS1166" s="15"/>
      <c r="BT1166" s="15"/>
      <c r="BU1166" s="15"/>
      <c r="BV1166" s="15"/>
      <c r="BW1166" s="15"/>
      <c r="BX1166" s="15"/>
      <c r="BY1166" s="15"/>
      <c r="BZ1166" s="15"/>
    </row>
    <row r="1167" spans="1:78" ht="15" customHeight="1" x14ac:dyDescent="0.75">
      <c r="A1167" s="10">
        <v>0</v>
      </c>
      <c r="B1167" s="11">
        <v>10000</v>
      </c>
      <c r="C1167" s="11">
        <v>22068</v>
      </c>
      <c r="D1167" s="11">
        <v>49600</v>
      </c>
      <c r="E1167" s="11">
        <v>0.9</v>
      </c>
      <c r="F1167" s="11">
        <v>0</v>
      </c>
      <c r="G1167" s="11">
        <v>0</v>
      </c>
      <c r="H1167" s="11">
        <v>247.56666666999999</v>
      </c>
      <c r="I1167" s="11">
        <v>0</v>
      </c>
      <c r="J1167" s="11">
        <v>11</v>
      </c>
      <c r="K1167" s="11"/>
      <c r="L1167" s="11" t="s">
        <v>13</v>
      </c>
      <c r="M1167" s="11" t="s">
        <v>14</v>
      </c>
      <c r="N1167" s="11">
        <f t="shared" si="126"/>
        <v>1</v>
      </c>
      <c r="O1167" s="11">
        <f t="shared" si="127"/>
        <v>0</v>
      </c>
      <c r="P1167" s="11">
        <f t="shared" si="128"/>
        <v>1</v>
      </c>
      <c r="Q1167" s="11">
        <f t="shared" si="129"/>
        <v>0</v>
      </c>
      <c r="R1167" s="11">
        <f t="shared" si="130"/>
        <v>0</v>
      </c>
      <c r="S1167" s="11">
        <f t="shared" si="131"/>
        <v>0</v>
      </c>
      <c r="T1167" s="9">
        <f t="shared" si="132"/>
        <v>247.56666666999999</v>
      </c>
      <c r="AT1167" s="18"/>
      <c r="AU1167" s="15"/>
      <c r="AV1167" s="15"/>
      <c r="AW1167" s="15"/>
      <c r="AX1167" s="15"/>
      <c r="AY1167" s="15"/>
      <c r="AZ1167" s="15"/>
      <c r="BA1167" s="15"/>
      <c r="BB1167" s="15"/>
      <c r="BC1167" s="15"/>
      <c r="BD1167" s="15"/>
      <c r="BE1167" s="15"/>
      <c r="BF1167" s="15"/>
      <c r="BG1167" s="15"/>
      <c r="BH1167" s="15"/>
      <c r="BI1167" s="15"/>
      <c r="BJ1167" s="15"/>
      <c r="BK1167" s="15"/>
      <c r="BL1167" s="15"/>
      <c r="BM1167" s="15"/>
      <c r="BN1167" s="15"/>
      <c r="BO1167" s="15"/>
      <c r="BQ1167" s="18"/>
      <c r="BR1167" s="15"/>
      <c r="BS1167" s="15"/>
      <c r="BT1167" s="15"/>
      <c r="BU1167" s="15"/>
      <c r="BV1167" s="15"/>
      <c r="BW1167" s="15"/>
      <c r="BX1167" s="15"/>
      <c r="BY1167" s="15"/>
      <c r="BZ1167" s="15"/>
    </row>
    <row r="1168" spans="1:78" ht="15" customHeight="1" x14ac:dyDescent="0.75">
      <c r="A1168" s="10">
        <v>0</v>
      </c>
      <c r="B1168" s="11">
        <v>10000</v>
      </c>
      <c r="C1168" s="11">
        <v>131589</v>
      </c>
      <c r="D1168" s="11">
        <v>156000</v>
      </c>
      <c r="E1168" s="11">
        <v>5</v>
      </c>
      <c r="F1168" s="11">
        <v>0</v>
      </c>
      <c r="G1168" s="11">
        <v>1</v>
      </c>
      <c r="H1168" s="11">
        <v>419.03333333</v>
      </c>
      <c r="I1168" s="11">
        <v>1</v>
      </c>
      <c r="J1168" s="11">
        <v>43</v>
      </c>
      <c r="K1168" s="11"/>
      <c r="L1168" s="11" t="s">
        <v>13</v>
      </c>
      <c r="M1168" s="11" t="s">
        <v>18</v>
      </c>
      <c r="N1168" s="11">
        <f t="shared" si="126"/>
        <v>1</v>
      </c>
      <c r="O1168" s="11">
        <f t="shared" si="127"/>
        <v>0</v>
      </c>
      <c r="P1168" s="11">
        <f t="shared" si="128"/>
        <v>0</v>
      </c>
      <c r="Q1168" s="11">
        <f t="shared" si="129"/>
        <v>0</v>
      </c>
      <c r="R1168" s="11">
        <f t="shared" si="130"/>
        <v>0</v>
      </c>
      <c r="S1168" s="11">
        <f t="shared" si="131"/>
        <v>1</v>
      </c>
      <c r="T1168" s="9">
        <f t="shared" si="132"/>
        <v>419.03333333</v>
      </c>
      <c r="AT1168" s="18"/>
      <c r="AU1168" s="15"/>
      <c r="AV1168" s="15"/>
      <c r="AW1168" s="15"/>
      <c r="AX1168" s="15"/>
      <c r="AY1168" s="15"/>
      <c r="AZ1168" s="15"/>
      <c r="BA1168" s="15"/>
      <c r="BB1168" s="15"/>
      <c r="BC1168" s="15"/>
      <c r="BD1168" s="15"/>
      <c r="BE1168" s="15"/>
      <c r="BF1168" s="15"/>
      <c r="BG1168" s="15"/>
      <c r="BH1168" s="15"/>
      <c r="BI1168" s="15"/>
      <c r="BJ1168" s="15"/>
      <c r="BK1168" s="15"/>
      <c r="BL1168" s="15"/>
      <c r="BM1168" s="15"/>
      <c r="BN1168" s="15"/>
      <c r="BO1168" s="15"/>
      <c r="BQ1168" s="18"/>
      <c r="BR1168" s="15"/>
      <c r="BS1168" s="15"/>
      <c r="BT1168" s="15"/>
      <c r="BU1168" s="15"/>
      <c r="BV1168" s="15"/>
      <c r="BW1168" s="15"/>
      <c r="BX1168" s="15"/>
      <c r="BY1168" s="15"/>
      <c r="BZ1168" s="15"/>
    </row>
    <row r="1169" spans="1:78" ht="15" customHeight="1" x14ac:dyDescent="0.75">
      <c r="A1169" s="10">
        <v>0</v>
      </c>
      <c r="B1169" s="11">
        <v>10000</v>
      </c>
      <c r="C1169" s="11">
        <v>147234</v>
      </c>
      <c r="D1169" s="11">
        <v>175300</v>
      </c>
      <c r="E1169" s="11">
        <v>6</v>
      </c>
      <c r="F1169" s="11">
        <v>0</v>
      </c>
      <c r="G1169" s="11">
        <v>0</v>
      </c>
      <c r="H1169" s="11">
        <v>192.76666667000001</v>
      </c>
      <c r="I1169" s="11">
        <v>1</v>
      </c>
      <c r="J1169" s="11">
        <v>56</v>
      </c>
      <c r="K1169" s="11"/>
      <c r="L1169" s="11" t="s">
        <v>13</v>
      </c>
      <c r="M1169" s="11" t="s">
        <v>15</v>
      </c>
      <c r="N1169" s="11">
        <f t="shared" si="126"/>
        <v>1</v>
      </c>
      <c r="O1169" s="11">
        <f t="shared" si="127"/>
        <v>0</v>
      </c>
      <c r="P1169" s="11">
        <f t="shared" si="128"/>
        <v>0</v>
      </c>
      <c r="Q1169" s="11">
        <f t="shared" si="129"/>
        <v>1</v>
      </c>
      <c r="R1169" s="11">
        <f t="shared" si="130"/>
        <v>0</v>
      </c>
      <c r="S1169" s="11">
        <f t="shared" si="131"/>
        <v>0</v>
      </c>
      <c r="T1169" s="9">
        <f t="shared" si="132"/>
        <v>192.76666667000001</v>
      </c>
      <c r="AT1169" s="18"/>
      <c r="AU1169" s="15"/>
      <c r="AV1169" s="15"/>
      <c r="AW1169" s="15"/>
      <c r="AX1169" s="15"/>
      <c r="AY1169" s="15"/>
      <c r="AZ1169" s="15"/>
      <c r="BA1169" s="15"/>
      <c r="BB1169" s="15"/>
      <c r="BC1169" s="15"/>
      <c r="BD1169" s="15"/>
      <c r="BE1169" s="15"/>
      <c r="BF1169" s="15"/>
      <c r="BG1169" s="15"/>
      <c r="BH1169" s="15"/>
      <c r="BI1169" s="15"/>
      <c r="BJ1169" s="15"/>
      <c r="BK1169" s="15"/>
      <c r="BL1169" s="15"/>
      <c r="BM1169" s="15"/>
      <c r="BN1169" s="15"/>
      <c r="BO1169" s="15"/>
      <c r="BQ1169" s="18"/>
      <c r="BR1169" s="15"/>
      <c r="BS1169" s="15"/>
      <c r="BT1169" s="15"/>
      <c r="BU1169" s="15"/>
      <c r="BV1169" s="15"/>
      <c r="BW1169" s="15"/>
      <c r="BX1169" s="15"/>
      <c r="BY1169" s="15"/>
      <c r="BZ1169" s="15"/>
    </row>
    <row r="1170" spans="1:78" ht="15" customHeight="1" x14ac:dyDescent="0.75">
      <c r="A1170" s="10">
        <v>0</v>
      </c>
      <c r="B1170" s="11">
        <v>10000</v>
      </c>
      <c r="C1170" s="11">
        <v>48041</v>
      </c>
      <c r="D1170" s="11">
        <v>76050</v>
      </c>
      <c r="E1170" s="11">
        <v>3</v>
      </c>
      <c r="F1170" s="11">
        <v>0</v>
      </c>
      <c r="G1170" s="11">
        <v>2</v>
      </c>
      <c r="H1170" s="11">
        <v>185.7</v>
      </c>
      <c r="I1170" s="11">
        <v>0</v>
      </c>
      <c r="J1170" s="11">
        <v>13</v>
      </c>
      <c r="K1170" s="11"/>
      <c r="L1170" s="11" t="s">
        <v>13</v>
      </c>
      <c r="M1170" s="11" t="s">
        <v>14</v>
      </c>
      <c r="N1170" s="11">
        <f t="shared" si="126"/>
        <v>1</v>
      </c>
      <c r="O1170" s="11">
        <f t="shared" si="127"/>
        <v>0</v>
      </c>
      <c r="P1170" s="11">
        <f t="shared" si="128"/>
        <v>1</v>
      </c>
      <c r="Q1170" s="11">
        <f t="shared" si="129"/>
        <v>0</v>
      </c>
      <c r="R1170" s="11">
        <f t="shared" si="130"/>
        <v>0</v>
      </c>
      <c r="S1170" s="11">
        <f t="shared" si="131"/>
        <v>0</v>
      </c>
      <c r="T1170" s="9">
        <f t="shared" si="132"/>
        <v>185.7</v>
      </c>
      <c r="AT1170" s="18"/>
      <c r="AU1170" s="15"/>
      <c r="AV1170" s="15"/>
      <c r="AW1170" s="15"/>
      <c r="AX1170" s="15"/>
      <c r="AY1170" s="15"/>
      <c r="AZ1170" s="15"/>
      <c r="BA1170" s="15"/>
      <c r="BB1170" s="15"/>
      <c r="BC1170" s="15"/>
      <c r="BD1170" s="15"/>
      <c r="BE1170" s="15"/>
      <c r="BF1170" s="15"/>
      <c r="BG1170" s="15"/>
      <c r="BH1170" s="15"/>
      <c r="BI1170" s="15"/>
      <c r="BJ1170" s="15"/>
      <c r="BK1170" s="15"/>
      <c r="BL1170" s="15"/>
      <c r="BM1170" s="15"/>
      <c r="BN1170" s="15"/>
      <c r="BO1170" s="15"/>
      <c r="BQ1170" s="18"/>
      <c r="BR1170" s="15"/>
      <c r="BS1170" s="15"/>
      <c r="BT1170" s="15"/>
      <c r="BU1170" s="15"/>
      <c r="BV1170" s="15"/>
      <c r="BW1170" s="15"/>
      <c r="BX1170" s="15"/>
      <c r="BY1170" s="15"/>
      <c r="BZ1170" s="15"/>
    </row>
    <row r="1171" spans="1:78" ht="15" customHeight="1" x14ac:dyDescent="0.75">
      <c r="A1171" s="10">
        <v>0</v>
      </c>
      <c r="B1171" s="11">
        <v>10000</v>
      </c>
      <c r="C1171" s="11">
        <v>78000</v>
      </c>
      <c r="D1171" s="11">
        <v>97400</v>
      </c>
      <c r="E1171" s="11">
        <v>1</v>
      </c>
      <c r="F1171" s="11">
        <v>0</v>
      </c>
      <c r="G1171" s="11">
        <v>0</v>
      </c>
      <c r="H1171" s="11">
        <v>72.033333333000002</v>
      </c>
      <c r="I1171" s="11">
        <v>1</v>
      </c>
      <c r="J1171" s="11">
        <v>20</v>
      </c>
      <c r="K1171" s="11"/>
      <c r="L1171" s="11" t="s">
        <v>13</v>
      </c>
      <c r="M1171" s="11" t="s">
        <v>18</v>
      </c>
      <c r="N1171" s="11">
        <f t="shared" si="126"/>
        <v>1</v>
      </c>
      <c r="O1171" s="11">
        <f t="shared" si="127"/>
        <v>0</v>
      </c>
      <c r="P1171" s="11">
        <f t="shared" si="128"/>
        <v>0</v>
      </c>
      <c r="Q1171" s="11">
        <f t="shared" si="129"/>
        <v>0</v>
      </c>
      <c r="R1171" s="11">
        <f t="shared" si="130"/>
        <v>0</v>
      </c>
      <c r="S1171" s="11">
        <f t="shared" si="131"/>
        <v>1</v>
      </c>
      <c r="T1171" s="9">
        <f t="shared" si="132"/>
        <v>72.033333333000002</v>
      </c>
      <c r="AT1171" s="18"/>
      <c r="AU1171" s="15"/>
      <c r="AV1171" s="15"/>
      <c r="AW1171" s="15"/>
      <c r="AX1171" s="15"/>
      <c r="AY1171" s="15"/>
      <c r="AZ1171" s="15"/>
      <c r="BA1171" s="15"/>
      <c r="BB1171" s="15"/>
      <c r="BC1171" s="15"/>
      <c r="BD1171" s="15"/>
      <c r="BE1171" s="15"/>
      <c r="BF1171" s="15"/>
      <c r="BG1171" s="15"/>
      <c r="BH1171" s="15"/>
      <c r="BI1171" s="15"/>
      <c r="BJ1171" s="15"/>
      <c r="BK1171" s="15"/>
      <c r="BL1171" s="15"/>
      <c r="BM1171" s="15"/>
      <c r="BN1171" s="15"/>
      <c r="BO1171" s="15"/>
      <c r="BQ1171" s="18"/>
      <c r="BR1171" s="15"/>
      <c r="BS1171" s="15"/>
      <c r="BT1171" s="15"/>
      <c r="BU1171" s="15"/>
      <c r="BV1171" s="15"/>
      <c r="BW1171" s="15"/>
      <c r="BX1171" s="15"/>
      <c r="BY1171" s="15"/>
      <c r="BZ1171" s="15"/>
    </row>
    <row r="1172" spans="1:78" ht="15" customHeight="1" x14ac:dyDescent="0.75">
      <c r="A1172" s="10">
        <v>0</v>
      </c>
      <c r="B1172" s="11">
        <v>10000</v>
      </c>
      <c r="C1172" s="11">
        <v>64320</v>
      </c>
      <c r="D1172" s="11">
        <v>102375</v>
      </c>
      <c r="E1172" s="11">
        <v>10</v>
      </c>
      <c r="F1172" s="11">
        <v>0</v>
      </c>
      <c r="G1172" s="11">
        <v>0</v>
      </c>
      <c r="H1172" s="11">
        <v>148.16666667000001</v>
      </c>
      <c r="I1172" s="11">
        <v>1</v>
      </c>
      <c r="J1172" s="11">
        <v>13</v>
      </c>
      <c r="K1172" s="11"/>
      <c r="L1172" s="11" t="s">
        <v>20</v>
      </c>
      <c r="M1172" s="11" t="s">
        <v>15</v>
      </c>
      <c r="N1172" s="11">
        <f t="shared" si="126"/>
        <v>0</v>
      </c>
      <c r="O1172" s="11">
        <f t="shared" si="127"/>
        <v>0</v>
      </c>
      <c r="P1172" s="11">
        <f t="shared" si="128"/>
        <v>0</v>
      </c>
      <c r="Q1172" s="11">
        <f t="shared" si="129"/>
        <v>1</v>
      </c>
      <c r="R1172" s="11">
        <f t="shared" si="130"/>
        <v>0</v>
      </c>
      <c r="S1172" s="11">
        <f t="shared" si="131"/>
        <v>0</v>
      </c>
      <c r="T1172" s="9">
        <f t="shared" si="132"/>
        <v>0</v>
      </c>
      <c r="AT1172" s="18"/>
      <c r="AU1172" s="15"/>
      <c r="AV1172" s="15"/>
      <c r="AW1172" s="15"/>
      <c r="AX1172" s="15"/>
      <c r="AY1172" s="15"/>
      <c r="AZ1172" s="15"/>
      <c r="BA1172" s="15"/>
      <c r="BB1172" s="15"/>
      <c r="BC1172" s="15"/>
      <c r="BD1172" s="15"/>
      <c r="BE1172" s="15"/>
      <c r="BF1172" s="15"/>
      <c r="BG1172" s="15"/>
      <c r="BH1172" s="15"/>
      <c r="BI1172" s="15"/>
      <c r="BJ1172" s="15"/>
      <c r="BK1172" s="15"/>
      <c r="BL1172" s="15"/>
      <c r="BM1172" s="15"/>
      <c r="BN1172" s="15"/>
      <c r="BO1172" s="15"/>
      <c r="BQ1172" s="18"/>
      <c r="BR1172" s="15"/>
      <c r="BS1172" s="15"/>
      <c r="BT1172" s="15"/>
      <c r="BU1172" s="15"/>
      <c r="BV1172" s="15"/>
      <c r="BW1172" s="15"/>
      <c r="BX1172" s="15"/>
      <c r="BY1172" s="15"/>
      <c r="BZ1172" s="15"/>
    </row>
    <row r="1173" spans="1:78" ht="15" customHeight="1" x14ac:dyDescent="0.75">
      <c r="A1173" s="10">
        <v>0</v>
      </c>
      <c r="B1173" s="11">
        <v>10000</v>
      </c>
      <c r="C1173" s="11">
        <v>96000</v>
      </c>
      <c r="D1173" s="11">
        <v>112200</v>
      </c>
      <c r="E1173" s="11">
        <v>16</v>
      </c>
      <c r="F1173" s="11">
        <v>1</v>
      </c>
      <c r="G1173" s="11">
        <v>0</v>
      </c>
      <c r="H1173" s="11">
        <v>258.73333332999999</v>
      </c>
      <c r="I1173" s="11">
        <v>0</v>
      </c>
      <c r="J1173" s="11">
        <v>16</v>
      </c>
      <c r="K1173" s="11"/>
      <c r="L1173" s="11"/>
      <c r="M1173" s="11" t="s">
        <v>15</v>
      </c>
      <c r="N1173" s="11">
        <f t="shared" si="126"/>
        <v>0</v>
      </c>
      <c r="O1173" s="11">
        <f t="shared" si="127"/>
        <v>0</v>
      </c>
      <c r="P1173" s="11">
        <f t="shared" si="128"/>
        <v>0</v>
      </c>
      <c r="Q1173" s="11">
        <f t="shared" si="129"/>
        <v>1</v>
      </c>
      <c r="R1173" s="11">
        <f t="shared" si="130"/>
        <v>0</v>
      </c>
      <c r="S1173" s="11">
        <f t="shared" si="131"/>
        <v>0</v>
      </c>
      <c r="T1173" s="9">
        <f t="shared" si="132"/>
        <v>0</v>
      </c>
      <c r="AT1173" s="18"/>
      <c r="AU1173" s="15"/>
      <c r="AV1173" s="15"/>
      <c r="AW1173" s="15"/>
      <c r="AX1173" s="15"/>
      <c r="AY1173" s="15"/>
      <c r="AZ1173" s="15"/>
      <c r="BA1173" s="15"/>
      <c r="BB1173" s="15"/>
      <c r="BC1173" s="15"/>
      <c r="BD1173" s="15"/>
      <c r="BE1173" s="15"/>
      <c r="BF1173" s="15"/>
      <c r="BG1173" s="15"/>
      <c r="BH1173" s="15"/>
      <c r="BI1173" s="15"/>
      <c r="BJ1173" s="15"/>
      <c r="BK1173" s="15"/>
      <c r="BL1173" s="15"/>
      <c r="BM1173" s="15"/>
      <c r="BN1173" s="15"/>
      <c r="BO1173" s="15"/>
      <c r="BQ1173" s="18"/>
      <c r="BR1173" s="15"/>
      <c r="BS1173" s="15"/>
      <c r="BT1173" s="15"/>
      <c r="BU1173" s="15"/>
      <c r="BV1173" s="15"/>
      <c r="BW1173" s="15"/>
      <c r="BX1173" s="15"/>
      <c r="BY1173" s="15"/>
      <c r="BZ1173" s="15"/>
    </row>
    <row r="1174" spans="1:78" ht="15" customHeight="1" x14ac:dyDescent="0.75">
      <c r="A1174" s="10">
        <v>0</v>
      </c>
      <c r="B1174" s="11">
        <v>10000</v>
      </c>
      <c r="C1174" s="11">
        <v>88777.5</v>
      </c>
      <c r="D1174" s="11">
        <v>112014</v>
      </c>
      <c r="E1174" s="11">
        <v>13</v>
      </c>
      <c r="F1174" s="11">
        <v>0</v>
      </c>
      <c r="G1174" s="11">
        <v>0</v>
      </c>
      <c r="H1174" s="11">
        <v>182.63333333</v>
      </c>
      <c r="I1174" s="11">
        <v>2</v>
      </c>
      <c r="J1174" s="11">
        <v>18</v>
      </c>
      <c r="K1174" s="11"/>
      <c r="L1174" s="11" t="s">
        <v>20</v>
      </c>
      <c r="M1174" s="11" t="s">
        <v>18</v>
      </c>
      <c r="N1174" s="11">
        <f t="shared" si="126"/>
        <v>0</v>
      </c>
      <c r="O1174" s="11">
        <f t="shared" si="127"/>
        <v>0</v>
      </c>
      <c r="P1174" s="11">
        <f t="shared" si="128"/>
        <v>0</v>
      </c>
      <c r="Q1174" s="11">
        <f t="shared" si="129"/>
        <v>0</v>
      </c>
      <c r="R1174" s="11">
        <f t="shared" si="130"/>
        <v>0</v>
      </c>
      <c r="S1174" s="11">
        <f t="shared" si="131"/>
        <v>1</v>
      </c>
      <c r="T1174" s="9">
        <f t="shared" si="132"/>
        <v>0</v>
      </c>
      <c r="AT1174" s="18"/>
      <c r="AU1174" s="15"/>
      <c r="AV1174" s="15"/>
      <c r="AW1174" s="15"/>
      <c r="AX1174" s="15"/>
      <c r="AY1174" s="15"/>
      <c r="AZ1174" s="15"/>
      <c r="BA1174" s="15"/>
      <c r="BB1174" s="15"/>
      <c r="BC1174" s="15"/>
      <c r="BD1174" s="15"/>
      <c r="BE1174" s="15"/>
      <c r="BF1174" s="15"/>
      <c r="BG1174" s="15"/>
      <c r="BH1174" s="15"/>
      <c r="BI1174" s="15"/>
      <c r="BJ1174" s="15"/>
      <c r="BK1174" s="15"/>
      <c r="BL1174" s="15"/>
      <c r="BM1174" s="15"/>
      <c r="BN1174" s="15"/>
      <c r="BO1174" s="15"/>
      <c r="BQ1174" s="18"/>
      <c r="BR1174" s="15"/>
      <c r="BS1174" s="15"/>
      <c r="BT1174" s="15"/>
      <c r="BU1174" s="15"/>
      <c r="BV1174" s="15"/>
      <c r="BW1174" s="15"/>
      <c r="BX1174" s="15"/>
      <c r="BY1174" s="15"/>
      <c r="BZ1174" s="15"/>
    </row>
    <row r="1175" spans="1:78" ht="15" customHeight="1" x14ac:dyDescent="0.75">
      <c r="A1175" s="10">
        <v>0</v>
      </c>
      <c r="B1175" s="11">
        <v>10000</v>
      </c>
      <c r="C1175" s="11">
        <v>10000</v>
      </c>
      <c r="D1175" s="11">
        <v>68250</v>
      </c>
      <c r="E1175" s="11">
        <v>20</v>
      </c>
      <c r="F1175" s="11">
        <v>0</v>
      </c>
      <c r="G1175" s="11">
        <v>2</v>
      </c>
      <c r="H1175" s="11">
        <v>398.8</v>
      </c>
      <c r="I1175" s="11">
        <v>1</v>
      </c>
      <c r="J1175" s="11">
        <v>12</v>
      </c>
      <c r="K1175" s="11"/>
      <c r="L1175" s="11" t="s">
        <v>20</v>
      </c>
      <c r="M1175" s="11" t="s">
        <v>18</v>
      </c>
      <c r="N1175" s="11">
        <f t="shared" si="126"/>
        <v>0</v>
      </c>
      <c r="O1175" s="11">
        <f t="shared" si="127"/>
        <v>0</v>
      </c>
      <c r="P1175" s="11">
        <f t="shared" si="128"/>
        <v>0</v>
      </c>
      <c r="Q1175" s="11">
        <f t="shared" si="129"/>
        <v>0</v>
      </c>
      <c r="R1175" s="11">
        <f t="shared" si="130"/>
        <v>0</v>
      </c>
      <c r="S1175" s="11">
        <f t="shared" si="131"/>
        <v>1</v>
      </c>
      <c r="T1175" s="9">
        <f t="shared" si="132"/>
        <v>0</v>
      </c>
      <c r="AT1175" s="18"/>
      <c r="AU1175" s="15"/>
      <c r="AV1175" s="15"/>
      <c r="AW1175" s="15"/>
      <c r="AX1175" s="15"/>
      <c r="AY1175" s="15"/>
      <c r="AZ1175" s="15"/>
      <c r="BA1175" s="15"/>
      <c r="BB1175" s="15"/>
      <c r="BC1175" s="15"/>
      <c r="BD1175" s="15"/>
      <c r="BE1175" s="15"/>
      <c r="BF1175" s="15"/>
      <c r="BG1175" s="15"/>
      <c r="BH1175" s="15"/>
      <c r="BI1175" s="15"/>
      <c r="BJ1175" s="15"/>
      <c r="BK1175" s="15"/>
      <c r="BL1175" s="15"/>
      <c r="BM1175" s="15"/>
      <c r="BN1175" s="15"/>
      <c r="BO1175" s="15"/>
      <c r="BQ1175" s="18"/>
      <c r="BR1175" s="15"/>
      <c r="BS1175" s="15"/>
      <c r="BT1175" s="15"/>
      <c r="BU1175" s="15"/>
      <c r="BV1175" s="15"/>
      <c r="BW1175" s="15"/>
      <c r="BX1175" s="15"/>
      <c r="BY1175" s="15"/>
      <c r="BZ1175" s="15"/>
    </row>
    <row r="1176" spans="1:78" ht="15" customHeight="1" x14ac:dyDescent="0.75">
      <c r="A1176" s="10">
        <v>1</v>
      </c>
      <c r="B1176" s="11">
        <v>10000</v>
      </c>
      <c r="C1176" s="11">
        <v>42300</v>
      </c>
      <c r="D1176" s="11"/>
      <c r="E1176" s="11">
        <v>11</v>
      </c>
      <c r="F1176" s="11">
        <v>1</v>
      </c>
      <c r="G1176" s="11">
        <v>0</v>
      </c>
      <c r="H1176" s="11">
        <v>31.4</v>
      </c>
      <c r="I1176" s="11">
        <v>3</v>
      </c>
      <c r="J1176" s="11">
        <v>5</v>
      </c>
      <c r="K1176" s="11"/>
      <c r="L1176" s="11" t="s">
        <v>20</v>
      </c>
      <c r="M1176" s="11" t="s">
        <v>17</v>
      </c>
      <c r="N1176" s="11">
        <f t="shared" si="126"/>
        <v>0</v>
      </c>
      <c r="O1176" s="11">
        <f t="shared" si="127"/>
        <v>1</v>
      </c>
      <c r="P1176" s="11">
        <f t="shared" si="128"/>
        <v>0</v>
      </c>
      <c r="Q1176" s="11">
        <f t="shared" si="129"/>
        <v>0</v>
      </c>
      <c r="R1176" s="11">
        <f t="shared" si="130"/>
        <v>0</v>
      </c>
      <c r="S1176" s="11">
        <f t="shared" si="131"/>
        <v>0</v>
      </c>
      <c r="T1176" s="9">
        <f t="shared" si="132"/>
        <v>0</v>
      </c>
      <c r="AT1176" s="18"/>
      <c r="AU1176" s="15"/>
      <c r="AV1176" s="15"/>
      <c r="AW1176" s="15"/>
      <c r="AX1176" s="15"/>
      <c r="AY1176" s="15"/>
      <c r="AZ1176" s="15"/>
      <c r="BA1176" s="15"/>
      <c r="BB1176" s="15"/>
      <c r="BC1176" s="15"/>
      <c r="BD1176" s="15"/>
      <c r="BE1176" s="15"/>
      <c r="BF1176" s="15"/>
      <c r="BG1176" s="15"/>
      <c r="BH1176" s="15"/>
      <c r="BI1176" s="15"/>
      <c r="BJ1176" s="15"/>
      <c r="BK1176" s="15"/>
      <c r="BL1176" s="15"/>
      <c r="BM1176" s="15"/>
      <c r="BN1176" s="15"/>
      <c r="BO1176" s="15"/>
      <c r="BQ1176" s="18"/>
      <c r="BR1176" s="15"/>
      <c r="BS1176" s="15"/>
      <c r="BT1176" s="15"/>
      <c r="BU1176" s="15"/>
      <c r="BV1176" s="15"/>
      <c r="BW1176" s="15"/>
      <c r="BX1176" s="15"/>
      <c r="BY1176" s="15"/>
      <c r="BZ1176" s="15"/>
    </row>
    <row r="1177" spans="1:78" ht="15" customHeight="1" x14ac:dyDescent="0.75">
      <c r="A1177" s="10">
        <v>1</v>
      </c>
      <c r="B1177" s="11">
        <v>10000</v>
      </c>
      <c r="C1177" s="11">
        <v>5200</v>
      </c>
      <c r="D1177" s="11">
        <v>53095</v>
      </c>
      <c r="E1177" s="11">
        <v>5</v>
      </c>
      <c r="F1177" s="11">
        <v>3</v>
      </c>
      <c r="G1177" s="11">
        <v>3</v>
      </c>
      <c r="H1177" s="11">
        <v>234.33333332999999</v>
      </c>
      <c r="I1177" s="11">
        <v>3</v>
      </c>
      <c r="J1177" s="11">
        <v>17</v>
      </c>
      <c r="K1177" s="11"/>
      <c r="L1177" s="11" t="s">
        <v>13</v>
      </c>
      <c r="M1177" s="11" t="s">
        <v>14</v>
      </c>
      <c r="N1177" s="11">
        <f t="shared" si="126"/>
        <v>1</v>
      </c>
      <c r="O1177" s="11">
        <f t="shared" si="127"/>
        <v>0</v>
      </c>
      <c r="P1177" s="11">
        <f t="shared" si="128"/>
        <v>1</v>
      </c>
      <c r="Q1177" s="11">
        <f t="shared" si="129"/>
        <v>0</v>
      </c>
      <c r="R1177" s="11">
        <f t="shared" si="130"/>
        <v>0</v>
      </c>
      <c r="S1177" s="11">
        <f t="shared" si="131"/>
        <v>0</v>
      </c>
      <c r="T1177" s="9">
        <f t="shared" si="132"/>
        <v>234.33333332999999</v>
      </c>
      <c r="AT1177" s="18"/>
      <c r="AU1177" s="15"/>
      <c r="AV1177" s="15"/>
      <c r="AW1177" s="15"/>
      <c r="AX1177" s="15"/>
      <c r="AY1177" s="15"/>
      <c r="AZ1177" s="15"/>
      <c r="BA1177" s="15"/>
      <c r="BB1177" s="15"/>
      <c r="BC1177" s="15"/>
      <c r="BD1177" s="15"/>
      <c r="BE1177" s="15"/>
      <c r="BF1177" s="15"/>
      <c r="BG1177" s="15"/>
      <c r="BH1177" s="15"/>
      <c r="BI1177" s="15"/>
      <c r="BJ1177" s="15"/>
      <c r="BK1177" s="15"/>
      <c r="BL1177" s="15"/>
      <c r="BM1177" s="15"/>
      <c r="BN1177" s="15"/>
      <c r="BO1177" s="15"/>
      <c r="BQ1177" s="18"/>
      <c r="BR1177" s="15"/>
      <c r="BS1177" s="15"/>
      <c r="BT1177" s="15"/>
      <c r="BU1177" s="15"/>
      <c r="BV1177" s="15"/>
      <c r="BW1177" s="15"/>
      <c r="BX1177" s="15"/>
      <c r="BY1177" s="15"/>
      <c r="BZ1177" s="15"/>
    </row>
    <row r="1178" spans="1:78" ht="15" customHeight="1" x14ac:dyDescent="0.75">
      <c r="A1178" s="10">
        <v>1</v>
      </c>
      <c r="B1178" s="11">
        <v>10000</v>
      </c>
      <c r="C1178" s="11">
        <v>19225.53</v>
      </c>
      <c r="D1178" s="11">
        <v>35500</v>
      </c>
      <c r="E1178" s="11">
        <v>5</v>
      </c>
      <c r="F1178" s="11">
        <v>0</v>
      </c>
      <c r="G1178" s="11">
        <v>2</v>
      </c>
      <c r="H1178" s="11">
        <v>186</v>
      </c>
      <c r="I1178" s="11">
        <v>1</v>
      </c>
      <c r="J1178" s="11">
        <v>10</v>
      </c>
      <c r="K1178" s="11"/>
      <c r="L1178" s="11" t="s">
        <v>13</v>
      </c>
      <c r="M1178" s="11" t="s">
        <v>15</v>
      </c>
      <c r="N1178" s="11">
        <f t="shared" si="126"/>
        <v>1</v>
      </c>
      <c r="O1178" s="11">
        <f t="shared" si="127"/>
        <v>0</v>
      </c>
      <c r="P1178" s="11">
        <f t="shared" si="128"/>
        <v>0</v>
      </c>
      <c r="Q1178" s="11">
        <f t="shared" si="129"/>
        <v>1</v>
      </c>
      <c r="R1178" s="11">
        <f t="shared" si="130"/>
        <v>0</v>
      </c>
      <c r="S1178" s="11">
        <f t="shared" si="131"/>
        <v>0</v>
      </c>
      <c r="T1178" s="9">
        <f t="shared" si="132"/>
        <v>186</v>
      </c>
      <c r="AT1178" s="18"/>
      <c r="AU1178" s="15"/>
      <c r="AV1178" s="15"/>
      <c r="AW1178" s="15"/>
      <c r="AX1178" s="15"/>
      <c r="AY1178" s="15"/>
      <c r="AZ1178" s="15"/>
      <c r="BA1178" s="15"/>
      <c r="BB1178" s="15"/>
      <c r="BC1178" s="15"/>
      <c r="BD1178" s="15"/>
      <c r="BE1178" s="15"/>
      <c r="BF1178" s="15"/>
      <c r="BG1178" s="15"/>
      <c r="BH1178" s="15"/>
      <c r="BI1178" s="15"/>
      <c r="BJ1178" s="15"/>
      <c r="BK1178" s="15"/>
      <c r="BL1178" s="15"/>
      <c r="BM1178" s="15"/>
      <c r="BN1178" s="15"/>
      <c r="BO1178" s="15"/>
      <c r="BQ1178" s="18"/>
      <c r="BR1178" s="15"/>
      <c r="BS1178" s="15"/>
      <c r="BT1178" s="15"/>
      <c r="BU1178" s="15"/>
      <c r="BV1178" s="15"/>
      <c r="BW1178" s="15"/>
      <c r="BX1178" s="15"/>
      <c r="BY1178" s="15"/>
      <c r="BZ1178" s="15"/>
    </row>
    <row r="1179" spans="1:78" ht="15" customHeight="1" x14ac:dyDescent="0.75">
      <c r="A1179" s="10">
        <v>1</v>
      </c>
      <c r="B1179" s="11">
        <v>10000</v>
      </c>
      <c r="C1179" s="11">
        <v>62000</v>
      </c>
      <c r="D1179" s="11">
        <v>80000</v>
      </c>
      <c r="E1179" s="11">
        <v>5</v>
      </c>
      <c r="F1179" s="11"/>
      <c r="G1179" s="11">
        <v>1</v>
      </c>
      <c r="H1179" s="11">
        <v>97.4</v>
      </c>
      <c r="I1179" s="11">
        <v>4</v>
      </c>
      <c r="J1179" s="11">
        <v>30</v>
      </c>
      <c r="K1179" s="11"/>
      <c r="L1179" s="11" t="s">
        <v>20</v>
      </c>
      <c r="M1179" s="11" t="s">
        <v>14</v>
      </c>
      <c r="N1179" s="11">
        <f t="shared" si="126"/>
        <v>0</v>
      </c>
      <c r="O1179" s="11">
        <f t="shared" si="127"/>
        <v>0</v>
      </c>
      <c r="P1179" s="11">
        <f t="shared" si="128"/>
        <v>1</v>
      </c>
      <c r="Q1179" s="11">
        <f t="shared" si="129"/>
        <v>0</v>
      </c>
      <c r="R1179" s="11">
        <f t="shared" si="130"/>
        <v>0</v>
      </c>
      <c r="S1179" s="11">
        <f t="shared" si="131"/>
        <v>0</v>
      </c>
      <c r="T1179" s="9">
        <f t="shared" si="132"/>
        <v>0</v>
      </c>
      <c r="AT1179" s="18"/>
      <c r="AU1179" s="15"/>
      <c r="AV1179" s="15"/>
      <c r="AW1179" s="15"/>
      <c r="AX1179" s="15"/>
      <c r="AY1179" s="15"/>
      <c r="AZ1179" s="15"/>
      <c r="BA1179" s="15"/>
      <c r="BB1179" s="15"/>
      <c r="BC1179" s="15"/>
      <c r="BD1179" s="15"/>
      <c r="BE1179" s="15"/>
      <c r="BF1179" s="15"/>
      <c r="BG1179" s="15"/>
      <c r="BH1179" s="15"/>
      <c r="BI1179" s="15"/>
      <c r="BJ1179" s="15"/>
      <c r="BK1179" s="15"/>
      <c r="BL1179" s="15"/>
      <c r="BM1179" s="15"/>
      <c r="BN1179" s="15"/>
      <c r="BO1179" s="15"/>
      <c r="BQ1179" s="18"/>
      <c r="BR1179" s="15"/>
      <c r="BS1179" s="15"/>
      <c r="BT1179" s="15"/>
      <c r="BU1179" s="15"/>
      <c r="BV1179" s="15"/>
      <c r="BW1179" s="15"/>
      <c r="BX1179" s="15"/>
      <c r="BY1179" s="15"/>
      <c r="BZ1179" s="15"/>
    </row>
    <row r="1180" spans="1:78" ht="15" customHeight="1" x14ac:dyDescent="0.75">
      <c r="A1180" s="10">
        <v>1</v>
      </c>
      <c r="B1180" s="11">
        <v>10000</v>
      </c>
      <c r="C1180" s="11">
        <v>41741</v>
      </c>
      <c r="D1180" s="11">
        <v>56000</v>
      </c>
      <c r="E1180" s="11">
        <v>3</v>
      </c>
      <c r="F1180" s="11">
        <v>0</v>
      </c>
      <c r="G1180" s="11">
        <v>0</v>
      </c>
      <c r="H1180" s="11">
        <v>20.233333333000001</v>
      </c>
      <c r="I1180" s="11">
        <v>2</v>
      </c>
      <c r="J1180" s="11">
        <v>6</v>
      </c>
      <c r="K1180" s="11"/>
      <c r="L1180" s="11" t="s">
        <v>20</v>
      </c>
      <c r="M1180" s="11" t="s">
        <v>15</v>
      </c>
      <c r="N1180" s="11">
        <f t="shared" si="126"/>
        <v>0</v>
      </c>
      <c r="O1180" s="11">
        <f t="shared" si="127"/>
        <v>0</v>
      </c>
      <c r="P1180" s="11">
        <f t="shared" si="128"/>
        <v>0</v>
      </c>
      <c r="Q1180" s="11">
        <f t="shared" si="129"/>
        <v>1</v>
      </c>
      <c r="R1180" s="11">
        <f t="shared" si="130"/>
        <v>0</v>
      </c>
      <c r="S1180" s="11">
        <f t="shared" si="131"/>
        <v>0</v>
      </c>
      <c r="T1180" s="9">
        <f t="shared" si="132"/>
        <v>0</v>
      </c>
      <c r="AT1180" s="18"/>
      <c r="AU1180" s="15"/>
      <c r="AV1180" s="15"/>
      <c r="AW1180" s="15"/>
      <c r="AX1180" s="15"/>
      <c r="AY1180" s="15"/>
      <c r="AZ1180" s="15"/>
      <c r="BA1180" s="15"/>
      <c r="BB1180" s="15"/>
      <c r="BC1180" s="15"/>
      <c r="BD1180" s="15"/>
      <c r="BE1180" s="15"/>
      <c r="BF1180" s="15"/>
      <c r="BG1180" s="15"/>
      <c r="BH1180" s="15"/>
      <c r="BI1180" s="15"/>
      <c r="BJ1180" s="15"/>
      <c r="BK1180" s="15"/>
      <c r="BL1180" s="15"/>
      <c r="BM1180" s="15"/>
      <c r="BN1180" s="15"/>
      <c r="BO1180" s="15"/>
      <c r="BQ1180" s="18"/>
      <c r="BR1180" s="15"/>
      <c r="BS1180" s="15"/>
      <c r="BT1180" s="15"/>
      <c r="BU1180" s="15"/>
      <c r="BV1180" s="15"/>
      <c r="BW1180" s="15"/>
      <c r="BX1180" s="15"/>
      <c r="BY1180" s="15"/>
      <c r="BZ1180" s="15"/>
    </row>
    <row r="1181" spans="1:78" ht="15" customHeight="1" x14ac:dyDescent="0.75">
      <c r="A1181" s="10">
        <v>1</v>
      </c>
      <c r="B1181" s="11">
        <v>10000</v>
      </c>
      <c r="C1181" s="11">
        <v>46946</v>
      </c>
      <c r="D1181" s="11">
        <v>65000</v>
      </c>
      <c r="E1181" s="11">
        <v>7.2</v>
      </c>
      <c r="F1181" s="11">
        <v>0</v>
      </c>
      <c r="G1181" s="11">
        <v>1</v>
      </c>
      <c r="H1181" s="11">
        <v>80.099999999999994</v>
      </c>
      <c r="I1181" s="11">
        <v>1</v>
      </c>
      <c r="J1181" s="11">
        <v>12</v>
      </c>
      <c r="K1181" s="11"/>
      <c r="L1181" s="11" t="s">
        <v>13</v>
      </c>
      <c r="M1181" s="11" t="s">
        <v>15</v>
      </c>
      <c r="N1181" s="11">
        <f t="shared" si="126"/>
        <v>1</v>
      </c>
      <c r="O1181" s="11">
        <f t="shared" si="127"/>
        <v>0</v>
      </c>
      <c r="P1181" s="11">
        <f t="shared" si="128"/>
        <v>0</v>
      </c>
      <c r="Q1181" s="11">
        <f t="shared" si="129"/>
        <v>1</v>
      </c>
      <c r="R1181" s="11">
        <f t="shared" si="130"/>
        <v>0</v>
      </c>
      <c r="S1181" s="11">
        <f t="shared" si="131"/>
        <v>0</v>
      </c>
      <c r="T1181" s="9">
        <f t="shared" si="132"/>
        <v>80.099999999999994</v>
      </c>
      <c r="AT1181" s="18"/>
      <c r="AU1181" s="15"/>
      <c r="AV1181" s="15"/>
      <c r="AW1181" s="15"/>
      <c r="AX1181" s="15"/>
      <c r="AY1181" s="15"/>
      <c r="AZ1181" s="15"/>
      <c r="BA1181" s="15"/>
      <c r="BB1181" s="15"/>
      <c r="BC1181" s="15"/>
      <c r="BD1181" s="15"/>
      <c r="BE1181" s="15"/>
      <c r="BF1181" s="15"/>
      <c r="BG1181" s="15"/>
      <c r="BH1181" s="15"/>
      <c r="BI1181" s="15"/>
      <c r="BJ1181" s="15"/>
      <c r="BK1181" s="15"/>
      <c r="BL1181" s="15"/>
      <c r="BM1181" s="15"/>
      <c r="BN1181" s="15"/>
      <c r="BO1181" s="15"/>
      <c r="BQ1181" s="18"/>
      <c r="BR1181" s="15"/>
      <c r="BS1181" s="15"/>
      <c r="BT1181" s="15"/>
      <c r="BU1181" s="15"/>
      <c r="BV1181" s="15"/>
      <c r="BW1181" s="15"/>
      <c r="BX1181" s="15"/>
      <c r="BY1181" s="15"/>
      <c r="BZ1181" s="15"/>
    </row>
    <row r="1182" spans="1:78" ht="15" customHeight="1" x14ac:dyDescent="0.75">
      <c r="A1182" s="10">
        <v>1</v>
      </c>
      <c r="B1182" s="11">
        <v>10000</v>
      </c>
      <c r="C1182" s="11">
        <v>75000</v>
      </c>
      <c r="D1182" s="11">
        <v>103600</v>
      </c>
      <c r="E1182" s="11">
        <v>17.600000000000001</v>
      </c>
      <c r="F1182" s="11">
        <v>0</v>
      </c>
      <c r="G1182" s="11">
        <v>0</v>
      </c>
      <c r="H1182" s="11">
        <v>171.43333333000001</v>
      </c>
      <c r="I1182" s="11">
        <v>0</v>
      </c>
      <c r="J1182" s="11">
        <v>24</v>
      </c>
      <c r="K1182" s="11"/>
      <c r="L1182" s="11" t="s">
        <v>13</v>
      </c>
      <c r="M1182" s="11" t="s">
        <v>17</v>
      </c>
      <c r="N1182" s="11">
        <f t="shared" si="126"/>
        <v>1</v>
      </c>
      <c r="O1182" s="11">
        <f t="shared" si="127"/>
        <v>1</v>
      </c>
      <c r="P1182" s="11">
        <f t="shared" si="128"/>
        <v>0</v>
      </c>
      <c r="Q1182" s="11">
        <f t="shared" si="129"/>
        <v>0</v>
      </c>
      <c r="R1182" s="11">
        <f t="shared" si="130"/>
        <v>0</v>
      </c>
      <c r="S1182" s="11">
        <f t="shared" si="131"/>
        <v>0</v>
      </c>
      <c r="T1182" s="9">
        <f t="shared" si="132"/>
        <v>171.43333333000001</v>
      </c>
      <c r="AT1182" s="18"/>
      <c r="AU1182" s="15"/>
      <c r="AV1182" s="15"/>
      <c r="AW1182" s="15"/>
      <c r="AX1182" s="15"/>
      <c r="AY1182" s="15"/>
      <c r="AZ1182" s="15"/>
      <c r="BA1182" s="15"/>
      <c r="BB1182" s="15"/>
      <c r="BC1182" s="15"/>
      <c r="BD1182" s="15"/>
      <c r="BE1182" s="15"/>
      <c r="BF1182" s="15"/>
      <c r="BG1182" s="15"/>
      <c r="BH1182" s="15"/>
      <c r="BI1182" s="15"/>
      <c r="BJ1182" s="15"/>
      <c r="BK1182" s="15"/>
      <c r="BL1182" s="15"/>
      <c r="BM1182" s="15"/>
      <c r="BN1182" s="15"/>
      <c r="BO1182" s="15"/>
      <c r="BQ1182" s="18"/>
      <c r="BR1182" s="15"/>
      <c r="BS1182" s="15"/>
      <c r="BT1182" s="15"/>
      <c r="BU1182" s="15"/>
      <c r="BV1182" s="15"/>
      <c r="BW1182" s="15"/>
      <c r="BX1182" s="15"/>
      <c r="BY1182" s="15"/>
      <c r="BZ1182" s="15"/>
    </row>
    <row r="1183" spans="1:78" ht="15" customHeight="1" x14ac:dyDescent="0.75">
      <c r="A1183" s="10">
        <v>1</v>
      </c>
      <c r="B1183" s="11">
        <v>10000</v>
      </c>
      <c r="C1183" s="11">
        <v>59929</v>
      </c>
      <c r="D1183" s="11"/>
      <c r="E1183" s="11">
        <v>5</v>
      </c>
      <c r="F1183" s="11"/>
      <c r="G1183" s="11"/>
      <c r="H1183" s="11"/>
      <c r="I1183" s="11"/>
      <c r="J1183" s="11"/>
      <c r="K1183" s="11"/>
      <c r="L1183" s="11" t="s">
        <v>20</v>
      </c>
      <c r="M1183" s="11" t="s">
        <v>14</v>
      </c>
      <c r="N1183" s="11">
        <f t="shared" si="126"/>
        <v>0</v>
      </c>
      <c r="O1183" s="11">
        <f t="shared" si="127"/>
        <v>0</v>
      </c>
      <c r="P1183" s="11">
        <f t="shared" si="128"/>
        <v>1</v>
      </c>
      <c r="Q1183" s="11">
        <f t="shared" si="129"/>
        <v>0</v>
      </c>
      <c r="R1183" s="11">
        <f t="shared" si="130"/>
        <v>0</v>
      </c>
      <c r="S1183" s="11">
        <f t="shared" si="131"/>
        <v>0</v>
      </c>
      <c r="T1183" s="9">
        <f t="shared" si="132"/>
        <v>0</v>
      </c>
      <c r="AT1183" s="18"/>
      <c r="AU1183" s="15"/>
      <c r="AV1183" s="15"/>
      <c r="AW1183" s="15"/>
      <c r="AX1183" s="15"/>
      <c r="AY1183" s="15"/>
      <c r="AZ1183" s="15"/>
      <c r="BA1183" s="15"/>
      <c r="BB1183" s="15"/>
      <c r="BC1183" s="15"/>
      <c r="BD1183" s="15"/>
      <c r="BE1183" s="15"/>
      <c r="BF1183" s="15"/>
      <c r="BG1183" s="15"/>
      <c r="BH1183" s="15"/>
      <c r="BI1183" s="15"/>
      <c r="BJ1183" s="15"/>
      <c r="BK1183" s="15"/>
      <c r="BL1183" s="15"/>
      <c r="BM1183" s="15"/>
      <c r="BN1183" s="15"/>
      <c r="BO1183" s="15"/>
      <c r="BQ1183" s="18"/>
      <c r="BR1183" s="15"/>
      <c r="BS1183" s="15"/>
      <c r="BT1183" s="15"/>
      <c r="BU1183" s="15"/>
      <c r="BV1183" s="15"/>
      <c r="BW1183" s="15"/>
      <c r="BX1183" s="15"/>
      <c r="BY1183" s="15"/>
      <c r="BZ1183" s="15"/>
    </row>
    <row r="1184" spans="1:78" ht="15" customHeight="1" x14ac:dyDescent="0.75">
      <c r="A1184" s="10">
        <v>1</v>
      </c>
      <c r="B1184" s="11">
        <v>10000</v>
      </c>
      <c r="C1184" s="11">
        <v>99600</v>
      </c>
      <c r="D1184" s="11">
        <v>125500</v>
      </c>
      <c r="E1184" s="11">
        <v>8</v>
      </c>
      <c r="F1184" s="11">
        <v>0</v>
      </c>
      <c r="G1184" s="11">
        <v>0</v>
      </c>
      <c r="H1184" s="11">
        <v>80.099999999999994</v>
      </c>
      <c r="I1184" s="11">
        <v>3</v>
      </c>
      <c r="J1184" s="11">
        <v>21</v>
      </c>
      <c r="K1184" s="11"/>
      <c r="L1184" s="11" t="s">
        <v>20</v>
      </c>
      <c r="M1184" s="11" t="s">
        <v>15</v>
      </c>
      <c r="N1184" s="11">
        <f t="shared" si="126"/>
        <v>0</v>
      </c>
      <c r="O1184" s="11">
        <f t="shared" si="127"/>
        <v>0</v>
      </c>
      <c r="P1184" s="11">
        <f t="shared" si="128"/>
        <v>0</v>
      </c>
      <c r="Q1184" s="11">
        <f t="shared" si="129"/>
        <v>1</v>
      </c>
      <c r="R1184" s="11">
        <f t="shared" si="130"/>
        <v>0</v>
      </c>
      <c r="S1184" s="11">
        <f t="shared" si="131"/>
        <v>0</v>
      </c>
      <c r="T1184" s="9">
        <f t="shared" si="132"/>
        <v>0</v>
      </c>
      <c r="AT1184" s="18"/>
      <c r="AU1184" s="15"/>
      <c r="AV1184" s="15"/>
      <c r="AW1184" s="15"/>
      <c r="AX1184" s="15"/>
      <c r="AY1184" s="15"/>
      <c r="AZ1184" s="15"/>
      <c r="BA1184" s="15"/>
      <c r="BB1184" s="15"/>
      <c r="BC1184" s="15"/>
      <c r="BD1184" s="15"/>
      <c r="BE1184" s="15"/>
      <c r="BF1184" s="15"/>
      <c r="BG1184" s="15"/>
      <c r="BH1184" s="15"/>
      <c r="BI1184" s="15"/>
      <c r="BJ1184" s="15"/>
      <c r="BK1184" s="15"/>
      <c r="BL1184" s="15"/>
      <c r="BM1184" s="15"/>
      <c r="BN1184" s="15"/>
      <c r="BO1184" s="15"/>
      <c r="BQ1184" s="18"/>
      <c r="BR1184" s="15"/>
      <c r="BS1184" s="15"/>
      <c r="BT1184" s="15"/>
      <c r="BU1184" s="15"/>
      <c r="BV1184" s="15"/>
      <c r="BW1184" s="15"/>
      <c r="BX1184" s="15"/>
      <c r="BY1184" s="15"/>
      <c r="BZ1184" s="15"/>
    </row>
    <row r="1185" spans="1:78" ht="15" customHeight="1" x14ac:dyDescent="0.75">
      <c r="A1185" s="10">
        <v>1</v>
      </c>
      <c r="B1185" s="11">
        <v>10000</v>
      </c>
      <c r="C1185" s="11">
        <v>122800</v>
      </c>
      <c r="D1185" s="11">
        <v>151500</v>
      </c>
      <c r="E1185" s="11">
        <v>2</v>
      </c>
      <c r="F1185" s="11">
        <v>0</v>
      </c>
      <c r="G1185" s="11">
        <v>0</v>
      </c>
      <c r="H1185" s="11">
        <v>205.96666667</v>
      </c>
      <c r="I1185" s="11">
        <v>1</v>
      </c>
      <c r="J1185" s="11">
        <v>23</v>
      </c>
      <c r="K1185" s="11"/>
      <c r="L1185" s="11" t="s">
        <v>13</v>
      </c>
      <c r="M1185" s="11" t="s">
        <v>18</v>
      </c>
      <c r="N1185" s="11">
        <f t="shared" si="126"/>
        <v>1</v>
      </c>
      <c r="O1185" s="11">
        <f t="shared" si="127"/>
        <v>0</v>
      </c>
      <c r="P1185" s="11">
        <f t="shared" si="128"/>
        <v>0</v>
      </c>
      <c r="Q1185" s="11">
        <f t="shared" si="129"/>
        <v>0</v>
      </c>
      <c r="R1185" s="11">
        <f t="shared" si="130"/>
        <v>0</v>
      </c>
      <c r="S1185" s="11">
        <f t="shared" si="131"/>
        <v>1</v>
      </c>
      <c r="T1185" s="9">
        <f t="shared" si="132"/>
        <v>205.96666667</v>
      </c>
      <c r="AT1185" s="18"/>
      <c r="AU1185" s="15"/>
      <c r="AV1185" s="15"/>
      <c r="AW1185" s="15"/>
      <c r="AX1185" s="15"/>
      <c r="AY1185" s="15"/>
      <c r="AZ1185" s="15"/>
      <c r="BA1185" s="15"/>
      <c r="BB1185" s="15"/>
      <c r="BC1185" s="15"/>
      <c r="BD1185" s="15"/>
      <c r="BE1185" s="15"/>
      <c r="BF1185" s="15"/>
      <c r="BG1185" s="15"/>
      <c r="BH1185" s="15"/>
      <c r="BI1185" s="15"/>
      <c r="BJ1185" s="15"/>
      <c r="BK1185" s="15"/>
      <c r="BL1185" s="15"/>
      <c r="BM1185" s="15"/>
      <c r="BN1185" s="15"/>
      <c r="BO1185" s="15"/>
      <c r="BQ1185" s="18"/>
      <c r="BR1185" s="15"/>
      <c r="BS1185" s="15"/>
      <c r="BT1185" s="15"/>
      <c r="BU1185" s="15"/>
      <c r="BV1185" s="15"/>
      <c r="BW1185" s="15"/>
      <c r="BX1185" s="15"/>
      <c r="BY1185" s="15"/>
      <c r="BZ1185" s="15"/>
    </row>
    <row r="1186" spans="1:78" ht="15" customHeight="1" x14ac:dyDescent="0.75">
      <c r="A1186" s="10">
        <v>1</v>
      </c>
      <c r="B1186" s="11">
        <v>10000</v>
      </c>
      <c r="C1186" s="11">
        <v>49000</v>
      </c>
      <c r="D1186" s="11">
        <v>70000</v>
      </c>
      <c r="E1186" s="11"/>
      <c r="F1186" s="11">
        <v>0</v>
      </c>
      <c r="G1186" s="11">
        <v>3</v>
      </c>
      <c r="H1186" s="11">
        <v>190.73333332999999</v>
      </c>
      <c r="I1186" s="11">
        <v>1</v>
      </c>
      <c r="J1186" s="11">
        <v>12</v>
      </c>
      <c r="K1186" s="11"/>
      <c r="L1186" s="11" t="s">
        <v>13</v>
      </c>
      <c r="M1186" s="11" t="s">
        <v>14</v>
      </c>
      <c r="N1186" s="11">
        <f t="shared" si="126"/>
        <v>1</v>
      </c>
      <c r="O1186" s="11">
        <f t="shared" si="127"/>
        <v>0</v>
      </c>
      <c r="P1186" s="11">
        <f t="shared" si="128"/>
        <v>1</v>
      </c>
      <c r="Q1186" s="11">
        <f t="shared" si="129"/>
        <v>0</v>
      </c>
      <c r="R1186" s="11">
        <f t="shared" si="130"/>
        <v>0</v>
      </c>
      <c r="S1186" s="11">
        <f t="shared" si="131"/>
        <v>0</v>
      </c>
      <c r="T1186" s="9">
        <f t="shared" si="132"/>
        <v>190.73333332999999</v>
      </c>
      <c r="AT1186" s="18"/>
      <c r="AU1186" s="15"/>
      <c r="AV1186" s="15"/>
      <c r="AW1186" s="15"/>
      <c r="AX1186" s="15"/>
      <c r="AY1186" s="15"/>
      <c r="AZ1186" s="15"/>
      <c r="BA1186" s="15"/>
      <c r="BB1186" s="15"/>
      <c r="BC1186" s="15"/>
      <c r="BD1186" s="15"/>
      <c r="BE1186" s="15"/>
      <c r="BF1186" s="15"/>
      <c r="BG1186" s="15"/>
      <c r="BH1186" s="15"/>
      <c r="BI1186" s="15"/>
      <c r="BJ1186" s="15"/>
      <c r="BK1186" s="15"/>
      <c r="BL1186" s="15"/>
      <c r="BM1186" s="15"/>
      <c r="BN1186" s="15"/>
      <c r="BO1186" s="15"/>
      <c r="BQ1186" s="18"/>
      <c r="BR1186" s="15"/>
      <c r="BS1186" s="15"/>
      <c r="BT1186" s="15"/>
      <c r="BU1186" s="15"/>
      <c r="BV1186" s="15"/>
      <c r="BW1186" s="15"/>
      <c r="BX1186" s="15"/>
      <c r="BY1186" s="15"/>
      <c r="BZ1186" s="15"/>
    </row>
    <row r="1187" spans="1:78" ht="15" customHeight="1" x14ac:dyDescent="0.75">
      <c r="A1187" s="10">
        <v>1</v>
      </c>
      <c r="B1187" s="11">
        <v>10000</v>
      </c>
      <c r="C1187" s="11">
        <v>48840</v>
      </c>
      <c r="D1187" s="11">
        <v>58740</v>
      </c>
      <c r="E1187" s="11">
        <v>15</v>
      </c>
      <c r="F1187" s="11">
        <v>2</v>
      </c>
      <c r="G1187" s="11">
        <v>2</v>
      </c>
      <c r="H1187" s="11">
        <v>194.8</v>
      </c>
      <c r="I1187" s="11">
        <v>0</v>
      </c>
      <c r="J1187" s="11">
        <v>39</v>
      </c>
      <c r="K1187" s="11"/>
      <c r="L1187" s="11" t="s">
        <v>13</v>
      </c>
      <c r="M1187" s="11" t="s">
        <v>14</v>
      </c>
      <c r="N1187" s="11">
        <f t="shared" si="126"/>
        <v>1</v>
      </c>
      <c r="O1187" s="11">
        <f t="shared" si="127"/>
        <v>0</v>
      </c>
      <c r="P1187" s="11">
        <f t="shared" si="128"/>
        <v>1</v>
      </c>
      <c r="Q1187" s="11">
        <f t="shared" si="129"/>
        <v>0</v>
      </c>
      <c r="R1187" s="11">
        <f t="shared" si="130"/>
        <v>0</v>
      </c>
      <c r="S1187" s="11">
        <f t="shared" si="131"/>
        <v>0</v>
      </c>
      <c r="T1187" s="9">
        <f t="shared" si="132"/>
        <v>194.8</v>
      </c>
      <c r="AT1187" s="18"/>
      <c r="AU1187" s="15"/>
      <c r="AV1187" s="15"/>
      <c r="AW1187" s="15"/>
      <c r="AX1187" s="15"/>
      <c r="AY1187" s="15"/>
      <c r="AZ1187" s="15"/>
      <c r="BA1187" s="15"/>
      <c r="BB1187" s="15"/>
      <c r="BC1187" s="15"/>
      <c r="BD1187" s="15"/>
      <c r="BE1187" s="15"/>
      <c r="BF1187" s="15"/>
      <c r="BG1187" s="15"/>
      <c r="BH1187" s="15"/>
      <c r="BI1187" s="15"/>
      <c r="BJ1187" s="15"/>
      <c r="BK1187" s="15"/>
      <c r="BL1187" s="15"/>
      <c r="BM1187" s="15"/>
      <c r="BN1187" s="15"/>
      <c r="BO1187" s="15"/>
      <c r="BQ1187" s="18"/>
      <c r="BR1187" s="15"/>
      <c r="BS1187" s="15"/>
      <c r="BT1187" s="15"/>
      <c r="BU1187" s="15"/>
      <c r="BV1187" s="15"/>
      <c r="BW1187" s="15"/>
      <c r="BX1187" s="15"/>
      <c r="BY1187" s="15"/>
      <c r="BZ1187" s="15"/>
    </row>
    <row r="1188" spans="1:78" ht="15" customHeight="1" x14ac:dyDescent="0.75">
      <c r="A1188" s="10">
        <v>1</v>
      </c>
      <c r="B1188" s="11">
        <v>10000</v>
      </c>
      <c r="C1188" s="11">
        <v>13161</v>
      </c>
      <c r="D1188" s="11">
        <v>37700</v>
      </c>
      <c r="E1188" s="11"/>
      <c r="F1188" s="11">
        <v>3</v>
      </c>
      <c r="G1188" s="11">
        <v>0</v>
      </c>
      <c r="H1188" s="11">
        <v>79.099999999999994</v>
      </c>
      <c r="I1188" s="11">
        <v>2</v>
      </c>
      <c r="J1188" s="11">
        <v>9</v>
      </c>
      <c r="K1188" s="11"/>
      <c r="L1188" s="11" t="s">
        <v>20</v>
      </c>
      <c r="M1188" s="11" t="s">
        <v>14</v>
      </c>
      <c r="N1188" s="11">
        <f t="shared" si="126"/>
        <v>0</v>
      </c>
      <c r="O1188" s="11">
        <f t="shared" si="127"/>
        <v>0</v>
      </c>
      <c r="P1188" s="11">
        <f t="shared" si="128"/>
        <v>1</v>
      </c>
      <c r="Q1188" s="11">
        <f t="shared" si="129"/>
        <v>0</v>
      </c>
      <c r="R1188" s="11">
        <f t="shared" si="130"/>
        <v>0</v>
      </c>
      <c r="S1188" s="11">
        <f t="shared" si="131"/>
        <v>0</v>
      </c>
      <c r="T1188" s="9">
        <f t="shared" si="132"/>
        <v>0</v>
      </c>
      <c r="AT1188" s="18"/>
      <c r="AU1188" s="15"/>
      <c r="AV1188" s="15"/>
      <c r="AW1188" s="15"/>
      <c r="AX1188" s="15"/>
      <c r="AY1188" s="15"/>
      <c r="AZ1188" s="15"/>
      <c r="BA1188" s="15"/>
      <c r="BB1188" s="15"/>
      <c r="BC1188" s="15"/>
      <c r="BD1188" s="15"/>
      <c r="BE1188" s="15"/>
      <c r="BF1188" s="15"/>
      <c r="BG1188" s="15"/>
      <c r="BH1188" s="15"/>
      <c r="BI1188" s="15"/>
      <c r="BJ1188" s="15"/>
      <c r="BK1188" s="15"/>
      <c r="BL1188" s="15"/>
      <c r="BM1188" s="15"/>
      <c r="BN1188" s="15"/>
      <c r="BO1188" s="15"/>
      <c r="BQ1188" s="18"/>
      <c r="BR1188" s="15"/>
      <c r="BS1188" s="15"/>
      <c r="BT1188" s="15"/>
      <c r="BU1188" s="15"/>
      <c r="BV1188" s="15"/>
      <c r="BW1188" s="15"/>
      <c r="BX1188" s="15"/>
      <c r="BY1188" s="15"/>
      <c r="BZ1188" s="15"/>
    </row>
    <row r="1189" spans="1:78" ht="15" customHeight="1" x14ac:dyDescent="0.75">
      <c r="A1189" s="10">
        <v>1</v>
      </c>
      <c r="B1189" s="11">
        <v>10000</v>
      </c>
      <c r="C1189" s="11">
        <v>84000</v>
      </c>
      <c r="D1189" s="11">
        <v>132965</v>
      </c>
      <c r="E1189" s="11">
        <v>30</v>
      </c>
      <c r="F1189" s="11">
        <v>0</v>
      </c>
      <c r="G1189" s="11">
        <v>0</v>
      </c>
      <c r="H1189" s="11">
        <v>325.63333333000003</v>
      </c>
      <c r="I1189" s="11">
        <v>1</v>
      </c>
      <c r="J1189" s="11">
        <v>24</v>
      </c>
      <c r="K1189" s="11"/>
      <c r="L1189" s="11" t="s">
        <v>20</v>
      </c>
      <c r="M1189" s="11" t="s">
        <v>16</v>
      </c>
      <c r="N1189" s="11">
        <f t="shared" si="126"/>
        <v>0</v>
      </c>
      <c r="O1189" s="11">
        <f t="shared" si="127"/>
        <v>0</v>
      </c>
      <c r="P1189" s="11">
        <f t="shared" si="128"/>
        <v>0</v>
      </c>
      <c r="Q1189" s="11">
        <f t="shared" si="129"/>
        <v>0</v>
      </c>
      <c r="R1189" s="11">
        <f t="shared" si="130"/>
        <v>1</v>
      </c>
      <c r="S1189" s="11">
        <f t="shared" si="131"/>
        <v>0</v>
      </c>
      <c r="T1189" s="9">
        <f t="shared" si="132"/>
        <v>0</v>
      </c>
      <c r="AT1189" s="18"/>
      <c r="AU1189" s="15"/>
      <c r="AV1189" s="15"/>
      <c r="AW1189" s="15"/>
      <c r="AX1189" s="15"/>
      <c r="AY1189" s="15"/>
      <c r="AZ1189" s="15"/>
      <c r="BA1189" s="15"/>
      <c r="BB1189" s="15"/>
      <c r="BC1189" s="15"/>
      <c r="BD1189" s="15"/>
      <c r="BE1189" s="15"/>
      <c r="BF1189" s="15"/>
      <c r="BG1189" s="15"/>
      <c r="BH1189" s="15"/>
      <c r="BI1189" s="15"/>
      <c r="BJ1189" s="15"/>
      <c r="BK1189" s="15"/>
      <c r="BL1189" s="15"/>
      <c r="BM1189" s="15"/>
      <c r="BN1189" s="15"/>
      <c r="BO1189" s="15"/>
      <c r="BQ1189" s="18"/>
      <c r="BR1189" s="15"/>
      <c r="BS1189" s="15"/>
      <c r="BT1189" s="15"/>
      <c r="BU1189" s="15"/>
      <c r="BV1189" s="15"/>
      <c r="BW1189" s="15"/>
      <c r="BX1189" s="15"/>
      <c r="BY1189" s="15"/>
      <c r="BZ1189" s="15"/>
    </row>
    <row r="1190" spans="1:78" ht="15" customHeight="1" x14ac:dyDescent="0.75">
      <c r="A1190" s="10">
        <v>1</v>
      </c>
      <c r="B1190" s="11">
        <v>10000</v>
      </c>
      <c r="C1190" s="11">
        <v>42321</v>
      </c>
      <c r="D1190" s="11">
        <v>53800</v>
      </c>
      <c r="E1190" s="11">
        <v>4</v>
      </c>
      <c r="F1190" s="11">
        <v>0</v>
      </c>
      <c r="G1190" s="11">
        <v>0</v>
      </c>
      <c r="H1190" s="11">
        <v>275.89999999999998</v>
      </c>
      <c r="I1190" s="11">
        <v>0</v>
      </c>
      <c r="J1190" s="11">
        <v>19</v>
      </c>
      <c r="K1190" s="11"/>
      <c r="L1190" s="11" t="s">
        <v>20</v>
      </c>
      <c r="M1190" s="11" t="s">
        <v>14</v>
      </c>
      <c r="N1190" s="11">
        <f t="shared" si="126"/>
        <v>0</v>
      </c>
      <c r="O1190" s="11">
        <f t="shared" si="127"/>
        <v>0</v>
      </c>
      <c r="P1190" s="11">
        <f t="shared" si="128"/>
        <v>1</v>
      </c>
      <c r="Q1190" s="11">
        <f t="shared" si="129"/>
        <v>0</v>
      </c>
      <c r="R1190" s="11">
        <f t="shared" si="130"/>
        <v>0</v>
      </c>
      <c r="S1190" s="11">
        <f t="shared" si="131"/>
        <v>0</v>
      </c>
      <c r="T1190" s="9">
        <f t="shared" si="132"/>
        <v>0</v>
      </c>
      <c r="AT1190" s="18"/>
      <c r="AU1190" s="15"/>
      <c r="AV1190" s="15"/>
      <c r="AW1190" s="15"/>
      <c r="AX1190" s="15"/>
      <c r="AY1190" s="15"/>
      <c r="AZ1190" s="15"/>
      <c r="BA1190" s="15"/>
      <c r="BB1190" s="15"/>
      <c r="BC1190" s="15"/>
      <c r="BD1190" s="15"/>
      <c r="BE1190" s="15"/>
      <c r="BF1190" s="15"/>
      <c r="BG1190" s="15"/>
      <c r="BH1190" s="15"/>
      <c r="BI1190" s="15"/>
      <c r="BJ1190" s="15"/>
      <c r="BK1190" s="15"/>
      <c r="BL1190" s="15"/>
      <c r="BM1190" s="15"/>
      <c r="BN1190" s="15"/>
      <c r="BO1190" s="15"/>
      <c r="BQ1190" s="18"/>
      <c r="BR1190" s="15"/>
      <c r="BS1190" s="15"/>
      <c r="BT1190" s="15"/>
      <c r="BU1190" s="15"/>
      <c r="BV1190" s="15"/>
      <c r="BW1190" s="15"/>
      <c r="BX1190" s="15"/>
      <c r="BY1190" s="15"/>
      <c r="BZ1190" s="15"/>
    </row>
    <row r="1191" spans="1:78" ht="15" customHeight="1" x14ac:dyDescent="0.75">
      <c r="A1191" s="10">
        <v>1</v>
      </c>
      <c r="B1191" s="11">
        <v>10000</v>
      </c>
      <c r="C1191" s="11">
        <v>65000</v>
      </c>
      <c r="D1191" s="11">
        <v>80000</v>
      </c>
      <c r="E1191" s="11">
        <v>2</v>
      </c>
      <c r="F1191" s="11">
        <v>0</v>
      </c>
      <c r="G1191" s="11">
        <v>0</v>
      </c>
      <c r="H1191" s="11">
        <v>26.366666667000001</v>
      </c>
      <c r="I1191" s="11">
        <v>3</v>
      </c>
      <c r="J1191" s="11">
        <v>2</v>
      </c>
      <c r="K1191" s="11"/>
      <c r="L1191" s="11" t="s">
        <v>20</v>
      </c>
      <c r="M1191" s="11" t="s">
        <v>14</v>
      </c>
      <c r="N1191" s="11">
        <f t="shared" si="126"/>
        <v>0</v>
      </c>
      <c r="O1191" s="11">
        <f t="shared" si="127"/>
        <v>0</v>
      </c>
      <c r="P1191" s="11">
        <f t="shared" si="128"/>
        <v>1</v>
      </c>
      <c r="Q1191" s="11">
        <f t="shared" si="129"/>
        <v>0</v>
      </c>
      <c r="R1191" s="11">
        <f t="shared" si="130"/>
        <v>0</v>
      </c>
      <c r="S1191" s="11">
        <f t="shared" si="131"/>
        <v>0</v>
      </c>
      <c r="T1191" s="9">
        <f t="shared" si="132"/>
        <v>0</v>
      </c>
      <c r="AT1191" s="18"/>
      <c r="AU1191" s="15"/>
      <c r="AV1191" s="15"/>
      <c r="AW1191" s="15"/>
      <c r="AX1191" s="15"/>
      <c r="AY1191" s="15"/>
      <c r="AZ1191" s="15"/>
      <c r="BA1191" s="15"/>
      <c r="BB1191" s="15"/>
      <c r="BC1191" s="15"/>
      <c r="BD1191" s="15"/>
      <c r="BE1191" s="15"/>
      <c r="BF1191" s="15"/>
      <c r="BG1191" s="15"/>
      <c r="BH1191" s="15"/>
      <c r="BI1191" s="15"/>
      <c r="BJ1191" s="15"/>
      <c r="BK1191" s="15"/>
      <c r="BL1191" s="15"/>
      <c r="BM1191" s="15"/>
      <c r="BN1191" s="15"/>
      <c r="BO1191" s="15"/>
      <c r="BQ1191" s="18"/>
      <c r="BR1191" s="15"/>
      <c r="BS1191" s="15"/>
      <c r="BT1191" s="15"/>
      <c r="BU1191" s="15"/>
      <c r="BV1191" s="15"/>
      <c r="BW1191" s="15"/>
      <c r="BX1191" s="15"/>
      <c r="BY1191" s="15"/>
      <c r="BZ1191" s="15"/>
    </row>
    <row r="1192" spans="1:78" ht="15" customHeight="1" x14ac:dyDescent="0.75">
      <c r="A1192" s="10">
        <v>1</v>
      </c>
      <c r="B1192" s="11">
        <v>10000</v>
      </c>
      <c r="C1192" s="11">
        <v>76700</v>
      </c>
      <c r="D1192" s="11">
        <v>97800</v>
      </c>
      <c r="E1192" s="11">
        <v>25</v>
      </c>
      <c r="F1192" s="11"/>
      <c r="G1192" s="11">
        <v>10</v>
      </c>
      <c r="H1192" s="11">
        <v>205.23333332999999</v>
      </c>
      <c r="I1192" s="11">
        <v>3</v>
      </c>
      <c r="J1192" s="11">
        <v>26</v>
      </c>
      <c r="K1192" s="11"/>
      <c r="L1192" s="11" t="s">
        <v>20</v>
      </c>
      <c r="M1192" s="11" t="s">
        <v>14</v>
      </c>
      <c r="N1192" s="11">
        <f t="shared" si="126"/>
        <v>0</v>
      </c>
      <c r="O1192" s="11">
        <f t="shared" si="127"/>
        <v>0</v>
      </c>
      <c r="P1192" s="11">
        <f t="shared" si="128"/>
        <v>1</v>
      </c>
      <c r="Q1192" s="11">
        <f t="shared" si="129"/>
        <v>0</v>
      </c>
      <c r="R1192" s="11">
        <f t="shared" si="130"/>
        <v>0</v>
      </c>
      <c r="S1192" s="11">
        <f t="shared" si="131"/>
        <v>0</v>
      </c>
      <c r="T1192" s="9">
        <f t="shared" si="132"/>
        <v>0</v>
      </c>
      <c r="AT1192" s="18"/>
      <c r="AU1192" s="15"/>
      <c r="AV1192" s="15"/>
      <c r="AW1192" s="15"/>
      <c r="AX1192" s="15"/>
      <c r="AY1192" s="15"/>
      <c r="AZ1192" s="15"/>
      <c r="BA1192" s="15"/>
      <c r="BB1192" s="15"/>
      <c r="BC1192" s="15"/>
      <c r="BD1192" s="15"/>
      <c r="BE1192" s="15"/>
      <c r="BF1192" s="15"/>
      <c r="BG1192" s="15"/>
      <c r="BH1192" s="15"/>
      <c r="BI1192" s="15"/>
      <c r="BJ1192" s="15"/>
      <c r="BK1192" s="15"/>
      <c r="BL1192" s="15"/>
      <c r="BM1192" s="15"/>
      <c r="BN1192" s="15"/>
      <c r="BO1192" s="15"/>
      <c r="BQ1192" s="18"/>
      <c r="BR1192" s="15"/>
      <c r="BS1192" s="15"/>
      <c r="BT1192" s="15"/>
      <c r="BU1192" s="15"/>
      <c r="BV1192" s="15"/>
      <c r="BW1192" s="15"/>
      <c r="BX1192" s="15"/>
      <c r="BY1192" s="15"/>
      <c r="BZ1192" s="15"/>
    </row>
    <row r="1193" spans="1:78" ht="15" customHeight="1" x14ac:dyDescent="0.75">
      <c r="A1193" s="10">
        <v>1</v>
      </c>
      <c r="B1193" s="11">
        <v>10000</v>
      </c>
      <c r="C1193" s="11">
        <v>59543</v>
      </c>
      <c r="D1193" s="11">
        <v>86800</v>
      </c>
      <c r="E1193" s="11">
        <v>9</v>
      </c>
      <c r="F1193" s="11">
        <v>3</v>
      </c>
      <c r="G1193" s="11">
        <v>1</v>
      </c>
      <c r="H1193" s="11">
        <v>152.13333333</v>
      </c>
      <c r="I1193" s="11">
        <v>2</v>
      </c>
      <c r="J1193" s="11">
        <v>51</v>
      </c>
      <c r="K1193" s="11"/>
      <c r="L1193" s="11" t="s">
        <v>20</v>
      </c>
      <c r="M1193" s="11" t="s">
        <v>14</v>
      </c>
      <c r="N1193" s="11">
        <f t="shared" si="126"/>
        <v>0</v>
      </c>
      <c r="O1193" s="11">
        <f t="shared" si="127"/>
        <v>0</v>
      </c>
      <c r="P1193" s="11">
        <f t="shared" si="128"/>
        <v>1</v>
      </c>
      <c r="Q1193" s="11">
        <f t="shared" si="129"/>
        <v>0</v>
      </c>
      <c r="R1193" s="11">
        <f t="shared" si="130"/>
        <v>0</v>
      </c>
      <c r="S1193" s="11">
        <f t="shared" si="131"/>
        <v>0</v>
      </c>
      <c r="T1193" s="9">
        <f t="shared" si="132"/>
        <v>0</v>
      </c>
      <c r="AT1193" s="18"/>
      <c r="AU1193" s="15"/>
      <c r="AV1193" s="15"/>
      <c r="AW1193" s="15"/>
      <c r="AX1193" s="15"/>
      <c r="AY1193" s="15"/>
      <c r="AZ1193" s="15"/>
      <c r="BA1193" s="15"/>
      <c r="BB1193" s="15"/>
      <c r="BC1193" s="15"/>
      <c r="BD1193" s="15"/>
      <c r="BE1193" s="15"/>
      <c r="BF1193" s="15"/>
      <c r="BG1193" s="15"/>
      <c r="BH1193" s="15"/>
      <c r="BI1193" s="15"/>
      <c r="BJ1193" s="15"/>
      <c r="BK1193" s="15"/>
      <c r="BL1193" s="15"/>
      <c r="BM1193" s="15"/>
      <c r="BN1193" s="15"/>
      <c r="BO1193" s="15"/>
      <c r="BQ1193" s="18"/>
      <c r="BR1193" s="15"/>
      <c r="BS1193" s="15"/>
      <c r="BT1193" s="15"/>
      <c r="BU1193" s="15"/>
      <c r="BV1193" s="15"/>
      <c r="BW1193" s="15"/>
      <c r="BX1193" s="15"/>
      <c r="BY1193" s="15"/>
      <c r="BZ1193" s="15"/>
    </row>
    <row r="1194" spans="1:78" ht="15" customHeight="1" x14ac:dyDescent="0.75">
      <c r="A1194" s="10">
        <v>1</v>
      </c>
      <c r="B1194" s="11">
        <v>10000</v>
      </c>
      <c r="C1194" s="11">
        <v>52410</v>
      </c>
      <c r="D1194" s="11">
        <v>54500</v>
      </c>
      <c r="E1194" s="11">
        <v>1</v>
      </c>
      <c r="F1194" s="11">
        <v>9</v>
      </c>
      <c r="G1194" s="11">
        <v>4</v>
      </c>
      <c r="H1194" s="11">
        <v>132.9</v>
      </c>
      <c r="I1194" s="11">
        <v>4</v>
      </c>
      <c r="J1194" s="11">
        <v>29</v>
      </c>
      <c r="K1194" s="11"/>
      <c r="L1194" s="11"/>
      <c r="M1194" s="11" t="s">
        <v>17</v>
      </c>
      <c r="N1194" s="11">
        <f t="shared" si="126"/>
        <v>0</v>
      </c>
      <c r="O1194" s="11">
        <f t="shared" si="127"/>
        <v>1</v>
      </c>
      <c r="P1194" s="11">
        <f t="shared" si="128"/>
        <v>0</v>
      </c>
      <c r="Q1194" s="11">
        <f t="shared" si="129"/>
        <v>0</v>
      </c>
      <c r="R1194" s="11">
        <f t="shared" si="130"/>
        <v>0</v>
      </c>
      <c r="S1194" s="11">
        <f t="shared" si="131"/>
        <v>0</v>
      </c>
      <c r="T1194" s="9">
        <f t="shared" si="132"/>
        <v>0</v>
      </c>
      <c r="AT1194" s="18"/>
      <c r="AU1194" s="15"/>
      <c r="AV1194" s="15"/>
      <c r="AW1194" s="15"/>
      <c r="AX1194" s="15"/>
      <c r="AY1194" s="15"/>
      <c r="AZ1194" s="15"/>
      <c r="BA1194" s="15"/>
      <c r="BB1194" s="15"/>
      <c r="BC1194" s="15"/>
      <c r="BD1194" s="15"/>
      <c r="BE1194" s="15"/>
      <c r="BF1194" s="15"/>
      <c r="BG1194" s="15"/>
      <c r="BH1194" s="15"/>
      <c r="BI1194" s="15"/>
      <c r="BJ1194" s="15"/>
      <c r="BK1194" s="15"/>
      <c r="BL1194" s="15"/>
      <c r="BM1194" s="15"/>
      <c r="BN1194" s="15"/>
      <c r="BO1194" s="15"/>
      <c r="BQ1194" s="18"/>
      <c r="BR1194" s="15"/>
      <c r="BS1194" s="15"/>
      <c r="BT1194" s="15"/>
      <c r="BU1194" s="15"/>
      <c r="BV1194" s="15"/>
      <c r="BW1194" s="15"/>
      <c r="BX1194" s="15"/>
      <c r="BY1194" s="15"/>
      <c r="BZ1194" s="15"/>
    </row>
    <row r="1195" spans="1:78" ht="15" customHeight="1" x14ac:dyDescent="0.75">
      <c r="A1195" s="10">
        <v>1</v>
      </c>
      <c r="B1195" s="11">
        <v>10000</v>
      </c>
      <c r="C1195" s="11">
        <v>50070</v>
      </c>
      <c r="D1195" s="11">
        <v>60670</v>
      </c>
      <c r="E1195" s="11">
        <v>5</v>
      </c>
      <c r="F1195" s="11">
        <v>2</v>
      </c>
      <c r="G1195" s="11">
        <v>0</v>
      </c>
      <c r="H1195" s="11">
        <v>15.233333332999999</v>
      </c>
      <c r="I1195" s="11">
        <v>0</v>
      </c>
      <c r="J1195" s="11">
        <v>1</v>
      </c>
      <c r="K1195" s="11"/>
      <c r="L1195" s="11" t="s">
        <v>13</v>
      </c>
      <c r="M1195" s="11" t="s">
        <v>14</v>
      </c>
      <c r="N1195" s="11">
        <f t="shared" si="126"/>
        <v>1</v>
      </c>
      <c r="O1195" s="11">
        <f t="shared" si="127"/>
        <v>0</v>
      </c>
      <c r="P1195" s="11">
        <f t="shared" si="128"/>
        <v>1</v>
      </c>
      <c r="Q1195" s="11">
        <f t="shared" si="129"/>
        <v>0</v>
      </c>
      <c r="R1195" s="11">
        <f t="shared" si="130"/>
        <v>0</v>
      </c>
      <c r="S1195" s="11">
        <f t="shared" si="131"/>
        <v>0</v>
      </c>
      <c r="T1195" s="9">
        <f t="shared" si="132"/>
        <v>15.233333332999999</v>
      </c>
      <c r="AT1195" s="18"/>
      <c r="AU1195" s="15"/>
      <c r="AV1195" s="15"/>
      <c r="AW1195" s="15"/>
      <c r="AX1195" s="15"/>
      <c r="AY1195" s="15"/>
      <c r="AZ1195" s="15"/>
      <c r="BA1195" s="15"/>
      <c r="BB1195" s="15"/>
      <c r="BC1195" s="15"/>
      <c r="BD1195" s="15"/>
      <c r="BE1195" s="15"/>
      <c r="BF1195" s="15"/>
      <c r="BG1195" s="15"/>
      <c r="BH1195" s="15"/>
      <c r="BI1195" s="15"/>
      <c r="BJ1195" s="15"/>
      <c r="BK1195" s="15"/>
      <c r="BL1195" s="15"/>
      <c r="BM1195" s="15"/>
      <c r="BN1195" s="15"/>
      <c r="BO1195" s="15"/>
      <c r="BQ1195" s="18"/>
      <c r="BR1195" s="15"/>
      <c r="BS1195" s="15"/>
      <c r="BT1195" s="15"/>
      <c r="BU1195" s="15"/>
      <c r="BV1195" s="15"/>
      <c r="BW1195" s="15"/>
      <c r="BX1195" s="15"/>
      <c r="BY1195" s="15"/>
      <c r="BZ1195" s="15"/>
    </row>
    <row r="1196" spans="1:78" ht="15" customHeight="1" x14ac:dyDescent="0.75">
      <c r="A1196" s="10">
        <v>1</v>
      </c>
      <c r="B1196" s="11">
        <v>10000</v>
      </c>
      <c r="C1196" s="11">
        <v>16288</v>
      </c>
      <c r="D1196" s="11">
        <v>48600</v>
      </c>
      <c r="E1196" s="11">
        <v>24</v>
      </c>
      <c r="F1196" s="11">
        <v>0</v>
      </c>
      <c r="G1196" s="11">
        <v>0</v>
      </c>
      <c r="H1196" s="11">
        <v>268.83333333000002</v>
      </c>
      <c r="I1196" s="11">
        <v>1</v>
      </c>
      <c r="J1196" s="11">
        <v>16</v>
      </c>
      <c r="K1196" s="11"/>
      <c r="L1196" s="11" t="s">
        <v>20</v>
      </c>
      <c r="M1196" s="11" t="s">
        <v>14</v>
      </c>
      <c r="N1196" s="11">
        <f t="shared" si="126"/>
        <v>0</v>
      </c>
      <c r="O1196" s="11">
        <f t="shared" si="127"/>
        <v>0</v>
      </c>
      <c r="P1196" s="11">
        <f t="shared" si="128"/>
        <v>1</v>
      </c>
      <c r="Q1196" s="11">
        <f t="shared" si="129"/>
        <v>0</v>
      </c>
      <c r="R1196" s="11">
        <f t="shared" si="130"/>
        <v>0</v>
      </c>
      <c r="S1196" s="11">
        <f t="shared" si="131"/>
        <v>0</v>
      </c>
      <c r="T1196" s="9">
        <f t="shared" si="132"/>
        <v>0</v>
      </c>
      <c r="AT1196" s="18"/>
      <c r="AU1196" s="15"/>
      <c r="AV1196" s="15"/>
      <c r="AW1196" s="15"/>
      <c r="AX1196" s="15"/>
      <c r="AY1196" s="15"/>
      <c r="AZ1196" s="15"/>
      <c r="BA1196" s="15"/>
      <c r="BB1196" s="15"/>
      <c r="BC1196" s="15"/>
      <c r="BD1196" s="15"/>
      <c r="BE1196" s="15"/>
      <c r="BF1196" s="15"/>
      <c r="BG1196" s="15"/>
      <c r="BH1196" s="15"/>
      <c r="BI1196" s="15"/>
      <c r="BJ1196" s="15"/>
      <c r="BK1196" s="15"/>
      <c r="BL1196" s="15"/>
      <c r="BM1196" s="15"/>
      <c r="BN1196" s="15"/>
      <c r="BO1196" s="15"/>
      <c r="BQ1196" s="18"/>
      <c r="BR1196" s="15"/>
      <c r="BS1196" s="15"/>
      <c r="BT1196" s="15"/>
      <c r="BU1196" s="15"/>
      <c r="BV1196" s="15"/>
      <c r="BW1196" s="15"/>
      <c r="BX1196" s="15"/>
      <c r="BY1196" s="15"/>
      <c r="BZ1196" s="15"/>
    </row>
    <row r="1197" spans="1:78" ht="15" customHeight="1" x14ac:dyDescent="0.75">
      <c r="A1197" s="10">
        <v>1</v>
      </c>
      <c r="B1197" s="11">
        <v>10000</v>
      </c>
      <c r="C1197" s="11">
        <v>69727</v>
      </c>
      <c r="D1197" s="11">
        <v>90312</v>
      </c>
      <c r="E1197" s="11">
        <v>4.5</v>
      </c>
      <c r="F1197" s="11">
        <v>5</v>
      </c>
      <c r="G1197" s="11">
        <v>1</v>
      </c>
      <c r="H1197" s="11">
        <v>122.83333333</v>
      </c>
      <c r="I1197" s="11"/>
      <c r="J1197" s="11">
        <v>17</v>
      </c>
      <c r="K1197" s="11"/>
      <c r="L1197" s="11" t="s">
        <v>13</v>
      </c>
      <c r="M1197" s="11" t="s">
        <v>15</v>
      </c>
      <c r="N1197" s="11">
        <f t="shared" si="126"/>
        <v>1</v>
      </c>
      <c r="O1197" s="11">
        <f t="shared" si="127"/>
        <v>0</v>
      </c>
      <c r="P1197" s="11">
        <f t="shared" si="128"/>
        <v>0</v>
      </c>
      <c r="Q1197" s="11">
        <f t="shared" si="129"/>
        <v>1</v>
      </c>
      <c r="R1197" s="11">
        <f t="shared" si="130"/>
        <v>0</v>
      </c>
      <c r="S1197" s="11">
        <f t="shared" si="131"/>
        <v>0</v>
      </c>
      <c r="T1197" s="9">
        <f t="shared" si="132"/>
        <v>122.83333333</v>
      </c>
      <c r="AT1197" s="18"/>
      <c r="AU1197" s="15"/>
      <c r="AV1197" s="15"/>
      <c r="AW1197" s="15"/>
      <c r="AX1197" s="15"/>
      <c r="AY1197" s="15"/>
      <c r="AZ1197" s="15"/>
      <c r="BA1197" s="15"/>
      <c r="BB1197" s="15"/>
      <c r="BC1197" s="15"/>
      <c r="BD1197" s="15"/>
      <c r="BE1197" s="15"/>
      <c r="BF1197" s="15"/>
      <c r="BG1197" s="15"/>
      <c r="BH1197" s="15"/>
      <c r="BI1197" s="15"/>
      <c r="BJ1197" s="15"/>
      <c r="BK1197" s="15"/>
      <c r="BL1197" s="15"/>
      <c r="BM1197" s="15"/>
      <c r="BN1197" s="15"/>
      <c r="BO1197" s="15"/>
      <c r="BQ1197" s="18"/>
      <c r="BR1197" s="15"/>
      <c r="BS1197" s="15"/>
      <c r="BT1197" s="15"/>
      <c r="BU1197" s="15"/>
      <c r="BV1197" s="15"/>
      <c r="BW1197" s="15"/>
      <c r="BX1197" s="15"/>
      <c r="BY1197" s="15"/>
      <c r="BZ1197" s="15"/>
    </row>
    <row r="1198" spans="1:78" ht="15" customHeight="1" x14ac:dyDescent="0.75">
      <c r="A1198" s="10">
        <v>1</v>
      </c>
      <c r="B1198" s="11">
        <v>10000</v>
      </c>
      <c r="C1198" s="11"/>
      <c r="D1198" s="11">
        <v>65088</v>
      </c>
      <c r="E1198" s="11">
        <v>3.5</v>
      </c>
      <c r="F1198" s="11">
        <v>4</v>
      </c>
      <c r="G1198" s="11">
        <v>5</v>
      </c>
      <c r="H1198" s="11">
        <v>205.06666666999999</v>
      </c>
      <c r="I1198" s="11">
        <v>2</v>
      </c>
      <c r="J1198" s="11">
        <v>39</v>
      </c>
      <c r="K1198" s="11"/>
      <c r="L1198" s="11" t="s">
        <v>13</v>
      </c>
      <c r="M1198" s="11" t="s">
        <v>17</v>
      </c>
      <c r="N1198" s="11">
        <f t="shared" si="126"/>
        <v>1</v>
      </c>
      <c r="O1198" s="11">
        <f t="shared" si="127"/>
        <v>1</v>
      </c>
      <c r="P1198" s="11">
        <f t="shared" si="128"/>
        <v>0</v>
      </c>
      <c r="Q1198" s="11">
        <f t="shared" si="129"/>
        <v>0</v>
      </c>
      <c r="R1198" s="11">
        <f t="shared" si="130"/>
        <v>0</v>
      </c>
      <c r="S1198" s="11">
        <f t="shared" si="131"/>
        <v>0</v>
      </c>
      <c r="T1198" s="9">
        <f t="shared" si="132"/>
        <v>205.06666666999999</v>
      </c>
      <c r="AT1198" s="18"/>
      <c r="AU1198" s="15"/>
      <c r="AV1198" s="15"/>
      <c r="AW1198" s="15"/>
      <c r="AX1198" s="15"/>
      <c r="AY1198" s="15"/>
      <c r="AZ1198" s="15"/>
      <c r="BA1198" s="15"/>
      <c r="BB1198" s="15"/>
      <c r="BC1198" s="15"/>
      <c r="BD1198" s="15"/>
      <c r="BE1198" s="15"/>
      <c r="BF1198" s="15"/>
      <c r="BG1198" s="15"/>
      <c r="BH1198" s="15"/>
      <c r="BI1198" s="15"/>
      <c r="BJ1198" s="15"/>
      <c r="BK1198" s="15"/>
      <c r="BL1198" s="15"/>
      <c r="BM1198" s="15"/>
      <c r="BN1198" s="15"/>
      <c r="BO1198" s="15"/>
      <c r="BQ1198" s="18"/>
      <c r="BR1198" s="15"/>
      <c r="BS1198" s="15"/>
      <c r="BT1198" s="15"/>
      <c r="BU1198" s="15"/>
      <c r="BV1198" s="15"/>
      <c r="BW1198" s="15"/>
      <c r="BX1198" s="15"/>
      <c r="BY1198" s="15"/>
      <c r="BZ1198" s="15"/>
    </row>
    <row r="1199" spans="1:78" ht="15" customHeight="1" x14ac:dyDescent="0.75">
      <c r="A1199" s="10">
        <v>1</v>
      </c>
      <c r="B1199" s="11">
        <v>10000</v>
      </c>
      <c r="C1199" s="11"/>
      <c r="D1199" s="11">
        <v>79500</v>
      </c>
      <c r="E1199" s="11">
        <v>19</v>
      </c>
      <c r="F1199" s="11">
        <v>0</v>
      </c>
      <c r="G1199" s="11">
        <v>0</v>
      </c>
      <c r="H1199" s="11">
        <v>285.10000000000002</v>
      </c>
      <c r="I1199" s="11">
        <v>2</v>
      </c>
      <c r="J1199" s="11">
        <v>7</v>
      </c>
      <c r="K1199" s="11"/>
      <c r="L1199" s="11" t="s">
        <v>20</v>
      </c>
      <c r="M1199" s="11" t="s">
        <v>18</v>
      </c>
      <c r="N1199" s="11">
        <f t="shared" si="126"/>
        <v>0</v>
      </c>
      <c r="O1199" s="11">
        <f t="shared" si="127"/>
        <v>0</v>
      </c>
      <c r="P1199" s="11">
        <f t="shared" si="128"/>
        <v>0</v>
      </c>
      <c r="Q1199" s="11">
        <f t="shared" si="129"/>
        <v>0</v>
      </c>
      <c r="R1199" s="11">
        <f t="shared" si="130"/>
        <v>0</v>
      </c>
      <c r="S1199" s="11">
        <f t="shared" si="131"/>
        <v>1</v>
      </c>
      <c r="T1199" s="9">
        <f t="shared" si="132"/>
        <v>0</v>
      </c>
      <c r="AT1199" s="18"/>
      <c r="AU1199" s="15"/>
      <c r="AV1199" s="15"/>
      <c r="AW1199" s="15"/>
      <c r="AX1199" s="15"/>
      <c r="AY1199" s="15"/>
      <c r="AZ1199" s="15"/>
      <c r="BA1199" s="15"/>
      <c r="BB1199" s="15"/>
      <c r="BC1199" s="15"/>
      <c r="BD1199" s="15"/>
      <c r="BE1199" s="15"/>
      <c r="BF1199" s="15"/>
      <c r="BG1199" s="15"/>
      <c r="BH1199" s="15"/>
      <c r="BI1199" s="15"/>
      <c r="BJ1199" s="15"/>
      <c r="BK1199" s="15"/>
      <c r="BL1199" s="15"/>
      <c r="BM1199" s="15"/>
      <c r="BN1199" s="15"/>
      <c r="BO1199" s="15"/>
      <c r="BQ1199" s="18"/>
      <c r="BR1199" s="15"/>
      <c r="BS1199" s="15"/>
      <c r="BT1199" s="15"/>
      <c r="BU1199" s="15"/>
      <c r="BV1199" s="15"/>
      <c r="BW1199" s="15"/>
      <c r="BX1199" s="15"/>
      <c r="BY1199" s="15"/>
      <c r="BZ1199" s="15"/>
    </row>
    <row r="1200" spans="1:78" ht="15" customHeight="1" x14ac:dyDescent="0.75">
      <c r="A1200" s="10">
        <v>1</v>
      </c>
      <c r="B1200" s="11">
        <v>10000</v>
      </c>
      <c r="C1200" s="11"/>
      <c r="D1200" s="11"/>
      <c r="E1200" s="11">
        <v>15</v>
      </c>
      <c r="F1200" s="11">
        <v>2</v>
      </c>
      <c r="G1200" s="11">
        <v>2</v>
      </c>
      <c r="H1200" s="11">
        <v>108.93333333</v>
      </c>
      <c r="I1200" s="11">
        <v>3</v>
      </c>
      <c r="J1200" s="11">
        <v>31</v>
      </c>
      <c r="K1200" s="11"/>
      <c r="L1200" s="11"/>
      <c r="M1200" s="11" t="s">
        <v>14</v>
      </c>
      <c r="N1200" s="11">
        <f t="shared" si="126"/>
        <v>0</v>
      </c>
      <c r="O1200" s="11">
        <f t="shared" si="127"/>
        <v>0</v>
      </c>
      <c r="P1200" s="11">
        <f t="shared" si="128"/>
        <v>1</v>
      </c>
      <c r="Q1200" s="11">
        <f t="shared" si="129"/>
        <v>0</v>
      </c>
      <c r="R1200" s="11">
        <f t="shared" si="130"/>
        <v>0</v>
      </c>
      <c r="S1200" s="11">
        <f t="shared" si="131"/>
        <v>0</v>
      </c>
      <c r="T1200" s="9">
        <f t="shared" si="132"/>
        <v>0</v>
      </c>
      <c r="AT1200" s="18"/>
      <c r="AU1200" s="15"/>
      <c r="AV1200" s="15"/>
      <c r="AW1200" s="15"/>
      <c r="AX1200" s="15"/>
      <c r="AY1200" s="15"/>
      <c r="AZ1200" s="15"/>
      <c r="BA1200" s="15"/>
      <c r="BB1200" s="15"/>
      <c r="BC1200" s="15"/>
      <c r="BD1200" s="15"/>
      <c r="BE1200" s="15"/>
      <c r="BF1200" s="15"/>
      <c r="BG1200" s="15"/>
      <c r="BH1200" s="15"/>
      <c r="BI1200" s="15"/>
      <c r="BJ1200" s="15"/>
      <c r="BK1200" s="15"/>
      <c r="BL1200" s="15"/>
      <c r="BM1200" s="15"/>
      <c r="BN1200" s="15"/>
      <c r="BO1200" s="15"/>
      <c r="BQ1200" s="18"/>
      <c r="BR1200" s="15"/>
      <c r="BS1200" s="15"/>
      <c r="BT1200" s="15"/>
      <c r="BU1200" s="15"/>
      <c r="BV1200" s="15"/>
      <c r="BW1200" s="15"/>
      <c r="BX1200" s="15"/>
      <c r="BY1200" s="15"/>
      <c r="BZ1200" s="15"/>
    </row>
    <row r="1201" spans="1:78" ht="15" customHeight="1" x14ac:dyDescent="0.75">
      <c r="A1201" s="10">
        <v>1</v>
      </c>
      <c r="B1201" s="11">
        <v>10000</v>
      </c>
      <c r="C1201" s="11">
        <v>91000</v>
      </c>
      <c r="D1201" s="11">
        <v>110000</v>
      </c>
      <c r="E1201" s="11">
        <v>16</v>
      </c>
      <c r="F1201" s="11">
        <v>1</v>
      </c>
      <c r="G1201" s="11">
        <v>3</v>
      </c>
      <c r="H1201" s="11">
        <v>123.76666667000001</v>
      </c>
      <c r="I1201" s="11">
        <v>2</v>
      </c>
      <c r="J1201" s="11">
        <v>22</v>
      </c>
      <c r="K1201" s="11"/>
      <c r="L1201" s="11" t="s">
        <v>20</v>
      </c>
      <c r="M1201" s="11" t="s">
        <v>14</v>
      </c>
      <c r="N1201" s="11">
        <f t="shared" si="126"/>
        <v>0</v>
      </c>
      <c r="O1201" s="11">
        <f t="shared" si="127"/>
        <v>0</v>
      </c>
      <c r="P1201" s="11">
        <f t="shared" si="128"/>
        <v>1</v>
      </c>
      <c r="Q1201" s="11">
        <f t="shared" si="129"/>
        <v>0</v>
      </c>
      <c r="R1201" s="11">
        <f t="shared" si="130"/>
        <v>0</v>
      </c>
      <c r="S1201" s="11">
        <f t="shared" si="131"/>
        <v>0</v>
      </c>
      <c r="T1201" s="9">
        <f t="shared" si="132"/>
        <v>0</v>
      </c>
      <c r="AT1201" s="18"/>
      <c r="AU1201" s="15"/>
      <c r="AV1201" s="15"/>
      <c r="AW1201" s="15"/>
      <c r="AX1201" s="15"/>
      <c r="AY1201" s="15"/>
      <c r="AZ1201" s="15"/>
      <c r="BA1201" s="15"/>
      <c r="BB1201" s="15"/>
      <c r="BC1201" s="15"/>
      <c r="BD1201" s="15"/>
      <c r="BE1201" s="15"/>
      <c r="BF1201" s="15"/>
      <c r="BG1201" s="15"/>
      <c r="BH1201" s="15"/>
      <c r="BI1201" s="15"/>
      <c r="BJ1201" s="15"/>
      <c r="BK1201" s="15"/>
      <c r="BL1201" s="15"/>
      <c r="BM1201" s="15"/>
      <c r="BN1201" s="15"/>
      <c r="BO1201" s="15"/>
      <c r="BQ1201" s="18"/>
      <c r="BR1201" s="15"/>
      <c r="BS1201" s="15"/>
      <c r="BT1201" s="15"/>
      <c r="BU1201" s="15"/>
      <c r="BV1201" s="15"/>
      <c r="BW1201" s="15"/>
      <c r="BX1201" s="15"/>
      <c r="BY1201" s="15"/>
      <c r="BZ1201" s="15"/>
    </row>
    <row r="1202" spans="1:78" ht="15" customHeight="1" x14ac:dyDescent="0.75">
      <c r="A1202" s="10">
        <v>1</v>
      </c>
      <c r="B1202" s="11">
        <v>10000</v>
      </c>
      <c r="C1202" s="11">
        <v>66399</v>
      </c>
      <c r="D1202" s="11">
        <v>78000</v>
      </c>
      <c r="E1202" s="11">
        <v>0.9</v>
      </c>
      <c r="F1202" s="11">
        <v>0</v>
      </c>
      <c r="G1202" s="11">
        <v>0</v>
      </c>
      <c r="H1202" s="11">
        <v>112.6</v>
      </c>
      <c r="I1202" s="11">
        <v>0</v>
      </c>
      <c r="J1202" s="11">
        <v>15</v>
      </c>
      <c r="K1202" s="11"/>
      <c r="L1202" s="11"/>
      <c r="M1202" s="11" t="s">
        <v>18</v>
      </c>
      <c r="N1202" s="11">
        <f t="shared" si="126"/>
        <v>0</v>
      </c>
      <c r="O1202" s="11">
        <f t="shared" si="127"/>
        <v>0</v>
      </c>
      <c r="P1202" s="11">
        <f t="shared" si="128"/>
        <v>0</v>
      </c>
      <c r="Q1202" s="11">
        <f t="shared" si="129"/>
        <v>0</v>
      </c>
      <c r="R1202" s="11">
        <f t="shared" si="130"/>
        <v>0</v>
      </c>
      <c r="S1202" s="11">
        <f t="shared" si="131"/>
        <v>1</v>
      </c>
      <c r="T1202" s="9">
        <f t="shared" si="132"/>
        <v>0</v>
      </c>
      <c r="AT1202" s="18"/>
      <c r="AU1202" s="15"/>
      <c r="AV1202" s="15"/>
      <c r="AW1202" s="15"/>
      <c r="AX1202" s="15"/>
      <c r="AY1202" s="15"/>
      <c r="AZ1202" s="15"/>
      <c r="BA1202" s="15"/>
      <c r="BB1202" s="15"/>
      <c r="BC1202" s="15"/>
      <c r="BD1202" s="15"/>
      <c r="BE1202" s="15"/>
      <c r="BF1202" s="15"/>
      <c r="BG1202" s="15"/>
      <c r="BH1202" s="15"/>
      <c r="BI1202" s="15"/>
      <c r="BJ1202" s="15"/>
      <c r="BK1202" s="15"/>
      <c r="BL1202" s="15"/>
      <c r="BM1202" s="15"/>
      <c r="BN1202" s="15"/>
      <c r="BO1202" s="15"/>
      <c r="BQ1202" s="18"/>
      <c r="BR1202" s="15"/>
      <c r="BS1202" s="15"/>
      <c r="BT1202" s="15"/>
      <c r="BU1202" s="15"/>
      <c r="BV1202" s="15"/>
      <c r="BW1202" s="15"/>
      <c r="BX1202" s="15"/>
      <c r="BY1202" s="15"/>
      <c r="BZ1202" s="15"/>
    </row>
    <row r="1203" spans="1:78" ht="15" customHeight="1" x14ac:dyDescent="0.75">
      <c r="A1203" s="10">
        <v>1</v>
      </c>
      <c r="B1203" s="11">
        <v>10000</v>
      </c>
      <c r="C1203" s="11">
        <v>90700</v>
      </c>
      <c r="D1203" s="11">
        <v>123370</v>
      </c>
      <c r="E1203" s="11">
        <v>15</v>
      </c>
      <c r="F1203" s="11">
        <v>2</v>
      </c>
      <c r="G1203" s="11">
        <v>0</v>
      </c>
      <c r="H1203" s="11">
        <v>90.3</v>
      </c>
      <c r="I1203" s="11">
        <v>1</v>
      </c>
      <c r="J1203" s="11">
        <v>4</v>
      </c>
      <c r="K1203" s="11"/>
      <c r="L1203" s="11" t="s">
        <v>20</v>
      </c>
      <c r="M1203" s="11" t="s">
        <v>18</v>
      </c>
      <c r="N1203" s="11">
        <f t="shared" si="126"/>
        <v>0</v>
      </c>
      <c r="O1203" s="11">
        <f t="shared" si="127"/>
        <v>0</v>
      </c>
      <c r="P1203" s="11">
        <f t="shared" si="128"/>
        <v>0</v>
      </c>
      <c r="Q1203" s="11">
        <f t="shared" si="129"/>
        <v>0</v>
      </c>
      <c r="R1203" s="11">
        <f t="shared" si="130"/>
        <v>0</v>
      </c>
      <c r="S1203" s="11">
        <f t="shared" si="131"/>
        <v>1</v>
      </c>
      <c r="T1203" s="9">
        <f t="shared" si="132"/>
        <v>0</v>
      </c>
      <c r="AT1203" s="18"/>
      <c r="AU1203" s="15"/>
      <c r="AV1203" s="15"/>
      <c r="AW1203" s="15"/>
      <c r="AX1203" s="15"/>
      <c r="AY1203" s="15"/>
      <c r="AZ1203" s="15"/>
      <c r="BA1203" s="15"/>
      <c r="BB1203" s="15"/>
      <c r="BC1203" s="15"/>
      <c r="BD1203" s="15"/>
      <c r="BE1203" s="15"/>
      <c r="BF1203" s="15"/>
      <c r="BG1203" s="15"/>
      <c r="BH1203" s="15"/>
      <c r="BI1203" s="15"/>
      <c r="BJ1203" s="15"/>
      <c r="BK1203" s="15"/>
      <c r="BL1203" s="15"/>
      <c r="BM1203" s="15"/>
      <c r="BN1203" s="15"/>
      <c r="BO1203" s="15"/>
      <c r="BQ1203" s="18"/>
      <c r="BR1203" s="15"/>
      <c r="BS1203" s="15"/>
      <c r="BT1203" s="15"/>
      <c r="BU1203" s="15"/>
      <c r="BV1203" s="15"/>
      <c r="BW1203" s="15"/>
      <c r="BX1203" s="15"/>
      <c r="BY1203" s="15"/>
      <c r="BZ1203" s="15"/>
    </row>
    <row r="1204" spans="1:78" ht="15" customHeight="1" x14ac:dyDescent="0.75">
      <c r="A1204" s="10">
        <v>1</v>
      </c>
      <c r="B1204" s="11">
        <v>10000</v>
      </c>
      <c r="C1204" s="11">
        <v>34900</v>
      </c>
      <c r="D1204" s="11">
        <v>48000</v>
      </c>
      <c r="E1204" s="11">
        <v>3</v>
      </c>
      <c r="F1204" s="11">
        <v>0</v>
      </c>
      <c r="G1204" s="11">
        <v>0</v>
      </c>
      <c r="H1204" s="11">
        <v>288.16666666999998</v>
      </c>
      <c r="I1204" s="11">
        <v>1</v>
      </c>
      <c r="J1204" s="11">
        <v>3</v>
      </c>
      <c r="K1204" s="11"/>
      <c r="L1204" s="11" t="s">
        <v>13</v>
      </c>
      <c r="M1204" s="11" t="s">
        <v>14</v>
      </c>
      <c r="N1204" s="11">
        <f t="shared" si="126"/>
        <v>1</v>
      </c>
      <c r="O1204" s="11">
        <f t="shared" si="127"/>
        <v>0</v>
      </c>
      <c r="P1204" s="11">
        <f t="shared" si="128"/>
        <v>1</v>
      </c>
      <c r="Q1204" s="11">
        <f t="shared" si="129"/>
        <v>0</v>
      </c>
      <c r="R1204" s="11">
        <f t="shared" si="130"/>
        <v>0</v>
      </c>
      <c r="S1204" s="11">
        <f t="shared" si="131"/>
        <v>0</v>
      </c>
      <c r="T1204" s="9">
        <f t="shared" si="132"/>
        <v>288.16666666999998</v>
      </c>
      <c r="AT1204" s="18"/>
      <c r="AU1204" s="15"/>
      <c r="AV1204" s="15"/>
      <c r="AW1204" s="15"/>
      <c r="AX1204" s="15"/>
      <c r="AY1204" s="15"/>
      <c r="AZ1204" s="15"/>
      <c r="BA1204" s="15"/>
      <c r="BB1204" s="15"/>
      <c r="BC1204" s="15"/>
      <c r="BD1204" s="15"/>
      <c r="BE1204" s="15"/>
      <c r="BF1204" s="15"/>
      <c r="BG1204" s="15"/>
      <c r="BH1204" s="15"/>
      <c r="BI1204" s="15"/>
      <c r="BJ1204" s="15"/>
      <c r="BK1204" s="15"/>
      <c r="BL1204" s="15"/>
      <c r="BM1204" s="15"/>
      <c r="BN1204" s="15"/>
      <c r="BO1204" s="15"/>
      <c r="BQ1204" s="18"/>
      <c r="BR1204" s="15"/>
      <c r="BS1204" s="15"/>
      <c r="BT1204" s="15"/>
      <c r="BU1204" s="15"/>
      <c r="BV1204" s="15"/>
      <c r="BW1204" s="15"/>
      <c r="BX1204" s="15"/>
      <c r="BY1204" s="15"/>
      <c r="BZ1204" s="15"/>
    </row>
    <row r="1205" spans="1:78" ht="15" customHeight="1" x14ac:dyDescent="0.75">
      <c r="A1205" s="10">
        <v>0</v>
      </c>
      <c r="B1205" s="11">
        <v>10000</v>
      </c>
      <c r="C1205" s="11">
        <v>127319</v>
      </c>
      <c r="D1205" s="11">
        <v>194992</v>
      </c>
      <c r="E1205" s="11">
        <v>1</v>
      </c>
      <c r="F1205" s="11">
        <v>0</v>
      </c>
      <c r="G1205" s="11">
        <v>1</v>
      </c>
      <c r="H1205" s="11">
        <v>337.6899717</v>
      </c>
      <c r="I1205" s="11">
        <v>0</v>
      </c>
      <c r="J1205" s="11">
        <v>16</v>
      </c>
      <c r="K1205" s="11">
        <v>41.447505948</v>
      </c>
      <c r="L1205" s="11" t="s">
        <v>13</v>
      </c>
      <c r="M1205" s="11" t="s">
        <v>15</v>
      </c>
      <c r="N1205" s="11">
        <f t="shared" si="126"/>
        <v>1</v>
      </c>
      <c r="O1205" s="11">
        <f t="shared" si="127"/>
        <v>0</v>
      </c>
      <c r="P1205" s="11">
        <f t="shared" si="128"/>
        <v>0</v>
      </c>
      <c r="Q1205" s="11">
        <f t="shared" si="129"/>
        <v>1</v>
      </c>
      <c r="R1205" s="11">
        <f t="shared" si="130"/>
        <v>0</v>
      </c>
      <c r="S1205" s="11">
        <f t="shared" si="131"/>
        <v>0</v>
      </c>
      <c r="T1205" s="9">
        <f t="shared" si="132"/>
        <v>337.6899717</v>
      </c>
      <c r="AT1205" s="18"/>
      <c r="AU1205" s="15"/>
      <c r="AV1205" s="15"/>
      <c r="AW1205" s="15"/>
      <c r="AX1205" s="15"/>
      <c r="AY1205" s="15"/>
      <c r="AZ1205" s="15"/>
      <c r="BA1205" s="15"/>
      <c r="BB1205" s="15"/>
      <c r="BC1205" s="15"/>
      <c r="BD1205" s="15"/>
      <c r="BE1205" s="15"/>
      <c r="BF1205" s="15"/>
      <c r="BG1205" s="15"/>
      <c r="BH1205" s="15"/>
      <c r="BI1205" s="15"/>
      <c r="BJ1205" s="15"/>
      <c r="BK1205" s="15"/>
      <c r="BL1205" s="15"/>
      <c r="BM1205" s="15"/>
      <c r="BN1205" s="15"/>
      <c r="BO1205" s="15"/>
      <c r="BQ1205" s="18"/>
      <c r="BR1205" s="15"/>
      <c r="BS1205" s="15"/>
      <c r="BT1205" s="15"/>
      <c r="BU1205" s="15"/>
      <c r="BV1205" s="15"/>
      <c r="BW1205" s="15"/>
      <c r="BX1205" s="15"/>
      <c r="BY1205" s="15"/>
      <c r="BZ1205" s="15"/>
    </row>
    <row r="1206" spans="1:78" ht="15" customHeight="1" x14ac:dyDescent="0.75">
      <c r="A1206" s="10">
        <v>0</v>
      </c>
      <c r="B1206" s="11">
        <v>10000</v>
      </c>
      <c r="C1206" s="11">
        <v>48769</v>
      </c>
      <c r="D1206" s="11">
        <v>65328</v>
      </c>
      <c r="E1206" s="11">
        <v>4</v>
      </c>
      <c r="F1206" s="11">
        <v>0</v>
      </c>
      <c r="G1206" s="11">
        <v>1</v>
      </c>
      <c r="H1206" s="11">
        <v>104.69524068</v>
      </c>
      <c r="I1206" s="11">
        <v>3</v>
      </c>
      <c r="J1206" s="11">
        <v>12</v>
      </c>
      <c r="K1206" s="11">
        <v>39.049359217999999</v>
      </c>
      <c r="L1206" s="11" t="s">
        <v>20</v>
      </c>
      <c r="M1206" s="11" t="s">
        <v>15</v>
      </c>
      <c r="N1206" s="11">
        <f t="shared" si="126"/>
        <v>0</v>
      </c>
      <c r="O1206" s="11">
        <f t="shared" si="127"/>
        <v>0</v>
      </c>
      <c r="P1206" s="11">
        <f t="shared" si="128"/>
        <v>0</v>
      </c>
      <c r="Q1206" s="11">
        <f t="shared" si="129"/>
        <v>1</v>
      </c>
      <c r="R1206" s="11">
        <f t="shared" si="130"/>
        <v>0</v>
      </c>
      <c r="S1206" s="11">
        <f t="shared" si="131"/>
        <v>0</v>
      </c>
      <c r="T1206" s="9">
        <f t="shared" si="132"/>
        <v>0</v>
      </c>
      <c r="AT1206" s="18"/>
      <c r="AU1206" s="15"/>
      <c r="AV1206" s="15"/>
      <c r="AW1206" s="15"/>
      <c r="AX1206" s="15"/>
      <c r="AY1206" s="15"/>
      <c r="AZ1206" s="15"/>
      <c r="BA1206" s="15"/>
      <c r="BB1206" s="15"/>
      <c r="BC1206" s="15"/>
      <c r="BD1206" s="15"/>
      <c r="BE1206" s="15"/>
      <c r="BF1206" s="15"/>
      <c r="BG1206" s="15"/>
      <c r="BH1206" s="15"/>
      <c r="BI1206" s="15"/>
      <c r="BJ1206" s="15"/>
      <c r="BK1206" s="15"/>
      <c r="BL1206" s="15"/>
      <c r="BM1206" s="15"/>
      <c r="BN1206" s="15"/>
      <c r="BO1206" s="15"/>
      <c r="BQ1206" s="18"/>
      <c r="BR1206" s="15"/>
      <c r="BS1206" s="15"/>
      <c r="BT1206" s="15"/>
      <c r="BU1206" s="15"/>
      <c r="BV1206" s="15"/>
      <c r="BW1206" s="15"/>
      <c r="BX1206" s="15"/>
      <c r="BY1206" s="15"/>
      <c r="BZ1206" s="15"/>
    </row>
    <row r="1207" spans="1:78" ht="15" customHeight="1" x14ac:dyDescent="0.75">
      <c r="A1207" s="10">
        <v>0</v>
      </c>
      <c r="B1207" s="11">
        <v>10000</v>
      </c>
      <c r="C1207" s="11">
        <v>133879</v>
      </c>
      <c r="D1207" s="11">
        <v>157446</v>
      </c>
      <c r="E1207" s="11">
        <v>6</v>
      </c>
      <c r="F1207" s="11">
        <v>0</v>
      </c>
      <c r="G1207" s="11">
        <v>1</v>
      </c>
      <c r="H1207" s="11">
        <v>421.36287218000001</v>
      </c>
      <c r="I1207" s="11">
        <v>1</v>
      </c>
      <c r="J1207" s="11">
        <v>42</v>
      </c>
      <c r="K1207" s="11">
        <v>30.606998701999999</v>
      </c>
      <c r="L1207" s="11" t="s">
        <v>13</v>
      </c>
      <c r="M1207" s="11" t="s">
        <v>18</v>
      </c>
      <c r="N1207" s="11">
        <f t="shared" si="126"/>
        <v>1</v>
      </c>
      <c r="O1207" s="11">
        <f t="shared" si="127"/>
        <v>0</v>
      </c>
      <c r="P1207" s="11">
        <f t="shared" si="128"/>
        <v>0</v>
      </c>
      <c r="Q1207" s="11">
        <f t="shared" si="129"/>
        <v>0</v>
      </c>
      <c r="R1207" s="11">
        <f t="shared" si="130"/>
        <v>0</v>
      </c>
      <c r="S1207" s="11">
        <f t="shared" si="131"/>
        <v>1</v>
      </c>
      <c r="T1207" s="9">
        <f t="shared" si="132"/>
        <v>421.36287218000001</v>
      </c>
      <c r="AT1207" s="18"/>
      <c r="AU1207" s="15"/>
      <c r="AV1207" s="15"/>
      <c r="AW1207" s="15"/>
      <c r="AX1207" s="15"/>
      <c r="AY1207" s="15"/>
      <c r="AZ1207" s="15"/>
      <c r="BA1207" s="15"/>
      <c r="BB1207" s="15"/>
      <c r="BC1207" s="15"/>
      <c r="BD1207" s="15"/>
      <c r="BE1207" s="15"/>
      <c r="BF1207" s="15"/>
      <c r="BG1207" s="15"/>
      <c r="BH1207" s="15"/>
      <c r="BI1207" s="15"/>
      <c r="BJ1207" s="15"/>
      <c r="BK1207" s="15"/>
      <c r="BL1207" s="15"/>
      <c r="BM1207" s="15"/>
      <c r="BN1207" s="15"/>
      <c r="BO1207" s="15"/>
      <c r="BQ1207" s="18"/>
      <c r="BR1207" s="15"/>
      <c r="BS1207" s="15"/>
      <c r="BT1207" s="15"/>
      <c r="BU1207" s="15"/>
      <c r="BV1207" s="15"/>
      <c r="BW1207" s="15"/>
      <c r="BX1207" s="15"/>
      <c r="BY1207" s="15"/>
      <c r="BZ1207" s="15"/>
    </row>
    <row r="1208" spans="1:78" ht="15" customHeight="1" x14ac:dyDescent="0.75">
      <c r="A1208" s="10">
        <v>1</v>
      </c>
      <c r="B1208" s="11">
        <v>10000</v>
      </c>
      <c r="C1208" s="11">
        <v>36000</v>
      </c>
      <c r="D1208" s="11">
        <v>68800</v>
      </c>
      <c r="E1208" s="11">
        <v>13</v>
      </c>
      <c r="F1208" s="11">
        <v>0</v>
      </c>
      <c r="G1208" s="11">
        <v>0</v>
      </c>
      <c r="H1208" s="11">
        <v>118.66666667</v>
      </c>
      <c r="I1208" s="11">
        <v>6</v>
      </c>
      <c r="J1208" s="11">
        <v>15</v>
      </c>
      <c r="K1208" s="11"/>
      <c r="L1208" s="11" t="s">
        <v>20</v>
      </c>
      <c r="M1208" s="11" t="s">
        <v>14</v>
      </c>
      <c r="N1208" s="11">
        <f t="shared" si="126"/>
        <v>0</v>
      </c>
      <c r="O1208" s="11">
        <f t="shared" si="127"/>
        <v>0</v>
      </c>
      <c r="P1208" s="11">
        <f t="shared" si="128"/>
        <v>1</v>
      </c>
      <c r="Q1208" s="11">
        <f t="shared" si="129"/>
        <v>0</v>
      </c>
      <c r="R1208" s="11">
        <f t="shared" si="130"/>
        <v>0</v>
      </c>
      <c r="S1208" s="11">
        <f t="shared" si="131"/>
        <v>0</v>
      </c>
      <c r="T1208" s="9">
        <f t="shared" si="132"/>
        <v>0</v>
      </c>
      <c r="AT1208" s="18"/>
      <c r="AU1208" s="15"/>
      <c r="AV1208" s="15"/>
      <c r="AW1208" s="15"/>
      <c r="AX1208" s="15"/>
      <c r="AY1208" s="15"/>
      <c r="AZ1208" s="15"/>
      <c r="BA1208" s="15"/>
      <c r="BB1208" s="15"/>
      <c r="BC1208" s="15"/>
      <c r="BD1208" s="15"/>
      <c r="BE1208" s="15"/>
      <c r="BF1208" s="15"/>
      <c r="BG1208" s="15"/>
      <c r="BH1208" s="15"/>
      <c r="BI1208" s="15"/>
      <c r="BJ1208" s="15"/>
      <c r="BK1208" s="15"/>
      <c r="BL1208" s="15"/>
      <c r="BM1208" s="15"/>
      <c r="BN1208" s="15"/>
      <c r="BO1208" s="15"/>
      <c r="BQ1208" s="18"/>
      <c r="BR1208" s="15"/>
      <c r="BS1208" s="15"/>
      <c r="BT1208" s="15"/>
      <c r="BU1208" s="15"/>
      <c r="BV1208" s="15"/>
      <c r="BW1208" s="15"/>
      <c r="BX1208" s="15"/>
      <c r="BY1208" s="15"/>
      <c r="BZ1208" s="15"/>
    </row>
    <row r="1209" spans="1:78" ht="15" customHeight="1" x14ac:dyDescent="0.75">
      <c r="A1209" s="10">
        <v>0</v>
      </c>
      <c r="B1209" s="11">
        <v>10000</v>
      </c>
      <c r="C1209" s="11">
        <v>64375</v>
      </c>
      <c r="D1209" s="11">
        <v>72418</v>
      </c>
      <c r="E1209" s="11">
        <v>14</v>
      </c>
      <c r="F1209" s="11">
        <v>0</v>
      </c>
      <c r="G1209" s="11">
        <v>0</v>
      </c>
      <c r="H1209" s="11">
        <v>207.61730643999999</v>
      </c>
      <c r="I1209" s="11">
        <v>3</v>
      </c>
      <c r="J1209" s="11">
        <v>31</v>
      </c>
      <c r="K1209" s="11">
        <v>38.867949082999999</v>
      </c>
      <c r="L1209" s="11" t="s">
        <v>20</v>
      </c>
      <c r="M1209" s="11" t="s">
        <v>18</v>
      </c>
      <c r="N1209" s="11">
        <f t="shared" si="126"/>
        <v>0</v>
      </c>
      <c r="O1209" s="11">
        <f t="shared" si="127"/>
        <v>0</v>
      </c>
      <c r="P1209" s="11">
        <f t="shared" si="128"/>
        <v>0</v>
      </c>
      <c r="Q1209" s="11">
        <f t="shared" si="129"/>
        <v>0</v>
      </c>
      <c r="R1209" s="11">
        <f t="shared" si="130"/>
        <v>0</v>
      </c>
      <c r="S1209" s="11">
        <f t="shared" si="131"/>
        <v>1</v>
      </c>
      <c r="T1209" s="9">
        <f t="shared" si="132"/>
        <v>0</v>
      </c>
      <c r="AT1209" s="18"/>
      <c r="AU1209" s="15"/>
      <c r="AV1209" s="15"/>
      <c r="AW1209" s="15"/>
      <c r="AX1209" s="15"/>
      <c r="AY1209" s="15"/>
      <c r="AZ1209" s="15"/>
      <c r="BA1209" s="15"/>
      <c r="BB1209" s="15"/>
      <c r="BC1209" s="15"/>
      <c r="BD1209" s="15"/>
      <c r="BE1209" s="15"/>
      <c r="BF1209" s="15"/>
      <c r="BG1209" s="15"/>
      <c r="BH1209" s="15"/>
      <c r="BI1209" s="15"/>
      <c r="BJ1209" s="15"/>
      <c r="BK1209" s="15"/>
      <c r="BL1209" s="15"/>
      <c r="BM1209" s="15"/>
      <c r="BN1209" s="15"/>
      <c r="BO1209" s="15"/>
      <c r="BQ1209" s="18"/>
      <c r="BR1209" s="15"/>
      <c r="BS1209" s="15"/>
      <c r="BT1209" s="15"/>
      <c r="BU1209" s="15"/>
      <c r="BV1209" s="15"/>
      <c r="BW1209" s="15"/>
      <c r="BX1209" s="15"/>
      <c r="BY1209" s="15"/>
      <c r="BZ1209" s="15"/>
    </row>
    <row r="1210" spans="1:78" ht="15" customHeight="1" x14ac:dyDescent="0.75">
      <c r="A1210" s="10">
        <v>0</v>
      </c>
      <c r="B1210" s="11">
        <v>10000</v>
      </c>
      <c r="C1210" s="11">
        <v>114643</v>
      </c>
      <c r="D1210" s="11">
        <v>130127</v>
      </c>
      <c r="E1210" s="11">
        <v>5</v>
      </c>
      <c r="F1210" s="11">
        <v>0</v>
      </c>
      <c r="G1210" s="11">
        <v>1</v>
      </c>
      <c r="H1210" s="11">
        <v>160.66789309999999</v>
      </c>
      <c r="I1210" s="11">
        <v>0</v>
      </c>
      <c r="J1210" s="11">
        <v>19</v>
      </c>
      <c r="K1210" s="11">
        <v>33.920044392999998</v>
      </c>
      <c r="L1210" s="11" t="s">
        <v>20</v>
      </c>
      <c r="M1210" s="11" t="s">
        <v>19</v>
      </c>
      <c r="N1210" s="11">
        <f t="shared" si="126"/>
        <v>0</v>
      </c>
      <c r="O1210" s="11">
        <f t="shared" si="127"/>
        <v>0</v>
      </c>
      <c r="P1210" s="11">
        <f t="shared" si="128"/>
        <v>0</v>
      </c>
      <c r="Q1210" s="11">
        <f t="shared" si="129"/>
        <v>0</v>
      </c>
      <c r="R1210" s="11">
        <f t="shared" si="130"/>
        <v>0</v>
      </c>
      <c r="S1210" s="11">
        <f t="shared" si="131"/>
        <v>0</v>
      </c>
      <c r="T1210" s="9">
        <f t="shared" si="132"/>
        <v>0</v>
      </c>
      <c r="AT1210" s="18"/>
      <c r="AU1210" s="15"/>
      <c r="AV1210" s="15"/>
      <c r="AW1210" s="15"/>
      <c r="AX1210" s="15"/>
      <c r="AY1210" s="15"/>
      <c r="AZ1210" s="15"/>
      <c r="BA1210" s="15"/>
      <c r="BB1210" s="15"/>
      <c r="BC1210" s="15"/>
      <c r="BD1210" s="15"/>
      <c r="BE1210" s="15"/>
      <c r="BF1210" s="15"/>
      <c r="BG1210" s="15"/>
      <c r="BH1210" s="15"/>
      <c r="BI1210" s="15"/>
      <c r="BJ1210" s="15"/>
      <c r="BK1210" s="15"/>
      <c r="BL1210" s="15"/>
      <c r="BM1210" s="15"/>
      <c r="BN1210" s="15"/>
      <c r="BO1210" s="15"/>
      <c r="BQ1210" s="18"/>
      <c r="BR1210" s="15"/>
      <c r="BS1210" s="15"/>
      <c r="BT1210" s="15"/>
      <c r="BU1210" s="15"/>
      <c r="BV1210" s="15"/>
      <c r="BW1210" s="15"/>
      <c r="BX1210" s="15"/>
      <c r="BY1210" s="15"/>
      <c r="BZ1210" s="15"/>
    </row>
    <row r="1211" spans="1:78" ht="15" customHeight="1" x14ac:dyDescent="0.75">
      <c r="A1211" s="10">
        <v>0</v>
      </c>
      <c r="B1211" s="11">
        <v>10000</v>
      </c>
      <c r="C1211" s="11"/>
      <c r="D1211" s="11">
        <v>69502</v>
      </c>
      <c r="E1211" s="11"/>
      <c r="F1211" s="11"/>
      <c r="G1211" s="11"/>
      <c r="H1211" s="11"/>
      <c r="I1211" s="11"/>
      <c r="J1211" s="11"/>
      <c r="K1211" s="11">
        <v>25.772782840000001</v>
      </c>
      <c r="L1211" s="11"/>
      <c r="M1211" s="11"/>
      <c r="N1211" s="11">
        <f t="shared" si="126"/>
        <v>0</v>
      </c>
      <c r="O1211" s="11">
        <f t="shared" si="127"/>
        <v>0</v>
      </c>
      <c r="P1211" s="11">
        <f t="shared" si="128"/>
        <v>0</v>
      </c>
      <c r="Q1211" s="11">
        <f t="shared" si="129"/>
        <v>0</v>
      </c>
      <c r="R1211" s="11">
        <f t="shared" si="130"/>
        <v>0</v>
      </c>
      <c r="S1211" s="11">
        <f t="shared" si="131"/>
        <v>0</v>
      </c>
      <c r="T1211" s="9">
        <f t="shared" si="132"/>
        <v>0</v>
      </c>
      <c r="AT1211" s="18"/>
      <c r="AU1211" s="15"/>
      <c r="AV1211" s="15"/>
      <c r="AW1211" s="15"/>
      <c r="AX1211" s="15"/>
      <c r="AY1211" s="15"/>
      <c r="AZ1211" s="15"/>
      <c r="BA1211" s="15"/>
      <c r="BB1211" s="15"/>
      <c r="BC1211" s="15"/>
      <c r="BD1211" s="15"/>
      <c r="BE1211" s="15"/>
      <c r="BF1211" s="15"/>
      <c r="BG1211" s="15"/>
      <c r="BH1211" s="15"/>
      <c r="BI1211" s="15"/>
      <c r="BJ1211" s="15"/>
      <c r="BK1211" s="15"/>
      <c r="BL1211" s="15"/>
      <c r="BM1211" s="15"/>
      <c r="BN1211" s="15"/>
      <c r="BO1211" s="15"/>
      <c r="BQ1211" s="18"/>
      <c r="BR1211" s="15"/>
      <c r="BS1211" s="15"/>
      <c r="BT1211" s="15"/>
      <c r="BU1211" s="15"/>
      <c r="BV1211" s="15"/>
      <c r="BW1211" s="15"/>
      <c r="BX1211" s="15"/>
      <c r="BY1211" s="15"/>
      <c r="BZ1211" s="15"/>
    </row>
    <row r="1212" spans="1:78" ht="15" customHeight="1" x14ac:dyDescent="0.75">
      <c r="A1212" s="10">
        <v>0</v>
      </c>
      <c r="B1212" s="11">
        <v>10000</v>
      </c>
      <c r="C1212" s="11">
        <v>41949</v>
      </c>
      <c r="D1212" s="11">
        <v>51684</v>
      </c>
      <c r="E1212" s="11">
        <v>15</v>
      </c>
      <c r="F1212" s="11">
        <v>0</v>
      </c>
      <c r="G1212" s="11">
        <v>0</v>
      </c>
      <c r="H1212" s="11">
        <v>84.123450946999995</v>
      </c>
      <c r="I1212" s="11">
        <v>0</v>
      </c>
      <c r="J1212" s="11">
        <v>12</v>
      </c>
      <c r="K1212" s="11">
        <v>31.267318776</v>
      </c>
      <c r="L1212" s="11" t="s">
        <v>20</v>
      </c>
      <c r="M1212" s="11" t="s">
        <v>14</v>
      </c>
      <c r="N1212" s="11">
        <f t="shared" si="126"/>
        <v>0</v>
      </c>
      <c r="O1212" s="11">
        <f t="shared" si="127"/>
        <v>0</v>
      </c>
      <c r="P1212" s="11">
        <f t="shared" si="128"/>
        <v>1</v>
      </c>
      <c r="Q1212" s="11">
        <f t="shared" si="129"/>
        <v>0</v>
      </c>
      <c r="R1212" s="11">
        <f t="shared" si="130"/>
        <v>0</v>
      </c>
      <c r="S1212" s="11">
        <f t="shared" si="131"/>
        <v>0</v>
      </c>
      <c r="T1212" s="9">
        <f t="shared" si="132"/>
        <v>0</v>
      </c>
      <c r="AT1212" s="18"/>
      <c r="AU1212" s="15"/>
      <c r="AV1212" s="15"/>
      <c r="AW1212" s="15"/>
      <c r="AX1212" s="15"/>
      <c r="AY1212" s="15"/>
      <c r="AZ1212" s="15"/>
      <c r="BA1212" s="15"/>
      <c r="BB1212" s="15"/>
      <c r="BC1212" s="15"/>
      <c r="BD1212" s="15"/>
      <c r="BE1212" s="15"/>
      <c r="BF1212" s="15"/>
      <c r="BG1212" s="15"/>
      <c r="BH1212" s="15"/>
      <c r="BI1212" s="15"/>
      <c r="BJ1212" s="15"/>
      <c r="BK1212" s="15"/>
      <c r="BL1212" s="15"/>
      <c r="BM1212" s="15"/>
      <c r="BN1212" s="15"/>
      <c r="BO1212" s="15"/>
      <c r="BQ1212" s="18"/>
      <c r="BR1212" s="15"/>
      <c r="BS1212" s="15"/>
      <c r="BT1212" s="15"/>
      <c r="BU1212" s="15"/>
      <c r="BV1212" s="15"/>
      <c r="BW1212" s="15"/>
      <c r="BX1212" s="15"/>
      <c r="BY1212" s="15"/>
      <c r="BZ1212" s="15"/>
    </row>
    <row r="1213" spans="1:78" ht="15" customHeight="1" x14ac:dyDescent="0.75">
      <c r="A1213" s="10">
        <v>0</v>
      </c>
      <c r="B1213" s="11">
        <v>10100</v>
      </c>
      <c r="C1213" s="11">
        <v>114590</v>
      </c>
      <c r="D1213" s="11">
        <v>215784</v>
      </c>
      <c r="E1213" s="11">
        <v>2</v>
      </c>
      <c r="F1213" s="11">
        <v>0</v>
      </c>
      <c r="G1213" s="11">
        <v>0</v>
      </c>
      <c r="H1213" s="11">
        <v>123.16918276</v>
      </c>
      <c r="I1213" s="11">
        <v>0</v>
      </c>
      <c r="J1213" s="11">
        <v>14</v>
      </c>
      <c r="K1213" s="11">
        <v>27.84508378</v>
      </c>
      <c r="L1213" s="11" t="s">
        <v>13</v>
      </c>
      <c r="M1213" s="11" t="s">
        <v>18</v>
      </c>
      <c r="N1213" s="11">
        <f t="shared" si="126"/>
        <v>1</v>
      </c>
      <c r="O1213" s="11">
        <f t="shared" si="127"/>
        <v>0</v>
      </c>
      <c r="P1213" s="11">
        <f t="shared" si="128"/>
        <v>0</v>
      </c>
      <c r="Q1213" s="11">
        <f t="shared" si="129"/>
        <v>0</v>
      </c>
      <c r="R1213" s="11">
        <f t="shared" si="130"/>
        <v>0</v>
      </c>
      <c r="S1213" s="11">
        <f t="shared" si="131"/>
        <v>1</v>
      </c>
      <c r="T1213" s="9">
        <f t="shared" si="132"/>
        <v>123.16918276</v>
      </c>
      <c r="AT1213" s="18"/>
      <c r="AU1213" s="15"/>
      <c r="AV1213" s="15"/>
      <c r="AW1213" s="15"/>
      <c r="AX1213" s="15"/>
      <c r="AY1213" s="15"/>
      <c r="AZ1213" s="15"/>
      <c r="BA1213" s="15"/>
      <c r="BB1213" s="15"/>
      <c r="BC1213" s="15"/>
      <c r="BD1213" s="15"/>
      <c r="BE1213" s="15"/>
      <c r="BF1213" s="15"/>
      <c r="BG1213" s="15"/>
      <c r="BH1213" s="15"/>
      <c r="BI1213" s="15"/>
      <c r="BJ1213" s="15"/>
      <c r="BK1213" s="15"/>
      <c r="BL1213" s="15"/>
      <c r="BM1213" s="15"/>
      <c r="BN1213" s="15"/>
      <c r="BO1213" s="15"/>
      <c r="BQ1213" s="18"/>
      <c r="BR1213" s="15"/>
      <c r="BS1213" s="15"/>
      <c r="BT1213" s="15"/>
      <c r="BU1213" s="15"/>
      <c r="BV1213" s="15"/>
      <c r="BW1213" s="15"/>
      <c r="BX1213" s="15"/>
      <c r="BY1213" s="15"/>
      <c r="BZ1213" s="15"/>
    </row>
    <row r="1214" spans="1:78" ht="15" customHeight="1" x14ac:dyDescent="0.75">
      <c r="A1214" s="10">
        <v>0</v>
      </c>
      <c r="B1214" s="11">
        <v>10100</v>
      </c>
      <c r="C1214" s="11">
        <v>45493</v>
      </c>
      <c r="D1214" s="11">
        <v>54605</v>
      </c>
      <c r="E1214" s="11">
        <v>21</v>
      </c>
      <c r="F1214" s="11">
        <v>0</v>
      </c>
      <c r="G1214" s="11">
        <v>1</v>
      </c>
      <c r="H1214" s="11">
        <v>234.59177844000001</v>
      </c>
      <c r="I1214" s="11">
        <v>0</v>
      </c>
      <c r="J1214" s="11">
        <v>18</v>
      </c>
      <c r="K1214" s="11">
        <v>36.594664037000001</v>
      </c>
      <c r="L1214" s="11" t="s">
        <v>13</v>
      </c>
      <c r="M1214" s="11" t="s">
        <v>17</v>
      </c>
      <c r="N1214" s="11">
        <f t="shared" si="126"/>
        <v>1</v>
      </c>
      <c r="O1214" s="11">
        <f t="shared" si="127"/>
        <v>1</v>
      </c>
      <c r="P1214" s="11">
        <f t="shared" si="128"/>
        <v>0</v>
      </c>
      <c r="Q1214" s="11">
        <f t="shared" si="129"/>
        <v>0</v>
      </c>
      <c r="R1214" s="11">
        <f t="shared" si="130"/>
        <v>0</v>
      </c>
      <c r="S1214" s="11">
        <f t="shared" si="131"/>
        <v>0</v>
      </c>
      <c r="T1214" s="9">
        <f t="shared" si="132"/>
        <v>234.59177844000001</v>
      </c>
      <c r="AT1214" s="18"/>
      <c r="AU1214" s="15"/>
      <c r="AV1214" s="15"/>
      <c r="AW1214" s="15"/>
      <c r="AX1214" s="15"/>
      <c r="AY1214" s="15"/>
      <c r="AZ1214" s="15"/>
      <c r="BA1214" s="15"/>
      <c r="BB1214" s="15"/>
      <c r="BC1214" s="15"/>
      <c r="BD1214" s="15"/>
      <c r="BE1214" s="15"/>
      <c r="BF1214" s="15"/>
      <c r="BG1214" s="15"/>
      <c r="BH1214" s="15"/>
      <c r="BI1214" s="15"/>
      <c r="BJ1214" s="15"/>
      <c r="BK1214" s="15"/>
      <c r="BL1214" s="15"/>
      <c r="BM1214" s="15"/>
      <c r="BN1214" s="15"/>
      <c r="BO1214" s="15"/>
      <c r="BQ1214" s="18"/>
      <c r="BR1214" s="15"/>
      <c r="BS1214" s="15"/>
      <c r="BT1214" s="15"/>
      <c r="BU1214" s="15"/>
      <c r="BV1214" s="15"/>
      <c r="BW1214" s="15"/>
      <c r="BX1214" s="15"/>
      <c r="BY1214" s="15"/>
      <c r="BZ1214" s="15"/>
    </row>
    <row r="1215" spans="1:78" ht="15" customHeight="1" x14ac:dyDescent="0.75">
      <c r="A1215" s="10">
        <v>0</v>
      </c>
      <c r="B1215" s="11">
        <v>10100</v>
      </c>
      <c r="C1215" s="11">
        <v>87942</v>
      </c>
      <c r="D1215" s="11">
        <v>106000</v>
      </c>
      <c r="E1215" s="11">
        <v>13</v>
      </c>
      <c r="F1215" s="11">
        <v>0</v>
      </c>
      <c r="G1215" s="11">
        <v>0</v>
      </c>
      <c r="H1215" s="11">
        <v>219.38527843</v>
      </c>
      <c r="I1215" s="11">
        <v>2</v>
      </c>
      <c r="J1215" s="11">
        <v>16</v>
      </c>
      <c r="K1215" s="11">
        <v>40.751647980000001</v>
      </c>
      <c r="L1215" s="11" t="s">
        <v>20</v>
      </c>
      <c r="M1215" s="11" t="s">
        <v>14</v>
      </c>
      <c r="N1215" s="11">
        <f t="shared" si="126"/>
        <v>0</v>
      </c>
      <c r="O1215" s="11">
        <f t="shared" si="127"/>
        <v>0</v>
      </c>
      <c r="P1215" s="11">
        <f t="shared" si="128"/>
        <v>1</v>
      </c>
      <c r="Q1215" s="11">
        <f t="shared" si="129"/>
        <v>0</v>
      </c>
      <c r="R1215" s="11">
        <f t="shared" si="130"/>
        <v>0</v>
      </c>
      <c r="S1215" s="11">
        <f t="shared" si="131"/>
        <v>0</v>
      </c>
      <c r="T1215" s="9">
        <f t="shared" si="132"/>
        <v>0</v>
      </c>
      <c r="AT1215" s="18"/>
      <c r="AU1215" s="15"/>
      <c r="AV1215" s="15"/>
      <c r="AW1215" s="15"/>
      <c r="AX1215" s="15"/>
      <c r="AY1215" s="15"/>
      <c r="AZ1215" s="15"/>
      <c r="BA1215" s="15"/>
      <c r="BB1215" s="15"/>
      <c r="BC1215" s="15"/>
      <c r="BD1215" s="15"/>
      <c r="BE1215" s="15"/>
      <c r="BF1215" s="15"/>
      <c r="BG1215" s="15"/>
      <c r="BH1215" s="15"/>
      <c r="BI1215" s="15"/>
      <c r="BJ1215" s="15"/>
      <c r="BK1215" s="15"/>
      <c r="BL1215" s="15"/>
      <c r="BM1215" s="15"/>
      <c r="BN1215" s="15"/>
      <c r="BO1215" s="15"/>
      <c r="BQ1215" s="18"/>
      <c r="BR1215" s="15"/>
      <c r="BS1215" s="15"/>
      <c r="BT1215" s="15"/>
      <c r="BU1215" s="15"/>
      <c r="BV1215" s="15"/>
      <c r="BW1215" s="15"/>
      <c r="BX1215" s="15"/>
      <c r="BY1215" s="15"/>
      <c r="BZ1215" s="15"/>
    </row>
    <row r="1216" spans="1:78" ht="15" customHeight="1" x14ac:dyDescent="0.75">
      <c r="A1216" s="10">
        <v>0</v>
      </c>
      <c r="B1216" s="11">
        <v>10100</v>
      </c>
      <c r="C1216" s="11">
        <v>32608</v>
      </c>
      <c r="D1216" s="11">
        <v>47377</v>
      </c>
      <c r="E1216" s="11">
        <v>9</v>
      </c>
      <c r="F1216" s="11">
        <v>0</v>
      </c>
      <c r="G1216" s="11">
        <v>0</v>
      </c>
      <c r="H1216" s="11">
        <v>67.387065669999998</v>
      </c>
      <c r="I1216" s="11">
        <v>0</v>
      </c>
      <c r="J1216" s="11">
        <v>3</v>
      </c>
      <c r="K1216" s="11">
        <v>35.690193035999997</v>
      </c>
      <c r="L1216" s="11" t="s">
        <v>13</v>
      </c>
      <c r="M1216" s="11" t="s">
        <v>14</v>
      </c>
      <c r="N1216" s="11">
        <f t="shared" si="126"/>
        <v>1</v>
      </c>
      <c r="O1216" s="11">
        <f t="shared" si="127"/>
        <v>0</v>
      </c>
      <c r="P1216" s="11">
        <f t="shared" si="128"/>
        <v>1</v>
      </c>
      <c r="Q1216" s="11">
        <f t="shared" si="129"/>
        <v>0</v>
      </c>
      <c r="R1216" s="11">
        <f t="shared" si="130"/>
        <v>0</v>
      </c>
      <c r="S1216" s="11">
        <f t="shared" si="131"/>
        <v>0</v>
      </c>
      <c r="T1216" s="9">
        <f t="shared" si="132"/>
        <v>67.387065669999998</v>
      </c>
      <c r="AT1216" s="18"/>
      <c r="AU1216" s="15"/>
      <c r="AV1216" s="15"/>
      <c r="AW1216" s="15"/>
      <c r="AX1216" s="15"/>
      <c r="AY1216" s="15"/>
      <c r="AZ1216" s="15"/>
      <c r="BA1216" s="15"/>
      <c r="BB1216" s="15"/>
      <c r="BC1216" s="15"/>
      <c r="BD1216" s="15"/>
      <c r="BE1216" s="15"/>
      <c r="BF1216" s="15"/>
      <c r="BG1216" s="15"/>
      <c r="BH1216" s="15"/>
      <c r="BI1216" s="15"/>
      <c r="BJ1216" s="15"/>
      <c r="BK1216" s="15"/>
      <c r="BL1216" s="15"/>
      <c r="BM1216" s="15"/>
      <c r="BN1216" s="15"/>
      <c r="BO1216" s="15"/>
      <c r="BQ1216" s="18"/>
      <c r="BR1216" s="15"/>
      <c r="BS1216" s="15"/>
      <c r="BT1216" s="15"/>
      <c r="BU1216" s="15"/>
      <c r="BV1216" s="15"/>
      <c r="BW1216" s="15"/>
      <c r="BX1216" s="15"/>
      <c r="BY1216" s="15"/>
      <c r="BZ1216" s="15"/>
    </row>
    <row r="1217" spans="1:78" ht="15" customHeight="1" x14ac:dyDescent="0.75">
      <c r="A1217" s="10">
        <v>0</v>
      </c>
      <c r="B1217" s="11">
        <v>10100</v>
      </c>
      <c r="C1217" s="11">
        <v>66393</v>
      </c>
      <c r="D1217" s="11">
        <v>85605</v>
      </c>
      <c r="E1217" s="11">
        <v>6</v>
      </c>
      <c r="F1217" s="11">
        <v>1</v>
      </c>
      <c r="G1217" s="11">
        <v>1</v>
      </c>
      <c r="H1217" s="11">
        <v>203.69956292000001</v>
      </c>
      <c r="I1217" s="11">
        <v>3</v>
      </c>
      <c r="J1217" s="11">
        <v>29</v>
      </c>
      <c r="K1217" s="11">
        <v>37.669305127000001</v>
      </c>
      <c r="L1217" s="11" t="s">
        <v>20</v>
      </c>
      <c r="M1217" s="11" t="s">
        <v>15</v>
      </c>
      <c r="N1217" s="11">
        <f t="shared" si="126"/>
        <v>0</v>
      </c>
      <c r="O1217" s="11">
        <f t="shared" si="127"/>
        <v>0</v>
      </c>
      <c r="P1217" s="11">
        <f t="shared" si="128"/>
        <v>0</v>
      </c>
      <c r="Q1217" s="11">
        <f t="shared" si="129"/>
        <v>1</v>
      </c>
      <c r="R1217" s="11">
        <f t="shared" si="130"/>
        <v>0</v>
      </c>
      <c r="S1217" s="11">
        <f t="shared" si="131"/>
        <v>0</v>
      </c>
      <c r="T1217" s="9">
        <f t="shared" si="132"/>
        <v>0</v>
      </c>
      <c r="AT1217" s="18"/>
      <c r="AU1217" s="15"/>
      <c r="AV1217" s="15"/>
      <c r="AW1217" s="15"/>
      <c r="AX1217" s="15"/>
      <c r="AY1217" s="15"/>
      <c r="AZ1217" s="15"/>
      <c r="BA1217" s="15"/>
      <c r="BB1217" s="15"/>
      <c r="BC1217" s="15"/>
      <c r="BD1217" s="15"/>
      <c r="BE1217" s="15"/>
      <c r="BF1217" s="15"/>
      <c r="BG1217" s="15"/>
      <c r="BH1217" s="15"/>
      <c r="BI1217" s="15"/>
      <c r="BJ1217" s="15"/>
      <c r="BK1217" s="15"/>
      <c r="BL1217" s="15"/>
      <c r="BM1217" s="15"/>
      <c r="BN1217" s="15"/>
      <c r="BO1217" s="15"/>
      <c r="BQ1217" s="18"/>
      <c r="BR1217" s="15"/>
      <c r="BS1217" s="15"/>
      <c r="BT1217" s="15"/>
      <c r="BU1217" s="15"/>
      <c r="BV1217" s="15"/>
      <c r="BW1217" s="15"/>
      <c r="BX1217" s="15"/>
      <c r="BY1217" s="15"/>
      <c r="BZ1217" s="15"/>
    </row>
    <row r="1218" spans="1:78" ht="15" customHeight="1" x14ac:dyDescent="0.75">
      <c r="A1218" s="10">
        <v>1</v>
      </c>
      <c r="B1218" s="11">
        <v>10100</v>
      </c>
      <c r="C1218" s="11"/>
      <c r="D1218" s="11">
        <v>25300</v>
      </c>
      <c r="E1218" s="11"/>
      <c r="F1218" s="11">
        <v>1</v>
      </c>
      <c r="G1218" s="11">
        <v>0</v>
      </c>
      <c r="H1218" s="11">
        <v>122.3</v>
      </c>
      <c r="I1218" s="11">
        <v>1</v>
      </c>
      <c r="J1218" s="11">
        <v>5</v>
      </c>
      <c r="K1218" s="11"/>
      <c r="L1218" s="11" t="s">
        <v>20</v>
      </c>
      <c r="M1218" s="11" t="s">
        <v>14</v>
      </c>
      <c r="N1218" s="11">
        <f t="shared" si="126"/>
        <v>0</v>
      </c>
      <c r="O1218" s="11">
        <f t="shared" si="127"/>
        <v>0</v>
      </c>
      <c r="P1218" s="11">
        <f t="shared" si="128"/>
        <v>1</v>
      </c>
      <c r="Q1218" s="11">
        <f t="shared" si="129"/>
        <v>0</v>
      </c>
      <c r="R1218" s="11">
        <f t="shared" si="130"/>
        <v>0</v>
      </c>
      <c r="S1218" s="11">
        <f t="shared" si="131"/>
        <v>0</v>
      </c>
      <c r="T1218" s="9">
        <f t="shared" si="132"/>
        <v>0</v>
      </c>
      <c r="AT1218" s="18"/>
      <c r="AU1218" s="15"/>
      <c r="AV1218" s="15"/>
      <c r="AW1218" s="15"/>
      <c r="AX1218" s="15"/>
      <c r="AY1218" s="15"/>
      <c r="AZ1218" s="15"/>
      <c r="BA1218" s="15"/>
      <c r="BB1218" s="15"/>
      <c r="BC1218" s="15"/>
      <c r="BD1218" s="15"/>
      <c r="BE1218" s="15"/>
      <c r="BF1218" s="15"/>
      <c r="BG1218" s="15"/>
      <c r="BH1218" s="15"/>
      <c r="BI1218" s="15"/>
      <c r="BJ1218" s="15"/>
      <c r="BK1218" s="15"/>
      <c r="BL1218" s="15"/>
      <c r="BM1218" s="15"/>
      <c r="BN1218" s="15"/>
      <c r="BO1218" s="15"/>
      <c r="BQ1218" s="18"/>
      <c r="BR1218" s="15"/>
      <c r="BS1218" s="15"/>
      <c r="BT1218" s="15"/>
      <c r="BU1218" s="15"/>
      <c r="BV1218" s="15"/>
      <c r="BW1218" s="15"/>
      <c r="BX1218" s="15"/>
      <c r="BY1218" s="15"/>
      <c r="BZ1218" s="15"/>
    </row>
    <row r="1219" spans="1:78" ht="15" customHeight="1" x14ac:dyDescent="0.75">
      <c r="A1219" s="10">
        <v>0</v>
      </c>
      <c r="B1219" s="11">
        <v>10100</v>
      </c>
      <c r="C1219" s="11">
        <v>68240</v>
      </c>
      <c r="D1219" s="11">
        <v>84067</v>
      </c>
      <c r="E1219" s="11">
        <v>8</v>
      </c>
      <c r="F1219" s="11">
        <v>0</v>
      </c>
      <c r="G1219" s="11">
        <v>0</v>
      </c>
      <c r="H1219" s="11">
        <v>131.40418009000001</v>
      </c>
      <c r="I1219" s="11">
        <v>0</v>
      </c>
      <c r="J1219" s="11">
        <v>35</v>
      </c>
      <c r="K1219" s="11">
        <v>28.443810481</v>
      </c>
      <c r="L1219" s="11" t="s">
        <v>20</v>
      </c>
      <c r="M1219" s="11" t="s">
        <v>16</v>
      </c>
      <c r="N1219" s="11">
        <f t="shared" ref="N1219:N1282" si="133">IF(L1219="HomeImp",1,0)</f>
        <v>0</v>
      </c>
      <c r="O1219" s="11">
        <f t="shared" ref="O1219:O1282" si="134">IF(M1219="Mgr",1,0)</f>
        <v>0</v>
      </c>
      <c r="P1219" s="11">
        <f t="shared" ref="P1219:P1282" si="135">IF(M1219="Other",1,0)</f>
        <v>0</v>
      </c>
      <c r="Q1219" s="11">
        <f t="shared" ref="Q1219:Q1282" si="136">IF(M1219="Office",1,0)</f>
        <v>0</v>
      </c>
      <c r="R1219" s="11">
        <f t="shared" ref="R1219:R1282" si="137">IF(M1219="Sales",1,0)</f>
        <v>1</v>
      </c>
      <c r="S1219" s="11">
        <f t="shared" ref="S1219:S1282" si="138">IF(M1219="ProfExe",1,0)</f>
        <v>0</v>
      </c>
      <c r="T1219" s="9">
        <f t="shared" ref="T1219:T1282" si="139">H1219*N1219</f>
        <v>0</v>
      </c>
      <c r="AT1219" s="18"/>
      <c r="AU1219" s="15"/>
      <c r="AV1219" s="15"/>
      <c r="AW1219" s="15"/>
      <c r="AX1219" s="15"/>
      <c r="AY1219" s="15"/>
      <c r="AZ1219" s="15"/>
      <c r="BA1219" s="15"/>
      <c r="BB1219" s="15"/>
      <c r="BC1219" s="15"/>
      <c r="BD1219" s="15"/>
      <c r="BE1219" s="15"/>
      <c r="BF1219" s="15"/>
      <c r="BG1219" s="15"/>
      <c r="BH1219" s="15"/>
      <c r="BI1219" s="15"/>
      <c r="BJ1219" s="15"/>
      <c r="BK1219" s="15"/>
      <c r="BL1219" s="15"/>
      <c r="BM1219" s="15"/>
      <c r="BN1219" s="15"/>
      <c r="BO1219" s="15"/>
      <c r="BQ1219" s="18"/>
      <c r="BR1219" s="15"/>
      <c r="BS1219" s="15"/>
      <c r="BT1219" s="15"/>
      <c r="BU1219" s="15"/>
      <c r="BV1219" s="15"/>
      <c r="BW1219" s="15"/>
      <c r="BX1219" s="15"/>
      <c r="BY1219" s="15"/>
      <c r="BZ1219" s="15"/>
    </row>
    <row r="1220" spans="1:78" ht="15" customHeight="1" x14ac:dyDescent="0.75">
      <c r="A1220" s="10">
        <v>0</v>
      </c>
      <c r="B1220" s="11">
        <v>10100</v>
      </c>
      <c r="C1220" s="11">
        <v>81263</v>
      </c>
      <c r="D1220" s="11">
        <v>98536</v>
      </c>
      <c r="E1220" s="11">
        <v>1</v>
      </c>
      <c r="F1220" s="11">
        <v>0</v>
      </c>
      <c r="G1220" s="11">
        <v>0</v>
      </c>
      <c r="H1220" s="11">
        <v>73.160447708000007</v>
      </c>
      <c r="I1220" s="11">
        <v>1</v>
      </c>
      <c r="J1220" s="11">
        <v>23</v>
      </c>
      <c r="K1220" s="11">
        <v>38.331255722000002</v>
      </c>
      <c r="L1220" s="11" t="s">
        <v>20</v>
      </c>
      <c r="M1220" s="11" t="s">
        <v>17</v>
      </c>
      <c r="N1220" s="11">
        <f t="shared" si="133"/>
        <v>0</v>
      </c>
      <c r="O1220" s="11">
        <f t="shared" si="134"/>
        <v>1</v>
      </c>
      <c r="P1220" s="11">
        <f t="shared" si="135"/>
        <v>0</v>
      </c>
      <c r="Q1220" s="11">
        <f t="shared" si="136"/>
        <v>0</v>
      </c>
      <c r="R1220" s="11">
        <f t="shared" si="137"/>
        <v>0</v>
      </c>
      <c r="S1220" s="11">
        <f t="shared" si="138"/>
        <v>0</v>
      </c>
      <c r="T1220" s="9">
        <f t="shared" si="139"/>
        <v>0</v>
      </c>
      <c r="AT1220" s="18"/>
      <c r="AU1220" s="15"/>
      <c r="AV1220" s="15"/>
      <c r="AW1220" s="15"/>
      <c r="AX1220" s="15"/>
      <c r="AY1220" s="15"/>
      <c r="AZ1220" s="15"/>
      <c r="BA1220" s="15"/>
      <c r="BB1220" s="15"/>
      <c r="BC1220" s="15"/>
      <c r="BD1220" s="15"/>
      <c r="BE1220" s="15"/>
      <c r="BF1220" s="15"/>
      <c r="BG1220" s="15"/>
      <c r="BH1220" s="15"/>
      <c r="BI1220" s="15"/>
      <c r="BJ1220" s="15"/>
      <c r="BK1220" s="15"/>
      <c r="BL1220" s="15"/>
      <c r="BM1220" s="15"/>
      <c r="BN1220" s="15"/>
      <c r="BO1220" s="15"/>
      <c r="BQ1220" s="18"/>
      <c r="BR1220" s="15"/>
      <c r="BS1220" s="15"/>
      <c r="BT1220" s="15"/>
      <c r="BU1220" s="15"/>
      <c r="BV1220" s="15"/>
      <c r="BW1220" s="15"/>
      <c r="BX1220" s="15"/>
      <c r="BY1220" s="15"/>
      <c r="BZ1220" s="15"/>
    </row>
    <row r="1221" spans="1:78" ht="15" customHeight="1" x14ac:dyDescent="0.75">
      <c r="A1221" s="10">
        <v>0</v>
      </c>
      <c r="B1221" s="11">
        <v>10100</v>
      </c>
      <c r="C1221" s="11">
        <v>137299</v>
      </c>
      <c r="D1221" s="11">
        <v>200339</v>
      </c>
      <c r="E1221" s="11">
        <v>0</v>
      </c>
      <c r="F1221" s="11">
        <v>0</v>
      </c>
      <c r="G1221" s="11">
        <v>0</v>
      </c>
      <c r="H1221" s="11">
        <v>66.357590463999998</v>
      </c>
      <c r="I1221" s="11">
        <v>2</v>
      </c>
      <c r="J1221" s="11">
        <v>23</v>
      </c>
      <c r="K1221" s="11">
        <v>35.237701299999998</v>
      </c>
      <c r="L1221" s="11" t="s">
        <v>20</v>
      </c>
      <c r="M1221" s="11" t="s">
        <v>18</v>
      </c>
      <c r="N1221" s="11">
        <f t="shared" si="133"/>
        <v>0</v>
      </c>
      <c r="O1221" s="11">
        <f t="shared" si="134"/>
        <v>0</v>
      </c>
      <c r="P1221" s="11">
        <f t="shared" si="135"/>
        <v>0</v>
      </c>
      <c r="Q1221" s="11">
        <f t="shared" si="136"/>
        <v>0</v>
      </c>
      <c r="R1221" s="11">
        <f t="shared" si="137"/>
        <v>0</v>
      </c>
      <c r="S1221" s="11">
        <f t="shared" si="138"/>
        <v>1</v>
      </c>
      <c r="T1221" s="9">
        <f t="shared" si="139"/>
        <v>0</v>
      </c>
      <c r="AT1221" s="18"/>
      <c r="AU1221" s="15"/>
      <c r="AV1221" s="15"/>
      <c r="AW1221" s="15"/>
      <c r="AX1221" s="15"/>
      <c r="AY1221" s="15"/>
      <c r="AZ1221" s="15"/>
      <c r="BA1221" s="15"/>
      <c r="BB1221" s="15"/>
      <c r="BC1221" s="15"/>
      <c r="BD1221" s="15"/>
      <c r="BE1221" s="15"/>
      <c r="BF1221" s="15"/>
      <c r="BG1221" s="15"/>
      <c r="BH1221" s="15"/>
      <c r="BI1221" s="15"/>
      <c r="BJ1221" s="15"/>
      <c r="BK1221" s="15"/>
      <c r="BL1221" s="15"/>
      <c r="BM1221" s="15"/>
      <c r="BN1221" s="15"/>
      <c r="BO1221" s="15"/>
      <c r="BQ1221" s="18"/>
      <c r="BR1221" s="15"/>
      <c r="BS1221" s="15"/>
      <c r="BT1221" s="15"/>
      <c r="BU1221" s="15"/>
      <c r="BV1221" s="15"/>
      <c r="BW1221" s="15"/>
      <c r="BX1221" s="15"/>
      <c r="BY1221" s="15"/>
      <c r="BZ1221" s="15"/>
    </row>
    <row r="1222" spans="1:78" ht="15" customHeight="1" x14ac:dyDescent="0.75">
      <c r="A1222" s="10">
        <v>0</v>
      </c>
      <c r="B1222" s="11">
        <v>10100</v>
      </c>
      <c r="C1222" s="11">
        <v>47426</v>
      </c>
      <c r="D1222" s="11">
        <v>68820</v>
      </c>
      <c r="E1222" s="11">
        <v>16</v>
      </c>
      <c r="F1222" s="11">
        <v>0</v>
      </c>
      <c r="G1222" s="11">
        <v>4</v>
      </c>
      <c r="H1222" s="11">
        <v>220.7609123</v>
      </c>
      <c r="I1222" s="11">
        <v>0</v>
      </c>
      <c r="J1222" s="11">
        <v>36</v>
      </c>
      <c r="K1222" s="11">
        <v>24.019512689999999</v>
      </c>
      <c r="L1222" s="11" t="s">
        <v>20</v>
      </c>
      <c r="M1222" s="11" t="s">
        <v>14</v>
      </c>
      <c r="N1222" s="11">
        <f t="shared" si="133"/>
        <v>0</v>
      </c>
      <c r="O1222" s="11">
        <f t="shared" si="134"/>
        <v>0</v>
      </c>
      <c r="P1222" s="11">
        <f t="shared" si="135"/>
        <v>1</v>
      </c>
      <c r="Q1222" s="11">
        <f t="shared" si="136"/>
        <v>0</v>
      </c>
      <c r="R1222" s="11">
        <f t="shared" si="137"/>
        <v>0</v>
      </c>
      <c r="S1222" s="11">
        <f t="shared" si="138"/>
        <v>0</v>
      </c>
      <c r="T1222" s="9">
        <f t="shared" si="139"/>
        <v>0</v>
      </c>
      <c r="AT1222" s="18"/>
      <c r="AU1222" s="15"/>
      <c r="AV1222" s="15"/>
      <c r="AW1222" s="15"/>
      <c r="AX1222" s="15"/>
      <c r="AY1222" s="15"/>
      <c r="AZ1222" s="15"/>
      <c r="BA1222" s="15"/>
      <c r="BB1222" s="15"/>
      <c r="BC1222" s="15"/>
      <c r="BD1222" s="15"/>
      <c r="BE1222" s="15"/>
      <c r="BF1222" s="15"/>
      <c r="BG1222" s="15"/>
      <c r="BH1222" s="15"/>
      <c r="BI1222" s="15"/>
      <c r="BJ1222" s="15"/>
      <c r="BK1222" s="15"/>
      <c r="BL1222" s="15"/>
      <c r="BM1222" s="15"/>
      <c r="BN1222" s="15"/>
      <c r="BO1222" s="15"/>
      <c r="BQ1222" s="18"/>
      <c r="BR1222" s="15"/>
      <c r="BS1222" s="15"/>
      <c r="BT1222" s="15"/>
      <c r="BU1222" s="15"/>
      <c r="BV1222" s="15"/>
      <c r="BW1222" s="15"/>
      <c r="BX1222" s="15"/>
      <c r="BY1222" s="15"/>
      <c r="BZ1222" s="15"/>
    </row>
    <row r="1223" spans="1:78" ht="15" customHeight="1" x14ac:dyDescent="0.75">
      <c r="A1223" s="10">
        <v>0</v>
      </c>
      <c r="B1223" s="11">
        <v>10100</v>
      </c>
      <c r="C1223" s="11">
        <v>57881</v>
      </c>
      <c r="D1223" s="11">
        <v>69554</v>
      </c>
      <c r="E1223" s="11">
        <v>29</v>
      </c>
      <c r="F1223" s="11">
        <v>0</v>
      </c>
      <c r="G1223" s="11">
        <v>3</v>
      </c>
      <c r="H1223" s="11">
        <v>189.92452243</v>
      </c>
      <c r="I1223" s="11">
        <v>1</v>
      </c>
      <c r="J1223" s="11">
        <v>24</v>
      </c>
      <c r="K1223" s="11">
        <v>34.610455430000002</v>
      </c>
      <c r="L1223" s="11" t="s">
        <v>13</v>
      </c>
      <c r="M1223" s="11" t="s">
        <v>14</v>
      </c>
      <c r="N1223" s="11">
        <f t="shared" si="133"/>
        <v>1</v>
      </c>
      <c r="O1223" s="11">
        <f t="shared" si="134"/>
        <v>0</v>
      </c>
      <c r="P1223" s="11">
        <f t="shared" si="135"/>
        <v>1</v>
      </c>
      <c r="Q1223" s="11">
        <f t="shared" si="136"/>
        <v>0</v>
      </c>
      <c r="R1223" s="11">
        <f t="shared" si="137"/>
        <v>0</v>
      </c>
      <c r="S1223" s="11">
        <f t="shared" si="138"/>
        <v>0</v>
      </c>
      <c r="T1223" s="9">
        <f t="shared" si="139"/>
        <v>189.92452243</v>
      </c>
      <c r="AT1223" s="18"/>
      <c r="AU1223" s="15"/>
      <c r="AV1223" s="15"/>
      <c r="AW1223" s="15"/>
      <c r="AX1223" s="15"/>
      <c r="AY1223" s="15"/>
      <c r="AZ1223" s="15"/>
      <c r="BA1223" s="15"/>
      <c r="BB1223" s="15"/>
      <c r="BC1223" s="15"/>
      <c r="BD1223" s="15"/>
      <c r="BE1223" s="15"/>
      <c r="BF1223" s="15"/>
      <c r="BG1223" s="15"/>
      <c r="BH1223" s="15"/>
      <c r="BI1223" s="15"/>
      <c r="BJ1223" s="15"/>
      <c r="BK1223" s="15"/>
      <c r="BL1223" s="15"/>
      <c r="BM1223" s="15"/>
      <c r="BN1223" s="15"/>
      <c r="BO1223" s="15"/>
      <c r="BQ1223" s="18"/>
      <c r="BR1223" s="15"/>
      <c r="BS1223" s="15"/>
      <c r="BT1223" s="15"/>
      <c r="BU1223" s="15"/>
      <c r="BV1223" s="15"/>
      <c r="BW1223" s="15"/>
      <c r="BX1223" s="15"/>
      <c r="BY1223" s="15"/>
      <c r="BZ1223" s="15"/>
    </row>
    <row r="1224" spans="1:78" ht="15" customHeight="1" x14ac:dyDescent="0.75">
      <c r="A1224" s="10">
        <v>1</v>
      </c>
      <c r="B1224" s="11">
        <v>10100</v>
      </c>
      <c r="C1224" s="11">
        <v>60200</v>
      </c>
      <c r="D1224" s="11">
        <v>74000</v>
      </c>
      <c r="E1224" s="11">
        <v>4</v>
      </c>
      <c r="F1224" s="11"/>
      <c r="G1224" s="11">
        <v>4</v>
      </c>
      <c r="H1224" s="11">
        <v>128.86666667</v>
      </c>
      <c r="I1224" s="11">
        <v>5</v>
      </c>
      <c r="J1224" s="11">
        <v>24</v>
      </c>
      <c r="K1224" s="11"/>
      <c r="L1224" s="11" t="s">
        <v>20</v>
      </c>
      <c r="M1224" s="11" t="s">
        <v>14</v>
      </c>
      <c r="N1224" s="11">
        <f t="shared" si="133"/>
        <v>0</v>
      </c>
      <c r="O1224" s="11">
        <f t="shared" si="134"/>
        <v>0</v>
      </c>
      <c r="P1224" s="11">
        <f t="shared" si="135"/>
        <v>1</v>
      </c>
      <c r="Q1224" s="11">
        <f t="shared" si="136"/>
        <v>0</v>
      </c>
      <c r="R1224" s="11">
        <f t="shared" si="137"/>
        <v>0</v>
      </c>
      <c r="S1224" s="11">
        <f t="shared" si="138"/>
        <v>0</v>
      </c>
      <c r="T1224" s="9">
        <f t="shared" si="139"/>
        <v>0</v>
      </c>
      <c r="AT1224" s="18"/>
      <c r="AU1224" s="15"/>
      <c r="AV1224" s="15"/>
      <c r="AW1224" s="15"/>
      <c r="AX1224" s="15"/>
      <c r="AY1224" s="15"/>
      <c r="AZ1224" s="15"/>
      <c r="BA1224" s="15"/>
      <c r="BB1224" s="15"/>
      <c r="BC1224" s="15"/>
      <c r="BD1224" s="15"/>
      <c r="BE1224" s="15"/>
      <c r="BF1224" s="15"/>
      <c r="BG1224" s="15"/>
      <c r="BH1224" s="15"/>
      <c r="BI1224" s="15"/>
      <c r="BJ1224" s="15"/>
      <c r="BK1224" s="15"/>
      <c r="BL1224" s="15"/>
      <c r="BM1224" s="15"/>
      <c r="BN1224" s="15"/>
      <c r="BO1224" s="15"/>
      <c r="BQ1224" s="18"/>
      <c r="BR1224" s="15"/>
      <c r="BS1224" s="15"/>
      <c r="BT1224" s="15"/>
      <c r="BU1224" s="15"/>
      <c r="BV1224" s="15"/>
      <c r="BW1224" s="15"/>
      <c r="BX1224" s="15"/>
      <c r="BY1224" s="15"/>
      <c r="BZ1224" s="15"/>
    </row>
    <row r="1225" spans="1:78" ht="15" customHeight="1" x14ac:dyDescent="0.75">
      <c r="A1225" s="10">
        <v>0</v>
      </c>
      <c r="B1225" s="11">
        <v>10100</v>
      </c>
      <c r="C1225" s="11">
        <v>68820</v>
      </c>
      <c r="D1225" s="11">
        <v>78830</v>
      </c>
      <c r="E1225" s="11">
        <v>2</v>
      </c>
      <c r="F1225" s="11"/>
      <c r="G1225" s="11"/>
      <c r="H1225" s="11">
        <v>170.72245229999999</v>
      </c>
      <c r="I1225" s="11"/>
      <c r="J1225" s="11">
        <v>34</v>
      </c>
      <c r="K1225" s="11">
        <v>29.206752831999999</v>
      </c>
      <c r="L1225" s="11" t="s">
        <v>20</v>
      </c>
      <c r="M1225" s="11" t="s">
        <v>14</v>
      </c>
      <c r="N1225" s="11">
        <f t="shared" si="133"/>
        <v>0</v>
      </c>
      <c r="O1225" s="11">
        <f t="shared" si="134"/>
        <v>0</v>
      </c>
      <c r="P1225" s="11">
        <f t="shared" si="135"/>
        <v>1</v>
      </c>
      <c r="Q1225" s="11">
        <f t="shared" si="136"/>
        <v>0</v>
      </c>
      <c r="R1225" s="11">
        <f t="shared" si="137"/>
        <v>0</v>
      </c>
      <c r="S1225" s="11">
        <f t="shared" si="138"/>
        <v>0</v>
      </c>
      <c r="T1225" s="9">
        <f t="shared" si="139"/>
        <v>0</v>
      </c>
      <c r="AT1225" s="18"/>
      <c r="AU1225" s="15"/>
      <c r="AV1225" s="15"/>
      <c r="AW1225" s="15"/>
      <c r="AX1225" s="15"/>
      <c r="AY1225" s="15"/>
      <c r="AZ1225" s="15"/>
      <c r="BA1225" s="15"/>
      <c r="BB1225" s="15"/>
      <c r="BC1225" s="15"/>
      <c r="BD1225" s="15"/>
      <c r="BE1225" s="15"/>
      <c r="BF1225" s="15"/>
      <c r="BG1225" s="15"/>
      <c r="BH1225" s="15"/>
      <c r="BI1225" s="15"/>
      <c r="BJ1225" s="15"/>
      <c r="BK1225" s="15"/>
      <c r="BL1225" s="15"/>
      <c r="BM1225" s="15"/>
      <c r="BN1225" s="15"/>
      <c r="BO1225" s="15"/>
      <c r="BQ1225" s="18"/>
      <c r="BR1225" s="15"/>
      <c r="BS1225" s="15"/>
      <c r="BT1225" s="15"/>
      <c r="BU1225" s="15"/>
      <c r="BV1225" s="15"/>
      <c r="BW1225" s="15"/>
      <c r="BX1225" s="15"/>
      <c r="BY1225" s="15"/>
      <c r="BZ1225" s="15"/>
    </row>
    <row r="1226" spans="1:78" ht="15" customHeight="1" x14ac:dyDescent="0.75">
      <c r="A1226" s="10">
        <v>0</v>
      </c>
      <c r="B1226" s="11">
        <v>10100</v>
      </c>
      <c r="C1226" s="11">
        <v>73174</v>
      </c>
      <c r="D1226" s="11">
        <v>91101</v>
      </c>
      <c r="E1226" s="11">
        <v>14</v>
      </c>
      <c r="F1226" s="11">
        <v>0</v>
      </c>
      <c r="G1226" s="11">
        <v>0</v>
      </c>
      <c r="H1226" s="11">
        <v>77.117090664000003</v>
      </c>
      <c r="I1226" s="11">
        <v>0</v>
      </c>
      <c r="J1226" s="11">
        <v>8</v>
      </c>
      <c r="K1226" s="11">
        <v>25.042596687</v>
      </c>
      <c r="L1226" s="11" t="s">
        <v>20</v>
      </c>
      <c r="M1226" s="11" t="s">
        <v>15</v>
      </c>
      <c r="N1226" s="11">
        <f t="shared" si="133"/>
        <v>0</v>
      </c>
      <c r="O1226" s="11">
        <f t="shared" si="134"/>
        <v>0</v>
      </c>
      <c r="P1226" s="11">
        <f t="shared" si="135"/>
        <v>0</v>
      </c>
      <c r="Q1226" s="11">
        <f t="shared" si="136"/>
        <v>1</v>
      </c>
      <c r="R1226" s="11">
        <f t="shared" si="137"/>
        <v>0</v>
      </c>
      <c r="S1226" s="11">
        <f t="shared" si="138"/>
        <v>0</v>
      </c>
      <c r="T1226" s="9">
        <f t="shared" si="139"/>
        <v>0</v>
      </c>
      <c r="AT1226" s="18"/>
      <c r="AU1226" s="15"/>
      <c r="AV1226" s="15"/>
      <c r="AW1226" s="15"/>
      <c r="AX1226" s="15"/>
      <c r="AY1226" s="15"/>
      <c r="AZ1226" s="15"/>
      <c r="BA1226" s="15"/>
      <c r="BB1226" s="15"/>
      <c r="BC1226" s="15"/>
      <c r="BD1226" s="15"/>
      <c r="BE1226" s="15"/>
      <c r="BF1226" s="15"/>
      <c r="BG1226" s="15"/>
      <c r="BH1226" s="15"/>
      <c r="BI1226" s="15"/>
      <c r="BJ1226" s="15"/>
      <c r="BK1226" s="15"/>
      <c r="BL1226" s="15"/>
      <c r="BM1226" s="15"/>
      <c r="BN1226" s="15"/>
      <c r="BO1226" s="15"/>
      <c r="BQ1226" s="18"/>
      <c r="BR1226" s="15"/>
      <c r="BS1226" s="15"/>
      <c r="BT1226" s="15"/>
      <c r="BU1226" s="15"/>
      <c r="BV1226" s="15"/>
      <c r="BW1226" s="15"/>
      <c r="BX1226" s="15"/>
      <c r="BY1226" s="15"/>
      <c r="BZ1226" s="15"/>
    </row>
    <row r="1227" spans="1:78" ht="15" customHeight="1" x14ac:dyDescent="0.75">
      <c r="A1227" s="10">
        <v>0</v>
      </c>
      <c r="B1227" s="11">
        <v>10100</v>
      </c>
      <c r="C1227" s="11">
        <v>54873</v>
      </c>
      <c r="D1227" s="11">
        <v>73085</v>
      </c>
      <c r="E1227" s="11">
        <v>5</v>
      </c>
      <c r="F1227" s="11">
        <v>0</v>
      </c>
      <c r="G1227" s="11">
        <v>1</v>
      </c>
      <c r="H1227" s="11">
        <v>252.25289258999999</v>
      </c>
      <c r="I1227" s="11">
        <v>1</v>
      </c>
      <c r="J1227" s="11">
        <v>16</v>
      </c>
      <c r="K1227" s="11">
        <v>38.727417297000002</v>
      </c>
      <c r="L1227" s="11" t="s">
        <v>13</v>
      </c>
      <c r="M1227" s="11" t="s">
        <v>14</v>
      </c>
      <c r="N1227" s="11">
        <f t="shared" si="133"/>
        <v>1</v>
      </c>
      <c r="O1227" s="11">
        <f t="shared" si="134"/>
        <v>0</v>
      </c>
      <c r="P1227" s="11">
        <f t="shared" si="135"/>
        <v>1</v>
      </c>
      <c r="Q1227" s="11">
        <f t="shared" si="136"/>
        <v>0</v>
      </c>
      <c r="R1227" s="11">
        <f t="shared" si="137"/>
        <v>0</v>
      </c>
      <c r="S1227" s="11">
        <f t="shared" si="138"/>
        <v>0</v>
      </c>
      <c r="T1227" s="9">
        <f t="shared" si="139"/>
        <v>252.25289258999999</v>
      </c>
      <c r="AT1227" s="18"/>
      <c r="AU1227" s="15"/>
      <c r="AV1227" s="15"/>
      <c r="AW1227" s="15"/>
      <c r="AX1227" s="15"/>
      <c r="AY1227" s="15"/>
      <c r="AZ1227" s="15"/>
      <c r="BA1227" s="15"/>
      <c r="BB1227" s="15"/>
      <c r="BC1227" s="15"/>
      <c r="BD1227" s="15"/>
      <c r="BE1227" s="15"/>
      <c r="BF1227" s="15"/>
      <c r="BG1227" s="15"/>
      <c r="BH1227" s="15"/>
      <c r="BI1227" s="15"/>
      <c r="BJ1227" s="15"/>
      <c r="BK1227" s="15"/>
      <c r="BL1227" s="15"/>
      <c r="BM1227" s="15"/>
      <c r="BN1227" s="15"/>
      <c r="BO1227" s="15"/>
      <c r="BQ1227" s="18"/>
      <c r="BR1227" s="15"/>
      <c r="BS1227" s="15"/>
      <c r="BT1227" s="15"/>
      <c r="BU1227" s="15"/>
      <c r="BV1227" s="15"/>
      <c r="BW1227" s="15"/>
      <c r="BX1227" s="15"/>
      <c r="BY1227" s="15"/>
      <c r="BZ1227" s="15"/>
    </row>
    <row r="1228" spans="1:78" ht="15" customHeight="1" x14ac:dyDescent="0.75">
      <c r="A1228" s="10">
        <v>0</v>
      </c>
      <c r="B1228" s="11">
        <v>10100</v>
      </c>
      <c r="C1228" s="11">
        <v>49683</v>
      </c>
      <c r="D1228" s="11">
        <v>55728</v>
      </c>
      <c r="E1228" s="11">
        <v>0</v>
      </c>
      <c r="F1228" s="11">
        <v>0</v>
      </c>
      <c r="G1228" s="11">
        <v>0</v>
      </c>
      <c r="H1228" s="11">
        <v>91.095794878999996</v>
      </c>
      <c r="I1228" s="11">
        <v>0</v>
      </c>
      <c r="J1228" s="11">
        <v>20</v>
      </c>
      <c r="K1228" s="11">
        <v>37.133107539000001</v>
      </c>
      <c r="L1228" s="11" t="s">
        <v>20</v>
      </c>
      <c r="M1228" s="11" t="s">
        <v>14</v>
      </c>
      <c r="N1228" s="11">
        <f t="shared" si="133"/>
        <v>0</v>
      </c>
      <c r="O1228" s="11">
        <f t="shared" si="134"/>
        <v>0</v>
      </c>
      <c r="P1228" s="11">
        <f t="shared" si="135"/>
        <v>1</v>
      </c>
      <c r="Q1228" s="11">
        <f t="shared" si="136"/>
        <v>0</v>
      </c>
      <c r="R1228" s="11">
        <f t="shared" si="137"/>
        <v>0</v>
      </c>
      <c r="S1228" s="11">
        <f t="shared" si="138"/>
        <v>0</v>
      </c>
      <c r="T1228" s="9">
        <f t="shared" si="139"/>
        <v>0</v>
      </c>
      <c r="AT1228" s="18"/>
      <c r="AU1228" s="15"/>
      <c r="AV1228" s="15"/>
      <c r="AW1228" s="15"/>
      <c r="AX1228" s="15"/>
      <c r="AY1228" s="15"/>
      <c r="AZ1228" s="15"/>
      <c r="BA1228" s="15"/>
      <c r="BB1228" s="15"/>
      <c r="BC1228" s="15"/>
      <c r="BD1228" s="15"/>
      <c r="BE1228" s="15"/>
      <c r="BF1228" s="15"/>
      <c r="BG1228" s="15"/>
      <c r="BH1228" s="15"/>
      <c r="BI1228" s="15"/>
      <c r="BJ1228" s="15"/>
      <c r="BK1228" s="15"/>
      <c r="BL1228" s="15"/>
      <c r="BM1228" s="15"/>
      <c r="BN1228" s="15"/>
      <c r="BO1228" s="15"/>
      <c r="BQ1228" s="18"/>
      <c r="BR1228" s="15"/>
      <c r="BS1228" s="15"/>
      <c r="BT1228" s="15"/>
      <c r="BU1228" s="15"/>
      <c r="BV1228" s="15"/>
      <c r="BW1228" s="15"/>
      <c r="BX1228" s="15"/>
      <c r="BY1228" s="15"/>
      <c r="BZ1228" s="15"/>
    </row>
    <row r="1229" spans="1:78" ht="15" customHeight="1" x14ac:dyDescent="0.75">
      <c r="A1229" s="10">
        <v>0</v>
      </c>
      <c r="B1229" s="11">
        <v>10100</v>
      </c>
      <c r="C1229" s="11">
        <v>72136</v>
      </c>
      <c r="D1229" s="11">
        <v>89437</v>
      </c>
      <c r="E1229" s="11">
        <v>5</v>
      </c>
      <c r="F1229" s="11">
        <v>0</v>
      </c>
      <c r="G1229" s="11">
        <v>0</v>
      </c>
      <c r="H1229" s="11">
        <v>205.73712524000001</v>
      </c>
      <c r="I1229" s="11">
        <v>0</v>
      </c>
      <c r="J1229" s="11">
        <v>15</v>
      </c>
      <c r="K1229" s="11">
        <v>30.798763530999999</v>
      </c>
      <c r="L1229" s="11" t="s">
        <v>20</v>
      </c>
      <c r="M1229" s="11"/>
      <c r="N1229" s="11">
        <f t="shared" si="133"/>
        <v>0</v>
      </c>
      <c r="O1229" s="11">
        <f t="shared" si="134"/>
        <v>0</v>
      </c>
      <c r="P1229" s="11">
        <f t="shared" si="135"/>
        <v>0</v>
      </c>
      <c r="Q1229" s="11">
        <f t="shared" si="136"/>
        <v>0</v>
      </c>
      <c r="R1229" s="11">
        <f t="shared" si="137"/>
        <v>0</v>
      </c>
      <c r="S1229" s="11">
        <f t="shared" si="138"/>
        <v>0</v>
      </c>
      <c r="T1229" s="9">
        <f t="shared" si="139"/>
        <v>0</v>
      </c>
      <c r="AT1229" s="18"/>
      <c r="AU1229" s="15"/>
      <c r="AV1229" s="15"/>
      <c r="AW1229" s="15"/>
      <c r="AX1229" s="15"/>
      <c r="AY1229" s="15"/>
      <c r="AZ1229" s="15"/>
      <c r="BA1229" s="15"/>
      <c r="BB1229" s="15"/>
      <c r="BC1229" s="15"/>
      <c r="BD1229" s="15"/>
      <c r="BE1229" s="15"/>
      <c r="BF1229" s="15"/>
      <c r="BG1229" s="15"/>
      <c r="BH1229" s="15"/>
      <c r="BI1229" s="15"/>
      <c r="BJ1229" s="15"/>
      <c r="BK1229" s="15"/>
      <c r="BL1229" s="15"/>
      <c r="BM1229" s="15"/>
      <c r="BN1229" s="15"/>
      <c r="BO1229" s="15"/>
      <c r="BQ1229" s="18"/>
      <c r="BR1229" s="15"/>
      <c r="BS1229" s="15"/>
      <c r="BT1229" s="15"/>
      <c r="BU1229" s="15"/>
      <c r="BV1229" s="15"/>
      <c r="BW1229" s="15"/>
      <c r="BX1229" s="15"/>
      <c r="BY1229" s="15"/>
      <c r="BZ1229" s="15"/>
    </row>
    <row r="1230" spans="1:78" ht="15" customHeight="1" x14ac:dyDescent="0.75">
      <c r="A1230" s="10">
        <v>0</v>
      </c>
      <c r="B1230" s="11">
        <v>10100</v>
      </c>
      <c r="C1230" s="11">
        <v>55559</v>
      </c>
      <c r="D1230" s="11">
        <v>89231</v>
      </c>
      <c r="E1230" s="11">
        <v>16</v>
      </c>
      <c r="F1230" s="11">
        <v>1</v>
      </c>
      <c r="G1230" s="11">
        <v>0</v>
      </c>
      <c r="H1230" s="11">
        <v>175.55557128999999</v>
      </c>
      <c r="I1230" s="11">
        <v>0</v>
      </c>
      <c r="J1230" s="11">
        <v>29</v>
      </c>
      <c r="K1230" s="11">
        <v>26.900320998000002</v>
      </c>
      <c r="L1230" s="11" t="s">
        <v>13</v>
      </c>
      <c r="M1230" s="11" t="s">
        <v>14</v>
      </c>
      <c r="N1230" s="11">
        <f t="shared" si="133"/>
        <v>1</v>
      </c>
      <c r="O1230" s="11">
        <f t="shared" si="134"/>
        <v>0</v>
      </c>
      <c r="P1230" s="11">
        <f t="shared" si="135"/>
        <v>1</v>
      </c>
      <c r="Q1230" s="11">
        <f t="shared" si="136"/>
        <v>0</v>
      </c>
      <c r="R1230" s="11">
        <f t="shared" si="137"/>
        <v>0</v>
      </c>
      <c r="S1230" s="11">
        <f t="shared" si="138"/>
        <v>0</v>
      </c>
      <c r="T1230" s="9">
        <f t="shared" si="139"/>
        <v>175.55557128999999</v>
      </c>
      <c r="AT1230" s="18"/>
      <c r="AU1230" s="15"/>
      <c r="AV1230" s="15"/>
      <c r="AW1230" s="15"/>
      <c r="AX1230" s="15"/>
      <c r="AY1230" s="15"/>
      <c r="AZ1230" s="15"/>
      <c r="BA1230" s="15"/>
      <c r="BB1230" s="15"/>
      <c r="BC1230" s="15"/>
      <c r="BD1230" s="15"/>
      <c r="BE1230" s="15"/>
      <c r="BF1230" s="15"/>
      <c r="BG1230" s="15"/>
      <c r="BH1230" s="15"/>
      <c r="BI1230" s="15"/>
      <c r="BJ1230" s="15"/>
      <c r="BK1230" s="15"/>
      <c r="BL1230" s="15"/>
      <c r="BM1230" s="15"/>
      <c r="BN1230" s="15"/>
      <c r="BO1230" s="15"/>
      <c r="BQ1230" s="18"/>
      <c r="BR1230" s="15"/>
      <c r="BS1230" s="15"/>
      <c r="BT1230" s="15"/>
      <c r="BU1230" s="15"/>
      <c r="BV1230" s="15"/>
      <c r="BW1230" s="15"/>
      <c r="BX1230" s="15"/>
      <c r="BY1230" s="15"/>
      <c r="BZ1230" s="15"/>
    </row>
    <row r="1231" spans="1:78" ht="15" customHeight="1" x14ac:dyDescent="0.75">
      <c r="A1231" s="10">
        <v>0</v>
      </c>
      <c r="B1231" s="11">
        <v>10100</v>
      </c>
      <c r="C1231" s="11">
        <v>126358</v>
      </c>
      <c r="D1231" s="11">
        <v>180305</v>
      </c>
      <c r="E1231" s="11">
        <v>8</v>
      </c>
      <c r="F1231" s="11">
        <v>0</v>
      </c>
      <c r="G1231" s="11">
        <v>0</v>
      </c>
      <c r="H1231" s="11">
        <v>199.35052965</v>
      </c>
      <c r="I1231" s="11">
        <v>1</v>
      </c>
      <c r="J1231" s="11">
        <v>20</v>
      </c>
      <c r="K1231" s="11">
        <v>32.033628788999998</v>
      </c>
      <c r="L1231" s="11" t="s">
        <v>20</v>
      </c>
      <c r="M1231" s="11" t="s">
        <v>14</v>
      </c>
      <c r="N1231" s="11">
        <f t="shared" si="133"/>
        <v>0</v>
      </c>
      <c r="O1231" s="11">
        <f t="shared" si="134"/>
        <v>0</v>
      </c>
      <c r="P1231" s="11">
        <f t="shared" si="135"/>
        <v>1</v>
      </c>
      <c r="Q1231" s="11">
        <f t="shared" si="136"/>
        <v>0</v>
      </c>
      <c r="R1231" s="11">
        <f t="shared" si="137"/>
        <v>0</v>
      </c>
      <c r="S1231" s="11">
        <f t="shared" si="138"/>
        <v>0</v>
      </c>
      <c r="T1231" s="9">
        <f t="shared" si="139"/>
        <v>0</v>
      </c>
      <c r="AT1231" s="18"/>
      <c r="AU1231" s="15"/>
      <c r="AV1231" s="15"/>
      <c r="AW1231" s="15"/>
      <c r="AX1231" s="15"/>
      <c r="AY1231" s="15"/>
      <c r="AZ1231" s="15"/>
      <c r="BA1231" s="15"/>
      <c r="BB1231" s="15"/>
      <c r="BC1231" s="15"/>
      <c r="BD1231" s="15"/>
      <c r="BE1231" s="15"/>
      <c r="BF1231" s="15"/>
      <c r="BG1231" s="15"/>
      <c r="BH1231" s="15"/>
      <c r="BI1231" s="15"/>
      <c r="BJ1231" s="15"/>
      <c r="BK1231" s="15"/>
      <c r="BL1231" s="15"/>
      <c r="BM1231" s="15"/>
      <c r="BN1231" s="15"/>
      <c r="BO1231" s="15"/>
      <c r="BQ1231" s="18"/>
      <c r="BR1231" s="15"/>
      <c r="BS1231" s="15"/>
      <c r="BT1231" s="15"/>
      <c r="BU1231" s="15"/>
      <c r="BV1231" s="15"/>
      <c r="BW1231" s="15"/>
      <c r="BX1231" s="15"/>
      <c r="BY1231" s="15"/>
      <c r="BZ1231" s="15"/>
    </row>
    <row r="1232" spans="1:78" ht="15" customHeight="1" x14ac:dyDescent="0.75">
      <c r="A1232" s="10">
        <v>0</v>
      </c>
      <c r="B1232" s="11">
        <v>10100</v>
      </c>
      <c r="C1232" s="11">
        <v>58446</v>
      </c>
      <c r="D1232" s="11">
        <v>71145</v>
      </c>
      <c r="E1232" s="11">
        <v>4</v>
      </c>
      <c r="F1232" s="11">
        <v>0</v>
      </c>
      <c r="G1232" s="11">
        <v>1</v>
      </c>
      <c r="H1232" s="11">
        <v>244.62436764</v>
      </c>
      <c r="I1232" s="11">
        <v>1</v>
      </c>
      <c r="J1232" s="11">
        <v>15</v>
      </c>
      <c r="K1232" s="11">
        <v>38.117306388000003</v>
      </c>
      <c r="L1232" s="11" t="s">
        <v>13</v>
      </c>
      <c r="M1232" s="11" t="s">
        <v>14</v>
      </c>
      <c r="N1232" s="11">
        <f t="shared" si="133"/>
        <v>1</v>
      </c>
      <c r="O1232" s="11">
        <f t="shared" si="134"/>
        <v>0</v>
      </c>
      <c r="P1232" s="11">
        <f t="shared" si="135"/>
        <v>1</v>
      </c>
      <c r="Q1232" s="11">
        <f t="shared" si="136"/>
        <v>0</v>
      </c>
      <c r="R1232" s="11">
        <f t="shared" si="137"/>
        <v>0</v>
      </c>
      <c r="S1232" s="11">
        <f t="shared" si="138"/>
        <v>0</v>
      </c>
      <c r="T1232" s="9">
        <f t="shared" si="139"/>
        <v>244.62436764</v>
      </c>
      <c r="AT1232" s="18"/>
      <c r="AU1232" s="15"/>
      <c r="AV1232" s="15"/>
      <c r="AW1232" s="15"/>
      <c r="AX1232" s="15"/>
      <c r="AY1232" s="15"/>
      <c r="AZ1232" s="15"/>
      <c r="BA1232" s="15"/>
      <c r="BB1232" s="15"/>
      <c r="BC1232" s="15"/>
      <c r="BD1232" s="15"/>
      <c r="BE1232" s="15"/>
      <c r="BF1232" s="15"/>
      <c r="BG1232" s="15"/>
      <c r="BH1232" s="15"/>
      <c r="BI1232" s="15"/>
      <c r="BJ1232" s="15"/>
      <c r="BK1232" s="15"/>
      <c r="BL1232" s="15"/>
      <c r="BM1232" s="15"/>
      <c r="BN1232" s="15"/>
      <c r="BO1232" s="15"/>
      <c r="BQ1232" s="18"/>
      <c r="BR1232" s="15"/>
      <c r="BS1232" s="15"/>
      <c r="BT1232" s="15"/>
      <c r="BU1232" s="15"/>
      <c r="BV1232" s="15"/>
      <c r="BW1232" s="15"/>
      <c r="BX1232" s="15"/>
      <c r="BY1232" s="15"/>
      <c r="BZ1232" s="15"/>
    </row>
    <row r="1233" spans="1:78" ht="15" customHeight="1" x14ac:dyDescent="0.75">
      <c r="A1233" s="10">
        <v>0</v>
      </c>
      <c r="B1233" s="11">
        <v>10100</v>
      </c>
      <c r="C1233" s="11">
        <v>63283</v>
      </c>
      <c r="D1233" s="11">
        <v>82912</v>
      </c>
      <c r="E1233" s="11">
        <v>0</v>
      </c>
      <c r="F1233" s="11">
        <v>0</v>
      </c>
      <c r="G1233" s="11">
        <v>0</v>
      </c>
      <c r="H1233" s="11">
        <v>99.816258250999994</v>
      </c>
      <c r="I1233" s="11">
        <v>1</v>
      </c>
      <c r="J1233" s="11">
        <v>7</v>
      </c>
      <c r="K1233" s="11">
        <v>38.370539706000002</v>
      </c>
      <c r="L1233" s="11" t="s">
        <v>13</v>
      </c>
      <c r="M1233" s="11" t="s">
        <v>14</v>
      </c>
      <c r="N1233" s="11">
        <f t="shared" si="133"/>
        <v>1</v>
      </c>
      <c r="O1233" s="11">
        <f t="shared" si="134"/>
        <v>0</v>
      </c>
      <c r="P1233" s="11">
        <f t="shared" si="135"/>
        <v>1</v>
      </c>
      <c r="Q1233" s="11">
        <f t="shared" si="136"/>
        <v>0</v>
      </c>
      <c r="R1233" s="11">
        <f t="shared" si="137"/>
        <v>0</v>
      </c>
      <c r="S1233" s="11">
        <f t="shared" si="138"/>
        <v>0</v>
      </c>
      <c r="T1233" s="9">
        <f t="shared" si="139"/>
        <v>99.816258250999994</v>
      </c>
      <c r="AT1233" s="18"/>
      <c r="AU1233" s="15"/>
      <c r="AV1233" s="15"/>
      <c r="AW1233" s="15"/>
      <c r="AX1233" s="15"/>
      <c r="AY1233" s="15"/>
      <c r="AZ1233" s="15"/>
      <c r="BA1233" s="15"/>
      <c r="BB1233" s="15"/>
      <c r="BC1233" s="15"/>
      <c r="BD1233" s="15"/>
      <c r="BE1233" s="15"/>
      <c r="BF1233" s="15"/>
      <c r="BG1233" s="15"/>
      <c r="BH1233" s="15"/>
      <c r="BI1233" s="15"/>
      <c r="BJ1233" s="15"/>
      <c r="BK1233" s="15"/>
      <c r="BL1233" s="15"/>
      <c r="BM1233" s="15"/>
      <c r="BN1233" s="15"/>
      <c r="BO1233" s="15"/>
      <c r="BQ1233" s="18"/>
      <c r="BR1233" s="15"/>
      <c r="BS1233" s="15"/>
      <c r="BT1233" s="15"/>
      <c r="BU1233" s="15"/>
      <c r="BV1233" s="15"/>
      <c r="BW1233" s="15"/>
      <c r="BX1233" s="15"/>
      <c r="BY1233" s="15"/>
      <c r="BZ1233" s="15"/>
    </row>
    <row r="1234" spans="1:78" ht="15" customHeight="1" x14ac:dyDescent="0.75">
      <c r="A1234" s="10">
        <v>0</v>
      </c>
      <c r="B1234" s="11">
        <v>10100</v>
      </c>
      <c r="C1234" s="11">
        <v>55738</v>
      </c>
      <c r="D1234" s="11">
        <v>73266</v>
      </c>
      <c r="E1234" s="11">
        <v>5</v>
      </c>
      <c r="F1234" s="11">
        <v>0</v>
      </c>
      <c r="G1234" s="11">
        <v>0</v>
      </c>
      <c r="H1234" s="11">
        <v>85.635235027999997</v>
      </c>
      <c r="I1234" s="11">
        <v>1</v>
      </c>
      <c r="J1234" s="11">
        <v>14</v>
      </c>
      <c r="K1234" s="11">
        <v>24.534325065000001</v>
      </c>
      <c r="L1234" s="11" t="s">
        <v>20</v>
      </c>
      <c r="M1234" s="11" t="s">
        <v>15</v>
      </c>
      <c r="N1234" s="11">
        <f t="shared" si="133"/>
        <v>0</v>
      </c>
      <c r="O1234" s="11">
        <f t="shared" si="134"/>
        <v>0</v>
      </c>
      <c r="P1234" s="11">
        <f t="shared" si="135"/>
        <v>0</v>
      </c>
      <c r="Q1234" s="11">
        <f t="shared" si="136"/>
        <v>1</v>
      </c>
      <c r="R1234" s="11">
        <f t="shared" si="137"/>
        <v>0</v>
      </c>
      <c r="S1234" s="11">
        <f t="shared" si="138"/>
        <v>0</v>
      </c>
      <c r="T1234" s="9">
        <f t="shared" si="139"/>
        <v>0</v>
      </c>
      <c r="AT1234" s="18"/>
      <c r="AU1234" s="15"/>
      <c r="AV1234" s="15"/>
      <c r="AW1234" s="15"/>
      <c r="AX1234" s="15"/>
      <c r="AY1234" s="15"/>
      <c r="AZ1234" s="15"/>
      <c r="BA1234" s="15"/>
      <c r="BB1234" s="15"/>
      <c r="BC1234" s="15"/>
      <c r="BD1234" s="15"/>
      <c r="BE1234" s="15"/>
      <c r="BF1234" s="15"/>
      <c r="BG1234" s="15"/>
      <c r="BH1234" s="15"/>
      <c r="BI1234" s="15"/>
      <c r="BJ1234" s="15"/>
      <c r="BK1234" s="15"/>
      <c r="BL1234" s="15"/>
      <c r="BM1234" s="15"/>
      <c r="BN1234" s="15"/>
      <c r="BO1234" s="15"/>
      <c r="BQ1234" s="18"/>
      <c r="BR1234" s="15"/>
      <c r="BS1234" s="15"/>
      <c r="BT1234" s="15"/>
      <c r="BU1234" s="15"/>
      <c r="BV1234" s="15"/>
      <c r="BW1234" s="15"/>
      <c r="BX1234" s="15"/>
      <c r="BY1234" s="15"/>
      <c r="BZ1234" s="15"/>
    </row>
    <row r="1235" spans="1:78" ht="15" customHeight="1" x14ac:dyDescent="0.75">
      <c r="A1235" s="10">
        <v>0</v>
      </c>
      <c r="B1235" s="11">
        <v>10100</v>
      </c>
      <c r="C1235" s="11">
        <v>93085</v>
      </c>
      <c r="D1235" s="11">
        <v>110069</v>
      </c>
      <c r="E1235" s="11">
        <v>13</v>
      </c>
      <c r="F1235" s="11">
        <v>0</v>
      </c>
      <c r="G1235" s="11">
        <v>0</v>
      </c>
      <c r="H1235" s="11">
        <v>206.79917900000001</v>
      </c>
      <c r="I1235" s="11">
        <v>3</v>
      </c>
      <c r="J1235" s="11">
        <v>16</v>
      </c>
      <c r="K1235" s="11">
        <v>40.569897058999999</v>
      </c>
      <c r="L1235" s="11" t="s">
        <v>20</v>
      </c>
      <c r="M1235" s="11" t="s">
        <v>14</v>
      </c>
      <c r="N1235" s="11">
        <f t="shared" si="133"/>
        <v>0</v>
      </c>
      <c r="O1235" s="11">
        <f t="shared" si="134"/>
        <v>0</v>
      </c>
      <c r="P1235" s="11">
        <f t="shared" si="135"/>
        <v>1</v>
      </c>
      <c r="Q1235" s="11">
        <f t="shared" si="136"/>
        <v>0</v>
      </c>
      <c r="R1235" s="11">
        <f t="shared" si="137"/>
        <v>0</v>
      </c>
      <c r="S1235" s="11">
        <f t="shared" si="138"/>
        <v>0</v>
      </c>
      <c r="T1235" s="9">
        <f t="shared" si="139"/>
        <v>0</v>
      </c>
      <c r="AT1235" s="18"/>
      <c r="AU1235" s="15"/>
      <c r="AV1235" s="15"/>
      <c r="AW1235" s="15"/>
      <c r="AX1235" s="15"/>
      <c r="AY1235" s="15"/>
      <c r="AZ1235" s="15"/>
      <c r="BA1235" s="15"/>
      <c r="BB1235" s="15"/>
      <c r="BC1235" s="15"/>
      <c r="BD1235" s="15"/>
      <c r="BE1235" s="15"/>
      <c r="BF1235" s="15"/>
      <c r="BG1235" s="15"/>
      <c r="BH1235" s="15"/>
      <c r="BI1235" s="15"/>
      <c r="BJ1235" s="15"/>
      <c r="BK1235" s="15"/>
      <c r="BL1235" s="15"/>
      <c r="BM1235" s="15"/>
      <c r="BN1235" s="15"/>
      <c r="BO1235" s="15"/>
      <c r="BQ1235" s="18"/>
      <c r="BR1235" s="15"/>
      <c r="BS1235" s="15"/>
      <c r="BT1235" s="15"/>
      <c r="BU1235" s="15"/>
      <c r="BV1235" s="15"/>
      <c r="BW1235" s="15"/>
      <c r="BX1235" s="15"/>
      <c r="BY1235" s="15"/>
      <c r="BZ1235" s="15"/>
    </row>
    <row r="1236" spans="1:78" ht="15" customHeight="1" x14ac:dyDescent="0.75">
      <c r="A1236" s="10">
        <v>0</v>
      </c>
      <c r="B1236" s="11">
        <v>10100</v>
      </c>
      <c r="C1236" s="11">
        <v>154005</v>
      </c>
      <c r="D1236" s="11">
        <v>175684</v>
      </c>
      <c r="E1236" s="11">
        <v>4</v>
      </c>
      <c r="F1236" s="11">
        <v>0</v>
      </c>
      <c r="G1236" s="11">
        <v>0</v>
      </c>
      <c r="H1236" s="11">
        <v>189.36630726000001</v>
      </c>
      <c r="I1236" s="11">
        <v>0</v>
      </c>
      <c r="J1236" s="11">
        <v>56</v>
      </c>
      <c r="K1236" s="11">
        <v>33.971221884000002</v>
      </c>
      <c r="L1236" s="11" t="s">
        <v>13</v>
      </c>
      <c r="M1236" s="11" t="s">
        <v>15</v>
      </c>
      <c r="N1236" s="11">
        <f t="shared" si="133"/>
        <v>1</v>
      </c>
      <c r="O1236" s="11">
        <f t="shared" si="134"/>
        <v>0</v>
      </c>
      <c r="P1236" s="11">
        <f t="shared" si="135"/>
        <v>0</v>
      </c>
      <c r="Q1236" s="11">
        <f t="shared" si="136"/>
        <v>1</v>
      </c>
      <c r="R1236" s="11">
        <f t="shared" si="137"/>
        <v>0</v>
      </c>
      <c r="S1236" s="11">
        <f t="shared" si="138"/>
        <v>0</v>
      </c>
      <c r="T1236" s="9">
        <f t="shared" si="139"/>
        <v>189.36630726000001</v>
      </c>
      <c r="AT1236" s="18"/>
      <c r="AU1236" s="15"/>
      <c r="AV1236" s="15"/>
      <c r="AW1236" s="15"/>
      <c r="AX1236" s="15"/>
      <c r="AY1236" s="15"/>
      <c r="AZ1236" s="15"/>
      <c r="BA1236" s="15"/>
      <c r="BB1236" s="15"/>
      <c r="BC1236" s="15"/>
      <c r="BD1236" s="15"/>
      <c r="BE1236" s="15"/>
      <c r="BF1236" s="15"/>
      <c r="BG1236" s="15"/>
      <c r="BH1236" s="15"/>
      <c r="BI1236" s="15"/>
      <c r="BJ1236" s="15"/>
      <c r="BK1236" s="15"/>
      <c r="BL1236" s="15"/>
      <c r="BM1236" s="15"/>
      <c r="BN1236" s="15"/>
      <c r="BO1236" s="15"/>
      <c r="BQ1236" s="18"/>
      <c r="BR1236" s="15"/>
      <c r="BS1236" s="15"/>
      <c r="BT1236" s="15"/>
      <c r="BU1236" s="15"/>
      <c r="BV1236" s="15"/>
      <c r="BW1236" s="15"/>
      <c r="BX1236" s="15"/>
      <c r="BY1236" s="15"/>
      <c r="BZ1236" s="15"/>
    </row>
    <row r="1237" spans="1:78" ht="15" customHeight="1" x14ac:dyDescent="0.75">
      <c r="A1237" s="10">
        <v>0</v>
      </c>
      <c r="B1237" s="11">
        <v>10100</v>
      </c>
      <c r="C1237" s="11"/>
      <c r="D1237" s="11">
        <v>69451</v>
      </c>
      <c r="E1237" s="11"/>
      <c r="F1237" s="11"/>
      <c r="G1237" s="11"/>
      <c r="H1237" s="11"/>
      <c r="I1237" s="11"/>
      <c r="J1237" s="11"/>
      <c r="K1237" s="11">
        <v>22.519685436</v>
      </c>
      <c r="L1237" s="11"/>
      <c r="M1237" s="11"/>
      <c r="N1237" s="11">
        <f t="shared" si="133"/>
        <v>0</v>
      </c>
      <c r="O1237" s="11">
        <f t="shared" si="134"/>
        <v>0</v>
      </c>
      <c r="P1237" s="11">
        <f t="shared" si="135"/>
        <v>0</v>
      </c>
      <c r="Q1237" s="11">
        <f t="shared" si="136"/>
        <v>0</v>
      </c>
      <c r="R1237" s="11">
        <f t="shared" si="137"/>
        <v>0</v>
      </c>
      <c r="S1237" s="11">
        <f t="shared" si="138"/>
        <v>0</v>
      </c>
      <c r="T1237" s="9">
        <f t="shared" si="139"/>
        <v>0</v>
      </c>
      <c r="AT1237" s="18"/>
      <c r="AU1237" s="15"/>
      <c r="AV1237" s="15"/>
      <c r="AW1237" s="15"/>
      <c r="AX1237" s="15"/>
      <c r="AY1237" s="15"/>
      <c r="AZ1237" s="15"/>
      <c r="BA1237" s="15"/>
      <c r="BB1237" s="15"/>
      <c r="BC1237" s="15"/>
      <c r="BD1237" s="15"/>
      <c r="BE1237" s="15"/>
      <c r="BF1237" s="15"/>
      <c r="BG1237" s="15"/>
      <c r="BH1237" s="15"/>
      <c r="BI1237" s="15"/>
      <c r="BJ1237" s="15"/>
      <c r="BK1237" s="15"/>
      <c r="BL1237" s="15"/>
      <c r="BM1237" s="15"/>
      <c r="BN1237" s="15"/>
      <c r="BO1237" s="15"/>
      <c r="BQ1237" s="18"/>
      <c r="BR1237" s="15"/>
      <c r="BS1237" s="15"/>
      <c r="BT1237" s="15"/>
      <c r="BU1237" s="15"/>
      <c r="BV1237" s="15"/>
      <c r="BW1237" s="15"/>
      <c r="BX1237" s="15"/>
      <c r="BY1237" s="15"/>
      <c r="BZ1237" s="15"/>
    </row>
    <row r="1238" spans="1:78" ht="15" customHeight="1" x14ac:dyDescent="0.75">
      <c r="A1238" s="10">
        <v>0</v>
      </c>
      <c r="B1238" s="11">
        <v>10200</v>
      </c>
      <c r="C1238" s="11">
        <v>44000</v>
      </c>
      <c r="D1238" s="11">
        <v>57000</v>
      </c>
      <c r="E1238" s="11">
        <v>0</v>
      </c>
      <c r="F1238" s="11">
        <v>1</v>
      </c>
      <c r="G1238" s="11">
        <v>0</v>
      </c>
      <c r="H1238" s="11">
        <v>191.73333332999999</v>
      </c>
      <c r="I1238" s="11">
        <v>2</v>
      </c>
      <c r="J1238" s="11">
        <v>13</v>
      </c>
      <c r="K1238" s="11"/>
      <c r="L1238" s="11" t="s">
        <v>20</v>
      </c>
      <c r="M1238" s="11" t="s">
        <v>14</v>
      </c>
      <c r="N1238" s="11">
        <f t="shared" si="133"/>
        <v>0</v>
      </c>
      <c r="O1238" s="11">
        <f t="shared" si="134"/>
        <v>0</v>
      </c>
      <c r="P1238" s="11">
        <f t="shared" si="135"/>
        <v>1</v>
      </c>
      <c r="Q1238" s="11">
        <f t="shared" si="136"/>
        <v>0</v>
      </c>
      <c r="R1238" s="11">
        <f t="shared" si="137"/>
        <v>0</v>
      </c>
      <c r="S1238" s="11">
        <f t="shared" si="138"/>
        <v>0</v>
      </c>
      <c r="T1238" s="9">
        <f t="shared" si="139"/>
        <v>0</v>
      </c>
      <c r="AT1238" s="18"/>
      <c r="AU1238" s="15"/>
      <c r="AV1238" s="15"/>
      <c r="AW1238" s="15"/>
      <c r="AX1238" s="15"/>
      <c r="AY1238" s="15"/>
      <c r="AZ1238" s="15"/>
      <c r="BA1238" s="15"/>
      <c r="BB1238" s="15"/>
      <c r="BC1238" s="15"/>
      <c r="BD1238" s="15"/>
      <c r="BE1238" s="15"/>
      <c r="BF1238" s="15"/>
      <c r="BG1238" s="15"/>
      <c r="BH1238" s="15"/>
      <c r="BI1238" s="15"/>
      <c r="BJ1238" s="15"/>
      <c r="BK1238" s="15"/>
      <c r="BL1238" s="15"/>
      <c r="BM1238" s="15"/>
      <c r="BN1238" s="15"/>
      <c r="BO1238" s="15"/>
      <c r="BQ1238" s="18"/>
      <c r="BR1238" s="15"/>
      <c r="BS1238" s="15"/>
      <c r="BT1238" s="15"/>
      <c r="BU1238" s="15"/>
      <c r="BV1238" s="15"/>
      <c r="BW1238" s="15"/>
      <c r="BX1238" s="15"/>
      <c r="BY1238" s="15"/>
      <c r="BZ1238" s="15"/>
    </row>
    <row r="1239" spans="1:78" ht="15" customHeight="1" x14ac:dyDescent="0.75">
      <c r="A1239" s="10">
        <v>0</v>
      </c>
      <c r="B1239" s="11">
        <v>10200</v>
      </c>
      <c r="C1239" s="11">
        <v>9078</v>
      </c>
      <c r="D1239" s="11">
        <v>35261</v>
      </c>
      <c r="E1239" s="11"/>
      <c r="F1239" s="11"/>
      <c r="G1239" s="11"/>
      <c r="H1239" s="11"/>
      <c r="I1239" s="11"/>
      <c r="J1239" s="11"/>
      <c r="K1239" s="11">
        <v>33.666454504000001</v>
      </c>
      <c r="L1239" s="11"/>
      <c r="M1239" s="11"/>
      <c r="N1239" s="11">
        <f t="shared" si="133"/>
        <v>0</v>
      </c>
      <c r="O1239" s="11">
        <f t="shared" si="134"/>
        <v>0</v>
      </c>
      <c r="P1239" s="11">
        <f t="shared" si="135"/>
        <v>0</v>
      </c>
      <c r="Q1239" s="11">
        <f t="shared" si="136"/>
        <v>0</v>
      </c>
      <c r="R1239" s="11">
        <f t="shared" si="137"/>
        <v>0</v>
      </c>
      <c r="S1239" s="11">
        <f t="shared" si="138"/>
        <v>0</v>
      </c>
      <c r="T1239" s="9">
        <f t="shared" si="139"/>
        <v>0</v>
      </c>
      <c r="AT1239" s="18"/>
      <c r="AU1239" s="15"/>
      <c r="AV1239" s="15"/>
      <c r="AW1239" s="15"/>
      <c r="AX1239" s="15"/>
      <c r="AY1239" s="15"/>
      <c r="AZ1239" s="15"/>
      <c r="BA1239" s="15"/>
      <c r="BB1239" s="15"/>
      <c r="BC1239" s="15"/>
      <c r="BD1239" s="15"/>
      <c r="BE1239" s="15"/>
      <c r="BF1239" s="15"/>
      <c r="BG1239" s="15"/>
      <c r="BH1239" s="15"/>
      <c r="BI1239" s="15"/>
      <c r="BJ1239" s="15"/>
      <c r="BK1239" s="15"/>
      <c r="BL1239" s="15"/>
      <c r="BM1239" s="15"/>
      <c r="BN1239" s="15"/>
      <c r="BO1239" s="15"/>
      <c r="BQ1239" s="18"/>
      <c r="BR1239" s="15"/>
      <c r="BS1239" s="15"/>
      <c r="BT1239" s="15"/>
      <c r="BU1239" s="15"/>
      <c r="BV1239" s="15"/>
      <c r="BW1239" s="15"/>
      <c r="BX1239" s="15"/>
      <c r="BY1239" s="15"/>
      <c r="BZ1239" s="15"/>
    </row>
    <row r="1240" spans="1:78" ht="15" customHeight="1" x14ac:dyDescent="0.75">
      <c r="A1240" s="10">
        <v>0</v>
      </c>
      <c r="B1240" s="11">
        <v>10200</v>
      </c>
      <c r="C1240" s="11">
        <v>102281</v>
      </c>
      <c r="D1240" s="11">
        <v>114277</v>
      </c>
      <c r="E1240" s="11">
        <v>15</v>
      </c>
      <c r="F1240" s="11">
        <v>0</v>
      </c>
      <c r="G1240" s="11">
        <v>0</v>
      </c>
      <c r="H1240" s="11">
        <v>263.28697749999998</v>
      </c>
      <c r="I1240" s="11">
        <v>0</v>
      </c>
      <c r="J1240" s="11">
        <v>16</v>
      </c>
      <c r="K1240" s="11">
        <v>36.827785945999999</v>
      </c>
      <c r="L1240" s="11"/>
      <c r="M1240" s="11" t="s">
        <v>15</v>
      </c>
      <c r="N1240" s="11">
        <f t="shared" si="133"/>
        <v>0</v>
      </c>
      <c r="O1240" s="11">
        <f t="shared" si="134"/>
        <v>0</v>
      </c>
      <c r="P1240" s="11">
        <f t="shared" si="135"/>
        <v>0</v>
      </c>
      <c r="Q1240" s="11">
        <f t="shared" si="136"/>
        <v>1</v>
      </c>
      <c r="R1240" s="11">
        <f t="shared" si="137"/>
        <v>0</v>
      </c>
      <c r="S1240" s="11">
        <f t="shared" si="138"/>
        <v>0</v>
      </c>
      <c r="T1240" s="9">
        <f t="shared" si="139"/>
        <v>0</v>
      </c>
      <c r="AT1240" s="18"/>
      <c r="AU1240" s="15"/>
      <c r="AV1240" s="15"/>
      <c r="AW1240" s="15"/>
      <c r="AX1240" s="15"/>
      <c r="AY1240" s="15"/>
      <c r="AZ1240" s="15"/>
      <c r="BA1240" s="15"/>
      <c r="BB1240" s="15"/>
      <c r="BC1240" s="15"/>
      <c r="BD1240" s="15"/>
      <c r="BE1240" s="15"/>
      <c r="BF1240" s="15"/>
      <c r="BG1240" s="15"/>
      <c r="BH1240" s="15"/>
      <c r="BI1240" s="15"/>
      <c r="BJ1240" s="15"/>
      <c r="BK1240" s="15"/>
      <c r="BL1240" s="15"/>
      <c r="BM1240" s="15"/>
      <c r="BN1240" s="15"/>
      <c r="BO1240" s="15"/>
      <c r="BQ1240" s="18"/>
      <c r="BR1240" s="15"/>
      <c r="BS1240" s="15"/>
      <c r="BT1240" s="15"/>
      <c r="BU1240" s="15"/>
      <c r="BV1240" s="15"/>
      <c r="BW1240" s="15"/>
      <c r="BX1240" s="15"/>
      <c r="BY1240" s="15"/>
      <c r="BZ1240" s="15"/>
    </row>
    <row r="1241" spans="1:78" ht="15" customHeight="1" x14ac:dyDescent="0.75">
      <c r="A1241" s="10">
        <v>0</v>
      </c>
      <c r="B1241" s="11">
        <v>10200</v>
      </c>
      <c r="C1241" s="11">
        <v>70882</v>
      </c>
      <c r="D1241" s="11">
        <v>98154</v>
      </c>
      <c r="E1241" s="11">
        <v>16</v>
      </c>
      <c r="F1241" s="11"/>
      <c r="G1241" s="11"/>
      <c r="H1241" s="11">
        <v>153.11813626</v>
      </c>
      <c r="I1241" s="11">
        <v>3</v>
      </c>
      <c r="J1241" s="11">
        <v>15</v>
      </c>
      <c r="K1241" s="11">
        <v>25.119955899000001</v>
      </c>
      <c r="L1241" s="11" t="s">
        <v>20</v>
      </c>
      <c r="M1241" s="11" t="s">
        <v>14</v>
      </c>
      <c r="N1241" s="11">
        <f t="shared" si="133"/>
        <v>0</v>
      </c>
      <c r="O1241" s="11">
        <f t="shared" si="134"/>
        <v>0</v>
      </c>
      <c r="P1241" s="11">
        <f t="shared" si="135"/>
        <v>1</v>
      </c>
      <c r="Q1241" s="11">
        <f t="shared" si="136"/>
        <v>0</v>
      </c>
      <c r="R1241" s="11">
        <f t="shared" si="137"/>
        <v>0</v>
      </c>
      <c r="S1241" s="11">
        <f t="shared" si="138"/>
        <v>0</v>
      </c>
      <c r="T1241" s="9">
        <f t="shared" si="139"/>
        <v>0</v>
      </c>
      <c r="AT1241" s="18"/>
      <c r="AU1241" s="15"/>
      <c r="AV1241" s="15"/>
      <c r="AW1241" s="15"/>
      <c r="AX1241" s="15"/>
      <c r="AY1241" s="15"/>
      <c r="AZ1241" s="15"/>
      <c r="BA1241" s="15"/>
      <c r="BB1241" s="15"/>
      <c r="BC1241" s="15"/>
      <c r="BD1241" s="15"/>
      <c r="BE1241" s="15"/>
      <c r="BF1241" s="15"/>
      <c r="BG1241" s="15"/>
      <c r="BH1241" s="15"/>
      <c r="BI1241" s="15"/>
      <c r="BJ1241" s="15"/>
      <c r="BK1241" s="15"/>
      <c r="BL1241" s="15"/>
      <c r="BM1241" s="15"/>
      <c r="BN1241" s="15"/>
      <c r="BO1241" s="15"/>
      <c r="BQ1241" s="18"/>
      <c r="BR1241" s="15"/>
      <c r="BS1241" s="15"/>
      <c r="BT1241" s="15"/>
      <c r="BU1241" s="15"/>
      <c r="BV1241" s="15"/>
      <c r="BW1241" s="15"/>
      <c r="BX1241" s="15"/>
      <c r="BY1241" s="15"/>
      <c r="BZ1241" s="15"/>
    </row>
    <row r="1242" spans="1:78" ht="15" customHeight="1" x14ac:dyDescent="0.75">
      <c r="A1242" s="10">
        <v>1</v>
      </c>
      <c r="B1242" s="11">
        <v>10200</v>
      </c>
      <c r="C1242" s="11">
        <v>69116</v>
      </c>
      <c r="D1242" s="11">
        <v>105228</v>
      </c>
      <c r="E1242" s="11">
        <v>12</v>
      </c>
      <c r="F1242" s="11">
        <v>0</v>
      </c>
      <c r="G1242" s="11">
        <v>8</v>
      </c>
      <c r="H1242" s="11">
        <v>122.84395119</v>
      </c>
      <c r="I1242" s="11">
        <v>0</v>
      </c>
      <c r="J1242" s="11">
        <v>36</v>
      </c>
      <c r="K1242" s="11">
        <v>36.122885906</v>
      </c>
      <c r="L1242" s="11" t="s">
        <v>13</v>
      </c>
      <c r="M1242" s="11" t="s">
        <v>18</v>
      </c>
      <c r="N1242" s="11">
        <f t="shared" si="133"/>
        <v>1</v>
      </c>
      <c r="O1242" s="11">
        <f t="shared" si="134"/>
        <v>0</v>
      </c>
      <c r="P1242" s="11">
        <f t="shared" si="135"/>
        <v>0</v>
      </c>
      <c r="Q1242" s="11">
        <f t="shared" si="136"/>
        <v>0</v>
      </c>
      <c r="R1242" s="11">
        <f t="shared" si="137"/>
        <v>0</v>
      </c>
      <c r="S1242" s="11">
        <f t="shared" si="138"/>
        <v>1</v>
      </c>
      <c r="T1242" s="9">
        <f t="shared" si="139"/>
        <v>122.84395119</v>
      </c>
      <c r="AT1242" s="18"/>
      <c r="AU1242" s="15"/>
      <c r="AV1242" s="15"/>
      <c r="AW1242" s="15"/>
      <c r="AX1242" s="15"/>
      <c r="AY1242" s="15"/>
      <c r="AZ1242" s="15"/>
      <c r="BA1242" s="15"/>
      <c r="BB1242" s="15"/>
      <c r="BC1242" s="15"/>
      <c r="BD1242" s="15"/>
      <c r="BE1242" s="15"/>
      <c r="BF1242" s="15"/>
      <c r="BG1242" s="15"/>
      <c r="BH1242" s="15"/>
      <c r="BI1242" s="15"/>
      <c r="BJ1242" s="15"/>
      <c r="BK1242" s="15"/>
      <c r="BL1242" s="15"/>
      <c r="BM1242" s="15"/>
      <c r="BN1242" s="15"/>
      <c r="BO1242" s="15"/>
      <c r="BQ1242" s="18"/>
      <c r="BR1242" s="15"/>
      <c r="BS1242" s="15"/>
      <c r="BT1242" s="15"/>
      <c r="BU1242" s="15"/>
      <c r="BV1242" s="15"/>
      <c r="BW1242" s="15"/>
      <c r="BX1242" s="15"/>
      <c r="BY1242" s="15"/>
      <c r="BZ1242" s="15"/>
    </row>
    <row r="1243" spans="1:78" ht="15" customHeight="1" x14ac:dyDescent="0.75">
      <c r="A1243" s="10">
        <v>0</v>
      </c>
      <c r="B1243" s="11">
        <v>10200</v>
      </c>
      <c r="C1243" s="11">
        <v>82630</v>
      </c>
      <c r="D1243" s="11">
        <v>99250</v>
      </c>
      <c r="E1243" s="11">
        <v>1</v>
      </c>
      <c r="F1243" s="11">
        <v>0</v>
      </c>
      <c r="G1243" s="11">
        <v>0</v>
      </c>
      <c r="H1243" s="11">
        <v>107.52855981</v>
      </c>
      <c r="I1243" s="11">
        <v>1</v>
      </c>
      <c r="J1243" s="11">
        <v>32</v>
      </c>
      <c r="K1243" s="11">
        <v>40.280974864999997</v>
      </c>
      <c r="L1243" s="11" t="s">
        <v>20</v>
      </c>
      <c r="M1243" s="11" t="s">
        <v>14</v>
      </c>
      <c r="N1243" s="11">
        <f t="shared" si="133"/>
        <v>0</v>
      </c>
      <c r="O1243" s="11">
        <f t="shared" si="134"/>
        <v>0</v>
      </c>
      <c r="P1243" s="11">
        <f t="shared" si="135"/>
        <v>1</v>
      </c>
      <c r="Q1243" s="11">
        <f t="shared" si="136"/>
        <v>0</v>
      </c>
      <c r="R1243" s="11">
        <f t="shared" si="137"/>
        <v>0</v>
      </c>
      <c r="S1243" s="11">
        <f t="shared" si="138"/>
        <v>0</v>
      </c>
      <c r="T1243" s="9">
        <f t="shared" si="139"/>
        <v>0</v>
      </c>
      <c r="AT1243" s="18"/>
      <c r="AU1243" s="15"/>
      <c r="AV1243" s="15"/>
      <c r="AW1243" s="15"/>
      <c r="AX1243" s="15"/>
      <c r="AY1243" s="15"/>
      <c r="AZ1243" s="15"/>
      <c r="BA1243" s="15"/>
      <c r="BB1243" s="15"/>
      <c r="BC1243" s="15"/>
      <c r="BD1243" s="15"/>
      <c r="BE1243" s="15"/>
      <c r="BF1243" s="15"/>
      <c r="BG1243" s="15"/>
      <c r="BH1243" s="15"/>
      <c r="BI1243" s="15"/>
      <c r="BJ1243" s="15"/>
      <c r="BK1243" s="15"/>
      <c r="BL1243" s="15"/>
      <c r="BM1243" s="15"/>
      <c r="BN1243" s="15"/>
      <c r="BO1243" s="15"/>
      <c r="BQ1243" s="18"/>
      <c r="BR1243" s="15"/>
      <c r="BS1243" s="15"/>
      <c r="BT1243" s="15"/>
      <c r="BU1243" s="15"/>
      <c r="BV1243" s="15"/>
      <c r="BW1243" s="15"/>
      <c r="BX1243" s="15"/>
      <c r="BY1243" s="15"/>
      <c r="BZ1243" s="15"/>
    </row>
    <row r="1244" spans="1:78" ht="15" customHeight="1" x14ac:dyDescent="0.75">
      <c r="A1244" s="10">
        <v>0</v>
      </c>
      <c r="B1244" s="11">
        <v>10200</v>
      </c>
      <c r="C1244" s="11">
        <v>55539</v>
      </c>
      <c r="D1244" s="11">
        <v>65357</v>
      </c>
      <c r="E1244" s="11">
        <v>5</v>
      </c>
      <c r="F1244" s="11">
        <v>0</v>
      </c>
      <c r="G1244" s="11">
        <v>0</v>
      </c>
      <c r="H1244" s="11">
        <v>190.94593080999999</v>
      </c>
      <c r="I1244" s="11">
        <v>1</v>
      </c>
      <c r="J1244" s="11">
        <v>17</v>
      </c>
      <c r="K1244" s="11">
        <v>28.640823727000001</v>
      </c>
      <c r="L1244" s="11" t="s">
        <v>20</v>
      </c>
      <c r="M1244" s="11" t="s">
        <v>17</v>
      </c>
      <c r="N1244" s="11">
        <f t="shared" si="133"/>
        <v>0</v>
      </c>
      <c r="O1244" s="11">
        <f t="shared" si="134"/>
        <v>1</v>
      </c>
      <c r="P1244" s="11">
        <f t="shared" si="135"/>
        <v>0</v>
      </c>
      <c r="Q1244" s="11">
        <f t="shared" si="136"/>
        <v>0</v>
      </c>
      <c r="R1244" s="11">
        <f t="shared" si="137"/>
        <v>0</v>
      </c>
      <c r="S1244" s="11">
        <f t="shared" si="138"/>
        <v>0</v>
      </c>
      <c r="T1244" s="9">
        <f t="shared" si="139"/>
        <v>0</v>
      </c>
      <c r="AT1244" s="18"/>
      <c r="AU1244" s="15"/>
      <c r="AV1244" s="15"/>
      <c r="AW1244" s="15"/>
      <c r="AX1244" s="15"/>
      <c r="AY1244" s="15"/>
      <c r="AZ1244" s="15"/>
      <c r="BA1244" s="15"/>
      <c r="BB1244" s="15"/>
      <c r="BC1244" s="15"/>
      <c r="BD1244" s="15"/>
      <c r="BE1244" s="15"/>
      <c r="BF1244" s="15"/>
      <c r="BG1244" s="15"/>
      <c r="BH1244" s="15"/>
      <c r="BI1244" s="15"/>
      <c r="BJ1244" s="15"/>
      <c r="BK1244" s="15"/>
      <c r="BL1244" s="15"/>
      <c r="BM1244" s="15"/>
      <c r="BN1244" s="15"/>
      <c r="BO1244" s="15"/>
      <c r="BQ1244" s="18"/>
      <c r="BR1244" s="15"/>
      <c r="BS1244" s="15"/>
      <c r="BT1244" s="15"/>
      <c r="BU1244" s="15"/>
      <c r="BV1244" s="15"/>
      <c r="BW1244" s="15"/>
      <c r="BX1244" s="15"/>
      <c r="BY1244" s="15"/>
      <c r="BZ1244" s="15"/>
    </row>
    <row r="1245" spans="1:78" ht="15" customHeight="1" x14ac:dyDescent="0.75">
      <c r="A1245" s="10">
        <v>0</v>
      </c>
      <c r="B1245" s="11">
        <v>10200</v>
      </c>
      <c r="C1245" s="11">
        <v>51108</v>
      </c>
      <c r="D1245" s="11">
        <v>68673</v>
      </c>
      <c r="E1245" s="11">
        <v>6</v>
      </c>
      <c r="F1245" s="11"/>
      <c r="G1245" s="11"/>
      <c r="H1245" s="11">
        <v>116.67936716</v>
      </c>
      <c r="I1245" s="11"/>
      <c r="J1245" s="11">
        <v>23</v>
      </c>
      <c r="K1245" s="11">
        <v>42.775643911000003</v>
      </c>
      <c r="L1245" s="11" t="s">
        <v>20</v>
      </c>
      <c r="M1245" s="11" t="s">
        <v>17</v>
      </c>
      <c r="N1245" s="11">
        <f t="shared" si="133"/>
        <v>0</v>
      </c>
      <c r="O1245" s="11">
        <f t="shared" si="134"/>
        <v>1</v>
      </c>
      <c r="P1245" s="11">
        <f t="shared" si="135"/>
        <v>0</v>
      </c>
      <c r="Q1245" s="11">
        <f t="shared" si="136"/>
        <v>0</v>
      </c>
      <c r="R1245" s="11">
        <f t="shared" si="137"/>
        <v>0</v>
      </c>
      <c r="S1245" s="11">
        <f t="shared" si="138"/>
        <v>0</v>
      </c>
      <c r="T1245" s="9">
        <f t="shared" si="139"/>
        <v>0</v>
      </c>
      <c r="AT1245" s="18"/>
      <c r="AU1245" s="15"/>
      <c r="AV1245" s="15"/>
      <c r="AW1245" s="15"/>
      <c r="AX1245" s="15"/>
      <c r="AY1245" s="15"/>
      <c r="AZ1245" s="15"/>
      <c r="BA1245" s="15"/>
      <c r="BB1245" s="15"/>
      <c r="BC1245" s="15"/>
      <c r="BD1245" s="15"/>
      <c r="BE1245" s="15"/>
      <c r="BF1245" s="15"/>
      <c r="BG1245" s="15"/>
      <c r="BH1245" s="15"/>
      <c r="BI1245" s="15"/>
      <c r="BJ1245" s="15"/>
      <c r="BK1245" s="15"/>
      <c r="BL1245" s="15"/>
      <c r="BM1245" s="15"/>
      <c r="BN1245" s="15"/>
      <c r="BO1245" s="15"/>
      <c r="BQ1245" s="18"/>
      <c r="BR1245" s="15"/>
      <c r="BS1245" s="15"/>
      <c r="BT1245" s="15"/>
      <c r="BU1245" s="15"/>
      <c r="BV1245" s="15"/>
      <c r="BW1245" s="15"/>
      <c r="BX1245" s="15"/>
      <c r="BY1245" s="15"/>
      <c r="BZ1245" s="15"/>
    </row>
    <row r="1246" spans="1:78" ht="15" customHeight="1" x14ac:dyDescent="0.75">
      <c r="A1246" s="10">
        <v>0</v>
      </c>
      <c r="B1246" s="11">
        <v>10200</v>
      </c>
      <c r="C1246" s="11">
        <v>59907</v>
      </c>
      <c r="D1246" s="11">
        <v>71580</v>
      </c>
      <c r="E1246" s="11">
        <v>14</v>
      </c>
      <c r="F1246" s="11">
        <v>0</v>
      </c>
      <c r="G1246" s="11">
        <v>0</v>
      </c>
      <c r="H1246" s="11">
        <v>237.94813719000001</v>
      </c>
      <c r="I1246" s="11">
        <v>2</v>
      </c>
      <c r="J1246" s="11">
        <v>32</v>
      </c>
      <c r="K1246" s="11">
        <v>36.400946660999999</v>
      </c>
      <c r="L1246" s="11" t="s">
        <v>20</v>
      </c>
      <c r="M1246" s="11" t="s">
        <v>18</v>
      </c>
      <c r="N1246" s="11">
        <f t="shared" si="133"/>
        <v>0</v>
      </c>
      <c r="O1246" s="11">
        <f t="shared" si="134"/>
        <v>0</v>
      </c>
      <c r="P1246" s="11">
        <f t="shared" si="135"/>
        <v>0</v>
      </c>
      <c r="Q1246" s="11">
        <f t="shared" si="136"/>
        <v>0</v>
      </c>
      <c r="R1246" s="11">
        <f t="shared" si="137"/>
        <v>0</v>
      </c>
      <c r="S1246" s="11">
        <f t="shared" si="138"/>
        <v>1</v>
      </c>
      <c r="T1246" s="9">
        <f t="shared" si="139"/>
        <v>0</v>
      </c>
      <c r="AT1246" s="18"/>
      <c r="AU1246" s="15"/>
      <c r="AV1246" s="15"/>
      <c r="AW1246" s="15"/>
      <c r="AX1246" s="15"/>
      <c r="AY1246" s="15"/>
      <c r="AZ1246" s="15"/>
      <c r="BA1246" s="15"/>
      <c r="BB1246" s="15"/>
      <c r="BC1246" s="15"/>
      <c r="BD1246" s="15"/>
      <c r="BE1246" s="15"/>
      <c r="BF1246" s="15"/>
      <c r="BG1246" s="15"/>
      <c r="BH1246" s="15"/>
      <c r="BI1246" s="15"/>
      <c r="BJ1246" s="15"/>
      <c r="BK1246" s="15"/>
      <c r="BL1246" s="15"/>
      <c r="BM1246" s="15"/>
      <c r="BN1246" s="15"/>
      <c r="BO1246" s="15"/>
      <c r="BQ1246" s="18"/>
      <c r="BR1246" s="15"/>
      <c r="BS1246" s="15"/>
      <c r="BT1246" s="15"/>
      <c r="BU1246" s="15"/>
      <c r="BV1246" s="15"/>
      <c r="BW1246" s="15"/>
      <c r="BX1246" s="15"/>
      <c r="BY1246" s="15"/>
      <c r="BZ1246" s="15"/>
    </row>
    <row r="1247" spans="1:78" ht="15" customHeight="1" x14ac:dyDescent="0.75">
      <c r="A1247" s="10">
        <v>0</v>
      </c>
      <c r="B1247" s="11">
        <v>10200</v>
      </c>
      <c r="C1247" s="11">
        <v>84196</v>
      </c>
      <c r="D1247" s="11">
        <v>91642</v>
      </c>
      <c r="E1247" s="11">
        <v>1</v>
      </c>
      <c r="F1247" s="11">
        <v>0</v>
      </c>
      <c r="G1247" s="11">
        <v>0</v>
      </c>
      <c r="H1247" s="11">
        <v>104.83507193</v>
      </c>
      <c r="I1247" s="11">
        <v>1</v>
      </c>
      <c r="J1247" s="11">
        <v>32</v>
      </c>
      <c r="K1247" s="11">
        <v>38.376112632999998</v>
      </c>
      <c r="L1247" s="11" t="s">
        <v>20</v>
      </c>
      <c r="M1247" s="11" t="s">
        <v>14</v>
      </c>
      <c r="N1247" s="11">
        <f t="shared" si="133"/>
        <v>0</v>
      </c>
      <c r="O1247" s="11">
        <f t="shared" si="134"/>
        <v>0</v>
      </c>
      <c r="P1247" s="11">
        <f t="shared" si="135"/>
        <v>1</v>
      </c>
      <c r="Q1247" s="11">
        <f t="shared" si="136"/>
        <v>0</v>
      </c>
      <c r="R1247" s="11">
        <f t="shared" si="137"/>
        <v>0</v>
      </c>
      <c r="S1247" s="11">
        <f t="shared" si="138"/>
        <v>0</v>
      </c>
      <c r="T1247" s="9">
        <f t="shared" si="139"/>
        <v>0</v>
      </c>
      <c r="AT1247" s="18"/>
      <c r="AU1247" s="15"/>
      <c r="AV1247" s="15"/>
      <c r="AW1247" s="15"/>
      <c r="AX1247" s="15"/>
      <c r="AY1247" s="15"/>
      <c r="AZ1247" s="15"/>
      <c r="BA1247" s="15"/>
      <c r="BB1247" s="15"/>
      <c r="BC1247" s="15"/>
      <c r="BD1247" s="15"/>
      <c r="BE1247" s="15"/>
      <c r="BF1247" s="15"/>
      <c r="BG1247" s="15"/>
      <c r="BH1247" s="15"/>
      <c r="BI1247" s="15"/>
      <c r="BJ1247" s="15"/>
      <c r="BK1247" s="15"/>
      <c r="BL1247" s="15"/>
      <c r="BM1247" s="15"/>
      <c r="BN1247" s="15"/>
      <c r="BO1247" s="15"/>
      <c r="BQ1247" s="18"/>
      <c r="BR1247" s="15"/>
      <c r="BS1247" s="15"/>
      <c r="BT1247" s="15"/>
      <c r="BU1247" s="15"/>
      <c r="BV1247" s="15"/>
      <c r="BW1247" s="15"/>
      <c r="BX1247" s="15"/>
      <c r="BY1247" s="15"/>
      <c r="BZ1247" s="15"/>
    </row>
    <row r="1248" spans="1:78" ht="15" customHeight="1" x14ac:dyDescent="0.75">
      <c r="A1248" s="10">
        <v>1</v>
      </c>
      <c r="B1248" s="11">
        <v>10200</v>
      </c>
      <c r="C1248" s="11">
        <v>52310</v>
      </c>
      <c r="D1248" s="11">
        <v>74117</v>
      </c>
      <c r="E1248" s="11">
        <v>13</v>
      </c>
      <c r="F1248" s="11">
        <v>0</v>
      </c>
      <c r="G1248" s="11">
        <v>3</v>
      </c>
      <c r="H1248" s="11">
        <v>118.69578554</v>
      </c>
      <c r="I1248" s="11">
        <v>2</v>
      </c>
      <c r="J1248" s="11">
        <v>23</v>
      </c>
      <c r="K1248" s="11"/>
      <c r="L1248" s="11" t="s">
        <v>20</v>
      </c>
      <c r="M1248" s="11" t="s">
        <v>14</v>
      </c>
      <c r="N1248" s="11">
        <f t="shared" si="133"/>
        <v>0</v>
      </c>
      <c r="O1248" s="11">
        <f t="shared" si="134"/>
        <v>0</v>
      </c>
      <c r="P1248" s="11">
        <f t="shared" si="135"/>
        <v>1</v>
      </c>
      <c r="Q1248" s="11">
        <f t="shared" si="136"/>
        <v>0</v>
      </c>
      <c r="R1248" s="11">
        <f t="shared" si="137"/>
        <v>0</v>
      </c>
      <c r="S1248" s="11">
        <f t="shared" si="138"/>
        <v>0</v>
      </c>
      <c r="T1248" s="9">
        <f t="shared" si="139"/>
        <v>0</v>
      </c>
      <c r="AT1248" s="18"/>
      <c r="AU1248" s="15"/>
      <c r="AV1248" s="15"/>
      <c r="AW1248" s="15"/>
      <c r="AX1248" s="15"/>
      <c r="AY1248" s="15"/>
      <c r="AZ1248" s="15"/>
      <c r="BA1248" s="15"/>
      <c r="BB1248" s="15"/>
      <c r="BC1248" s="15"/>
      <c r="BD1248" s="15"/>
      <c r="BE1248" s="15"/>
      <c r="BF1248" s="15"/>
      <c r="BG1248" s="15"/>
      <c r="BH1248" s="15"/>
      <c r="BI1248" s="15"/>
      <c r="BJ1248" s="15"/>
      <c r="BK1248" s="15"/>
      <c r="BL1248" s="15"/>
      <c r="BM1248" s="15"/>
      <c r="BN1248" s="15"/>
      <c r="BO1248" s="15"/>
      <c r="BQ1248" s="18"/>
      <c r="BR1248" s="15"/>
      <c r="BS1248" s="15"/>
      <c r="BT1248" s="15"/>
      <c r="BU1248" s="15"/>
      <c r="BV1248" s="15"/>
      <c r="BW1248" s="15"/>
      <c r="BX1248" s="15"/>
      <c r="BY1248" s="15"/>
      <c r="BZ1248" s="15"/>
    </row>
    <row r="1249" spans="1:78" ht="15" customHeight="1" x14ac:dyDescent="0.75">
      <c r="A1249" s="10">
        <v>0</v>
      </c>
      <c r="B1249" s="11">
        <v>10200</v>
      </c>
      <c r="C1249" s="11">
        <v>77571</v>
      </c>
      <c r="D1249" s="11">
        <v>102732</v>
      </c>
      <c r="E1249" s="11">
        <v>6</v>
      </c>
      <c r="F1249" s="11">
        <v>0</v>
      </c>
      <c r="G1249" s="11">
        <v>0</v>
      </c>
      <c r="H1249" s="11">
        <v>100.62966346</v>
      </c>
      <c r="I1249" s="11">
        <v>0</v>
      </c>
      <c r="J1249" s="11">
        <v>34</v>
      </c>
      <c r="K1249" s="11">
        <v>37.361513569000003</v>
      </c>
      <c r="L1249" s="11" t="s">
        <v>13</v>
      </c>
      <c r="M1249" s="11" t="s">
        <v>18</v>
      </c>
      <c r="N1249" s="11">
        <f t="shared" si="133"/>
        <v>1</v>
      </c>
      <c r="O1249" s="11">
        <f t="shared" si="134"/>
        <v>0</v>
      </c>
      <c r="P1249" s="11">
        <f t="shared" si="135"/>
        <v>0</v>
      </c>
      <c r="Q1249" s="11">
        <f t="shared" si="136"/>
        <v>0</v>
      </c>
      <c r="R1249" s="11">
        <f t="shared" si="137"/>
        <v>0</v>
      </c>
      <c r="S1249" s="11">
        <f t="shared" si="138"/>
        <v>1</v>
      </c>
      <c r="T1249" s="9">
        <f t="shared" si="139"/>
        <v>100.62966346</v>
      </c>
      <c r="AT1249" s="18"/>
      <c r="AU1249" s="15"/>
      <c r="AV1249" s="15"/>
      <c r="AW1249" s="15"/>
      <c r="AX1249" s="15"/>
      <c r="AY1249" s="15"/>
      <c r="AZ1249" s="15"/>
      <c r="BA1249" s="15"/>
      <c r="BB1249" s="15"/>
      <c r="BC1249" s="15"/>
      <c r="BD1249" s="15"/>
      <c r="BE1249" s="15"/>
      <c r="BF1249" s="15"/>
      <c r="BG1249" s="15"/>
      <c r="BH1249" s="15"/>
      <c r="BI1249" s="15"/>
      <c r="BJ1249" s="15"/>
      <c r="BK1249" s="15"/>
      <c r="BL1249" s="15"/>
      <c r="BM1249" s="15"/>
      <c r="BN1249" s="15"/>
      <c r="BO1249" s="15"/>
      <c r="BQ1249" s="18"/>
      <c r="BR1249" s="15"/>
      <c r="BS1249" s="15"/>
      <c r="BT1249" s="15"/>
      <c r="BU1249" s="15"/>
      <c r="BV1249" s="15"/>
      <c r="BW1249" s="15"/>
      <c r="BX1249" s="15"/>
      <c r="BY1249" s="15"/>
      <c r="BZ1249" s="15"/>
    </row>
    <row r="1250" spans="1:78" ht="15" customHeight="1" x14ac:dyDescent="0.75">
      <c r="A1250" s="10">
        <v>0</v>
      </c>
      <c r="B1250" s="11">
        <v>10200</v>
      </c>
      <c r="C1250" s="11">
        <v>60180</v>
      </c>
      <c r="D1250" s="11">
        <v>72370</v>
      </c>
      <c r="E1250" s="11">
        <v>5</v>
      </c>
      <c r="F1250" s="11"/>
      <c r="G1250" s="11"/>
      <c r="H1250" s="11">
        <v>125.29486665</v>
      </c>
      <c r="I1250" s="11"/>
      <c r="J1250" s="11">
        <v>23</v>
      </c>
      <c r="K1250" s="11">
        <v>42.504613542999998</v>
      </c>
      <c r="L1250" s="11" t="s">
        <v>20</v>
      </c>
      <c r="M1250" s="11" t="s">
        <v>17</v>
      </c>
      <c r="N1250" s="11">
        <f t="shared" si="133"/>
        <v>0</v>
      </c>
      <c r="O1250" s="11">
        <f t="shared" si="134"/>
        <v>1</v>
      </c>
      <c r="P1250" s="11">
        <f t="shared" si="135"/>
        <v>0</v>
      </c>
      <c r="Q1250" s="11">
        <f t="shared" si="136"/>
        <v>0</v>
      </c>
      <c r="R1250" s="11">
        <f t="shared" si="137"/>
        <v>0</v>
      </c>
      <c r="S1250" s="11">
        <f t="shared" si="138"/>
        <v>0</v>
      </c>
      <c r="T1250" s="9">
        <f t="shared" si="139"/>
        <v>0</v>
      </c>
      <c r="AT1250" s="18"/>
      <c r="AU1250" s="15"/>
      <c r="AV1250" s="15"/>
      <c r="AW1250" s="15"/>
      <c r="AX1250" s="15"/>
      <c r="AY1250" s="15"/>
      <c r="AZ1250" s="15"/>
      <c r="BA1250" s="15"/>
      <c r="BB1250" s="15"/>
      <c r="BC1250" s="15"/>
      <c r="BD1250" s="15"/>
      <c r="BE1250" s="15"/>
      <c r="BF1250" s="15"/>
      <c r="BG1250" s="15"/>
      <c r="BH1250" s="15"/>
      <c r="BI1250" s="15"/>
      <c r="BJ1250" s="15"/>
      <c r="BK1250" s="15"/>
      <c r="BL1250" s="15"/>
      <c r="BM1250" s="15"/>
      <c r="BN1250" s="15"/>
      <c r="BO1250" s="15"/>
      <c r="BQ1250" s="18"/>
      <c r="BR1250" s="15"/>
      <c r="BS1250" s="15"/>
      <c r="BT1250" s="15"/>
      <c r="BU1250" s="15"/>
      <c r="BV1250" s="15"/>
      <c r="BW1250" s="15"/>
      <c r="BX1250" s="15"/>
      <c r="BY1250" s="15"/>
      <c r="BZ1250" s="15"/>
    </row>
    <row r="1251" spans="1:78" ht="15" customHeight="1" x14ac:dyDescent="0.75">
      <c r="A1251" s="10">
        <v>0</v>
      </c>
      <c r="B1251" s="11">
        <v>10200</v>
      </c>
      <c r="C1251" s="11">
        <v>71111</v>
      </c>
      <c r="D1251" s="11">
        <v>80385</v>
      </c>
      <c r="E1251" s="11">
        <v>4</v>
      </c>
      <c r="F1251" s="11">
        <v>1</v>
      </c>
      <c r="G1251" s="11">
        <v>2</v>
      </c>
      <c r="H1251" s="11">
        <v>170.28188255000001</v>
      </c>
      <c r="I1251" s="11">
        <v>2</v>
      </c>
      <c r="J1251" s="11">
        <v>29</v>
      </c>
      <c r="K1251" s="11">
        <v>38.623372080000003</v>
      </c>
      <c r="L1251" s="11" t="s">
        <v>20</v>
      </c>
      <c r="M1251" s="11" t="s">
        <v>15</v>
      </c>
      <c r="N1251" s="11">
        <f t="shared" si="133"/>
        <v>0</v>
      </c>
      <c r="O1251" s="11">
        <f t="shared" si="134"/>
        <v>0</v>
      </c>
      <c r="P1251" s="11">
        <f t="shared" si="135"/>
        <v>0</v>
      </c>
      <c r="Q1251" s="11">
        <f t="shared" si="136"/>
        <v>1</v>
      </c>
      <c r="R1251" s="11">
        <f t="shared" si="137"/>
        <v>0</v>
      </c>
      <c r="S1251" s="11">
        <f t="shared" si="138"/>
        <v>0</v>
      </c>
      <c r="T1251" s="9">
        <f t="shared" si="139"/>
        <v>0</v>
      </c>
      <c r="AT1251" s="18"/>
      <c r="AU1251" s="15"/>
      <c r="AV1251" s="15"/>
      <c r="AW1251" s="15"/>
      <c r="AX1251" s="15"/>
      <c r="AY1251" s="15"/>
      <c r="AZ1251" s="15"/>
      <c r="BA1251" s="15"/>
      <c r="BB1251" s="15"/>
      <c r="BC1251" s="15"/>
      <c r="BD1251" s="15"/>
      <c r="BE1251" s="15"/>
      <c r="BF1251" s="15"/>
      <c r="BG1251" s="15"/>
      <c r="BH1251" s="15"/>
      <c r="BI1251" s="15"/>
      <c r="BJ1251" s="15"/>
      <c r="BK1251" s="15"/>
      <c r="BL1251" s="15"/>
      <c r="BM1251" s="15"/>
      <c r="BN1251" s="15"/>
      <c r="BO1251" s="15"/>
      <c r="BQ1251" s="18"/>
      <c r="BR1251" s="15"/>
      <c r="BS1251" s="15"/>
      <c r="BT1251" s="15"/>
      <c r="BU1251" s="15"/>
      <c r="BV1251" s="15"/>
      <c r="BW1251" s="15"/>
      <c r="BX1251" s="15"/>
      <c r="BY1251" s="15"/>
      <c r="BZ1251" s="15"/>
    </row>
    <row r="1252" spans="1:78" ht="15" customHeight="1" x14ac:dyDescent="0.75">
      <c r="A1252" s="10">
        <v>0</v>
      </c>
      <c r="B1252" s="11">
        <v>10200</v>
      </c>
      <c r="C1252" s="11">
        <v>54900</v>
      </c>
      <c r="D1252" s="11">
        <v>79000</v>
      </c>
      <c r="E1252" s="11">
        <v>14</v>
      </c>
      <c r="F1252" s="11">
        <v>0</v>
      </c>
      <c r="G1252" s="11">
        <v>0</v>
      </c>
      <c r="H1252" s="11">
        <v>113.63333333</v>
      </c>
      <c r="I1252" s="11">
        <v>0</v>
      </c>
      <c r="J1252" s="11">
        <v>24</v>
      </c>
      <c r="K1252" s="11"/>
      <c r="L1252" s="11" t="s">
        <v>20</v>
      </c>
      <c r="M1252" s="11" t="s">
        <v>15</v>
      </c>
      <c r="N1252" s="11">
        <f t="shared" si="133"/>
        <v>0</v>
      </c>
      <c r="O1252" s="11">
        <f t="shared" si="134"/>
        <v>0</v>
      </c>
      <c r="P1252" s="11">
        <f t="shared" si="135"/>
        <v>0</v>
      </c>
      <c r="Q1252" s="11">
        <f t="shared" si="136"/>
        <v>1</v>
      </c>
      <c r="R1252" s="11">
        <f t="shared" si="137"/>
        <v>0</v>
      </c>
      <c r="S1252" s="11">
        <f t="shared" si="138"/>
        <v>0</v>
      </c>
      <c r="T1252" s="9">
        <f t="shared" si="139"/>
        <v>0</v>
      </c>
      <c r="AT1252" s="18"/>
      <c r="AU1252" s="15"/>
      <c r="AV1252" s="15"/>
      <c r="AW1252" s="15"/>
      <c r="AX1252" s="15"/>
      <c r="AY1252" s="15"/>
      <c r="AZ1252" s="15"/>
      <c r="BA1252" s="15"/>
      <c r="BB1252" s="15"/>
      <c r="BC1252" s="15"/>
      <c r="BD1252" s="15"/>
      <c r="BE1252" s="15"/>
      <c r="BF1252" s="15"/>
      <c r="BG1252" s="15"/>
      <c r="BH1252" s="15"/>
      <c r="BI1252" s="15"/>
      <c r="BJ1252" s="15"/>
      <c r="BK1252" s="15"/>
      <c r="BL1252" s="15"/>
      <c r="BM1252" s="15"/>
      <c r="BN1252" s="15"/>
      <c r="BO1252" s="15"/>
      <c r="BQ1252" s="18"/>
      <c r="BR1252" s="15"/>
      <c r="BS1252" s="15"/>
      <c r="BT1252" s="15"/>
      <c r="BU1252" s="15"/>
      <c r="BV1252" s="15"/>
      <c r="BW1252" s="15"/>
      <c r="BX1252" s="15"/>
      <c r="BY1252" s="15"/>
      <c r="BZ1252" s="15"/>
    </row>
    <row r="1253" spans="1:78" ht="15" customHeight="1" x14ac:dyDescent="0.75">
      <c r="A1253" s="10">
        <v>0</v>
      </c>
      <c r="B1253" s="11">
        <v>10200</v>
      </c>
      <c r="C1253" s="11">
        <v>8907</v>
      </c>
      <c r="D1253" s="11">
        <v>59814</v>
      </c>
      <c r="E1253" s="11">
        <v>7</v>
      </c>
      <c r="F1253" s="11">
        <v>2</v>
      </c>
      <c r="G1253" s="11">
        <v>0</v>
      </c>
      <c r="H1253" s="11">
        <v>364.43094738000002</v>
      </c>
      <c r="I1253" s="11">
        <v>1</v>
      </c>
      <c r="J1253" s="11">
        <v>22</v>
      </c>
      <c r="K1253" s="11">
        <v>16.064245380999999</v>
      </c>
      <c r="L1253" s="11" t="s">
        <v>13</v>
      </c>
      <c r="M1253" s="11" t="s">
        <v>14</v>
      </c>
      <c r="N1253" s="11">
        <f t="shared" si="133"/>
        <v>1</v>
      </c>
      <c r="O1253" s="11">
        <f t="shared" si="134"/>
        <v>0</v>
      </c>
      <c r="P1253" s="11">
        <f t="shared" si="135"/>
        <v>1</v>
      </c>
      <c r="Q1253" s="11">
        <f t="shared" si="136"/>
        <v>0</v>
      </c>
      <c r="R1253" s="11">
        <f t="shared" si="137"/>
        <v>0</v>
      </c>
      <c r="S1253" s="11">
        <f t="shared" si="138"/>
        <v>0</v>
      </c>
      <c r="T1253" s="9">
        <f t="shared" si="139"/>
        <v>364.43094738000002</v>
      </c>
      <c r="AT1253" s="18"/>
      <c r="AU1253" s="15"/>
      <c r="AV1253" s="15"/>
      <c r="AW1253" s="15"/>
      <c r="AX1253" s="15"/>
      <c r="AY1253" s="15"/>
      <c r="AZ1253" s="15"/>
      <c r="BA1253" s="15"/>
      <c r="BB1253" s="15"/>
      <c r="BC1253" s="15"/>
      <c r="BD1253" s="15"/>
      <c r="BE1253" s="15"/>
      <c r="BF1253" s="15"/>
      <c r="BG1253" s="15"/>
      <c r="BH1253" s="15"/>
      <c r="BI1253" s="15"/>
      <c r="BJ1253" s="15"/>
      <c r="BK1253" s="15"/>
      <c r="BL1253" s="15"/>
      <c r="BM1253" s="15"/>
      <c r="BN1253" s="15"/>
      <c r="BO1253" s="15"/>
      <c r="BQ1253" s="18"/>
      <c r="BR1253" s="15"/>
      <c r="BS1253" s="15"/>
      <c r="BT1253" s="15"/>
      <c r="BU1253" s="15"/>
      <c r="BV1253" s="15"/>
      <c r="BW1253" s="15"/>
      <c r="BX1253" s="15"/>
      <c r="BY1253" s="15"/>
      <c r="BZ1253" s="15"/>
    </row>
    <row r="1254" spans="1:78" ht="15" customHeight="1" x14ac:dyDescent="0.75">
      <c r="A1254" s="10">
        <v>0</v>
      </c>
      <c r="B1254" s="11">
        <v>10200</v>
      </c>
      <c r="C1254" s="11">
        <v>46140</v>
      </c>
      <c r="D1254" s="11">
        <v>56206</v>
      </c>
      <c r="E1254" s="11">
        <v>8</v>
      </c>
      <c r="F1254" s="11">
        <v>1</v>
      </c>
      <c r="G1254" s="11">
        <v>0</v>
      </c>
      <c r="H1254" s="11">
        <v>115.78062817</v>
      </c>
      <c r="I1254" s="11">
        <v>1</v>
      </c>
      <c r="J1254" s="11">
        <v>25</v>
      </c>
      <c r="K1254" s="11">
        <v>22.313705147</v>
      </c>
      <c r="L1254" s="11" t="s">
        <v>20</v>
      </c>
      <c r="M1254" s="11"/>
      <c r="N1254" s="11">
        <f t="shared" si="133"/>
        <v>0</v>
      </c>
      <c r="O1254" s="11">
        <f t="shared" si="134"/>
        <v>0</v>
      </c>
      <c r="P1254" s="11">
        <f t="shared" si="135"/>
        <v>0</v>
      </c>
      <c r="Q1254" s="11">
        <f t="shared" si="136"/>
        <v>0</v>
      </c>
      <c r="R1254" s="11">
        <f t="shared" si="137"/>
        <v>0</v>
      </c>
      <c r="S1254" s="11">
        <f t="shared" si="138"/>
        <v>0</v>
      </c>
      <c r="T1254" s="9">
        <f t="shared" si="139"/>
        <v>0</v>
      </c>
      <c r="AT1254" s="18"/>
      <c r="AU1254" s="15"/>
      <c r="AV1254" s="15"/>
      <c r="AW1254" s="15"/>
      <c r="AX1254" s="15"/>
      <c r="AY1254" s="15"/>
      <c r="AZ1254" s="15"/>
      <c r="BA1254" s="15"/>
      <c r="BB1254" s="15"/>
      <c r="BC1254" s="15"/>
      <c r="BD1254" s="15"/>
      <c r="BE1254" s="15"/>
      <c r="BF1254" s="15"/>
      <c r="BG1254" s="15"/>
      <c r="BH1254" s="15"/>
      <c r="BI1254" s="15"/>
      <c r="BJ1254" s="15"/>
      <c r="BK1254" s="15"/>
      <c r="BL1254" s="15"/>
      <c r="BM1254" s="15"/>
      <c r="BN1254" s="15"/>
      <c r="BO1254" s="15"/>
      <c r="BQ1254" s="18"/>
      <c r="BR1254" s="15"/>
      <c r="BS1254" s="15"/>
      <c r="BT1254" s="15"/>
      <c r="BU1254" s="15"/>
      <c r="BV1254" s="15"/>
      <c r="BW1254" s="15"/>
      <c r="BX1254" s="15"/>
      <c r="BY1254" s="15"/>
      <c r="BZ1254" s="15"/>
    </row>
    <row r="1255" spans="1:78" ht="15" customHeight="1" x14ac:dyDescent="0.75">
      <c r="A1255" s="10">
        <v>1</v>
      </c>
      <c r="B1255" s="11">
        <v>10200</v>
      </c>
      <c r="C1255" s="11">
        <v>48670</v>
      </c>
      <c r="D1255" s="11">
        <v>90444</v>
      </c>
      <c r="E1255" s="11"/>
      <c r="F1255" s="11">
        <v>1</v>
      </c>
      <c r="G1255" s="11">
        <v>1</v>
      </c>
      <c r="H1255" s="11">
        <v>89.355474877999995</v>
      </c>
      <c r="I1255" s="11"/>
      <c r="J1255" s="11">
        <v>7</v>
      </c>
      <c r="K1255" s="11">
        <v>39.151047290000001</v>
      </c>
      <c r="L1255" s="11" t="s">
        <v>13</v>
      </c>
      <c r="M1255" s="11" t="s">
        <v>14</v>
      </c>
      <c r="N1255" s="11">
        <f t="shared" si="133"/>
        <v>1</v>
      </c>
      <c r="O1255" s="11">
        <f t="shared" si="134"/>
        <v>0</v>
      </c>
      <c r="P1255" s="11">
        <f t="shared" si="135"/>
        <v>1</v>
      </c>
      <c r="Q1255" s="11">
        <f t="shared" si="136"/>
        <v>0</v>
      </c>
      <c r="R1255" s="11">
        <f t="shared" si="137"/>
        <v>0</v>
      </c>
      <c r="S1255" s="11">
        <f t="shared" si="138"/>
        <v>0</v>
      </c>
      <c r="T1255" s="9">
        <f t="shared" si="139"/>
        <v>89.355474877999995</v>
      </c>
      <c r="AT1255" s="18"/>
      <c r="AU1255" s="15"/>
      <c r="AV1255" s="15"/>
      <c r="AW1255" s="15"/>
      <c r="AX1255" s="15"/>
      <c r="AY1255" s="15"/>
      <c r="AZ1255" s="15"/>
      <c r="BA1255" s="15"/>
      <c r="BB1255" s="15"/>
      <c r="BC1255" s="15"/>
      <c r="BD1255" s="15"/>
      <c r="BE1255" s="15"/>
      <c r="BF1255" s="15"/>
      <c r="BG1255" s="15"/>
      <c r="BH1255" s="15"/>
      <c r="BI1255" s="15"/>
      <c r="BJ1255" s="15"/>
      <c r="BK1255" s="15"/>
      <c r="BL1255" s="15"/>
      <c r="BM1255" s="15"/>
      <c r="BN1255" s="15"/>
      <c r="BO1255" s="15"/>
      <c r="BQ1255" s="18"/>
      <c r="BR1255" s="15"/>
      <c r="BS1255" s="15"/>
      <c r="BT1255" s="15"/>
      <c r="BU1255" s="15"/>
      <c r="BV1255" s="15"/>
      <c r="BW1255" s="15"/>
      <c r="BX1255" s="15"/>
      <c r="BY1255" s="15"/>
      <c r="BZ1255" s="15"/>
    </row>
    <row r="1256" spans="1:78" ht="15" customHeight="1" x14ac:dyDescent="0.75">
      <c r="A1256" s="10">
        <v>0</v>
      </c>
      <c r="B1256" s="11">
        <v>10200</v>
      </c>
      <c r="C1256" s="11">
        <v>73157</v>
      </c>
      <c r="D1256" s="11">
        <v>83858</v>
      </c>
      <c r="E1256" s="11">
        <v>3</v>
      </c>
      <c r="F1256" s="11">
        <v>0</v>
      </c>
      <c r="G1256" s="11">
        <v>0</v>
      </c>
      <c r="H1256" s="11">
        <v>193.5089634</v>
      </c>
      <c r="I1256" s="11">
        <v>0</v>
      </c>
      <c r="J1256" s="11">
        <v>16</v>
      </c>
      <c r="K1256" s="11">
        <v>29.087994721000001</v>
      </c>
      <c r="L1256" s="11" t="s">
        <v>20</v>
      </c>
      <c r="M1256" s="11"/>
      <c r="N1256" s="11">
        <f t="shared" si="133"/>
        <v>0</v>
      </c>
      <c r="O1256" s="11">
        <f t="shared" si="134"/>
        <v>0</v>
      </c>
      <c r="P1256" s="11">
        <f t="shared" si="135"/>
        <v>0</v>
      </c>
      <c r="Q1256" s="11">
        <f t="shared" si="136"/>
        <v>0</v>
      </c>
      <c r="R1256" s="11">
        <f t="shared" si="137"/>
        <v>0</v>
      </c>
      <c r="S1256" s="11">
        <f t="shared" si="138"/>
        <v>0</v>
      </c>
      <c r="T1256" s="9">
        <f t="shared" si="139"/>
        <v>0</v>
      </c>
      <c r="AT1256" s="18"/>
      <c r="AU1256" s="15"/>
      <c r="AV1256" s="15"/>
      <c r="AW1256" s="15"/>
      <c r="AX1256" s="15"/>
      <c r="AY1256" s="15"/>
      <c r="AZ1256" s="15"/>
      <c r="BA1256" s="15"/>
      <c r="BB1256" s="15"/>
      <c r="BC1256" s="15"/>
      <c r="BD1256" s="15"/>
      <c r="BE1256" s="15"/>
      <c r="BF1256" s="15"/>
      <c r="BG1256" s="15"/>
      <c r="BH1256" s="15"/>
      <c r="BI1256" s="15"/>
      <c r="BJ1256" s="15"/>
      <c r="BK1256" s="15"/>
      <c r="BL1256" s="15"/>
      <c r="BM1256" s="15"/>
      <c r="BN1256" s="15"/>
      <c r="BO1256" s="15"/>
      <c r="BQ1256" s="18"/>
      <c r="BR1256" s="15"/>
      <c r="BS1256" s="15"/>
      <c r="BT1256" s="15"/>
      <c r="BU1256" s="15"/>
      <c r="BV1256" s="15"/>
      <c r="BW1256" s="15"/>
      <c r="BX1256" s="15"/>
      <c r="BY1256" s="15"/>
      <c r="BZ1256" s="15"/>
    </row>
    <row r="1257" spans="1:78" ht="15" customHeight="1" x14ac:dyDescent="0.75">
      <c r="A1257" s="10">
        <v>0</v>
      </c>
      <c r="B1257" s="11">
        <v>10200</v>
      </c>
      <c r="C1257" s="11">
        <v>78628</v>
      </c>
      <c r="D1257" s="11">
        <v>92090</v>
      </c>
      <c r="E1257" s="11">
        <v>10</v>
      </c>
      <c r="F1257" s="11">
        <v>1</v>
      </c>
      <c r="G1257" s="11">
        <v>0</v>
      </c>
      <c r="H1257" s="11">
        <v>164.31789635000001</v>
      </c>
      <c r="I1257" s="11">
        <v>6</v>
      </c>
      <c r="J1257" s="11">
        <v>21</v>
      </c>
      <c r="K1257" s="11">
        <v>38.721321605999997</v>
      </c>
      <c r="L1257" s="11" t="s">
        <v>20</v>
      </c>
      <c r="M1257" s="11" t="s">
        <v>14</v>
      </c>
      <c r="N1257" s="11">
        <f t="shared" si="133"/>
        <v>0</v>
      </c>
      <c r="O1257" s="11">
        <f t="shared" si="134"/>
        <v>0</v>
      </c>
      <c r="P1257" s="11">
        <f t="shared" si="135"/>
        <v>1</v>
      </c>
      <c r="Q1257" s="11">
        <f t="shared" si="136"/>
        <v>0</v>
      </c>
      <c r="R1257" s="11">
        <f t="shared" si="137"/>
        <v>0</v>
      </c>
      <c r="S1257" s="11">
        <f t="shared" si="138"/>
        <v>0</v>
      </c>
      <c r="T1257" s="9">
        <f t="shared" si="139"/>
        <v>0</v>
      </c>
      <c r="AT1257" s="18"/>
      <c r="AU1257" s="15"/>
      <c r="AV1257" s="15"/>
      <c r="AW1257" s="15"/>
      <c r="AX1257" s="15"/>
      <c r="AY1257" s="15"/>
      <c r="AZ1257" s="15"/>
      <c r="BA1257" s="15"/>
      <c r="BB1257" s="15"/>
      <c r="BC1257" s="15"/>
      <c r="BD1257" s="15"/>
      <c r="BE1257" s="15"/>
      <c r="BF1257" s="15"/>
      <c r="BG1257" s="15"/>
      <c r="BH1257" s="15"/>
      <c r="BI1257" s="15"/>
      <c r="BJ1257" s="15"/>
      <c r="BK1257" s="15"/>
      <c r="BL1257" s="15"/>
      <c r="BM1257" s="15"/>
      <c r="BN1257" s="15"/>
      <c r="BO1257" s="15"/>
      <c r="BQ1257" s="18"/>
      <c r="BR1257" s="15"/>
      <c r="BS1257" s="15"/>
      <c r="BT1257" s="15"/>
      <c r="BU1257" s="15"/>
      <c r="BV1257" s="15"/>
      <c r="BW1257" s="15"/>
      <c r="BX1257" s="15"/>
      <c r="BY1257" s="15"/>
      <c r="BZ1257" s="15"/>
    </row>
    <row r="1258" spans="1:78" ht="15" customHeight="1" x14ac:dyDescent="0.75">
      <c r="A1258" s="10">
        <v>0</v>
      </c>
      <c r="B1258" s="11">
        <v>10200</v>
      </c>
      <c r="C1258" s="11">
        <v>38223</v>
      </c>
      <c r="D1258" s="11">
        <v>60728</v>
      </c>
      <c r="E1258" s="11"/>
      <c r="F1258" s="11"/>
      <c r="G1258" s="11"/>
      <c r="H1258" s="11"/>
      <c r="I1258" s="11"/>
      <c r="J1258" s="11"/>
      <c r="K1258" s="11">
        <v>35.347853825000001</v>
      </c>
      <c r="L1258" s="11" t="s">
        <v>20</v>
      </c>
      <c r="M1258" s="11" t="s">
        <v>17</v>
      </c>
      <c r="N1258" s="11">
        <f t="shared" si="133"/>
        <v>0</v>
      </c>
      <c r="O1258" s="11">
        <f t="shared" si="134"/>
        <v>1</v>
      </c>
      <c r="P1258" s="11">
        <f t="shared" si="135"/>
        <v>0</v>
      </c>
      <c r="Q1258" s="11">
        <f t="shared" si="136"/>
        <v>0</v>
      </c>
      <c r="R1258" s="11">
        <f t="shared" si="137"/>
        <v>0</v>
      </c>
      <c r="S1258" s="11">
        <f t="shared" si="138"/>
        <v>0</v>
      </c>
      <c r="T1258" s="9">
        <f t="shared" si="139"/>
        <v>0</v>
      </c>
      <c r="AT1258" s="18"/>
      <c r="AU1258" s="15"/>
      <c r="AV1258" s="15"/>
      <c r="AW1258" s="15"/>
      <c r="AX1258" s="15"/>
      <c r="AY1258" s="15"/>
      <c r="AZ1258" s="15"/>
      <c r="BA1258" s="15"/>
      <c r="BB1258" s="15"/>
      <c r="BC1258" s="15"/>
      <c r="BD1258" s="15"/>
      <c r="BE1258" s="15"/>
      <c r="BF1258" s="15"/>
      <c r="BG1258" s="15"/>
      <c r="BH1258" s="15"/>
      <c r="BI1258" s="15"/>
      <c r="BJ1258" s="15"/>
      <c r="BK1258" s="15"/>
      <c r="BL1258" s="15"/>
      <c r="BM1258" s="15"/>
      <c r="BN1258" s="15"/>
      <c r="BO1258" s="15"/>
      <c r="BQ1258" s="18"/>
      <c r="BR1258" s="15"/>
      <c r="BS1258" s="15"/>
      <c r="BT1258" s="15"/>
      <c r="BU1258" s="15"/>
      <c r="BV1258" s="15"/>
      <c r="BW1258" s="15"/>
      <c r="BX1258" s="15"/>
      <c r="BY1258" s="15"/>
      <c r="BZ1258" s="15"/>
    </row>
    <row r="1259" spans="1:78" ht="15" customHeight="1" x14ac:dyDescent="0.75">
      <c r="A1259" s="10">
        <v>0</v>
      </c>
      <c r="B1259" s="11">
        <v>10200</v>
      </c>
      <c r="C1259" s="11">
        <v>61179</v>
      </c>
      <c r="D1259" s="11">
        <v>69591</v>
      </c>
      <c r="E1259" s="11">
        <v>18</v>
      </c>
      <c r="F1259" s="11">
        <v>0</v>
      </c>
      <c r="G1259" s="11">
        <v>0</v>
      </c>
      <c r="H1259" s="11">
        <v>148.70447763999999</v>
      </c>
      <c r="I1259" s="11">
        <v>1</v>
      </c>
      <c r="J1259" s="11">
        <v>11</v>
      </c>
      <c r="K1259" s="11">
        <v>34.472204605999998</v>
      </c>
      <c r="L1259" s="11" t="s">
        <v>20</v>
      </c>
      <c r="M1259" s="11"/>
      <c r="N1259" s="11">
        <f t="shared" si="133"/>
        <v>0</v>
      </c>
      <c r="O1259" s="11">
        <f t="shared" si="134"/>
        <v>0</v>
      </c>
      <c r="P1259" s="11">
        <f t="shared" si="135"/>
        <v>0</v>
      </c>
      <c r="Q1259" s="11">
        <f t="shared" si="136"/>
        <v>0</v>
      </c>
      <c r="R1259" s="11">
        <f t="shared" si="137"/>
        <v>0</v>
      </c>
      <c r="S1259" s="11">
        <f t="shared" si="138"/>
        <v>0</v>
      </c>
      <c r="T1259" s="9">
        <f t="shared" si="139"/>
        <v>0</v>
      </c>
      <c r="AT1259" s="18"/>
      <c r="AU1259" s="15"/>
      <c r="AV1259" s="15"/>
      <c r="AW1259" s="15"/>
      <c r="AX1259" s="15"/>
      <c r="AY1259" s="15"/>
      <c r="AZ1259" s="15"/>
      <c r="BA1259" s="15"/>
      <c r="BB1259" s="15"/>
      <c r="BC1259" s="15"/>
      <c r="BD1259" s="15"/>
      <c r="BE1259" s="15"/>
      <c r="BF1259" s="15"/>
      <c r="BG1259" s="15"/>
      <c r="BH1259" s="15"/>
      <c r="BI1259" s="15"/>
      <c r="BJ1259" s="15"/>
      <c r="BK1259" s="15"/>
      <c r="BL1259" s="15"/>
      <c r="BM1259" s="15"/>
      <c r="BN1259" s="15"/>
      <c r="BO1259" s="15"/>
      <c r="BQ1259" s="18"/>
      <c r="BR1259" s="15"/>
      <c r="BS1259" s="15"/>
      <c r="BT1259" s="15"/>
      <c r="BU1259" s="15"/>
      <c r="BV1259" s="15"/>
      <c r="BW1259" s="15"/>
      <c r="BX1259" s="15"/>
      <c r="BY1259" s="15"/>
      <c r="BZ1259" s="15"/>
    </row>
    <row r="1260" spans="1:78" ht="15" customHeight="1" x14ac:dyDescent="0.75">
      <c r="A1260" s="10">
        <v>0</v>
      </c>
      <c r="B1260" s="11">
        <v>10200</v>
      </c>
      <c r="C1260" s="11">
        <v>34522</v>
      </c>
      <c r="D1260" s="11">
        <v>43076</v>
      </c>
      <c r="E1260" s="11">
        <v>9</v>
      </c>
      <c r="F1260" s="11">
        <v>0</v>
      </c>
      <c r="G1260" s="11">
        <v>0</v>
      </c>
      <c r="H1260" s="11">
        <v>92.907548337999998</v>
      </c>
      <c r="I1260" s="11">
        <v>0</v>
      </c>
      <c r="J1260" s="11">
        <v>3</v>
      </c>
      <c r="K1260" s="11">
        <v>36.845356692999999</v>
      </c>
      <c r="L1260" s="11" t="s">
        <v>13</v>
      </c>
      <c r="M1260" s="11" t="s">
        <v>14</v>
      </c>
      <c r="N1260" s="11">
        <f t="shared" si="133"/>
        <v>1</v>
      </c>
      <c r="O1260" s="11">
        <f t="shared" si="134"/>
        <v>0</v>
      </c>
      <c r="P1260" s="11">
        <f t="shared" si="135"/>
        <v>1</v>
      </c>
      <c r="Q1260" s="11">
        <f t="shared" si="136"/>
        <v>0</v>
      </c>
      <c r="R1260" s="11">
        <f t="shared" si="137"/>
        <v>0</v>
      </c>
      <c r="S1260" s="11">
        <f t="shared" si="138"/>
        <v>0</v>
      </c>
      <c r="T1260" s="9">
        <f t="shared" si="139"/>
        <v>92.907548337999998</v>
      </c>
      <c r="AT1260" s="18"/>
      <c r="AU1260" s="15"/>
      <c r="AV1260" s="15"/>
      <c r="AW1260" s="15"/>
      <c r="AX1260" s="15"/>
      <c r="AY1260" s="15"/>
      <c r="AZ1260" s="15"/>
      <c r="BA1260" s="15"/>
      <c r="BB1260" s="15"/>
      <c r="BC1260" s="15"/>
      <c r="BD1260" s="15"/>
      <c r="BE1260" s="15"/>
      <c r="BF1260" s="15"/>
      <c r="BG1260" s="15"/>
      <c r="BH1260" s="15"/>
      <c r="BI1260" s="15"/>
      <c r="BJ1260" s="15"/>
      <c r="BK1260" s="15"/>
      <c r="BL1260" s="15"/>
      <c r="BM1260" s="15"/>
      <c r="BN1260" s="15"/>
      <c r="BO1260" s="15"/>
      <c r="BQ1260" s="18"/>
      <c r="BR1260" s="15"/>
      <c r="BS1260" s="15"/>
      <c r="BT1260" s="15"/>
      <c r="BU1260" s="15"/>
      <c r="BV1260" s="15"/>
      <c r="BW1260" s="15"/>
      <c r="BX1260" s="15"/>
      <c r="BY1260" s="15"/>
      <c r="BZ1260" s="15"/>
    </row>
    <row r="1261" spans="1:78" ht="15" customHeight="1" x14ac:dyDescent="0.75">
      <c r="A1261" s="10">
        <v>1</v>
      </c>
      <c r="B1261" s="11">
        <v>10200</v>
      </c>
      <c r="C1261" s="11">
        <v>29581</v>
      </c>
      <c r="D1261" s="11">
        <v>39992</v>
      </c>
      <c r="E1261" s="11">
        <v>3</v>
      </c>
      <c r="F1261" s="11">
        <v>0</v>
      </c>
      <c r="G1261" s="11">
        <v>0</v>
      </c>
      <c r="H1261" s="11">
        <v>149.87462567</v>
      </c>
      <c r="I1261" s="11">
        <v>2</v>
      </c>
      <c r="J1261" s="11">
        <v>26</v>
      </c>
      <c r="K1261" s="11">
        <v>43.197242060999997</v>
      </c>
      <c r="L1261" s="11" t="s">
        <v>20</v>
      </c>
      <c r="M1261" s="11" t="s">
        <v>19</v>
      </c>
      <c r="N1261" s="11">
        <f t="shared" si="133"/>
        <v>0</v>
      </c>
      <c r="O1261" s="11">
        <f t="shared" si="134"/>
        <v>0</v>
      </c>
      <c r="P1261" s="11">
        <f t="shared" si="135"/>
        <v>0</v>
      </c>
      <c r="Q1261" s="11">
        <f t="shared" si="136"/>
        <v>0</v>
      </c>
      <c r="R1261" s="11">
        <f t="shared" si="137"/>
        <v>0</v>
      </c>
      <c r="S1261" s="11">
        <f t="shared" si="138"/>
        <v>0</v>
      </c>
      <c r="T1261" s="9">
        <f t="shared" si="139"/>
        <v>0</v>
      </c>
      <c r="AT1261" s="18"/>
      <c r="AU1261" s="15"/>
      <c r="AV1261" s="15"/>
      <c r="AW1261" s="15"/>
      <c r="AX1261" s="15"/>
      <c r="AY1261" s="15"/>
      <c r="AZ1261" s="15"/>
      <c r="BA1261" s="15"/>
      <c r="BB1261" s="15"/>
      <c r="BC1261" s="15"/>
      <c r="BD1261" s="15"/>
      <c r="BE1261" s="15"/>
      <c r="BF1261" s="15"/>
      <c r="BG1261" s="15"/>
      <c r="BH1261" s="15"/>
      <c r="BI1261" s="15"/>
      <c r="BJ1261" s="15"/>
      <c r="BK1261" s="15"/>
      <c r="BL1261" s="15"/>
      <c r="BM1261" s="15"/>
      <c r="BN1261" s="15"/>
      <c r="BO1261" s="15"/>
      <c r="BQ1261" s="18"/>
      <c r="BR1261" s="15"/>
      <c r="BS1261" s="15"/>
      <c r="BT1261" s="15"/>
      <c r="BU1261" s="15"/>
      <c r="BV1261" s="15"/>
      <c r="BW1261" s="15"/>
      <c r="BX1261" s="15"/>
      <c r="BY1261" s="15"/>
      <c r="BZ1261" s="15"/>
    </row>
    <row r="1262" spans="1:78" ht="15" customHeight="1" x14ac:dyDescent="0.75">
      <c r="A1262" s="10">
        <v>0</v>
      </c>
      <c r="B1262" s="11">
        <v>10200</v>
      </c>
      <c r="C1262" s="11">
        <v>16322</v>
      </c>
      <c r="D1262" s="11">
        <v>86505</v>
      </c>
      <c r="E1262" s="11">
        <v>8</v>
      </c>
      <c r="F1262" s="11">
        <v>0</v>
      </c>
      <c r="G1262" s="11">
        <v>0</v>
      </c>
      <c r="H1262" s="11">
        <v>259.16381963999999</v>
      </c>
      <c r="I1262" s="11">
        <v>0</v>
      </c>
      <c r="J1262" s="11">
        <v>14</v>
      </c>
      <c r="K1262" s="11">
        <v>21.253498139000001</v>
      </c>
      <c r="L1262" s="11" t="s">
        <v>20</v>
      </c>
      <c r="M1262" s="11" t="s">
        <v>14</v>
      </c>
      <c r="N1262" s="11">
        <f t="shared" si="133"/>
        <v>0</v>
      </c>
      <c r="O1262" s="11">
        <f t="shared" si="134"/>
        <v>0</v>
      </c>
      <c r="P1262" s="11">
        <f t="shared" si="135"/>
        <v>1</v>
      </c>
      <c r="Q1262" s="11">
        <f t="shared" si="136"/>
        <v>0</v>
      </c>
      <c r="R1262" s="11">
        <f t="shared" si="137"/>
        <v>0</v>
      </c>
      <c r="S1262" s="11">
        <f t="shared" si="138"/>
        <v>0</v>
      </c>
      <c r="T1262" s="9">
        <f t="shared" si="139"/>
        <v>0</v>
      </c>
      <c r="AT1262" s="18"/>
      <c r="AU1262" s="15"/>
      <c r="AV1262" s="15"/>
      <c r="AW1262" s="15"/>
      <c r="AX1262" s="15"/>
      <c r="AY1262" s="15"/>
      <c r="AZ1262" s="15"/>
      <c r="BA1262" s="15"/>
      <c r="BB1262" s="15"/>
      <c r="BC1262" s="15"/>
      <c r="BD1262" s="15"/>
      <c r="BE1262" s="15"/>
      <c r="BF1262" s="15"/>
      <c r="BG1262" s="15"/>
      <c r="BH1262" s="15"/>
      <c r="BI1262" s="15"/>
      <c r="BJ1262" s="15"/>
      <c r="BK1262" s="15"/>
      <c r="BL1262" s="15"/>
      <c r="BM1262" s="15"/>
      <c r="BN1262" s="15"/>
      <c r="BO1262" s="15"/>
      <c r="BQ1262" s="18"/>
      <c r="BR1262" s="15"/>
      <c r="BS1262" s="15"/>
      <c r="BT1262" s="15"/>
      <c r="BU1262" s="15"/>
      <c r="BV1262" s="15"/>
      <c r="BW1262" s="15"/>
      <c r="BX1262" s="15"/>
      <c r="BY1262" s="15"/>
      <c r="BZ1262" s="15"/>
    </row>
    <row r="1263" spans="1:78" ht="15" customHeight="1" x14ac:dyDescent="0.75">
      <c r="A1263" s="10">
        <v>0</v>
      </c>
      <c r="B1263" s="11">
        <v>10200</v>
      </c>
      <c r="C1263" s="11">
        <v>57142</v>
      </c>
      <c r="D1263" s="11">
        <v>72664</v>
      </c>
      <c r="E1263" s="11">
        <v>19</v>
      </c>
      <c r="F1263" s="11">
        <v>0</v>
      </c>
      <c r="G1263" s="11">
        <v>0</v>
      </c>
      <c r="H1263" s="11">
        <v>158.18580391</v>
      </c>
      <c r="I1263" s="11">
        <v>1</v>
      </c>
      <c r="J1263" s="11">
        <v>12</v>
      </c>
      <c r="K1263" s="11">
        <v>32.497488420000003</v>
      </c>
      <c r="L1263" s="11" t="s">
        <v>20</v>
      </c>
      <c r="M1263" s="11"/>
      <c r="N1263" s="11">
        <f t="shared" si="133"/>
        <v>0</v>
      </c>
      <c r="O1263" s="11">
        <f t="shared" si="134"/>
        <v>0</v>
      </c>
      <c r="P1263" s="11">
        <f t="shared" si="135"/>
        <v>0</v>
      </c>
      <c r="Q1263" s="11">
        <f t="shared" si="136"/>
        <v>0</v>
      </c>
      <c r="R1263" s="11">
        <f t="shared" si="137"/>
        <v>0</v>
      </c>
      <c r="S1263" s="11">
        <f t="shared" si="138"/>
        <v>0</v>
      </c>
      <c r="T1263" s="9">
        <f t="shared" si="139"/>
        <v>0</v>
      </c>
      <c r="AT1263" s="18"/>
      <c r="AU1263" s="15"/>
      <c r="AV1263" s="15"/>
      <c r="AW1263" s="15"/>
      <c r="AX1263" s="15"/>
      <c r="AY1263" s="15"/>
      <c r="AZ1263" s="15"/>
      <c r="BA1263" s="15"/>
      <c r="BB1263" s="15"/>
      <c r="BC1263" s="15"/>
      <c r="BD1263" s="15"/>
      <c r="BE1263" s="15"/>
      <c r="BF1263" s="15"/>
      <c r="BG1263" s="15"/>
      <c r="BH1263" s="15"/>
      <c r="BI1263" s="15"/>
      <c r="BJ1263" s="15"/>
      <c r="BK1263" s="15"/>
      <c r="BL1263" s="15"/>
      <c r="BM1263" s="15"/>
      <c r="BN1263" s="15"/>
      <c r="BO1263" s="15"/>
      <c r="BQ1263" s="18"/>
      <c r="BR1263" s="15"/>
      <c r="BS1263" s="15"/>
      <c r="BT1263" s="15"/>
      <c r="BU1263" s="15"/>
      <c r="BV1263" s="15"/>
      <c r="BW1263" s="15"/>
      <c r="BX1263" s="15"/>
      <c r="BY1263" s="15"/>
      <c r="BZ1263" s="15"/>
    </row>
    <row r="1264" spans="1:78" ht="15" customHeight="1" x14ac:dyDescent="0.75">
      <c r="A1264" s="10">
        <v>0</v>
      </c>
      <c r="B1264" s="11">
        <v>10200</v>
      </c>
      <c r="C1264" s="11">
        <v>80969</v>
      </c>
      <c r="D1264" s="11">
        <v>100937</v>
      </c>
      <c r="E1264" s="11">
        <v>9</v>
      </c>
      <c r="F1264" s="11">
        <v>0</v>
      </c>
      <c r="G1264" s="11">
        <v>0</v>
      </c>
      <c r="H1264" s="11">
        <v>168.74982105000001</v>
      </c>
      <c r="I1264" s="11">
        <v>4</v>
      </c>
      <c r="J1264" s="11">
        <v>21</v>
      </c>
      <c r="K1264" s="11">
        <v>39.698429806999997</v>
      </c>
      <c r="L1264" s="11" t="s">
        <v>20</v>
      </c>
      <c r="M1264" s="11" t="s">
        <v>14</v>
      </c>
      <c r="N1264" s="11">
        <f t="shared" si="133"/>
        <v>0</v>
      </c>
      <c r="O1264" s="11">
        <f t="shared" si="134"/>
        <v>0</v>
      </c>
      <c r="P1264" s="11">
        <f t="shared" si="135"/>
        <v>1</v>
      </c>
      <c r="Q1264" s="11">
        <f t="shared" si="136"/>
        <v>0</v>
      </c>
      <c r="R1264" s="11">
        <f t="shared" si="137"/>
        <v>0</v>
      </c>
      <c r="S1264" s="11">
        <f t="shared" si="138"/>
        <v>0</v>
      </c>
      <c r="T1264" s="9">
        <f t="shared" si="139"/>
        <v>0</v>
      </c>
      <c r="AT1264" s="18"/>
      <c r="AU1264" s="15"/>
      <c r="AV1264" s="15"/>
      <c r="AW1264" s="15"/>
      <c r="AX1264" s="15"/>
      <c r="AY1264" s="15"/>
      <c r="AZ1264" s="15"/>
      <c r="BA1264" s="15"/>
      <c r="BB1264" s="15"/>
      <c r="BC1264" s="15"/>
      <c r="BD1264" s="15"/>
      <c r="BE1264" s="15"/>
      <c r="BF1264" s="15"/>
      <c r="BG1264" s="15"/>
      <c r="BH1264" s="15"/>
      <c r="BI1264" s="15"/>
      <c r="BJ1264" s="15"/>
      <c r="BK1264" s="15"/>
      <c r="BL1264" s="15"/>
      <c r="BM1264" s="15"/>
      <c r="BN1264" s="15"/>
      <c r="BO1264" s="15"/>
      <c r="BQ1264" s="18"/>
      <c r="BR1264" s="15"/>
      <c r="BS1264" s="15"/>
      <c r="BT1264" s="15"/>
      <c r="BU1264" s="15"/>
      <c r="BV1264" s="15"/>
      <c r="BW1264" s="15"/>
      <c r="BX1264" s="15"/>
      <c r="BY1264" s="15"/>
      <c r="BZ1264" s="15"/>
    </row>
    <row r="1265" spans="1:78" ht="15" customHeight="1" x14ac:dyDescent="0.75">
      <c r="A1265" s="10">
        <v>0</v>
      </c>
      <c r="B1265" s="11">
        <v>10200</v>
      </c>
      <c r="C1265" s="11">
        <v>86400</v>
      </c>
      <c r="D1265" s="11">
        <v>113698</v>
      </c>
      <c r="E1265" s="11">
        <v>11</v>
      </c>
      <c r="F1265" s="11">
        <v>0</v>
      </c>
      <c r="G1265" s="11">
        <v>1</v>
      </c>
      <c r="H1265" s="11">
        <v>181.54292704</v>
      </c>
      <c r="I1265" s="11">
        <v>0</v>
      </c>
      <c r="J1265" s="11">
        <v>27</v>
      </c>
      <c r="K1265" s="11">
        <v>35.031650878999997</v>
      </c>
      <c r="L1265" s="11" t="s">
        <v>13</v>
      </c>
      <c r="M1265" s="11" t="s">
        <v>18</v>
      </c>
      <c r="N1265" s="11">
        <f t="shared" si="133"/>
        <v>1</v>
      </c>
      <c r="O1265" s="11">
        <f t="shared" si="134"/>
        <v>0</v>
      </c>
      <c r="P1265" s="11">
        <f t="shared" si="135"/>
        <v>0</v>
      </c>
      <c r="Q1265" s="11">
        <f t="shared" si="136"/>
        <v>0</v>
      </c>
      <c r="R1265" s="11">
        <f t="shared" si="137"/>
        <v>0</v>
      </c>
      <c r="S1265" s="11">
        <f t="shared" si="138"/>
        <v>1</v>
      </c>
      <c r="T1265" s="9">
        <f t="shared" si="139"/>
        <v>181.54292704</v>
      </c>
      <c r="AT1265" s="18"/>
      <c r="AU1265" s="15"/>
      <c r="AV1265" s="15"/>
      <c r="AW1265" s="15"/>
      <c r="AX1265" s="15"/>
      <c r="AY1265" s="15"/>
      <c r="AZ1265" s="15"/>
      <c r="BA1265" s="15"/>
      <c r="BB1265" s="15"/>
      <c r="BC1265" s="15"/>
      <c r="BD1265" s="15"/>
      <c r="BE1265" s="15"/>
      <c r="BF1265" s="15"/>
      <c r="BG1265" s="15"/>
      <c r="BH1265" s="15"/>
      <c r="BI1265" s="15"/>
      <c r="BJ1265" s="15"/>
      <c r="BK1265" s="15"/>
      <c r="BL1265" s="15"/>
      <c r="BM1265" s="15"/>
      <c r="BN1265" s="15"/>
      <c r="BO1265" s="15"/>
      <c r="BQ1265" s="18"/>
      <c r="BR1265" s="15"/>
      <c r="BS1265" s="15"/>
      <c r="BT1265" s="15"/>
      <c r="BU1265" s="15"/>
      <c r="BV1265" s="15"/>
      <c r="BW1265" s="15"/>
      <c r="BX1265" s="15"/>
      <c r="BY1265" s="15"/>
      <c r="BZ1265" s="15"/>
    </row>
    <row r="1266" spans="1:78" ht="15" customHeight="1" x14ac:dyDescent="0.75">
      <c r="A1266" s="10">
        <v>0</v>
      </c>
      <c r="B1266" s="11">
        <v>10200</v>
      </c>
      <c r="C1266" s="11">
        <v>65803</v>
      </c>
      <c r="D1266" s="11">
        <v>85155</v>
      </c>
      <c r="E1266" s="11">
        <v>15</v>
      </c>
      <c r="F1266" s="11">
        <v>0</v>
      </c>
      <c r="G1266" s="11">
        <v>0</v>
      </c>
      <c r="H1266" s="11">
        <v>218.48175459000001</v>
      </c>
      <c r="I1266" s="11">
        <v>0</v>
      </c>
      <c r="J1266" s="11">
        <v>36</v>
      </c>
      <c r="K1266" s="11">
        <v>36.182192008999998</v>
      </c>
      <c r="L1266" s="11" t="s">
        <v>13</v>
      </c>
      <c r="M1266" s="11" t="s">
        <v>14</v>
      </c>
      <c r="N1266" s="11">
        <f t="shared" si="133"/>
        <v>1</v>
      </c>
      <c r="O1266" s="11">
        <f t="shared" si="134"/>
        <v>0</v>
      </c>
      <c r="P1266" s="11">
        <f t="shared" si="135"/>
        <v>1</v>
      </c>
      <c r="Q1266" s="11">
        <f t="shared" si="136"/>
        <v>0</v>
      </c>
      <c r="R1266" s="11">
        <f t="shared" si="137"/>
        <v>0</v>
      </c>
      <c r="S1266" s="11">
        <f t="shared" si="138"/>
        <v>0</v>
      </c>
      <c r="T1266" s="9">
        <f t="shared" si="139"/>
        <v>218.48175459000001</v>
      </c>
      <c r="AT1266" s="18"/>
      <c r="AU1266" s="15"/>
      <c r="AV1266" s="15"/>
      <c r="AW1266" s="15"/>
      <c r="AX1266" s="15"/>
      <c r="AY1266" s="15"/>
      <c r="AZ1266" s="15"/>
      <c r="BA1266" s="15"/>
      <c r="BB1266" s="15"/>
      <c r="BC1266" s="15"/>
      <c r="BD1266" s="15"/>
      <c r="BE1266" s="15"/>
      <c r="BF1266" s="15"/>
      <c r="BG1266" s="15"/>
      <c r="BH1266" s="15"/>
      <c r="BI1266" s="15"/>
      <c r="BJ1266" s="15"/>
      <c r="BK1266" s="15"/>
      <c r="BL1266" s="15"/>
      <c r="BM1266" s="15"/>
      <c r="BN1266" s="15"/>
      <c r="BO1266" s="15"/>
      <c r="BQ1266" s="18"/>
      <c r="BR1266" s="15"/>
      <c r="BS1266" s="15"/>
      <c r="BT1266" s="15"/>
      <c r="BU1266" s="15"/>
      <c r="BV1266" s="15"/>
      <c r="BW1266" s="15"/>
      <c r="BX1266" s="15"/>
      <c r="BY1266" s="15"/>
      <c r="BZ1266" s="15"/>
    </row>
    <row r="1267" spans="1:78" ht="15" customHeight="1" x14ac:dyDescent="0.75">
      <c r="A1267" s="10">
        <v>0</v>
      </c>
      <c r="B1267" s="11">
        <v>10200</v>
      </c>
      <c r="C1267" s="11">
        <v>79257</v>
      </c>
      <c r="D1267" s="11">
        <v>105912</v>
      </c>
      <c r="E1267" s="11">
        <v>3</v>
      </c>
      <c r="F1267" s="11">
        <v>0</v>
      </c>
      <c r="G1267" s="11">
        <v>0</v>
      </c>
      <c r="H1267" s="11">
        <v>95.355372489999993</v>
      </c>
      <c r="I1267" s="11">
        <v>0</v>
      </c>
      <c r="J1267" s="11">
        <v>33</v>
      </c>
      <c r="K1267" s="11">
        <v>39.391365194999999</v>
      </c>
      <c r="L1267" s="11" t="s">
        <v>13</v>
      </c>
      <c r="M1267" s="11" t="s">
        <v>18</v>
      </c>
      <c r="N1267" s="11">
        <f t="shared" si="133"/>
        <v>1</v>
      </c>
      <c r="O1267" s="11">
        <f t="shared" si="134"/>
        <v>0</v>
      </c>
      <c r="P1267" s="11">
        <f t="shared" si="135"/>
        <v>0</v>
      </c>
      <c r="Q1267" s="11">
        <f t="shared" si="136"/>
        <v>0</v>
      </c>
      <c r="R1267" s="11">
        <f t="shared" si="137"/>
        <v>0</v>
      </c>
      <c r="S1267" s="11">
        <f t="shared" si="138"/>
        <v>1</v>
      </c>
      <c r="T1267" s="9">
        <f t="shared" si="139"/>
        <v>95.355372489999993</v>
      </c>
      <c r="AT1267" s="18"/>
      <c r="AU1267" s="15"/>
      <c r="AV1267" s="15"/>
      <c r="AW1267" s="15"/>
      <c r="AX1267" s="15"/>
      <c r="AY1267" s="15"/>
      <c r="AZ1267" s="15"/>
      <c r="BA1267" s="15"/>
      <c r="BB1267" s="15"/>
      <c r="BC1267" s="15"/>
      <c r="BD1267" s="15"/>
      <c r="BE1267" s="15"/>
      <c r="BF1267" s="15"/>
      <c r="BG1267" s="15"/>
      <c r="BH1267" s="15"/>
      <c r="BI1267" s="15"/>
      <c r="BJ1267" s="15"/>
      <c r="BK1267" s="15"/>
      <c r="BL1267" s="15"/>
      <c r="BM1267" s="15"/>
      <c r="BN1267" s="15"/>
      <c r="BO1267" s="15"/>
      <c r="BQ1267" s="18"/>
      <c r="BR1267" s="15"/>
      <c r="BS1267" s="15"/>
      <c r="BT1267" s="15"/>
      <c r="BU1267" s="15"/>
      <c r="BV1267" s="15"/>
      <c r="BW1267" s="15"/>
      <c r="BX1267" s="15"/>
      <c r="BY1267" s="15"/>
      <c r="BZ1267" s="15"/>
    </row>
    <row r="1268" spans="1:78" ht="15" customHeight="1" x14ac:dyDescent="0.75">
      <c r="A1268" s="10">
        <v>0</v>
      </c>
      <c r="B1268" s="11">
        <v>10200</v>
      </c>
      <c r="C1268" s="11"/>
      <c r="D1268" s="11">
        <v>64377</v>
      </c>
      <c r="E1268" s="11"/>
      <c r="F1268" s="11">
        <v>0</v>
      </c>
      <c r="G1268" s="11">
        <v>0</v>
      </c>
      <c r="H1268" s="11">
        <v>347.24501311</v>
      </c>
      <c r="I1268" s="11">
        <v>0</v>
      </c>
      <c r="J1268" s="11">
        <v>6</v>
      </c>
      <c r="K1268" s="11">
        <v>37.774681559000001</v>
      </c>
      <c r="L1268" s="11" t="s">
        <v>13</v>
      </c>
      <c r="M1268" s="11" t="s">
        <v>14</v>
      </c>
      <c r="N1268" s="11">
        <f t="shared" si="133"/>
        <v>1</v>
      </c>
      <c r="O1268" s="11">
        <f t="shared" si="134"/>
        <v>0</v>
      </c>
      <c r="P1268" s="11">
        <f t="shared" si="135"/>
        <v>1</v>
      </c>
      <c r="Q1268" s="11">
        <f t="shared" si="136"/>
        <v>0</v>
      </c>
      <c r="R1268" s="11">
        <f t="shared" si="137"/>
        <v>0</v>
      </c>
      <c r="S1268" s="11">
        <f t="shared" si="138"/>
        <v>0</v>
      </c>
      <c r="T1268" s="9">
        <f t="shared" si="139"/>
        <v>347.24501311</v>
      </c>
      <c r="AT1268" s="18"/>
      <c r="AU1268" s="15"/>
      <c r="AV1268" s="15"/>
      <c r="AW1268" s="15"/>
      <c r="AX1268" s="15"/>
      <c r="AY1268" s="15"/>
      <c r="AZ1268" s="15"/>
      <c r="BA1268" s="15"/>
      <c r="BB1268" s="15"/>
      <c r="BC1268" s="15"/>
      <c r="BD1268" s="15"/>
      <c r="BE1268" s="15"/>
      <c r="BF1268" s="15"/>
      <c r="BG1268" s="15"/>
      <c r="BH1268" s="15"/>
      <c r="BI1268" s="15"/>
      <c r="BJ1268" s="15"/>
      <c r="BK1268" s="15"/>
      <c r="BL1268" s="15"/>
      <c r="BM1268" s="15"/>
      <c r="BN1268" s="15"/>
      <c r="BO1268" s="15"/>
      <c r="BQ1268" s="18"/>
      <c r="BR1268" s="15"/>
      <c r="BS1268" s="15"/>
      <c r="BT1268" s="15"/>
      <c r="BU1268" s="15"/>
      <c r="BV1268" s="15"/>
      <c r="BW1268" s="15"/>
      <c r="BX1268" s="15"/>
      <c r="BY1268" s="15"/>
      <c r="BZ1268" s="15"/>
    </row>
    <row r="1269" spans="1:78" ht="15" customHeight="1" x14ac:dyDescent="0.75">
      <c r="A1269" s="10">
        <v>0</v>
      </c>
      <c r="B1269" s="11">
        <v>10300</v>
      </c>
      <c r="C1269" s="11">
        <v>61000</v>
      </c>
      <c r="D1269" s="11">
        <v>75000</v>
      </c>
      <c r="E1269" s="11">
        <v>12</v>
      </c>
      <c r="F1269" s="11">
        <v>0</v>
      </c>
      <c r="G1269" s="11">
        <v>0</v>
      </c>
      <c r="H1269" s="11">
        <v>251.53333333</v>
      </c>
      <c r="I1269" s="11">
        <v>4</v>
      </c>
      <c r="J1269" s="11">
        <v>37</v>
      </c>
      <c r="K1269" s="11"/>
      <c r="L1269" s="11" t="s">
        <v>20</v>
      </c>
      <c r="M1269" s="11" t="s">
        <v>15</v>
      </c>
      <c r="N1269" s="11">
        <f t="shared" si="133"/>
        <v>0</v>
      </c>
      <c r="O1269" s="11">
        <f t="shared" si="134"/>
        <v>0</v>
      </c>
      <c r="P1269" s="11">
        <f t="shared" si="135"/>
        <v>0</v>
      </c>
      <c r="Q1269" s="11">
        <f t="shared" si="136"/>
        <v>1</v>
      </c>
      <c r="R1269" s="11">
        <f t="shared" si="137"/>
        <v>0</v>
      </c>
      <c r="S1269" s="11">
        <f t="shared" si="138"/>
        <v>0</v>
      </c>
      <c r="T1269" s="9">
        <f t="shared" si="139"/>
        <v>0</v>
      </c>
      <c r="AT1269" s="18"/>
      <c r="AU1269" s="15"/>
      <c r="AV1269" s="15"/>
      <c r="AW1269" s="15"/>
      <c r="AX1269" s="15"/>
      <c r="AY1269" s="15"/>
      <c r="AZ1269" s="15"/>
      <c r="BA1269" s="15"/>
      <c r="BB1269" s="15"/>
      <c r="BC1269" s="15"/>
      <c r="BD1269" s="15"/>
      <c r="BE1269" s="15"/>
      <c r="BF1269" s="15"/>
      <c r="BG1269" s="15"/>
      <c r="BH1269" s="15"/>
      <c r="BI1269" s="15"/>
      <c r="BJ1269" s="15"/>
      <c r="BK1269" s="15"/>
      <c r="BL1269" s="15"/>
      <c r="BM1269" s="15"/>
      <c r="BN1269" s="15"/>
      <c r="BO1269" s="15"/>
      <c r="BQ1269" s="18"/>
      <c r="BR1269" s="15"/>
      <c r="BS1269" s="15"/>
      <c r="BT1269" s="15"/>
      <c r="BU1269" s="15"/>
      <c r="BV1269" s="15"/>
      <c r="BW1269" s="15"/>
      <c r="BX1269" s="15"/>
      <c r="BY1269" s="15"/>
      <c r="BZ1269" s="15"/>
    </row>
    <row r="1270" spans="1:78" ht="15" customHeight="1" x14ac:dyDescent="0.75">
      <c r="A1270" s="10">
        <v>1</v>
      </c>
      <c r="B1270" s="11">
        <v>10300</v>
      </c>
      <c r="C1270" s="11">
        <v>70147</v>
      </c>
      <c r="D1270" s="11">
        <v>122124</v>
      </c>
      <c r="E1270" s="11">
        <v>1</v>
      </c>
      <c r="F1270" s="11">
        <v>0</v>
      </c>
      <c r="G1270" s="11">
        <v>0</v>
      </c>
      <c r="H1270" s="11">
        <v>58.895685895</v>
      </c>
      <c r="I1270" s="11">
        <v>0</v>
      </c>
      <c r="J1270" s="11">
        <v>7</v>
      </c>
      <c r="K1270" s="11">
        <v>57.995018623</v>
      </c>
      <c r="L1270" s="11" t="s">
        <v>13</v>
      </c>
      <c r="M1270" s="11" t="s">
        <v>14</v>
      </c>
      <c r="N1270" s="11">
        <f t="shared" si="133"/>
        <v>1</v>
      </c>
      <c r="O1270" s="11">
        <f t="shared" si="134"/>
        <v>0</v>
      </c>
      <c r="P1270" s="11">
        <f t="shared" si="135"/>
        <v>1</v>
      </c>
      <c r="Q1270" s="11">
        <f t="shared" si="136"/>
        <v>0</v>
      </c>
      <c r="R1270" s="11">
        <f t="shared" si="137"/>
        <v>0</v>
      </c>
      <c r="S1270" s="11">
        <f t="shared" si="138"/>
        <v>0</v>
      </c>
      <c r="T1270" s="9">
        <f t="shared" si="139"/>
        <v>58.895685895</v>
      </c>
      <c r="AT1270" s="18"/>
      <c r="AU1270" s="15"/>
      <c r="AV1270" s="15"/>
      <c r="AW1270" s="15"/>
      <c r="AX1270" s="15"/>
      <c r="AY1270" s="15"/>
      <c r="AZ1270" s="15"/>
      <c r="BA1270" s="15"/>
      <c r="BB1270" s="15"/>
      <c r="BC1270" s="15"/>
      <c r="BD1270" s="15"/>
      <c r="BE1270" s="15"/>
      <c r="BF1270" s="15"/>
      <c r="BG1270" s="15"/>
      <c r="BH1270" s="15"/>
      <c r="BI1270" s="15"/>
      <c r="BJ1270" s="15"/>
      <c r="BK1270" s="15"/>
      <c r="BL1270" s="15"/>
      <c r="BM1270" s="15"/>
      <c r="BN1270" s="15"/>
      <c r="BO1270" s="15"/>
      <c r="BQ1270" s="18"/>
      <c r="BR1270" s="15"/>
      <c r="BS1270" s="15"/>
      <c r="BT1270" s="15"/>
      <c r="BU1270" s="15"/>
      <c r="BV1270" s="15"/>
      <c r="BW1270" s="15"/>
      <c r="BX1270" s="15"/>
      <c r="BY1270" s="15"/>
      <c r="BZ1270" s="15"/>
    </row>
    <row r="1271" spans="1:78" ht="15" customHeight="1" x14ac:dyDescent="0.75">
      <c r="A1271" s="10">
        <v>0</v>
      </c>
      <c r="B1271" s="11">
        <v>10300</v>
      </c>
      <c r="C1271" s="11">
        <v>54925</v>
      </c>
      <c r="D1271" s="11">
        <v>84078</v>
      </c>
      <c r="E1271" s="11">
        <v>2</v>
      </c>
      <c r="F1271" s="11">
        <v>0</v>
      </c>
      <c r="G1271" s="11">
        <v>1</v>
      </c>
      <c r="H1271" s="11">
        <v>189.69527288</v>
      </c>
      <c r="I1271" s="11">
        <v>0</v>
      </c>
      <c r="J1271" s="11">
        <v>13</v>
      </c>
      <c r="K1271" s="11">
        <v>29.133697408</v>
      </c>
      <c r="L1271" s="11" t="s">
        <v>13</v>
      </c>
      <c r="M1271" s="11" t="s">
        <v>14</v>
      </c>
      <c r="N1271" s="11">
        <f t="shared" si="133"/>
        <v>1</v>
      </c>
      <c r="O1271" s="11">
        <f t="shared" si="134"/>
        <v>0</v>
      </c>
      <c r="P1271" s="11">
        <f t="shared" si="135"/>
        <v>1</v>
      </c>
      <c r="Q1271" s="11">
        <f t="shared" si="136"/>
        <v>0</v>
      </c>
      <c r="R1271" s="11">
        <f t="shared" si="137"/>
        <v>0</v>
      </c>
      <c r="S1271" s="11">
        <f t="shared" si="138"/>
        <v>0</v>
      </c>
      <c r="T1271" s="9">
        <f t="shared" si="139"/>
        <v>189.69527288</v>
      </c>
      <c r="AT1271" s="18"/>
      <c r="AU1271" s="15"/>
      <c r="AV1271" s="15"/>
      <c r="AW1271" s="15"/>
      <c r="AX1271" s="15"/>
      <c r="AY1271" s="15"/>
      <c r="AZ1271" s="15"/>
      <c r="BA1271" s="15"/>
      <c r="BB1271" s="15"/>
      <c r="BC1271" s="15"/>
      <c r="BD1271" s="15"/>
      <c r="BE1271" s="15"/>
      <c r="BF1271" s="15"/>
      <c r="BG1271" s="15"/>
      <c r="BH1271" s="15"/>
      <c r="BI1271" s="15"/>
      <c r="BJ1271" s="15"/>
      <c r="BK1271" s="15"/>
      <c r="BL1271" s="15"/>
      <c r="BM1271" s="15"/>
      <c r="BN1271" s="15"/>
      <c r="BO1271" s="15"/>
      <c r="BQ1271" s="18"/>
      <c r="BR1271" s="15"/>
      <c r="BS1271" s="15"/>
      <c r="BT1271" s="15"/>
      <c r="BU1271" s="15"/>
      <c r="BV1271" s="15"/>
      <c r="BW1271" s="15"/>
      <c r="BX1271" s="15"/>
      <c r="BY1271" s="15"/>
      <c r="BZ1271" s="15"/>
    </row>
    <row r="1272" spans="1:78" ht="15" customHeight="1" x14ac:dyDescent="0.75">
      <c r="A1272" s="10">
        <v>0</v>
      </c>
      <c r="B1272" s="11">
        <v>10300</v>
      </c>
      <c r="C1272" s="11">
        <v>51787</v>
      </c>
      <c r="D1272" s="11">
        <v>86200</v>
      </c>
      <c r="E1272" s="11">
        <v>17</v>
      </c>
      <c r="F1272" s="11">
        <v>0</v>
      </c>
      <c r="G1272" s="11">
        <v>0</v>
      </c>
      <c r="H1272" s="11">
        <v>203.73276258000001</v>
      </c>
      <c r="I1272" s="11">
        <v>0</v>
      </c>
      <c r="J1272" s="11">
        <v>16</v>
      </c>
      <c r="K1272" s="11">
        <v>34.435246045</v>
      </c>
      <c r="L1272" s="11" t="s">
        <v>13</v>
      </c>
      <c r="M1272" s="11" t="s">
        <v>14</v>
      </c>
      <c r="N1272" s="11">
        <f t="shared" si="133"/>
        <v>1</v>
      </c>
      <c r="O1272" s="11">
        <f t="shared" si="134"/>
        <v>0</v>
      </c>
      <c r="P1272" s="11">
        <f t="shared" si="135"/>
        <v>1</v>
      </c>
      <c r="Q1272" s="11">
        <f t="shared" si="136"/>
        <v>0</v>
      </c>
      <c r="R1272" s="11">
        <f t="shared" si="137"/>
        <v>0</v>
      </c>
      <c r="S1272" s="11">
        <f t="shared" si="138"/>
        <v>0</v>
      </c>
      <c r="T1272" s="9">
        <f t="shared" si="139"/>
        <v>203.73276258000001</v>
      </c>
      <c r="AT1272" s="18"/>
      <c r="AU1272" s="15"/>
      <c r="AV1272" s="15"/>
      <c r="AW1272" s="15"/>
      <c r="AX1272" s="15"/>
      <c r="AY1272" s="15"/>
      <c r="AZ1272" s="15"/>
      <c r="BA1272" s="15"/>
      <c r="BB1272" s="15"/>
      <c r="BC1272" s="15"/>
      <c r="BD1272" s="15"/>
      <c r="BE1272" s="15"/>
      <c r="BF1272" s="15"/>
      <c r="BG1272" s="15"/>
      <c r="BH1272" s="15"/>
      <c r="BI1272" s="15"/>
      <c r="BJ1272" s="15"/>
      <c r="BK1272" s="15"/>
      <c r="BL1272" s="15"/>
      <c r="BM1272" s="15"/>
      <c r="BN1272" s="15"/>
      <c r="BO1272" s="15"/>
      <c r="BQ1272" s="18"/>
      <c r="BR1272" s="15"/>
      <c r="BS1272" s="15"/>
      <c r="BT1272" s="15"/>
      <c r="BU1272" s="15"/>
      <c r="BV1272" s="15"/>
      <c r="BW1272" s="15"/>
      <c r="BX1272" s="15"/>
      <c r="BY1272" s="15"/>
      <c r="BZ1272" s="15"/>
    </row>
    <row r="1273" spans="1:78" ht="15" customHeight="1" x14ac:dyDescent="0.75">
      <c r="A1273" s="10">
        <v>0</v>
      </c>
      <c r="B1273" s="11">
        <v>10300</v>
      </c>
      <c r="C1273" s="11">
        <v>79243</v>
      </c>
      <c r="D1273" s="11">
        <v>89840</v>
      </c>
      <c r="E1273" s="11">
        <v>16</v>
      </c>
      <c r="F1273" s="11">
        <v>0</v>
      </c>
      <c r="G1273" s="11">
        <v>0</v>
      </c>
      <c r="H1273" s="11">
        <v>87.825346175999996</v>
      </c>
      <c r="I1273" s="11">
        <v>0</v>
      </c>
      <c r="J1273" s="11">
        <v>9</v>
      </c>
      <c r="K1273" s="11">
        <v>24.479373217999999</v>
      </c>
      <c r="L1273" s="11" t="s">
        <v>20</v>
      </c>
      <c r="M1273" s="11" t="s">
        <v>15</v>
      </c>
      <c r="N1273" s="11">
        <f t="shared" si="133"/>
        <v>0</v>
      </c>
      <c r="O1273" s="11">
        <f t="shared" si="134"/>
        <v>0</v>
      </c>
      <c r="P1273" s="11">
        <f t="shared" si="135"/>
        <v>0</v>
      </c>
      <c r="Q1273" s="11">
        <f t="shared" si="136"/>
        <v>1</v>
      </c>
      <c r="R1273" s="11">
        <f t="shared" si="137"/>
        <v>0</v>
      </c>
      <c r="S1273" s="11">
        <f t="shared" si="138"/>
        <v>0</v>
      </c>
      <c r="T1273" s="9">
        <f t="shared" si="139"/>
        <v>0</v>
      </c>
      <c r="AT1273" s="18"/>
      <c r="AU1273" s="15"/>
      <c r="AV1273" s="15"/>
      <c r="AW1273" s="15"/>
      <c r="AX1273" s="15"/>
      <c r="AY1273" s="15"/>
      <c r="AZ1273" s="15"/>
      <c r="BA1273" s="15"/>
      <c r="BB1273" s="15"/>
      <c r="BC1273" s="15"/>
      <c r="BD1273" s="15"/>
      <c r="BE1273" s="15"/>
      <c r="BF1273" s="15"/>
      <c r="BG1273" s="15"/>
      <c r="BH1273" s="15"/>
      <c r="BI1273" s="15"/>
      <c r="BJ1273" s="15"/>
      <c r="BK1273" s="15"/>
      <c r="BL1273" s="15"/>
      <c r="BM1273" s="15"/>
      <c r="BN1273" s="15"/>
      <c r="BO1273" s="15"/>
      <c r="BQ1273" s="18"/>
      <c r="BR1273" s="15"/>
      <c r="BS1273" s="15"/>
      <c r="BT1273" s="15"/>
      <c r="BU1273" s="15"/>
      <c r="BV1273" s="15"/>
      <c r="BW1273" s="15"/>
      <c r="BX1273" s="15"/>
      <c r="BY1273" s="15"/>
      <c r="BZ1273" s="15"/>
    </row>
    <row r="1274" spans="1:78" ht="15" customHeight="1" x14ac:dyDescent="0.75">
      <c r="A1274" s="10">
        <v>0</v>
      </c>
      <c r="B1274" s="11">
        <v>10300</v>
      </c>
      <c r="C1274" s="11"/>
      <c r="D1274" s="11">
        <v>69085</v>
      </c>
      <c r="E1274" s="11"/>
      <c r="F1274" s="11">
        <v>0</v>
      </c>
      <c r="G1274" s="11">
        <v>0</v>
      </c>
      <c r="H1274" s="11">
        <v>380.27804050999998</v>
      </c>
      <c r="I1274" s="11">
        <v>0</v>
      </c>
      <c r="J1274" s="11">
        <v>7</v>
      </c>
      <c r="K1274" s="11">
        <v>36.739820219000002</v>
      </c>
      <c r="L1274" s="11" t="s">
        <v>13</v>
      </c>
      <c r="M1274" s="11" t="s">
        <v>14</v>
      </c>
      <c r="N1274" s="11">
        <f t="shared" si="133"/>
        <v>1</v>
      </c>
      <c r="O1274" s="11">
        <f t="shared" si="134"/>
        <v>0</v>
      </c>
      <c r="P1274" s="11">
        <f t="shared" si="135"/>
        <v>1</v>
      </c>
      <c r="Q1274" s="11">
        <f t="shared" si="136"/>
        <v>0</v>
      </c>
      <c r="R1274" s="11">
        <f t="shared" si="137"/>
        <v>0</v>
      </c>
      <c r="S1274" s="11">
        <f t="shared" si="138"/>
        <v>0</v>
      </c>
      <c r="T1274" s="9">
        <f t="shared" si="139"/>
        <v>380.27804050999998</v>
      </c>
      <c r="AT1274" s="18"/>
      <c r="AU1274" s="15"/>
      <c r="AV1274" s="15"/>
      <c r="AW1274" s="15"/>
      <c r="AX1274" s="15"/>
      <c r="AY1274" s="15"/>
      <c r="AZ1274" s="15"/>
      <c r="BA1274" s="15"/>
      <c r="BB1274" s="15"/>
      <c r="BC1274" s="15"/>
      <c r="BD1274" s="15"/>
      <c r="BE1274" s="15"/>
      <c r="BF1274" s="15"/>
      <c r="BG1274" s="15"/>
      <c r="BH1274" s="15"/>
      <c r="BI1274" s="15"/>
      <c r="BJ1274" s="15"/>
      <c r="BK1274" s="15"/>
      <c r="BL1274" s="15"/>
      <c r="BM1274" s="15"/>
      <c r="BN1274" s="15"/>
      <c r="BO1274" s="15"/>
      <c r="BQ1274" s="18"/>
      <c r="BR1274" s="15"/>
      <c r="BS1274" s="15"/>
      <c r="BT1274" s="15"/>
      <c r="BU1274" s="15"/>
      <c r="BV1274" s="15"/>
      <c r="BW1274" s="15"/>
      <c r="BX1274" s="15"/>
      <c r="BY1274" s="15"/>
      <c r="BZ1274" s="15"/>
    </row>
    <row r="1275" spans="1:78" ht="15" customHeight="1" x14ac:dyDescent="0.75">
      <c r="A1275" s="10">
        <v>0</v>
      </c>
      <c r="B1275" s="11">
        <v>10300</v>
      </c>
      <c r="C1275" s="11">
        <v>46609</v>
      </c>
      <c r="D1275" s="11">
        <v>63812</v>
      </c>
      <c r="E1275" s="11">
        <v>1</v>
      </c>
      <c r="F1275" s="11">
        <v>0</v>
      </c>
      <c r="G1275" s="11">
        <v>0</v>
      </c>
      <c r="H1275" s="11">
        <v>184.78841632000001</v>
      </c>
      <c r="I1275" s="11">
        <v>2</v>
      </c>
      <c r="J1275" s="11">
        <v>13</v>
      </c>
      <c r="K1275" s="11">
        <v>29.140031371999999</v>
      </c>
      <c r="L1275" s="11" t="s">
        <v>20</v>
      </c>
      <c r="M1275" s="11" t="s">
        <v>14</v>
      </c>
      <c r="N1275" s="11">
        <f t="shared" si="133"/>
        <v>0</v>
      </c>
      <c r="O1275" s="11">
        <f t="shared" si="134"/>
        <v>0</v>
      </c>
      <c r="P1275" s="11">
        <f t="shared" si="135"/>
        <v>1</v>
      </c>
      <c r="Q1275" s="11">
        <f t="shared" si="136"/>
        <v>0</v>
      </c>
      <c r="R1275" s="11">
        <f t="shared" si="137"/>
        <v>0</v>
      </c>
      <c r="S1275" s="11">
        <f t="shared" si="138"/>
        <v>0</v>
      </c>
      <c r="T1275" s="9">
        <f t="shared" si="139"/>
        <v>0</v>
      </c>
      <c r="AT1275" s="18"/>
      <c r="AU1275" s="15"/>
      <c r="AV1275" s="15"/>
      <c r="AW1275" s="15"/>
      <c r="AX1275" s="15"/>
      <c r="AY1275" s="15"/>
      <c r="AZ1275" s="15"/>
      <c r="BA1275" s="15"/>
      <c r="BB1275" s="15"/>
      <c r="BC1275" s="15"/>
      <c r="BD1275" s="15"/>
      <c r="BE1275" s="15"/>
      <c r="BF1275" s="15"/>
      <c r="BG1275" s="15"/>
      <c r="BH1275" s="15"/>
      <c r="BI1275" s="15"/>
      <c r="BJ1275" s="15"/>
      <c r="BK1275" s="15"/>
      <c r="BL1275" s="15"/>
      <c r="BM1275" s="15"/>
      <c r="BN1275" s="15"/>
      <c r="BO1275" s="15"/>
      <c r="BQ1275" s="18"/>
      <c r="BR1275" s="15"/>
      <c r="BS1275" s="15"/>
      <c r="BT1275" s="15"/>
      <c r="BU1275" s="15"/>
      <c r="BV1275" s="15"/>
      <c r="BW1275" s="15"/>
      <c r="BX1275" s="15"/>
      <c r="BY1275" s="15"/>
      <c r="BZ1275" s="15"/>
    </row>
    <row r="1276" spans="1:78" ht="15" customHeight="1" x14ac:dyDescent="0.75">
      <c r="A1276" s="10">
        <v>0</v>
      </c>
      <c r="B1276" s="11">
        <v>10300</v>
      </c>
      <c r="C1276" s="11">
        <v>58572</v>
      </c>
      <c r="D1276" s="11">
        <v>75946</v>
      </c>
      <c r="E1276" s="11">
        <v>5</v>
      </c>
      <c r="F1276" s="11">
        <v>0</v>
      </c>
      <c r="G1276" s="11">
        <v>0</v>
      </c>
      <c r="H1276" s="11">
        <v>85.010052857000005</v>
      </c>
      <c r="I1276" s="11">
        <v>2</v>
      </c>
      <c r="J1276" s="11">
        <v>14</v>
      </c>
      <c r="K1276" s="11">
        <v>27.769438937</v>
      </c>
      <c r="L1276" s="11" t="s">
        <v>20</v>
      </c>
      <c r="M1276" s="11" t="s">
        <v>15</v>
      </c>
      <c r="N1276" s="11">
        <f t="shared" si="133"/>
        <v>0</v>
      </c>
      <c r="O1276" s="11">
        <f t="shared" si="134"/>
        <v>0</v>
      </c>
      <c r="P1276" s="11">
        <f t="shared" si="135"/>
        <v>0</v>
      </c>
      <c r="Q1276" s="11">
        <f t="shared" si="136"/>
        <v>1</v>
      </c>
      <c r="R1276" s="11">
        <f t="shared" si="137"/>
        <v>0</v>
      </c>
      <c r="S1276" s="11">
        <f t="shared" si="138"/>
        <v>0</v>
      </c>
      <c r="T1276" s="9">
        <f t="shared" si="139"/>
        <v>0</v>
      </c>
      <c r="AT1276" s="18"/>
      <c r="AU1276" s="15"/>
      <c r="AV1276" s="15"/>
      <c r="AW1276" s="15"/>
      <c r="AX1276" s="15"/>
      <c r="AY1276" s="15"/>
      <c r="AZ1276" s="15"/>
      <c r="BA1276" s="15"/>
      <c r="BB1276" s="15"/>
      <c r="BC1276" s="15"/>
      <c r="BD1276" s="15"/>
      <c r="BE1276" s="15"/>
      <c r="BF1276" s="15"/>
      <c r="BG1276" s="15"/>
      <c r="BH1276" s="15"/>
      <c r="BI1276" s="15"/>
      <c r="BJ1276" s="15"/>
      <c r="BK1276" s="15"/>
      <c r="BL1276" s="15"/>
      <c r="BM1276" s="15"/>
      <c r="BN1276" s="15"/>
      <c r="BO1276" s="15"/>
      <c r="BQ1276" s="18"/>
      <c r="BR1276" s="15"/>
      <c r="BS1276" s="15"/>
      <c r="BT1276" s="15"/>
      <c r="BU1276" s="15"/>
      <c r="BV1276" s="15"/>
      <c r="BW1276" s="15"/>
      <c r="BX1276" s="15"/>
      <c r="BY1276" s="15"/>
      <c r="BZ1276" s="15"/>
    </row>
    <row r="1277" spans="1:78" ht="15" customHeight="1" x14ac:dyDescent="0.75">
      <c r="A1277" s="10">
        <v>0</v>
      </c>
      <c r="B1277" s="11">
        <v>10300</v>
      </c>
      <c r="C1277" s="11"/>
      <c r="D1277" s="11">
        <v>50548</v>
      </c>
      <c r="E1277" s="11">
        <v>5</v>
      </c>
      <c r="F1277" s="11"/>
      <c r="G1277" s="11"/>
      <c r="H1277" s="11">
        <v>165.55319924</v>
      </c>
      <c r="I1277" s="11"/>
      <c r="J1277" s="11">
        <v>9</v>
      </c>
      <c r="K1277" s="11">
        <v>23.886330813000001</v>
      </c>
      <c r="L1277" s="11" t="s">
        <v>13</v>
      </c>
      <c r="M1277" s="11" t="s">
        <v>17</v>
      </c>
      <c r="N1277" s="11">
        <f t="shared" si="133"/>
        <v>1</v>
      </c>
      <c r="O1277" s="11">
        <f t="shared" si="134"/>
        <v>1</v>
      </c>
      <c r="P1277" s="11">
        <f t="shared" si="135"/>
        <v>0</v>
      </c>
      <c r="Q1277" s="11">
        <f t="shared" si="136"/>
        <v>0</v>
      </c>
      <c r="R1277" s="11">
        <f t="shared" si="137"/>
        <v>0</v>
      </c>
      <c r="S1277" s="11">
        <f t="shared" si="138"/>
        <v>0</v>
      </c>
      <c r="T1277" s="9">
        <f t="shared" si="139"/>
        <v>165.55319924</v>
      </c>
      <c r="AT1277" s="18"/>
      <c r="AU1277" s="15"/>
      <c r="AV1277" s="15"/>
      <c r="AW1277" s="15"/>
      <c r="AX1277" s="15"/>
      <c r="AY1277" s="15"/>
      <c r="AZ1277" s="15"/>
      <c r="BA1277" s="15"/>
      <c r="BB1277" s="15"/>
      <c r="BC1277" s="15"/>
      <c r="BD1277" s="15"/>
      <c r="BE1277" s="15"/>
      <c r="BF1277" s="15"/>
      <c r="BG1277" s="15"/>
      <c r="BH1277" s="15"/>
      <c r="BI1277" s="15"/>
      <c r="BJ1277" s="15"/>
      <c r="BK1277" s="15"/>
      <c r="BL1277" s="15"/>
      <c r="BM1277" s="15"/>
      <c r="BN1277" s="15"/>
      <c r="BO1277" s="15"/>
      <c r="BQ1277" s="18"/>
      <c r="BR1277" s="15"/>
      <c r="BS1277" s="15"/>
      <c r="BT1277" s="15"/>
      <c r="BU1277" s="15"/>
      <c r="BV1277" s="15"/>
      <c r="BW1277" s="15"/>
      <c r="BX1277" s="15"/>
      <c r="BY1277" s="15"/>
      <c r="BZ1277" s="15"/>
    </row>
    <row r="1278" spans="1:78" ht="15" customHeight="1" x14ac:dyDescent="0.75">
      <c r="A1278" s="10">
        <v>0</v>
      </c>
      <c r="B1278" s="11">
        <v>10300</v>
      </c>
      <c r="C1278" s="11">
        <v>50714</v>
      </c>
      <c r="D1278" s="11">
        <v>56088</v>
      </c>
      <c r="E1278" s="11">
        <v>1</v>
      </c>
      <c r="F1278" s="11">
        <v>0</v>
      </c>
      <c r="G1278" s="11">
        <v>0</v>
      </c>
      <c r="H1278" s="11">
        <v>163.08914819</v>
      </c>
      <c r="I1278" s="11">
        <v>1</v>
      </c>
      <c r="J1278" s="11">
        <v>21</v>
      </c>
      <c r="K1278" s="11">
        <v>37.973055369000001</v>
      </c>
      <c r="L1278" s="11" t="s">
        <v>20</v>
      </c>
      <c r="M1278" s="11" t="s">
        <v>15</v>
      </c>
      <c r="N1278" s="11">
        <f t="shared" si="133"/>
        <v>0</v>
      </c>
      <c r="O1278" s="11">
        <f t="shared" si="134"/>
        <v>0</v>
      </c>
      <c r="P1278" s="11">
        <f t="shared" si="135"/>
        <v>0</v>
      </c>
      <c r="Q1278" s="11">
        <f t="shared" si="136"/>
        <v>1</v>
      </c>
      <c r="R1278" s="11">
        <f t="shared" si="137"/>
        <v>0</v>
      </c>
      <c r="S1278" s="11">
        <f t="shared" si="138"/>
        <v>0</v>
      </c>
      <c r="T1278" s="9">
        <f t="shared" si="139"/>
        <v>0</v>
      </c>
      <c r="AT1278" s="18"/>
      <c r="AU1278" s="15"/>
      <c r="AV1278" s="15"/>
      <c r="AW1278" s="15"/>
      <c r="AX1278" s="15"/>
      <c r="AY1278" s="15"/>
      <c r="AZ1278" s="15"/>
      <c r="BA1278" s="15"/>
      <c r="BB1278" s="15"/>
      <c r="BC1278" s="15"/>
      <c r="BD1278" s="15"/>
      <c r="BE1278" s="15"/>
      <c r="BF1278" s="15"/>
      <c r="BG1278" s="15"/>
      <c r="BH1278" s="15"/>
      <c r="BI1278" s="15"/>
      <c r="BJ1278" s="15"/>
      <c r="BK1278" s="15"/>
      <c r="BL1278" s="15"/>
      <c r="BM1278" s="15"/>
      <c r="BN1278" s="15"/>
      <c r="BO1278" s="15"/>
      <c r="BQ1278" s="18"/>
      <c r="BR1278" s="15"/>
      <c r="BS1278" s="15"/>
      <c r="BT1278" s="15"/>
      <c r="BU1278" s="15"/>
      <c r="BV1278" s="15"/>
      <c r="BW1278" s="15"/>
      <c r="BX1278" s="15"/>
      <c r="BY1278" s="15"/>
      <c r="BZ1278" s="15"/>
    </row>
    <row r="1279" spans="1:78" ht="15" customHeight="1" x14ac:dyDescent="0.75">
      <c r="A1279" s="10">
        <v>0</v>
      </c>
      <c r="B1279" s="11">
        <v>10300</v>
      </c>
      <c r="C1279" s="11">
        <v>65382</v>
      </c>
      <c r="D1279" s="11">
        <v>73817</v>
      </c>
      <c r="E1279" s="11">
        <v>1</v>
      </c>
      <c r="F1279" s="11">
        <v>0</v>
      </c>
      <c r="G1279" s="11">
        <v>0</v>
      </c>
      <c r="H1279" s="11">
        <v>190.64814501000001</v>
      </c>
      <c r="I1279" s="11">
        <v>1</v>
      </c>
      <c r="J1279" s="11">
        <v>17</v>
      </c>
      <c r="K1279" s="11">
        <v>34.192891588999998</v>
      </c>
      <c r="L1279" s="11" t="s">
        <v>20</v>
      </c>
      <c r="M1279" s="11" t="s">
        <v>14</v>
      </c>
      <c r="N1279" s="11">
        <f t="shared" si="133"/>
        <v>0</v>
      </c>
      <c r="O1279" s="11">
        <f t="shared" si="134"/>
        <v>0</v>
      </c>
      <c r="P1279" s="11">
        <f t="shared" si="135"/>
        <v>1</v>
      </c>
      <c r="Q1279" s="11">
        <f t="shared" si="136"/>
        <v>0</v>
      </c>
      <c r="R1279" s="11">
        <f t="shared" si="137"/>
        <v>0</v>
      </c>
      <c r="S1279" s="11">
        <f t="shared" si="138"/>
        <v>0</v>
      </c>
      <c r="T1279" s="9">
        <f t="shared" si="139"/>
        <v>0</v>
      </c>
      <c r="AT1279" s="18"/>
      <c r="AU1279" s="15"/>
      <c r="AV1279" s="15"/>
      <c r="AW1279" s="15"/>
      <c r="AX1279" s="15"/>
      <c r="AY1279" s="15"/>
      <c r="AZ1279" s="15"/>
      <c r="BA1279" s="15"/>
      <c r="BB1279" s="15"/>
      <c r="BC1279" s="15"/>
      <c r="BD1279" s="15"/>
      <c r="BE1279" s="15"/>
      <c r="BF1279" s="15"/>
      <c r="BG1279" s="15"/>
      <c r="BH1279" s="15"/>
      <c r="BI1279" s="15"/>
      <c r="BJ1279" s="15"/>
      <c r="BK1279" s="15"/>
      <c r="BL1279" s="15"/>
      <c r="BM1279" s="15"/>
      <c r="BN1279" s="15"/>
      <c r="BO1279" s="15"/>
      <c r="BQ1279" s="18"/>
      <c r="BR1279" s="15"/>
      <c r="BS1279" s="15"/>
      <c r="BT1279" s="15"/>
      <c r="BU1279" s="15"/>
      <c r="BV1279" s="15"/>
      <c r="BW1279" s="15"/>
      <c r="BX1279" s="15"/>
      <c r="BY1279" s="15"/>
      <c r="BZ1279" s="15"/>
    </row>
    <row r="1280" spans="1:78" ht="15" customHeight="1" x14ac:dyDescent="0.75">
      <c r="A1280" s="10">
        <v>0</v>
      </c>
      <c r="B1280" s="11">
        <v>10300</v>
      </c>
      <c r="C1280" s="11">
        <v>74624</v>
      </c>
      <c r="D1280" s="11">
        <v>96697</v>
      </c>
      <c r="E1280" s="11">
        <v>7</v>
      </c>
      <c r="F1280" s="11">
        <v>0</v>
      </c>
      <c r="G1280" s="11">
        <v>0</v>
      </c>
      <c r="H1280" s="11">
        <v>217.23532123000001</v>
      </c>
      <c r="I1280" s="11">
        <v>3</v>
      </c>
      <c r="J1280" s="11">
        <v>28</v>
      </c>
      <c r="K1280" s="11">
        <v>41.511300788</v>
      </c>
      <c r="L1280" s="11" t="s">
        <v>20</v>
      </c>
      <c r="M1280" s="11" t="s">
        <v>15</v>
      </c>
      <c r="N1280" s="11">
        <f t="shared" si="133"/>
        <v>0</v>
      </c>
      <c r="O1280" s="11">
        <f t="shared" si="134"/>
        <v>0</v>
      </c>
      <c r="P1280" s="11">
        <f t="shared" si="135"/>
        <v>0</v>
      </c>
      <c r="Q1280" s="11">
        <f t="shared" si="136"/>
        <v>1</v>
      </c>
      <c r="R1280" s="11">
        <f t="shared" si="137"/>
        <v>0</v>
      </c>
      <c r="S1280" s="11">
        <f t="shared" si="138"/>
        <v>0</v>
      </c>
      <c r="T1280" s="9">
        <f t="shared" si="139"/>
        <v>0</v>
      </c>
      <c r="AT1280" s="18"/>
      <c r="AU1280" s="15"/>
      <c r="AV1280" s="15"/>
      <c r="AW1280" s="15"/>
      <c r="AX1280" s="15"/>
      <c r="AY1280" s="15"/>
      <c r="AZ1280" s="15"/>
      <c r="BA1280" s="15"/>
      <c r="BB1280" s="15"/>
      <c r="BC1280" s="15"/>
      <c r="BD1280" s="15"/>
      <c r="BE1280" s="15"/>
      <c r="BF1280" s="15"/>
      <c r="BG1280" s="15"/>
      <c r="BH1280" s="15"/>
      <c r="BI1280" s="15"/>
      <c r="BJ1280" s="15"/>
      <c r="BK1280" s="15"/>
      <c r="BL1280" s="15"/>
      <c r="BM1280" s="15"/>
      <c r="BN1280" s="15"/>
      <c r="BO1280" s="15"/>
      <c r="BQ1280" s="18"/>
      <c r="BR1280" s="15"/>
      <c r="BS1280" s="15"/>
      <c r="BT1280" s="15"/>
      <c r="BU1280" s="15"/>
      <c r="BV1280" s="15"/>
      <c r="BW1280" s="15"/>
      <c r="BX1280" s="15"/>
      <c r="BY1280" s="15"/>
      <c r="BZ1280" s="15"/>
    </row>
    <row r="1281" spans="1:78" ht="15" customHeight="1" x14ac:dyDescent="0.75">
      <c r="A1281" s="10">
        <v>0</v>
      </c>
      <c r="B1281" s="11">
        <v>10300</v>
      </c>
      <c r="C1281" s="11">
        <v>75483</v>
      </c>
      <c r="D1281" s="11">
        <v>99345</v>
      </c>
      <c r="E1281" s="11">
        <v>3</v>
      </c>
      <c r="F1281" s="11">
        <v>0</v>
      </c>
      <c r="G1281" s="11">
        <v>0</v>
      </c>
      <c r="H1281" s="11">
        <v>133.79051006</v>
      </c>
      <c r="I1281" s="11">
        <v>0</v>
      </c>
      <c r="J1281" s="11">
        <v>25</v>
      </c>
      <c r="K1281" s="11">
        <v>34.887236084999998</v>
      </c>
      <c r="L1281" s="11" t="s">
        <v>20</v>
      </c>
      <c r="M1281" s="11" t="s">
        <v>18</v>
      </c>
      <c r="N1281" s="11">
        <f t="shared" si="133"/>
        <v>0</v>
      </c>
      <c r="O1281" s="11">
        <f t="shared" si="134"/>
        <v>0</v>
      </c>
      <c r="P1281" s="11">
        <f t="shared" si="135"/>
        <v>0</v>
      </c>
      <c r="Q1281" s="11">
        <f t="shared" si="136"/>
        <v>0</v>
      </c>
      <c r="R1281" s="11">
        <f t="shared" si="137"/>
        <v>0</v>
      </c>
      <c r="S1281" s="11">
        <f t="shared" si="138"/>
        <v>1</v>
      </c>
      <c r="T1281" s="9">
        <f t="shared" si="139"/>
        <v>0</v>
      </c>
      <c r="AT1281" s="18"/>
      <c r="AU1281" s="15"/>
      <c r="AV1281" s="15"/>
      <c r="AW1281" s="15"/>
      <c r="AX1281" s="15"/>
      <c r="AY1281" s="15"/>
      <c r="AZ1281" s="15"/>
      <c r="BA1281" s="15"/>
      <c r="BB1281" s="15"/>
      <c r="BC1281" s="15"/>
      <c r="BD1281" s="15"/>
      <c r="BE1281" s="15"/>
      <c r="BF1281" s="15"/>
      <c r="BG1281" s="15"/>
      <c r="BH1281" s="15"/>
      <c r="BI1281" s="15"/>
      <c r="BJ1281" s="15"/>
      <c r="BK1281" s="15"/>
      <c r="BL1281" s="15"/>
      <c r="BM1281" s="15"/>
      <c r="BN1281" s="15"/>
      <c r="BO1281" s="15"/>
      <c r="BQ1281" s="18"/>
      <c r="BR1281" s="15"/>
      <c r="BS1281" s="15"/>
      <c r="BT1281" s="15"/>
      <c r="BU1281" s="15"/>
      <c r="BV1281" s="15"/>
      <c r="BW1281" s="15"/>
      <c r="BX1281" s="15"/>
      <c r="BY1281" s="15"/>
      <c r="BZ1281" s="15"/>
    </row>
    <row r="1282" spans="1:78" ht="15" customHeight="1" x14ac:dyDescent="0.75">
      <c r="A1282" s="10">
        <v>0</v>
      </c>
      <c r="B1282" s="11">
        <v>10300</v>
      </c>
      <c r="C1282" s="11">
        <v>45275</v>
      </c>
      <c r="D1282" s="11">
        <v>62724</v>
      </c>
      <c r="E1282" s="11">
        <v>11</v>
      </c>
      <c r="F1282" s="11">
        <v>0</v>
      </c>
      <c r="G1282" s="11">
        <v>1</v>
      </c>
      <c r="H1282" s="11">
        <v>109.32463871</v>
      </c>
      <c r="I1282" s="11">
        <v>3</v>
      </c>
      <c r="J1282" s="11">
        <v>34</v>
      </c>
      <c r="K1282" s="11">
        <v>37.291824994000002</v>
      </c>
      <c r="L1282" s="11" t="s">
        <v>13</v>
      </c>
      <c r="M1282" s="11" t="s">
        <v>14</v>
      </c>
      <c r="N1282" s="11">
        <f t="shared" si="133"/>
        <v>1</v>
      </c>
      <c r="O1282" s="11">
        <f t="shared" si="134"/>
        <v>0</v>
      </c>
      <c r="P1282" s="11">
        <f t="shared" si="135"/>
        <v>1</v>
      </c>
      <c r="Q1282" s="11">
        <f t="shared" si="136"/>
        <v>0</v>
      </c>
      <c r="R1282" s="11">
        <f t="shared" si="137"/>
        <v>0</v>
      </c>
      <c r="S1282" s="11">
        <f t="shared" si="138"/>
        <v>0</v>
      </c>
      <c r="T1282" s="9">
        <f t="shared" si="139"/>
        <v>109.32463871</v>
      </c>
      <c r="AT1282" s="18"/>
      <c r="AU1282" s="15"/>
      <c r="AV1282" s="15"/>
      <c r="AW1282" s="15"/>
      <c r="AX1282" s="15"/>
      <c r="AY1282" s="15"/>
      <c r="AZ1282" s="15"/>
      <c r="BA1282" s="15"/>
      <c r="BB1282" s="15"/>
      <c r="BC1282" s="15"/>
      <c r="BD1282" s="15"/>
      <c r="BE1282" s="15"/>
      <c r="BF1282" s="15"/>
      <c r="BG1282" s="15"/>
      <c r="BH1282" s="15"/>
      <c r="BI1282" s="15"/>
      <c r="BJ1282" s="15"/>
      <c r="BK1282" s="15"/>
      <c r="BL1282" s="15"/>
      <c r="BM1282" s="15"/>
      <c r="BN1282" s="15"/>
      <c r="BO1282" s="15"/>
      <c r="BQ1282" s="18"/>
      <c r="BR1282" s="15"/>
      <c r="BS1282" s="15"/>
      <c r="BT1282" s="15"/>
      <c r="BU1282" s="15"/>
      <c r="BV1282" s="15"/>
      <c r="BW1282" s="15"/>
      <c r="BX1282" s="15"/>
      <c r="BY1282" s="15"/>
      <c r="BZ1282" s="15"/>
    </row>
    <row r="1283" spans="1:78" ht="15" customHeight="1" x14ac:dyDescent="0.75">
      <c r="A1283" s="10">
        <v>0</v>
      </c>
      <c r="B1283" s="11">
        <v>10300</v>
      </c>
      <c r="C1283" s="11">
        <v>57676</v>
      </c>
      <c r="D1283" s="11">
        <v>71027</v>
      </c>
      <c r="E1283" s="11">
        <v>19</v>
      </c>
      <c r="F1283" s="11">
        <v>0</v>
      </c>
      <c r="G1283" s="11">
        <v>0</v>
      </c>
      <c r="H1283" s="11">
        <v>157.51963708</v>
      </c>
      <c r="I1283" s="11">
        <v>1</v>
      </c>
      <c r="J1283" s="11">
        <v>11</v>
      </c>
      <c r="K1283" s="11">
        <v>33.992366066000002</v>
      </c>
      <c r="L1283" s="11" t="s">
        <v>20</v>
      </c>
      <c r="M1283" s="11"/>
      <c r="N1283" s="11">
        <f t="shared" ref="N1283:N1346" si="140">IF(L1283="HomeImp",1,0)</f>
        <v>0</v>
      </c>
      <c r="O1283" s="11">
        <f t="shared" ref="O1283:O1346" si="141">IF(M1283="Mgr",1,0)</f>
        <v>0</v>
      </c>
      <c r="P1283" s="11">
        <f t="shared" ref="P1283:P1346" si="142">IF(M1283="Other",1,0)</f>
        <v>0</v>
      </c>
      <c r="Q1283" s="11">
        <f t="shared" ref="Q1283:Q1346" si="143">IF(M1283="Office",1,0)</f>
        <v>0</v>
      </c>
      <c r="R1283" s="11">
        <f t="shared" ref="R1283:R1346" si="144">IF(M1283="Sales",1,0)</f>
        <v>0</v>
      </c>
      <c r="S1283" s="11">
        <f t="shared" ref="S1283:S1346" si="145">IF(M1283="ProfExe",1,0)</f>
        <v>0</v>
      </c>
      <c r="T1283" s="9">
        <f t="shared" ref="T1283:T1346" si="146">H1283*N1283</f>
        <v>0</v>
      </c>
      <c r="AT1283" s="18"/>
      <c r="AU1283" s="15"/>
      <c r="AV1283" s="15"/>
      <c r="AW1283" s="15"/>
      <c r="AX1283" s="15"/>
      <c r="AY1283" s="15"/>
      <c r="AZ1283" s="15"/>
      <c r="BA1283" s="15"/>
      <c r="BB1283" s="15"/>
      <c r="BC1283" s="15"/>
      <c r="BD1283" s="15"/>
      <c r="BE1283" s="15"/>
      <c r="BF1283" s="15"/>
      <c r="BG1283" s="15"/>
      <c r="BH1283" s="15"/>
      <c r="BI1283" s="15"/>
      <c r="BJ1283" s="15"/>
      <c r="BK1283" s="15"/>
      <c r="BL1283" s="15"/>
      <c r="BM1283" s="15"/>
      <c r="BN1283" s="15"/>
      <c r="BO1283" s="15"/>
      <c r="BQ1283" s="18"/>
      <c r="BR1283" s="15"/>
      <c r="BS1283" s="15"/>
      <c r="BT1283" s="15"/>
      <c r="BU1283" s="15"/>
      <c r="BV1283" s="15"/>
      <c r="BW1283" s="15"/>
      <c r="BX1283" s="15"/>
      <c r="BY1283" s="15"/>
      <c r="BZ1283" s="15"/>
    </row>
    <row r="1284" spans="1:78" ht="15" customHeight="1" x14ac:dyDescent="0.75">
      <c r="A1284" s="10">
        <v>0</v>
      </c>
      <c r="B1284" s="11">
        <v>10300</v>
      </c>
      <c r="C1284" s="11">
        <v>59340</v>
      </c>
      <c r="D1284" s="11">
        <v>84708</v>
      </c>
      <c r="E1284" s="11">
        <v>13</v>
      </c>
      <c r="F1284" s="11">
        <v>0</v>
      </c>
      <c r="G1284" s="11">
        <v>0</v>
      </c>
      <c r="H1284" s="11">
        <v>222.36488939</v>
      </c>
      <c r="I1284" s="11">
        <v>1</v>
      </c>
      <c r="J1284" s="11">
        <v>36</v>
      </c>
      <c r="K1284" s="11">
        <v>34.925984253999999</v>
      </c>
      <c r="L1284" s="11" t="s">
        <v>13</v>
      </c>
      <c r="M1284" s="11" t="s">
        <v>14</v>
      </c>
      <c r="N1284" s="11">
        <f t="shared" si="140"/>
        <v>1</v>
      </c>
      <c r="O1284" s="11">
        <f t="shared" si="141"/>
        <v>0</v>
      </c>
      <c r="P1284" s="11">
        <f t="shared" si="142"/>
        <v>1</v>
      </c>
      <c r="Q1284" s="11">
        <f t="shared" si="143"/>
        <v>0</v>
      </c>
      <c r="R1284" s="11">
        <f t="shared" si="144"/>
        <v>0</v>
      </c>
      <c r="S1284" s="11">
        <f t="shared" si="145"/>
        <v>0</v>
      </c>
      <c r="T1284" s="9">
        <f t="shared" si="146"/>
        <v>222.36488939</v>
      </c>
      <c r="AT1284" s="18"/>
      <c r="AU1284" s="15"/>
      <c r="AV1284" s="15"/>
      <c r="AW1284" s="15"/>
      <c r="AX1284" s="15"/>
      <c r="AY1284" s="15"/>
      <c r="AZ1284" s="15"/>
      <c r="BA1284" s="15"/>
      <c r="BB1284" s="15"/>
      <c r="BC1284" s="15"/>
      <c r="BD1284" s="15"/>
      <c r="BE1284" s="15"/>
      <c r="BF1284" s="15"/>
      <c r="BG1284" s="15"/>
      <c r="BH1284" s="15"/>
      <c r="BI1284" s="15"/>
      <c r="BJ1284" s="15"/>
      <c r="BK1284" s="15"/>
      <c r="BL1284" s="15"/>
      <c r="BM1284" s="15"/>
      <c r="BN1284" s="15"/>
      <c r="BO1284" s="15"/>
      <c r="BQ1284" s="18"/>
      <c r="BR1284" s="15"/>
      <c r="BS1284" s="15"/>
      <c r="BT1284" s="15"/>
      <c r="BU1284" s="15"/>
      <c r="BV1284" s="15"/>
      <c r="BW1284" s="15"/>
      <c r="BX1284" s="15"/>
      <c r="BY1284" s="15"/>
      <c r="BZ1284" s="15"/>
    </row>
    <row r="1285" spans="1:78" ht="15" customHeight="1" x14ac:dyDescent="0.75">
      <c r="A1285" s="10">
        <v>0</v>
      </c>
      <c r="B1285" s="11">
        <v>10300</v>
      </c>
      <c r="C1285" s="11">
        <v>82889</v>
      </c>
      <c r="D1285" s="11">
        <v>97189</v>
      </c>
      <c r="E1285" s="11">
        <v>2</v>
      </c>
      <c r="F1285" s="11">
        <v>0</v>
      </c>
      <c r="G1285" s="11">
        <v>0</v>
      </c>
      <c r="H1285" s="11">
        <v>82.507446212999994</v>
      </c>
      <c r="I1285" s="11">
        <v>2</v>
      </c>
      <c r="J1285" s="11">
        <v>24</v>
      </c>
      <c r="K1285" s="11">
        <v>39.536987189999998</v>
      </c>
      <c r="L1285" s="11" t="s">
        <v>20</v>
      </c>
      <c r="M1285" s="11" t="s">
        <v>17</v>
      </c>
      <c r="N1285" s="11">
        <f t="shared" si="140"/>
        <v>0</v>
      </c>
      <c r="O1285" s="11">
        <f t="shared" si="141"/>
        <v>1</v>
      </c>
      <c r="P1285" s="11">
        <f t="shared" si="142"/>
        <v>0</v>
      </c>
      <c r="Q1285" s="11">
        <f t="shared" si="143"/>
        <v>0</v>
      </c>
      <c r="R1285" s="11">
        <f t="shared" si="144"/>
        <v>0</v>
      </c>
      <c r="S1285" s="11">
        <f t="shared" si="145"/>
        <v>0</v>
      </c>
      <c r="T1285" s="9">
        <f t="shared" si="146"/>
        <v>0</v>
      </c>
      <c r="AT1285" s="18"/>
      <c r="AU1285" s="15"/>
      <c r="AV1285" s="15"/>
      <c r="AW1285" s="15"/>
      <c r="AX1285" s="15"/>
      <c r="AY1285" s="15"/>
      <c r="AZ1285" s="15"/>
      <c r="BA1285" s="15"/>
      <c r="BB1285" s="15"/>
      <c r="BC1285" s="15"/>
      <c r="BD1285" s="15"/>
      <c r="BE1285" s="15"/>
      <c r="BF1285" s="15"/>
      <c r="BG1285" s="15"/>
      <c r="BH1285" s="15"/>
      <c r="BI1285" s="15"/>
      <c r="BJ1285" s="15"/>
      <c r="BK1285" s="15"/>
      <c r="BL1285" s="15"/>
      <c r="BM1285" s="15"/>
      <c r="BN1285" s="15"/>
      <c r="BO1285" s="15"/>
      <c r="BQ1285" s="18"/>
      <c r="BR1285" s="15"/>
      <c r="BS1285" s="15"/>
      <c r="BT1285" s="15"/>
      <c r="BU1285" s="15"/>
      <c r="BV1285" s="15"/>
      <c r="BW1285" s="15"/>
      <c r="BX1285" s="15"/>
      <c r="BY1285" s="15"/>
      <c r="BZ1285" s="15"/>
    </row>
    <row r="1286" spans="1:78" ht="15" customHeight="1" x14ac:dyDescent="0.75">
      <c r="A1286" s="10">
        <v>0</v>
      </c>
      <c r="B1286" s="11">
        <v>10300</v>
      </c>
      <c r="C1286" s="11">
        <v>56127</v>
      </c>
      <c r="D1286" s="11">
        <v>72294</v>
      </c>
      <c r="E1286" s="11">
        <v>28</v>
      </c>
      <c r="F1286" s="11">
        <v>1</v>
      </c>
      <c r="G1286" s="11">
        <v>3</v>
      </c>
      <c r="H1286" s="11">
        <v>184.34575081</v>
      </c>
      <c r="I1286" s="11">
        <v>0</v>
      </c>
      <c r="J1286" s="11">
        <v>24</v>
      </c>
      <c r="K1286" s="11">
        <v>34.634235613999998</v>
      </c>
      <c r="L1286" s="11" t="s">
        <v>13</v>
      </c>
      <c r="M1286" s="11" t="s">
        <v>14</v>
      </c>
      <c r="N1286" s="11">
        <f t="shared" si="140"/>
        <v>1</v>
      </c>
      <c r="O1286" s="11">
        <f t="shared" si="141"/>
        <v>0</v>
      </c>
      <c r="P1286" s="11">
        <f t="shared" si="142"/>
        <v>1</v>
      </c>
      <c r="Q1286" s="11">
        <f t="shared" si="143"/>
        <v>0</v>
      </c>
      <c r="R1286" s="11">
        <f t="shared" si="144"/>
        <v>0</v>
      </c>
      <c r="S1286" s="11">
        <f t="shared" si="145"/>
        <v>0</v>
      </c>
      <c r="T1286" s="9">
        <f t="shared" si="146"/>
        <v>184.34575081</v>
      </c>
      <c r="AT1286" s="18"/>
      <c r="AU1286" s="15"/>
      <c r="AV1286" s="15"/>
      <c r="AW1286" s="15"/>
      <c r="AX1286" s="15"/>
      <c r="AY1286" s="15"/>
      <c r="AZ1286" s="15"/>
      <c r="BA1286" s="15"/>
      <c r="BB1286" s="15"/>
      <c r="BC1286" s="15"/>
      <c r="BD1286" s="15"/>
      <c r="BE1286" s="15"/>
      <c r="BF1286" s="15"/>
      <c r="BG1286" s="15"/>
      <c r="BH1286" s="15"/>
      <c r="BI1286" s="15"/>
      <c r="BJ1286" s="15"/>
      <c r="BK1286" s="15"/>
      <c r="BL1286" s="15"/>
      <c r="BM1286" s="15"/>
      <c r="BN1286" s="15"/>
      <c r="BO1286" s="15"/>
      <c r="BQ1286" s="18"/>
      <c r="BR1286" s="15"/>
      <c r="BS1286" s="15"/>
      <c r="BT1286" s="15"/>
      <c r="BU1286" s="15"/>
      <c r="BV1286" s="15"/>
      <c r="BW1286" s="15"/>
      <c r="BX1286" s="15"/>
      <c r="BY1286" s="15"/>
      <c r="BZ1286" s="15"/>
    </row>
    <row r="1287" spans="1:78" ht="15" customHeight="1" x14ac:dyDescent="0.75">
      <c r="A1287" s="10">
        <v>0</v>
      </c>
      <c r="B1287" s="11">
        <v>10300</v>
      </c>
      <c r="C1287" s="11">
        <v>65876</v>
      </c>
      <c r="D1287" s="11">
        <v>80064</v>
      </c>
      <c r="E1287" s="11">
        <v>3</v>
      </c>
      <c r="F1287" s="11">
        <v>0</v>
      </c>
      <c r="G1287" s="11">
        <v>0</v>
      </c>
      <c r="H1287" s="11">
        <v>220.82597888000001</v>
      </c>
      <c r="I1287" s="11">
        <v>0</v>
      </c>
      <c r="J1287" s="11">
        <v>15</v>
      </c>
      <c r="K1287" s="11">
        <v>30.633131001999999</v>
      </c>
      <c r="L1287" s="11" t="s">
        <v>20</v>
      </c>
      <c r="M1287" s="11"/>
      <c r="N1287" s="11">
        <f t="shared" si="140"/>
        <v>0</v>
      </c>
      <c r="O1287" s="11">
        <f t="shared" si="141"/>
        <v>0</v>
      </c>
      <c r="P1287" s="11">
        <f t="shared" si="142"/>
        <v>0</v>
      </c>
      <c r="Q1287" s="11">
        <f t="shared" si="143"/>
        <v>0</v>
      </c>
      <c r="R1287" s="11">
        <f t="shared" si="144"/>
        <v>0</v>
      </c>
      <c r="S1287" s="11">
        <f t="shared" si="145"/>
        <v>0</v>
      </c>
      <c r="T1287" s="9">
        <f t="shared" si="146"/>
        <v>0</v>
      </c>
      <c r="AT1287" s="18"/>
      <c r="AU1287" s="15"/>
      <c r="AV1287" s="15"/>
      <c r="AW1287" s="15"/>
      <c r="AX1287" s="15"/>
      <c r="AY1287" s="15"/>
      <c r="AZ1287" s="15"/>
      <c r="BA1287" s="15"/>
      <c r="BB1287" s="15"/>
      <c r="BC1287" s="15"/>
      <c r="BD1287" s="15"/>
      <c r="BE1287" s="15"/>
      <c r="BF1287" s="15"/>
      <c r="BG1287" s="15"/>
      <c r="BH1287" s="15"/>
      <c r="BI1287" s="15"/>
      <c r="BJ1287" s="15"/>
      <c r="BK1287" s="15"/>
      <c r="BL1287" s="15"/>
      <c r="BM1287" s="15"/>
      <c r="BN1287" s="15"/>
      <c r="BO1287" s="15"/>
      <c r="BQ1287" s="18"/>
      <c r="BR1287" s="15"/>
      <c r="BS1287" s="15"/>
      <c r="BT1287" s="15"/>
      <c r="BU1287" s="15"/>
      <c r="BV1287" s="15"/>
      <c r="BW1287" s="15"/>
      <c r="BX1287" s="15"/>
      <c r="BY1287" s="15"/>
      <c r="BZ1287" s="15"/>
    </row>
    <row r="1288" spans="1:78" ht="15" customHeight="1" x14ac:dyDescent="0.75">
      <c r="A1288" s="10">
        <v>0</v>
      </c>
      <c r="B1288" s="11">
        <v>10300</v>
      </c>
      <c r="C1288" s="11">
        <v>57902</v>
      </c>
      <c r="D1288" s="11">
        <v>74355</v>
      </c>
      <c r="E1288" s="11">
        <v>4</v>
      </c>
      <c r="F1288" s="11">
        <v>0</v>
      </c>
      <c r="G1288" s="11">
        <v>0</v>
      </c>
      <c r="H1288" s="11">
        <v>243.6309162</v>
      </c>
      <c r="I1288" s="11">
        <v>1</v>
      </c>
      <c r="J1288" s="11">
        <v>16</v>
      </c>
      <c r="K1288" s="11">
        <v>36.574441888000003</v>
      </c>
      <c r="L1288" s="11" t="s">
        <v>13</v>
      </c>
      <c r="M1288" s="11" t="s">
        <v>14</v>
      </c>
      <c r="N1288" s="11">
        <f t="shared" si="140"/>
        <v>1</v>
      </c>
      <c r="O1288" s="11">
        <f t="shared" si="141"/>
        <v>0</v>
      </c>
      <c r="P1288" s="11">
        <f t="shared" si="142"/>
        <v>1</v>
      </c>
      <c r="Q1288" s="11">
        <f t="shared" si="143"/>
        <v>0</v>
      </c>
      <c r="R1288" s="11">
        <f t="shared" si="144"/>
        <v>0</v>
      </c>
      <c r="S1288" s="11">
        <f t="shared" si="145"/>
        <v>0</v>
      </c>
      <c r="T1288" s="9">
        <f t="shared" si="146"/>
        <v>243.6309162</v>
      </c>
      <c r="AT1288" s="18"/>
      <c r="AU1288" s="15"/>
      <c r="AV1288" s="15"/>
      <c r="AW1288" s="15"/>
      <c r="AX1288" s="15"/>
      <c r="AY1288" s="15"/>
      <c r="AZ1288" s="15"/>
      <c r="BA1288" s="15"/>
      <c r="BB1288" s="15"/>
      <c r="BC1288" s="15"/>
      <c r="BD1288" s="15"/>
      <c r="BE1288" s="15"/>
      <c r="BF1288" s="15"/>
      <c r="BG1288" s="15"/>
      <c r="BH1288" s="15"/>
      <c r="BI1288" s="15"/>
      <c r="BJ1288" s="15"/>
      <c r="BK1288" s="15"/>
      <c r="BL1288" s="15"/>
      <c r="BM1288" s="15"/>
      <c r="BN1288" s="15"/>
      <c r="BO1288" s="15"/>
      <c r="BQ1288" s="18"/>
      <c r="BR1288" s="15"/>
      <c r="BS1288" s="15"/>
      <c r="BT1288" s="15"/>
      <c r="BU1288" s="15"/>
      <c r="BV1288" s="15"/>
      <c r="BW1288" s="15"/>
      <c r="BX1288" s="15"/>
      <c r="BY1288" s="15"/>
      <c r="BZ1288" s="15"/>
    </row>
    <row r="1289" spans="1:78" ht="15" customHeight="1" x14ac:dyDescent="0.75">
      <c r="A1289" s="10">
        <v>1</v>
      </c>
      <c r="B1289" s="11">
        <v>10300</v>
      </c>
      <c r="C1289" s="11">
        <v>39893</v>
      </c>
      <c r="D1289" s="11">
        <v>55000</v>
      </c>
      <c r="E1289" s="11">
        <v>1.5</v>
      </c>
      <c r="F1289" s="11">
        <v>0</v>
      </c>
      <c r="G1289" s="11">
        <v>1</v>
      </c>
      <c r="H1289" s="11">
        <v>99.433333332999993</v>
      </c>
      <c r="I1289" s="11">
        <v>2</v>
      </c>
      <c r="J1289" s="11">
        <v>32</v>
      </c>
      <c r="K1289" s="11"/>
      <c r="L1289" s="11" t="s">
        <v>20</v>
      </c>
      <c r="M1289" s="11" t="s">
        <v>14</v>
      </c>
      <c r="N1289" s="11">
        <f t="shared" si="140"/>
        <v>0</v>
      </c>
      <c r="O1289" s="11">
        <f t="shared" si="141"/>
        <v>0</v>
      </c>
      <c r="P1289" s="11">
        <f t="shared" si="142"/>
        <v>1</v>
      </c>
      <c r="Q1289" s="11">
        <f t="shared" si="143"/>
        <v>0</v>
      </c>
      <c r="R1289" s="11">
        <f t="shared" si="144"/>
        <v>0</v>
      </c>
      <c r="S1289" s="11">
        <f t="shared" si="145"/>
        <v>0</v>
      </c>
      <c r="T1289" s="9">
        <f t="shared" si="146"/>
        <v>0</v>
      </c>
      <c r="AT1289" s="18"/>
      <c r="AU1289" s="15"/>
      <c r="AV1289" s="15"/>
      <c r="AW1289" s="15"/>
      <c r="AX1289" s="15"/>
      <c r="AY1289" s="15"/>
      <c r="AZ1289" s="15"/>
      <c r="BA1289" s="15"/>
      <c r="BB1289" s="15"/>
      <c r="BC1289" s="15"/>
      <c r="BD1289" s="15"/>
      <c r="BE1289" s="15"/>
      <c r="BF1289" s="15"/>
      <c r="BG1289" s="15"/>
      <c r="BH1289" s="15"/>
      <c r="BI1289" s="15"/>
      <c r="BJ1289" s="15"/>
      <c r="BK1289" s="15"/>
      <c r="BL1289" s="15"/>
      <c r="BM1289" s="15"/>
      <c r="BN1289" s="15"/>
      <c r="BO1289" s="15"/>
      <c r="BQ1289" s="18"/>
      <c r="BR1289" s="15"/>
      <c r="BS1289" s="15"/>
      <c r="BT1289" s="15"/>
      <c r="BU1289" s="15"/>
      <c r="BV1289" s="15"/>
      <c r="BW1289" s="15"/>
      <c r="BX1289" s="15"/>
      <c r="BY1289" s="15"/>
      <c r="BZ1289" s="15"/>
    </row>
    <row r="1290" spans="1:78" ht="15" customHeight="1" x14ac:dyDescent="0.75">
      <c r="A1290" s="10">
        <v>0</v>
      </c>
      <c r="B1290" s="11">
        <v>10300</v>
      </c>
      <c r="C1290" s="11"/>
      <c r="D1290" s="11">
        <v>51053</v>
      </c>
      <c r="E1290" s="11">
        <v>10</v>
      </c>
      <c r="F1290" s="11">
        <v>1</v>
      </c>
      <c r="G1290" s="11">
        <v>0</v>
      </c>
      <c r="H1290" s="11">
        <v>306.99220543000001</v>
      </c>
      <c r="I1290" s="11">
        <v>2</v>
      </c>
      <c r="J1290" s="11">
        <v>12</v>
      </c>
      <c r="K1290" s="11">
        <v>34.483878415</v>
      </c>
      <c r="L1290" s="11" t="s">
        <v>13</v>
      </c>
      <c r="M1290" s="11" t="s">
        <v>14</v>
      </c>
      <c r="N1290" s="11">
        <f t="shared" si="140"/>
        <v>1</v>
      </c>
      <c r="O1290" s="11">
        <f t="shared" si="141"/>
        <v>0</v>
      </c>
      <c r="P1290" s="11">
        <f t="shared" si="142"/>
        <v>1</v>
      </c>
      <c r="Q1290" s="11">
        <f t="shared" si="143"/>
        <v>0</v>
      </c>
      <c r="R1290" s="11">
        <f t="shared" si="144"/>
        <v>0</v>
      </c>
      <c r="S1290" s="11">
        <f t="shared" si="145"/>
        <v>0</v>
      </c>
      <c r="T1290" s="9">
        <f t="shared" si="146"/>
        <v>306.99220543000001</v>
      </c>
      <c r="AT1290" s="18"/>
      <c r="AU1290" s="15"/>
      <c r="AV1290" s="15"/>
      <c r="AW1290" s="15"/>
      <c r="AX1290" s="15"/>
      <c r="AY1290" s="15"/>
      <c r="AZ1290" s="15"/>
      <c r="BA1290" s="15"/>
      <c r="BB1290" s="15"/>
      <c r="BC1290" s="15"/>
      <c r="BD1290" s="15"/>
      <c r="BE1290" s="15"/>
      <c r="BF1290" s="15"/>
      <c r="BG1290" s="15"/>
      <c r="BH1290" s="15"/>
      <c r="BI1290" s="15"/>
      <c r="BJ1290" s="15"/>
      <c r="BK1290" s="15"/>
      <c r="BL1290" s="15"/>
      <c r="BM1290" s="15"/>
      <c r="BN1290" s="15"/>
      <c r="BO1290" s="15"/>
      <c r="BQ1290" s="18"/>
      <c r="BR1290" s="15"/>
      <c r="BS1290" s="15"/>
      <c r="BT1290" s="15"/>
      <c r="BU1290" s="15"/>
      <c r="BV1290" s="15"/>
      <c r="BW1290" s="15"/>
      <c r="BX1290" s="15"/>
      <c r="BY1290" s="15"/>
      <c r="BZ1290" s="15"/>
    </row>
    <row r="1291" spans="1:78" ht="15" customHeight="1" x14ac:dyDescent="0.75">
      <c r="A1291" s="10">
        <v>0</v>
      </c>
      <c r="B1291" s="11">
        <v>10300</v>
      </c>
      <c r="C1291" s="11">
        <v>44941</v>
      </c>
      <c r="D1291" s="11">
        <v>60694</v>
      </c>
      <c r="E1291" s="11">
        <v>2</v>
      </c>
      <c r="F1291" s="11">
        <v>0</v>
      </c>
      <c r="G1291" s="11">
        <v>0</v>
      </c>
      <c r="H1291" s="11">
        <v>85.681205116000001</v>
      </c>
      <c r="I1291" s="11">
        <v>0</v>
      </c>
      <c r="J1291" s="11">
        <v>20</v>
      </c>
      <c r="K1291" s="11">
        <v>39.536397809999997</v>
      </c>
      <c r="L1291" s="11" t="s">
        <v>20</v>
      </c>
      <c r="M1291" s="11" t="s">
        <v>14</v>
      </c>
      <c r="N1291" s="11">
        <f t="shared" si="140"/>
        <v>0</v>
      </c>
      <c r="O1291" s="11">
        <f t="shared" si="141"/>
        <v>0</v>
      </c>
      <c r="P1291" s="11">
        <f t="shared" si="142"/>
        <v>1</v>
      </c>
      <c r="Q1291" s="11">
        <f t="shared" si="143"/>
        <v>0</v>
      </c>
      <c r="R1291" s="11">
        <f t="shared" si="144"/>
        <v>0</v>
      </c>
      <c r="S1291" s="11">
        <f t="shared" si="145"/>
        <v>0</v>
      </c>
      <c r="T1291" s="9">
        <f t="shared" si="146"/>
        <v>0</v>
      </c>
      <c r="AT1291" s="18"/>
      <c r="AU1291" s="15"/>
      <c r="AV1291" s="15"/>
      <c r="AW1291" s="15"/>
      <c r="AX1291" s="15"/>
      <c r="AY1291" s="15"/>
      <c r="AZ1291" s="15"/>
      <c r="BA1291" s="15"/>
      <c r="BB1291" s="15"/>
      <c r="BC1291" s="15"/>
      <c r="BD1291" s="15"/>
      <c r="BE1291" s="15"/>
      <c r="BF1291" s="15"/>
      <c r="BG1291" s="15"/>
      <c r="BH1291" s="15"/>
      <c r="BI1291" s="15"/>
      <c r="BJ1291" s="15"/>
      <c r="BK1291" s="15"/>
      <c r="BL1291" s="15"/>
      <c r="BM1291" s="15"/>
      <c r="BN1291" s="15"/>
      <c r="BO1291" s="15"/>
      <c r="BQ1291" s="18"/>
      <c r="BR1291" s="15"/>
      <c r="BS1291" s="15"/>
      <c r="BT1291" s="15"/>
      <c r="BU1291" s="15"/>
      <c r="BV1291" s="15"/>
      <c r="BW1291" s="15"/>
      <c r="BX1291" s="15"/>
      <c r="BY1291" s="15"/>
      <c r="BZ1291" s="15"/>
    </row>
    <row r="1292" spans="1:78" ht="15" customHeight="1" x14ac:dyDescent="0.75">
      <c r="A1292" s="10">
        <v>0</v>
      </c>
      <c r="B1292" s="11">
        <v>10400</v>
      </c>
      <c r="C1292" s="11">
        <v>63505</v>
      </c>
      <c r="D1292" s="11">
        <v>75811</v>
      </c>
      <c r="E1292" s="11">
        <v>3</v>
      </c>
      <c r="F1292" s="11">
        <v>0</v>
      </c>
      <c r="G1292" s="11">
        <v>0</v>
      </c>
      <c r="H1292" s="11">
        <v>182.09207169999999</v>
      </c>
      <c r="I1292" s="11">
        <v>2</v>
      </c>
      <c r="J1292" s="11">
        <v>17</v>
      </c>
      <c r="K1292" s="11">
        <v>33.690785640999998</v>
      </c>
      <c r="L1292" s="11" t="s">
        <v>20</v>
      </c>
      <c r="M1292" s="11" t="s">
        <v>14</v>
      </c>
      <c r="N1292" s="11">
        <f t="shared" si="140"/>
        <v>0</v>
      </c>
      <c r="O1292" s="11">
        <f t="shared" si="141"/>
        <v>0</v>
      </c>
      <c r="P1292" s="11">
        <f t="shared" si="142"/>
        <v>1</v>
      </c>
      <c r="Q1292" s="11">
        <f t="shared" si="143"/>
        <v>0</v>
      </c>
      <c r="R1292" s="11">
        <f t="shared" si="144"/>
        <v>0</v>
      </c>
      <c r="S1292" s="11">
        <f t="shared" si="145"/>
        <v>0</v>
      </c>
      <c r="T1292" s="9">
        <f t="shared" si="146"/>
        <v>0</v>
      </c>
      <c r="AT1292" s="18"/>
      <c r="AU1292" s="15"/>
      <c r="AV1292" s="15"/>
      <c r="AW1292" s="15"/>
      <c r="AX1292" s="15"/>
      <c r="AY1292" s="15"/>
      <c r="AZ1292" s="15"/>
      <c r="BA1292" s="15"/>
      <c r="BB1292" s="15"/>
      <c r="BC1292" s="15"/>
      <c r="BD1292" s="15"/>
      <c r="BE1292" s="15"/>
      <c r="BF1292" s="15"/>
      <c r="BG1292" s="15"/>
      <c r="BH1292" s="15"/>
      <c r="BI1292" s="15"/>
      <c r="BJ1292" s="15"/>
      <c r="BK1292" s="15"/>
      <c r="BL1292" s="15"/>
      <c r="BM1292" s="15"/>
      <c r="BN1292" s="15"/>
      <c r="BO1292" s="15"/>
      <c r="BQ1292" s="18"/>
      <c r="BR1292" s="15"/>
      <c r="BS1292" s="15"/>
      <c r="BT1292" s="15"/>
      <c r="BU1292" s="15"/>
      <c r="BV1292" s="15"/>
      <c r="BW1292" s="15"/>
      <c r="BX1292" s="15"/>
      <c r="BY1292" s="15"/>
      <c r="BZ1292" s="15"/>
    </row>
    <row r="1293" spans="1:78" ht="15" customHeight="1" x14ac:dyDescent="0.75">
      <c r="A1293" s="10">
        <v>0</v>
      </c>
      <c r="B1293" s="11">
        <v>10400</v>
      </c>
      <c r="C1293" s="11">
        <v>66044</v>
      </c>
      <c r="D1293" s="11">
        <v>83531</v>
      </c>
      <c r="E1293" s="11">
        <v>12</v>
      </c>
      <c r="F1293" s="11">
        <v>0</v>
      </c>
      <c r="G1293" s="11">
        <v>0</v>
      </c>
      <c r="H1293" s="11">
        <v>241.51415322</v>
      </c>
      <c r="I1293" s="11">
        <v>0</v>
      </c>
      <c r="J1293" s="11">
        <v>31</v>
      </c>
      <c r="K1293" s="11">
        <v>45.569842651999998</v>
      </c>
      <c r="L1293" s="11" t="s">
        <v>13</v>
      </c>
      <c r="M1293" s="11" t="s">
        <v>15</v>
      </c>
      <c r="N1293" s="11">
        <f t="shared" si="140"/>
        <v>1</v>
      </c>
      <c r="O1293" s="11">
        <f t="shared" si="141"/>
        <v>0</v>
      </c>
      <c r="P1293" s="11">
        <f t="shared" si="142"/>
        <v>0</v>
      </c>
      <c r="Q1293" s="11">
        <f t="shared" si="143"/>
        <v>1</v>
      </c>
      <c r="R1293" s="11">
        <f t="shared" si="144"/>
        <v>0</v>
      </c>
      <c r="S1293" s="11">
        <f t="shared" si="145"/>
        <v>0</v>
      </c>
      <c r="T1293" s="9">
        <f t="shared" si="146"/>
        <v>241.51415322</v>
      </c>
      <c r="AT1293" s="18"/>
      <c r="AU1293" s="15"/>
      <c r="AV1293" s="15"/>
      <c r="AW1293" s="15"/>
      <c r="AX1293" s="15"/>
      <c r="AY1293" s="15"/>
      <c r="AZ1293" s="15"/>
      <c r="BA1293" s="15"/>
      <c r="BB1293" s="15"/>
      <c r="BC1293" s="15"/>
      <c r="BD1293" s="15"/>
      <c r="BE1293" s="15"/>
      <c r="BF1293" s="15"/>
      <c r="BG1293" s="15"/>
      <c r="BH1293" s="15"/>
      <c r="BI1293" s="15"/>
      <c r="BJ1293" s="15"/>
      <c r="BK1293" s="15"/>
      <c r="BL1293" s="15"/>
      <c r="BM1293" s="15"/>
      <c r="BN1293" s="15"/>
      <c r="BO1293" s="15"/>
      <c r="BQ1293" s="18"/>
      <c r="BR1293" s="15"/>
      <c r="BS1293" s="15"/>
      <c r="BT1293" s="15"/>
      <c r="BU1293" s="15"/>
      <c r="BV1293" s="15"/>
      <c r="BW1293" s="15"/>
      <c r="BX1293" s="15"/>
      <c r="BY1293" s="15"/>
      <c r="BZ1293" s="15"/>
    </row>
    <row r="1294" spans="1:78" ht="15" customHeight="1" x14ac:dyDescent="0.75">
      <c r="A1294" s="10">
        <v>0</v>
      </c>
      <c r="B1294" s="11">
        <v>10400</v>
      </c>
      <c r="C1294" s="11">
        <v>62442</v>
      </c>
      <c r="D1294" s="11">
        <v>73197</v>
      </c>
      <c r="E1294" s="11">
        <v>8</v>
      </c>
      <c r="F1294" s="11">
        <v>0</v>
      </c>
      <c r="G1294" s="11">
        <v>0</v>
      </c>
      <c r="H1294" s="11">
        <v>47.610677633000002</v>
      </c>
      <c r="I1294" s="11">
        <v>1</v>
      </c>
      <c r="J1294" s="11">
        <v>24</v>
      </c>
      <c r="K1294" s="11">
        <v>38.88482776</v>
      </c>
      <c r="L1294" s="11" t="s">
        <v>20</v>
      </c>
      <c r="M1294" s="11" t="s">
        <v>18</v>
      </c>
      <c r="N1294" s="11">
        <f t="shared" si="140"/>
        <v>0</v>
      </c>
      <c r="O1294" s="11">
        <f t="shared" si="141"/>
        <v>0</v>
      </c>
      <c r="P1294" s="11">
        <f t="shared" si="142"/>
        <v>0</v>
      </c>
      <c r="Q1294" s="11">
        <f t="shared" si="143"/>
        <v>0</v>
      </c>
      <c r="R1294" s="11">
        <f t="shared" si="144"/>
        <v>0</v>
      </c>
      <c r="S1294" s="11">
        <f t="shared" si="145"/>
        <v>1</v>
      </c>
      <c r="T1294" s="9">
        <f t="shared" si="146"/>
        <v>0</v>
      </c>
      <c r="AT1294" s="18"/>
      <c r="AU1294" s="15"/>
      <c r="AV1294" s="15"/>
      <c r="AW1294" s="15"/>
      <c r="AX1294" s="15"/>
      <c r="AY1294" s="15"/>
      <c r="AZ1294" s="15"/>
      <c r="BA1294" s="15"/>
      <c r="BB1294" s="15"/>
      <c r="BC1294" s="15"/>
      <c r="BD1294" s="15"/>
      <c r="BE1294" s="15"/>
      <c r="BF1294" s="15"/>
      <c r="BG1294" s="15"/>
      <c r="BH1294" s="15"/>
      <c r="BI1294" s="15"/>
      <c r="BJ1294" s="15"/>
      <c r="BK1294" s="15"/>
      <c r="BL1294" s="15"/>
      <c r="BM1294" s="15"/>
      <c r="BN1294" s="15"/>
      <c r="BO1294" s="15"/>
      <c r="BQ1294" s="18"/>
      <c r="BR1294" s="15"/>
      <c r="BS1294" s="15"/>
      <c r="BT1294" s="15"/>
      <c r="BU1294" s="15"/>
      <c r="BV1294" s="15"/>
      <c r="BW1294" s="15"/>
      <c r="BX1294" s="15"/>
      <c r="BY1294" s="15"/>
      <c r="BZ1294" s="15"/>
    </row>
    <row r="1295" spans="1:78" ht="15" customHeight="1" x14ac:dyDescent="0.75">
      <c r="A1295" s="10">
        <v>0</v>
      </c>
      <c r="B1295" s="11">
        <v>10400</v>
      </c>
      <c r="C1295" s="11">
        <v>63626</v>
      </c>
      <c r="D1295" s="11">
        <v>79477</v>
      </c>
      <c r="E1295" s="11">
        <v>12</v>
      </c>
      <c r="F1295" s="11">
        <v>0</v>
      </c>
      <c r="G1295" s="11">
        <v>0</v>
      </c>
      <c r="H1295" s="11">
        <v>260.79726221999999</v>
      </c>
      <c r="I1295" s="11">
        <v>0</v>
      </c>
      <c r="J1295" s="11">
        <v>27</v>
      </c>
      <c r="K1295" s="11">
        <v>27.942866028000001</v>
      </c>
      <c r="L1295" s="11"/>
      <c r="M1295" s="11" t="s">
        <v>14</v>
      </c>
      <c r="N1295" s="11">
        <f t="shared" si="140"/>
        <v>0</v>
      </c>
      <c r="O1295" s="11">
        <f t="shared" si="141"/>
        <v>0</v>
      </c>
      <c r="P1295" s="11">
        <f t="shared" si="142"/>
        <v>1</v>
      </c>
      <c r="Q1295" s="11">
        <f t="shared" si="143"/>
        <v>0</v>
      </c>
      <c r="R1295" s="11">
        <f t="shared" si="144"/>
        <v>0</v>
      </c>
      <c r="S1295" s="11">
        <f t="shared" si="145"/>
        <v>0</v>
      </c>
      <c r="T1295" s="9">
        <f t="shared" si="146"/>
        <v>0</v>
      </c>
      <c r="AT1295" s="18"/>
      <c r="AU1295" s="15"/>
      <c r="AV1295" s="15"/>
      <c r="AW1295" s="15"/>
      <c r="AX1295" s="15"/>
      <c r="AY1295" s="15"/>
      <c r="AZ1295" s="15"/>
      <c r="BA1295" s="15"/>
      <c r="BB1295" s="15"/>
      <c r="BC1295" s="15"/>
      <c r="BD1295" s="15"/>
      <c r="BE1295" s="15"/>
      <c r="BF1295" s="15"/>
      <c r="BG1295" s="15"/>
      <c r="BH1295" s="15"/>
      <c r="BI1295" s="15"/>
      <c r="BJ1295" s="15"/>
      <c r="BK1295" s="15"/>
      <c r="BL1295" s="15"/>
      <c r="BM1295" s="15"/>
      <c r="BN1295" s="15"/>
      <c r="BO1295" s="15"/>
      <c r="BQ1295" s="18"/>
      <c r="BR1295" s="15"/>
      <c r="BS1295" s="15"/>
      <c r="BT1295" s="15"/>
      <c r="BU1295" s="15"/>
      <c r="BV1295" s="15"/>
      <c r="BW1295" s="15"/>
      <c r="BX1295" s="15"/>
      <c r="BY1295" s="15"/>
      <c r="BZ1295" s="15"/>
    </row>
    <row r="1296" spans="1:78" ht="15" customHeight="1" x14ac:dyDescent="0.75">
      <c r="A1296" s="10">
        <v>0</v>
      </c>
      <c r="B1296" s="11">
        <v>10400</v>
      </c>
      <c r="C1296" s="11">
        <v>56610</v>
      </c>
      <c r="D1296" s="11">
        <v>86831</v>
      </c>
      <c r="E1296" s="11">
        <v>19</v>
      </c>
      <c r="F1296" s="11">
        <v>0</v>
      </c>
      <c r="G1296" s="11">
        <v>0</v>
      </c>
      <c r="H1296" s="11">
        <v>190.08482952</v>
      </c>
      <c r="I1296" s="11">
        <v>0</v>
      </c>
      <c r="J1296" s="11">
        <v>28</v>
      </c>
      <c r="K1296" s="11">
        <v>24.602658554000001</v>
      </c>
      <c r="L1296" s="11" t="s">
        <v>13</v>
      </c>
      <c r="M1296" s="11" t="s">
        <v>14</v>
      </c>
      <c r="N1296" s="11">
        <f t="shared" si="140"/>
        <v>1</v>
      </c>
      <c r="O1296" s="11">
        <f t="shared" si="141"/>
        <v>0</v>
      </c>
      <c r="P1296" s="11">
        <f t="shared" si="142"/>
        <v>1</v>
      </c>
      <c r="Q1296" s="11">
        <f t="shared" si="143"/>
        <v>0</v>
      </c>
      <c r="R1296" s="11">
        <f t="shared" si="144"/>
        <v>0</v>
      </c>
      <c r="S1296" s="11">
        <f t="shared" si="145"/>
        <v>0</v>
      </c>
      <c r="T1296" s="9">
        <f t="shared" si="146"/>
        <v>190.08482952</v>
      </c>
      <c r="AT1296" s="18"/>
      <c r="AU1296" s="15"/>
      <c r="AV1296" s="15"/>
      <c r="AW1296" s="15"/>
      <c r="AX1296" s="15"/>
      <c r="AY1296" s="15"/>
      <c r="AZ1296" s="15"/>
      <c r="BA1296" s="15"/>
      <c r="BB1296" s="15"/>
      <c r="BC1296" s="15"/>
      <c r="BD1296" s="15"/>
      <c r="BE1296" s="15"/>
      <c r="BF1296" s="15"/>
      <c r="BG1296" s="15"/>
      <c r="BH1296" s="15"/>
      <c r="BI1296" s="15"/>
      <c r="BJ1296" s="15"/>
      <c r="BK1296" s="15"/>
      <c r="BL1296" s="15"/>
      <c r="BM1296" s="15"/>
      <c r="BN1296" s="15"/>
      <c r="BO1296" s="15"/>
      <c r="BQ1296" s="18"/>
      <c r="BR1296" s="15"/>
      <c r="BS1296" s="15"/>
      <c r="BT1296" s="15"/>
      <c r="BU1296" s="15"/>
      <c r="BV1296" s="15"/>
      <c r="BW1296" s="15"/>
      <c r="BX1296" s="15"/>
      <c r="BY1296" s="15"/>
      <c r="BZ1296" s="15"/>
    </row>
    <row r="1297" spans="1:78" ht="15" customHeight="1" x14ac:dyDescent="0.75">
      <c r="A1297" s="10">
        <v>0</v>
      </c>
      <c r="B1297" s="11">
        <v>10400</v>
      </c>
      <c r="C1297" s="11">
        <v>21235</v>
      </c>
      <c r="D1297" s="11">
        <v>40116</v>
      </c>
      <c r="E1297" s="11">
        <v>3</v>
      </c>
      <c r="F1297" s="11"/>
      <c r="G1297" s="11"/>
      <c r="H1297" s="11"/>
      <c r="I1297" s="11"/>
      <c r="J1297" s="11"/>
      <c r="K1297" s="11">
        <v>36.905414313999998</v>
      </c>
      <c r="L1297" s="11" t="s">
        <v>20</v>
      </c>
      <c r="M1297" s="11" t="s">
        <v>14</v>
      </c>
      <c r="N1297" s="11">
        <f t="shared" si="140"/>
        <v>0</v>
      </c>
      <c r="O1297" s="11">
        <f t="shared" si="141"/>
        <v>0</v>
      </c>
      <c r="P1297" s="11">
        <f t="shared" si="142"/>
        <v>1</v>
      </c>
      <c r="Q1297" s="11">
        <f t="shared" si="143"/>
        <v>0</v>
      </c>
      <c r="R1297" s="11">
        <f t="shared" si="144"/>
        <v>0</v>
      </c>
      <c r="S1297" s="11">
        <f t="shared" si="145"/>
        <v>0</v>
      </c>
      <c r="T1297" s="9">
        <f t="shared" si="146"/>
        <v>0</v>
      </c>
      <c r="AT1297" s="18"/>
      <c r="AU1297" s="15"/>
      <c r="AV1297" s="15"/>
      <c r="AW1297" s="15"/>
      <c r="AX1297" s="15"/>
      <c r="AY1297" s="15"/>
      <c r="AZ1297" s="15"/>
      <c r="BA1297" s="15"/>
      <c r="BB1297" s="15"/>
      <c r="BC1297" s="15"/>
      <c r="BD1297" s="15"/>
      <c r="BE1297" s="15"/>
      <c r="BF1297" s="15"/>
      <c r="BG1297" s="15"/>
      <c r="BH1297" s="15"/>
      <c r="BI1297" s="15"/>
      <c r="BJ1297" s="15"/>
      <c r="BK1297" s="15"/>
      <c r="BL1297" s="15"/>
      <c r="BM1297" s="15"/>
      <c r="BN1297" s="15"/>
      <c r="BO1297" s="15"/>
      <c r="BQ1297" s="18"/>
      <c r="BR1297" s="15"/>
      <c r="BS1297" s="15"/>
      <c r="BT1297" s="15"/>
      <c r="BU1297" s="15"/>
      <c r="BV1297" s="15"/>
      <c r="BW1297" s="15"/>
      <c r="BX1297" s="15"/>
      <c r="BY1297" s="15"/>
      <c r="BZ1297" s="15"/>
    </row>
    <row r="1298" spans="1:78" ht="15" customHeight="1" x14ac:dyDescent="0.75">
      <c r="A1298" s="10">
        <v>0</v>
      </c>
      <c r="B1298" s="11">
        <v>10400</v>
      </c>
      <c r="C1298" s="11">
        <v>64904</v>
      </c>
      <c r="D1298" s="11">
        <v>76767</v>
      </c>
      <c r="E1298" s="11">
        <v>11</v>
      </c>
      <c r="F1298" s="11">
        <v>0</v>
      </c>
      <c r="G1298" s="11">
        <v>0</v>
      </c>
      <c r="H1298" s="11">
        <v>245.01801187999999</v>
      </c>
      <c r="I1298" s="11">
        <v>4</v>
      </c>
      <c r="J1298" s="11">
        <v>37</v>
      </c>
      <c r="K1298" s="11">
        <v>41.423844135000003</v>
      </c>
      <c r="L1298" s="11" t="s">
        <v>20</v>
      </c>
      <c r="M1298" s="11" t="s">
        <v>15</v>
      </c>
      <c r="N1298" s="11">
        <f t="shared" si="140"/>
        <v>0</v>
      </c>
      <c r="O1298" s="11">
        <f t="shared" si="141"/>
        <v>0</v>
      </c>
      <c r="P1298" s="11">
        <f t="shared" si="142"/>
        <v>0</v>
      </c>
      <c r="Q1298" s="11">
        <f t="shared" si="143"/>
        <v>1</v>
      </c>
      <c r="R1298" s="11">
        <f t="shared" si="144"/>
        <v>0</v>
      </c>
      <c r="S1298" s="11">
        <f t="shared" si="145"/>
        <v>0</v>
      </c>
      <c r="T1298" s="9">
        <f t="shared" si="146"/>
        <v>0</v>
      </c>
      <c r="AT1298" s="18"/>
      <c r="AU1298" s="15"/>
      <c r="AV1298" s="15"/>
      <c r="AW1298" s="15"/>
      <c r="AX1298" s="15"/>
      <c r="AY1298" s="15"/>
      <c r="AZ1298" s="15"/>
      <c r="BA1298" s="15"/>
      <c r="BB1298" s="15"/>
      <c r="BC1298" s="15"/>
      <c r="BD1298" s="15"/>
      <c r="BE1298" s="15"/>
      <c r="BF1298" s="15"/>
      <c r="BG1298" s="15"/>
      <c r="BH1298" s="15"/>
      <c r="BI1298" s="15"/>
      <c r="BJ1298" s="15"/>
      <c r="BK1298" s="15"/>
      <c r="BL1298" s="15"/>
      <c r="BM1298" s="15"/>
      <c r="BN1298" s="15"/>
      <c r="BO1298" s="15"/>
      <c r="BQ1298" s="18"/>
      <c r="BR1298" s="15"/>
      <c r="BS1298" s="15"/>
      <c r="BT1298" s="15"/>
      <c r="BU1298" s="15"/>
      <c r="BV1298" s="15"/>
      <c r="BW1298" s="15"/>
      <c r="BX1298" s="15"/>
      <c r="BY1298" s="15"/>
      <c r="BZ1298" s="15"/>
    </row>
    <row r="1299" spans="1:78" ht="15" customHeight="1" x14ac:dyDescent="0.75">
      <c r="A1299" s="10">
        <v>0</v>
      </c>
      <c r="B1299" s="11">
        <v>10400</v>
      </c>
      <c r="C1299" s="11">
        <v>64336</v>
      </c>
      <c r="D1299" s="11">
        <v>77564</v>
      </c>
      <c r="E1299" s="11">
        <v>4</v>
      </c>
      <c r="F1299" s="11">
        <v>2</v>
      </c>
      <c r="G1299" s="11">
        <v>3</v>
      </c>
      <c r="H1299" s="11">
        <v>188.78007608999999</v>
      </c>
      <c r="I1299" s="11">
        <v>2</v>
      </c>
      <c r="J1299" s="11">
        <v>30</v>
      </c>
      <c r="K1299" s="11">
        <v>39.699980465000003</v>
      </c>
      <c r="L1299" s="11" t="s">
        <v>20</v>
      </c>
      <c r="M1299" s="11" t="s">
        <v>15</v>
      </c>
      <c r="N1299" s="11">
        <f t="shared" si="140"/>
        <v>0</v>
      </c>
      <c r="O1299" s="11">
        <f t="shared" si="141"/>
        <v>0</v>
      </c>
      <c r="P1299" s="11">
        <f t="shared" si="142"/>
        <v>0</v>
      </c>
      <c r="Q1299" s="11">
        <f t="shared" si="143"/>
        <v>1</v>
      </c>
      <c r="R1299" s="11">
        <f t="shared" si="144"/>
        <v>0</v>
      </c>
      <c r="S1299" s="11">
        <f t="shared" si="145"/>
        <v>0</v>
      </c>
      <c r="T1299" s="9">
        <f t="shared" si="146"/>
        <v>0</v>
      </c>
      <c r="AT1299" s="18"/>
      <c r="AU1299" s="15"/>
      <c r="AV1299" s="15"/>
      <c r="AW1299" s="15"/>
      <c r="AX1299" s="15"/>
      <c r="AY1299" s="15"/>
      <c r="AZ1299" s="15"/>
      <c r="BA1299" s="15"/>
      <c r="BB1299" s="15"/>
      <c r="BC1299" s="15"/>
      <c r="BD1299" s="15"/>
      <c r="BE1299" s="15"/>
      <c r="BF1299" s="15"/>
      <c r="BG1299" s="15"/>
      <c r="BH1299" s="15"/>
      <c r="BI1299" s="15"/>
      <c r="BJ1299" s="15"/>
      <c r="BK1299" s="15"/>
      <c r="BL1299" s="15"/>
      <c r="BM1299" s="15"/>
      <c r="BN1299" s="15"/>
      <c r="BO1299" s="15"/>
      <c r="BQ1299" s="18"/>
      <c r="BR1299" s="15"/>
      <c r="BS1299" s="15"/>
      <c r="BT1299" s="15"/>
      <c r="BU1299" s="15"/>
      <c r="BV1299" s="15"/>
      <c r="BW1299" s="15"/>
      <c r="BX1299" s="15"/>
      <c r="BY1299" s="15"/>
      <c r="BZ1299" s="15"/>
    </row>
    <row r="1300" spans="1:78" ht="15" customHeight="1" x14ac:dyDescent="0.75">
      <c r="A1300" s="10">
        <v>0</v>
      </c>
      <c r="B1300" s="11">
        <v>10400</v>
      </c>
      <c r="C1300" s="11">
        <v>37233</v>
      </c>
      <c r="D1300" s="11">
        <v>52320</v>
      </c>
      <c r="E1300" s="11">
        <v>15</v>
      </c>
      <c r="F1300" s="11">
        <v>0</v>
      </c>
      <c r="G1300" s="11">
        <v>0</v>
      </c>
      <c r="H1300" s="11">
        <v>88.677328625000001</v>
      </c>
      <c r="I1300" s="11">
        <v>0</v>
      </c>
      <c r="J1300" s="11">
        <v>11</v>
      </c>
      <c r="K1300" s="11">
        <v>31.056436785999999</v>
      </c>
      <c r="L1300" s="11" t="s">
        <v>20</v>
      </c>
      <c r="M1300" s="11" t="s">
        <v>14</v>
      </c>
      <c r="N1300" s="11">
        <f t="shared" si="140"/>
        <v>0</v>
      </c>
      <c r="O1300" s="11">
        <f t="shared" si="141"/>
        <v>0</v>
      </c>
      <c r="P1300" s="11">
        <f t="shared" si="142"/>
        <v>1</v>
      </c>
      <c r="Q1300" s="11">
        <f t="shared" si="143"/>
        <v>0</v>
      </c>
      <c r="R1300" s="11">
        <f t="shared" si="144"/>
        <v>0</v>
      </c>
      <c r="S1300" s="11">
        <f t="shared" si="145"/>
        <v>0</v>
      </c>
      <c r="T1300" s="9">
        <f t="shared" si="146"/>
        <v>0</v>
      </c>
      <c r="AT1300" s="18"/>
      <c r="AU1300" s="15"/>
      <c r="AV1300" s="15"/>
      <c r="AW1300" s="15"/>
      <c r="AX1300" s="15"/>
      <c r="AY1300" s="15"/>
      <c r="AZ1300" s="15"/>
      <c r="BA1300" s="15"/>
      <c r="BB1300" s="15"/>
      <c r="BC1300" s="15"/>
      <c r="BD1300" s="15"/>
      <c r="BE1300" s="15"/>
      <c r="BF1300" s="15"/>
      <c r="BG1300" s="15"/>
      <c r="BH1300" s="15"/>
      <c r="BI1300" s="15"/>
      <c r="BJ1300" s="15"/>
      <c r="BK1300" s="15"/>
      <c r="BL1300" s="15"/>
      <c r="BM1300" s="15"/>
      <c r="BN1300" s="15"/>
      <c r="BO1300" s="15"/>
      <c r="BQ1300" s="18"/>
      <c r="BR1300" s="15"/>
      <c r="BS1300" s="15"/>
      <c r="BT1300" s="15"/>
      <c r="BU1300" s="15"/>
      <c r="BV1300" s="15"/>
      <c r="BW1300" s="15"/>
      <c r="BX1300" s="15"/>
      <c r="BY1300" s="15"/>
      <c r="BZ1300" s="15"/>
    </row>
    <row r="1301" spans="1:78" ht="15" customHeight="1" x14ac:dyDescent="0.75">
      <c r="A1301" s="10">
        <v>0</v>
      </c>
      <c r="B1301" s="11">
        <v>10400</v>
      </c>
      <c r="C1301" s="11">
        <v>57816</v>
      </c>
      <c r="D1301" s="11">
        <v>82047</v>
      </c>
      <c r="E1301" s="11">
        <v>3</v>
      </c>
      <c r="F1301" s="11">
        <v>0</v>
      </c>
      <c r="G1301" s="11">
        <v>1</v>
      </c>
      <c r="H1301" s="11">
        <v>176.65689456000001</v>
      </c>
      <c r="I1301" s="11">
        <v>0</v>
      </c>
      <c r="J1301" s="11">
        <v>12</v>
      </c>
      <c r="K1301" s="11">
        <v>30.674205288</v>
      </c>
      <c r="L1301" s="11" t="s">
        <v>13</v>
      </c>
      <c r="M1301" s="11" t="s">
        <v>14</v>
      </c>
      <c r="N1301" s="11">
        <f t="shared" si="140"/>
        <v>1</v>
      </c>
      <c r="O1301" s="11">
        <f t="shared" si="141"/>
        <v>0</v>
      </c>
      <c r="P1301" s="11">
        <f t="shared" si="142"/>
        <v>1</v>
      </c>
      <c r="Q1301" s="11">
        <f t="shared" si="143"/>
        <v>0</v>
      </c>
      <c r="R1301" s="11">
        <f t="shared" si="144"/>
        <v>0</v>
      </c>
      <c r="S1301" s="11">
        <f t="shared" si="145"/>
        <v>0</v>
      </c>
      <c r="T1301" s="9">
        <f t="shared" si="146"/>
        <v>176.65689456000001</v>
      </c>
      <c r="AT1301" s="18"/>
      <c r="AU1301" s="15"/>
      <c r="AV1301" s="15"/>
      <c r="AW1301" s="15"/>
      <c r="AX1301" s="15"/>
      <c r="AY1301" s="15"/>
      <c r="AZ1301" s="15"/>
      <c r="BA1301" s="15"/>
      <c r="BB1301" s="15"/>
      <c r="BC1301" s="15"/>
      <c r="BD1301" s="15"/>
      <c r="BE1301" s="15"/>
      <c r="BF1301" s="15"/>
      <c r="BG1301" s="15"/>
      <c r="BH1301" s="15"/>
      <c r="BI1301" s="15"/>
      <c r="BJ1301" s="15"/>
      <c r="BK1301" s="15"/>
      <c r="BL1301" s="15"/>
      <c r="BM1301" s="15"/>
      <c r="BN1301" s="15"/>
      <c r="BO1301" s="15"/>
      <c r="BQ1301" s="18"/>
      <c r="BR1301" s="15"/>
      <c r="BS1301" s="15"/>
      <c r="BT1301" s="15"/>
      <c r="BU1301" s="15"/>
      <c r="BV1301" s="15"/>
      <c r="BW1301" s="15"/>
      <c r="BX1301" s="15"/>
      <c r="BY1301" s="15"/>
      <c r="BZ1301" s="15"/>
    </row>
    <row r="1302" spans="1:78" ht="15" customHeight="1" x14ac:dyDescent="0.75">
      <c r="A1302" s="10">
        <v>1</v>
      </c>
      <c r="B1302" s="11">
        <v>10400</v>
      </c>
      <c r="C1302" s="11">
        <v>51200</v>
      </c>
      <c r="D1302" s="11">
        <v>76125</v>
      </c>
      <c r="E1302" s="11">
        <v>12</v>
      </c>
      <c r="F1302" s="11">
        <v>0</v>
      </c>
      <c r="G1302" s="11">
        <v>0</v>
      </c>
      <c r="H1302" s="11">
        <v>132.36666667</v>
      </c>
      <c r="I1302" s="11">
        <v>0</v>
      </c>
      <c r="J1302" s="11">
        <v>16</v>
      </c>
      <c r="K1302" s="11"/>
      <c r="L1302" s="11" t="s">
        <v>20</v>
      </c>
      <c r="M1302" s="11" t="s">
        <v>14</v>
      </c>
      <c r="N1302" s="11">
        <f t="shared" si="140"/>
        <v>0</v>
      </c>
      <c r="O1302" s="11">
        <f t="shared" si="141"/>
        <v>0</v>
      </c>
      <c r="P1302" s="11">
        <f t="shared" si="142"/>
        <v>1</v>
      </c>
      <c r="Q1302" s="11">
        <f t="shared" si="143"/>
        <v>0</v>
      </c>
      <c r="R1302" s="11">
        <f t="shared" si="144"/>
        <v>0</v>
      </c>
      <c r="S1302" s="11">
        <f t="shared" si="145"/>
        <v>0</v>
      </c>
      <c r="T1302" s="9">
        <f t="shared" si="146"/>
        <v>0</v>
      </c>
      <c r="AT1302" s="18"/>
      <c r="AU1302" s="15"/>
      <c r="AV1302" s="15"/>
      <c r="AW1302" s="15"/>
      <c r="AX1302" s="15"/>
      <c r="AY1302" s="15"/>
      <c r="AZ1302" s="15"/>
      <c r="BA1302" s="15"/>
      <c r="BB1302" s="15"/>
      <c r="BC1302" s="15"/>
      <c r="BD1302" s="15"/>
      <c r="BE1302" s="15"/>
      <c r="BF1302" s="15"/>
      <c r="BG1302" s="15"/>
      <c r="BH1302" s="15"/>
      <c r="BI1302" s="15"/>
      <c r="BJ1302" s="15"/>
      <c r="BK1302" s="15"/>
      <c r="BL1302" s="15"/>
      <c r="BM1302" s="15"/>
      <c r="BN1302" s="15"/>
      <c r="BO1302" s="15"/>
      <c r="BQ1302" s="18"/>
      <c r="BR1302" s="15"/>
      <c r="BS1302" s="15"/>
      <c r="BT1302" s="15"/>
      <c r="BU1302" s="15"/>
      <c r="BV1302" s="15"/>
      <c r="BW1302" s="15"/>
      <c r="BX1302" s="15"/>
      <c r="BY1302" s="15"/>
      <c r="BZ1302" s="15"/>
    </row>
    <row r="1303" spans="1:78" ht="15" customHeight="1" x14ac:dyDescent="0.75">
      <c r="A1303" s="10">
        <v>0</v>
      </c>
      <c r="B1303" s="11">
        <v>10400</v>
      </c>
      <c r="C1303" s="11">
        <v>39821</v>
      </c>
      <c r="D1303" s="11">
        <v>54040</v>
      </c>
      <c r="E1303" s="11">
        <v>21</v>
      </c>
      <c r="F1303" s="11">
        <v>1</v>
      </c>
      <c r="G1303" s="11">
        <v>0</v>
      </c>
      <c r="H1303" s="11">
        <v>231.60541135</v>
      </c>
      <c r="I1303" s="11">
        <v>1</v>
      </c>
      <c r="J1303" s="11">
        <v>18</v>
      </c>
      <c r="K1303" s="11">
        <v>36.439736731000004</v>
      </c>
      <c r="L1303" s="11" t="s">
        <v>13</v>
      </c>
      <c r="M1303" s="11" t="s">
        <v>17</v>
      </c>
      <c r="N1303" s="11">
        <f t="shared" si="140"/>
        <v>1</v>
      </c>
      <c r="O1303" s="11">
        <f t="shared" si="141"/>
        <v>1</v>
      </c>
      <c r="P1303" s="11">
        <f t="shared" si="142"/>
        <v>0</v>
      </c>
      <c r="Q1303" s="11">
        <f t="shared" si="143"/>
        <v>0</v>
      </c>
      <c r="R1303" s="11">
        <f t="shared" si="144"/>
        <v>0</v>
      </c>
      <c r="S1303" s="11">
        <f t="shared" si="145"/>
        <v>0</v>
      </c>
      <c r="T1303" s="9">
        <f t="shared" si="146"/>
        <v>231.60541135</v>
      </c>
      <c r="AT1303" s="18"/>
      <c r="AU1303" s="15"/>
      <c r="AV1303" s="15"/>
      <c r="AW1303" s="15"/>
      <c r="AX1303" s="15"/>
      <c r="AY1303" s="15"/>
      <c r="AZ1303" s="15"/>
      <c r="BA1303" s="15"/>
      <c r="BB1303" s="15"/>
      <c r="BC1303" s="15"/>
      <c r="BD1303" s="15"/>
      <c r="BE1303" s="15"/>
      <c r="BF1303" s="15"/>
      <c r="BG1303" s="15"/>
      <c r="BH1303" s="15"/>
      <c r="BI1303" s="15"/>
      <c r="BJ1303" s="15"/>
      <c r="BK1303" s="15"/>
      <c r="BL1303" s="15"/>
      <c r="BM1303" s="15"/>
      <c r="BN1303" s="15"/>
      <c r="BO1303" s="15"/>
      <c r="BQ1303" s="18"/>
      <c r="BR1303" s="15"/>
      <c r="BS1303" s="15"/>
      <c r="BT1303" s="15"/>
      <c r="BU1303" s="15"/>
      <c r="BV1303" s="15"/>
      <c r="BW1303" s="15"/>
      <c r="BX1303" s="15"/>
      <c r="BY1303" s="15"/>
      <c r="BZ1303" s="15"/>
    </row>
    <row r="1304" spans="1:78" ht="15" customHeight="1" x14ac:dyDescent="0.75">
      <c r="A1304" s="10">
        <v>0</v>
      </c>
      <c r="B1304" s="11">
        <v>10400</v>
      </c>
      <c r="C1304" s="11">
        <v>78320</v>
      </c>
      <c r="D1304" s="11">
        <v>100017</v>
      </c>
      <c r="E1304" s="11">
        <v>10</v>
      </c>
      <c r="F1304" s="11">
        <v>0</v>
      </c>
      <c r="G1304" s="11">
        <v>0</v>
      </c>
      <c r="H1304" s="11">
        <v>167.42253971</v>
      </c>
      <c r="I1304" s="11">
        <v>4</v>
      </c>
      <c r="J1304" s="11">
        <v>21</v>
      </c>
      <c r="K1304" s="11">
        <v>41.974878281000002</v>
      </c>
      <c r="L1304" s="11" t="s">
        <v>20</v>
      </c>
      <c r="M1304" s="11" t="s">
        <v>14</v>
      </c>
      <c r="N1304" s="11">
        <f t="shared" si="140"/>
        <v>0</v>
      </c>
      <c r="O1304" s="11">
        <f t="shared" si="141"/>
        <v>0</v>
      </c>
      <c r="P1304" s="11">
        <f t="shared" si="142"/>
        <v>1</v>
      </c>
      <c r="Q1304" s="11">
        <f t="shared" si="143"/>
        <v>0</v>
      </c>
      <c r="R1304" s="11">
        <f t="shared" si="144"/>
        <v>0</v>
      </c>
      <c r="S1304" s="11">
        <f t="shared" si="145"/>
        <v>0</v>
      </c>
      <c r="T1304" s="9">
        <f t="shared" si="146"/>
        <v>0</v>
      </c>
      <c r="AT1304" s="18"/>
      <c r="AU1304" s="15"/>
      <c r="AV1304" s="15"/>
      <c r="AW1304" s="15"/>
      <c r="AX1304" s="15"/>
      <c r="AY1304" s="15"/>
      <c r="AZ1304" s="15"/>
      <c r="BA1304" s="15"/>
      <c r="BB1304" s="15"/>
      <c r="BC1304" s="15"/>
      <c r="BD1304" s="15"/>
      <c r="BE1304" s="15"/>
      <c r="BF1304" s="15"/>
      <c r="BG1304" s="15"/>
      <c r="BH1304" s="15"/>
      <c r="BI1304" s="15"/>
      <c r="BJ1304" s="15"/>
      <c r="BK1304" s="15"/>
      <c r="BL1304" s="15"/>
      <c r="BM1304" s="15"/>
      <c r="BN1304" s="15"/>
      <c r="BO1304" s="15"/>
      <c r="BQ1304" s="18"/>
      <c r="BR1304" s="15"/>
      <c r="BS1304" s="15"/>
      <c r="BT1304" s="15"/>
      <c r="BU1304" s="15"/>
      <c r="BV1304" s="15"/>
      <c r="BW1304" s="15"/>
      <c r="BX1304" s="15"/>
      <c r="BY1304" s="15"/>
      <c r="BZ1304" s="15"/>
    </row>
    <row r="1305" spans="1:78" ht="15" customHeight="1" x14ac:dyDescent="0.75">
      <c r="A1305" s="10">
        <v>1</v>
      </c>
      <c r="B1305" s="11">
        <v>10400</v>
      </c>
      <c r="C1305" s="11">
        <v>42714</v>
      </c>
      <c r="D1305" s="11">
        <v>72322</v>
      </c>
      <c r="E1305" s="11">
        <v>12</v>
      </c>
      <c r="F1305" s="11">
        <v>0</v>
      </c>
      <c r="G1305" s="11">
        <v>0</v>
      </c>
      <c r="H1305" s="11">
        <v>105.07480159000001</v>
      </c>
      <c r="I1305" s="11">
        <v>6</v>
      </c>
      <c r="J1305" s="11">
        <v>15</v>
      </c>
      <c r="K1305" s="11">
        <v>41.262353472000001</v>
      </c>
      <c r="L1305" s="11" t="s">
        <v>20</v>
      </c>
      <c r="M1305" s="11" t="s">
        <v>14</v>
      </c>
      <c r="N1305" s="11">
        <f t="shared" si="140"/>
        <v>0</v>
      </c>
      <c r="O1305" s="11">
        <f t="shared" si="141"/>
        <v>0</v>
      </c>
      <c r="P1305" s="11">
        <f t="shared" si="142"/>
        <v>1</v>
      </c>
      <c r="Q1305" s="11">
        <f t="shared" si="143"/>
        <v>0</v>
      </c>
      <c r="R1305" s="11">
        <f t="shared" si="144"/>
        <v>0</v>
      </c>
      <c r="S1305" s="11">
        <f t="shared" si="145"/>
        <v>0</v>
      </c>
      <c r="T1305" s="9">
        <f t="shared" si="146"/>
        <v>0</v>
      </c>
      <c r="AT1305" s="18"/>
      <c r="AU1305" s="15"/>
      <c r="AV1305" s="15"/>
      <c r="AW1305" s="15"/>
      <c r="AX1305" s="15"/>
      <c r="AY1305" s="15"/>
      <c r="AZ1305" s="15"/>
      <c r="BA1305" s="15"/>
      <c r="BB1305" s="15"/>
      <c r="BC1305" s="15"/>
      <c r="BD1305" s="15"/>
      <c r="BE1305" s="15"/>
      <c r="BF1305" s="15"/>
      <c r="BG1305" s="15"/>
      <c r="BH1305" s="15"/>
      <c r="BI1305" s="15"/>
      <c r="BJ1305" s="15"/>
      <c r="BK1305" s="15"/>
      <c r="BL1305" s="15"/>
      <c r="BM1305" s="15"/>
      <c r="BN1305" s="15"/>
      <c r="BO1305" s="15"/>
      <c r="BQ1305" s="18"/>
      <c r="BR1305" s="15"/>
      <c r="BS1305" s="15"/>
      <c r="BT1305" s="15"/>
      <c r="BU1305" s="15"/>
      <c r="BV1305" s="15"/>
      <c r="BW1305" s="15"/>
      <c r="BX1305" s="15"/>
      <c r="BY1305" s="15"/>
      <c r="BZ1305" s="15"/>
    </row>
    <row r="1306" spans="1:78" ht="15" customHeight="1" x14ac:dyDescent="0.75">
      <c r="A1306" s="10">
        <v>0</v>
      </c>
      <c r="B1306" s="11">
        <v>10400</v>
      </c>
      <c r="C1306" s="11">
        <v>45710</v>
      </c>
      <c r="D1306" s="11">
        <v>55299</v>
      </c>
      <c r="E1306" s="11">
        <v>0</v>
      </c>
      <c r="F1306" s="11">
        <v>0</v>
      </c>
      <c r="G1306" s="11">
        <v>0</v>
      </c>
      <c r="H1306" s="11">
        <v>166.37415023</v>
      </c>
      <c r="I1306" s="11">
        <v>0</v>
      </c>
      <c r="J1306" s="11">
        <v>20</v>
      </c>
      <c r="K1306" s="11">
        <v>34.536411741000002</v>
      </c>
      <c r="L1306" s="11" t="s">
        <v>20</v>
      </c>
      <c r="M1306" s="11" t="s">
        <v>15</v>
      </c>
      <c r="N1306" s="11">
        <f t="shared" si="140"/>
        <v>0</v>
      </c>
      <c r="O1306" s="11">
        <f t="shared" si="141"/>
        <v>0</v>
      </c>
      <c r="P1306" s="11">
        <f t="shared" si="142"/>
        <v>0</v>
      </c>
      <c r="Q1306" s="11">
        <f t="shared" si="143"/>
        <v>1</v>
      </c>
      <c r="R1306" s="11">
        <f t="shared" si="144"/>
        <v>0</v>
      </c>
      <c r="S1306" s="11">
        <f t="shared" si="145"/>
        <v>0</v>
      </c>
      <c r="T1306" s="9">
        <f t="shared" si="146"/>
        <v>0</v>
      </c>
      <c r="AT1306" s="18"/>
      <c r="AU1306" s="15"/>
      <c r="AV1306" s="15"/>
      <c r="AW1306" s="15"/>
      <c r="AX1306" s="15"/>
      <c r="AY1306" s="15"/>
      <c r="AZ1306" s="15"/>
      <c r="BA1306" s="15"/>
      <c r="BB1306" s="15"/>
      <c r="BC1306" s="15"/>
      <c r="BD1306" s="15"/>
      <c r="BE1306" s="15"/>
      <c r="BF1306" s="15"/>
      <c r="BG1306" s="15"/>
      <c r="BH1306" s="15"/>
      <c r="BI1306" s="15"/>
      <c r="BJ1306" s="15"/>
      <c r="BK1306" s="15"/>
      <c r="BL1306" s="15"/>
      <c r="BM1306" s="15"/>
      <c r="BN1306" s="15"/>
      <c r="BO1306" s="15"/>
      <c r="BQ1306" s="18"/>
      <c r="BR1306" s="15"/>
      <c r="BS1306" s="15"/>
      <c r="BT1306" s="15"/>
      <c r="BU1306" s="15"/>
      <c r="BV1306" s="15"/>
      <c r="BW1306" s="15"/>
      <c r="BX1306" s="15"/>
      <c r="BY1306" s="15"/>
      <c r="BZ1306" s="15"/>
    </row>
    <row r="1307" spans="1:78" ht="15" customHeight="1" x14ac:dyDescent="0.75">
      <c r="A1307" s="10">
        <v>0</v>
      </c>
      <c r="B1307" s="11">
        <v>10400</v>
      </c>
      <c r="C1307" s="11">
        <v>11426</v>
      </c>
      <c r="D1307" s="11">
        <v>69294</v>
      </c>
      <c r="E1307" s="11">
        <v>20</v>
      </c>
      <c r="F1307" s="11">
        <v>0</v>
      </c>
      <c r="G1307" s="11">
        <v>1</v>
      </c>
      <c r="H1307" s="11">
        <v>396.92626453999998</v>
      </c>
      <c r="I1307" s="11">
        <v>1</v>
      </c>
      <c r="J1307" s="11">
        <v>11</v>
      </c>
      <c r="K1307" s="11">
        <v>20.291988938999999</v>
      </c>
      <c r="L1307" s="11" t="s">
        <v>20</v>
      </c>
      <c r="M1307" s="11" t="s">
        <v>18</v>
      </c>
      <c r="N1307" s="11">
        <f t="shared" si="140"/>
        <v>0</v>
      </c>
      <c r="O1307" s="11">
        <f t="shared" si="141"/>
        <v>0</v>
      </c>
      <c r="P1307" s="11">
        <f t="shared" si="142"/>
        <v>0</v>
      </c>
      <c r="Q1307" s="11">
        <f t="shared" si="143"/>
        <v>0</v>
      </c>
      <c r="R1307" s="11">
        <f t="shared" si="144"/>
        <v>0</v>
      </c>
      <c r="S1307" s="11">
        <f t="shared" si="145"/>
        <v>1</v>
      </c>
      <c r="T1307" s="9">
        <f t="shared" si="146"/>
        <v>0</v>
      </c>
      <c r="AT1307" s="18"/>
      <c r="AU1307" s="15"/>
      <c r="AV1307" s="15"/>
      <c r="AW1307" s="15"/>
      <c r="AX1307" s="15"/>
      <c r="AY1307" s="15"/>
      <c r="AZ1307" s="15"/>
      <c r="BA1307" s="15"/>
      <c r="BB1307" s="15"/>
      <c r="BC1307" s="15"/>
      <c r="BD1307" s="15"/>
      <c r="BE1307" s="15"/>
      <c r="BF1307" s="15"/>
      <c r="BG1307" s="15"/>
      <c r="BH1307" s="15"/>
      <c r="BI1307" s="15"/>
      <c r="BJ1307" s="15"/>
      <c r="BK1307" s="15"/>
      <c r="BL1307" s="15"/>
      <c r="BM1307" s="15"/>
      <c r="BN1307" s="15"/>
      <c r="BO1307" s="15"/>
      <c r="BQ1307" s="18"/>
      <c r="BR1307" s="15"/>
      <c r="BS1307" s="15"/>
      <c r="BT1307" s="15"/>
      <c r="BU1307" s="15"/>
      <c r="BV1307" s="15"/>
      <c r="BW1307" s="15"/>
      <c r="BX1307" s="15"/>
      <c r="BY1307" s="15"/>
      <c r="BZ1307" s="15"/>
    </row>
    <row r="1308" spans="1:78" ht="15" customHeight="1" x14ac:dyDescent="0.75">
      <c r="A1308" s="10">
        <v>0</v>
      </c>
      <c r="B1308" s="11">
        <v>10500</v>
      </c>
      <c r="C1308" s="11"/>
      <c r="D1308" s="11">
        <v>53907</v>
      </c>
      <c r="E1308" s="11">
        <v>10</v>
      </c>
      <c r="F1308" s="11">
        <v>0</v>
      </c>
      <c r="G1308" s="11">
        <v>0</v>
      </c>
      <c r="H1308" s="11">
        <v>308.21326219000002</v>
      </c>
      <c r="I1308" s="11">
        <v>2</v>
      </c>
      <c r="J1308" s="11">
        <v>13</v>
      </c>
      <c r="K1308" s="11">
        <v>34.408948418999998</v>
      </c>
      <c r="L1308" s="11" t="s">
        <v>13</v>
      </c>
      <c r="M1308" s="11" t="s">
        <v>14</v>
      </c>
      <c r="N1308" s="11">
        <f t="shared" si="140"/>
        <v>1</v>
      </c>
      <c r="O1308" s="11">
        <f t="shared" si="141"/>
        <v>0</v>
      </c>
      <c r="P1308" s="11">
        <f t="shared" si="142"/>
        <v>1</v>
      </c>
      <c r="Q1308" s="11">
        <f t="shared" si="143"/>
        <v>0</v>
      </c>
      <c r="R1308" s="11">
        <f t="shared" si="144"/>
        <v>0</v>
      </c>
      <c r="S1308" s="11">
        <f t="shared" si="145"/>
        <v>0</v>
      </c>
      <c r="T1308" s="9">
        <f t="shared" si="146"/>
        <v>308.21326219000002</v>
      </c>
      <c r="AT1308" s="18"/>
      <c r="AU1308" s="15"/>
      <c r="AV1308" s="15"/>
      <c r="AW1308" s="15"/>
      <c r="AX1308" s="15"/>
      <c r="AY1308" s="15"/>
      <c r="AZ1308" s="15"/>
      <c r="BA1308" s="15"/>
      <c r="BB1308" s="15"/>
      <c r="BC1308" s="15"/>
      <c r="BD1308" s="15"/>
      <c r="BE1308" s="15"/>
      <c r="BF1308" s="15"/>
      <c r="BG1308" s="15"/>
      <c r="BH1308" s="15"/>
      <c r="BI1308" s="15"/>
      <c r="BJ1308" s="15"/>
      <c r="BK1308" s="15"/>
      <c r="BL1308" s="15"/>
      <c r="BM1308" s="15"/>
      <c r="BN1308" s="15"/>
      <c r="BO1308" s="15"/>
      <c r="BQ1308" s="18"/>
      <c r="BR1308" s="15"/>
      <c r="BS1308" s="15"/>
      <c r="BT1308" s="15"/>
      <c r="BU1308" s="15"/>
      <c r="BV1308" s="15"/>
      <c r="BW1308" s="15"/>
      <c r="BX1308" s="15"/>
      <c r="BY1308" s="15"/>
      <c r="BZ1308" s="15"/>
    </row>
    <row r="1309" spans="1:78" ht="15" customHeight="1" x14ac:dyDescent="0.75">
      <c r="A1309" s="10">
        <v>0</v>
      </c>
      <c r="B1309" s="11">
        <v>10500</v>
      </c>
      <c r="C1309" s="11">
        <v>60145</v>
      </c>
      <c r="D1309" s="11">
        <v>63268</v>
      </c>
      <c r="E1309" s="11">
        <v>4</v>
      </c>
      <c r="F1309" s="11">
        <v>0</v>
      </c>
      <c r="G1309" s="11">
        <v>0</v>
      </c>
      <c r="H1309" s="11">
        <v>122.49607792</v>
      </c>
      <c r="I1309" s="11">
        <v>0</v>
      </c>
      <c r="J1309" s="11">
        <v>34</v>
      </c>
      <c r="K1309" s="11">
        <v>36.736870752999998</v>
      </c>
      <c r="L1309" s="11" t="s">
        <v>13</v>
      </c>
      <c r="M1309" s="11" t="s">
        <v>14</v>
      </c>
      <c r="N1309" s="11">
        <f t="shared" si="140"/>
        <v>1</v>
      </c>
      <c r="O1309" s="11">
        <f t="shared" si="141"/>
        <v>0</v>
      </c>
      <c r="P1309" s="11">
        <f t="shared" si="142"/>
        <v>1</v>
      </c>
      <c r="Q1309" s="11">
        <f t="shared" si="143"/>
        <v>0</v>
      </c>
      <c r="R1309" s="11">
        <f t="shared" si="144"/>
        <v>0</v>
      </c>
      <c r="S1309" s="11">
        <f t="shared" si="145"/>
        <v>0</v>
      </c>
      <c r="T1309" s="9">
        <f t="shared" si="146"/>
        <v>122.49607792</v>
      </c>
      <c r="AT1309" s="18"/>
      <c r="AU1309" s="15"/>
      <c r="AV1309" s="15"/>
      <c r="AW1309" s="15"/>
      <c r="AX1309" s="15"/>
      <c r="AY1309" s="15"/>
      <c r="AZ1309" s="15"/>
      <c r="BA1309" s="15"/>
      <c r="BB1309" s="15"/>
      <c r="BC1309" s="15"/>
      <c r="BD1309" s="15"/>
      <c r="BE1309" s="15"/>
      <c r="BF1309" s="15"/>
      <c r="BG1309" s="15"/>
      <c r="BH1309" s="15"/>
      <c r="BI1309" s="15"/>
      <c r="BJ1309" s="15"/>
      <c r="BK1309" s="15"/>
      <c r="BL1309" s="15"/>
      <c r="BM1309" s="15"/>
      <c r="BN1309" s="15"/>
      <c r="BO1309" s="15"/>
      <c r="BQ1309" s="18"/>
      <c r="BR1309" s="15"/>
      <c r="BS1309" s="15"/>
      <c r="BT1309" s="15"/>
      <c r="BU1309" s="15"/>
      <c r="BV1309" s="15"/>
      <c r="BW1309" s="15"/>
      <c r="BX1309" s="15"/>
      <c r="BY1309" s="15"/>
      <c r="BZ1309" s="15"/>
    </row>
    <row r="1310" spans="1:78" ht="15" customHeight="1" x14ac:dyDescent="0.75">
      <c r="A1310" s="10">
        <v>0</v>
      </c>
      <c r="B1310" s="11">
        <v>10500</v>
      </c>
      <c r="C1310" s="11">
        <v>64295</v>
      </c>
      <c r="D1310" s="11">
        <v>73594</v>
      </c>
      <c r="E1310" s="11">
        <v>19</v>
      </c>
      <c r="F1310" s="11">
        <v>0</v>
      </c>
      <c r="G1310" s="11">
        <v>0</v>
      </c>
      <c r="H1310" s="11">
        <v>157.24655028000001</v>
      </c>
      <c r="I1310" s="11">
        <v>0</v>
      </c>
      <c r="J1310" s="11">
        <v>11</v>
      </c>
      <c r="K1310" s="11">
        <v>33.556312247999998</v>
      </c>
      <c r="L1310" s="11" t="s">
        <v>20</v>
      </c>
      <c r="M1310" s="11"/>
      <c r="N1310" s="11">
        <f t="shared" si="140"/>
        <v>0</v>
      </c>
      <c r="O1310" s="11">
        <f t="shared" si="141"/>
        <v>0</v>
      </c>
      <c r="P1310" s="11">
        <f t="shared" si="142"/>
        <v>0</v>
      </c>
      <c r="Q1310" s="11">
        <f t="shared" si="143"/>
        <v>0</v>
      </c>
      <c r="R1310" s="11">
        <f t="shared" si="144"/>
        <v>0</v>
      </c>
      <c r="S1310" s="11">
        <f t="shared" si="145"/>
        <v>0</v>
      </c>
      <c r="T1310" s="9">
        <f t="shared" si="146"/>
        <v>0</v>
      </c>
      <c r="AT1310" s="18"/>
      <c r="AU1310" s="15"/>
      <c r="AV1310" s="15"/>
      <c r="AW1310" s="15"/>
      <c r="AX1310" s="15"/>
      <c r="AY1310" s="15"/>
      <c r="AZ1310" s="15"/>
      <c r="BA1310" s="15"/>
      <c r="BB1310" s="15"/>
      <c r="BC1310" s="15"/>
      <c r="BD1310" s="15"/>
      <c r="BE1310" s="15"/>
      <c r="BF1310" s="15"/>
      <c r="BG1310" s="15"/>
      <c r="BH1310" s="15"/>
      <c r="BI1310" s="15"/>
      <c r="BJ1310" s="15"/>
      <c r="BK1310" s="15"/>
      <c r="BL1310" s="15"/>
      <c r="BM1310" s="15"/>
      <c r="BN1310" s="15"/>
      <c r="BO1310" s="15"/>
      <c r="BQ1310" s="18"/>
      <c r="BR1310" s="15"/>
      <c r="BS1310" s="15"/>
      <c r="BT1310" s="15"/>
      <c r="BU1310" s="15"/>
      <c r="BV1310" s="15"/>
      <c r="BW1310" s="15"/>
      <c r="BX1310" s="15"/>
      <c r="BY1310" s="15"/>
      <c r="BZ1310" s="15"/>
    </row>
    <row r="1311" spans="1:78" ht="15" customHeight="1" x14ac:dyDescent="0.75">
      <c r="A1311" s="10">
        <v>0</v>
      </c>
      <c r="B1311" s="11">
        <v>10500</v>
      </c>
      <c r="C1311" s="11">
        <v>154434</v>
      </c>
      <c r="D1311" s="11">
        <v>179486</v>
      </c>
      <c r="E1311" s="11">
        <v>5</v>
      </c>
      <c r="F1311" s="11">
        <v>0</v>
      </c>
      <c r="G1311" s="11">
        <v>0</v>
      </c>
      <c r="H1311" s="11">
        <v>182.35389999</v>
      </c>
      <c r="I1311" s="11">
        <v>1</v>
      </c>
      <c r="J1311" s="11">
        <v>55</v>
      </c>
      <c r="K1311" s="11">
        <v>34.983459334000003</v>
      </c>
      <c r="L1311" s="11" t="s">
        <v>13</v>
      </c>
      <c r="M1311" s="11" t="s">
        <v>15</v>
      </c>
      <c r="N1311" s="11">
        <f t="shared" si="140"/>
        <v>1</v>
      </c>
      <c r="O1311" s="11">
        <f t="shared" si="141"/>
        <v>0</v>
      </c>
      <c r="P1311" s="11">
        <f t="shared" si="142"/>
        <v>0</v>
      </c>
      <c r="Q1311" s="11">
        <f t="shared" si="143"/>
        <v>1</v>
      </c>
      <c r="R1311" s="11">
        <f t="shared" si="144"/>
        <v>0</v>
      </c>
      <c r="S1311" s="11">
        <f t="shared" si="145"/>
        <v>0</v>
      </c>
      <c r="T1311" s="9">
        <f t="shared" si="146"/>
        <v>182.35389999</v>
      </c>
      <c r="AT1311" s="18"/>
      <c r="AU1311" s="15"/>
      <c r="AV1311" s="15"/>
      <c r="AW1311" s="15"/>
      <c r="AX1311" s="15"/>
      <c r="AY1311" s="15"/>
      <c r="AZ1311" s="15"/>
      <c r="BA1311" s="15"/>
      <c r="BB1311" s="15"/>
      <c r="BC1311" s="15"/>
      <c r="BD1311" s="15"/>
      <c r="BE1311" s="15"/>
      <c r="BF1311" s="15"/>
      <c r="BG1311" s="15"/>
      <c r="BH1311" s="15"/>
      <c r="BI1311" s="15"/>
      <c r="BJ1311" s="15"/>
      <c r="BK1311" s="15"/>
      <c r="BL1311" s="15"/>
      <c r="BM1311" s="15"/>
      <c r="BN1311" s="15"/>
      <c r="BO1311" s="15"/>
      <c r="BQ1311" s="18"/>
      <c r="BR1311" s="15"/>
      <c r="BS1311" s="15"/>
      <c r="BT1311" s="15"/>
      <c r="BU1311" s="15"/>
      <c r="BV1311" s="15"/>
      <c r="BW1311" s="15"/>
      <c r="BX1311" s="15"/>
      <c r="BY1311" s="15"/>
      <c r="BZ1311" s="15"/>
    </row>
    <row r="1312" spans="1:78" ht="15" customHeight="1" x14ac:dyDescent="0.75">
      <c r="A1312" s="10">
        <v>0</v>
      </c>
      <c r="B1312" s="11">
        <v>10500</v>
      </c>
      <c r="C1312" s="11">
        <v>64331</v>
      </c>
      <c r="D1312" s="11">
        <v>65040</v>
      </c>
      <c r="E1312" s="11">
        <v>4</v>
      </c>
      <c r="F1312" s="11">
        <v>0</v>
      </c>
      <c r="G1312" s="11">
        <v>0</v>
      </c>
      <c r="H1312" s="11">
        <v>66.541057816999995</v>
      </c>
      <c r="I1312" s="11">
        <v>1</v>
      </c>
      <c r="J1312" s="11">
        <v>20</v>
      </c>
      <c r="K1312" s="11">
        <v>42.332124340999997</v>
      </c>
      <c r="L1312" s="11" t="s">
        <v>13</v>
      </c>
      <c r="M1312" s="11" t="s">
        <v>14</v>
      </c>
      <c r="N1312" s="11">
        <f t="shared" si="140"/>
        <v>1</v>
      </c>
      <c r="O1312" s="11">
        <f t="shared" si="141"/>
        <v>0</v>
      </c>
      <c r="P1312" s="11">
        <f t="shared" si="142"/>
        <v>1</v>
      </c>
      <c r="Q1312" s="11">
        <f t="shared" si="143"/>
        <v>0</v>
      </c>
      <c r="R1312" s="11">
        <f t="shared" si="144"/>
        <v>0</v>
      </c>
      <c r="S1312" s="11">
        <f t="shared" si="145"/>
        <v>0</v>
      </c>
      <c r="T1312" s="9">
        <f t="shared" si="146"/>
        <v>66.541057816999995</v>
      </c>
      <c r="AT1312" s="18"/>
      <c r="AU1312" s="15"/>
      <c r="AV1312" s="15"/>
      <c r="AW1312" s="15"/>
      <c r="AX1312" s="15"/>
      <c r="AY1312" s="15"/>
      <c r="AZ1312" s="15"/>
      <c r="BA1312" s="15"/>
      <c r="BB1312" s="15"/>
      <c r="BC1312" s="15"/>
      <c r="BD1312" s="15"/>
      <c r="BE1312" s="15"/>
      <c r="BF1312" s="15"/>
      <c r="BG1312" s="15"/>
      <c r="BH1312" s="15"/>
      <c r="BI1312" s="15"/>
      <c r="BJ1312" s="15"/>
      <c r="BK1312" s="15"/>
      <c r="BL1312" s="15"/>
      <c r="BM1312" s="15"/>
      <c r="BN1312" s="15"/>
      <c r="BO1312" s="15"/>
      <c r="BQ1312" s="18"/>
      <c r="BR1312" s="15"/>
      <c r="BS1312" s="15"/>
      <c r="BT1312" s="15"/>
      <c r="BU1312" s="15"/>
      <c r="BV1312" s="15"/>
      <c r="BW1312" s="15"/>
      <c r="BX1312" s="15"/>
      <c r="BY1312" s="15"/>
      <c r="BZ1312" s="15"/>
    </row>
    <row r="1313" spans="1:78" ht="15" customHeight="1" x14ac:dyDescent="0.75">
      <c r="A1313" s="10">
        <v>0</v>
      </c>
      <c r="B1313" s="11">
        <v>10500</v>
      </c>
      <c r="C1313" s="11"/>
      <c r="D1313" s="11">
        <v>73388</v>
      </c>
      <c r="E1313" s="11"/>
      <c r="F1313" s="11">
        <v>0</v>
      </c>
      <c r="G1313" s="11">
        <v>0</v>
      </c>
      <c r="H1313" s="11">
        <v>367.23086382000002</v>
      </c>
      <c r="I1313" s="11">
        <v>0</v>
      </c>
      <c r="J1313" s="11">
        <v>7</v>
      </c>
      <c r="K1313" s="11">
        <v>36.842174626000002</v>
      </c>
      <c r="L1313" s="11" t="s">
        <v>13</v>
      </c>
      <c r="M1313" s="11" t="s">
        <v>14</v>
      </c>
      <c r="N1313" s="11">
        <f t="shared" si="140"/>
        <v>1</v>
      </c>
      <c r="O1313" s="11">
        <f t="shared" si="141"/>
        <v>0</v>
      </c>
      <c r="P1313" s="11">
        <f t="shared" si="142"/>
        <v>1</v>
      </c>
      <c r="Q1313" s="11">
        <f t="shared" si="143"/>
        <v>0</v>
      </c>
      <c r="R1313" s="11">
        <f t="shared" si="144"/>
        <v>0</v>
      </c>
      <c r="S1313" s="11">
        <f t="shared" si="145"/>
        <v>0</v>
      </c>
      <c r="T1313" s="9">
        <f t="shared" si="146"/>
        <v>367.23086382000002</v>
      </c>
      <c r="AT1313" s="18"/>
      <c r="AU1313" s="15"/>
      <c r="AV1313" s="15"/>
      <c r="AW1313" s="15"/>
      <c r="AX1313" s="15"/>
      <c r="AY1313" s="15"/>
      <c r="AZ1313" s="15"/>
      <c r="BA1313" s="15"/>
      <c r="BB1313" s="15"/>
      <c r="BC1313" s="15"/>
      <c r="BD1313" s="15"/>
      <c r="BE1313" s="15"/>
      <c r="BF1313" s="15"/>
      <c r="BG1313" s="15"/>
      <c r="BH1313" s="15"/>
      <c r="BI1313" s="15"/>
      <c r="BJ1313" s="15"/>
      <c r="BK1313" s="15"/>
      <c r="BL1313" s="15"/>
      <c r="BM1313" s="15"/>
      <c r="BN1313" s="15"/>
      <c r="BO1313" s="15"/>
      <c r="BQ1313" s="18"/>
      <c r="BR1313" s="15"/>
      <c r="BS1313" s="15"/>
      <c r="BT1313" s="15"/>
      <c r="BU1313" s="15"/>
      <c r="BV1313" s="15"/>
      <c r="BW1313" s="15"/>
      <c r="BX1313" s="15"/>
      <c r="BY1313" s="15"/>
      <c r="BZ1313" s="15"/>
    </row>
    <row r="1314" spans="1:78" ht="15" customHeight="1" x14ac:dyDescent="0.75">
      <c r="A1314" s="10">
        <v>0</v>
      </c>
      <c r="B1314" s="11">
        <v>10500</v>
      </c>
      <c r="C1314" s="11">
        <v>13694</v>
      </c>
      <c r="D1314" s="11">
        <v>87580</v>
      </c>
      <c r="E1314" s="11">
        <v>8</v>
      </c>
      <c r="F1314" s="11">
        <v>0</v>
      </c>
      <c r="G1314" s="11">
        <v>0</v>
      </c>
      <c r="H1314" s="11">
        <v>258.55492784</v>
      </c>
      <c r="I1314" s="11">
        <v>0</v>
      </c>
      <c r="J1314" s="11">
        <v>14</v>
      </c>
      <c r="K1314" s="11">
        <v>20.260198049</v>
      </c>
      <c r="L1314" s="11" t="s">
        <v>20</v>
      </c>
      <c r="M1314" s="11" t="s">
        <v>14</v>
      </c>
      <c r="N1314" s="11">
        <f t="shared" si="140"/>
        <v>0</v>
      </c>
      <c r="O1314" s="11">
        <f t="shared" si="141"/>
        <v>0</v>
      </c>
      <c r="P1314" s="11">
        <f t="shared" si="142"/>
        <v>1</v>
      </c>
      <c r="Q1314" s="11">
        <f t="shared" si="143"/>
        <v>0</v>
      </c>
      <c r="R1314" s="11">
        <f t="shared" si="144"/>
        <v>0</v>
      </c>
      <c r="S1314" s="11">
        <f t="shared" si="145"/>
        <v>0</v>
      </c>
      <c r="T1314" s="9">
        <f t="shared" si="146"/>
        <v>0</v>
      </c>
      <c r="AT1314" s="18"/>
      <c r="AU1314" s="15"/>
      <c r="AV1314" s="15"/>
      <c r="AW1314" s="15"/>
      <c r="AX1314" s="15"/>
      <c r="AY1314" s="15"/>
      <c r="AZ1314" s="15"/>
      <c r="BA1314" s="15"/>
      <c r="BB1314" s="15"/>
      <c r="BC1314" s="15"/>
      <c r="BD1314" s="15"/>
      <c r="BE1314" s="15"/>
      <c r="BF1314" s="15"/>
      <c r="BG1314" s="15"/>
      <c r="BH1314" s="15"/>
      <c r="BI1314" s="15"/>
      <c r="BJ1314" s="15"/>
      <c r="BK1314" s="15"/>
      <c r="BL1314" s="15"/>
      <c r="BM1314" s="15"/>
      <c r="BN1314" s="15"/>
      <c r="BO1314" s="15"/>
      <c r="BQ1314" s="18"/>
      <c r="BR1314" s="15"/>
      <c r="BS1314" s="15"/>
      <c r="BT1314" s="15"/>
      <c r="BU1314" s="15"/>
      <c r="BV1314" s="15"/>
      <c r="BW1314" s="15"/>
      <c r="BX1314" s="15"/>
      <c r="BY1314" s="15"/>
      <c r="BZ1314" s="15"/>
    </row>
    <row r="1315" spans="1:78" ht="15" customHeight="1" x14ac:dyDescent="0.75">
      <c r="A1315" s="10">
        <v>0</v>
      </c>
      <c r="B1315" s="11">
        <v>10500</v>
      </c>
      <c r="C1315" s="11">
        <v>26000</v>
      </c>
      <c r="D1315" s="11">
        <v>39000</v>
      </c>
      <c r="E1315" s="11">
        <v>9</v>
      </c>
      <c r="F1315" s="11"/>
      <c r="G1315" s="11">
        <v>1</v>
      </c>
      <c r="H1315" s="11">
        <v>152.23333332999999</v>
      </c>
      <c r="I1315" s="11">
        <v>7</v>
      </c>
      <c r="J1315" s="11">
        <v>29</v>
      </c>
      <c r="K1315" s="11"/>
      <c r="L1315" s="11" t="s">
        <v>20</v>
      </c>
      <c r="M1315" s="11" t="s">
        <v>14</v>
      </c>
      <c r="N1315" s="11">
        <f t="shared" si="140"/>
        <v>0</v>
      </c>
      <c r="O1315" s="11">
        <f t="shared" si="141"/>
        <v>0</v>
      </c>
      <c r="P1315" s="11">
        <f t="shared" si="142"/>
        <v>1</v>
      </c>
      <c r="Q1315" s="11">
        <f t="shared" si="143"/>
        <v>0</v>
      </c>
      <c r="R1315" s="11">
        <f t="shared" si="144"/>
        <v>0</v>
      </c>
      <c r="S1315" s="11">
        <f t="shared" si="145"/>
        <v>0</v>
      </c>
      <c r="T1315" s="9">
        <f t="shared" si="146"/>
        <v>0</v>
      </c>
      <c r="AT1315" s="18"/>
      <c r="AU1315" s="15"/>
      <c r="AV1315" s="15"/>
      <c r="AW1315" s="15"/>
      <c r="AX1315" s="15"/>
      <c r="AY1315" s="15"/>
      <c r="AZ1315" s="15"/>
      <c r="BA1315" s="15"/>
      <c r="BB1315" s="15"/>
      <c r="BC1315" s="15"/>
      <c r="BD1315" s="15"/>
      <c r="BE1315" s="15"/>
      <c r="BF1315" s="15"/>
      <c r="BG1315" s="15"/>
      <c r="BH1315" s="15"/>
      <c r="BI1315" s="15"/>
      <c r="BJ1315" s="15"/>
      <c r="BK1315" s="15"/>
      <c r="BL1315" s="15"/>
      <c r="BM1315" s="15"/>
      <c r="BN1315" s="15"/>
      <c r="BO1315" s="15"/>
      <c r="BQ1315" s="18"/>
      <c r="BR1315" s="15"/>
      <c r="BS1315" s="15"/>
      <c r="BT1315" s="15"/>
      <c r="BU1315" s="15"/>
      <c r="BV1315" s="15"/>
      <c r="BW1315" s="15"/>
      <c r="BX1315" s="15"/>
      <c r="BY1315" s="15"/>
      <c r="BZ1315" s="15"/>
    </row>
    <row r="1316" spans="1:78" ht="15" customHeight="1" x14ac:dyDescent="0.75">
      <c r="A1316" s="10">
        <v>0</v>
      </c>
      <c r="B1316" s="11">
        <v>10500</v>
      </c>
      <c r="C1316" s="11">
        <v>88829</v>
      </c>
      <c r="D1316" s="11">
        <v>114962</v>
      </c>
      <c r="E1316" s="11">
        <v>13</v>
      </c>
      <c r="F1316" s="11">
        <v>0</v>
      </c>
      <c r="G1316" s="11">
        <v>0</v>
      </c>
      <c r="H1316" s="11">
        <v>206.21222804000001</v>
      </c>
      <c r="I1316" s="11">
        <v>3</v>
      </c>
      <c r="J1316" s="11">
        <v>15</v>
      </c>
      <c r="K1316" s="11">
        <v>37.864946214</v>
      </c>
      <c r="L1316" s="11" t="s">
        <v>20</v>
      </c>
      <c r="M1316" s="11" t="s">
        <v>14</v>
      </c>
      <c r="N1316" s="11">
        <f t="shared" si="140"/>
        <v>0</v>
      </c>
      <c r="O1316" s="11">
        <f t="shared" si="141"/>
        <v>0</v>
      </c>
      <c r="P1316" s="11">
        <f t="shared" si="142"/>
        <v>1</v>
      </c>
      <c r="Q1316" s="11">
        <f t="shared" si="143"/>
        <v>0</v>
      </c>
      <c r="R1316" s="11">
        <f t="shared" si="144"/>
        <v>0</v>
      </c>
      <c r="S1316" s="11">
        <f t="shared" si="145"/>
        <v>0</v>
      </c>
      <c r="T1316" s="9">
        <f t="shared" si="146"/>
        <v>0</v>
      </c>
      <c r="AT1316" s="18"/>
      <c r="AU1316" s="15"/>
      <c r="AV1316" s="15"/>
      <c r="AW1316" s="15"/>
      <c r="AX1316" s="15"/>
      <c r="AY1316" s="15"/>
      <c r="AZ1316" s="15"/>
      <c r="BA1316" s="15"/>
      <c r="BB1316" s="15"/>
      <c r="BC1316" s="15"/>
      <c r="BD1316" s="15"/>
      <c r="BE1316" s="15"/>
      <c r="BF1316" s="15"/>
      <c r="BG1316" s="15"/>
      <c r="BH1316" s="15"/>
      <c r="BI1316" s="15"/>
      <c r="BJ1316" s="15"/>
      <c r="BK1316" s="15"/>
      <c r="BL1316" s="15"/>
      <c r="BM1316" s="15"/>
      <c r="BN1316" s="15"/>
      <c r="BO1316" s="15"/>
      <c r="BQ1316" s="18"/>
      <c r="BR1316" s="15"/>
      <c r="BS1316" s="15"/>
      <c r="BT1316" s="15"/>
      <c r="BU1316" s="15"/>
      <c r="BV1316" s="15"/>
      <c r="BW1316" s="15"/>
      <c r="BX1316" s="15"/>
      <c r="BY1316" s="15"/>
      <c r="BZ1316" s="15"/>
    </row>
    <row r="1317" spans="1:78" ht="15" customHeight="1" x14ac:dyDescent="0.75">
      <c r="A1317" s="10">
        <v>0</v>
      </c>
      <c r="B1317" s="11">
        <v>10500</v>
      </c>
      <c r="C1317" s="11">
        <v>53537</v>
      </c>
      <c r="D1317" s="11">
        <v>66674</v>
      </c>
      <c r="E1317" s="11">
        <v>4</v>
      </c>
      <c r="F1317" s="11">
        <v>0</v>
      </c>
      <c r="G1317" s="11">
        <v>0</v>
      </c>
      <c r="H1317" s="11">
        <v>83.503094798999996</v>
      </c>
      <c r="I1317" s="11">
        <v>2</v>
      </c>
      <c r="J1317" s="11">
        <v>11</v>
      </c>
      <c r="K1317" s="11">
        <v>37.098413448999999</v>
      </c>
      <c r="L1317" s="11" t="s">
        <v>20</v>
      </c>
      <c r="M1317" s="11" t="s">
        <v>15</v>
      </c>
      <c r="N1317" s="11">
        <f t="shared" si="140"/>
        <v>0</v>
      </c>
      <c r="O1317" s="11">
        <f t="shared" si="141"/>
        <v>0</v>
      </c>
      <c r="P1317" s="11">
        <f t="shared" si="142"/>
        <v>0</v>
      </c>
      <c r="Q1317" s="11">
        <f t="shared" si="143"/>
        <v>1</v>
      </c>
      <c r="R1317" s="11">
        <f t="shared" si="144"/>
        <v>0</v>
      </c>
      <c r="S1317" s="11">
        <f t="shared" si="145"/>
        <v>0</v>
      </c>
      <c r="T1317" s="9">
        <f t="shared" si="146"/>
        <v>0</v>
      </c>
      <c r="AT1317" s="18"/>
      <c r="AU1317" s="15"/>
      <c r="AV1317" s="15"/>
      <c r="AW1317" s="15"/>
      <c r="AX1317" s="15"/>
      <c r="AY1317" s="15"/>
      <c r="AZ1317" s="15"/>
      <c r="BA1317" s="15"/>
      <c r="BB1317" s="15"/>
      <c r="BC1317" s="15"/>
      <c r="BD1317" s="15"/>
      <c r="BE1317" s="15"/>
      <c r="BF1317" s="15"/>
      <c r="BG1317" s="15"/>
      <c r="BH1317" s="15"/>
      <c r="BI1317" s="15"/>
      <c r="BJ1317" s="15"/>
      <c r="BK1317" s="15"/>
      <c r="BL1317" s="15"/>
      <c r="BM1317" s="15"/>
      <c r="BN1317" s="15"/>
      <c r="BO1317" s="15"/>
      <c r="BQ1317" s="18"/>
      <c r="BR1317" s="15"/>
      <c r="BS1317" s="15"/>
      <c r="BT1317" s="15"/>
      <c r="BU1317" s="15"/>
      <c r="BV1317" s="15"/>
      <c r="BW1317" s="15"/>
      <c r="BX1317" s="15"/>
      <c r="BY1317" s="15"/>
      <c r="BZ1317" s="15"/>
    </row>
    <row r="1318" spans="1:78" ht="15" customHeight="1" x14ac:dyDescent="0.75">
      <c r="A1318" s="10">
        <v>0</v>
      </c>
      <c r="B1318" s="11">
        <v>10500</v>
      </c>
      <c r="C1318" s="11">
        <v>41467</v>
      </c>
      <c r="D1318" s="11">
        <v>58329</v>
      </c>
      <c r="E1318" s="11">
        <v>2</v>
      </c>
      <c r="F1318" s="11">
        <v>0</v>
      </c>
      <c r="G1318" s="11">
        <v>0</v>
      </c>
      <c r="H1318" s="11">
        <v>187.71348614999999</v>
      </c>
      <c r="I1318" s="11">
        <v>0</v>
      </c>
      <c r="J1318" s="11">
        <v>22</v>
      </c>
      <c r="K1318" s="11">
        <v>27.861123920000001</v>
      </c>
      <c r="L1318" s="11" t="s">
        <v>20</v>
      </c>
      <c r="M1318" s="11" t="s">
        <v>17</v>
      </c>
      <c r="N1318" s="11">
        <f t="shared" si="140"/>
        <v>0</v>
      </c>
      <c r="O1318" s="11">
        <f t="shared" si="141"/>
        <v>1</v>
      </c>
      <c r="P1318" s="11">
        <f t="shared" si="142"/>
        <v>0</v>
      </c>
      <c r="Q1318" s="11">
        <f t="shared" si="143"/>
        <v>0</v>
      </c>
      <c r="R1318" s="11">
        <f t="shared" si="144"/>
        <v>0</v>
      </c>
      <c r="S1318" s="11">
        <f t="shared" si="145"/>
        <v>0</v>
      </c>
      <c r="T1318" s="9">
        <f t="shared" si="146"/>
        <v>0</v>
      </c>
      <c r="AT1318" s="18"/>
      <c r="AU1318" s="15"/>
      <c r="AV1318" s="15"/>
      <c r="AW1318" s="15"/>
      <c r="AX1318" s="15"/>
      <c r="AY1318" s="15"/>
      <c r="AZ1318" s="15"/>
      <c r="BA1318" s="15"/>
      <c r="BB1318" s="15"/>
      <c r="BC1318" s="15"/>
      <c r="BD1318" s="15"/>
      <c r="BE1318" s="15"/>
      <c r="BF1318" s="15"/>
      <c r="BG1318" s="15"/>
      <c r="BH1318" s="15"/>
      <c r="BI1318" s="15"/>
      <c r="BJ1318" s="15"/>
      <c r="BK1318" s="15"/>
      <c r="BL1318" s="15"/>
      <c r="BM1318" s="15"/>
      <c r="BN1318" s="15"/>
      <c r="BO1318" s="15"/>
      <c r="BQ1318" s="18"/>
      <c r="BR1318" s="15"/>
      <c r="BS1318" s="15"/>
      <c r="BT1318" s="15"/>
      <c r="BU1318" s="15"/>
      <c r="BV1318" s="15"/>
      <c r="BW1318" s="15"/>
      <c r="BX1318" s="15"/>
      <c r="BY1318" s="15"/>
      <c r="BZ1318" s="15"/>
    </row>
    <row r="1319" spans="1:78" ht="15" customHeight="1" x14ac:dyDescent="0.75">
      <c r="A1319" s="10">
        <v>1</v>
      </c>
      <c r="B1319" s="11">
        <v>10500</v>
      </c>
      <c r="C1319" s="11">
        <v>57880</v>
      </c>
      <c r="D1319" s="11">
        <v>66802</v>
      </c>
      <c r="E1319" s="11">
        <v>2</v>
      </c>
      <c r="F1319" s="11">
        <v>0</v>
      </c>
      <c r="G1319" s="11">
        <v>0</v>
      </c>
      <c r="H1319" s="11">
        <v>94.598425262000006</v>
      </c>
      <c r="I1319" s="11">
        <v>8</v>
      </c>
      <c r="J1319" s="11">
        <v>21</v>
      </c>
      <c r="K1319" s="11">
        <v>45.464765837000002</v>
      </c>
      <c r="L1319" s="11" t="s">
        <v>20</v>
      </c>
      <c r="M1319" s="11" t="s">
        <v>14</v>
      </c>
      <c r="N1319" s="11">
        <f t="shared" si="140"/>
        <v>0</v>
      </c>
      <c r="O1319" s="11">
        <f t="shared" si="141"/>
        <v>0</v>
      </c>
      <c r="P1319" s="11">
        <f t="shared" si="142"/>
        <v>1</v>
      </c>
      <c r="Q1319" s="11">
        <f t="shared" si="143"/>
        <v>0</v>
      </c>
      <c r="R1319" s="11">
        <f t="shared" si="144"/>
        <v>0</v>
      </c>
      <c r="S1319" s="11">
        <f t="shared" si="145"/>
        <v>0</v>
      </c>
      <c r="T1319" s="9">
        <f t="shared" si="146"/>
        <v>0</v>
      </c>
      <c r="AT1319" s="18"/>
      <c r="AU1319" s="15"/>
      <c r="AV1319" s="15"/>
      <c r="AW1319" s="15"/>
      <c r="AX1319" s="15"/>
      <c r="AY1319" s="15"/>
      <c r="AZ1319" s="15"/>
      <c r="BA1319" s="15"/>
      <c r="BB1319" s="15"/>
      <c r="BC1319" s="15"/>
      <c r="BD1319" s="15"/>
      <c r="BE1319" s="15"/>
      <c r="BF1319" s="15"/>
      <c r="BG1319" s="15"/>
      <c r="BH1319" s="15"/>
      <c r="BI1319" s="15"/>
      <c r="BJ1319" s="15"/>
      <c r="BK1319" s="15"/>
      <c r="BL1319" s="15"/>
      <c r="BM1319" s="15"/>
      <c r="BN1319" s="15"/>
      <c r="BO1319" s="15"/>
      <c r="BQ1319" s="18"/>
      <c r="BR1319" s="15"/>
      <c r="BS1319" s="15"/>
      <c r="BT1319" s="15"/>
      <c r="BU1319" s="15"/>
      <c r="BV1319" s="15"/>
      <c r="BW1319" s="15"/>
      <c r="BX1319" s="15"/>
      <c r="BY1319" s="15"/>
      <c r="BZ1319" s="15"/>
    </row>
    <row r="1320" spans="1:78" ht="15" customHeight="1" x14ac:dyDescent="0.75">
      <c r="A1320" s="10">
        <v>0</v>
      </c>
      <c r="B1320" s="11">
        <v>10500</v>
      </c>
      <c r="C1320" s="11">
        <v>63130</v>
      </c>
      <c r="D1320" s="11">
        <v>71387</v>
      </c>
      <c r="E1320" s="11">
        <v>3</v>
      </c>
      <c r="F1320" s="11">
        <v>0</v>
      </c>
      <c r="G1320" s="11">
        <v>2</v>
      </c>
      <c r="H1320" s="11">
        <v>305.55692801999999</v>
      </c>
      <c r="I1320" s="11">
        <v>0</v>
      </c>
      <c r="J1320" s="11">
        <v>10</v>
      </c>
      <c r="K1320" s="11">
        <v>32.177916695999997</v>
      </c>
      <c r="L1320" s="11" t="s">
        <v>20</v>
      </c>
      <c r="M1320" s="11" t="s">
        <v>14</v>
      </c>
      <c r="N1320" s="11">
        <f t="shared" si="140"/>
        <v>0</v>
      </c>
      <c r="O1320" s="11">
        <f t="shared" si="141"/>
        <v>0</v>
      </c>
      <c r="P1320" s="11">
        <f t="shared" si="142"/>
        <v>1</v>
      </c>
      <c r="Q1320" s="11">
        <f t="shared" si="143"/>
        <v>0</v>
      </c>
      <c r="R1320" s="11">
        <f t="shared" si="144"/>
        <v>0</v>
      </c>
      <c r="S1320" s="11">
        <f t="shared" si="145"/>
        <v>0</v>
      </c>
      <c r="T1320" s="9">
        <f t="shared" si="146"/>
        <v>0</v>
      </c>
      <c r="AT1320" s="18"/>
      <c r="AU1320" s="15"/>
      <c r="AV1320" s="15"/>
      <c r="AW1320" s="15"/>
      <c r="AX1320" s="15"/>
      <c r="AY1320" s="15"/>
      <c r="AZ1320" s="15"/>
      <c r="BA1320" s="15"/>
      <c r="BB1320" s="15"/>
      <c r="BC1320" s="15"/>
      <c r="BD1320" s="15"/>
      <c r="BE1320" s="15"/>
      <c r="BF1320" s="15"/>
      <c r="BG1320" s="15"/>
      <c r="BH1320" s="15"/>
      <c r="BI1320" s="15"/>
      <c r="BJ1320" s="15"/>
      <c r="BK1320" s="15"/>
      <c r="BL1320" s="15"/>
      <c r="BM1320" s="15"/>
      <c r="BN1320" s="15"/>
      <c r="BO1320" s="15"/>
      <c r="BQ1320" s="18"/>
      <c r="BR1320" s="15"/>
      <c r="BS1320" s="15"/>
      <c r="BT1320" s="15"/>
      <c r="BU1320" s="15"/>
      <c r="BV1320" s="15"/>
      <c r="BW1320" s="15"/>
      <c r="BX1320" s="15"/>
      <c r="BY1320" s="15"/>
      <c r="BZ1320" s="15"/>
    </row>
    <row r="1321" spans="1:78" ht="15" customHeight="1" x14ac:dyDescent="0.75">
      <c r="A1321" s="10">
        <v>0</v>
      </c>
      <c r="B1321" s="11">
        <v>10500</v>
      </c>
      <c r="C1321" s="11">
        <v>57372</v>
      </c>
      <c r="D1321" s="11">
        <v>67960</v>
      </c>
      <c r="E1321" s="11">
        <v>1.5</v>
      </c>
      <c r="F1321" s="11">
        <v>0</v>
      </c>
      <c r="G1321" s="11">
        <v>0</v>
      </c>
      <c r="H1321" s="11">
        <v>158.26666667000001</v>
      </c>
      <c r="I1321" s="11">
        <v>2</v>
      </c>
      <c r="J1321" s="11">
        <v>35</v>
      </c>
      <c r="K1321" s="11"/>
      <c r="L1321" s="11" t="s">
        <v>20</v>
      </c>
      <c r="M1321" s="11" t="s">
        <v>18</v>
      </c>
      <c r="N1321" s="11">
        <f t="shared" si="140"/>
        <v>0</v>
      </c>
      <c r="O1321" s="11">
        <f t="shared" si="141"/>
        <v>0</v>
      </c>
      <c r="P1321" s="11">
        <f t="shared" si="142"/>
        <v>0</v>
      </c>
      <c r="Q1321" s="11">
        <f t="shared" si="143"/>
        <v>0</v>
      </c>
      <c r="R1321" s="11">
        <f t="shared" si="144"/>
        <v>0</v>
      </c>
      <c r="S1321" s="11">
        <f t="shared" si="145"/>
        <v>1</v>
      </c>
      <c r="T1321" s="9">
        <f t="shared" si="146"/>
        <v>0</v>
      </c>
      <c r="AT1321" s="18"/>
      <c r="AU1321" s="15"/>
      <c r="AV1321" s="15"/>
      <c r="AW1321" s="15"/>
      <c r="AX1321" s="15"/>
      <c r="AY1321" s="15"/>
      <c r="AZ1321" s="15"/>
      <c r="BA1321" s="15"/>
      <c r="BB1321" s="15"/>
      <c r="BC1321" s="15"/>
      <c r="BD1321" s="15"/>
      <c r="BE1321" s="15"/>
      <c r="BF1321" s="15"/>
      <c r="BG1321" s="15"/>
      <c r="BH1321" s="15"/>
      <c r="BI1321" s="15"/>
      <c r="BJ1321" s="15"/>
      <c r="BK1321" s="15"/>
      <c r="BL1321" s="15"/>
      <c r="BM1321" s="15"/>
      <c r="BN1321" s="15"/>
      <c r="BO1321" s="15"/>
      <c r="BQ1321" s="18"/>
      <c r="BR1321" s="15"/>
      <c r="BS1321" s="15"/>
      <c r="BT1321" s="15"/>
      <c r="BU1321" s="15"/>
      <c r="BV1321" s="15"/>
      <c r="BW1321" s="15"/>
      <c r="BX1321" s="15"/>
      <c r="BY1321" s="15"/>
      <c r="BZ1321" s="15"/>
    </row>
    <row r="1322" spans="1:78" ht="15" customHeight="1" x14ac:dyDescent="0.75">
      <c r="A1322" s="10">
        <v>1</v>
      </c>
      <c r="B1322" s="11">
        <v>10500</v>
      </c>
      <c r="C1322" s="11"/>
      <c r="D1322" s="11">
        <v>18600</v>
      </c>
      <c r="E1322" s="11">
        <v>24</v>
      </c>
      <c r="F1322" s="11"/>
      <c r="G1322" s="11"/>
      <c r="H1322" s="11"/>
      <c r="I1322" s="11"/>
      <c r="J1322" s="11"/>
      <c r="K1322" s="11"/>
      <c r="L1322" s="11" t="s">
        <v>13</v>
      </c>
      <c r="M1322" s="11" t="s">
        <v>14</v>
      </c>
      <c r="N1322" s="11">
        <f t="shared" si="140"/>
        <v>1</v>
      </c>
      <c r="O1322" s="11">
        <f t="shared" si="141"/>
        <v>0</v>
      </c>
      <c r="P1322" s="11">
        <f t="shared" si="142"/>
        <v>1</v>
      </c>
      <c r="Q1322" s="11">
        <f t="shared" si="143"/>
        <v>0</v>
      </c>
      <c r="R1322" s="11">
        <f t="shared" si="144"/>
        <v>0</v>
      </c>
      <c r="S1322" s="11">
        <f t="shared" si="145"/>
        <v>0</v>
      </c>
      <c r="T1322" s="9">
        <f t="shared" si="146"/>
        <v>0</v>
      </c>
      <c r="AT1322" s="18"/>
      <c r="AU1322" s="15"/>
      <c r="AV1322" s="15"/>
      <c r="AW1322" s="15"/>
      <c r="AX1322" s="15"/>
      <c r="AY1322" s="15"/>
      <c r="AZ1322" s="15"/>
      <c r="BA1322" s="15"/>
      <c r="BB1322" s="15"/>
      <c r="BC1322" s="15"/>
      <c r="BD1322" s="15"/>
      <c r="BE1322" s="15"/>
      <c r="BF1322" s="15"/>
      <c r="BG1322" s="15"/>
      <c r="BH1322" s="15"/>
      <c r="BI1322" s="15"/>
      <c r="BJ1322" s="15"/>
      <c r="BK1322" s="15"/>
      <c r="BL1322" s="15"/>
      <c r="BM1322" s="15"/>
      <c r="BN1322" s="15"/>
      <c r="BO1322" s="15"/>
      <c r="BQ1322" s="18"/>
      <c r="BR1322" s="15"/>
      <c r="BS1322" s="15"/>
      <c r="BT1322" s="15"/>
      <c r="BU1322" s="15"/>
      <c r="BV1322" s="15"/>
      <c r="BW1322" s="15"/>
      <c r="BX1322" s="15"/>
      <c r="BY1322" s="15"/>
      <c r="BZ1322" s="15"/>
    </row>
    <row r="1323" spans="1:78" ht="15" customHeight="1" x14ac:dyDescent="0.75">
      <c r="A1323" s="10">
        <v>0</v>
      </c>
      <c r="B1323" s="11">
        <v>10500</v>
      </c>
      <c r="C1323" s="11">
        <v>74000</v>
      </c>
      <c r="D1323" s="11">
        <v>89000</v>
      </c>
      <c r="E1323" s="11">
        <v>6</v>
      </c>
      <c r="F1323" s="11">
        <v>0</v>
      </c>
      <c r="G1323" s="11">
        <v>0</v>
      </c>
      <c r="H1323" s="11">
        <v>138.03333333</v>
      </c>
      <c r="I1323" s="11">
        <v>2</v>
      </c>
      <c r="J1323" s="11">
        <v>27</v>
      </c>
      <c r="K1323" s="11"/>
      <c r="L1323" s="11" t="s">
        <v>20</v>
      </c>
      <c r="M1323" s="11" t="s">
        <v>17</v>
      </c>
      <c r="N1323" s="11">
        <f t="shared" si="140"/>
        <v>0</v>
      </c>
      <c r="O1323" s="11">
        <f t="shared" si="141"/>
        <v>1</v>
      </c>
      <c r="P1323" s="11">
        <f t="shared" si="142"/>
        <v>0</v>
      </c>
      <c r="Q1323" s="11">
        <f t="shared" si="143"/>
        <v>0</v>
      </c>
      <c r="R1323" s="11">
        <f t="shared" si="144"/>
        <v>0</v>
      </c>
      <c r="S1323" s="11">
        <f t="shared" si="145"/>
        <v>0</v>
      </c>
      <c r="T1323" s="9">
        <f t="shared" si="146"/>
        <v>0</v>
      </c>
      <c r="AT1323" s="18"/>
      <c r="AU1323" s="15"/>
      <c r="AV1323" s="15"/>
      <c r="AW1323" s="15"/>
      <c r="AX1323" s="15"/>
      <c r="AY1323" s="15"/>
      <c r="AZ1323" s="15"/>
      <c r="BA1323" s="15"/>
      <c r="BB1323" s="15"/>
      <c r="BC1323" s="15"/>
      <c r="BD1323" s="15"/>
      <c r="BE1323" s="15"/>
      <c r="BF1323" s="15"/>
      <c r="BG1323" s="15"/>
      <c r="BH1323" s="15"/>
      <c r="BI1323" s="15"/>
      <c r="BJ1323" s="15"/>
      <c r="BK1323" s="15"/>
      <c r="BL1323" s="15"/>
      <c r="BM1323" s="15"/>
      <c r="BN1323" s="15"/>
      <c r="BO1323" s="15"/>
      <c r="BQ1323" s="18"/>
      <c r="BR1323" s="15"/>
      <c r="BS1323" s="15"/>
      <c r="BT1323" s="15"/>
      <c r="BU1323" s="15"/>
      <c r="BV1323" s="15"/>
      <c r="BW1323" s="15"/>
      <c r="BX1323" s="15"/>
      <c r="BY1323" s="15"/>
      <c r="BZ1323" s="15"/>
    </row>
    <row r="1324" spans="1:78" ht="15" customHeight="1" x14ac:dyDescent="0.75">
      <c r="A1324" s="10">
        <v>1</v>
      </c>
      <c r="B1324" s="11">
        <v>10500</v>
      </c>
      <c r="C1324" s="11">
        <v>41500</v>
      </c>
      <c r="D1324" s="11">
        <v>56247</v>
      </c>
      <c r="E1324" s="11">
        <v>8</v>
      </c>
      <c r="F1324" s="11">
        <v>0</v>
      </c>
      <c r="G1324" s="11">
        <v>1</v>
      </c>
      <c r="H1324" s="11">
        <v>70.033333333000002</v>
      </c>
      <c r="I1324" s="11">
        <v>2</v>
      </c>
      <c r="J1324" s="11">
        <v>24</v>
      </c>
      <c r="K1324" s="11"/>
      <c r="L1324" s="11" t="s">
        <v>20</v>
      </c>
      <c r="M1324" s="11" t="s">
        <v>14</v>
      </c>
      <c r="N1324" s="11">
        <f t="shared" si="140"/>
        <v>0</v>
      </c>
      <c r="O1324" s="11">
        <f t="shared" si="141"/>
        <v>0</v>
      </c>
      <c r="P1324" s="11">
        <f t="shared" si="142"/>
        <v>1</v>
      </c>
      <c r="Q1324" s="11">
        <f t="shared" si="143"/>
        <v>0</v>
      </c>
      <c r="R1324" s="11">
        <f t="shared" si="144"/>
        <v>0</v>
      </c>
      <c r="S1324" s="11">
        <f t="shared" si="145"/>
        <v>0</v>
      </c>
      <c r="T1324" s="9">
        <f t="shared" si="146"/>
        <v>0</v>
      </c>
      <c r="AT1324" s="18"/>
      <c r="AU1324" s="15"/>
      <c r="AV1324" s="15"/>
      <c r="AW1324" s="15"/>
      <c r="AX1324" s="15"/>
      <c r="AY1324" s="15"/>
      <c r="AZ1324" s="15"/>
      <c r="BA1324" s="15"/>
      <c r="BB1324" s="15"/>
      <c r="BC1324" s="15"/>
      <c r="BD1324" s="15"/>
      <c r="BE1324" s="15"/>
      <c r="BF1324" s="15"/>
      <c r="BG1324" s="15"/>
      <c r="BH1324" s="15"/>
      <c r="BI1324" s="15"/>
      <c r="BJ1324" s="15"/>
      <c r="BK1324" s="15"/>
      <c r="BL1324" s="15"/>
      <c r="BM1324" s="15"/>
      <c r="BN1324" s="15"/>
      <c r="BO1324" s="15"/>
      <c r="BQ1324" s="18"/>
      <c r="BR1324" s="15"/>
      <c r="BS1324" s="15"/>
      <c r="BT1324" s="15"/>
      <c r="BU1324" s="15"/>
      <c r="BV1324" s="15"/>
      <c r="BW1324" s="15"/>
      <c r="BX1324" s="15"/>
      <c r="BY1324" s="15"/>
      <c r="BZ1324" s="15"/>
    </row>
    <row r="1325" spans="1:78" ht="15" customHeight="1" x14ac:dyDescent="0.75">
      <c r="A1325" s="10">
        <v>0</v>
      </c>
      <c r="B1325" s="11">
        <v>10500</v>
      </c>
      <c r="C1325" s="11">
        <v>30922</v>
      </c>
      <c r="D1325" s="11">
        <v>57682</v>
      </c>
      <c r="E1325" s="11">
        <v>30</v>
      </c>
      <c r="F1325" s="11">
        <v>0</v>
      </c>
      <c r="G1325" s="11">
        <v>0</v>
      </c>
      <c r="H1325" s="11">
        <v>241.46041263000001</v>
      </c>
      <c r="I1325" s="11">
        <v>0</v>
      </c>
      <c r="J1325" s="11">
        <v>19</v>
      </c>
      <c r="K1325" s="11">
        <v>23.237035018</v>
      </c>
      <c r="L1325" s="11"/>
      <c r="M1325" s="11" t="s">
        <v>14</v>
      </c>
      <c r="N1325" s="11">
        <f t="shared" si="140"/>
        <v>0</v>
      </c>
      <c r="O1325" s="11">
        <f t="shared" si="141"/>
        <v>0</v>
      </c>
      <c r="P1325" s="11">
        <f t="shared" si="142"/>
        <v>1</v>
      </c>
      <c r="Q1325" s="11">
        <f t="shared" si="143"/>
        <v>0</v>
      </c>
      <c r="R1325" s="11">
        <f t="shared" si="144"/>
        <v>0</v>
      </c>
      <c r="S1325" s="11">
        <f t="shared" si="145"/>
        <v>0</v>
      </c>
      <c r="T1325" s="9">
        <f t="shared" si="146"/>
        <v>0</v>
      </c>
      <c r="AT1325" s="18"/>
      <c r="AU1325" s="15"/>
      <c r="AV1325" s="15"/>
      <c r="AW1325" s="15"/>
      <c r="AX1325" s="15"/>
      <c r="AY1325" s="15"/>
      <c r="AZ1325" s="15"/>
      <c r="BA1325" s="15"/>
      <c r="BB1325" s="15"/>
      <c r="BC1325" s="15"/>
      <c r="BD1325" s="15"/>
      <c r="BE1325" s="15"/>
      <c r="BF1325" s="15"/>
      <c r="BG1325" s="15"/>
      <c r="BH1325" s="15"/>
      <c r="BI1325" s="15"/>
      <c r="BJ1325" s="15"/>
      <c r="BK1325" s="15"/>
      <c r="BL1325" s="15"/>
      <c r="BM1325" s="15"/>
      <c r="BN1325" s="15"/>
      <c r="BO1325" s="15"/>
      <c r="BQ1325" s="18"/>
      <c r="BR1325" s="15"/>
      <c r="BS1325" s="15"/>
      <c r="BT1325" s="15"/>
      <c r="BU1325" s="15"/>
      <c r="BV1325" s="15"/>
      <c r="BW1325" s="15"/>
      <c r="BX1325" s="15"/>
      <c r="BY1325" s="15"/>
      <c r="BZ1325" s="15"/>
    </row>
    <row r="1326" spans="1:78" ht="15" customHeight="1" x14ac:dyDescent="0.75">
      <c r="A1326" s="10">
        <v>0</v>
      </c>
      <c r="B1326" s="11">
        <v>10500</v>
      </c>
      <c r="C1326" s="11">
        <v>69656</v>
      </c>
      <c r="D1326" s="11">
        <v>88198</v>
      </c>
      <c r="E1326" s="11">
        <v>15</v>
      </c>
      <c r="F1326" s="11">
        <v>0</v>
      </c>
      <c r="G1326" s="11">
        <v>0</v>
      </c>
      <c r="H1326" s="11">
        <v>97.319406172000001</v>
      </c>
      <c r="I1326" s="11">
        <v>0</v>
      </c>
      <c r="J1326" s="11">
        <v>8</v>
      </c>
      <c r="K1326" s="11">
        <v>27.322396546</v>
      </c>
      <c r="L1326" s="11" t="s">
        <v>20</v>
      </c>
      <c r="M1326" s="11" t="s">
        <v>15</v>
      </c>
      <c r="N1326" s="11">
        <f t="shared" si="140"/>
        <v>0</v>
      </c>
      <c r="O1326" s="11">
        <f t="shared" si="141"/>
        <v>0</v>
      </c>
      <c r="P1326" s="11">
        <f t="shared" si="142"/>
        <v>0</v>
      </c>
      <c r="Q1326" s="11">
        <f t="shared" si="143"/>
        <v>1</v>
      </c>
      <c r="R1326" s="11">
        <f t="shared" si="144"/>
        <v>0</v>
      </c>
      <c r="S1326" s="11">
        <f t="shared" si="145"/>
        <v>0</v>
      </c>
      <c r="T1326" s="9">
        <f t="shared" si="146"/>
        <v>0</v>
      </c>
      <c r="AT1326" s="18"/>
      <c r="AU1326" s="15"/>
      <c r="AV1326" s="15"/>
      <c r="AW1326" s="15"/>
      <c r="AX1326" s="15"/>
      <c r="AY1326" s="15"/>
      <c r="AZ1326" s="15"/>
      <c r="BA1326" s="15"/>
      <c r="BB1326" s="15"/>
      <c r="BC1326" s="15"/>
      <c r="BD1326" s="15"/>
      <c r="BE1326" s="15"/>
      <c r="BF1326" s="15"/>
      <c r="BG1326" s="15"/>
      <c r="BH1326" s="15"/>
      <c r="BI1326" s="15"/>
      <c r="BJ1326" s="15"/>
      <c r="BK1326" s="15"/>
      <c r="BL1326" s="15"/>
      <c r="BM1326" s="15"/>
      <c r="BN1326" s="15"/>
      <c r="BO1326" s="15"/>
      <c r="BQ1326" s="18"/>
      <c r="BR1326" s="15"/>
      <c r="BS1326" s="15"/>
      <c r="BT1326" s="15"/>
      <c r="BU1326" s="15"/>
      <c r="BV1326" s="15"/>
      <c r="BW1326" s="15"/>
      <c r="BX1326" s="15"/>
      <c r="BY1326" s="15"/>
      <c r="BZ1326" s="15"/>
    </row>
    <row r="1327" spans="1:78" ht="15" customHeight="1" x14ac:dyDescent="0.75">
      <c r="A1327" s="10">
        <v>1</v>
      </c>
      <c r="B1327" s="11">
        <v>10500</v>
      </c>
      <c r="C1327" s="11">
        <v>89000</v>
      </c>
      <c r="D1327" s="11">
        <v>268000</v>
      </c>
      <c r="E1327" s="11"/>
      <c r="F1327" s="11">
        <v>4</v>
      </c>
      <c r="G1327" s="11"/>
      <c r="H1327" s="11">
        <v>120.8</v>
      </c>
      <c r="I1327" s="11">
        <v>2</v>
      </c>
      <c r="J1327" s="11">
        <v>15</v>
      </c>
      <c r="K1327" s="11"/>
      <c r="L1327" s="11" t="s">
        <v>13</v>
      </c>
      <c r="M1327" s="11" t="s">
        <v>18</v>
      </c>
      <c r="N1327" s="11">
        <f t="shared" si="140"/>
        <v>1</v>
      </c>
      <c r="O1327" s="11">
        <f t="shared" si="141"/>
        <v>0</v>
      </c>
      <c r="P1327" s="11">
        <f t="shared" si="142"/>
        <v>0</v>
      </c>
      <c r="Q1327" s="11">
        <f t="shared" si="143"/>
        <v>0</v>
      </c>
      <c r="R1327" s="11">
        <f t="shared" si="144"/>
        <v>0</v>
      </c>
      <c r="S1327" s="11">
        <f t="shared" si="145"/>
        <v>1</v>
      </c>
      <c r="T1327" s="9">
        <f t="shared" si="146"/>
        <v>120.8</v>
      </c>
      <c r="AT1327" s="18"/>
      <c r="AU1327" s="15"/>
      <c r="AV1327" s="15"/>
      <c r="AW1327" s="15"/>
      <c r="AX1327" s="15"/>
      <c r="AY1327" s="15"/>
      <c r="AZ1327" s="15"/>
      <c r="BA1327" s="15"/>
      <c r="BB1327" s="15"/>
      <c r="BC1327" s="15"/>
      <c r="BD1327" s="15"/>
      <c r="BE1327" s="15"/>
      <c r="BF1327" s="15"/>
      <c r="BG1327" s="15"/>
      <c r="BH1327" s="15"/>
      <c r="BI1327" s="15"/>
      <c r="BJ1327" s="15"/>
      <c r="BK1327" s="15"/>
      <c r="BL1327" s="15"/>
      <c r="BM1327" s="15"/>
      <c r="BN1327" s="15"/>
      <c r="BO1327" s="15"/>
      <c r="BQ1327" s="18"/>
      <c r="BR1327" s="15"/>
      <c r="BS1327" s="15"/>
      <c r="BT1327" s="15"/>
      <c r="BU1327" s="15"/>
      <c r="BV1327" s="15"/>
      <c r="BW1327" s="15"/>
      <c r="BX1327" s="15"/>
      <c r="BY1327" s="15"/>
      <c r="BZ1327" s="15"/>
    </row>
    <row r="1328" spans="1:78" ht="15" customHeight="1" x14ac:dyDescent="0.75">
      <c r="A1328" s="10">
        <v>0</v>
      </c>
      <c r="B1328" s="11">
        <v>10500</v>
      </c>
      <c r="C1328" s="11">
        <v>42003</v>
      </c>
      <c r="D1328" s="11">
        <v>53754</v>
      </c>
      <c r="E1328" s="11">
        <v>16</v>
      </c>
      <c r="F1328" s="11">
        <v>0</v>
      </c>
      <c r="G1328" s="11">
        <v>0</v>
      </c>
      <c r="H1328" s="11">
        <v>84.551104187000007</v>
      </c>
      <c r="I1328" s="11">
        <v>0</v>
      </c>
      <c r="J1328" s="11">
        <v>12</v>
      </c>
      <c r="K1328" s="11">
        <v>32.342959321000002</v>
      </c>
      <c r="L1328" s="11" t="s">
        <v>20</v>
      </c>
      <c r="M1328" s="11" t="s">
        <v>14</v>
      </c>
      <c r="N1328" s="11">
        <f t="shared" si="140"/>
        <v>0</v>
      </c>
      <c r="O1328" s="11">
        <f t="shared" si="141"/>
        <v>0</v>
      </c>
      <c r="P1328" s="11">
        <f t="shared" si="142"/>
        <v>1</v>
      </c>
      <c r="Q1328" s="11">
        <f t="shared" si="143"/>
        <v>0</v>
      </c>
      <c r="R1328" s="11">
        <f t="shared" si="144"/>
        <v>0</v>
      </c>
      <c r="S1328" s="11">
        <f t="shared" si="145"/>
        <v>0</v>
      </c>
      <c r="T1328" s="9">
        <f t="shared" si="146"/>
        <v>0</v>
      </c>
      <c r="AT1328" s="18"/>
      <c r="AU1328" s="15"/>
      <c r="AV1328" s="15"/>
      <c r="AW1328" s="15"/>
      <c r="AX1328" s="15"/>
      <c r="AY1328" s="15"/>
      <c r="AZ1328" s="15"/>
      <c r="BA1328" s="15"/>
      <c r="BB1328" s="15"/>
      <c r="BC1328" s="15"/>
      <c r="BD1328" s="15"/>
      <c r="BE1328" s="15"/>
      <c r="BF1328" s="15"/>
      <c r="BG1328" s="15"/>
      <c r="BH1328" s="15"/>
      <c r="BI1328" s="15"/>
      <c r="BJ1328" s="15"/>
      <c r="BK1328" s="15"/>
      <c r="BL1328" s="15"/>
      <c r="BM1328" s="15"/>
      <c r="BN1328" s="15"/>
      <c r="BO1328" s="15"/>
      <c r="BQ1328" s="18"/>
      <c r="BR1328" s="15"/>
      <c r="BS1328" s="15"/>
      <c r="BT1328" s="15"/>
      <c r="BU1328" s="15"/>
      <c r="BV1328" s="15"/>
      <c r="BW1328" s="15"/>
      <c r="BX1328" s="15"/>
      <c r="BY1328" s="15"/>
      <c r="BZ1328" s="15"/>
    </row>
    <row r="1329" spans="1:78" ht="15" customHeight="1" x14ac:dyDescent="0.75">
      <c r="A1329" s="10">
        <v>0</v>
      </c>
      <c r="B1329" s="11">
        <v>10500</v>
      </c>
      <c r="C1329" s="11">
        <v>76729</v>
      </c>
      <c r="D1329" s="11">
        <v>102287</v>
      </c>
      <c r="E1329" s="11">
        <v>5</v>
      </c>
      <c r="F1329" s="11">
        <v>0</v>
      </c>
      <c r="G1329" s="11">
        <v>0</v>
      </c>
      <c r="H1329" s="11">
        <v>89.062698772999994</v>
      </c>
      <c r="I1329" s="11">
        <v>1</v>
      </c>
      <c r="J1329" s="11">
        <v>33</v>
      </c>
      <c r="K1329" s="11">
        <v>38.447658863000001</v>
      </c>
      <c r="L1329" s="11" t="s">
        <v>13</v>
      </c>
      <c r="M1329" s="11" t="s">
        <v>18</v>
      </c>
      <c r="N1329" s="11">
        <f t="shared" si="140"/>
        <v>1</v>
      </c>
      <c r="O1329" s="11">
        <f t="shared" si="141"/>
        <v>0</v>
      </c>
      <c r="P1329" s="11">
        <f t="shared" si="142"/>
        <v>0</v>
      </c>
      <c r="Q1329" s="11">
        <f t="shared" si="143"/>
        <v>0</v>
      </c>
      <c r="R1329" s="11">
        <f t="shared" si="144"/>
        <v>0</v>
      </c>
      <c r="S1329" s="11">
        <f t="shared" si="145"/>
        <v>1</v>
      </c>
      <c r="T1329" s="9">
        <f t="shared" si="146"/>
        <v>89.062698772999994</v>
      </c>
      <c r="AT1329" s="18"/>
      <c r="AU1329" s="15"/>
      <c r="AV1329" s="15"/>
      <c r="AW1329" s="15"/>
      <c r="AX1329" s="15"/>
      <c r="AY1329" s="15"/>
      <c r="AZ1329" s="15"/>
      <c r="BA1329" s="15"/>
      <c r="BB1329" s="15"/>
      <c r="BC1329" s="15"/>
      <c r="BD1329" s="15"/>
      <c r="BE1329" s="15"/>
      <c r="BF1329" s="15"/>
      <c r="BG1329" s="15"/>
      <c r="BH1329" s="15"/>
      <c r="BI1329" s="15"/>
      <c r="BJ1329" s="15"/>
      <c r="BK1329" s="15"/>
      <c r="BL1329" s="15"/>
      <c r="BM1329" s="15"/>
      <c r="BN1329" s="15"/>
      <c r="BO1329" s="15"/>
      <c r="BQ1329" s="18"/>
      <c r="BR1329" s="15"/>
      <c r="BS1329" s="15"/>
      <c r="BT1329" s="15"/>
      <c r="BU1329" s="15"/>
      <c r="BV1329" s="15"/>
      <c r="BW1329" s="15"/>
      <c r="BX1329" s="15"/>
      <c r="BY1329" s="15"/>
      <c r="BZ1329" s="15"/>
    </row>
    <row r="1330" spans="1:78" ht="15" customHeight="1" x14ac:dyDescent="0.75">
      <c r="A1330" s="10">
        <v>0</v>
      </c>
      <c r="B1330" s="11">
        <v>10500</v>
      </c>
      <c r="C1330" s="11">
        <v>74814</v>
      </c>
      <c r="D1330" s="11">
        <v>98132</v>
      </c>
      <c r="E1330" s="11">
        <v>8</v>
      </c>
      <c r="F1330" s="11">
        <v>0</v>
      </c>
      <c r="G1330" s="11">
        <v>0</v>
      </c>
      <c r="H1330" s="11">
        <v>164.33089810000001</v>
      </c>
      <c r="I1330" s="11">
        <v>0</v>
      </c>
      <c r="J1330" s="11">
        <v>34</v>
      </c>
      <c r="K1330" s="11">
        <v>32.375149102000002</v>
      </c>
      <c r="L1330" s="11" t="s">
        <v>13</v>
      </c>
      <c r="M1330" s="11" t="s">
        <v>18</v>
      </c>
      <c r="N1330" s="11">
        <f t="shared" si="140"/>
        <v>1</v>
      </c>
      <c r="O1330" s="11">
        <f t="shared" si="141"/>
        <v>0</v>
      </c>
      <c r="P1330" s="11">
        <f t="shared" si="142"/>
        <v>0</v>
      </c>
      <c r="Q1330" s="11">
        <f t="shared" si="143"/>
        <v>0</v>
      </c>
      <c r="R1330" s="11">
        <f t="shared" si="144"/>
        <v>0</v>
      </c>
      <c r="S1330" s="11">
        <f t="shared" si="145"/>
        <v>1</v>
      </c>
      <c r="T1330" s="9">
        <f t="shared" si="146"/>
        <v>164.33089810000001</v>
      </c>
      <c r="AT1330" s="18"/>
      <c r="AU1330" s="15"/>
      <c r="AV1330" s="15"/>
      <c r="AW1330" s="15"/>
      <c r="AX1330" s="15"/>
      <c r="AY1330" s="15"/>
      <c r="AZ1330" s="15"/>
      <c r="BA1330" s="15"/>
      <c r="BB1330" s="15"/>
      <c r="BC1330" s="15"/>
      <c r="BD1330" s="15"/>
      <c r="BE1330" s="15"/>
      <c r="BF1330" s="15"/>
      <c r="BG1330" s="15"/>
      <c r="BH1330" s="15"/>
      <c r="BI1330" s="15"/>
      <c r="BJ1330" s="15"/>
      <c r="BK1330" s="15"/>
      <c r="BL1330" s="15"/>
      <c r="BM1330" s="15"/>
      <c r="BN1330" s="15"/>
      <c r="BO1330" s="15"/>
      <c r="BQ1330" s="18"/>
      <c r="BR1330" s="15"/>
      <c r="BS1330" s="15"/>
      <c r="BT1330" s="15"/>
      <c r="BU1330" s="15"/>
      <c r="BV1330" s="15"/>
      <c r="BW1330" s="15"/>
      <c r="BX1330" s="15"/>
      <c r="BY1330" s="15"/>
      <c r="BZ1330" s="15"/>
    </row>
    <row r="1331" spans="1:78" ht="15" customHeight="1" x14ac:dyDescent="0.75">
      <c r="A1331" s="10">
        <v>1</v>
      </c>
      <c r="B1331" s="11">
        <v>10500</v>
      </c>
      <c r="C1331" s="11">
        <v>55267</v>
      </c>
      <c r="D1331" s="11">
        <v>65160</v>
      </c>
      <c r="E1331" s="11">
        <v>1</v>
      </c>
      <c r="F1331" s="11">
        <v>0</v>
      </c>
      <c r="G1331" s="11">
        <v>0</v>
      </c>
      <c r="H1331" s="11">
        <v>108.27542318</v>
      </c>
      <c r="I1331" s="11">
        <v>8</v>
      </c>
      <c r="J1331" s="11">
        <v>22</v>
      </c>
      <c r="K1331" s="11">
        <v>47.079285364999997</v>
      </c>
      <c r="L1331" s="11" t="s">
        <v>20</v>
      </c>
      <c r="M1331" s="11" t="s">
        <v>14</v>
      </c>
      <c r="N1331" s="11">
        <f t="shared" si="140"/>
        <v>0</v>
      </c>
      <c r="O1331" s="11">
        <f t="shared" si="141"/>
        <v>0</v>
      </c>
      <c r="P1331" s="11">
        <f t="shared" si="142"/>
        <v>1</v>
      </c>
      <c r="Q1331" s="11">
        <f t="shared" si="143"/>
        <v>0</v>
      </c>
      <c r="R1331" s="11">
        <f t="shared" si="144"/>
        <v>0</v>
      </c>
      <c r="S1331" s="11">
        <f t="shared" si="145"/>
        <v>0</v>
      </c>
      <c r="T1331" s="9">
        <f t="shared" si="146"/>
        <v>0</v>
      </c>
      <c r="AT1331" s="18"/>
      <c r="AU1331" s="15"/>
      <c r="AV1331" s="15"/>
      <c r="AW1331" s="15"/>
      <c r="AX1331" s="15"/>
      <c r="AY1331" s="15"/>
      <c r="AZ1331" s="15"/>
      <c r="BA1331" s="15"/>
      <c r="BB1331" s="15"/>
      <c r="BC1331" s="15"/>
      <c r="BD1331" s="15"/>
      <c r="BE1331" s="15"/>
      <c r="BF1331" s="15"/>
      <c r="BG1331" s="15"/>
      <c r="BH1331" s="15"/>
      <c r="BI1331" s="15"/>
      <c r="BJ1331" s="15"/>
      <c r="BK1331" s="15"/>
      <c r="BL1331" s="15"/>
      <c r="BM1331" s="15"/>
      <c r="BN1331" s="15"/>
      <c r="BO1331" s="15"/>
      <c r="BQ1331" s="18"/>
      <c r="BR1331" s="15"/>
      <c r="BS1331" s="15"/>
      <c r="BT1331" s="15"/>
      <c r="BU1331" s="15"/>
      <c r="BV1331" s="15"/>
      <c r="BW1331" s="15"/>
      <c r="BX1331" s="15"/>
      <c r="BY1331" s="15"/>
      <c r="BZ1331" s="15"/>
    </row>
    <row r="1332" spans="1:78" ht="15" customHeight="1" x14ac:dyDescent="0.75">
      <c r="A1332" s="10">
        <v>0</v>
      </c>
      <c r="B1332" s="11">
        <v>10500</v>
      </c>
      <c r="C1332" s="11">
        <v>47483</v>
      </c>
      <c r="D1332" s="11">
        <v>53877</v>
      </c>
      <c r="E1332" s="11">
        <v>9</v>
      </c>
      <c r="F1332" s="11">
        <v>0</v>
      </c>
      <c r="G1332" s="11">
        <v>0</v>
      </c>
      <c r="H1332" s="11">
        <v>117.05239472</v>
      </c>
      <c r="I1332" s="11">
        <v>0</v>
      </c>
      <c r="J1332" s="11">
        <v>26</v>
      </c>
      <c r="K1332" s="11">
        <v>21.446281709000001</v>
      </c>
      <c r="L1332" s="11" t="s">
        <v>20</v>
      </c>
      <c r="M1332" s="11"/>
      <c r="N1332" s="11">
        <f t="shared" si="140"/>
        <v>0</v>
      </c>
      <c r="O1332" s="11">
        <f t="shared" si="141"/>
        <v>0</v>
      </c>
      <c r="P1332" s="11">
        <f t="shared" si="142"/>
        <v>0</v>
      </c>
      <c r="Q1332" s="11">
        <f t="shared" si="143"/>
        <v>0</v>
      </c>
      <c r="R1332" s="11">
        <f t="shared" si="144"/>
        <v>0</v>
      </c>
      <c r="S1332" s="11">
        <f t="shared" si="145"/>
        <v>0</v>
      </c>
      <c r="T1332" s="9">
        <f t="shared" si="146"/>
        <v>0</v>
      </c>
      <c r="AT1332" s="18"/>
      <c r="AU1332" s="15"/>
      <c r="AV1332" s="15"/>
      <c r="AW1332" s="15"/>
      <c r="AX1332" s="15"/>
      <c r="AY1332" s="15"/>
      <c r="AZ1332" s="15"/>
      <c r="BA1332" s="15"/>
      <c r="BB1332" s="15"/>
      <c r="BC1332" s="15"/>
      <c r="BD1332" s="15"/>
      <c r="BE1332" s="15"/>
      <c r="BF1332" s="15"/>
      <c r="BG1332" s="15"/>
      <c r="BH1332" s="15"/>
      <c r="BI1332" s="15"/>
      <c r="BJ1332" s="15"/>
      <c r="BK1332" s="15"/>
      <c r="BL1332" s="15"/>
      <c r="BM1332" s="15"/>
      <c r="BN1332" s="15"/>
      <c r="BO1332" s="15"/>
      <c r="BQ1332" s="18"/>
      <c r="BR1332" s="15"/>
      <c r="BS1332" s="15"/>
      <c r="BT1332" s="15"/>
      <c r="BU1332" s="15"/>
      <c r="BV1332" s="15"/>
      <c r="BW1332" s="15"/>
      <c r="BX1332" s="15"/>
      <c r="BY1332" s="15"/>
      <c r="BZ1332" s="15"/>
    </row>
    <row r="1333" spans="1:78" ht="15" customHeight="1" x14ac:dyDescent="0.75">
      <c r="A1333" s="10">
        <v>0</v>
      </c>
      <c r="B1333" s="11">
        <v>10500</v>
      </c>
      <c r="C1333" s="11">
        <v>34044</v>
      </c>
      <c r="D1333" s="11">
        <v>55784</v>
      </c>
      <c r="E1333" s="11">
        <v>10</v>
      </c>
      <c r="F1333" s="11">
        <v>0</v>
      </c>
      <c r="G1333" s="11">
        <v>0</v>
      </c>
      <c r="H1333" s="11">
        <v>245.1308598</v>
      </c>
      <c r="I1333" s="11">
        <v>1</v>
      </c>
      <c r="J1333" s="11">
        <v>32</v>
      </c>
      <c r="K1333" s="11">
        <v>36.350329432000002</v>
      </c>
      <c r="L1333" s="11" t="s">
        <v>20</v>
      </c>
      <c r="M1333" s="11" t="s">
        <v>14</v>
      </c>
      <c r="N1333" s="11">
        <f t="shared" si="140"/>
        <v>0</v>
      </c>
      <c r="O1333" s="11">
        <f t="shared" si="141"/>
        <v>0</v>
      </c>
      <c r="P1333" s="11">
        <f t="shared" si="142"/>
        <v>1</v>
      </c>
      <c r="Q1333" s="11">
        <f t="shared" si="143"/>
        <v>0</v>
      </c>
      <c r="R1333" s="11">
        <f t="shared" si="144"/>
        <v>0</v>
      </c>
      <c r="S1333" s="11">
        <f t="shared" si="145"/>
        <v>0</v>
      </c>
      <c r="T1333" s="9">
        <f t="shared" si="146"/>
        <v>0</v>
      </c>
      <c r="AT1333" s="18"/>
      <c r="AU1333" s="15"/>
      <c r="AV1333" s="15"/>
      <c r="AW1333" s="15"/>
      <c r="AX1333" s="15"/>
      <c r="AY1333" s="15"/>
      <c r="AZ1333" s="15"/>
      <c r="BA1333" s="15"/>
      <c r="BB1333" s="15"/>
      <c r="BC1333" s="15"/>
      <c r="BD1333" s="15"/>
      <c r="BE1333" s="15"/>
      <c r="BF1333" s="15"/>
      <c r="BG1333" s="15"/>
      <c r="BH1333" s="15"/>
      <c r="BI1333" s="15"/>
      <c r="BJ1333" s="15"/>
      <c r="BK1333" s="15"/>
      <c r="BL1333" s="15"/>
      <c r="BM1333" s="15"/>
      <c r="BN1333" s="15"/>
      <c r="BO1333" s="15"/>
      <c r="BQ1333" s="18"/>
      <c r="BR1333" s="15"/>
      <c r="BS1333" s="15"/>
      <c r="BT1333" s="15"/>
      <c r="BU1333" s="15"/>
      <c r="BV1333" s="15"/>
      <c r="BW1333" s="15"/>
      <c r="BX1333" s="15"/>
      <c r="BY1333" s="15"/>
      <c r="BZ1333" s="15"/>
    </row>
    <row r="1334" spans="1:78" ht="15" customHeight="1" x14ac:dyDescent="0.75">
      <c r="A1334" s="10">
        <v>0</v>
      </c>
      <c r="B1334" s="11">
        <v>10500</v>
      </c>
      <c r="C1334" s="11">
        <v>12630</v>
      </c>
      <c r="D1334" s="11">
        <v>32220</v>
      </c>
      <c r="E1334" s="11"/>
      <c r="F1334" s="11"/>
      <c r="G1334" s="11"/>
      <c r="H1334" s="11"/>
      <c r="I1334" s="11"/>
      <c r="J1334" s="11"/>
      <c r="K1334" s="11">
        <v>34.345859886</v>
      </c>
      <c r="L1334" s="11"/>
      <c r="M1334" s="11"/>
      <c r="N1334" s="11">
        <f t="shared" si="140"/>
        <v>0</v>
      </c>
      <c r="O1334" s="11">
        <f t="shared" si="141"/>
        <v>0</v>
      </c>
      <c r="P1334" s="11">
        <f t="shared" si="142"/>
        <v>0</v>
      </c>
      <c r="Q1334" s="11">
        <f t="shared" si="143"/>
        <v>0</v>
      </c>
      <c r="R1334" s="11">
        <f t="shared" si="144"/>
        <v>0</v>
      </c>
      <c r="S1334" s="11">
        <f t="shared" si="145"/>
        <v>0</v>
      </c>
      <c r="T1334" s="9">
        <f t="shared" si="146"/>
        <v>0</v>
      </c>
      <c r="AT1334" s="18"/>
      <c r="AU1334" s="15"/>
      <c r="AV1334" s="15"/>
      <c r="AW1334" s="15"/>
      <c r="AX1334" s="15"/>
      <c r="AY1334" s="15"/>
      <c r="AZ1334" s="15"/>
      <c r="BA1334" s="15"/>
      <c r="BB1334" s="15"/>
      <c r="BC1334" s="15"/>
      <c r="BD1334" s="15"/>
      <c r="BE1334" s="15"/>
      <c r="BF1334" s="15"/>
      <c r="BG1334" s="15"/>
      <c r="BH1334" s="15"/>
      <c r="BI1334" s="15"/>
      <c r="BJ1334" s="15"/>
      <c r="BK1334" s="15"/>
      <c r="BL1334" s="15"/>
      <c r="BM1334" s="15"/>
      <c r="BN1334" s="15"/>
      <c r="BO1334" s="15"/>
      <c r="BQ1334" s="18"/>
      <c r="BR1334" s="15"/>
      <c r="BS1334" s="15"/>
      <c r="BT1334" s="15"/>
      <c r="BU1334" s="15"/>
      <c r="BV1334" s="15"/>
      <c r="BW1334" s="15"/>
      <c r="BX1334" s="15"/>
      <c r="BY1334" s="15"/>
      <c r="BZ1334" s="15"/>
    </row>
    <row r="1335" spans="1:78" ht="15" customHeight="1" x14ac:dyDescent="0.75">
      <c r="A1335" s="10">
        <v>0</v>
      </c>
      <c r="B1335" s="11">
        <v>10500</v>
      </c>
      <c r="C1335" s="11">
        <v>27180</v>
      </c>
      <c r="D1335" s="11">
        <v>86978</v>
      </c>
      <c r="E1335" s="11">
        <v>22</v>
      </c>
      <c r="F1335" s="11">
        <v>0</v>
      </c>
      <c r="G1335" s="11">
        <v>0</v>
      </c>
      <c r="H1335" s="11">
        <v>230.72115441</v>
      </c>
      <c r="I1335" s="11">
        <v>0</v>
      </c>
      <c r="J1335" s="11">
        <v>10</v>
      </c>
      <c r="K1335" s="11">
        <v>25.753010226000001</v>
      </c>
      <c r="L1335" s="11" t="s">
        <v>13</v>
      </c>
      <c r="M1335" s="11" t="s">
        <v>18</v>
      </c>
      <c r="N1335" s="11">
        <f t="shared" si="140"/>
        <v>1</v>
      </c>
      <c r="O1335" s="11">
        <f t="shared" si="141"/>
        <v>0</v>
      </c>
      <c r="P1335" s="11">
        <f t="shared" si="142"/>
        <v>0</v>
      </c>
      <c r="Q1335" s="11">
        <f t="shared" si="143"/>
        <v>0</v>
      </c>
      <c r="R1335" s="11">
        <f t="shared" si="144"/>
        <v>0</v>
      </c>
      <c r="S1335" s="11">
        <f t="shared" si="145"/>
        <v>1</v>
      </c>
      <c r="T1335" s="9">
        <f t="shared" si="146"/>
        <v>230.72115441</v>
      </c>
      <c r="AT1335" s="18"/>
      <c r="AU1335" s="15"/>
      <c r="AV1335" s="15"/>
      <c r="AW1335" s="15"/>
      <c r="AX1335" s="15"/>
      <c r="AY1335" s="15"/>
      <c r="AZ1335" s="15"/>
      <c r="BA1335" s="15"/>
      <c r="BB1335" s="15"/>
      <c r="BC1335" s="15"/>
      <c r="BD1335" s="15"/>
      <c r="BE1335" s="15"/>
      <c r="BF1335" s="15"/>
      <c r="BG1335" s="15"/>
      <c r="BH1335" s="15"/>
      <c r="BI1335" s="15"/>
      <c r="BJ1335" s="15"/>
      <c r="BK1335" s="15"/>
      <c r="BL1335" s="15"/>
      <c r="BM1335" s="15"/>
      <c r="BN1335" s="15"/>
      <c r="BO1335" s="15"/>
      <c r="BQ1335" s="18"/>
      <c r="BR1335" s="15"/>
      <c r="BS1335" s="15"/>
      <c r="BT1335" s="15"/>
      <c r="BU1335" s="15"/>
      <c r="BV1335" s="15"/>
      <c r="BW1335" s="15"/>
      <c r="BX1335" s="15"/>
      <c r="BY1335" s="15"/>
      <c r="BZ1335" s="15"/>
    </row>
    <row r="1336" spans="1:78" ht="15" customHeight="1" x14ac:dyDescent="0.75">
      <c r="A1336" s="10">
        <v>0</v>
      </c>
      <c r="B1336" s="11">
        <v>10600</v>
      </c>
      <c r="C1336" s="11">
        <v>47701</v>
      </c>
      <c r="D1336" s="11">
        <v>66500</v>
      </c>
      <c r="E1336" s="11">
        <v>10</v>
      </c>
      <c r="F1336" s="11">
        <v>0</v>
      </c>
      <c r="G1336" s="11">
        <v>0</v>
      </c>
      <c r="H1336" s="11">
        <v>103.01428964999999</v>
      </c>
      <c r="I1336" s="11">
        <v>0</v>
      </c>
      <c r="J1336" s="11">
        <v>23</v>
      </c>
      <c r="K1336" s="11">
        <v>37.310006096999999</v>
      </c>
      <c r="L1336" s="11" t="s">
        <v>20</v>
      </c>
      <c r="M1336" s="11" t="s">
        <v>14</v>
      </c>
      <c r="N1336" s="11">
        <f t="shared" si="140"/>
        <v>0</v>
      </c>
      <c r="O1336" s="11">
        <f t="shared" si="141"/>
        <v>0</v>
      </c>
      <c r="P1336" s="11">
        <f t="shared" si="142"/>
        <v>1</v>
      </c>
      <c r="Q1336" s="11">
        <f t="shared" si="143"/>
        <v>0</v>
      </c>
      <c r="R1336" s="11">
        <f t="shared" si="144"/>
        <v>0</v>
      </c>
      <c r="S1336" s="11">
        <f t="shared" si="145"/>
        <v>0</v>
      </c>
      <c r="T1336" s="9">
        <f t="shared" si="146"/>
        <v>0</v>
      </c>
      <c r="AT1336" s="18"/>
      <c r="AU1336" s="15"/>
      <c r="AV1336" s="15"/>
      <c r="AW1336" s="15"/>
      <c r="AX1336" s="15"/>
      <c r="AY1336" s="15"/>
      <c r="AZ1336" s="15"/>
      <c r="BA1336" s="15"/>
      <c r="BB1336" s="15"/>
      <c r="BC1336" s="15"/>
      <c r="BD1336" s="15"/>
      <c r="BE1336" s="15"/>
      <c r="BF1336" s="15"/>
      <c r="BG1336" s="15"/>
      <c r="BH1336" s="15"/>
      <c r="BI1336" s="15"/>
      <c r="BJ1336" s="15"/>
      <c r="BK1336" s="15"/>
      <c r="BL1336" s="15"/>
      <c r="BM1336" s="15"/>
      <c r="BN1336" s="15"/>
      <c r="BO1336" s="15"/>
      <c r="BQ1336" s="18"/>
      <c r="BR1336" s="15"/>
      <c r="BS1336" s="15"/>
      <c r="BT1336" s="15"/>
      <c r="BU1336" s="15"/>
      <c r="BV1336" s="15"/>
      <c r="BW1336" s="15"/>
      <c r="BX1336" s="15"/>
      <c r="BY1336" s="15"/>
      <c r="BZ1336" s="15"/>
    </row>
    <row r="1337" spans="1:78" ht="15" customHeight="1" x14ac:dyDescent="0.75">
      <c r="A1337" s="10">
        <v>0</v>
      </c>
      <c r="B1337" s="11">
        <v>10600</v>
      </c>
      <c r="C1337" s="11">
        <v>37742</v>
      </c>
      <c r="D1337" s="11">
        <v>64334</v>
      </c>
      <c r="E1337" s="11"/>
      <c r="F1337" s="11"/>
      <c r="G1337" s="11"/>
      <c r="H1337" s="11"/>
      <c r="I1337" s="11"/>
      <c r="J1337" s="11"/>
      <c r="K1337" s="11">
        <v>37.541257883999997</v>
      </c>
      <c r="L1337" s="11" t="s">
        <v>20</v>
      </c>
      <c r="M1337" s="11" t="s">
        <v>17</v>
      </c>
      <c r="N1337" s="11">
        <f t="shared" si="140"/>
        <v>0</v>
      </c>
      <c r="O1337" s="11">
        <f t="shared" si="141"/>
        <v>1</v>
      </c>
      <c r="P1337" s="11">
        <f t="shared" si="142"/>
        <v>0</v>
      </c>
      <c r="Q1337" s="11">
        <f t="shared" si="143"/>
        <v>0</v>
      </c>
      <c r="R1337" s="11">
        <f t="shared" si="144"/>
        <v>0</v>
      </c>
      <c r="S1337" s="11">
        <f t="shared" si="145"/>
        <v>0</v>
      </c>
      <c r="T1337" s="9">
        <f t="shared" si="146"/>
        <v>0</v>
      </c>
      <c r="AT1337" s="18"/>
      <c r="AU1337" s="15"/>
      <c r="AV1337" s="15"/>
      <c r="AW1337" s="15"/>
      <c r="AX1337" s="15"/>
      <c r="AY1337" s="15"/>
      <c r="AZ1337" s="15"/>
      <c r="BA1337" s="15"/>
      <c r="BB1337" s="15"/>
      <c r="BC1337" s="15"/>
      <c r="BD1337" s="15"/>
      <c r="BE1337" s="15"/>
      <c r="BF1337" s="15"/>
      <c r="BG1337" s="15"/>
      <c r="BH1337" s="15"/>
      <c r="BI1337" s="15"/>
      <c r="BJ1337" s="15"/>
      <c r="BK1337" s="15"/>
      <c r="BL1337" s="15"/>
      <c r="BM1337" s="15"/>
      <c r="BN1337" s="15"/>
      <c r="BO1337" s="15"/>
      <c r="BQ1337" s="18"/>
      <c r="BR1337" s="15"/>
      <c r="BS1337" s="15"/>
      <c r="BT1337" s="15"/>
      <c r="BU1337" s="15"/>
      <c r="BV1337" s="15"/>
      <c r="BW1337" s="15"/>
      <c r="BX1337" s="15"/>
      <c r="BY1337" s="15"/>
      <c r="BZ1337" s="15"/>
    </row>
    <row r="1338" spans="1:78" ht="15" customHeight="1" x14ac:dyDescent="0.75">
      <c r="A1338" s="10">
        <v>0</v>
      </c>
      <c r="B1338" s="11">
        <v>10600</v>
      </c>
      <c r="C1338" s="11">
        <v>80386</v>
      </c>
      <c r="D1338" s="11">
        <v>106526</v>
      </c>
      <c r="E1338" s="11">
        <v>1</v>
      </c>
      <c r="F1338" s="11">
        <v>0</v>
      </c>
      <c r="G1338" s="11">
        <v>0</v>
      </c>
      <c r="H1338" s="11">
        <v>64.066735538000003</v>
      </c>
      <c r="I1338" s="11">
        <v>1</v>
      </c>
      <c r="J1338" s="11">
        <v>19</v>
      </c>
      <c r="K1338" s="11">
        <v>34.104697064</v>
      </c>
      <c r="L1338" s="11" t="s">
        <v>13</v>
      </c>
      <c r="M1338" s="11" t="s">
        <v>18</v>
      </c>
      <c r="N1338" s="11">
        <f t="shared" si="140"/>
        <v>1</v>
      </c>
      <c r="O1338" s="11">
        <f t="shared" si="141"/>
        <v>0</v>
      </c>
      <c r="P1338" s="11">
        <f t="shared" si="142"/>
        <v>0</v>
      </c>
      <c r="Q1338" s="11">
        <f t="shared" si="143"/>
        <v>0</v>
      </c>
      <c r="R1338" s="11">
        <f t="shared" si="144"/>
        <v>0</v>
      </c>
      <c r="S1338" s="11">
        <f t="shared" si="145"/>
        <v>1</v>
      </c>
      <c r="T1338" s="9">
        <f t="shared" si="146"/>
        <v>64.066735538000003</v>
      </c>
      <c r="AT1338" s="18"/>
      <c r="AU1338" s="15"/>
      <c r="AV1338" s="15"/>
      <c r="AW1338" s="15"/>
      <c r="AX1338" s="15"/>
      <c r="AY1338" s="15"/>
      <c r="AZ1338" s="15"/>
      <c r="BA1338" s="15"/>
      <c r="BB1338" s="15"/>
      <c r="BC1338" s="15"/>
      <c r="BD1338" s="15"/>
      <c r="BE1338" s="15"/>
      <c r="BF1338" s="15"/>
      <c r="BG1338" s="15"/>
      <c r="BH1338" s="15"/>
      <c r="BI1338" s="15"/>
      <c r="BJ1338" s="15"/>
      <c r="BK1338" s="15"/>
      <c r="BL1338" s="15"/>
      <c r="BM1338" s="15"/>
      <c r="BN1338" s="15"/>
      <c r="BO1338" s="15"/>
      <c r="BQ1338" s="18"/>
      <c r="BR1338" s="15"/>
      <c r="BS1338" s="15"/>
      <c r="BT1338" s="15"/>
      <c r="BU1338" s="15"/>
      <c r="BV1338" s="15"/>
      <c r="BW1338" s="15"/>
      <c r="BX1338" s="15"/>
      <c r="BY1338" s="15"/>
      <c r="BZ1338" s="15"/>
    </row>
    <row r="1339" spans="1:78" ht="15" customHeight="1" x14ac:dyDescent="0.75">
      <c r="A1339" s="10">
        <v>0</v>
      </c>
      <c r="B1339" s="11">
        <v>10600</v>
      </c>
      <c r="C1339" s="11">
        <v>31216</v>
      </c>
      <c r="D1339" s="11">
        <v>44716</v>
      </c>
      <c r="E1339" s="11">
        <v>8</v>
      </c>
      <c r="F1339" s="11"/>
      <c r="G1339" s="11">
        <v>1</v>
      </c>
      <c r="H1339" s="11">
        <v>149.19464754000001</v>
      </c>
      <c r="I1339" s="11">
        <v>6</v>
      </c>
      <c r="J1339" s="11">
        <v>29</v>
      </c>
      <c r="K1339" s="11">
        <v>37.882260389999999</v>
      </c>
      <c r="L1339" s="11" t="s">
        <v>20</v>
      </c>
      <c r="M1339" s="11" t="s">
        <v>14</v>
      </c>
      <c r="N1339" s="11">
        <f t="shared" si="140"/>
        <v>0</v>
      </c>
      <c r="O1339" s="11">
        <f t="shared" si="141"/>
        <v>0</v>
      </c>
      <c r="P1339" s="11">
        <f t="shared" si="142"/>
        <v>1</v>
      </c>
      <c r="Q1339" s="11">
        <f t="shared" si="143"/>
        <v>0</v>
      </c>
      <c r="R1339" s="11">
        <f t="shared" si="144"/>
        <v>0</v>
      </c>
      <c r="S1339" s="11">
        <f t="shared" si="145"/>
        <v>0</v>
      </c>
      <c r="T1339" s="9">
        <f t="shared" si="146"/>
        <v>0</v>
      </c>
      <c r="AT1339" s="18"/>
      <c r="AU1339" s="15"/>
      <c r="AV1339" s="15"/>
      <c r="AW1339" s="15"/>
      <c r="AX1339" s="15"/>
      <c r="AY1339" s="15"/>
      <c r="AZ1339" s="15"/>
      <c r="BA1339" s="15"/>
      <c r="BB1339" s="15"/>
      <c r="BC1339" s="15"/>
      <c r="BD1339" s="15"/>
      <c r="BE1339" s="15"/>
      <c r="BF1339" s="15"/>
      <c r="BG1339" s="15"/>
      <c r="BH1339" s="15"/>
      <c r="BI1339" s="15"/>
      <c r="BJ1339" s="15"/>
      <c r="BK1339" s="15"/>
      <c r="BL1339" s="15"/>
      <c r="BM1339" s="15"/>
      <c r="BN1339" s="15"/>
      <c r="BO1339" s="15"/>
      <c r="BQ1339" s="18"/>
      <c r="BR1339" s="15"/>
      <c r="BS1339" s="15"/>
      <c r="BT1339" s="15"/>
      <c r="BU1339" s="15"/>
      <c r="BV1339" s="15"/>
      <c r="BW1339" s="15"/>
      <c r="BX1339" s="15"/>
      <c r="BY1339" s="15"/>
      <c r="BZ1339" s="15"/>
    </row>
    <row r="1340" spans="1:78" ht="15" customHeight="1" x14ac:dyDescent="0.75">
      <c r="A1340" s="10">
        <v>0</v>
      </c>
      <c r="B1340" s="11">
        <v>10600</v>
      </c>
      <c r="C1340" s="11">
        <v>82894</v>
      </c>
      <c r="D1340" s="11">
        <v>124359</v>
      </c>
      <c r="E1340" s="11">
        <v>7</v>
      </c>
      <c r="F1340" s="11"/>
      <c r="G1340" s="11"/>
      <c r="H1340" s="11"/>
      <c r="I1340" s="11"/>
      <c r="J1340" s="11"/>
      <c r="K1340" s="11">
        <v>40.325885317999997</v>
      </c>
      <c r="L1340" s="11" t="s">
        <v>13</v>
      </c>
      <c r="M1340" s="11" t="s">
        <v>14</v>
      </c>
      <c r="N1340" s="11">
        <f t="shared" si="140"/>
        <v>1</v>
      </c>
      <c r="O1340" s="11">
        <f t="shared" si="141"/>
        <v>0</v>
      </c>
      <c r="P1340" s="11">
        <f t="shared" si="142"/>
        <v>1</v>
      </c>
      <c r="Q1340" s="11">
        <f t="shared" si="143"/>
        <v>0</v>
      </c>
      <c r="R1340" s="11">
        <f t="shared" si="144"/>
        <v>0</v>
      </c>
      <c r="S1340" s="11">
        <f t="shared" si="145"/>
        <v>0</v>
      </c>
      <c r="T1340" s="9">
        <f t="shared" si="146"/>
        <v>0</v>
      </c>
      <c r="AT1340" s="18"/>
      <c r="AU1340" s="15"/>
      <c r="AV1340" s="15"/>
      <c r="AW1340" s="15"/>
      <c r="AX1340" s="15"/>
      <c r="AY1340" s="15"/>
      <c r="AZ1340" s="15"/>
      <c r="BA1340" s="15"/>
      <c r="BB1340" s="15"/>
      <c r="BC1340" s="15"/>
      <c r="BD1340" s="15"/>
      <c r="BE1340" s="15"/>
      <c r="BF1340" s="15"/>
      <c r="BG1340" s="15"/>
      <c r="BH1340" s="15"/>
      <c r="BI1340" s="15"/>
      <c r="BJ1340" s="15"/>
      <c r="BK1340" s="15"/>
      <c r="BL1340" s="15"/>
      <c r="BM1340" s="15"/>
      <c r="BN1340" s="15"/>
      <c r="BO1340" s="15"/>
      <c r="BQ1340" s="18"/>
      <c r="BR1340" s="15"/>
      <c r="BS1340" s="15"/>
      <c r="BT1340" s="15"/>
      <c r="BU1340" s="15"/>
      <c r="BV1340" s="15"/>
      <c r="BW1340" s="15"/>
      <c r="BX1340" s="15"/>
      <c r="BY1340" s="15"/>
      <c r="BZ1340" s="15"/>
    </row>
    <row r="1341" spans="1:78" ht="15" customHeight="1" x14ac:dyDescent="0.75">
      <c r="A1341" s="10">
        <v>0</v>
      </c>
      <c r="B1341" s="11">
        <v>10600</v>
      </c>
      <c r="C1341" s="11">
        <v>54344</v>
      </c>
      <c r="D1341" s="11">
        <v>92742</v>
      </c>
      <c r="E1341" s="11">
        <v>19</v>
      </c>
      <c r="F1341" s="11">
        <v>0</v>
      </c>
      <c r="G1341" s="11">
        <v>0</v>
      </c>
      <c r="H1341" s="11">
        <v>171.20507900999999</v>
      </c>
      <c r="I1341" s="11">
        <v>0</v>
      </c>
      <c r="J1341" s="11">
        <v>28</v>
      </c>
      <c r="K1341" s="11">
        <v>24.553206165999999</v>
      </c>
      <c r="L1341" s="11" t="s">
        <v>13</v>
      </c>
      <c r="M1341" s="11" t="s">
        <v>14</v>
      </c>
      <c r="N1341" s="11">
        <f t="shared" si="140"/>
        <v>1</v>
      </c>
      <c r="O1341" s="11">
        <f t="shared" si="141"/>
        <v>0</v>
      </c>
      <c r="P1341" s="11">
        <f t="shared" si="142"/>
        <v>1</v>
      </c>
      <c r="Q1341" s="11">
        <f t="shared" si="143"/>
        <v>0</v>
      </c>
      <c r="R1341" s="11">
        <f t="shared" si="144"/>
        <v>0</v>
      </c>
      <c r="S1341" s="11">
        <f t="shared" si="145"/>
        <v>0</v>
      </c>
      <c r="T1341" s="9">
        <f t="shared" si="146"/>
        <v>171.20507900999999</v>
      </c>
      <c r="AT1341" s="18"/>
      <c r="AU1341" s="15"/>
      <c r="AV1341" s="15"/>
      <c r="AW1341" s="15"/>
      <c r="AX1341" s="15"/>
      <c r="AY1341" s="15"/>
      <c r="AZ1341" s="15"/>
      <c r="BA1341" s="15"/>
      <c r="BB1341" s="15"/>
      <c r="BC1341" s="15"/>
      <c r="BD1341" s="15"/>
      <c r="BE1341" s="15"/>
      <c r="BF1341" s="15"/>
      <c r="BG1341" s="15"/>
      <c r="BH1341" s="15"/>
      <c r="BI1341" s="15"/>
      <c r="BJ1341" s="15"/>
      <c r="BK1341" s="15"/>
      <c r="BL1341" s="15"/>
      <c r="BM1341" s="15"/>
      <c r="BN1341" s="15"/>
      <c r="BO1341" s="15"/>
      <c r="BQ1341" s="18"/>
      <c r="BR1341" s="15"/>
      <c r="BS1341" s="15"/>
      <c r="BT1341" s="15"/>
      <c r="BU1341" s="15"/>
      <c r="BV1341" s="15"/>
      <c r="BW1341" s="15"/>
      <c r="BX1341" s="15"/>
      <c r="BY1341" s="15"/>
      <c r="BZ1341" s="15"/>
    </row>
    <row r="1342" spans="1:78" ht="15" customHeight="1" x14ac:dyDescent="0.75">
      <c r="A1342" s="10">
        <v>0</v>
      </c>
      <c r="B1342" s="11">
        <v>10600</v>
      </c>
      <c r="C1342" s="11">
        <v>39061</v>
      </c>
      <c r="D1342" s="11">
        <v>50225</v>
      </c>
      <c r="E1342" s="11">
        <v>15</v>
      </c>
      <c r="F1342" s="11">
        <v>0</v>
      </c>
      <c r="G1342" s="11">
        <v>0</v>
      </c>
      <c r="H1342" s="11">
        <v>77.114285108000004</v>
      </c>
      <c r="I1342" s="11">
        <v>0</v>
      </c>
      <c r="J1342" s="11">
        <v>12</v>
      </c>
      <c r="K1342" s="11">
        <v>32.587465651999999</v>
      </c>
      <c r="L1342" s="11" t="s">
        <v>20</v>
      </c>
      <c r="M1342" s="11" t="s">
        <v>14</v>
      </c>
      <c r="N1342" s="11">
        <f t="shared" si="140"/>
        <v>0</v>
      </c>
      <c r="O1342" s="11">
        <f t="shared" si="141"/>
        <v>0</v>
      </c>
      <c r="P1342" s="11">
        <f t="shared" si="142"/>
        <v>1</v>
      </c>
      <c r="Q1342" s="11">
        <f t="shared" si="143"/>
        <v>0</v>
      </c>
      <c r="R1342" s="11">
        <f t="shared" si="144"/>
        <v>0</v>
      </c>
      <c r="S1342" s="11">
        <f t="shared" si="145"/>
        <v>0</v>
      </c>
      <c r="T1342" s="9">
        <f t="shared" si="146"/>
        <v>0</v>
      </c>
      <c r="AT1342" s="18"/>
      <c r="AU1342" s="15"/>
      <c r="AV1342" s="15"/>
      <c r="AW1342" s="15"/>
      <c r="AX1342" s="15"/>
      <c r="AY1342" s="15"/>
      <c r="AZ1342" s="15"/>
      <c r="BA1342" s="15"/>
      <c r="BB1342" s="15"/>
      <c r="BC1342" s="15"/>
      <c r="BD1342" s="15"/>
      <c r="BE1342" s="15"/>
      <c r="BF1342" s="15"/>
      <c r="BG1342" s="15"/>
      <c r="BH1342" s="15"/>
      <c r="BI1342" s="15"/>
      <c r="BJ1342" s="15"/>
      <c r="BK1342" s="15"/>
      <c r="BL1342" s="15"/>
      <c r="BM1342" s="15"/>
      <c r="BN1342" s="15"/>
      <c r="BO1342" s="15"/>
      <c r="BQ1342" s="18"/>
      <c r="BR1342" s="15"/>
      <c r="BS1342" s="15"/>
      <c r="BT1342" s="15"/>
      <c r="BU1342" s="15"/>
      <c r="BV1342" s="15"/>
      <c r="BW1342" s="15"/>
      <c r="BX1342" s="15"/>
      <c r="BY1342" s="15"/>
      <c r="BZ1342" s="15"/>
    </row>
    <row r="1343" spans="1:78" ht="15" customHeight="1" x14ac:dyDescent="0.75">
      <c r="A1343" s="10">
        <v>1</v>
      </c>
      <c r="B1343" s="11">
        <v>10600</v>
      </c>
      <c r="C1343" s="11">
        <v>61294</v>
      </c>
      <c r="D1343" s="11">
        <v>82646</v>
      </c>
      <c r="E1343" s="11">
        <v>5</v>
      </c>
      <c r="F1343" s="11">
        <v>0</v>
      </c>
      <c r="G1343" s="11">
        <v>4</v>
      </c>
      <c r="H1343" s="11">
        <v>87.859169291000001</v>
      </c>
      <c r="I1343" s="11">
        <v>2</v>
      </c>
      <c r="J1343" s="11">
        <v>13</v>
      </c>
      <c r="K1343" s="11">
        <v>36.395148149000001</v>
      </c>
      <c r="L1343" s="11" t="s">
        <v>20</v>
      </c>
      <c r="M1343" s="11" t="s">
        <v>18</v>
      </c>
      <c r="N1343" s="11">
        <f t="shared" si="140"/>
        <v>0</v>
      </c>
      <c r="O1343" s="11">
        <f t="shared" si="141"/>
        <v>0</v>
      </c>
      <c r="P1343" s="11">
        <f t="shared" si="142"/>
        <v>0</v>
      </c>
      <c r="Q1343" s="11">
        <f t="shared" si="143"/>
        <v>0</v>
      </c>
      <c r="R1343" s="11">
        <f t="shared" si="144"/>
        <v>0</v>
      </c>
      <c r="S1343" s="11">
        <f t="shared" si="145"/>
        <v>1</v>
      </c>
      <c r="T1343" s="9">
        <f t="shared" si="146"/>
        <v>0</v>
      </c>
      <c r="AT1343" s="18"/>
      <c r="AU1343" s="15"/>
      <c r="AV1343" s="15"/>
      <c r="AW1343" s="15"/>
      <c r="AX1343" s="15"/>
      <c r="AY1343" s="15"/>
      <c r="AZ1343" s="15"/>
      <c r="BA1343" s="15"/>
      <c r="BB1343" s="15"/>
      <c r="BC1343" s="15"/>
      <c r="BD1343" s="15"/>
      <c r="BE1343" s="15"/>
      <c r="BF1343" s="15"/>
      <c r="BG1343" s="15"/>
      <c r="BH1343" s="15"/>
      <c r="BI1343" s="15"/>
      <c r="BJ1343" s="15"/>
      <c r="BK1343" s="15"/>
      <c r="BL1343" s="15"/>
      <c r="BM1343" s="15"/>
      <c r="BN1343" s="15"/>
      <c r="BO1343" s="15"/>
      <c r="BQ1343" s="18"/>
      <c r="BR1343" s="15"/>
      <c r="BS1343" s="15"/>
      <c r="BT1343" s="15"/>
      <c r="BU1343" s="15"/>
      <c r="BV1343" s="15"/>
      <c r="BW1343" s="15"/>
      <c r="BX1343" s="15"/>
      <c r="BY1343" s="15"/>
      <c r="BZ1343" s="15"/>
    </row>
    <row r="1344" spans="1:78" ht="15" customHeight="1" x14ac:dyDescent="0.75">
      <c r="A1344" s="10">
        <v>0</v>
      </c>
      <c r="B1344" s="11">
        <v>10600</v>
      </c>
      <c r="C1344" s="11">
        <v>46589</v>
      </c>
      <c r="D1344" s="11">
        <v>64559</v>
      </c>
      <c r="E1344" s="11">
        <v>8</v>
      </c>
      <c r="F1344" s="11">
        <v>0</v>
      </c>
      <c r="G1344" s="11">
        <v>0</v>
      </c>
      <c r="H1344" s="11">
        <v>85.230876487000003</v>
      </c>
      <c r="I1344" s="11">
        <v>2</v>
      </c>
      <c r="J1344" s="11">
        <v>33</v>
      </c>
      <c r="K1344" s="11">
        <v>40.451392536</v>
      </c>
      <c r="L1344" s="11" t="s">
        <v>13</v>
      </c>
      <c r="M1344" s="11" t="s">
        <v>14</v>
      </c>
      <c r="N1344" s="11">
        <f t="shared" si="140"/>
        <v>1</v>
      </c>
      <c r="O1344" s="11">
        <f t="shared" si="141"/>
        <v>0</v>
      </c>
      <c r="P1344" s="11">
        <f t="shared" si="142"/>
        <v>1</v>
      </c>
      <c r="Q1344" s="11">
        <f t="shared" si="143"/>
        <v>0</v>
      </c>
      <c r="R1344" s="11">
        <f t="shared" si="144"/>
        <v>0</v>
      </c>
      <c r="S1344" s="11">
        <f t="shared" si="145"/>
        <v>0</v>
      </c>
      <c r="T1344" s="9">
        <f t="shared" si="146"/>
        <v>85.230876487000003</v>
      </c>
      <c r="AT1344" s="18"/>
      <c r="AU1344" s="15"/>
      <c r="AV1344" s="15"/>
      <c r="AW1344" s="15"/>
      <c r="AX1344" s="15"/>
      <c r="AY1344" s="15"/>
      <c r="AZ1344" s="15"/>
      <c r="BA1344" s="15"/>
      <c r="BB1344" s="15"/>
      <c r="BC1344" s="15"/>
      <c r="BD1344" s="15"/>
      <c r="BE1344" s="15"/>
      <c r="BF1344" s="15"/>
      <c r="BG1344" s="15"/>
      <c r="BH1344" s="15"/>
      <c r="BI1344" s="15"/>
      <c r="BJ1344" s="15"/>
      <c r="BK1344" s="15"/>
      <c r="BL1344" s="15"/>
      <c r="BM1344" s="15"/>
      <c r="BN1344" s="15"/>
      <c r="BO1344" s="15"/>
      <c r="BQ1344" s="18"/>
      <c r="BR1344" s="15"/>
      <c r="BS1344" s="15"/>
      <c r="BT1344" s="15"/>
      <c r="BU1344" s="15"/>
      <c r="BV1344" s="15"/>
      <c r="BW1344" s="15"/>
      <c r="BX1344" s="15"/>
      <c r="BY1344" s="15"/>
      <c r="BZ1344" s="15"/>
    </row>
    <row r="1345" spans="1:78" ht="15" customHeight="1" x14ac:dyDescent="0.75">
      <c r="A1345" s="10">
        <v>0</v>
      </c>
      <c r="B1345" s="11">
        <v>10600</v>
      </c>
      <c r="C1345" s="11">
        <v>28264</v>
      </c>
      <c r="D1345" s="11">
        <v>86546</v>
      </c>
      <c r="E1345" s="11">
        <v>20</v>
      </c>
      <c r="F1345" s="11">
        <v>0</v>
      </c>
      <c r="G1345" s="11">
        <v>0</v>
      </c>
      <c r="H1345" s="11">
        <v>244.14050903</v>
      </c>
      <c r="I1345" s="11">
        <v>0</v>
      </c>
      <c r="J1345" s="11">
        <v>11</v>
      </c>
      <c r="K1345" s="11">
        <v>24.202350079999999</v>
      </c>
      <c r="L1345" s="11" t="s">
        <v>13</v>
      </c>
      <c r="M1345" s="11" t="s">
        <v>18</v>
      </c>
      <c r="N1345" s="11">
        <f t="shared" si="140"/>
        <v>1</v>
      </c>
      <c r="O1345" s="11">
        <f t="shared" si="141"/>
        <v>0</v>
      </c>
      <c r="P1345" s="11">
        <f t="shared" si="142"/>
        <v>0</v>
      </c>
      <c r="Q1345" s="11">
        <f t="shared" si="143"/>
        <v>0</v>
      </c>
      <c r="R1345" s="11">
        <f t="shared" si="144"/>
        <v>0</v>
      </c>
      <c r="S1345" s="11">
        <f t="shared" si="145"/>
        <v>1</v>
      </c>
      <c r="T1345" s="9">
        <f t="shared" si="146"/>
        <v>244.14050903</v>
      </c>
      <c r="AT1345" s="18"/>
      <c r="AU1345" s="15"/>
      <c r="AV1345" s="15"/>
      <c r="AW1345" s="15"/>
      <c r="AX1345" s="15"/>
      <c r="AY1345" s="15"/>
      <c r="AZ1345" s="15"/>
      <c r="BA1345" s="15"/>
      <c r="BB1345" s="15"/>
      <c r="BC1345" s="15"/>
      <c r="BD1345" s="15"/>
      <c r="BE1345" s="15"/>
      <c r="BF1345" s="15"/>
      <c r="BG1345" s="15"/>
      <c r="BH1345" s="15"/>
      <c r="BI1345" s="15"/>
      <c r="BJ1345" s="15"/>
      <c r="BK1345" s="15"/>
      <c r="BL1345" s="15"/>
      <c r="BM1345" s="15"/>
      <c r="BN1345" s="15"/>
      <c r="BO1345" s="15"/>
      <c r="BQ1345" s="18"/>
      <c r="BR1345" s="15"/>
      <c r="BS1345" s="15"/>
      <c r="BT1345" s="15"/>
      <c r="BU1345" s="15"/>
      <c r="BV1345" s="15"/>
      <c r="BW1345" s="15"/>
      <c r="BX1345" s="15"/>
      <c r="BY1345" s="15"/>
      <c r="BZ1345" s="15"/>
    </row>
    <row r="1346" spans="1:78" ht="15" customHeight="1" x14ac:dyDescent="0.75">
      <c r="A1346" s="10">
        <v>0</v>
      </c>
      <c r="B1346" s="11">
        <v>10600</v>
      </c>
      <c r="C1346" s="11">
        <v>44696</v>
      </c>
      <c r="D1346" s="11">
        <v>57686</v>
      </c>
      <c r="E1346" s="11">
        <v>0</v>
      </c>
      <c r="F1346" s="11">
        <v>0</v>
      </c>
      <c r="G1346" s="11">
        <v>0</v>
      </c>
      <c r="H1346" s="11">
        <v>170.34097406000001</v>
      </c>
      <c r="I1346" s="11">
        <v>0</v>
      </c>
      <c r="J1346" s="11">
        <v>20</v>
      </c>
      <c r="K1346" s="11">
        <v>37.792555026000002</v>
      </c>
      <c r="L1346" s="11" t="s">
        <v>20</v>
      </c>
      <c r="M1346" s="11" t="s">
        <v>15</v>
      </c>
      <c r="N1346" s="11">
        <f t="shared" si="140"/>
        <v>0</v>
      </c>
      <c r="O1346" s="11">
        <f t="shared" si="141"/>
        <v>0</v>
      </c>
      <c r="P1346" s="11">
        <f t="shared" si="142"/>
        <v>0</v>
      </c>
      <c r="Q1346" s="11">
        <f t="shared" si="143"/>
        <v>1</v>
      </c>
      <c r="R1346" s="11">
        <f t="shared" si="144"/>
        <v>0</v>
      </c>
      <c r="S1346" s="11">
        <f t="shared" si="145"/>
        <v>0</v>
      </c>
      <c r="T1346" s="9">
        <f t="shared" si="146"/>
        <v>0</v>
      </c>
      <c r="AT1346" s="18"/>
      <c r="AU1346" s="15"/>
      <c r="AV1346" s="15"/>
      <c r="AW1346" s="15"/>
      <c r="AX1346" s="15"/>
      <c r="AY1346" s="15"/>
      <c r="AZ1346" s="15"/>
      <c r="BA1346" s="15"/>
      <c r="BB1346" s="15"/>
      <c r="BC1346" s="15"/>
      <c r="BD1346" s="15"/>
      <c r="BE1346" s="15"/>
      <c r="BF1346" s="15"/>
      <c r="BG1346" s="15"/>
      <c r="BH1346" s="15"/>
      <c r="BI1346" s="15"/>
      <c r="BJ1346" s="15"/>
      <c r="BK1346" s="15"/>
      <c r="BL1346" s="15"/>
      <c r="BM1346" s="15"/>
      <c r="BN1346" s="15"/>
      <c r="BO1346" s="15"/>
      <c r="BQ1346" s="18"/>
      <c r="BR1346" s="15"/>
      <c r="BS1346" s="15"/>
      <c r="BT1346" s="15"/>
      <c r="BU1346" s="15"/>
      <c r="BV1346" s="15"/>
      <c r="BW1346" s="15"/>
      <c r="BX1346" s="15"/>
      <c r="BY1346" s="15"/>
      <c r="BZ1346" s="15"/>
    </row>
    <row r="1347" spans="1:78" ht="15" customHeight="1" x14ac:dyDescent="0.75">
      <c r="A1347" s="10">
        <v>0</v>
      </c>
      <c r="B1347" s="11">
        <v>10600</v>
      </c>
      <c r="C1347" s="11">
        <v>61513</v>
      </c>
      <c r="D1347" s="11">
        <v>73143</v>
      </c>
      <c r="E1347" s="11">
        <v>2</v>
      </c>
      <c r="F1347" s="11">
        <v>0</v>
      </c>
      <c r="G1347" s="11">
        <v>0</v>
      </c>
      <c r="H1347" s="11">
        <v>164.56765548000001</v>
      </c>
      <c r="I1347" s="11">
        <v>2</v>
      </c>
      <c r="J1347" s="11">
        <v>34</v>
      </c>
      <c r="K1347" s="11">
        <v>43.204953132999997</v>
      </c>
      <c r="L1347" s="11" t="s">
        <v>20</v>
      </c>
      <c r="M1347" s="11" t="s">
        <v>18</v>
      </c>
      <c r="N1347" s="11">
        <f t="shared" ref="N1347:N1410" si="147">IF(L1347="HomeImp",1,0)</f>
        <v>0</v>
      </c>
      <c r="O1347" s="11">
        <f t="shared" ref="O1347:O1410" si="148">IF(M1347="Mgr",1,0)</f>
        <v>0</v>
      </c>
      <c r="P1347" s="11">
        <f t="shared" ref="P1347:P1410" si="149">IF(M1347="Other",1,0)</f>
        <v>0</v>
      </c>
      <c r="Q1347" s="11">
        <f t="shared" ref="Q1347:Q1410" si="150">IF(M1347="Office",1,0)</f>
        <v>0</v>
      </c>
      <c r="R1347" s="11">
        <f t="shared" ref="R1347:R1410" si="151">IF(M1347="Sales",1,0)</f>
        <v>0</v>
      </c>
      <c r="S1347" s="11">
        <f t="shared" ref="S1347:S1410" si="152">IF(M1347="ProfExe",1,0)</f>
        <v>1</v>
      </c>
      <c r="T1347" s="9">
        <f t="shared" ref="T1347:T1410" si="153">H1347*N1347</f>
        <v>0</v>
      </c>
      <c r="AT1347" s="18"/>
      <c r="AU1347" s="15"/>
      <c r="AV1347" s="15"/>
      <c r="AW1347" s="15"/>
      <c r="AX1347" s="15"/>
      <c r="AY1347" s="15"/>
      <c r="AZ1347" s="15"/>
      <c r="BA1347" s="15"/>
      <c r="BB1347" s="15"/>
      <c r="BC1347" s="15"/>
      <c r="BD1347" s="15"/>
      <c r="BE1347" s="15"/>
      <c r="BF1347" s="15"/>
      <c r="BG1347" s="15"/>
      <c r="BH1347" s="15"/>
      <c r="BI1347" s="15"/>
      <c r="BJ1347" s="15"/>
      <c r="BK1347" s="15"/>
      <c r="BL1347" s="15"/>
      <c r="BM1347" s="15"/>
      <c r="BN1347" s="15"/>
      <c r="BO1347" s="15"/>
      <c r="BQ1347" s="18"/>
      <c r="BR1347" s="15"/>
      <c r="BS1347" s="15"/>
      <c r="BT1347" s="15"/>
      <c r="BU1347" s="15"/>
      <c r="BV1347" s="15"/>
      <c r="BW1347" s="15"/>
      <c r="BX1347" s="15"/>
      <c r="BY1347" s="15"/>
      <c r="BZ1347" s="15"/>
    </row>
    <row r="1348" spans="1:78" ht="15" customHeight="1" x14ac:dyDescent="0.75">
      <c r="A1348" s="10">
        <v>0</v>
      </c>
      <c r="B1348" s="11">
        <v>10600</v>
      </c>
      <c r="C1348" s="11">
        <v>82365</v>
      </c>
      <c r="D1348" s="11">
        <v>100272</v>
      </c>
      <c r="E1348" s="11">
        <v>3</v>
      </c>
      <c r="F1348" s="11">
        <v>1</v>
      </c>
      <c r="G1348" s="11">
        <v>0</v>
      </c>
      <c r="H1348" s="11">
        <v>122.48359427</v>
      </c>
      <c r="I1348" s="11">
        <v>0</v>
      </c>
      <c r="J1348" s="11">
        <v>26</v>
      </c>
      <c r="K1348" s="11">
        <v>33.651646949000003</v>
      </c>
      <c r="L1348" s="11" t="s">
        <v>20</v>
      </c>
      <c r="M1348" s="11" t="s">
        <v>18</v>
      </c>
      <c r="N1348" s="11">
        <f t="shared" si="147"/>
        <v>0</v>
      </c>
      <c r="O1348" s="11">
        <f t="shared" si="148"/>
        <v>0</v>
      </c>
      <c r="P1348" s="11">
        <f t="shared" si="149"/>
        <v>0</v>
      </c>
      <c r="Q1348" s="11">
        <f t="shared" si="150"/>
        <v>0</v>
      </c>
      <c r="R1348" s="11">
        <f t="shared" si="151"/>
        <v>0</v>
      </c>
      <c r="S1348" s="11">
        <f t="shared" si="152"/>
        <v>1</v>
      </c>
      <c r="T1348" s="9">
        <f t="shared" si="153"/>
        <v>0</v>
      </c>
      <c r="AT1348" s="18"/>
      <c r="AU1348" s="15"/>
      <c r="AV1348" s="15"/>
      <c r="AW1348" s="15"/>
      <c r="AX1348" s="15"/>
      <c r="AY1348" s="15"/>
      <c r="AZ1348" s="15"/>
      <c r="BA1348" s="15"/>
      <c r="BB1348" s="15"/>
      <c r="BC1348" s="15"/>
      <c r="BD1348" s="15"/>
      <c r="BE1348" s="15"/>
      <c r="BF1348" s="15"/>
      <c r="BG1348" s="15"/>
      <c r="BH1348" s="15"/>
      <c r="BI1348" s="15"/>
      <c r="BJ1348" s="15"/>
      <c r="BK1348" s="15"/>
      <c r="BL1348" s="15"/>
      <c r="BM1348" s="15"/>
      <c r="BN1348" s="15"/>
      <c r="BO1348" s="15"/>
      <c r="BQ1348" s="18"/>
      <c r="BR1348" s="15"/>
      <c r="BS1348" s="15"/>
      <c r="BT1348" s="15"/>
      <c r="BU1348" s="15"/>
      <c r="BV1348" s="15"/>
      <c r="BW1348" s="15"/>
      <c r="BX1348" s="15"/>
      <c r="BY1348" s="15"/>
      <c r="BZ1348" s="15"/>
    </row>
    <row r="1349" spans="1:78" ht="15" customHeight="1" x14ac:dyDescent="0.75">
      <c r="A1349" s="10">
        <v>0</v>
      </c>
      <c r="B1349" s="11">
        <v>10600</v>
      </c>
      <c r="C1349" s="11">
        <v>81151</v>
      </c>
      <c r="D1349" s="11">
        <v>200459</v>
      </c>
      <c r="E1349" s="11">
        <v>14</v>
      </c>
      <c r="F1349" s="11">
        <v>0</v>
      </c>
      <c r="G1349" s="11">
        <v>0</v>
      </c>
      <c r="H1349" s="11">
        <v>9.5341427098999993</v>
      </c>
      <c r="I1349" s="11"/>
      <c r="J1349" s="11">
        <v>7</v>
      </c>
      <c r="K1349" s="11">
        <v>21.223213992000002</v>
      </c>
      <c r="L1349" s="11" t="s">
        <v>13</v>
      </c>
      <c r="M1349" s="11" t="s">
        <v>19</v>
      </c>
      <c r="N1349" s="11">
        <f t="shared" si="147"/>
        <v>1</v>
      </c>
      <c r="O1349" s="11">
        <f t="shared" si="148"/>
        <v>0</v>
      </c>
      <c r="P1349" s="11">
        <f t="shared" si="149"/>
        <v>0</v>
      </c>
      <c r="Q1349" s="11">
        <f t="shared" si="150"/>
        <v>0</v>
      </c>
      <c r="R1349" s="11">
        <f t="shared" si="151"/>
        <v>0</v>
      </c>
      <c r="S1349" s="11">
        <f t="shared" si="152"/>
        <v>0</v>
      </c>
      <c r="T1349" s="9">
        <f t="shared" si="153"/>
        <v>9.5341427098999993</v>
      </c>
      <c r="AT1349" s="18"/>
      <c r="AU1349" s="15"/>
      <c r="AV1349" s="15"/>
      <c r="AW1349" s="15"/>
      <c r="AX1349" s="15"/>
      <c r="AY1349" s="15"/>
      <c r="AZ1349" s="15"/>
      <c r="BA1349" s="15"/>
      <c r="BB1349" s="15"/>
      <c r="BC1349" s="15"/>
      <c r="BD1349" s="15"/>
      <c r="BE1349" s="15"/>
      <c r="BF1349" s="15"/>
      <c r="BG1349" s="15"/>
      <c r="BH1349" s="15"/>
      <c r="BI1349" s="15"/>
      <c r="BJ1349" s="15"/>
      <c r="BK1349" s="15"/>
      <c r="BL1349" s="15"/>
      <c r="BM1349" s="15"/>
      <c r="BN1349" s="15"/>
      <c r="BO1349" s="15"/>
      <c r="BQ1349" s="18"/>
      <c r="BR1349" s="15"/>
      <c r="BS1349" s="15"/>
      <c r="BT1349" s="15"/>
      <c r="BU1349" s="15"/>
      <c r="BV1349" s="15"/>
      <c r="BW1349" s="15"/>
      <c r="BX1349" s="15"/>
      <c r="BY1349" s="15"/>
      <c r="BZ1349" s="15"/>
    </row>
    <row r="1350" spans="1:78" ht="15" customHeight="1" x14ac:dyDescent="0.75">
      <c r="A1350" s="10">
        <v>0</v>
      </c>
      <c r="B1350" s="11">
        <v>10600</v>
      </c>
      <c r="C1350" s="11">
        <v>62909</v>
      </c>
      <c r="D1350" s="11">
        <v>81411</v>
      </c>
      <c r="E1350" s="11">
        <v>15</v>
      </c>
      <c r="F1350" s="11">
        <v>0</v>
      </c>
      <c r="G1350" s="11">
        <v>0</v>
      </c>
      <c r="H1350" s="11">
        <v>238.31447075</v>
      </c>
      <c r="I1350" s="11">
        <v>1</v>
      </c>
      <c r="J1350" s="11">
        <v>35</v>
      </c>
      <c r="K1350" s="11">
        <v>34.680381648000001</v>
      </c>
      <c r="L1350" s="11" t="s">
        <v>13</v>
      </c>
      <c r="M1350" s="11" t="s">
        <v>14</v>
      </c>
      <c r="N1350" s="11">
        <f t="shared" si="147"/>
        <v>1</v>
      </c>
      <c r="O1350" s="11">
        <f t="shared" si="148"/>
        <v>0</v>
      </c>
      <c r="P1350" s="11">
        <f t="shared" si="149"/>
        <v>1</v>
      </c>
      <c r="Q1350" s="11">
        <f t="shared" si="150"/>
        <v>0</v>
      </c>
      <c r="R1350" s="11">
        <f t="shared" si="151"/>
        <v>0</v>
      </c>
      <c r="S1350" s="11">
        <f t="shared" si="152"/>
        <v>0</v>
      </c>
      <c r="T1350" s="9">
        <f t="shared" si="153"/>
        <v>238.31447075</v>
      </c>
      <c r="AT1350" s="18"/>
      <c r="AU1350" s="15"/>
      <c r="AV1350" s="15"/>
      <c r="AW1350" s="15"/>
      <c r="AX1350" s="15"/>
      <c r="AY1350" s="15"/>
      <c r="AZ1350" s="15"/>
      <c r="BA1350" s="15"/>
      <c r="BB1350" s="15"/>
      <c r="BC1350" s="15"/>
      <c r="BD1350" s="15"/>
      <c r="BE1350" s="15"/>
      <c r="BF1350" s="15"/>
      <c r="BG1350" s="15"/>
      <c r="BH1350" s="15"/>
      <c r="BI1350" s="15"/>
      <c r="BJ1350" s="15"/>
      <c r="BK1350" s="15"/>
      <c r="BL1350" s="15"/>
      <c r="BM1350" s="15"/>
      <c r="BN1350" s="15"/>
      <c r="BO1350" s="15"/>
      <c r="BQ1350" s="18"/>
      <c r="BR1350" s="15"/>
      <c r="BS1350" s="15"/>
      <c r="BT1350" s="15"/>
      <c r="BU1350" s="15"/>
      <c r="BV1350" s="15"/>
      <c r="BW1350" s="15"/>
      <c r="BX1350" s="15"/>
      <c r="BY1350" s="15"/>
      <c r="BZ1350" s="15"/>
    </row>
    <row r="1351" spans="1:78" ht="15" customHeight="1" x14ac:dyDescent="0.75">
      <c r="A1351" s="10">
        <v>1</v>
      </c>
      <c r="B1351" s="11">
        <v>10600</v>
      </c>
      <c r="C1351" s="11">
        <v>53200</v>
      </c>
      <c r="D1351" s="11">
        <v>71000</v>
      </c>
      <c r="E1351" s="11">
        <v>2</v>
      </c>
      <c r="F1351" s="11">
        <v>0</v>
      </c>
      <c r="G1351" s="11">
        <v>0</v>
      </c>
      <c r="H1351" s="11">
        <v>224.23333332999999</v>
      </c>
      <c r="I1351" s="11">
        <v>5</v>
      </c>
      <c r="J1351" s="11">
        <v>39</v>
      </c>
      <c r="K1351" s="11"/>
      <c r="L1351" s="11" t="s">
        <v>20</v>
      </c>
      <c r="M1351" s="11" t="s">
        <v>18</v>
      </c>
      <c r="N1351" s="11">
        <f t="shared" si="147"/>
        <v>0</v>
      </c>
      <c r="O1351" s="11">
        <f t="shared" si="148"/>
        <v>0</v>
      </c>
      <c r="P1351" s="11">
        <f t="shared" si="149"/>
        <v>0</v>
      </c>
      <c r="Q1351" s="11">
        <f t="shared" si="150"/>
        <v>0</v>
      </c>
      <c r="R1351" s="11">
        <f t="shared" si="151"/>
        <v>0</v>
      </c>
      <c r="S1351" s="11">
        <f t="shared" si="152"/>
        <v>1</v>
      </c>
      <c r="T1351" s="9">
        <f t="shared" si="153"/>
        <v>0</v>
      </c>
      <c r="AT1351" s="18"/>
      <c r="AU1351" s="15"/>
      <c r="AV1351" s="15"/>
      <c r="AW1351" s="15"/>
      <c r="AX1351" s="15"/>
      <c r="AY1351" s="15"/>
      <c r="AZ1351" s="15"/>
      <c r="BA1351" s="15"/>
      <c r="BB1351" s="15"/>
      <c r="BC1351" s="15"/>
      <c r="BD1351" s="15"/>
      <c r="BE1351" s="15"/>
      <c r="BF1351" s="15"/>
      <c r="BG1351" s="15"/>
      <c r="BH1351" s="15"/>
      <c r="BI1351" s="15"/>
      <c r="BJ1351" s="15"/>
      <c r="BK1351" s="15"/>
      <c r="BL1351" s="15"/>
      <c r="BM1351" s="15"/>
      <c r="BN1351" s="15"/>
      <c r="BO1351" s="15"/>
      <c r="BQ1351" s="18"/>
      <c r="BR1351" s="15"/>
      <c r="BS1351" s="15"/>
      <c r="BT1351" s="15"/>
      <c r="BU1351" s="15"/>
      <c r="BV1351" s="15"/>
      <c r="BW1351" s="15"/>
      <c r="BX1351" s="15"/>
      <c r="BY1351" s="15"/>
      <c r="BZ1351" s="15"/>
    </row>
    <row r="1352" spans="1:78" ht="15" customHeight="1" x14ac:dyDescent="0.75">
      <c r="A1352" s="10">
        <v>1</v>
      </c>
      <c r="B1352" s="11">
        <v>10600</v>
      </c>
      <c r="C1352" s="11">
        <v>22000</v>
      </c>
      <c r="D1352" s="11">
        <v>35200</v>
      </c>
      <c r="E1352" s="11">
        <v>13</v>
      </c>
      <c r="F1352" s="11">
        <v>0</v>
      </c>
      <c r="G1352" s="11">
        <v>0</v>
      </c>
      <c r="H1352" s="11">
        <v>90.333333332999999</v>
      </c>
      <c r="I1352" s="11">
        <v>5</v>
      </c>
      <c r="J1352" s="11">
        <v>14</v>
      </c>
      <c r="K1352" s="11"/>
      <c r="L1352" s="11" t="s">
        <v>20</v>
      </c>
      <c r="M1352" s="11" t="s">
        <v>17</v>
      </c>
      <c r="N1352" s="11">
        <f t="shared" si="147"/>
        <v>0</v>
      </c>
      <c r="O1352" s="11">
        <f t="shared" si="148"/>
        <v>1</v>
      </c>
      <c r="P1352" s="11">
        <f t="shared" si="149"/>
        <v>0</v>
      </c>
      <c r="Q1352" s="11">
        <f t="shared" si="150"/>
        <v>0</v>
      </c>
      <c r="R1352" s="11">
        <f t="shared" si="151"/>
        <v>0</v>
      </c>
      <c r="S1352" s="11">
        <f t="shared" si="152"/>
        <v>0</v>
      </c>
      <c r="T1352" s="9">
        <f t="shared" si="153"/>
        <v>0</v>
      </c>
      <c r="AT1352" s="18"/>
      <c r="AU1352" s="15"/>
      <c r="AV1352" s="15"/>
      <c r="AW1352" s="15"/>
      <c r="AX1352" s="15"/>
      <c r="AY1352" s="15"/>
      <c r="AZ1352" s="15"/>
      <c r="BA1352" s="15"/>
      <c r="BB1352" s="15"/>
      <c r="BC1352" s="15"/>
      <c r="BD1352" s="15"/>
      <c r="BE1352" s="15"/>
      <c r="BF1352" s="15"/>
      <c r="BG1352" s="15"/>
      <c r="BH1352" s="15"/>
      <c r="BI1352" s="15"/>
      <c r="BJ1352" s="15"/>
      <c r="BK1352" s="15"/>
      <c r="BL1352" s="15"/>
      <c r="BM1352" s="15"/>
      <c r="BN1352" s="15"/>
      <c r="BO1352" s="15"/>
      <c r="BQ1352" s="18"/>
      <c r="BR1352" s="15"/>
      <c r="BS1352" s="15"/>
      <c r="BT1352" s="15"/>
      <c r="BU1352" s="15"/>
      <c r="BV1352" s="15"/>
      <c r="BW1352" s="15"/>
      <c r="BX1352" s="15"/>
      <c r="BY1352" s="15"/>
      <c r="BZ1352" s="15"/>
    </row>
    <row r="1353" spans="1:78" ht="15" customHeight="1" x14ac:dyDescent="0.75">
      <c r="A1353" s="10">
        <v>0</v>
      </c>
      <c r="B1353" s="11">
        <v>10600</v>
      </c>
      <c r="C1353" s="11">
        <v>56814</v>
      </c>
      <c r="D1353" s="11">
        <v>66692</v>
      </c>
      <c r="E1353" s="11">
        <v>10</v>
      </c>
      <c r="F1353" s="11">
        <v>0</v>
      </c>
      <c r="G1353" s="11">
        <v>0</v>
      </c>
      <c r="H1353" s="11">
        <v>107.37405519000001</v>
      </c>
      <c r="I1353" s="11">
        <v>1</v>
      </c>
      <c r="J1353" s="11">
        <v>18</v>
      </c>
      <c r="K1353" s="11">
        <v>32.625687040999999</v>
      </c>
      <c r="L1353" s="11" t="s">
        <v>20</v>
      </c>
      <c r="M1353" s="11" t="s">
        <v>17</v>
      </c>
      <c r="N1353" s="11">
        <f t="shared" si="147"/>
        <v>0</v>
      </c>
      <c r="O1353" s="11">
        <f t="shared" si="148"/>
        <v>1</v>
      </c>
      <c r="P1353" s="11">
        <f t="shared" si="149"/>
        <v>0</v>
      </c>
      <c r="Q1353" s="11">
        <f t="shared" si="150"/>
        <v>0</v>
      </c>
      <c r="R1353" s="11">
        <f t="shared" si="151"/>
        <v>0</v>
      </c>
      <c r="S1353" s="11">
        <f t="shared" si="152"/>
        <v>0</v>
      </c>
      <c r="T1353" s="9">
        <f t="shared" si="153"/>
        <v>0</v>
      </c>
      <c r="AT1353" s="18"/>
      <c r="AU1353" s="15"/>
      <c r="AV1353" s="15"/>
      <c r="AW1353" s="15"/>
      <c r="AX1353" s="15"/>
      <c r="AY1353" s="15"/>
      <c r="AZ1353" s="15"/>
      <c r="BA1353" s="15"/>
      <c r="BB1353" s="15"/>
      <c r="BC1353" s="15"/>
      <c r="BD1353" s="15"/>
      <c r="BE1353" s="15"/>
      <c r="BF1353" s="15"/>
      <c r="BG1353" s="15"/>
      <c r="BH1353" s="15"/>
      <c r="BI1353" s="15"/>
      <c r="BJ1353" s="15"/>
      <c r="BK1353" s="15"/>
      <c r="BL1353" s="15"/>
      <c r="BM1353" s="15"/>
      <c r="BN1353" s="15"/>
      <c r="BO1353" s="15"/>
      <c r="BQ1353" s="18"/>
      <c r="BR1353" s="15"/>
      <c r="BS1353" s="15"/>
      <c r="BT1353" s="15"/>
      <c r="BU1353" s="15"/>
      <c r="BV1353" s="15"/>
      <c r="BW1353" s="15"/>
      <c r="BX1353" s="15"/>
      <c r="BY1353" s="15"/>
      <c r="BZ1353" s="15"/>
    </row>
    <row r="1354" spans="1:78" ht="15" customHeight="1" x14ac:dyDescent="0.75">
      <c r="A1354" s="10">
        <v>0</v>
      </c>
      <c r="B1354" s="11">
        <v>10600</v>
      </c>
      <c r="C1354" s="11">
        <v>136820</v>
      </c>
      <c r="D1354" s="11">
        <v>201820</v>
      </c>
      <c r="E1354" s="11">
        <v>2</v>
      </c>
      <c r="F1354" s="11">
        <v>0</v>
      </c>
      <c r="G1354" s="11">
        <v>0</v>
      </c>
      <c r="H1354" s="11">
        <v>68.353056056</v>
      </c>
      <c r="I1354" s="11">
        <v>1</v>
      </c>
      <c r="J1354" s="11">
        <v>22</v>
      </c>
      <c r="K1354" s="11">
        <v>38.072209899999997</v>
      </c>
      <c r="L1354" s="11" t="s">
        <v>20</v>
      </c>
      <c r="M1354" s="11" t="s">
        <v>18</v>
      </c>
      <c r="N1354" s="11">
        <f t="shared" si="147"/>
        <v>0</v>
      </c>
      <c r="O1354" s="11">
        <f t="shared" si="148"/>
        <v>0</v>
      </c>
      <c r="P1354" s="11">
        <f t="shared" si="149"/>
        <v>0</v>
      </c>
      <c r="Q1354" s="11">
        <f t="shared" si="150"/>
        <v>0</v>
      </c>
      <c r="R1354" s="11">
        <f t="shared" si="151"/>
        <v>0</v>
      </c>
      <c r="S1354" s="11">
        <f t="shared" si="152"/>
        <v>1</v>
      </c>
      <c r="T1354" s="9">
        <f t="shared" si="153"/>
        <v>0</v>
      </c>
      <c r="AT1354" s="18"/>
      <c r="AU1354" s="15"/>
      <c r="AV1354" s="15"/>
      <c r="AW1354" s="15"/>
      <c r="AX1354" s="15"/>
      <c r="AY1354" s="15"/>
      <c r="AZ1354" s="15"/>
      <c r="BA1354" s="15"/>
      <c r="BB1354" s="15"/>
      <c r="BC1354" s="15"/>
      <c r="BD1354" s="15"/>
      <c r="BE1354" s="15"/>
      <c r="BF1354" s="15"/>
      <c r="BG1354" s="15"/>
      <c r="BH1354" s="15"/>
      <c r="BI1354" s="15"/>
      <c r="BJ1354" s="15"/>
      <c r="BK1354" s="15"/>
      <c r="BL1354" s="15"/>
      <c r="BM1354" s="15"/>
      <c r="BN1354" s="15"/>
      <c r="BO1354" s="15"/>
      <c r="BQ1354" s="18"/>
      <c r="BR1354" s="15"/>
      <c r="BS1354" s="15"/>
      <c r="BT1354" s="15"/>
      <c r="BU1354" s="15"/>
      <c r="BV1354" s="15"/>
      <c r="BW1354" s="15"/>
      <c r="BX1354" s="15"/>
      <c r="BY1354" s="15"/>
      <c r="BZ1354" s="15"/>
    </row>
    <row r="1355" spans="1:78" ht="15" customHeight="1" x14ac:dyDescent="0.75">
      <c r="A1355" s="10">
        <v>0</v>
      </c>
      <c r="B1355" s="11">
        <v>10600</v>
      </c>
      <c r="C1355" s="11">
        <v>50662</v>
      </c>
      <c r="D1355" s="11">
        <v>62491</v>
      </c>
      <c r="E1355" s="11">
        <v>0</v>
      </c>
      <c r="F1355" s="11">
        <v>0</v>
      </c>
      <c r="G1355" s="11">
        <v>0</v>
      </c>
      <c r="H1355" s="11">
        <v>197.70926699</v>
      </c>
      <c r="I1355" s="11">
        <v>1</v>
      </c>
      <c r="J1355" s="11">
        <v>13</v>
      </c>
      <c r="K1355" s="11">
        <v>26.251888349000001</v>
      </c>
      <c r="L1355" s="11" t="s">
        <v>20</v>
      </c>
      <c r="M1355" s="11" t="s">
        <v>14</v>
      </c>
      <c r="N1355" s="11">
        <f t="shared" si="147"/>
        <v>0</v>
      </c>
      <c r="O1355" s="11">
        <f t="shared" si="148"/>
        <v>0</v>
      </c>
      <c r="P1355" s="11">
        <f t="shared" si="149"/>
        <v>1</v>
      </c>
      <c r="Q1355" s="11">
        <f t="shared" si="150"/>
        <v>0</v>
      </c>
      <c r="R1355" s="11">
        <f t="shared" si="151"/>
        <v>0</v>
      </c>
      <c r="S1355" s="11">
        <f t="shared" si="152"/>
        <v>0</v>
      </c>
      <c r="T1355" s="9">
        <f t="shared" si="153"/>
        <v>0</v>
      </c>
      <c r="AT1355" s="18"/>
      <c r="AU1355" s="15"/>
      <c r="AV1355" s="15"/>
      <c r="AW1355" s="15"/>
      <c r="AX1355" s="15"/>
      <c r="AY1355" s="15"/>
      <c r="AZ1355" s="15"/>
      <c r="BA1355" s="15"/>
      <c r="BB1355" s="15"/>
      <c r="BC1355" s="15"/>
      <c r="BD1355" s="15"/>
      <c r="BE1355" s="15"/>
      <c r="BF1355" s="15"/>
      <c r="BG1355" s="15"/>
      <c r="BH1355" s="15"/>
      <c r="BI1355" s="15"/>
      <c r="BJ1355" s="15"/>
      <c r="BK1355" s="15"/>
      <c r="BL1355" s="15"/>
      <c r="BM1355" s="15"/>
      <c r="BN1355" s="15"/>
      <c r="BO1355" s="15"/>
      <c r="BQ1355" s="18"/>
      <c r="BR1355" s="15"/>
      <c r="BS1355" s="15"/>
      <c r="BT1355" s="15"/>
      <c r="BU1355" s="15"/>
      <c r="BV1355" s="15"/>
      <c r="BW1355" s="15"/>
      <c r="BX1355" s="15"/>
      <c r="BY1355" s="15"/>
      <c r="BZ1355" s="15"/>
    </row>
    <row r="1356" spans="1:78" ht="15" customHeight="1" x14ac:dyDescent="0.75">
      <c r="A1356" s="10">
        <v>0</v>
      </c>
      <c r="B1356" s="11">
        <v>10600</v>
      </c>
      <c r="C1356" s="11">
        <v>43676</v>
      </c>
      <c r="D1356" s="11">
        <v>61576</v>
      </c>
      <c r="E1356" s="11">
        <v>6</v>
      </c>
      <c r="F1356" s="11">
        <v>0</v>
      </c>
      <c r="G1356" s="11">
        <v>0</v>
      </c>
      <c r="H1356" s="11">
        <v>84.839126053000001</v>
      </c>
      <c r="I1356" s="11">
        <v>1</v>
      </c>
      <c r="J1356" s="11">
        <v>10</v>
      </c>
      <c r="K1356" s="11">
        <v>30.868137501</v>
      </c>
      <c r="L1356" s="11" t="s">
        <v>20</v>
      </c>
      <c r="M1356" s="11" t="s">
        <v>14</v>
      </c>
      <c r="N1356" s="11">
        <f t="shared" si="147"/>
        <v>0</v>
      </c>
      <c r="O1356" s="11">
        <f t="shared" si="148"/>
        <v>0</v>
      </c>
      <c r="P1356" s="11">
        <f t="shared" si="149"/>
        <v>1</v>
      </c>
      <c r="Q1356" s="11">
        <f t="shared" si="150"/>
        <v>0</v>
      </c>
      <c r="R1356" s="11">
        <f t="shared" si="151"/>
        <v>0</v>
      </c>
      <c r="S1356" s="11">
        <f t="shared" si="152"/>
        <v>0</v>
      </c>
      <c r="T1356" s="9">
        <f t="shared" si="153"/>
        <v>0</v>
      </c>
      <c r="AT1356" s="18"/>
      <c r="AU1356" s="15"/>
      <c r="AV1356" s="15"/>
      <c r="AW1356" s="15"/>
      <c r="AX1356" s="15"/>
      <c r="AY1356" s="15"/>
      <c r="AZ1356" s="15"/>
      <c r="BA1356" s="15"/>
      <c r="BB1356" s="15"/>
      <c r="BC1356" s="15"/>
      <c r="BD1356" s="15"/>
      <c r="BE1356" s="15"/>
      <c r="BF1356" s="15"/>
      <c r="BG1356" s="15"/>
      <c r="BH1356" s="15"/>
      <c r="BI1356" s="15"/>
      <c r="BJ1356" s="15"/>
      <c r="BK1356" s="15"/>
      <c r="BL1356" s="15"/>
      <c r="BM1356" s="15"/>
      <c r="BN1356" s="15"/>
      <c r="BO1356" s="15"/>
      <c r="BQ1356" s="18"/>
      <c r="BR1356" s="15"/>
      <c r="BS1356" s="15"/>
      <c r="BT1356" s="15"/>
      <c r="BU1356" s="15"/>
      <c r="BV1356" s="15"/>
      <c r="BW1356" s="15"/>
      <c r="BX1356" s="15"/>
      <c r="BY1356" s="15"/>
      <c r="BZ1356" s="15"/>
    </row>
    <row r="1357" spans="1:78" ht="15" customHeight="1" x14ac:dyDescent="0.75">
      <c r="A1357" s="10">
        <v>0</v>
      </c>
      <c r="B1357" s="11">
        <v>10600</v>
      </c>
      <c r="C1357" s="11">
        <v>66590</v>
      </c>
      <c r="D1357" s="11">
        <v>77465</v>
      </c>
      <c r="E1357" s="11">
        <v>1</v>
      </c>
      <c r="F1357" s="11">
        <v>1</v>
      </c>
      <c r="G1357" s="11">
        <v>0</v>
      </c>
      <c r="H1357" s="11">
        <v>110.77162319</v>
      </c>
      <c r="I1357" s="11">
        <v>0</v>
      </c>
      <c r="J1357" s="11">
        <v>6</v>
      </c>
      <c r="K1357" s="11">
        <v>39.735785258</v>
      </c>
      <c r="L1357" s="11" t="s">
        <v>13</v>
      </c>
      <c r="M1357" s="11" t="s">
        <v>14</v>
      </c>
      <c r="N1357" s="11">
        <f t="shared" si="147"/>
        <v>1</v>
      </c>
      <c r="O1357" s="11">
        <f t="shared" si="148"/>
        <v>0</v>
      </c>
      <c r="P1357" s="11">
        <f t="shared" si="149"/>
        <v>1</v>
      </c>
      <c r="Q1357" s="11">
        <f t="shared" si="150"/>
        <v>0</v>
      </c>
      <c r="R1357" s="11">
        <f t="shared" si="151"/>
        <v>0</v>
      </c>
      <c r="S1357" s="11">
        <f t="shared" si="152"/>
        <v>0</v>
      </c>
      <c r="T1357" s="9">
        <f t="shared" si="153"/>
        <v>110.77162319</v>
      </c>
      <c r="AT1357" s="18"/>
      <c r="AU1357" s="15"/>
      <c r="AV1357" s="15"/>
      <c r="AW1357" s="15"/>
      <c r="AX1357" s="15"/>
      <c r="AY1357" s="15"/>
      <c r="AZ1357" s="15"/>
      <c r="BA1357" s="15"/>
      <c r="BB1357" s="15"/>
      <c r="BC1357" s="15"/>
      <c r="BD1357" s="15"/>
      <c r="BE1357" s="15"/>
      <c r="BF1357" s="15"/>
      <c r="BG1357" s="15"/>
      <c r="BH1357" s="15"/>
      <c r="BI1357" s="15"/>
      <c r="BJ1357" s="15"/>
      <c r="BK1357" s="15"/>
      <c r="BL1357" s="15"/>
      <c r="BM1357" s="15"/>
      <c r="BN1357" s="15"/>
      <c r="BO1357" s="15"/>
      <c r="BQ1357" s="18"/>
      <c r="BR1357" s="15"/>
      <c r="BS1357" s="15"/>
      <c r="BT1357" s="15"/>
      <c r="BU1357" s="15"/>
      <c r="BV1357" s="15"/>
      <c r="BW1357" s="15"/>
      <c r="BX1357" s="15"/>
      <c r="BY1357" s="15"/>
      <c r="BZ1357" s="15"/>
    </row>
    <row r="1358" spans="1:78" ht="15" customHeight="1" x14ac:dyDescent="0.75">
      <c r="A1358" s="10">
        <v>0</v>
      </c>
      <c r="B1358" s="11">
        <v>10600</v>
      </c>
      <c r="C1358" s="11">
        <v>46972</v>
      </c>
      <c r="D1358" s="11">
        <v>80147</v>
      </c>
      <c r="E1358" s="11">
        <v>12</v>
      </c>
      <c r="F1358" s="11">
        <v>3</v>
      </c>
      <c r="G1358" s="11">
        <v>0</v>
      </c>
      <c r="H1358" s="11">
        <v>244.23353012000001</v>
      </c>
      <c r="I1358" s="11">
        <v>2</v>
      </c>
      <c r="J1358" s="11">
        <v>29</v>
      </c>
      <c r="K1358" s="11">
        <v>32.656531297000001</v>
      </c>
      <c r="L1358" s="11" t="s">
        <v>13</v>
      </c>
      <c r="M1358" s="11" t="s">
        <v>15</v>
      </c>
      <c r="N1358" s="11">
        <f t="shared" si="147"/>
        <v>1</v>
      </c>
      <c r="O1358" s="11">
        <f t="shared" si="148"/>
        <v>0</v>
      </c>
      <c r="P1358" s="11">
        <f t="shared" si="149"/>
        <v>0</v>
      </c>
      <c r="Q1358" s="11">
        <f t="shared" si="150"/>
        <v>1</v>
      </c>
      <c r="R1358" s="11">
        <f t="shared" si="151"/>
        <v>0</v>
      </c>
      <c r="S1358" s="11">
        <f t="shared" si="152"/>
        <v>0</v>
      </c>
      <c r="T1358" s="9">
        <f t="shared" si="153"/>
        <v>244.23353012000001</v>
      </c>
      <c r="AT1358" s="18"/>
      <c r="AU1358" s="15"/>
      <c r="AV1358" s="15"/>
      <c r="AW1358" s="15"/>
      <c r="AX1358" s="15"/>
      <c r="AY1358" s="15"/>
      <c r="AZ1358" s="15"/>
      <c r="BA1358" s="15"/>
      <c r="BB1358" s="15"/>
      <c r="BC1358" s="15"/>
      <c r="BD1358" s="15"/>
      <c r="BE1358" s="15"/>
      <c r="BF1358" s="15"/>
      <c r="BG1358" s="15"/>
      <c r="BH1358" s="15"/>
      <c r="BI1358" s="15"/>
      <c r="BJ1358" s="15"/>
      <c r="BK1358" s="15"/>
      <c r="BL1358" s="15"/>
      <c r="BM1358" s="15"/>
      <c r="BN1358" s="15"/>
      <c r="BO1358" s="15"/>
      <c r="BQ1358" s="18"/>
      <c r="BR1358" s="15"/>
      <c r="BS1358" s="15"/>
      <c r="BT1358" s="15"/>
      <c r="BU1358" s="15"/>
      <c r="BV1358" s="15"/>
      <c r="BW1358" s="15"/>
      <c r="BX1358" s="15"/>
      <c r="BY1358" s="15"/>
      <c r="BZ1358" s="15"/>
    </row>
    <row r="1359" spans="1:78" ht="15" customHeight="1" x14ac:dyDescent="0.75">
      <c r="A1359" s="10">
        <v>0</v>
      </c>
      <c r="B1359" s="11">
        <v>10600</v>
      </c>
      <c r="C1359" s="11">
        <v>63245</v>
      </c>
      <c r="D1359" s="11">
        <v>82041</v>
      </c>
      <c r="E1359" s="11">
        <v>3</v>
      </c>
      <c r="F1359" s="11">
        <v>1</v>
      </c>
      <c r="G1359" s="11">
        <v>3</v>
      </c>
      <c r="H1359" s="11">
        <v>184.57257820000001</v>
      </c>
      <c r="I1359" s="11">
        <v>3</v>
      </c>
      <c r="J1359" s="11">
        <v>29</v>
      </c>
      <c r="K1359" s="11">
        <v>38.219034311999998</v>
      </c>
      <c r="L1359" s="11" t="s">
        <v>20</v>
      </c>
      <c r="M1359" s="11" t="s">
        <v>15</v>
      </c>
      <c r="N1359" s="11">
        <f t="shared" si="147"/>
        <v>0</v>
      </c>
      <c r="O1359" s="11">
        <f t="shared" si="148"/>
        <v>0</v>
      </c>
      <c r="P1359" s="11">
        <f t="shared" si="149"/>
        <v>0</v>
      </c>
      <c r="Q1359" s="11">
        <f t="shared" si="150"/>
        <v>1</v>
      </c>
      <c r="R1359" s="11">
        <f t="shared" si="151"/>
        <v>0</v>
      </c>
      <c r="S1359" s="11">
        <f t="shared" si="152"/>
        <v>0</v>
      </c>
      <c r="T1359" s="9">
        <f t="shared" si="153"/>
        <v>0</v>
      </c>
      <c r="AT1359" s="18"/>
      <c r="AU1359" s="15"/>
      <c r="AV1359" s="15"/>
      <c r="AW1359" s="15"/>
      <c r="AX1359" s="15"/>
      <c r="AY1359" s="15"/>
      <c r="AZ1359" s="15"/>
      <c r="BA1359" s="15"/>
      <c r="BB1359" s="15"/>
      <c r="BC1359" s="15"/>
      <c r="BD1359" s="15"/>
      <c r="BE1359" s="15"/>
      <c r="BF1359" s="15"/>
      <c r="BG1359" s="15"/>
      <c r="BH1359" s="15"/>
      <c r="BI1359" s="15"/>
      <c r="BJ1359" s="15"/>
      <c r="BK1359" s="15"/>
      <c r="BL1359" s="15"/>
      <c r="BM1359" s="15"/>
      <c r="BN1359" s="15"/>
      <c r="BO1359" s="15"/>
      <c r="BQ1359" s="18"/>
      <c r="BR1359" s="15"/>
      <c r="BS1359" s="15"/>
      <c r="BT1359" s="15"/>
      <c r="BU1359" s="15"/>
      <c r="BV1359" s="15"/>
      <c r="BW1359" s="15"/>
      <c r="BX1359" s="15"/>
      <c r="BY1359" s="15"/>
      <c r="BZ1359" s="15"/>
    </row>
    <row r="1360" spans="1:78" ht="15" customHeight="1" x14ac:dyDescent="0.75">
      <c r="A1360" s="10">
        <v>0</v>
      </c>
      <c r="B1360" s="11">
        <v>10600</v>
      </c>
      <c r="C1360" s="11">
        <v>73844</v>
      </c>
      <c r="D1360" s="11">
        <v>107640</v>
      </c>
      <c r="E1360" s="11">
        <v>3</v>
      </c>
      <c r="F1360" s="11">
        <v>0</v>
      </c>
      <c r="G1360" s="11">
        <v>0</v>
      </c>
      <c r="H1360" s="11">
        <v>92.979490510999995</v>
      </c>
      <c r="I1360" s="11">
        <v>0</v>
      </c>
      <c r="J1360" s="11">
        <v>34</v>
      </c>
      <c r="K1360" s="11">
        <v>37.319289306999998</v>
      </c>
      <c r="L1360" s="11" t="s">
        <v>13</v>
      </c>
      <c r="M1360" s="11" t="s">
        <v>18</v>
      </c>
      <c r="N1360" s="11">
        <f t="shared" si="147"/>
        <v>1</v>
      </c>
      <c r="O1360" s="11">
        <f t="shared" si="148"/>
        <v>0</v>
      </c>
      <c r="P1360" s="11">
        <f t="shared" si="149"/>
        <v>0</v>
      </c>
      <c r="Q1360" s="11">
        <f t="shared" si="150"/>
        <v>0</v>
      </c>
      <c r="R1360" s="11">
        <f t="shared" si="151"/>
        <v>0</v>
      </c>
      <c r="S1360" s="11">
        <f t="shared" si="152"/>
        <v>1</v>
      </c>
      <c r="T1360" s="9">
        <f t="shared" si="153"/>
        <v>92.979490510999995</v>
      </c>
      <c r="AT1360" s="18"/>
      <c r="AU1360" s="15"/>
      <c r="AV1360" s="15"/>
      <c r="AW1360" s="15"/>
      <c r="AX1360" s="15"/>
      <c r="AY1360" s="15"/>
      <c r="AZ1360" s="15"/>
      <c r="BA1360" s="15"/>
      <c r="BB1360" s="15"/>
      <c r="BC1360" s="15"/>
      <c r="BD1360" s="15"/>
      <c r="BE1360" s="15"/>
      <c r="BF1360" s="15"/>
      <c r="BG1360" s="15"/>
      <c r="BH1360" s="15"/>
      <c r="BI1360" s="15"/>
      <c r="BJ1360" s="15"/>
      <c r="BK1360" s="15"/>
      <c r="BL1360" s="15"/>
      <c r="BM1360" s="15"/>
      <c r="BN1360" s="15"/>
      <c r="BO1360" s="15"/>
      <c r="BQ1360" s="18"/>
      <c r="BR1360" s="15"/>
      <c r="BS1360" s="15"/>
      <c r="BT1360" s="15"/>
      <c r="BU1360" s="15"/>
      <c r="BV1360" s="15"/>
      <c r="BW1360" s="15"/>
      <c r="BX1360" s="15"/>
      <c r="BY1360" s="15"/>
      <c r="BZ1360" s="15"/>
    </row>
    <row r="1361" spans="1:78" ht="15" customHeight="1" x14ac:dyDescent="0.75">
      <c r="A1361" s="10">
        <v>0</v>
      </c>
      <c r="B1361" s="11">
        <v>10600</v>
      </c>
      <c r="C1361" s="11">
        <v>120137</v>
      </c>
      <c r="D1361" s="11">
        <v>137090</v>
      </c>
      <c r="E1361" s="11">
        <v>17</v>
      </c>
      <c r="F1361" s="11"/>
      <c r="G1361" s="11">
        <v>1</v>
      </c>
      <c r="H1361" s="11">
        <v>173.6904615</v>
      </c>
      <c r="I1361" s="11">
        <v>0</v>
      </c>
      <c r="J1361" s="11">
        <v>33</v>
      </c>
      <c r="K1361" s="11">
        <v>30.958905737999999</v>
      </c>
      <c r="L1361" s="11" t="s">
        <v>20</v>
      </c>
      <c r="M1361" s="11" t="s">
        <v>18</v>
      </c>
      <c r="N1361" s="11">
        <f t="shared" si="147"/>
        <v>0</v>
      </c>
      <c r="O1361" s="11">
        <f t="shared" si="148"/>
        <v>0</v>
      </c>
      <c r="P1361" s="11">
        <f t="shared" si="149"/>
        <v>0</v>
      </c>
      <c r="Q1361" s="11">
        <f t="shared" si="150"/>
        <v>0</v>
      </c>
      <c r="R1361" s="11">
        <f t="shared" si="151"/>
        <v>0</v>
      </c>
      <c r="S1361" s="11">
        <f t="shared" si="152"/>
        <v>1</v>
      </c>
      <c r="T1361" s="9">
        <f t="shared" si="153"/>
        <v>0</v>
      </c>
      <c r="AT1361" s="18"/>
      <c r="AU1361" s="15"/>
      <c r="AV1361" s="15"/>
      <c r="AW1361" s="15"/>
      <c r="AX1361" s="15"/>
      <c r="AY1361" s="15"/>
      <c r="AZ1361" s="15"/>
      <c r="BA1361" s="15"/>
      <c r="BB1361" s="15"/>
      <c r="BC1361" s="15"/>
      <c r="BD1361" s="15"/>
      <c r="BE1361" s="15"/>
      <c r="BF1361" s="15"/>
      <c r="BG1361" s="15"/>
      <c r="BH1361" s="15"/>
      <c r="BI1361" s="15"/>
      <c r="BJ1361" s="15"/>
      <c r="BK1361" s="15"/>
      <c r="BL1361" s="15"/>
      <c r="BM1361" s="15"/>
      <c r="BN1361" s="15"/>
      <c r="BO1361" s="15"/>
      <c r="BQ1361" s="18"/>
      <c r="BR1361" s="15"/>
      <c r="BS1361" s="15"/>
      <c r="BT1361" s="15"/>
      <c r="BU1361" s="15"/>
      <c r="BV1361" s="15"/>
      <c r="BW1361" s="15"/>
      <c r="BX1361" s="15"/>
      <c r="BY1361" s="15"/>
      <c r="BZ1361" s="15"/>
    </row>
    <row r="1362" spans="1:78" ht="15" customHeight="1" x14ac:dyDescent="0.75">
      <c r="A1362" s="10">
        <v>0</v>
      </c>
      <c r="B1362" s="11">
        <v>10600</v>
      </c>
      <c r="C1362" s="11">
        <v>80397</v>
      </c>
      <c r="D1362" s="11">
        <v>203341</v>
      </c>
      <c r="E1362" s="11">
        <v>14</v>
      </c>
      <c r="F1362" s="11">
        <v>0</v>
      </c>
      <c r="G1362" s="11">
        <v>0</v>
      </c>
      <c r="H1362" s="11">
        <v>11.963733283</v>
      </c>
      <c r="I1362" s="11"/>
      <c r="J1362" s="11">
        <v>7</v>
      </c>
      <c r="K1362" s="11">
        <v>18.732089738999999</v>
      </c>
      <c r="L1362" s="11" t="s">
        <v>13</v>
      </c>
      <c r="M1362" s="11" t="s">
        <v>19</v>
      </c>
      <c r="N1362" s="11">
        <f t="shared" si="147"/>
        <v>1</v>
      </c>
      <c r="O1362" s="11">
        <f t="shared" si="148"/>
        <v>0</v>
      </c>
      <c r="P1362" s="11">
        <f t="shared" si="149"/>
        <v>0</v>
      </c>
      <c r="Q1362" s="11">
        <f t="shared" si="150"/>
        <v>0</v>
      </c>
      <c r="R1362" s="11">
        <f t="shared" si="151"/>
        <v>0</v>
      </c>
      <c r="S1362" s="11">
        <f t="shared" si="152"/>
        <v>0</v>
      </c>
      <c r="T1362" s="9">
        <f t="shared" si="153"/>
        <v>11.963733283</v>
      </c>
      <c r="AT1362" s="18"/>
      <c r="AU1362" s="15"/>
      <c r="AV1362" s="15"/>
      <c r="AW1362" s="15"/>
      <c r="AX1362" s="15"/>
      <c r="AY1362" s="15"/>
      <c r="AZ1362" s="15"/>
      <c r="BA1362" s="15"/>
      <c r="BB1362" s="15"/>
      <c r="BC1362" s="15"/>
      <c r="BD1362" s="15"/>
      <c r="BE1362" s="15"/>
      <c r="BF1362" s="15"/>
      <c r="BG1362" s="15"/>
      <c r="BH1362" s="15"/>
      <c r="BI1362" s="15"/>
      <c r="BJ1362" s="15"/>
      <c r="BK1362" s="15"/>
      <c r="BL1362" s="15"/>
      <c r="BM1362" s="15"/>
      <c r="BN1362" s="15"/>
      <c r="BO1362" s="15"/>
      <c r="BQ1362" s="18"/>
      <c r="BR1362" s="15"/>
      <c r="BS1362" s="15"/>
      <c r="BT1362" s="15"/>
      <c r="BU1362" s="15"/>
      <c r="BV1362" s="15"/>
      <c r="BW1362" s="15"/>
      <c r="BX1362" s="15"/>
      <c r="BY1362" s="15"/>
      <c r="BZ1362" s="15"/>
    </row>
    <row r="1363" spans="1:78" ht="15" customHeight="1" x14ac:dyDescent="0.75">
      <c r="A1363" s="10">
        <v>0</v>
      </c>
      <c r="B1363" s="11">
        <v>10600</v>
      </c>
      <c r="C1363" s="11">
        <v>83217</v>
      </c>
      <c r="D1363" s="11">
        <v>101359</v>
      </c>
      <c r="E1363" s="11">
        <v>1</v>
      </c>
      <c r="F1363" s="11">
        <v>0</v>
      </c>
      <c r="G1363" s="11">
        <v>0</v>
      </c>
      <c r="H1363" s="11">
        <v>54.746622004999999</v>
      </c>
      <c r="I1363" s="11">
        <v>2</v>
      </c>
      <c r="J1363" s="11">
        <v>24</v>
      </c>
      <c r="K1363" s="11">
        <v>40.760387180000002</v>
      </c>
      <c r="L1363" s="11" t="s">
        <v>20</v>
      </c>
      <c r="M1363" s="11" t="s">
        <v>17</v>
      </c>
      <c r="N1363" s="11">
        <f t="shared" si="147"/>
        <v>0</v>
      </c>
      <c r="O1363" s="11">
        <f t="shared" si="148"/>
        <v>1</v>
      </c>
      <c r="P1363" s="11">
        <f t="shared" si="149"/>
        <v>0</v>
      </c>
      <c r="Q1363" s="11">
        <f t="shared" si="150"/>
        <v>0</v>
      </c>
      <c r="R1363" s="11">
        <f t="shared" si="151"/>
        <v>0</v>
      </c>
      <c r="S1363" s="11">
        <f t="shared" si="152"/>
        <v>0</v>
      </c>
      <c r="T1363" s="9">
        <f t="shared" si="153"/>
        <v>0</v>
      </c>
      <c r="AT1363" s="18"/>
      <c r="AU1363" s="15"/>
      <c r="AV1363" s="15"/>
      <c r="AW1363" s="15"/>
      <c r="AX1363" s="15"/>
      <c r="AY1363" s="15"/>
      <c r="AZ1363" s="15"/>
      <c r="BA1363" s="15"/>
      <c r="BB1363" s="15"/>
      <c r="BC1363" s="15"/>
      <c r="BD1363" s="15"/>
      <c r="BE1363" s="15"/>
      <c r="BF1363" s="15"/>
      <c r="BG1363" s="15"/>
      <c r="BH1363" s="15"/>
      <c r="BI1363" s="15"/>
      <c r="BJ1363" s="15"/>
      <c r="BK1363" s="15"/>
      <c r="BL1363" s="15"/>
      <c r="BM1363" s="15"/>
      <c r="BN1363" s="15"/>
      <c r="BO1363" s="15"/>
      <c r="BQ1363" s="18"/>
      <c r="BR1363" s="15"/>
      <c r="BS1363" s="15"/>
      <c r="BT1363" s="15"/>
      <c r="BU1363" s="15"/>
      <c r="BV1363" s="15"/>
      <c r="BW1363" s="15"/>
      <c r="BX1363" s="15"/>
      <c r="BY1363" s="15"/>
      <c r="BZ1363" s="15"/>
    </row>
    <row r="1364" spans="1:78" ht="15" customHeight="1" x14ac:dyDescent="0.75">
      <c r="A1364" s="10">
        <v>0</v>
      </c>
      <c r="B1364" s="11">
        <v>10600</v>
      </c>
      <c r="C1364" s="11">
        <v>27666</v>
      </c>
      <c r="D1364" s="11">
        <v>56218</v>
      </c>
      <c r="E1364" s="11">
        <v>3</v>
      </c>
      <c r="F1364" s="11">
        <v>0</v>
      </c>
      <c r="G1364" s="11">
        <v>0</v>
      </c>
      <c r="H1364" s="11">
        <v>249.85118993</v>
      </c>
      <c r="I1364" s="11">
        <v>0</v>
      </c>
      <c r="J1364" s="11">
        <v>10</v>
      </c>
      <c r="K1364" s="11">
        <v>39.528326335999999</v>
      </c>
      <c r="L1364" s="11" t="s">
        <v>13</v>
      </c>
      <c r="M1364" s="11" t="s">
        <v>14</v>
      </c>
      <c r="N1364" s="11">
        <f t="shared" si="147"/>
        <v>1</v>
      </c>
      <c r="O1364" s="11">
        <f t="shared" si="148"/>
        <v>0</v>
      </c>
      <c r="P1364" s="11">
        <f t="shared" si="149"/>
        <v>1</v>
      </c>
      <c r="Q1364" s="11">
        <f t="shared" si="150"/>
        <v>0</v>
      </c>
      <c r="R1364" s="11">
        <f t="shared" si="151"/>
        <v>0</v>
      </c>
      <c r="S1364" s="11">
        <f t="shared" si="152"/>
        <v>0</v>
      </c>
      <c r="T1364" s="9">
        <f t="shared" si="153"/>
        <v>249.85118993</v>
      </c>
      <c r="AT1364" s="18"/>
      <c r="AU1364" s="15"/>
      <c r="AV1364" s="15"/>
      <c r="AW1364" s="15"/>
      <c r="AX1364" s="15"/>
      <c r="AY1364" s="15"/>
      <c r="AZ1364" s="15"/>
      <c r="BA1364" s="15"/>
      <c r="BB1364" s="15"/>
      <c r="BC1364" s="15"/>
      <c r="BD1364" s="15"/>
      <c r="BE1364" s="15"/>
      <c r="BF1364" s="15"/>
      <c r="BG1364" s="15"/>
      <c r="BH1364" s="15"/>
      <c r="BI1364" s="15"/>
      <c r="BJ1364" s="15"/>
      <c r="BK1364" s="15"/>
      <c r="BL1364" s="15"/>
      <c r="BM1364" s="15"/>
      <c r="BN1364" s="15"/>
      <c r="BO1364" s="15"/>
      <c r="BQ1364" s="18"/>
      <c r="BR1364" s="15"/>
      <c r="BS1364" s="15"/>
      <c r="BT1364" s="15"/>
      <c r="BU1364" s="15"/>
      <c r="BV1364" s="15"/>
      <c r="BW1364" s="15"/>
      <c r="BX1364" s="15"/>
      <c r="BY1364" s="15"/>
      <c r="BZ1364" s="15"/>
    </row>
    <row r="1365" spans="1:78" ht="15" customHeight="1" x14ac:dyDescent="0.75">
      <c r="A1365" s="10">
        <v>0</v>
      </c>
      <c r="B1365" s="11">
        <v>10600</v>
      </c>
      <c r="C1365" s="11">
        <v>64546</v>
      </c>
      <c r="D1365" s="11">
        <v>84576</v>
      </c>
      <c r="E1365" s="11">
        <v>0</v>
      </c>
      <c r="F1365" s="11"/>
      <c r="G1365" s="11"/>
      <c r="H1365" s="11">
        <v>173.62528427000001</v>
      </c>
      <c r="I1365" s="11"/>
      <c r="J1365" s="11">
        <v>35</v>
      </c>
      <c r="K1365" s="11">
        <v>28.971803768000001</v>
      </c>
      <c r="L1365" s="11" t="s">
        <v>20</v>
      </c>
      <c r="M1365" s="11" t="s">
        <v>14</v>
      </c>
      <c r="N1365" s="11">
        <f t="shared" si="147"/>
        <v>0</v>
      </c>
      <c r="O1365" s="11">
        <f t="shared" si="148"/>
        <v>0</v>
      </c>
      <c r="P1365" s="11">
        <f t="shared" si="149"/>
        <v>1</v>
      </c>
      <c r="Q1365" s="11">
        <f t="shared" si="150"/>
        <v>0</v>
      </c>
      <c r="R1365" s="11">
        <f t="shared" si="151"/>
        <v>0</v>
      </c>
      <c r="S1365" s="11">
        <f t="shared" si="152"/>
        <v>0</v>
      </c>
      <c r="T1365" s="9">
        <f t="shared" si="153"/>
        <v>0</v>
      </c>
      <c r="AT1365" s="18"/>
      <c r="AU1365" s="15"/>
      <c r="AV1365" s="15"/>
      <c r="AW1365" s="15"/>
      <c r="AX1365" s="15"/>
      <c r="AY1365" s="15"/>
      <c r="AZ1365" s="15"/>
      <c r="BA1365" s="15"/>
      <c r="BB1365" s="15"/>
      <c r="BC1365" s="15"/>
      <c r="BD1365" s="15"/>
      <c r="BE1365" s="15"/>
      <c r="BF1365" s="15"/>
      <c r="BG1365" s="15"/>
      <c r="BH1365" s="15"/>
      <c r="BI1365" s="15"/>
      <c r="BJ1365" s="15"/>
      <c r="BK1365" s="15"/>
      <c r="BL1365" s="15"/>
      <c r="BM1365" s="15"/>
      <c r="BN1365" s="15"/>
      <c r="BO1365" s="15"/>
      <c r="BQ1365" s="18"/>
      <c r="BR1365" s="15"/>
      <c r="BS1365" s="15"/>
      <c r="BT1365" s="15"/>
      <c r="BU1365" s="15"/>
      <c r="BV1365" s="15"/>
      <c r="BW1365" s="15"/>
      <c r="BX1365" s="15"/>
      <c r="BY1365" s="15"/>
      <c r="BZ1365" s="15"/>
    </row>
    <row r="1366" spans="1:78" ht="15" customHeight="1" x14ac:dyDescent="0.75">
      <c r="A1366" s="10">
        <v>0</v>
      </c>
      <c r="B1366" s="11">
        <v>10600</v>
      </c>
      <c r="C1366" s="11">
        <v>48018</v>
      </c>
      <c r="D1366" s="11">
        <v>68963</v>
      </c>
      <c r="E1366" s="11">
        <v>2</v>
      </c>
      <c r="F1366" s="11">
        <v>0</v>
      </c>
      <c r="G1366" s="11">
        <v>0</v>
      </c>
      <c r="H1366" s="11">
        <v>186.75759260000001</v>
      </c>
      <c r="I1366" s="11">
        <v>1</v>
      </c>
      <c r="J1366" s="11">
        <v>16</v>
      </c>
      <c r="K1366" s="11">
        <v>30.655744343999999</v>
      </c>
      <c r="L1366" s="11" t="s">
        <v>20</v>
      </c>
      <c r="M1366" s="11" t="s">
        <v>17</v>
      </c>
      <c r="N1366" s="11">
        <f t="shared" si="147"/>
        <v>0</v>
      </c>
      <c r="O1366" s="11">
        <f t="shared" si="148"/>
        <v>1</v>
      </c>
      <c r="P1366" s="11">
        <f t="shared" si="149"/>
        <v>0</v>
      </c>
      <c r="Q1366" s="11">
        <f t="shared" si="150"/>
        <v>0</v>
      </c>
      <c r="R1366" s="11">
        <f t="shared" si="151"/>
        <v>0</v>
      </c>
      <c r="S1366" s="11">
        <f t="shared" si="152"/>
        <v>0</v>
      </c>
      <c r="T1366" s="9">
        <f t="shared" si="153"/>
        <v>0</v>
      </c>
      <c r="AT1366" s="18"/>
      <c r="AU1366" s="15"/>
      <c r="AV1366" s="15"/>
      <c r="AW1366" s="15"/>
      <c r="AX1366" s="15"/>
      <c r="AY1366" s="15"/>
      <c r="AZ1366" s="15"/>
      <c r="BA1366" s="15"/>
      <c r="BB1366" s="15"/>
      <c r="BC1366" s="15"/>
      <c r="BD1366" s="15"/>
      <c r="BE1366" s="15"/>
      <c r="BF1366" s="15"/>
      <c r="BG1366" s="15"/>
      <c r="BH1366" s="15"/>
      <c r="BI1366" s="15"/>
      <c r="BJ1366" s="15"/>
      <c r="BK1366" s="15"/>
      <c r="BL1366" s="15"/>
      <c r="BM1366" s="15"/>
      <c r="BN1366" s="15"/>
      <c r="BO1366" s="15"/>
      <c r="BQ1366" s="18"/>
      <c r="BR1366" s="15"/>
      <c r="BS1366" s="15"/>
      <c r="BT1366" s="15"/>
      <c r="BU1366" s="15"/>
      <c r="BV1366" s="15"/>
      <c r="BW1366" s="15"/>
      <c r="BX1366" s="15"/>
      <c r="BY1366" s="15"/>
      <c r="BZ1366" s="15"/>
    </row>
    <row r="1367" spans="1:78" ht="15" customHeight="1" x14ac:dyDescent="0.75">
      <c r="A1367" s="10">
        <v>0</v>
      </c>
      <c r="B1367" s="11">
        <v>10600</v>
      </c>
      <c r="C1367" s="11">
        <v>56352</v>
      </c>
      <c r="D1367" s="11">
        <v>75277</v>
      </c>
      <c r="E1367" s="11">
        <v>5</v>
      </c>
      <c r="F1367" s="11">
        <v>0</v>
      </c>
      <c r="G1367" s="11">
        <v>0</v>
      </c>
      <c r="H1367" s="11">
        <v>98.377278192000006</v>
      </c>
      <c r="I1367" s="11">
        <v>2</v>
      </c>
      <c r="J1367" s="11">
        <v>15</v>
      </c>
      <c r="K1367" s="11">
        <v>26.242394307000001</v>
      </c>
      <c r="L1367" s="11" t="s">
        <v>20</v>
      </c>
      <c r="M1367" s="11" t="s">
        <v>15</v>
      </c>
      <c r="N1367" s="11">
        <f t="shared" si="147"/>
        <v>0</v>
      </c>
      <c r="O1367" s="11">
        <f t="shared" si="148"/>
        <v>0</v>
      </c>
      <c r="P1367" s="11">
        <f t="shared" si="149"/>
        <v>0</v>
      </c>
      <c r="Q1367" s="11">
        <f t="shared" si="150"/>
        <v>1</v>
      </c>
      <c r="R1367" s="11">
        <f t="shared" si="151"/>
        <v>0</v>
      </c>
      <c r="S1367" s="11">
        <f t="shared" si="152"/>
        <v>0</v>
      </c>
      <c r="T1367" s="9">
        <f t="shared" si="153"/>
        <v>0</v>
      </c>
      <c r="AT1367" s="18"/>
      <c r="AU1367" s="15"/>
      <c r="AV1367" s="15"/>
      <c r="AW1367" s="15"/>
      <c r="AX1367" s="15"/>
      <c r="AY1367" s="15"/>
      <c r="AZ1367" s="15"/>
      <c r="BA1367" s="15"/>
      <c r="BB1367" s="15"/>
      <c r="BC1367" s="15"/>
      <c r="BD1367" s="15"/>
      <c r="BE1367" s="15"/>
      <c r="BF1367" s="15"/>
      <c r="BG1367" s="15"/>
      <c r="BH1367" s="15"/>
      <c r="BI1367" s="15"/>
      <c r="BJ1367" s="15"/>
      <c r="BK1367" s="15"/>
      <c r="BL1367" s="15"/>
      <c r="BM1367" s="15"/>
      <c r="BN1367" s="15"/>
      <c r="BO1367" s="15"/>
      <c r="BQ1367" s="18"/>
      <c r="BR1367" s="15"/>
      <c r="BS1367" s="15"/>
      <c r="BT1367" s="15"/>
      <c r="BU1367" s="15"/>
      <c r="BV1367" s="15"/>
      <c r="BW1367" s="15"/>
      <c r="BX1367" s="15"/>
      <c r="BY1367" s="15"/>
      <c r="BZ1367" s="15"/>
    </row>
    <row r="1368" spans="1:78" ht="15" customHeight="1" x14ac:dyDescent="0.75">
      <c r="A1368" s="10">
        <v>0</v>
      </c>
      <c r="B1368" s="11">
        <v>10600</v>
      </c>
      <c r="C1368" s="11">
        <v>72022</v>
      </c>
      <c r="D1368" s="11">
        <v>82238</v>
      </c>
      <c r="E1368" s="11">
        <v>5</v>
      </c>
      <c r="F1368" s="11">
        <v>1</v>
      </c>
      <c r="G1368" s="11">
        <v>2</v>
      </c>
      <c r="H1368" s="11">
        <v>181.76894043999999</v>
      </c>
      <c r="I1368" s="11">
        <v>3</v>
      </c>
      <c r="J1368" s="11">
        <v>30</v>
      </c>
      <c r="K1368" s="11">
        <v>39.594148271000002</v>
      </c>
      <c r="L1368" s="11" t="s">
        <v>20</v>
      </c>
      <c r="M1368" s="11" t="s">
        <v>15</v>
      </c>
      <c r="N1368" s="11">
        <f t="shared" si="147"/>
        <v>0</v>
      </c>
      <c r="O1368" s="11">
        <f t="shared" si="148"/>
        <v>0</v>
      </c>
      <c r="P1368" s="11">
        <f t="shared" si="149"/>
        <v>0</v>
      </c>
      <c r="Q1368" s="11">
        <f t="shared" si="150"/>
        <v>1</v>
      </c>
      <c r="R1368" s="11">
        <f t="shared" si="151"/>
        <v>0</v>
      </c>
      <c r="S1368" s="11">
        <f t="shared" si="152"/>
        <v>0</v>
      </c>
      <c r="T1368" s="9">
        <f t="shared" si="153"/>
        <v>0</v>
      </c>
      <c r="AT1368" s="18"/>
      <c r="AU1368" s="15"/>
      <c r="AV1368" s="15"/>
      <c r="AW1368" s="15"/>
      <c r="AX1368" s="15"/>
      <c r="AY1368" s="15"/>
      <c r="AZ1368" s="15"/>
      <c r="BA1368" s="15"/>
      <c r="BB1368" s="15"/>
      <c r="BC1368" s="15"/>
      <c r="BD1368" s="15"/>
      <c r="BE1368" s="15"/>
      <c r="BF1368" s="15"/>
      <c r="BG1368" s="15"/>
      <c r="BH1368" s="15"/>
      <c r="BI1368" s="15"/>
      <c r="BJ1368" s="15"/>
      <c r="BK1368" s="15"/>
      <c r="BL1368" s="15"/>
      <c r="BM1368" s="15"/>
      <c r="BN1368" s="15"/>
      <c r="BO1368" s="15"/>
      <c r="BQ1368" s="18"/>
      <c r="BR1368" s="15"/>
      <c r="BS1368" s="15"/>
      <c r="BT1368" s="15"/>
      <c r="BU1368" s="15"/>
      <c r="BV1368" s="15"/>
      <c r="BW1368" s="15"/>
      <c r="BX1368" s="15"/>
      <c r="BY1368" s="15"/>
      <c r="BZ1368" s="15"/>
    </row>
    <row r="1369" spans="1:78" ht="15" customHeight="1" x14ac:dyDescent="0.75">
      <c r="A1369" s="10">
        <v>0</v>
      </c>
      <c r="B1369" s="11">
        <v>10600</v>
      </c>
      <c r="C1369" s="11">
        <v>58701</v>
      </c>
      <c r="D1369" s="11">
        <v>67967</v>
      </c>
      <c r="E1369" s="11">
        <v>10</v>
      </c>
      <c r="F1369" s="11">
        <v>0</v>
      </c>
      <c r="G1369" s="11">
        <v>0</v>
      </c>
      <c r="H1369" s="11">
        <v>116.53228926</v>
      </c>
      <c r="I1369" s="11">
        <v>1</v>
      </c>
      <c r="J1369" s="11">
        <v>19</v>
      </c>
      <c r="K1369" s="11">
        <v>31.540218256999999</v>
      </c>
      <c r="L1369" s="11" t="s">
        <v>20</v>
      </c>
      <c r="M1369" s="11" t="s">
        <v>17</v>
      </c>
      <c r="N1369" s="11">
        <f t="shared" si="147"/>
        <v>0</v>
      </c>
      <c r="O1369" s="11">
        <f t="shared" si="148"/>
        <v>1</v>
      </c>
      <c r="P1369" s="11">
        <f t="shared" si="149"/>
        <v>0</v>
      </c>
      <c r="Q1369" s="11">
        <f t="shared" si="150"/>
        <v>0</v>
      </c>
      <c r="R1369" s="11">
        <f t="shared" si="151"/>
        <v>0</v>
      </c>
      <c r="S1369" s="11">
        <f t="shared" si="152"/>
        <v>0</v>
      </c>
      <c r="T1369" s="9">
        <f t="shared" si="153"/>
        <v>0</v>
      </c>
      <c r="AT1369" s="18"/>
      <c r="AU1369" s="15"/>
      <c r="AV1369" s="15"/>
      <c r="AW1369" s="15"/>
      <c r="AX1369" s="15"/>
      <c r="AY1369" s="15"/>
      <c r="AZ1369" s="15"/>
      <c r="BA1369" s="15"/>
      <c r="BB1369" s="15"/>
      <c r="BC1369" s="15"/>
      <c r="BD1369" s="15"/>
      <c r="BE1369" s="15"/>
      <c r="BF1369" s="15"/>
      <c r="BG1369" s="15"/>
      <c r="BH1369" s="15"/>
      <c r="BI1369" s="15"/>
      <c r="BJ1369" s="15"/>
      <c r="BK1369" s="15"/>
      <c r="BL1369" s="15"/>
      <c r="BM1369" s="15"/>
      <c r="BN1369" s="15"/>
      <c r="BO1369" s="15"/>
      <c r="BQ1369" s="18"/>
      <c r="BR1369" s="15"/>
      <c r="BS1369" s="15"/>
      <c r="BT1369" s="15"/>
      <c r="BU1369" s="15"/>
      <c r="BV1369" s="15"/>
      <c r="BW1369" s="15"/>
      <c r="BX1369" s="15"/>
      <c r="BY1369" s="15"/>
      <c r="BZ1369" s="15"/>
    </row>
    <row r="1370" spans="1:78" ht="15" customHeight="1" x14ac:dyDescent="0.75">
      <c r="A1370" s="10">
        <v>0</v>
      </c>
      <c r="B1370" s="11">
        <v>10700</v>
      </c>
      <c r="C1370" s="11">
        <v>85198</v>
      </c>
      <c r="D1370" s="11">
        <v>107044</v>
      </c>
      <c r="E1370" s="11">
        <v>0</v>
      </c>
      <c r="F1370" s="11">
        <v>0</v>
      </c>
      <c r="G1370" s="11">
        <v>0</v>
      </c>
      <c r="H1370" s="11">
        <v>66.758325468999999</v>
      </c>
      <c r="I1370" s="11">
        <v>0</v>
      </c>
      <c r="J1370" s="11">
        <v>19</v>
      </c>
      <c r="K1370" s="11">
        <v>36.846466819</v>
      </c>
      <c r="L1370" s="11" t="s">
        <v>13</v>
      </c>
      <c r="M1370" s="11" t="s">
        <v>18</v>
      </c>
      <c r="N1370" s="11">
        <f t="shared" si="147"/>
        <v>1</v>
      </c>
      <c r="O1370" s="11">
        <f t="shared" si="148"/>
        <v>0</v>
      </c>
      <c r="P1370" s="11">
        <f t="shared" si="149"/>
        <v>0</v>
      </c>
      <c r="Q1370" s="11">
        <f t="shared" si="150"/>
        <v>0</v>
      </c>
      <c r="R1370" s="11">
        <f t="shared" si="151"/>
        <v>0</v>
      </c>
      <c r="S1370" s="11">
        <f t="shared" si="152"/>
        <v>1</v>
      </c>
      <c r="T1370" s="9">
        <f t="shared" si="153"/>
        <v>66.758325468999999</v>
      </c>
      <c r="AT1370" s="18"/>
      <c r="AU1370" s="15"/>
      <c r="AV1370" s="15"/>
      <c r="AW1370" s="15"/>
      <c r="AX1370" s="15"/>
      <c r="AY1370" s="15"/>
      <c r="AZ1370" s="15"/>
      <c r="BA1370" s="15"/>
      <c r="BB1370" s="15"/>
      <c r="BC1370" s="15"/>
      <c r="BD1370" s="15"/>
      <c r="BE1370" s="15"/>
      <c r="BF1370" s="15"/>
      <c r="BG1370" s="15"/>
      <c r="BH1370" s="15"/>
      <c r="BI1370" s="15"/>
      <c r="BJ1370" s="15"/>
      <c r="BK1370" s="15"/>
      <c r="BL1370" s="15"/>
      <c r="BM1370" s="15"/>
      <c r="BN1370" s="15"/>
      <c r="BO1370" s="15"/>
      <c r="BQ1370" s="18"/>
      <c r="BR1370" s="15"/>
      <c r="BS1370" s="15"/>
      <c r="BT1370" s="15"/>
      <c r="BU1370" s="15"/>
      <c r="BV1370" s="15"/>
      <c r="BW1370" s="15"/>
      <c r="BX1370" s="15"/>
      <c r="BY1370" s="15"/>
      <c r="BZ1370" s="15"/>
    </row>
    <row r="1371" spans="1:78" ht="15" customHeight="1" x14ac:dyDescent="0.75">
      <c r="A1371" s="10">
        <v>0</v>
      </c>
      <c r="B1371" s="11">
        <v>10700</v>
      </c>
      <c r="C1371" s="11">
        <v>56197</v>
      </c>
      <c r="D1371" s="11">
        <v>79272</v>
      </c>
      <c r="E1371" s="11">
        <v>18</v>
      </c>
      <c r="F1371" s="11">
        <v>0</v>
      </c>
      <c r="G1371" s="11">
        <v>0</v>
      </c>
      <c r="H1371" s="11">
        <v>218.98166216999999</v>
      </c>
      <c r="I1371" s="11">
        <v>1</v>
      </c>
      <c r="J1371" s="11">
        <v>16</v>
      </c>
      <c r="K1371" s="11">
        <v>34.015359605</v>
      </c>
      <c r="L1371" s="11" t="s">
        <v>13</v>
      </c>
      <c r="M1371" s="11" t="s">
        <v>14</v>
      </c>
      <c r="N1371" s="11">
        <f t="shared" si="147"/>
        <v>1</v>
      </c>
      <c r="O1371" s="11">
        <f t="shared" si="148"/>
        <v>0</v>
      </c>
      <c r="P1371" s="11">
        <f t="shared" si="149"/>
        <v>1</v>
      </c>
      <c r="Q1371" s="11">
        <f t="shared" si="150"/>
        <v>0</v>
      </c>
      <c r="R1371" s="11">
        <f t="shared" si="151"/>
        <v>0</v>
      </c>
      <c r="S1371" s="11">
        <f t="shared" si="152"/>
        <v>0</v>
      </c>
      <c r="T1371" s="9">
        <f t="shared" si="153"/>
        <v>218.98166216999999</v>
      </c>
      <c r="AT1371" s="18"/>
      <c r="AU1371" s="15"/>
      <c r="AV1371" s="15"/>
      <c r="AW1371" s="15"/>
      <c r="AX1371" s="15"/>
      <c r="AY1371" s="15"/>
      <c r="AZ1371" s="15"/>
      <c r="BA1371" s="15"/>
      <c r="BB1371" s="15"/>
      <c r="BC1371" s="15"/>
      <c r="BD1371" s="15"/>
      <c r="BE1371" s="15"/>
      <c r="BF1371" s="15"/>
      <c r="BG1371" s="15"/>
      <c r="BH1371" s="15"/>
      <c r="BI1371" s="15"/>
      <c r="BJ1371" s="15"/>
      <c r="BK1371" s="15"/>
      <c r="BL1371" s="15"/>
      <c r="BM1371" s="15"/>
      <c r="BN1371" s="15"/>
      <c r="BO1371" s="15"/>
      <c r="BQ1371" s="18"/>
      <c r="BR1371" s="15"/>
      <c r="BS1371" s="15"/>
      <c r="BT1371" s="15"/>
      <c r="BU1371" s="15"/>
      <c r="BV1371" s="15"/>
      <c r="BW1371" s="15"/>
      <c r="BX1371" s="15"/>
      <c r="BY1371" s="15"/>
      <c r="BZ1371" s="15"/>
    </row>
    <row r="1372" spans="1:78" ht="15" customHeight="1" x14ac:dyDescent="0.75">
      <c r="A1372" s="10">
        <v>0</v>
      </c>
      <c r="B1372" s="11">
        <v>10700</v>
      </c>
      <c r="C1372" s="11">
        <v>126751</v>
      </c>
      <c r="D1372" s="11">
        <v>184554</v>
      </c>
      <c r="E1372" s="11">
        <v>8</v>
      </c>
      <c r="F1372" s="11">
        <v>0</v>
      </c>
      <c r="G1372" s="11">
        <v>0</v>
      </c>
      <c r="H1372" s="11">
        <v>225.87035215</v>
      </c>
      <c r="I1372" s="11">
        <v>0</v>
      </c>
      <c r="J1372" s="11">
        <v>19</v>
      </c>
      <c r="K1372" s="11">
        <v>34.137054569999997</v>
      </c>
      <c r="L1372" s="11" t="s">
        <v>20</v>
      </c>
      <c r="M1372" s="11" t="s">
        <v>14</v>
      </c>
      <c r="N1372" s="11">
        <f t="shared" si="147"/>
        <v>0</v>
      </c>
      <c r="O1372" s="11">
        <f t="shared" si="148"/>
        <v>0</v>
      </c>
      <c r="P1372" s="11">
        <f t="shared" si="149"/>
        <v>1</v>
      </c>
      <c r="Q1372" s="11">
        <f t="shared" si="150"/>
        <v>0</v>
      </c>
      <c r="R1372" s="11">
        <f t="shared" si="151"/>
        <v>0</v>
      </c>
      <c r="S1372" s="11">
        <f t="shared" si="152"/>
        <v>0</v>
      </c>
      <c r="T1372" s="9">
        <f t="shared" si="153"/>
        <v>0</v>
      </c>
      <c r="AT1372" s="18"/>
      <c r="AU1372" s="15"/>
      <c r="AV1372" s="15"/>
      <c r="AW1372" s="15"/>
      <c r="AX1372" s="15"/>
      <c r="AY1372" s="15"/>
      <c r="AZ1372" s="15"/>
      <c r="BA1372" s="15"/>
      <c r="BB1372" s="15"/>
      <c r="BC1372" s="15"/>
      <c r="BD1372" s="15"/>
      <c r="BE1372" s="15"/>
      <c r="BF1372" s="15"/>
      <c r="BG1372" s="15"/>
      <c r="BH1372" s="15"/>
      <c r="BI1372" s="15"/>
      <c r="BJ1372" s="15"/>
      <c r="BK1372" s="15"/>
      <c r="BL1372" s="15"/>
      <c r="BM1372" s="15"/>
      <c r="BN1372" s="15"/>
      <c r="BO1372" s="15"/>
      <c r="BQ1372" s="18"/>
      <c r="BR1372" s="15"/>
      <c r="BS1372" s="15"/>
      <c r="BT1372" s="15"/>
      <c r="BU1372" s="15"/>
      <c r="BV1372" s="15"/>
      <c r="BW1372" s="15"/>
      <c r="BX1372" s="15"/>
      <c r="BY1372" s="15"/>
      <c r="BZ1372" s="15"/>
    </row>
    <row r="1373" spans="1:78" ht="15" customHeight="1" x14ac:dyDescent="0.75">
      <c r="A1373" s="10">
        <v>0</v>
      </c>
      <c r="B1373" s="11">
        <v>10700</v>
      </c>
      <c r="C1373" s="11">
        <v>48322</v>
      </c>
      <c r="D1373" s="11">
        <v>64383</v>
      </c>
      <c r="E1373" s="11">
        <v>0</v>
      </c>
      <c r="F1373" s="11">
        <v>1</v>
      </c>
      <c r="G1373" s="11">
        <v>0</v>
      </c>
      <c r="H1373" s="11">
        <v>185.25673470999999</v>
      </c>
      <c r="I1373" s="11">
        <v>2</v>
      </c>
      <c r="J1373" s="11">
        <v>12</v>
      </c>
      <c r="K1373" s="11">
        <v>28.030801551</v>
      </c>
      <c r="L1373" s="11" t="s">
        <v>20</v>
      </c>
      <c r="M1373" s="11" t="s">
        <v>14</v>
      </c>
      <c r="N1373" s="11">
        <f t="shared" si="147"/>
        <v>0</v>
      </c>
      <c r="O1373" s="11">
        <f t="shared" si="148"/>
        <v>0</v>
      </c>
      <c r="P1373" s="11">
        <f t="shared" si="149"/>
        <v>1</v>
      </c>
      <c r="Q1373" s="11">
        <f t="shared" si="150"/>
        <v>0</v>
      </c>
      <c r="R1373" s="11">
        <f t="shared" si="151"/>
        <v>0</v>
      </c>
      <c r="S1373" s="11">
        <f t="shared" si="152"/>
        <v>0</v>
      </c>
      <c r="T1373" s="9">
        <f t="shared" si="153"/>
        <v>0</v>
      </c>
      <c r="AT1373" s="18"/>
      <c r="AU1373" s="15"/>
      <c r="AV1373" s="15"/>
      <c r="AW1373" s="15"/>
      <c r="AX1373" s="15"/>
      <c r="AY1373" s="15"/>
      <c r="AZ1373" s="15"/>
      <c r="BA1373" s="15"/>
      <c r="BB1373" s="15"/>
      <c r="BC1373" s="15"/>
      <c r="BD1373" s="15"/>
      <c r="BE1373" s="15"/>
      <c r="BF1373" s="15"/>
      <c r="BG1373" s="15"/>
      <c r="BH1373" s="15"/>
      <c r="BI1373" s="15"/>
      <c r="BJ1373" s="15"/>
      <c r="BK1373" s="15"/>
      <c r="BL1373" s="15"/>
      <c r="BM1373" s="15"/>
      <c r="BN1373" s="15"/>
      <c r="BO1373" s="15"/>
      <c r="BQ1373" s="18"/>
      <c r="BR1373" s="15"/>
      <c r="BS1373" s="15"/>
      <c r="BT1373" s="15"/>
      <c r="BU1373" s="15"/>
      <c r="BV1373" s="15"/>
      <c r="BW1373" s="15"/>
      <c r="BX1373" s="15"/>
      <c r="BY1373" s="15"/>
      <c r="BZ1373" s="15"/>
    </row>
    <row r="1374" spans="1:78" ht="15" customHeight="1" x14ac:dyDescent="0.75">
      <c r="A1374" s="10">
        <v>0</v>
      </c>
      <c r="B1374" s="11">
        <v>10700</v>
      </c>
      <c r="C1374" s="11">
        <v>83650</v>
      </c>
      <c r="D1374" s="11">
        <v>203720</v>
      </c>
      <c r="E1374" s="11">
        <v>11</v>
      </c>
      <c r="F1374" s="11">
        <v>0</v>
      </c>
      <c r="G1374" s="11">
        <v>0</v>
      </c>
      <c r="H1374" s="11">
        <v>13.588693962000001</v>
      </c>
      <c r="I1374" s="11"/>
      <c r="J1374" s="11">
        <v>8</v>
      </c>
      <c r="K1374" s="11">
        <v>19.587710546</v>
      </c>
      <c r="L1374" s="11" t="s">
        <v>13</v>
      </c>
      <c r="M1374" s="11" t="s">
        <v>19</v>
      </c>
      <c r="N1374" s="11">
        <f t="shared" si="147"/>
        <v>1</v>
      </c>
      <c r="O1374" s="11">
        <f t="shared" si="148"/>
        <v>0</v>
      </c>
      <c r="P1374" s="11">
        <f t="shared" si="149"/>
        <v>0</v>
      </c>
      <c r="Q1374" s="11">
        <f t="shared" si="150"/>
        <v>0</v>
      </c>
      <c r="R1374" s="11">
        <f t="shared" si="151"/>
        <v>0</v>
      </c>
      <c r="S1374" s="11">
        <f t="shared" si="152"/>
        <v>0</v>
      </c>
      <c r="T1374" s="9">
        <f t="shared" si="153"/>
        <v>13.588693962000001</v>
      </c>
      <c r="AT1374" s="18"/>
      <c r="AU1374" s="15"/>
      <c r="AV1374" s="15"/>
      <c r="AW1374" s="15"/>
      <c r="AX1374" s="15"/>
      <c r="AY1374" s="15"/>
      <c r="AZ1374" s="15"/>
      <c r="BA1374" s="15"/>
      <c r="BB1374" s="15"/>
      <c r="BC1374" s="15"/>
      <c r="BD1374" s="15"/>
      <c r="BE1374" s="15"/>
      <c r="BF1374" s="15"/>
      <c r="BG1374" s="15"/>
      <c r="BH1374" s="15"/>
      <c r="BI1374" s="15"/>
      <c r="BJ1374" s="15"/>
      <c r="BK1374" s="15"/>
      <c r="BL1374" s="15"/>
      <c r="BM1374" s="15"/>
      <c r="BN1374" s="15"/>
      <c r="BO1374" s="15"/>
      <c r="BQ1374" s="18"/>
      <c r="BR1374" s="15"/>
      <c r="BS1374" s="15"/>
      <c r="BT1374" s="15"/>
      <c r="BU1374" s="15"/>
      <c r="BV1374" s="15"/>
      <c r="BW1374" s="15"/>
      <c r="BX1374" s="15"/>
      <c r="BY1374" s="15"/>
      <c r="BZ1374" s="15"/>
    </row>
    <row r="1375" spans="1:78" ht="15" customHeight="1" x14ac:dyDescent="0.75">
      <c r="A1375" s="10">
        <v>0</v>
      </c>
      <c r="B1375" s="11">
        <v>10700</v>
      </c>
      <c r="C1375" s="11">
        <v>124330</v>
      </c>
      <c r="D1375" s="11">
        <v>176350</v>
      </c>
      <c r="E1375" s="11">
        <v>8</v>
      </c>
      <c r="F1375" s="11">
        <v>0</v>
      </c>
      <c r="G1375" s="11">
        <v>0</v>
      </c>
      <c r="H1375" s="11">
        <v>222.63433925000001</v>
      </c>
      <c r="I1375" s="11">
        <v>1</v>
      </c>
      <c r="J1375" s="11">
        <v>19</v>
      </c>
      <c r="K1375" s="11">
        <v>33.964777335000001</v>
      </c>
      <c r="L1375" s="11" t="s">
        <v>20</v>
      </c>
      <c r="M1375" s="11" t="s">
        <v>14</v>
      </c>
      <c r="N1375" s="11">
        <f t="shared" si="147"/>
        <v>0</v>
      </c>
      <c r="O1375" s="11">
        <f t="shared" si="148"/>
        <v>0</v>
      </c>
      <c r="P1375" s="11">
        <f t="shared" si="149"/>
        <v>1</v>
      </c>
      <c r="Q1375" s="11">
        <f t="shared" si="150"/>
        <v>0</v>
      </c>
      <c r="R1375" s="11">
        <f t="shared" si="151"/>
        <v>0</v>
      </c>
      <c r="S1375" s="11">
        <f t="shared" si="152"/>
        <v>0</v>
      </c>
      <c r="T1375" s="9">
        <f t="shared" si="153"/>
        <v>0</v>
      </c>
      <c r="AT1375" s="18"/>
      <c r="AU1375" s="15"/>
      <c r="AV1375" s="15"/>
      <c r="AW1375" s="15"/>
      <c r="AX1375" s="15"/>
      <c r="AY1375" s="15"/>
      <c r="AZ1375" s="15"/>
      <c r="BA1375" s="15"/>
      <c r="BB1375" s="15"/>
      <c r="BC1375" s="15"/>
      <c r="BD1375" s="15"/>
      <c r="BE1375" s="15"/>
      <c r="BF1375" s="15"/>
      <c r="BG1375" s="15"/>
      <c r="BH1375" s="15"/>
      <c r="BI1375" s="15"/>
      <c r="BJ1375" s="15"/>
      <c r="BK1375" s="15"/>
      <c r="BL1375" s="15"/>
      <c r="BM1375" s="15"/>
      <c r="BN1375" s="15"/>
      <c r="BO1375" s="15"/>
      <c r="BQ1375" s="18"/>
      <c r="BR1375" s="15"/>
      <c r="BS1375" s="15"/>
      <c r="BT1375" s="15"/>
      <c r="BU1375" s="15"/>
      <c r="BV1375" s="15"/>
      <c r="BW1375" s="15"/>
      <c r="BX1375" s="15"/>
      <c r="BY1375" s="15"/>
      <c r="BZ1375" s="15"/>
    </row>
    <row r="1376" spans="1:78" ht="15" customHeight="1" x14ac:dyDescent="0.75">
      <c r="A1376" s="10">
        <v>0</v>
      </c>
      <c r="B1376" s="11">
        <v>10700</v>
      </c>
      <c r="C1376" s="11">
        <v>55341</v>
      </c>
      <c r="D1376" s="11">
        <v>78062</v>
      </c>
      <c r="E1376" s="11">
        <v>3</v>
      </c>
      <c r="F1376" s="11">
        <v>0</v>
      </c>
      <c r="G1376" s="11">
        <v>1</v>
      </c>
      <c r="H1376" s="11">
        <v>192.59685454999999</v>
      </c>
      <c r="I1376" s="11">
        <v>0</v>
      </c>
      <c r="J1376" s="11">
        <v>12</v>
      </c>
      <c r="K1376" s="11">
        <v>28.828649307999999</v>
      </c>
      <c r="L1376" s="11" t="s">
        <v>13</v>
      </c>
      <c r="M1376" s="11" t="s">
        <v>14</v>
      </c>
      <c r="N1376" s="11">
        <f t="shared" si="147"/>
        <v>1</v>
      </c>
      <c r="O1376" s="11">
        <f t="shared" si="148"/>
        <v>0</v>
      </c>
      <c r="P1376" s="11">
        <f t="shared" si="149"/>
        <v>1</v>
      </c>
      <c r="Q1376" s="11">
        <f t="shared" si="150"/>
        <v>0</v>
      </c>
      <c r="R1376" s="11">
        <f t="shared" si="151"/>
        <v>0</v>
      </c>
      <c r="S1376" s="11">
        <f t="shared" si="152"/>
        <v>0</v>
      </c>
      <c r="T1376" s="9">
        <f t="shared" si="153"/>
        <v>192.59685454999999</v>
      </c>
      <c r="AT1376" s="18"/>
      <c r="AU1376" s="15"/>
      <c r="AV1376" s="15"/>
      <c r="AW1376" s="15"/>
      <c r="AX1376" s="15"/>
      <c r="AY1376" s="15"/>
      <c r="AZ1376" s="15"/>
      <c r="BA1376" s="15"/>
      <c r="BB1376" s="15"/>
      <c r="BC1376" s="15"/>
      <c r="BD1376" s="15"/>
      <c r="BE1376" s="15"/>
      <c r="BF1376" s="15"/>
      <c r="BG1376" s="15"/>
      <c r="BH1376" s="15"/>
      <c r="BI1376" s="15"/>
      <c r="BJ1376" s="15"/>
      <c r="BK1376" s="15"/>
      <c r="BL1376" s="15"/>
      <c r="BM1376" s="15"/>
      <c r="BN1376" s="15"/>
      <c r="BO1376" s="15"/>
      <c r="BQ1376" s="18"/>
      <c r="BR1376" s="15"/>
      <c r="BS1376" s="15"/>
      <c r="BT1376" s="15"/>
      <c r="BU1376" s="15"/>
      <c r="BV1376" s="15"/>
      <c r="BW1376" s="15"/>
      <c r="BX1376" s="15"/>
      <c r="BY1376" s="15"/>
      <c r="BZ1376" s="15"/>
    </row>
    <row r="1377" spans="1:78" ht="15" customHeight="1" x14ac:dyDescent="0.75">
      <c r="A1377" s="10">
        <v>1</v>
      </c>
      <c r="B1377" s="11">
        <v>10700</v>
      </c>
      <c r="C1377" s="11">
        <v>55043</v>
      </c>
      <c r="D1377" s="11">
        <v>68609</v>
      </c>
      <c r="E1377" s="11">
        <v>2</v>
      </c>
      <c r="F1377" s="11">
        <v>0</v>
      </c>
      <c r="G1377" s="11">
        <v>0</v>
      </c>
      <c r="H1377" s="11">
        <v>46.272175955000002</v>
      </c>
      <c r="I1377" s="11">
        <v>1</v>
      </c>
      <c r="J1377" s="11">
        <v>17</v>
      </c>
      <c r="K1377" s="11">
        <v>25.448844531999999</v>
      </c>
      <c r="L1377" s="11" t="s">
        <v>20</v>
      </c>
      <c r="M1377" s="11" t="s">
        <v>14</v>
      </c>
      <c r="N1377" s="11">
        <f t="shared" si="147"/>
        <v>0</v>
      </c>
      <c r="O1377" s="11">
        <f t="shared" si="148"/>
        <v>0</v>
      </c>
      <c r="P1377" s="11">
        <f t="shared" si="149"/>
        <v>1</v>
      </c>
      <c r="Q1377" s="11">
        <f t="shared" si="150"/>
        <v>0</v>
      </c>
      <c r="R1377" s="11">
        <f t="shared" si="151"/>
        <v>0</v>
      </c>
      <c r="S1377" s="11">
        <f t="shared" si="152"/>
        <v>0</v>
      </c>
      <c r="T1377" s="9">
        <f t="shared" si="153"/>
        <v>0</v>
      </c>
      <c r="AT1377" s="18"/>
      <c r="AU1377" s="15"/>
      <c r="AV1377" s="15"/>
      <c r="AW1377" s="15"/>
      <c r="AX1377" s="15"/>
      <c r="AY1377" s="15"/>
      <c r="AZ1377" s="15"/>
      <c r="BA1377" s="15"/>
      <c r="BB1377" s="15"/>
      <c r="BC1377" s="15"/>
      <c r="BD1377" s="15"/>
      <c r="BE1377" s="15"/>
      <c r="BF1377" s="15"/>
      <c r="BG1377" s="15"/>
      <c r="BH1377" s="15"/>
      <c r="BI1377" s="15"/>
      <c r="BJ1377" s="15"/>
      <c r="BK1377" s="15"/>
      <c r="BL1377" s="15"/>
      <c r="BM1377" s="15"/>
      <c r="BN1377" s="15"/>
      <c r="BO1377" s="15"/>
      <c r="BQ1377" s="18"/>
      <c r="BR1377" s="15"/>
      <c r="BS1377" s="15"/>
      <c r="BT1377" s="15"/>
      <c r="BU1377" s="15"/>
      <c r="BV1377" s="15"/>
      <c r="BW1377" s="15"/>
      <c r="BX1377" s="15"/>
      <c r="BY1377" s="15"/>
      <c r="BZ1377" s="15"/>
    </row>
    <row r="1378" spans="1:78" ht="15" customHeight="1" x14ac:dyDescent="0.75">
      <c r="A1378" s="10">
        <v>0</v>
      </c>
      <c r="B1378" s="11">
        <v>10700</v>
      </c>
      <c r="C1378" s="11">
        <v>73996</v>
      </c>
      <c r="D1378" s="11">
        <v>92766</v>
      </c>
      <c r="E1378" s="11">
        <v>15</v>
      </c>
      <c r="F1378" s="11">
        <v>0</v>
      </c>
      <c r="G1378" s="11">
        <v>1</v>
      </c>
      <c r="H1378" s="11">
        <v>102.14742858</v>
      </c>
      <c r="I1378" s="11">
        <v>0</v>
      </c>
      <c r="J1378" s="11">
        <v>9</v>
      </c>
      <c r="K1378" s="11">
        <v>25.384062700000001</v>
      </c>
      <c r="L1378" s="11" t="s">
        <v>20</v>
      </c>
      <c r="M1378" s="11" t="s">
        <v>15</v>
      </c>
      <c r="N1378" s="11">
        <f t="shared" si="147"/>
        <v>0</v>
      </c>
      <c r="O1378" s="11">
        <f t="shared" si="148"/>
        <v>0</v>
      </c>
      <c r="P1378" s="11">
        <f t="shared" si="149"/>
        <v>0</v>
      </c>
      <c r="Q1378" s="11">
        <f t="shared" si="150"/>
        <v>1</v>
      </c>
      <c r="R1378" s="11">
        <f t="shared" si="151"/>
        <v>0</v>
      </c>
      <c r="S1378" s="11">
        <f t="shared" si="152"/>
        <v>0</v>
      </c>
      <c r="T1378" s="9">
        <f t="shared" si="153"/>
        <v>0</v>
      </c>
      <c r="AT1378" s="18"/>
      <c r="AU1378" s="15"/>
      <c r="AV1378" s="15"/>
      <c r="AW1378" s="15"/>
      <c r="AX1378" s="15"/>
      <c r="AY1378" s="15"/>
      <c r="AZ1378" s="15"/>
      <c r="BA1378" s="15"/>
      <c r="BB1378" s="15"/>
      <c r="BC1378" s="15"/>
      <c r="BD1378" s="15"/>
      <c r="BE1378" s="15"/>
      <c r="BF1378" s="15"/>
      <c r="BG1378" s="15"/>
      <c r="BH1378" s="15"/>
      <c r="BI1378" s="15"/>
      <c r="BJ1378" s="15"/>
      <c r="BK1378" s="15"/>
      <c r="BL1378" s="15"/>
      <c r="BM1378" s="15"/>
      <c r="BN1378" s="15"/>
      <c r="BO1378" s="15"/>
      <c r="BQ1378" s="18"/>
      <c r="BR1378" s="15"/>
      <c r="BS1378" s="15"/>
      <c r="BT1378" s="15"/>
      <c r="BU1378" s="15"/>
      <c r="BV1378" s="15"/>
      <c r="BW1378" s="15"/>
      <c r="BX1378" s="15"/>
      <c r="BY1378" s="15"/>
      <c r="BZ1378" s="15"/>
    </row>
    <row r="1379" spans="1:78" ht="15" customHeight="1" x14ac:dyDescent="0.75">
      <c r="A1379" s="10">
        <v>0</v>
      </c>
      <c r="B1379" s="11">
        <v>10700</v>
      </c>
      <c r="C1379" s="11">
        <v>59588</v>
      </c>
      <c r="D1379" s="11">
        <v>69166</v>
      </c>
      <c r="E1379" s="11">
        <v>6</v>
      </c>
      <c r="F1379" s="11">
        <v>0</v>
      </c>
      <c r="G1379" s="11">
        <v>0</v>
      </c>
      <c r="H1379" s="11">
        <v>133.90650517</v>
      </c>
      <c r="I1379" s="11">
        <v>0</v>
      </c>
      <c r="J1379" s="11">
        <v>17</v>
      </c>
      <c r="K1379" s="11">
        <v>36.180857580999998</v>
      </c>
      <c r="L1379" s="11" t="s">
        <v>13</v>
      </c>
      <c r="M1379" s="11" t="s">
        <v>14</v>
      </c>
      <c r="N1379" s="11">
        <f t="shared" si="147"/>
        <v>1</v>
      </c>
      <c r="O1379" s="11">
        <f t="shared" si="148"/>
        <v>0</v>
      </c>
      <c r="P1379" s="11">
        <f t="shared" si="149"/>
        <v>1</v>
      </c>
      <c r="Q1379" s="11">
        <f t="shared" si="150"/>
        <v>0</v>
      </c>
      <c r="R1379" s="11">
        <f t="shared" si="151"/>
        <v>0</v>
      </c>
      <c r="S1379" s="11">
        <f t="shared" si="152"/>
        <v>0</v>
      </c>
      <c r="T1379" s="9">
        <f t="shared" si="153"/>
        <v>133.90650517</v>
      </c>
      <c r="AT1379" s="18"/>
      <c r="AU1379" s="15"/>
      <c r="AV1379" s="15"/>
      <c r="AW1379" s="15"/>
      <c r="AX1379" s="15"/>
      <c r="AY1379" s="15"/>
      <c r="AZ1379" s="15"/>
      <c r="BA1379" s="15"/>
      <c r="BB1379" s="15"/>
      <c r="BC1379" s="15"/>
      <c r="BD1379" s="15"/>
      <c r="BE1379" s="15"/>
      <c r="BF1379" s="15"/>
      <c r="BG1379" s="15"/>
      <c r="BH1379" s="15"/>
      <c r="BI1379" s="15"/>
      <c r="BJ1379" s="15"/>
      <c r="BK1379" s="15"/>
      <c r="BL1379" s="15"/>
      <c r="BM1379" s="15"/>
      <c r="BN1379" s="15"/>
      <c r="BO1379" s="15"/>
      <c r="BQ1379" s="18"/>
      <c r="BR1379" s="15"/>
      <c r="BS1379" s="15"/>
      <c r="BT1379" s="15"/>
      <c r="BU1379" s="15"/>
      <c r="BV1379" s="15"/>
      <c r="BW1379" s="15"/>
      <c r="BX1379" s="15"/>
      <c r="BY1379" s="15"/>
      <c r="BZ1379" s="15"/>
    </row>
    <row r="1380" spans="1:78" ht="15" customHeight="1" x14ac:dyDescent="0.75">
      <c r="A1380" s="10">
        <v>0</v>
      </c>
      <c r="B1380" s="11">
        <v>10700</v>
      </c>
      <c r="C1380" s="11">
        <v>49573</v>
      </c>
      <c r="D1380" s="11">
        <v>68125</v>
      </c>
      <c r="E1380" s="11">
        <v>2</v>
      </c>
      <c r="F1380" s="11">
        <v>0</v>
      </c>
      <c r="G1380" s="11">
        <v>0</v>
      </c>
      <c r="H1380" s="11">
        <v>223.2</v>
      </c>
      <c r="I1380" s="11">
        <v>0</v>
      </c>
      <c r="J1380" s="11">
        <v>10</v>
      </c>
      <c r="K1380" s="11"/>
      <c r="L1380" s="11" t="s">
        <v>20</v>
      </c>
      <c r="M1380" s="11" t="s">
        <v>14</v>
      </c>
      <c r="N1380" s="11">
        <f t="shared" si="147"/>
        <v>0</v>
      </c>
      <c r="O1380" s="11">
        <f t="shared" si="148"/>
        <v>0</v>
      </c>
      <c r="P1380" s="11">
        <f t="shared" si="149"/>
        <v>1</v>
      </c>
      <c r="Q1380" s="11">
        <f t="shared" si="150"/>
        <v>0</v>
      </c>
      <c r="R1380" s="11">
        <f t="shared" si="151"/>
        <v>0</v>
      </c>
      <c r="S1380" s="11">
        <f t="shared" si="152"/>
        <v>0</v>
      </c>
      <c r="T1380" s="9">
        <f t="shared" si="153"/>
        <v>0</v>
      </c>
      <c r="AT1380" s="18"/>
      <c r="AU1380" s="15"/>
      <c r="AV1380" s="15"/>
      <c r="AW1380" s="15"/>
      <c r="AX1380" s="15"/>
      <c r="AY1380" s="15"/>
      <c r="AZ1380" s="15"/>
      <c r="BA1380" s="15"/>
      <c r="BB1380" s="15"/>
      <c r="BC1380" s="15"/>
      <c r="BD1380" s="15"/>
      <c r="BE1380" s="15"/>
      <c r="BF1380" s="15"/>
      <c r="BG1380" s="15"/>
      <c r="BH1380" s="15"/>
      <c r="BI1380" s="15"/>
      <c r="BJ1380" s="15"/>
      <c r="BK1380" s="15"/>
      <c r="BL1380" s="15"/>
      <c r="BM1380" s="15"/>
      <c r="BN1380" s="15"/>
      <c r="BO1380" s="15"/>
      <c r="BQ1380" s="18"/>
      <c r="BR1380" s="15"/>
      <c r="BS1380" s="15"/>
      <c r="BT1380" s="15"/>
      <c r="BU1380" s="15"/>
      <c r="BV1380" s="15"/>
      <c r="BW1380" s="15"/>
      <c r="BX1380" s="15"/>
      <c r="BY1380" s="15"/>
      <c r="BZ1380" s="15"/>
    </row>
    <row r="1381" spans="1:78" ht="15" customHeight="1" x14ac:dyDescent="0.75">
      <c r="A1381" s="10">
        <v>1</v>
      </c>
      <c r="B1381" s="11">
        <v>10700</v>
      </c>
      <c r="C1381" s="11">
        <v>122000</v>
      </c>
      <c r="D1381" s="11">
        <v>148000</v>
      </c>
      <c r="E1381" s="11">
        <v>0.7</v>
      </c>
      <c r="F1381" s="11">
        <v>0</v>
      </c>
      <c r="G1381" s="11">
        <v>0</v>
      </c>
      <c r="H1381" s="11">
        <v>165.33333332999999</v>
      </c>
      <c r="I1381" s="11">
        <v>7</v>
      </c>
      <c r="J1381" s="11">
        <v>29</v>
      </c>
      <c r="K1381" s="11"/>
      <c r="L1381" s="11" t="s">
        <v>20</v>
      </c>
      <c r="M1381" s="11" t="s">
        <v>18</v>
      </c>
      <c r="N1381" s="11">
        <f t="shared" si="147"/>
        <v>0</v>
      </c>
      <c r="O1381" s="11">
        <f t="shared" si="148"/>
        <v>0</v>
      </c>
      <c r="P1381" s="11">
        <f t="shared" si="149"/>
        <v>0</v>
      </c>
      <c r="Q1381" s="11">
        <f t="shared" si="150"/>
        <v>0</v>
      </c>
      <c r="R1381" s="11">
        <f t="shared" si="151"/>
        <v>0</v>
      </c>
      <c r="S1381" s="11">
        <f t="shared" si="152"/>
        <v>1</v>
      </c>
      <c r="T1381" s="9">
        <f t="shared" si="153"/>
        <v>0</v>
      </c>
      <c r="AT1381" s="18"/>
      <c r="AU1381" s="15"/>
      <c r="AV1381" s="15"/>
      <c r="AW1381" s="15"/>
      <c r="AX1381" s="15"/>
      <c r="AY1381" s="15"/>
      <c r="AZ1381" s="15"/>
      <c r="BA1381" s="15"/>
      <c r="BB1381" s="15"/>
      <c r="BC1381" s="15"/>
      <c r="BD1381" s="15"/>
      <c r="BE1381" s="15"/>
      <c r="BF1381" s="15"/>
      <c r="BG1381" s="15"/>
      <c r="BH1381" s="15"/>
      <c r="BI1381" s="15"/>
      <c r="BJ1381" s="15"/>
      <c r="BK1381" s="15"/>
      <c r="BL1381" s="15"/>
      <c r="BM1381" s="15"/>
      <c r="BN1381" s="15"/>
      <c r="BO1381" s="15"/>
      <c r="BQ1381" s="18"/>
      <c r="BR1381" s="15"/>
      <c r="BS1381" s="15"/>
      <c r="BT1381" s="15"/>
      <c r="BU1381" s="15"/>
      <c r="BV1381" s="15"/>
      <c r="BW1381" s="15"/>
      <c r="BX1381" s="15"/>
      <c r="BY1381" s="15"/>
      <c r="BZ1381" s="15"/>
    </row>
    <row r="1382" spans="1:78" ht="15" customHeight="1" x14ac:dyDescent="0.75">
      <c r="A1382" s="10">
        <v>1</v>
      </c>
      <c r="B1382" s="11">
        <v>10700</v>
      </c>
      <c r="C1382" s="11">
        <v>34000</v>
      </c>
      <c r="D1382" s="11">
        <v>49756</v>
      </c>
      <c r="E1382" s="11">
        <v>0.9</v>
      </c>
      <c r="F1382" s="11">
        <v>1</v>
      </c>
      <c r="G1382" s="11">
        <v>0</v>
      </c>
      <c r="H1382" s="11">
        <v>230.3</v>
      </c>
      <c r="I1382" s="11">
        <v>8</v>
      </c>
      <c r="J1382" s="11">
        <v>8</v>
      </c>
      <c r="K1382" s="11"/>
      <c r="L1382" s="11" t="s">
        <v>13</v>
      </c>
      <c r="M1382" s="11" t="s">
        <v>14</v>
      </c>
      <c r="N1382" s="11">
        <f t="shared" si="147"/>
        <v>1</v>
      </c>
      <c r="O1382" s="11">
        <f t="shared" si="148"/>
        <v>0</v>
      </c>
      <c r="P1382" s="11">
        <f t="shared" si="149"/>
        <v>1</v>
      </c>
      <c r="Q1382" s="11">
        <f t="shared" si="150"/>
        <v>0</v>
      </c>
      <c r="R1382" s="11">
        <f t="shared" si="151"/>
        <v>0</v>
      </c>
      <c r="S1382" s="11">
        <f t="shared" si="152"/>
        <v>0</v>
      </c>
      <c r="T1382" s="9">
        <f t="shared" si="153"/>
        <v>230.3</v>
      </c>
      <c r="AT1382" s="18"/>
      <c r="AU1382" s="15"/>
      <c r="AV1382" s="15"/>
      <c r="AW1382" s="15"/>
      <c r="AX1382" s="15"/>
      <c r="AY1382" s="15"/>
      <c r="AZ1382" s="15"/>
      <c r="BA1382" s="15"/>
      <c r="BB1382" s="15"/>
      <c r="BC1382" s="15"/>
      <c r="BD1382" s="15"/>
      <c r="BE1382" s="15"/>
      <c r="BF1382" s="15"/>
      <c r="BG1382" s="15"/>
      <c r="BH1382" s="15"/>
      <c r="BI1382" s="15"/>
      <c r="BJ1382" s="15"/>
      <c r="BK1382" s="15"/>
      <c r="BL1382" s="15"/>
      <c r="BM1382" s="15"/>
      <c r="BN1382" s="15"/>
      <c r="BO1382" s="15"/>
      <c r="BQ1382" s="18"/>
      <c r="BR1382" s="15"/>
      <c r="BS1382" s="15"/>
      <c r="BT1382" s="15"/>
      <c r="BU1382" s="15"/>
      <c r="BV1382" s="15"/>
      <c r="BW1382" s="15"/>
      <c r="BX1382" s="15"/>
      <c r="BY1382" s="15"/>
      <c r="BZ1382" s="15"/>
    </row>
    <row r="1383" spans="1:78" ht="15" customHeight="1" x14ac:dyDescent="0.75">
      <c r="A1383" s="10">
        <v>0</v>
      </c>
      <c r="B1383" s="11">
        <v>10700</v>
      </c>
      <c r="C1383" s="11">
        <v>67523</v>
      </c>
      <c r="D1383" s="11">
        <v>85560</v>
      </c>
      <c r="E1383" s="11">
        <v>5</v>
      </c>
      <c r="F1383" s="11">
        <v>0</v>
      </c>
      <c r="G1383" s="11">
        <v>0</v>
      </c>
      <c r="H1383" s="11">
        <v>126.84293494000001</v>
      </c>
      <c r="I1383" s="11">
        <v>0</v>
      </c>
      <c r="J1383" s="11">
        <v>35</v>
      </c>
      <c r="K1383" s="11">
        <v>26.001665332999998</v>
      </c>
      <c r="L1383" s="11" t="s">
        <v>20</v>
      </c>
      <c r="M1383" s="11" t="s">
        <v>16</v>
      </c>
      <c r="N1383" s="11">
        <f t="shared" si="147"/>
        <v>0</v>
      </c>
      <c r="O1383" s="11">
        <f t="shared" si="148"/>
        <v>0</v>
      </c>
      <c r="P1383" s="11">
        <f t="shared" si="149"/>
        <v>0</v>
      </c>
      <c r="Q1383" s="11">
        <f t="shared" si="150"/>
        <v>0</v>
      </c>
      <c r="R1383" s="11">
        <f t="shared" si="151"/>
        <v>1</v>
      </c>
      <c r="S1383" s="11">
        <f t="shared" si="152"/>
        <v>0</v>
      </c>
      <c r="T1383" s="9">
        <f t="shared" si="153"/>
        <v>0</v>
      </c>
      <c r="AT1383" s="18"/>
      <c r="AU1383" s="15"/>
      <c r="AV1383" s="15"/>
      <c r="AW1383" s="15"/>
      <c r="AX1383" s="15"/>
      <c r="AY1383" s="15"/>
      <c r="AZ1383" s="15"/>
      <c r="BA1383" s="15"/>
      <c r="BB1383" s="15"/>
      <c r="BC1383" s="15"/>
      <c r="BD1383" s="15"/>
      <c r="BE1383" s="15"/>
      <c r="BF1383" s="15"/>
      <c r="BG1383" s="15"/>
      <c r="BH1383" s="15"/>
      <c r="BI1383" s="15"/>
      <c r="BJ1383" s="15"/>
      <c r="BK1383" s="15"/>
      <c r="BL1383" s="15"/>
      <c r="BM1383" s="15"/>
      <c r="BN1383" s="15"/>
      <c r="BO1383" s="15"/>
      <c r="BQ1383" s="18"/>
      <c r="BR1383" s="15"/>
      <c r="BS1383" s="15"/>
      <c r="BT1383" s="15"/>
      <c r="BU1383" s="15"/>
      <c r="BV1383" s="15"/>
      <c r="BW1383" s="15"/>
      <c r="BX1383" s="15"/>
      <c r="BY1383" s="15"/>
      <c r="BZ1383" s="15"/>
    </row>
    <row r="1384" spans="1:78" ht="15" customHeight="1" x14ac:dyDescent="0.75">
      <c r="A1384" s="10">
        <v>1</v>
      </c>
      <c r="B1384" s="11">
        <v>10700</v>
      </c>
      <c r="C1384" s="11">
        <v>41144</v>
      </c>
      <c r="D1384" s="11">
        <v>59375</v>
      </c>
      <c r="E1384" s="11">
        <v>2</v>
      </c>
      <c r="F1384" s="11">
        <v>0</v>
      </c>
      <c r="G1384" s="11">
        <v>0</v>
      </c>
      <c r="H1384" s="11">
        <v>73.599999999999994</v>
      </c>
      <c r="I1384" s="11">
        <v>1</v>
      </c>
      <c r="J1384" s="11">
        <v>18</v>
      </c>
      <c r="K1384" s="11"/>
      <c r="L1384" s="11" t="s">
        <v>20</v>
      </c>
      <c r="M1384" s="11" t="s">
        <v>14</v>
      </c>
      <c r="N1384" s="11">
        <f t="shared" si="147"/>
        <v>0</v>
      </c>
      <c r="O1384" s="11">
        <f t="shared" si="148"/>
        <v>0</v>
      </c>
      <c r="P1384" s="11">
        <f t="shared" si="149"/>
        <v>1</v>
      </c>
      <c r="Q1384" s="11">
        <f t="shared" si="150"/>
        <v>0</v>
      </c>
      <c r="R1384" s="11">
        <f t="shared" si="151"/>
        <v>0</v>
      </c>
      <c r="S1384" s="11">
        <f t="shared" si="152"/>
        <v>0</v>
      </c>
      <c r="T1384" s="9">
        <f t="shared" si="153"/>
        <v>0</v>
      </c>
      <c r="AT1384" s="18"/>
      <c r="AU1384" s="15"/>
      <c r="AV1384" s="15"/>
      <c r="AW1384" s="15"/>
      <c r="AX1384" s="15"/>
      <c r="AY1384" s="15"/>
      <c r="AZ1384" s="15"/>
      <c r="BA1384" s="15"/>
      <c r="BB1384" s="15"/>
      <c r="BC1384" s="15"/>
      <c r="BD1384" s="15"/>
      <c r="BE1384" s="15"/>
      <c r="BF1384" s="15"/>
      <c r="BG1384" s="15"/>
      <c r="BH1384" s="15"/>
      <c r="BI1384" s="15"/>
      <c r="BJ1384" s="15"/>
      <c r="BK1384" s="15"/>
      <c r="BL1384" s="15"/>
      <c r="BM1384" s="15"/>
      <c r="BN1384" s="15"/>
      <c r="BO1384" s="15"/>
      <c r="BQ1384" s="18"/>
      <c r="BR1384" s="15"/>
      <c r="BS1384" s="15"/>
      <c r="BT1384" s="15"/>
      <c r="BU1384" s="15"/>
      <c r="BV1384" s="15"/>
      <c r="BW1384" s="15"/>
      <c r="BX1384" s="15"/>
      <c r="BY1384" s="15"/>
      <c r="BZ1384" s="15"/>
    </row>
    <row r="1385" spans="1:78" ht="15" customHeight="1" x14ac:dyDescent="0.75">
      <c r="A1385" s="10">
        <v>0</v>
      </c>
      <c r="B1385" s="11">
        <v>10700</v>
      </c>
      <c r="C1385" s="11">
        <v>50210</v>
      </c>
      <c r="D1385" s="11">
        <v>64838</v>
      </c>
      <c r="E1385" s="11">
        <v>9</v>
      </c>
      <c r="F1385" s="11">
        <v>0</v>
      </c>
      <c r="G1385" s="11">
        <v>0</v>
      </c>
      <c r="H1385" s="11">
        <v>95.039168275999998</v>
      </c>
      <c r="I1385" s="11">
        <v>2</v>
      </c>
      <c r="J1385" s="11">
        <v>34</v>
      </c>
      <c r="K1385" s="11">
        <v>40.396233444000003</v>
      </c>
      <c r="L1385" s="11" t="s">
        <v>13</v>
      </c>
      <c r="M1385" s="11" t="s">
        <v>14</v>
      </c>
      <c r="N1385" s="11">
        <f t="shared" si="147"/>
        <v>1</v>
      </c>
      <c r="O1385" s="11">
        <f t="shared" si="148"/>
        <v>0</v>
      </c>
      <c r="P1385" s="11">
        <f t="shared" si="149"/>
        <v>1</v>
      </c>
      <c r="Q1385" s="11">
        <f t="shared" si="150"/>
        <v>0</v>
      </c>
      <c r="R1385" s="11">
        <f t="shared" si="151"/>
        <v>0</v>
      </c>
      <c r="S1385" s="11">
        <f t="shared" si="152"/>
        <v>0</v>
      </c>
      <c r="T1385" s="9">
        <f t="shared" si="153"/>
        <v>95.039168275999998</v>
      </c>
      <c r="AT1385" s="18"/>
      <c r="AU1385" s="15"/>
      <c r="AV1385" s="15"/>
      <c r="AW1385" s="15"/>
      <c r="AX1385" s="15"/>
      <c r="AY1385" s="15"/>
      <c r="AZ1385" s="15"/>
      <c r="BA1385" s="15"/>
      <c r="BB1385" s="15"/>
      <c r="BC1385" s="15"/>
      <c r="BD1385" s="15"/>
      <c r="BE1385" s="15"/>
      <c r="BF1385" s="15"/>
      <c r="BG1385" s="15"/>
      <c r="BH1385" s="15"/>
      <c r="BI1385" s="15"/>
      <c r="BJ1385" s="15"/>
      <c r="BK1385" s="15"/>
      <c r="BL1385" s="15"/>
      <c r="BM1385" s="15"/>
      <c r="BN1385" s="15"/>
      <c r="BO1385" s="15"/>
      <c r="BQ1385" s="18"/>
      <c r="BR1385" s="15"/>
      <c r="BS1385" s="15"/>
      <c r="BT1385" s="15"/>
      <c r="BU1385" s="15"/>
      <c r="BV1385" s="15"/>
      <c r="BW1385" s="15"/>
      <c r="BX1385" s="15"/>
      <c r="BY1385" s="15"/>
      <c r="BZ1385" s="15"/>
    </row>
    <row r="1386" spans="1:78" ht="15" customHeight="1" x14ac:dyDescent="0.75">
      <c r="A1386" s="10">
        <v>0</v>
      </c>
      <c r="B1386" s="11">
        <v>10700</v>
      </c>
      <c r="C1386" s="11">
        <v>54091</v>
      </c>
      <c r="D1386" s="11">
        <v>67661</v>
      </c>
      <c r="E1386" s="11">
        <v>27</v>
      </c>
      <c r="F1386" s="11">
        <v>0</v>
      </c>
      <c r="G1386" s="11">
        <v>2</v>
      </c>
      <c r="H1386" s="11">
        <v>188.53398908</v>
      </c>
      <c r="I1386" s="11">
        <v>0</v>
      </c>
      <c r="J1386" s="11">
        <v>24</v>
      </c>
      <c r="K1386" s="11">
        <v>38.589372345000001</v>
      </c>
      <c r="L1386" s="11" t="s">
        <v>13</v>
      </c>
      <c r="M1386" s="11" t="s">
        <v>14</v>
      </c>
      <c r="N1386" s="11">
        <f t="shared" si="147"/>
        <v>1</v>
      </c>
      <c r="O1386" s="11">
        <f t="shared" si="148"/>
        <v>0</v>
      </c>
      <c r="P1386" s="11">
        <f t="shared" si="149"/>
        <v>1</v>
      </c>
      <c r="Q1386" s="11">
        <f t="shared" si="150"/>
        <v>0</v>
      </c>
      <c r="R1386" s="11">
        <f t="shared" si="151"/>
        <v>0</v>
      </c>
      <c r="S1386" s="11">
        <f t="shared" si="152"/>
        <v>0</v>
      </c>
      <c r="T1386" s="9">
        <f t="shared" si="153"/>
        <v>188.53398908</v>
      </c>
      <c r="AT1386" s="18"/>
      <c r="AU1386" s="15"/>
      <c r="AV1386" s="15"/>
      <c r="AW1386" s="15"/>
      <c r="AX1386" s="15"/>
      <c r="AY1386" s="15"/>
      <c r="AZ1386" s="15"/>
      <c r="BA1386" s="15"/>
      <c r="BB1386" s="15"/>
      <c r="BC1386" s="15"/>
      <c r="BD1386" s="15"/>
      <c r="BE1386" s="15"/>
      <c r="BF1386" s="15"/>
      <c r="BG1386" s="15"/>
      <c r="BH1386" s="15"/>
      <c r="BI1386" s="15"/>
      <c r="BJ1386" s="15"/>
      <c r="BK1386" s="15"/>
      <c r="BL1386" s="15"/>
      <c r="BM1386" s="15"/>
      <c r="BN1386" s="15"/>
      <c r="BO1386" s="15"/>
      <c r="BQ1386" s="18"/>
      <c r="BR1386" s="15"/>
      <c r="BS1386" s="15"/>
      <c r="BT1386" s="15"/>
      <c r="BU1386" s="15"/>
      <c r="BV1386" s="15"/>
      <c r="BW1386" s="15"/>
      <c r="BX1386" s="15"/>
      <c r="BY1386" s="15"/>
      <c r="BZ1386" s="15"/>
    </row>
    <row r="1387" spans="1:78" ht="15" customHeight="1" x14ac:dyDescent="0.75">
      <c r="A1387" s="10">
        <v>0</v>
      </c>
      <c r="B1387" s="11">
        <v>10700</v>
      </c>
      <c r="C1387" s="11">
        <v>147477</v>
      </c>
      <c r="D1387" s="11">
        <v>181050</v>
      </c>
      <c r="E1387" s="11">
        <v>6</v>
      </c>
      <c r="F1387" s="11">
        <v>0</v>
      </c>
      <c r="G1387" s="11">
        <v>0</v>
      </c>
      <c r="H1387" s="11">
        <v>190.02108491999999</v>
      </c>
      <c r="I1387" s="11">
        <v>1</v>
      </c>
      <c r="J1387" s="11">
        <v>55</v>
      </c>
      <c r="K1387" s="11">
        <v>34.698162390999997</v>
      </c>
      <c r="L1387" s="11" t="s">
        <v>13</v>
      </c>
      <c r="M1387" s="11" t="s">
        <v>15</v>
      </c>
      <c r="N1387" s="11">
        <f t="shared" si="147"/>
        <v>1</v>
      </c>
      <c r="O1387" s="11">
        <f t="shared" si="148"/>
        <v>0</v>
      </c>
      <c r="P1387" s="11">
        <f t="shared" si="149"/>
        <v>0</v>
      </c>
      <c r="Q1387" s="11">
        <f t="shared" si="150"/>
        <v>1</v>
      </c>
      <c r="R1387" s="11">
        <f t="shared" si="151"/>
        <v>0</v>
      </c>
      <c r="S1387" s="11">
        <f t="shared" si="152"/>
        <v>0</v>
      </c>
      <c r="T1387" s="9">
        <f t="shared" si="153"/>
        <v>190.02108491999999</v>
      </c>
      <c r="AT1387" s="18"/>
      <c r="AU1387" s="15"/>
      <c r="AV1387" s="15"/>
      <c r="AW1387" s="15"/>
      <c r="AX1387" s="15"/>
      <c r="AY1387" s="15"/>
      <c r="AZ1387" s="15"/>
      <c r="BA1387" s="15"/>
      <c r="BB1387" s="15"/>
      <c r="BC1387" s="15"/>
      <c r="BD1387" s="15"/>
      <c r="BE1387" s="15"/>
      <c r="BF1387" s="15"/>
      <c r="BG1387" s="15"/>
      <c r="BH1387" s="15"/>
      <c r="BI1387" s="15"/>
      <c r="BJ1387" s="15"/>
      <c r="BK1387" s="15"/>
      <c r="BL1387" s="15"/>
      <c r="BM1387" s="15"/>
      <c r="BN1387" s="15"/>
      <c r="BO1387" s="15"/>
      <c r="BQ1387" s="18"/>
      <c r="BR1387" s="15"/>
      <c r="BS1387" s="15"/>
      <c r="BT1387" s="15"/>
      <c r="BU1387" s="15"/>
      <c r="BV1387" s="15"/>
      <c r="BW1387" s="15"/>
      <c r="BX1387" s="15"/>
      <c r="BY1387" s="15"/>
      <c r="BZ1387" s="15"/>
    </row>
    <row r="1388" spans="1:78" ht="15" customHeight="1" x14ac:dyDescent="0.75">
      <c r="A1388" s="10">
        <v>0</v>
      </c>
      <c r="B1388" s="11">
        <v>10700</v>
      </c>
      <c r="C1388" s="11">
        <v>115118</v>
      </c>
      <c r="D1388" s="11">
        <v>124198</v>
      </c>
      <c r="E1388" s="11">
        <v>6</v>
      </c>
      <c r="F1388" s="11">
        <v>1</v>
      </c>
      <c r="G1388" s="11">
        <v>0</v>
      </c>
      <c r="H1388" s="11">
        <v>174.34182326000001</v>
      </c>
      <c r="I1388" s="11">
        <v>0</v>
      </c>
      <c r="J1388" s="11">
        <v>19</v>
      </c>
      <c r="K1388" s="11">
        <v>31.757990580000001</v>
      </c>
      <c r="L1388" s="11" t="s">
        <v>20</v>
      </c>
      <c r="M1388" s="11" t="s">
        <v>19</v>
      </c>
      <c r="N1388" s="11">
        <f t="shared" si="147"/>
        <v>0</v>
      </c>
      <c r="O1388" s="11">
        <f t="shared" si="148"/>
        <v>0</v>
      </c>
      <c r="P1388" s="11">
        <f t="shared" si="149"/>
        <v>0</v>
      </c>
      <c r="Q1388" s="11">
        <f t="shared" si="150"/>
        <v>0</v>
      </c>
      <c r="R1388" s="11">
        <f t="shared" si="151"/>
        <v>0</v>
      </c>
      <c r="S1388" s="11">
        <f t="shared" si="152"/>
        <v>0</v>
      </c>
      <c r="T1388" s="9">
        <f t="shared" si="153"/>
        <v>0</v>
      </c>
      <c r="AT1388" s="18"/>
      <c r="AU1388" s="15"/>
      <c r="AV1388" s="15"/>
      <c r="AW1388" s="15"/>
      <c r="AX1388" s="15"/>
      <c r="AY1388" s="15"/>
      <c r="AZ1388" s="15"/>
      <c r="BA1388" s="15"/>
      <c r="BB1388" s="15"/>
      <c r="BC1388" s="15"/>
      <c r="BD1388" s="15"/>
      <c r="BE1388" s="15"/>
      <c r="BF1388" s="15"/>
      <c r="BG1388" s="15"/>
      <c r="BH1388" s="15"/>
      <c r="BI1388" s="15"/>
      <c r="BJ1388" s="15"/>
      <c r="BK1388" s="15"/>
      <c r="BL1388" s="15"/>
      <c r="BM1388" s="15"/>
      <c r="BN1388" s="15"/>
      <c r="BO1388" s="15"/>
      <c r="BQ1388" s="18"/>
      <c r="BR1388" s="15"/>
      <c r="BS1388" s="15"/>
      <c r="BT1388" s="15"/>
      <c r="BU1388" s="15"/>
      <c r="BV1388" s="15"/>
      <c r="BW1388" s="15"/>
      <c r="BX1388" s="15"/>
      <c r="BY1388" s="15"/>
      <c r="BZ1388" s="15"/>
    </row>
    <row r="1389" spans="1:78" ht="15" customHeight="1" x14ac:dyDescent="0.75">
      <c r="A1389" s="10">
        <v>0</v>
      </c>
      <c r="B1389" s="11">
        <v>10700</v>
      </c>
      <c r="C1389" s="11">
        <v>110789</v>
      </c>
      <c r="D1389" s="11">
        <v>126781</v>
      </c>
      <c r="E1389" s="11">
        <v>6</v>
      </c>
      <c r="F1389" s="11">
        <v>0</v>
      </c>
      <c r="G1389" s="11">
        <v>1</v>
      </c>
      <c r="H1389" s="11">
        <v>178.63746750000001</v>
      </c>
      <c r="I1389" s="11">
        <v>0</v>
      </c>
      <c r="J1389" s="11">
        <v>19</v>
      </c>
      <c r="K1389" s="11">
        <v>31.888936384000001</v>
      </c>
      <c r="L1389" s="11" t="s">
        <v>20</v>
      </c>
      <c r="M1389" s="11" t="s">
        <v>19</v>
      </c>
      <c r="N1389" s="11">
        <f t="shared" si="147"/>
        <v>0</v>
      </c>
      <c r="O1389" s="11">
        <f t="shared" si="148"/>
        <v>0</v>
      </c>
      <c r="P1389" s="11">
        <f t="shared" si="149"/>
        <v>0</v>
      </c>
      <c r="Q1389" s="11">
        <f t="shared" si="150"/>
        <v>0</v>
      </c>
      <c r="R1389" s="11">
        <f t="shared" si="151"/>
        <v>0</v>
      </c>
      <c r="S1389" s="11">
        <f t="shared" si="152"/>
        <v>0</v>
      </c>
      <c r="T1389" s="9">
        <f t="shared" si="153"/>
        <v>0</v>
      </c>
      <c r="AT1389" s="18"/>
      <c r="AU1389" s="15"/>
      <c r="AV1389" s="15"/>
      <c r="AW1389" s="15"/>
      <c r="AX1389" s="15"/>
      <c r="AY1389" s="15"/>
      <c r="AZ1389" s="15"/>
      <c r="BA1389" s="15"/>
      <c r="BB1389" s="15"/>
      <c r="BC1389" s="15"/>
      <c r="BD1389" s="15"/>
      <c r="BE1389" s="15"/>
      <c r="BF1389" s="15"/>
      <c r="BG1389" s="15"/>
      <c r="BH1389" s="15"/>
      <c r="BI1389" s="15"/>
      <c r="BJ1389" s="15"/>
      <c r="BK1389" s="15"/>
      <c r="BL1389" s="15"/>
      <c r="BM1389" s="15"/>
      <c r="BN1389" s="15"/>
      <c r="BO1389" s="15"/>
      <c r="BQ1389" s="18"/>
      <c r="BR1389" s="15"/>
      <c r="BS1389" s="15"/>
      <c r="BT1389" s="15"/>
      <c r="BU1389" s="15"/>
      <c r="BV1389" s="15"/>
      <c r="BW1389" s="15"/>
      <c r="BX1389" s="15"/>
      <c r="BY1389" s="15"/>
      <c r="BZ1389" s="15"/>
    </row>
    <row r="1390" spans="1:78" ht="15" customHeight="1" x14ac:dyDescent="0.75">
      <c r="A1390" s="10">
        <v>0</v>
      </c>
      <c r="B1390" s="11">
        <v>10700</v>
      </c>
      <c r="C1390" s="11">
        <v>51224</v>
      </c>
      <c r="D1390" s="11">
        <v>70399</v>
      </c>
      <c r="E1390" s="11">
        <v>5</v>
      </c>
      <c r="F1390" s="11"/>
      <c r="G1390" s="11"/>
      <c r="H1390" s="11">
        <v>110.67744165000001</v>
      </c>
      <c r="I1390" s="11"/>
      <c r="J1390" s="11">
        <v>23</v>
      </c>
      <c r="K1390" s="11">
        <v>42.939294406999998</v>
      </c>
      <c r="L1390" s="11" t="s">
        <v>20</v>
      </c>
      <c r="M1390" s="11" t="s">
        <v>17</v>
      </c>
      <c r="N1390" s="11">
        <f t="shared" si="147"/>
        <v>0</v>
      </c>
      <c r="O1390" s="11">
        <f t="shared" si="148"/>
        <v>1</v>
      </c>
      <c r="P1390" s="11">
        <f t="shared" si="149"/>
        <v>0</v>
      </c>
      <c r="Q1390" s="11">
        <f t="shared" si="150"/>
        <v>0</v>
      </c>
      <c r="R1390" s="11">
        <f t="shared" si="151"/>
        <v>0</v>
      </c>
      <c r="S1390" s="11">
        <f t="shared" si="152"/>
        <v>0</v>
      </c>
      <c r="T1390" s="9">
        <f t="shared" si="153"/>
        <v>0</v>
      </c>
      <c r="AT1390" s="18"/>
      <c r="AU1390" s="15"/>
      <c r="AV1390" s="15"/>
      <c r="AW1390" s="15"/>
      <c r="AX1390" s="15"/>
      <c r="AY1390" s="15"/>
      <c r="AZ1390" s="15"/>
      <c r="BA1390" s="15"/>
      <c r="BB1390" s="15"/>
      <c r="BC1390" s="15"/>
      <c r="BD1390" s="15"/>
      <c r="BE1390" s="15"/>
      <c r="BF1390" s="15"/>
      <c r="BG1390" s="15"/>
      <c r="BH1390" s="15"/>
      <c r="BI1390" s="15"/>
      <c r="BJ1390" s="15"/>
      <c r="BK1390" s="15"/>
      <c r="BL1390" s="15"/>
      <c r="BM1390" s="15"/>
      <c r="BN1390" s="15"/>
      <c r="BO1390" s="15"/>
      <c r="BQ1390" s="18"/>
      <c r="BR1390" s="15"/>
      <c r="BS1390" s="15"/>
      <c r="BT1390" s="15"/>
      <c r="BU1390" s="15"/>
      <c r="BV1390" s="15"/>
      <c r="BW1390" s="15"/>
      <c r="BX1390" s="15"/>
      <c r="BY1390" s="15"/>
      <c r="BZ1390" s="15"/>
    </row>
    <row r="1391" spans="1:78" ht="15" customHeight="1" x14ac:dyDescent="0.75">
      <c r="A1391" s="10">
        <v>0</v>
      </c>
      <c r="B1391" s="11">
        <v>10700</v>
      </c>
      <c r="C1391" s="11">
        <v>67065</v>
      </c>
      <c r="D1391" s="11">
        <v>96171</v>
      </c>
      <c r="E1391" s="11">
        <v>9</v>
      </c>
      <c r="F1391" s="11">
        <v>0</v>
      </c>
      <c r="G1391" s="11">
        <v>0</v>
      </c>
      <c r="H1391" s="11">
        <v>205.00760033</v>
      </c>
      <c r="I1391" s="11">
        <v>3</v>
      </c>
      <c r="J1391" s="11">
        <v>28</v>
      </c>
      <c r="K1391" s="11">
        <v>41.587201190999998</v>
      </c>
      <c r="L1391" s="11" t="s">
        <v>20</v>
      </c>
      <c r="M1391" s="11" t="s">
        <v>15</v>
      </c>
      <c r="N1391" s="11">
        <f t="shared" si="147"/>
        <v>0</v>
      </c>
      <c r="O1391" s="11">
        <f t="shared" si="148"/>
        <v>0</v>
      </c>
      <c r="P1391" s="11">
        <f t="shared" si="149"/>
        <v>0</v>
      </c>
      <c r="Q1391" s="11">
        <f t="shared" si="150"/>
        <v>1</v>
      </c>
      <c r="R1391" s="11">
        <f t="shared" si="151"/>
        <v>0</v>
      </c>
      <c r="S1391" s="11">
        <f t="shared" si="152"/>
        <v>0</v>
      </c>
      <c r="T1391" s="9">
        <f t="shared" si="153"/>
        <v>0</v>
      </c>
      <c r="AT1391" s="18"/>
      <c r="AU1391" s="15"/>
      <c r="AV1391" s="15"/>
      <c r="AW1391" s="15"/>
      <c r="AX1391" s="15"/>
      <c r="AY1391" s="15"/>
      <c r="AZ1391" s="15"/>
      <c r="BA1391" s="15"/>
      <c r="BB1391" s="15"/>
      <c r="BC1391" s="15"/>
      <c r="BD1391" s="15"/>
      <c r="BE1391" s="15"/>
      <c r="BF1391" s="15"/>
      <c r="BG1391" s="15"/>
      <c r="BH1391" s="15"/>
      <c r="BI1391" s="15"/>
      <c r="BJ1391" s="15"/>
      <c r="BK1391" s="15"/>
      <c r="BL1391" s="15"/>
      <c r="BM1391" s="15"/>
      <c r="BN1391" s="15"/>
      <c r="BO1391" s="15"/>
      <c r="BQ1391" s="18"/>
      <c r="BR1391" s="15"/>
      <c r="BS1391" s="15"/>
      <c r="BT1391" s="15"/>
      <c r="BU1391" s="15"/>
      <c r="BV1391" s="15"/>
      <c r="BW1391" s="15"/>
      <c r="BX1391" s="15"/>
      <c r="BY1391" s="15"/>
      <c r="BZ1391" s="15"/>
    </row>
    <row r="1392" spans="1:78" ht="15" customHeight="1" x14ac:dyDescent="0.75">
      <c r="A1392" s="10">
        <v>0</v>
      </c>
      <c r="B1392" s="11">
        <v>10700</v>
      </c>
      <c r="C1392" s="11">
        <v>29569</v>
      </c>
      <c r="D1392" s="11">
        <v>47842</v>
      </c>
      <c r="E1392" s="11">
        <v>12</v>
      </c>
      <c r="F1392" s="11"/>
      <c r="G1392" s="11">
        <v>1</v>
      </c>
      <c r="H1392" s="11">
        <v>144.81717461</v>
      </c>
      <c r="I1392" s="11">
        <v>7</v>
      </c>
      <c r="J1392" s="11">
        <v>28</v>
      </c>
      <c r="K1392" s="11">
        <v>36.784582008999998</v>
      </c>
      <c r="L1392" s="11" t="s">
        <v>20</v>
      </c>
      <c r="M1392" s="11" t="s">
        <v>14</v>
      </c>
      <c r="N1392" s="11">
        <f t="shared" si="147"/>
        <v>0</v>
      </c>
      <c r="O1392" s="11">
        <f t="shared" si="148"/>
        <v>0</v>
      </c>
      <c r="P1392" s="11">
        <f t="shared" si="149"/>
        <v>1</v>
      </c>
      <c r="Q1392" s="11">
        <f t="shared" si="150"/>
        <v>0</v>
      </c>
      <c r="R1392" s="11">
        <f t="shared" si="151"/>
        <v>0</v>
      </c>
      <c r="S1392" s="11">
        <f t="shared" si="152"/>
        <v>0</v>
      </c>
      <c r="T1392" s="9">
        <f t="shared" si="153"/>
        <v>0</v>
      </c>
      <c r="AT1392" s="18"/>
      <c r="AU1392" s="15"/>
      <c r="AV1392" s="15"/>
      <c r="AW1392" s="15"/>
      <c r="AX1392" s="15"/>
      <c r="AY1392" s="15"/>
      <c r="AZ1392" s="15"/>
      <c r="BA1392" s="15"/>
      <c r="BB1392" s="15"/>
      <c r="BC1392" s="15"/>
      <c r="BD1392" s="15"/>
      <c r="BE1392" s="15"/>
      <c r="BF1392" s="15"/>
      <c r="BG1392" s="15"/>
      <c r="BH1392" s="15"/>
      <c r="BI1392" s="15"/>
      <c r="BJ1392" s="15"/>
      <c r="BK1392" s="15"/>
      <c r="BL1392" s="15"/>
      <c r="BM1392" s="15"/>
      <c r="BN1392" s="15"/>
      <c r="BO1392" s="15"/>
      <c r="BQ1392" s="18"/>
      <c r="BR1392" s="15"/>
      <c r="BS1392" s="15"/>
      <c r="BT1392" s="15"/>
      <c r="BU1392" s="15"/>
      <c r="BV1392" s="15"/>
      <c r="BW1392" s="15"/>
      <c r="BX1392" s="15"/>
      <c r="BY1392" s="15"/>
      <c r="BZ1392" s="15"/>
    </row>
    <row r="1393" spans="1:78" ht="15" customHeight="1" x14ac:dyDescent="0.75">
      <c r="A1393" s="10">
        <v>0</v>
      </c>
      <c r="B1393" s="11">
        <v>10800</v>
      </c>
      <c r="C1393" s="11">
        <v>199000</v>
      </c>
      <c r="D1393" s="11">
        <v>226000</v>
      </c>
      <c r="E1393" s="11">
        <v>11</v>
      </c>
      <c r="F1393" s="11">
        <v>0</v>
      </c>
      <c r="G1393" s="11">
        <v>0</v>
      </c>
      <c r="H1393" s="11">
        <v>236.36666667</v>
      </c>
      <c r="I1393" s="11">
        <v>0</v>
      </c>
      <c r="J1393" s="11">
        <v>22</v>
      </c>
      <c r="K1393" s="11"/>
      <c r="L1393" s="11" t="s">
        <v>13</v>
      </c>
      <c r="M1393" s="11" t="s">
        <v>18</v>
      </c>
      <c r="N1393" s="11">
        <f t="shared" si="147"/>
        <v>1</v>
      </c>
      <c r="O1393" s="11">
        <f t="shared" si="148"/>
        <v>0</v>
      </c>
      <c r="P1393" s="11">
        <f t="shared" si="149"/>
        <v>0</v>
      </c>
      <c r="Q1393" s="11">
        <f t="shared" si="150"/>
        <v>0</v>
      </c>
      <c r="R1393" s="11">
        <f t="shared" si="151"/>
        <v>0</v>
      </c>
      <c r="S1393" s="11">
        <f t="shared" si="152"/>
        <v>1</v>
      </c>
      <c r="T1393" s="9">
        <f t="shared" si="153"/>
        <v>236.36666667</v>
      </c>
      <c r="AT1393" s="18"/>
      <c r="AU1393" s="15"/>
      <c r="AV1393" s="15"/>
      <c r="AW1393" s="15"/>
      <c r="AX1393" s="15"/>
      <c r="AY1393" s="15"/>
      <c r="AZ1393" s="15"/>
      <c r="BA1393" s="15"/>
      <c r="BB1393" s="15"/>
      <c r="BC1393" s="15"/>
      <c r="BD1393" s="15"/>
      <c r="BE1393" s="15"/>
      <c r="BF1393" s="15"/>
      <c r="BG1393" s="15"/>
      <c r="BH1393" s="15"/>
      <c r="BI1393" s="15"/>
      <c r="BJ1393" s="15"/>
      <c r="BK1393" s="15"/>
      <c r="BL1393" s="15"/>
      <c r="BM1393" s="15"/>
      <c r="BN1393" s="15"/>
      <c r="BO1393" s="15"/>
      <c r="BQ1393" s="18"/>
      <c r="BR1393" s="15"/>
      <c r="BS1393" s="15"/>
      <c r="BT1393" s="15"/>
      <c r="BU1393" s="15"/>
      <c r="BV1393" s="15"/>
      <c r="BW1393" s="15"/>
      <c r="BX1393" s="15"/>
      <c r="BY1393" s="15"/>
      <c r="BZ1393" s="15"/>
    </row>
    <row r="1394" spans="1:78" ht="15" customHeight="1" x14ac:dyDescent="0.75">
      <c r="A1394" s="10">
        <v>1</v>
      </c>
      <c r="B1394" s="11">
        <v>10800</v>
      </c>
      <c r="C1394" s="11">
        <v>64305</v>
      </c>
      <c r="D1394" s="11">
        <v>107374</v>
      </c>
      <c r="E1394" s="11">
        <v>9</v>
      </c>
      <c r="F1394" s="11">
        <v>0</v>
      </c>
      <c r="G1394" s="11">
        <v>0</v>
      </c>
      <c r="H1394" s="11">
        <v>97.861325762000007</v>
      </c>
      <c r="I1394" s="11">
        <v>0</v>
      </c>
      <c r="J1394" s="11">
        <v>36</v>
      </c>
      <c r="K1394" s="11">
        <v>36.996385658999998</v>
      </c>
      <c r="L1394" s="11" t="s">
        <v>20</v>
      </c>
      <c r="M1394" s="11" t="s">
        <v>18</v>
      </c>
      <c r="N1394" s="11">
        <f t="shared" si="147"/>
        <v>0</v>
      </c>
      <c r="O1394" s="11">
        <f t="shared" si="148"/>
        <v>0</v>
      </c>
      <c r="P1394" s="11">
        <f t="shared" si="149"/>
        <v>0</v>
      </c>
      <c r="Q1394" s="11">
        <f t="shared" si="150"/>
        <v>0</v>
      </c>
      <c r="R1394" s="11">
        <f t="shared" si="151"/>
        <v>0</v>
      </c>
      <c r="S1394" s="11">
        <f t="shared" si="152"/>
        <v>1</v>
      </c>
      <c r="T1394" s="9">
        <f t="shared" si="153"/>
        <v>0</v>
      </c>
      <c r="AT1394" s="18"/>
      <c r="AU1394" s="15"/>
      <c r="AV1394" s="15"/>
      <c r="AW1394" s="15"/>
      <c r="AX1394" s="15"/>
      <c r="AY1394" s="15"/>
      <c r="AZ1394" s="15"/>
      <c r="BA1394" s="15"/>
      <c r="BB1394" s="15"/>
      <c r="BC1394" s="15"/>
      <c r="BD1394" s="15"/>
      <c r="BE1394" s="15"/>
      <c r="BF1394" s="15"/>
      <c r="BG1394" s="15"/>
      <c r="BH1394" s="15"/>
      <c r="BI1394" s="15"/>
      <c r="BJ1394" s="15"/>
      <c r="BK1394" s="15"/>
      <c r="BL1394" s="15"/>
      <c r="BM1394" s="15"/>
      <c r="BN1394" s="15"/>
      <c r="BO1394" s="15"/>
      <c r="BQ1394" s="18"/>
      <c r="BR1394" s="15"/>
      <c r="BS1394" s="15"/>
      <c r="BT1394" s="15"/>
      <c r="BU1394" s="15"/>
      <c r="BV1394" s="15"/>
      <c r="BW1394" s="15"/>
      <c r="BX1394" s="15"/>
      <c r="BY1394" s="15"/>
      <c r="BZ1394" s="15"/>
    </row>
    <row r="1395" spans="1:78" ht="15" customHeight="1" x14ac:dyDescent="0.75">
      <c r="A1395" s="10">
        <v>0</v>
      </c>
      <c r="B1395" s="11">
        <v>10800</v>
      </c>
      <c r="C1395" s="11">
        <v>98568</v>
      </c>
      <c r="D1395" s="11">
        <v>121994</v>
      </c>
      <c r="E1395" s="11">
        <v>15</v>
      </c>
      <c r="F1395" s="11">
        <v>0</v>
      </c>
      <c r="G1395" s="11">
        <v>0</v>
      </c>
      <c r="H1395" s="11">
        <v>270.26516526</v>
      </c>
      <c r="I1395" s="11">
        <v>0</v>
      </c>
      <c r="J1395" s="11">
        <v>16</v>
      </c>
      <c r="K1395" s="11">
        <v>33.658292221000004</v>
      </c>
      <c r="L1395" s="11"/>
      <c r="M1395" s="11" t="s">
        <v>15</v>
      </c>
      <c r="N1395" s="11">
        <f t="shared" si="147"/>
        <v>0</v>
      </c>
      <c r="O1395" s="11">
        <f t="shared" si="148"/>
        <v>0</v>
      </c>
      <c r="P1395" s="11">
        <f t="shared" si="149"/>
        <v>0</v>
      </c>
      <c r="Q1395" s="11">
        <f t="shared" si="150"/>
        <v>1</v>
      </c>
      <c r="R1395" s="11">
        <f t="shared" si="151"/>
        <v>0</v>
      </c>
      <c r="S1395" s="11">
        <f t="shared" si="152"/>
        <v>0</v>
      </c>
      <c r="T1395" s="9">
        <f t="shared" si="153"/>
        <v>0</v>
      </c>
      <c r="AT1395" s="18"/>
      <c r="AU1395" s="15"/>
      <c r="AV1395" s="15"/>
      <c r="AW1395" s="15"/>
      <c r="AX1395" s="15"/>
      <c r="AY1395" s="15"/>
      <c r="AZ1395" s="15"/>
      <c r="BA1395" s="15"/>
      <c r="BB1395" s="15"/>
      <c r="BC1395" s="15"/>
      <c r="BD1395" s="15"/>
      <c r="BE1395" s="15"/>
      <c r="BF1395" s="15"/>
      <c r="BG1395" s="15"/>
      <c r="BH1395" s="15"/>
      <c r="BI1395" s="15"/>
      <c r="BJ1395" s="15"/>
      <c r="BK1395" s="15"/>
      <c r="BL1395" s="15"/>
      <c r="BM1395" s="15"/>
      <c r="BN1395" s="15"/>
      <c r="BO1395" s="15"/>
      <c r="BQ1395" s="18"/>
      <c r="BR1395" s="15"/>
      <c r="BS1395" s="15"/>
      <c r="BT1395" s="15"/>
      <c r="BU1395" s="15"/>
      <c r="BV1395" s="15"/>
      <c r="BW1395" s="15"/>
      <c r="BX1395" s="15"/>
      <c r="BY1395" s="15"/>
      <c r="BZ1395" s="15"/>
    </row>
    <row r="1396" spans="1:78" ht="15" customHeight="1" x14ac:dyDescent="0.75">
      <c r="A1396" s="10">
        <v>0</v>
      </c>
      <c r="B1396" s="11">
        <v>10800</v>
      </c>
      <c r="C1396" s="11">
        <v>32870</v>
      </c>
      <c r="D1396" s="11">
        <v>61572</v>
      </c>
      <c r="E1396" s="11"/>
      <c r="F1396" s="11"/>
      <c r="G1396" s="11"/>
      <c r="H1396" s="11"/>
      <c r="I1396" s="11"/>
      <c r="J1396" s="11"/>
      <c r="K1396" s="11">
        <v>38.490246958999997</v>
      </c>
      <c r="L1396" s="11" t="s">
        <v>20</v>
      </c>
      <c r="M1396" s="11" t="s">
        <v>17</v>
      </c>
      <c r="N1396" s="11">
        <f t="shared" si="147"/>
        <v>0</v>
      </c>
      <c r="O1396" s="11">
        <f t="shared" si="148"/>
        <v>1</v>
      </c>
      <c r="P1396" s="11">
        <f t="shared" si="149"/>
        <v>0</v>
      </c>
      <c r="Q1396" s="11">
        <f t="shared" si="150"/>
        <v>0</v>
      </c>
      <c r="R1396" s="11">
        <f t="shared" si="151"/>
        <v>0</v>
      </c>
      <c r="S1396" s="11">
        <f t="shared" si="152"/>
        <v>0</v>
      </c>
      <c r="T1396" s="9">
        <f t="shared" si="153"/>
        <v>0</v>
      </c>
      <c r="AT1396" s="18"/>
      <c r="AU1396" s="15"/>
      <c r="AV1396" s="15"/>
      <c r="AW1396" s="15"/>
      <c r="AX1396" s="15"/>
      <c r="AY1396" s="15"/>
      <c r="AZ1396" s="15"/>
      <c r="BA1396" s="15"/>
      <c r="BB1396" s="15"/>
      <c r="BC1396" s="15"/>
      <c r="BD1396" s="15"/>
      <c r="BE1396" s="15"/>
      <c r="BF1396" s="15"/>
      <c r="BG1396" s="15"/>
      <c r="BH1396" s="15"/>
      <c r="BI1396" s="15"/>
      <c r="BJ1396" s="15"/>
      <c r="BK1396" s="15"/>
      <c r="BL1396" s="15"/>
      <c r="BM1396" s="15"/>
      <c r="BN1396" s="15"/>
      <c r="BO1396" s="15"/>
      <c r="BQ1396" s="18"/>
      <c r="BR1396" s="15"/>
      <c r="BS1396" s="15"/>
      <c r="BT1396" s="15"/>
      <c r="BU1396" s="15"/>
      <c r="BV1396" s="15"/>
      <c r="BW1396" s="15"/>
      <c r="BX1396" s="15"/>
      <c r="BY1396" s="15"/>
      <c r="BZ1396" s="15"/>
    </row>
    <row r="1397" spans="1:78" ht="15" customHeight="1" x14ac:dyDescent="0.75">
      <c r="A1397" s="10">
        <v>1</v>
      </c>
      <c r="B1397" s="11">
        <v>10800</v>
      </c>
      <c r="C1397" s="11">
        <v>35602</v>
      </c>
      <c r="D1397" s="11">
        <v>73077</v>
      </c>
      <c r="E1397" s="11"/>
      <c r="F1397" s="11">
        <v>0</v>
      </c>
      <c r="G1397" s="11">
        <v>1</v>
      </c>
      <c r="H1397" s="11">
        <v>179.89655998000001</v>
      </c>
      <c r="I1397" s="11">
        <v>1</v>
      </c>
      <c r="J1397" s="11">
        <v>20</v>
      </c>
      <c r="K1397" s="11">
        <v>53.584883007999998</v>
      </c>
      <c r="L1397" s="11" t="s">
        <v>20</v>
      </c>
      <c r="M1397" s="11" t="s">
        <v>19</v>
      </c>
      <c r="N1397" s="11">
        <f t="shared" si="147"/>
        <v>0</v>
      </c>
      <c r="O1397" s="11">
        <f t="shared" si="148"/>
        <v>0</v>
      </c>
      <c r="P1397" s="11">
        <f t="shared" si="149"/>
        <v>0</v>
      </c>
      <c r="Q1397" s="11">
        <f t="shared" si="150"/>
        <v>0</v>
      </c>
      <c r="R1397" s="11">
        <f t="shared" si="151"/>
        <v>0</v>
      </c>
      <c r="S1397" s="11">
        <f t="shared" si="152"/>
        <v>0</v>
      </c>
      <c r="T1397" s="9">
        <f t="shared" si="153"/>
        <v>0</v>
      </c>
      <c r="AT1397" s="18"/>
      <c r="AU1397" s="15"/>
      <c r="AV1397" s="15"/>
      <c r="AW1397" s="15"/>
      <c r="AX1397" s="15"/>
      <c r="AY1397" s="15"/>
      <c r="AZ1397" s="15"/>
      <c r="BA1397" s="15"/>
      <c r="BB1397" s="15"/>
      <c r="BC1397" s="15"/>
      <c r="BD1397" s="15"/>
      <c r="BE1397" s="15"/>
      <c r="BF1397" s="15"/>
      <c r="BG1397" s="15"/>
      <c r="BH1397" s="15"/>
      <c r="BI1397" s="15"/>
      <c r="BJ1397" s="15"/>
      <c r="BK1397" s="15"/>
      <c r="BL1397" s="15"/>
      <c r="BM1397" s="15"/>
      <c r="BN1397" s="15"/>
      <c r="BO1397" s="15"/>
      <c r="BQ1397" s="18"/>
      <c r="BR1397" s="15"/>
      <c r="BS1397" s="15"/>
      <c r="BT1397" s="15"/>
      <c r="BU1397" s="15"/>
      <c r="BV1397" s="15"/>
      <c r="BW1397" s="15"/>
      <c r="BX1397" s="15"/>
      <c r="BY1397" s="15"/>
      <c r="BZ1397" s="15"/>
    </row>
    <row r="1398" spans="1:78" ht="15" customHeight="1" x14ac:dyDescent="0.75">
      <c r="A1398" s="10">
        <v>0</v>
      </c>
      <c r="B1398" s="11">
        <v>10800</v>
      </c>
      <c r="C1398" s="11">
        <v>11950</v>
      </c>
      <c r="D1398" s="11">
        <v>46780</v>
      </c>
      <c r="E1398" s="11">
        <v>24</v>
      </c>
      <c r="F1398" s="11">
        <v>0</v>
      </c>
      <c r="G1398" s="11">
        <v>0</v>
      </c>
      <c r="H1398" s="11">
        <v>268.89999999999998</v>
      </c>
      <c r="I1398" s="11">
        <v>0</v>
      </c>
      <c r="J1398" s="11">
        <v>20</v>
      </c>
      <c r="K1398" s="11"/>
      <c r="L1398" s="11" t="s">
        <v>13</v>
      </c>
      <c r="M1398" s="11" t="s">
        <v>15</v>
      </c>
      <c r="N1398" s="11">
        <f t="shared" si="147"/>
        <v>1</v>
      </c>
      <c r="O1398" s="11">
        <f t="shared" si="148"/>
        <v>0</v>
      </c>
      <c r="P1398" s="11">
        <f t="shared" si="149"/>
        <v>0</v>
      </c>
      <c r="Q1398" s="11">
        <f t="shared" si="150"/>
        <v>1</v>
      </c>
      <c r="R1398" s="11">
        <f t="shared" si="151"/>
        <v>0</v>
      </c>
      <c r="S1398" s="11">
        <f t="shared" si="152"/>
        <v>0</v>
      </c>
      <c r="T1398" s="9">
        <f t="shared" si="153"/>
        <v>268.89999999999998</v>
      </c>
      <c r="AT1398" s="18"/>
      <c r="AU1398" s="15"/>
      <c r="AV1398" s="15"/>
      <c r="AW1398" s="15"/>
      <c r="AX1398" s="15"/>
      <c r="AY1398" s="15"/>
      <c r="AZ1398" s="15"/>
      <c r="BA1398" s="15"/>
      <c r="BB1398" s="15"/>
      <c r="BC1398" s="15"/>
      <c r="BD1398" s="15"/>
      <c r="BE1398" s="15"/>
      <c r="BF1398" s="15"/>
      <c r="BG1398" s="15"/>
      <c r="BH1398" s="15"/>
      <c r="BI1398" s="15"/>
      <c r="BJ1398" s="15"/>
      <c r="BK1398" s="15"/>
      <c r="BL1398" s="15"/>
      <c r="BM1398" s="15"/>
      <c r="BN1398" s="15"/>
      <c r="BO1398" s="15"/>
      <c r="BQ1398" s="18"/>
      <c r="BR1398" s="15"/>
      <c r="BS1398" s="15"/>
      <c r="BT1398" s="15"/>
      <c r="BU1398" s="15"/>
      <c r="BV1398" s="15"/>
      <c r="BW1398" s="15"/>
      <c r="BX1398" s="15"/>
      <c r="BY1398" s="15"/>
      <c r="BZ1398" s="15"/>
    </row>
    <row r="1399" spans="1:78" ht="15" customHeight="1" x14ac:dyDescent="0.75">
      <c r="A1399" s="10">
        <v>0</v>
      </c>
      <c r="B1399" s="11">
        <v>10800</v>
      </c>
      <c r="C1399" s="11">
        <v>70214</v>
      </c>
      <c r="D1399" s="11">
        <v>83882</v>
      </c>
      <c r="E1399" s="11">
        <v>4</v>
      </c>
      <c r="F1399" s="11">
        <v>1</v>
      </c>
      <c r="G1399" s="11">
        <v>2</v>
      </c>
      <c r="H1399" s="11">
        <v>172.79930087</v>
      </c>
      <c r="I1399" s="11">
        <v>3</v>
      </c>
      <c r="J1399" s="11">
        <v>30</v>
      </c>
      <c r="K1399" s="11">
        <v>38.588823585</v>
      </c>
      <c r="L1399" s="11" t="s">
        <v>20</v>
      </c>
      <c r="M1399" s="11" t="s">
        <v>15</v>
      </c>
      <c r="N1399" s="11">
        <f t="shared" si="147"/>
        <v>0</v>
      </c>
      <c r="O1399" s="11">
        <f t="shared" si="148"/>
        <v>0</v>
      </c>
      <c r="P1399" s="11">
        <f t="shared" si="149"/>
        <v>0</v>
      </c>
      <c r="Q1399" s="11">
        <f t="shared" si="150"/>
        <v>1</v>
      </c>
      <c r="R1399" s="11">
        <f t="shared" si="151"/>
        <v>0</v>
      </c>
      <c r="S1399" s="11">
        <f t="shared" si="152"/>
        <v>0</v>
      </c>
      <c r="T1399" s="9">
        <f t="shared" si="153"/>
        <v>0</v>
      </c>
      <c r="AT1399" s="18"/>
      <c r="AU1399" s="15"/>
      <c r="AV1399" s="15"/>
      <c r="AW1399" s="15"/>
      <c r="AX1399" s="15"/>
      <c r="AY1399" s="15"/>
      <c r="AZ1399" s="15"/>
      <c r="BA1399" s="15"/>
      <c r="BB1399" s="15"/>
      <c r="BC1399" s="15"/>
      <c r="BD1399" s="15"/>
      <c r="BE1399" s="15"/>
      <c r="BF1399" s="15"/>
      <c r="BG1399" s="15"/>
      <c r="BH1399" s="15"/>
      <c r="BI1399" s="15"/>
      <c r="BJ1399" s="15"/>
      <c r="BK1399" s="15"/>
      <c r="BL1399" s="15"/>
      <c r="BM1399" s="15"/>
      <c r="BN1399" s="15"/>
      <c r="BO1399" s="15"/>
      <c r="BQ1399" s="18"/>
      <c r="BR1399" s="15"/>
      <c r="BS1399" s="15"/>
      <c r="BT1399" s="15"/>
      <c r="BU1399" s="15"/>
      <c r="BV1399" s="15"/>
      <c r="BW1399" s="15"/>
      <c r="BX1399" s="15"/>
      <c r="BY1399" s="15"/>
      <c r="BZ1399" s="15"/>
    </row>
    <row r="1400" spans="1:78" ht="15" customHeight="1" x14ac:dyDescent="0.75">
      <c r="A1400" s="10">
        <v>0</v>
      </c>
      <c r="B1400" s="11">
        <v>10800</v>
      </c>
      <c r="C1400" s="11">
        <v>49254</v>
      </c>
      <c r="D1400" s="11">
        <v>80527</v>
      </c>
      <c r="E1400" s="11">
        <v>2</v>
      </c>
      <c r="F1400" s="11">
        <v>0</v>
      </c>
      <c r="G1400" s="11">
        <v>2</v>
      </c>
      <c r="H1400" s="11">
        <v>202.53743039</v>
      </c>
      <c r="I1400" s="11">
        <v>0</v>
      </c>
      <c r="J1400" s="11">
        <v>13</v>
      </c>
      <c r="K1400" s="11">
        <v>29.551583139000002</v>
      </c>
      <c r="L1400" s="11" t="s">
        <v>13</v>
      </c>
      <c r="M1400" s="11" t="s">
        <v>14</v>
      </c>
      <c r="N1400" s="11">
        <f t="shared" si="147"/>
        <v>1</v>
      </c>
      <c r="O1400" s="11">
        <f t="shared" si="148"/>
        <v>0</v>
      </c>
      <c r="P1400" s="11">
        <f t="shared" si="149"/>
        <v>1</v>
      </c>
      <c r="Q1400" s="11">
        <f t="shared" si="150"/>
        <v>0</v>
      </c>
      <c r="R1400" s="11">
        <f t="shared" si="151"/>
        <v>0</v>
      </c>
      <c r="S1400" s="11">
        <f t="shared" si="152"/>
        <v>0</v>
      </c>
      <c r="T1400" s="9">
        <f t="shared" si="153"/>
        <v>202.53743039</v>
      </c>
      <c r="AT1400" s="18"/>
      <c r="AU1400" s="15"/>
      <c r="AV1400" s="15"/>
      <c r="AW1400" s="15"/>
      <c r="AX1400" s="15"/>
      <c r="AY1400" s="15"/>
      <c r="AZ1400" s="15"/>
      <c r="BA1400" s="15"/>
      <c r="BB1400" s="15"/>
      <c r="BC1400" s="15"/>
      <c r="BD1400" s="15"/>
      <c r="BE1400" s="15"/>
      <c r="BF1400" s="15"/>
      <c r="BG1400" s="15"/>
      <c r="BH1400" s="15"/>
      <c r="BI1400" s="15"/>
      <c r="BJ1400" s="15"/>
      <c r="BK1400" s="15"/>
      <c r="BL1400" s="15"/>
      <c r="BM1400" s="15"/>
      <c r="BN1400" s="15"/>
      <c r="BO1400" s="15"/>
      <c r="BQ1400" s="18"/>
      <c r="BR1400" s="15"/>
      <c r="BS1400" s="15"/>
      <c r="BT1400" s="15"/>
      <c r="BU1400" s="15"/>
      <c r="BV1400" s="15"/>
      <c r="BW1400" s="15"/>
      <c r="BX1400" s="15"/>
      <c r="BY1400" s="15"/>
      <c r="BZ1400" s="15"/>
    </row>
    <row r="1401" spans="1:78" ht="15" customHeight="1" x14ac:dyDescent="0.75">
      <c r="A1401" s="10">
        <v>0</v>
      </c>
      <c r="B1401" s="11">
        <v>10800</v>
      </c>
      <c r="C1401" s="11">
        <v>44355</v>
      </c>
      <c r="D1401" s="11">
        <v>57742</v>
      </c>
      <c r="E1401" s="11">
        <v>20</v>
      </c>
      <c r="F1401" s="11">
        <v>0</v>
      </c>
      <c r="G1401" s="11">
        <v>1</v>
      </c>
      <c r="H1401" s="11">
        <v>129.73199213999999</v>
      </c>
      <c r="I1401" s="11">
        <v>0</v>
      </c>
      <c r="J1401" s="11">
        <v>22</v>
      </c>
      <c r="K1401" s="11">
        <v>38.042767861000002</v>
      </c>
      <c r="L1401" s="11" t="s">
        <v>13</v>
      </c>
      <c r="M1401" s="11" t="s">
        <v>14</v>
      </c>
      <c r="N1401" s="11">
        <f t="shared" si="147"/>
        <v>1</v>
      </c>
      <c r="O1401" s="11">
        <f t="shared" si="148"/>
        <v>0</v>
      </c>
      <c r="P1401" s="11">
        <f t="shared" si="149"/>
        <v>1</v>
      </c>
      <c r="Q1401" s="11">
        <f t="shared" si="150"/>
        <v>0</v>
      </c>
      <c r="R1401" s="11">
        <f t="shared" si="151"/>
        <v>0</v>
      </c>
      <c r="S1401" s="11">
        <f t="shared" si="152"/>
        <v>0</v>
      </c>
      <c r="T1401" s="9">
        <f t="shared" si="153"/>
        <v>129.73199213999999</v>
      </c>
      <c r="AT1401" s="18"/>
      <c r="AU1401" s="15"/>
      <c r="AV1401" s="15"/>
      <c r="AW1401" s="15"/>
      <c r="AX1401" s="15"/>
      <c r="AY1401" s="15"/>
      <c r="AZ1401" s="15"/>
      <c r="BA1401" s="15"/>
      <c r="BB1401" s="15"/>
      <c r="BC1401" s="15"/>
      <c r="BD1401" s="15"/>
      <c r="BE1401" s="15"/>
      <c r="BF1401" s="15"/>
      <c r="BG1401" s="15"/>
      <c r="BH1401" s="15"/>
      <c r="BI1401" s="15"/>
      <c r="BJ1401" s="15"/>
      <c r="BK1401" s="15"/>
      <c r="BL1401" s="15"/>
      <c r="BM1401" s="15"/>
      <c r="BN1401" s="15"/>
      <c r="BO1401" s="15"/>
      <c r="BQ1401" s="18"/>
      <c r="BR1401" s="15"/>
      <c r="BS1401" s="15"/>
      <c r="BT1401" s="15"/>
      <c r="BU1401" s="15"/>
      <c r="BV1401" s="15"/>
      <c r="BW1401" s="15"/>
      <c r="BX1401" s="15"/>
      <c r="BY1401" s="15"/>
      <c r="BZ1401" s="15"/>
    </row>
    <row r="1402" spans="1:78" ht="15" customHeight="1" x14ac:dyDescent="0.75">
      <c r="A1402" s="10">
        <v>0</v>
      </c>
      <c r="B1402" s="11">
        <v>10800</v>
      </c>
      <c r="C1402" s="11">
        <v>125732</v>
      </c>
      <c r="D1402" s="11">
        <v>184667</v>
      </c>
      <c r="E1402" s="11">
        <v>7</v>
      </c>
      <c r="F1402" s="11">
        <v>0</v>
      </c>
      <c r="G1402" s="11">
        <v>0</v>
      </c>
      <c r="H1402" s="11">
        <v>212.22346879</v>
      </c>
      <c r="I1402" s="11">
        <v>0</v>
      </c>
      <c r="J1402" s="11">
        <v>19</v>
      </c>
      <c r="K1402" s="11">
        <v>33.920789966000001</v>
      </c>
      <c r="L1402" s="11" t="s">
        <v>20</v>
      </c>
      <c r="M1402" s="11" t="s">
        <v>14</v>
      </c>
      <c r="N1402" s="11">
        <f t="shared" si="147"/>
        <v>0</v>
      </c>
      <c r="O1402" s="11">
        <f t="shared" si="148"/>
        <v>0</v>
      </c>
      <c r="P1402" s="11">
        <f t="shared" si="149"/>
        <v>1</v>
      </c>
      <c r="Q1402" s="11">
        <f t="shared" si="150"/>
        <v>0</v>
      </c>
      <c r="R1402" s="11">
        <f t="shared" si="151"/>
        <v>0</v>
      </c>
      <c r="S1402" s="11">
        <f t="shared" si="152"/>
        <v>0</v>
      </c>
      <c r="T1402" s="9">
        <f t="shared" si="153"/>
        <v>0</v>
      </c>
      <c r="AT1402" s="18"/>
      <c r="AU1402" s="15"/>
      <c r="AV1402" s="15"/>
      <c r="AW1402" s="15"/>
      <c r="AX1402" s="15"/>
      <c r="AY1402" s="15"/>
      <c r="AZ1402" s="15"/>
      <c r="BA1402" s="15"/>
      <c r="BB1402" s="15"/>
      <c r="BC1402" s="15"/>
      <c r="BD1402" s="15"/>
      <c r="BE1402" s="15"/>
      <c r="BF1402" s="15"/>
      <c r="BG1402" s="15"/>
      <c r="BH1402" s="15"/>
      <c r="BI1402" s="15"/>
      <c r="BJ1402" s="15"/>
      <c r="BK1402" s="15"/>
      <c r="BL1402" s="15"/>
      <c r="BM1402" s="15"/>
      <c r="BN1402" s="15"/>
      <c r="BO1402" s="15"/>
      <c r="BQ1402" s="18"/>
      <c r="BR1402" s="15"/>
      <c r="BS1402" s="15"/>
      <c r="BT1402" s="15"/>
      <c r="BU1402" s="15"/>
      <c r="BV1402" s="15"/>
      <c r="BW1402" s="15"/>
      <c r="BX1402" s="15"/>
      <c r="BY1402" s="15"/>
      <c r="BZ1402" s="15"/>
    </row>
    <row r="1403" spans="1:78" ht="15" customHeight="1" x14ac:dyDescent="0.75">
      <c r="A1403" s="10">
        <v>0</v>
      </c>
      <c r="B1403" s="11">
        <v>10800</v>
      </c>
      <c r="C1403" s="11">
        <v>31149</v>
      </c>
      <c r="D1403" s="11">
        <v>67239</v>
      </c>
      <c r="E1403" s="11"/>
      <c r="F1403" s="11"/>
      <c r="G1403" s="11"/>
      <c r="H1403" s="11"/>
      <c r="I1403" s="11"/>
      <c r="J1403" s="11"/>
      <c r="K1403" s="11">
        <v>35.265437376000001</v>
      </c>
      <c r="L1403" s="11" t="s">
        <v>20</v>
      </c>
      <c r="M1403" s="11" t="s">
        <v>17</v>
      </c>
      <c r="N1403" s="11">
        <f t="shared" si="147"/>
        <v>0</v>
      </c>
      <c r="O1403" s="11">
        <f t="shared" si="148"/>
        <v>1</v>
      </c>
      <c r="P1403" s="11">
        <f t="shared" si="149"/>
        <v>0</v>
      </c>
      <c r="Q1403" s="11">
        <f t="shared" si="150"/>
        <v>0</v>
      </c>
      <c r="R1403" s="11">
        <f t="shared" si="151"/>
        <v>0</v>
      </c>
      <c r="S1403" s="11">
        <f t="shared" si="152"/>
        <v>0</v>
      </c>
      <c r="T1403" s="9">
        <f t="shared" si="153"/>
        <v>0</v>
      </c>
      <c r="AT1403" s="18"/>
      <c r="AU1403" s="15"/>
      <c r="AV1403" s="15"/>
      <c r="AW1403" s="15"/>
      <c r="AX1403" s="15"/>
      <c r="AY1403" s="15"/>
      <c r="AZ1403" s="15"/>
      <c r="BA1403" s="15"/>
      <c r="BB1403" s="15"/>
      <c r="BC1403" s="15"/>
      <c r="BD1403" s="15"/>
      <c r="BE1403" s="15"/>
      <c r="BF1403" s="15"/>
      <c r="BG1403" s="15"/>
      <c r="BH1403" s="15"/>
      <c r="BI1403" s="15"/>
      <c r="BJ1403" s="15"/>
      <c r="BK1403" s="15"/>
      <c r="BL1403" s="15"/>
      <c r="BM1403" s="15"/>
      <c r="BN1403" s="15"/>
      <c r="BO1403" s="15"/>
      <c r="BQ1403" s="18"/>
      <c r="BR1403" s="15"/>
      <c r="BS1403" s="15"/>
      <c r="BT1403" s="15"/>
      <c r="BU1403" s="15"/>
      <c r="BV1403" s="15"/>
      <c r="BW1403" s="15"/>
      <c r="BX1403" s="15"/>
      <c r="BY1403" s="15"/>
      <c r="BZ1403" s="15"/>
    </row>
    <row r="1404" spans="1:78" ht="15" customHeight="1" x14ac:dyDescent="0.75">
      <c r="A1404" s="10">
        <v>0</v>
      </c>
      <c r="B1404" s="11">
        <v>10800</v>
      </c>
      <c r="C1404" s="11">
        <v>80203</v>
      </c>
      <c r="D1404" s="11">
        <v>98731</v>
      </c>
      <c r="E1404" s="11">
        <v>4</v>
      </c>
      <c r="F1404" s="11">
        <v>0</v>
      </c>
      <c r="G1404" s="11">
        <v>0</v>
      </c>
      <c r="H1404" s="11">
        <v>113.42514573</v>
      </c>
      <c r="I1404" s="11">
        <v>2</v>
      </c>
      <c r="J1404" s="11">
        <v>31</v>
      </c>
      <c r="K1404" s="11">
        <v>41.474073805000003</v>
      </c>
      <c r="L1404" s="11" t="s">
        <v>20</v>
      </c>
      <c r="M1404" s="11" t="s">
        <v>14</v>
      </c>
      <c r="N1404" s="11">
        <f t="shared" si="147"/>
        <v>0</v>
      </c>
      <c r="O1404" s="11">
        <f t="shared" si="148"/>
        <v>0</v>
      </c>
      <c r="P1404" s="11">
        <f t="shared" si="149"/>
        <v>1</v>
      </c>
      <c r="Q1404" s="11">
        <f t="shared" si="150"/>
        <v>0</v>
      </c>
      <c r="R1404" s="11">
        <f t="shared" si="151"/>
        <v>0</v>
      </c>
      <c r="S1404" s="11">
        <f t="shared" si="152"/>
        <v>0</v>
      </c>
      <c r="T1404" s="9">
        <f t="shared" si="153"/>
        <v>0</v>
      </c>
      <c r="AT1404" s="18"/>
      <c r="AU1404" s="15"/>
      <c r="AV1404" s="15"/>
      <c r="AW1404" s="15"/>
      <c r="AX1404" s="15"/>
      <c r="AY1404" s="15"/>
      <c r="AZ1404" s="15"/>
      <c r="BA1404" s="15"/>
      <c r="BB1404" s="15"/>
      <c r="BC1404" s="15"/>
      <c r="BD1404" s="15"/>
      <c r="BE1404" s="15"/>
      <c r="BF1404" s="15"/>
      <c r="BG1404" s="15"/>
      <c r="BH1404" s="15"/>
      <c r="BI1404" s="15"/>
      <c r="BJ1404" s="15"/>
      <c r="BK1404" s="15"/>
      <c r="BL1404" s="15"/>
      <c r="BM1404" s="15"/>
      <c r="BN1404" s="15"/>
      <c r="BO1404" s="15"/>
      <c r="BQ1404" s="18"/>
      <c r="BR1404" s="15"/>
      <c r="BS1404" s="15"/>
      <c r="BT1404" s="15"/>
      <c r="BU1404" s="15"/>
      <c r="BV1404" s="15"/>
      <c r="BW1404" s="15"/>
      <c r="BX1404" s="15"/>
      <c r="BY1404" s="15"/>
      <c r="BZ1404" s="15"/>
    </row>
    <row r="1405" spans="1:78" ht="15" customHeight="1" x14ac:dyDescent="0.75">
      <c r="A1405" s="10">
        <v>0</v>
      </c>
      <c r="B1405" s="11">
        <v>10800</v>
      </c>
      <c r="C1405" s="11">
        <v>64181</v>
      </c>
      <c r="D1405" s="11">
        <v>70996</v>
      </c>
      <c r="E1405" s="11">
        <v>4</v>
      </c>
      <c r="F1405" s="11">
        <v>0</v>
      </c>
      <c r="G1405" s="11">
        <v>0</v>
      </c>
      <c r="H1405" s="11">
        <v>171.75957905000001</v>
      </c>
      <c r="I1405" s="11">
        <v>2</v>
      </c>
      <c r="J1405" s="11">
        <v>17</v>
      </c>
      <c r="K1405" s="11">
        <v>33.227793593000001</v>
      </c>
      <c r="L1405" s="11" t="s">
        <v>20</v>
      </c>
      <c r="M1405" s="11" t="s">
        <v>14</v>
      </c>
      <c r="N1405" s="11">
        <f t="shared" si="147"/>
        <v>0</v>
      </c>
      <c r="O1405" s="11">
        <f t="shared" si="148"/>
        <v>0</v>
      </c>
      <c r="P1405" s="11">
        <f t="shared" si="149"/>
        <v>1</v>
      </c>
      <c r="Q1405" s="11">
        <f t="shared" si="150"/>
        <v>0</v>
      </c>
      <c r="R1405" s="11">
        <f t="shared" si="151"/>
        <v>0</v>
      </c>
      <c r="S1405" s="11">
        <f t="shared" si="152"/>
        <v>0</v>
      </c>
      <c r="T1405" s="9">
        <f t="shared" si="153"/>
        <v>0</v>
      </c>
      <c r="AT1405" s="18"/>
      <c r="AU1405" s="15"/>
      <c r="AV1405" s="15"/>
      <c r="AW1405" s="15"/>
      <c r="AX1405" s="15"/>
      <c r="AY1405" s="15"/>
      <c r="AZ1405" s="15"/>
      <c r="BA1405" s="15"/>
      <c r="BB1405" s="15"/>
      <c r="BC1405" s="15"/>
      <c r="BD1405" s="15"/>
      <c r="BE1405" s="15"/>
      <c r="BF1405" s="15"/>
      <c r="BG1405" s="15"/>
      <c r="BH1405" s="15"/>
      <c r="BI1405" s="15"/>
      <c r="BJ1405" s="15"/>
      <c r="BK1405" s="15"/>
      <c r="BL1405" s="15"/>
      <c r="BM1405" s="15"/>
      <c r="BN1405" s="15"/>
      <c r="BO1405" s="15"/>
      <c r="BQ1405" s="18"/>
      <c r="BR1405" s="15"/>
      <c r="BS1405" s="15"/>
      <c r="BT1405" s="15"/>
      <c r="BU1405" s="15"/>
      <c r="BV1405" s="15"/>
      <c r="BW1405" s="15"/>
      <c r="BX1405" s="15"/>
      <c r="BY1405" s="15"/>
      <c r="BZ1405" s="15"/>
    </row>
    <row r="1406" spans="1:78" ht="15" customHeight="1" x14ac:dyDescent="0.75">
      <c r="A1406" s="10">
        <v>1</v>
      </c>
      <c r="B1406" s="11">
        <v>10800</v>
      </c>
      <c r="C1406" s="11">
        <v>57892</v>
      </c>
      <c r="D1406" s="11">
        <v>78900</v>
      </c>
      <c r="E1406" s="11">
        <v>15</v>
      </c>
      <c r="F1406" s="11">
        <v>0</v>
      </c>
      <c r="G1406" s="11">
        <v>3</v>
      </c>
      <c r="H1406" s="11">
        <v>329.16666666999998</v>
      </c>
      <c r="I1406" s="11">
        <v>1</v>
      </c>
      <c r="J1406" s="11">
        <v>14</v>
      </c>
      <c r="K1406" s="11"/>
      <c r="L1406" s="11" t="s">
        <v>20</v>
      </c>
      <c r="M1406" s="11" t="s">
        <v>18</v>
      </c>
      <c r="N1406" s="11">
        <f t="shared" si="147"/>
        <v>0</v>
      </c>
      <c r="O1406" s="11">
        <f t="shared" si="148"/>
        <v>0</v>
      </c>
      <c r="P1406" s="11">
        <f t="shared" si="149"/>
        <v>0</v>
      </c>
      <c r="Q1406" s="11">
        <f t="shared" si="150"/>
        <v>0</v>
      </c>
      <c r="R1406" s="11">
        <f t="shared" si="151"/>
        <v>0</v>
      </c>
      <c r="S1406" s="11">
        <f t="shared" si="152"/>
        <v>1</v>
      </c>
      <c r="T1406" s="9">
        <f t="shared" si="153"/>
        <v>0</v>
      </c>
      <c r="AT1406" s="18"/>
      <c r="AU1406" s="15"/>
      <c r="AV1406" s="15"/>
      <c r="AW1406" s="15"/>
      <c r="AX1406" s="15"/>
      <c r="AY1406" s="15"/>
      <c r="AZ1406" s="15"/>
      <c r="BA1406" s="15"/>
      <c r="BB1406" s="15"/>
      <c r="BC1406" s="15"/>
      <c r="BD1406" s="15"/>
      <c r="BE1406" s="15"/>
      <c r="BF1406" s="15"/>
      <c r="BG1406" s="15"/>
      <c r="BH1406" s="15"/>
      <c r="BI1406" s="15"/>
      <c r="BJ1406" s="15"/>
      <c r="BK1406" s="15"/>
      <c r="BL1406" s="15"/>
      <c r="BM1406" s="15"/>
      <c r="BN1406" s="15"/>
      <c r="BO1406" s="15"/>
      <c r="BQ1406" s="18"/>
      <c r="BR1406" s="15"/>
      <c r="BS1406" s="15"/>
      <c r="BT1406" s="15"/>
      <c r="BU1406" s="15"/>
      <c r="BV1406" s="15"/>
      <c r="BW1406" s="15"/>
      <c r="BX1406" s="15"/>
      <c r="BY1406" s="15"/>
      <c r="BZ1406" s="15"/>
    </row>
    <row r="1407" spans="1:78" ht="15" customHeight="1" x14ac:dyDescent="0.75">
      <c r="A1407" s="10">
        <v>0</v>
      </c>
      <c r="B1407" s="11">
        <v>10800</v>
      </c>
      <c r="C1407" s="11"/>
      <c r="D1407" s="11"/>
      <c r="E1407" s="11"/>
      <c r="F1407" s="11"/>
      <c r="G1407" s="11"/>
      <c r="H1407" s="11"/>
      <c r="I1407" s="11"/>
      <c r="J1407" s="11"/>
      <c r="K1407" s="11"/>
      <c r="L1407" s="11"/>
      <c r="M1407" s="11"/>
      <c r="N1407" s="11">
        <f t="shared" si="147"/>
        <v>0</v>
      </c>
      <c r="O1407" s="11">
        <f t="shared" si="148"/>
        <v>0</v>
      </c>
      <c r="P1407" s="11">
        <f t="shared" si="149"/>
        <v>0</v>
      </c>
      <c r="Q1407" s="11">
        <f t="shared" si="150"/>
        <v>0</v>
      </c>
      <c r="R1407" s="11">
        <f t="shared" si="151"/>
        <v>0</v>
      </c>
      <c r="S1407" s="11">
        <f t="shared" si="152"/>
        <v>0</v>
      </c>
      <c r="T1407" s="9">
        <f t="shared" si="153"/>
        <v>0</v>
      </c>
      <c r="AT1407" s="18"/>
      <c r="AU1407" s="15"/>
      <c r="AV1407" s="15"/>
      <c r="AW1407" s="15"/>
      <c r="AX1407" s="15"/>
      <c r="AY1407" s="15"/>
      <c r="AZ1407" s="15"/>
      <c r="BA1407" s="15"/>
      <c r="BB1407" s="15"/>
      <c r="BC1407" s="15"/>
      <c r="BD1407" s="15"/>
      <c r="BE1407" s="15"/>
      <c r="BF1407" s="15"/>
      <c r="BG1407" s="15"/>
      <c r="BH1407" s="15"/>
      <c r="BI1407" s="15"/>
      <c r="BJ1407" s="15"/>
      <c r="BK1407" s="15"/>
      <c r="BL1407" s="15"/>
      <c r="BM1407" s="15"/>
      <c r="BN1407" s="15"/>
      <c r="BO1407" s="15"/>
      <c r="BQ1407" s="18"/>
      <c r="BR1407" s="15"/>
      <c r="BS1407" s="15"/>
      <c r="BT1407" s="15"/>
      <c r="BU1407" s="15"/>
      <c r="BV1407" s="15"/>
      <c r="BW1407" s="15"/>
      <c r="BX1407" s="15"/>
      <c r="BY1407" s="15"/>
      <c r="BZ1407" s="15"/>
    </row>
    <row r="1408" spans="1:78" ht="15" customHeight="1" x14ac:dyDescent="0.75">
      <c r="A1408" s="10">
        <v>1</v>
      </c>
      <c r="B1408" s="11">
        <v>10800</v>
      </c>
      <c r="C1408" s="11">
        <v>75000</v>
      </c>
      <c r="D1408" s="11">
        <v>87400</v>
      </c>
      <c r="E1408" s="11">
        <v>7</v>
      </c>
      <c r="F1408" s="11">
        <v>1</v>
      </c>
      <c r="G1408" s="11">
        <v>0</v>
      </c>
      <c r="H1408" s="11">
        <v>101.46666667</v>
      </c>
      <c r="I1408" s="11">
        <v>2</v>
      </c>
      <c r="J1408" s="11">
        <v>19</v>
      </c>
      <c r="K1408" s="11"/>
      <c r="L1408" s="11" t="s">
        <v>13</v>
      </c>
      <c r="M1408" s="11" t="s">
        <v>14</v>
      </c>
      <c r="N1408" s="11">
        <f t="shared" si="147"/>
        <v>1</v>
      </c>
      <c r="O1408" s="11">
        <f t="shared" si="148"/>
        <v>0</v>
      </c>
      <c r="P1408" s="11">
        <f t="shared" si="149"/>
        <v>1</v>
      </c>
      <c r="Q1408" s="11">
        <f t="shared" si="150"/>
        <v>0</v>
      </c>
      <c r="R1408" s="11">
        <f t="shared" si="151"/>
        <v>0</v>
      </c>
      <c r="S1408" s="11">
        <f t="shared" si="152"/>
        <v>0</v>
      </c>
      <c r="T1408" s="9">
        <f t="shared" si="153"/>
        <v>101.46666667</v>
      </c>
      <c r="AT1408" s="18"/>
      <c r="AU1408" s="15"/>
      <c r="AV1408" s="15"/>
      <c r="AW1408" s="15"/>
      <c r="AX1408" s="15"/>
      <c r="AY1408" s="15"/>
      <c r="AZ1408" s="15"/>
      <c r="BA1408" s="15"/>
      <c r="BB1408" s="15"/>
      <c r="BC1408" s="15"/>
      <c r="BD1408" s="15"/>
      <c r="BE1408" s="15"/>
      <c r="BF1408" s="15"/>
      <c r="BG1408" s="15"/>
      <c r="BH1408" s="15"/>
      <c r="BI1408" s="15"/>
      <c r="BJ1408" s="15"/>
      <c r="BK1408" s="15"/>
      <c r="BL1408" s="15"/>
      <c r="BM1408" s="15"/>
      <c r="BN1408" s="15"/>
      <c r="BO1408" s="15"/>
      <c r="BQ1408" s="18"/>
      <c r="BR1408" s="15"/>
      <c r="BS1408" s="15"/>
      <c r="BT1408" s="15"/>
      <c r="BU1408" s="15"/>
      <c r="BV1408" s="15"/>
      <c r="BW1408" s="15"/>
      <c r="BX1408" s="15"/>
      <c r="BY1408" s="15"/>
      <c r="BZ1408" s="15"/>
    </row>
    <row r="1409" spans="1:78" ht="15" customHeight="1" x14ac:dyDescent="0.75">
      <c r="A1409" s="10">
        <v>1</v>
      </c>
      <c r="B1409" s="11">
        <v>10800</v>
      </c>
      <c r="C1409" s="11">
        <v>52600</v>
      </c>
      <c r="D1409" s="11">
        <v>66700</v>
      </c>
      <c r="E1409" s="11">
        <v>2</v>
      </c>
      <c r="F1409" s="11">
        <v>0</v>
      </c>
      <c r="G1409" s="11">
        <v>0</v>
      </c>
      <c r="H1409" s="11">
        <v>110.56666667</v>
      </c>
      <c r="I1409" s="11">
        <v>5</v>
      </c>
      <c r="J1409" s="11">
        <v>26</v>
      </c>
      <c r="K1409" s="11"/>
      <c r="L1409" s="11" t="s">
        <v>20</v>
      </c>
      <c r="M1409" s="11" t="s">
        <v>18</v>
      </c>
      <c r="N1409" s="11">
        <f t="shared" si="147"/>
        <v>0</v>
      </c>
      <c r="O1409" s="11">
        <f t="shared" si="148"/>
        <v>0</v>
      </c>
      <c r="P1409" s="11">
        <f t="shared" si="149"/>
        <v>0</v>
      </c>
      <c r="Q1409" s="11">
        <f t="shared" si="150"/>
        <v>0</v>
      </c>
      <c r="R1409" s="11">
        <f t="shared" si="151"/>
        <v>0</v>
      </c>
      <c r="S1409" s="11">
        <f t="shared" si="152"/>
        <v>1</v>
      </c>
      <c r="T1409" s="9">
        <f t="shared" si="153"/>
        <v>0</v>
      </c>
      <c r="AT1409" s="18"/>
      <c r="AU1409" s="15"/>
      <c r="AV1409" s="15"/>
      <c r="AW1409" s="15"/>
      <c r="AX1409" s="15"/>
      <c r="AY1409" s="15"/>
      <c r="AZ1409" s="15"/>
      <c r="BA1409" s="15"/>
      <c r="BB1409" s="15"/>
      <c r="BC1409" s="15"/>
      <c r="BD1409" s="15"/>
      <c r="BE1409" s="15"/>
      <c r="BF1409" s="15"/>
      <c r="BG1409" s="15"/>
      <c r="BH1409" s="15"/>
      <c r="BI1409" s="15"/>
      <c r="BJ1409" s="15"/>
      <c r="BK1409" s="15"/>
      <c r="BL1409" s="15"/>
      <c r="BM1409" s="15"/>
      <c r="BN1409" s="15"/>
      <c r="BO1409" s="15"/>
      <c r="BQ1409" s="18"/>
      <c r="BR1409" s="15"/>
      <c r="BS1409" s="15"/>
      <c r="BT1409" s="15"/>
      <c r="BU1409" s="15"/>
      <c r="BV1409" s="15"/>
      <c r="BW1409" s="15"/>
      <c r="BX1409" s="15"/>
      <c r="BY1409" s="15"/>
      <c r="BZ1409" s="15"/>
    </row>
    <row r="1410" spans="1:78" ht="15" customHeight="1" x14ac:dyDescent="0.75">
      <c r="A1410" s="10">
        <v>0</v>
      </c>
      <c r="B1410" s="11">
        <v>10800</v>
      </c>
      <c r="C1410" s="11">
        <v>75378</v>
      </c>
      <c r="D1410" s="11">
        <v>86060</v>
      </c>
      <c r="E1410" s="11">
        <v>6</v>
      </c>
      <c r="F1410" s="11">
        <v>0</v>
      </c>
      <c r="G1410" s="11">
        <v>0</v>
      </c>
      <c r="H1410" s="11">
        <v>102.66507077999999</v>
      </c>
      <c r="I1410" s="11">
        <v>0</v>
      </c>
      <c r="J1410" s="11">
        <v>23</v>
      </c>
      <c r="K1410" s="11">
        <v>30.095009690000001</v>
      </c>
      <c r="L1410" s="11" t="s">
        <v>20</v>
      </c>
      <c r="M1410" s="11" t="s">
        <v>17</v>
      </c>
      <c r="N1410" s="11">
        <f t="shared" si="147"/>
        <v>0</v>
      </c>
      <c r="O1410" s="11">
        <f t="shared" si="148"/>
        <v>1</v>
      </c>
      <c r="P1410" s="11">
        <f t="shared" si="149"/>
        <v>0</v>
      </c>
      <c r="Q1410" s="11">
        <f t="shared" si="150"/>
        <v>0</v>
      </c>
      <c r="R1410" s="11">
        <f t="shared" si="151"/>
        <v>0</v>
      </c>
      <c r="S1410" s="11">
        <f t="shared" si="152"/>
        <v>0</v>
      </c>
      <c r="T1410" s="9">
        <f t="shared" si="153"/>
        <v>0</v>
      </c>
      <c r="AT1410" s="18"/>
      <c r="AU1410" s="15"/>
      <c r="AV1410" s="15"/>
      <c r="AW1410" s="15"/>
      <c r="AX1410" s="15"/>
      <c r="AY1410" s="15"/>
      <c r="AZ1410" s="15"/>
      <c r="BA1410" s="15"/>
      <c r="BB1410" s="15"/>
      <c r="BC1410" s="15"/>
      <c r="BD1410" s="15"/>
      <c r="BE1410" s="15"/>
      <c r="BF1410" s="15"/>
      <c r="BG1410" s="15"/>
      <c r="BH1410" s="15"/>
      <c r="BI1410" s="15"/>
      <c r="BJ1410" s="15"/>
      <c r="BK1410" s="15"/>
      <c r="BL1410" s="15"/>
      <c r="BM1410" s="15"/>
      <c r="BN1410" s="15"/>
      <c r="BO1410" s="15"/>
      <c r="BQ1410" s="18"/>
      <c r="BR1410" s="15"/>
      <c r="BS1410" s="15"/>
      <c r="BT1410" s="15"/>
      <c r="BU1410" s="15"/>
      <c r="BV1410" s="15"/>
      <c r="BW1410" s="15"/>
      <c r="BX1410" s="15"/>
      <c r="BY1410" s="15"/>
      <c r="BZ1410" s="15"/>
    </row>
    <row r="1411" spans="1:78" ht="15" customHeight="1" x14ac:dyDescent="0.75">
      <c r="A1411" s="10">
        <v>0</v>
      </c>
      <c r="B1411" s="11">
        <v>10800</v>
      </c>
      <c r="C1411" s="11">
        <v>67740</v>
      </c>
      <c r="D1411" s="11">
        <v>108135</v>
      </c>
      <c r="E1411" s="11">
        <v>11</v>
      </c>
      <c r="F1411" s="11">
        <v>0</v>
      </c>
      <c r="G1411" s="11">
        <v>0</v>
      </c>
      <c r="H1411" s="11">
        <v>163.27383179</v>
      </c>
      <c r="I1411" s="11">
        <v>1</v>
      </c>
      <c r="J1411" s="11">
        <v>12</v>
      </c>
      <c r="K1411" s="11">
        <v>38.383498377999999</v>
      </c>
      <c r="L1411" s="11" t="s">
        <v>20</v>
      </c>
      <c r="M1411" s="11" t="s">
        <v>15</v>
      </c>
      <c r="N1411" s="11">
        <f t="shared" ref="N1411:N1474" si="154">IF(L1411="HomeImp",1,0)</f>
        <v>0</v>
      </c>
      <c r="O1411" s="11">
        <f t="shared" ref="O1411:O1474" si="155">IF(M1411="Mgr",1,0)</f>
        <v>0</v>
      </c>
      <c r="P1411" s="11">
        <f t="shared" ref="P1411:P1474" si="156">IF(M1411="Other",1,0)</f>
        <v>0</v>
      </c>
      <c r="Q1411" s="11">
        <f t="shared" ref="Q1411:Q1474" si="157">IF(M1411="Office",1,0)</f>
        <v>1</v>
      </c>
      <c r="R1411" s="11">
        <f t="shared" ref="R1411:R1474" si="158">IF(M1411="Sales",1,0)</f>
        <v>0</v>
      </c>
      <c r="S1411" s="11">
        <f t="shared" ref="S1411:S1474" si="159">IF(M1411="ProfExe",1,0)</f>
        <v>0</v>
      </c>
      <c r="T1411" s="9">
        <f t="shared" ref="T1411:T1474" si="160">H1411*N1411</f>
        <v>0</v>
      </c>
      <c r="AT1411" s="18"/>
      <c r="AU1411" s="15"/>
      <c r="AV1411" s="15"/>
      <c r="AW1411" s="15"/>
      <c r="AX1411" s="15"/>
      <c r="AY1411" s="15"/>
      <c r="AZ1411" s="15"/>
      <c r="BA1411" s="15"/>
      <c r="BB1411" s="15"/>
      <c r="BC1411" s="15"/>
      <c r="BD1411" s="15"/>
      <c r="BE1411" s="15"/>
      <c r="BF1411" s="15"/>
      <c r="BG1411" s="15"/>
      <c r="BH1411" s="15"/>
      <c r="BI1411" s="15"/>
      <c r="BJ1411" s="15"/>
      <c r="BK1411" s="15"/>
      <c r="BL1411" s="15"/>
      <c r="BM1411" s="15"/>
      <c r="BN1411" s="15"/>
      <c r="BO1411" s="15"/>
      <c r="BQ1411" s="18"/>
      <c r="BR1411" s="15"/>
      <c r="BS1411" s="15"/>
      <c r="BT1411" s="15"/>
      <c r="BU1411" s="15"/>
      <c r="BV1411" s="15"/>
      <c r="BW1411" s="15"/>
      <c r="BX1411" s="15"/>
      <c r="BY1411" s="15"/>
      <c r="BZ1411" s="15"/>
    </row>
    <row r="1412" spans="1:78" ht="15" customHeight="1" x14ac:dyDescent="0.75">
      <c r="A1412" s="10">
        <v>1</v>
      </c>
      <c r="B1412" s="11">
        <v>10800</v>
      </c>
      <c r="C1412" s="11">
        <v>194485</v>
      </c>
      <c r="D1412" s="11">
        <v>228670</v>
      </c>
      <c r="E1412" s="11">
        <v>1</v>
      </c>
      <c r="F1412" s="11">
        <v>0</v>
      </c>
      <c r="G1412" s="11">
        <v>0</v>
      </c>
      <c r="H1412" s="11">
        <v>75.458150356000004</v>
      </c>
      <c r="I1412" s="11"/>
      <c r="J1412" s="11">
        <v>4</v>
      </c>
      <c r="K1412" s="11">
        <v>28.370130884000002</v>
      </c>
      <c r="L1412" s="11" t="s">
        <v>13</v>
      </c>
      <c r="M1412" s="11" t="s">
        <v>18</v>
      </c>
      <c r="N1412" s="11">
        <f t="shared" si="154"/>
        <v>1</v>
      </c>
      <c r="O1412" s="11">
        <f t="shared" si="155"/>
        <v>0</v>
      </c>
      <c r="P1412" s="11">
        <f t="shared" si="156"/>
        <v>0</v>
      </c>
      <c r="Q1412" s="11">
        <f t="shared" si="157"/>
        <v>0</v>
      </c>
      <c r="R1412" s="11">
        <f t="shared" si="158"/>
        <v>0</v>
      </c>
      <c r="S1412" s="11">
        <f t="shared" si="159"/>
        <v>1</v>
      </c>
      <c r="T1412" s="9">
        <f t="shared" si="160"/>
        <v>75.458150356000004</v>
      </c>
      <c r="AT1412" s="18"/>
      <c r="AU1412" s="15"/>
      <c r="AV1412" s="15"/>
      <c r="AW1412" s="15"/>
      <c r="AX1412" s="15"/>
      <c r="AY1412" s="15"/>
      <c r="AZ1412" s="15"/>
      <c r="BA1412" s="15"/>
      <c r="BB1412" s="15"/>
      <c r="BC1412" s="15"/>
      <c r="BD1412" s="15"/>
      <c r="BE1412" s="15"/>
      <c r="BF1412" s="15"/>
      <c r="BG1412" s="15"/>
      <c r="BH1412" s="15"/>
      <c r="BI1412" s="15"/>
      <c r="BJ1412" s="15"/>
      <c r="BK1412" s="15"/>
      <c r="BL1412" s="15"/>
      <c r="BM1412" s="15"/>
      <c r="BN1412" s="15"/>
      <c r="BO1412" s="15"/>
      <c r="BQ1412" s="18"/>
      <c r="BR1412" s="15"/>
      <c r="BS1412" s="15"/>
      <c r="BT1412" s="15"/>
      <c r="BU1412" s="15"/>
      <c r="BV1412" s="15"/>
      <c r="BW1412" s="15"/>
      <c r="BX1412" s="15"/>
      <c r="BY1412" s="15"/>
      <c r="BZ1412" s="15"/>
    </row>
    <row r="1413" spans="1:78" ht="15" customHeight="1" x14ac:dyDescent="0.75">
      <c r="A1413" s="10">
        <v>0</v>
      </c>
      <c r="B1413" s="11">
        <v>10800</v>
      </c>
      <c r="C1413" s="11">
        <v>56477</v>
      </c>
      <c r="D1413" s="11">
        <v>94980</v>
      </c>
      <c r="E1413" s="11">
        <v>17</v>
      </c>
      <c r="F1413" s="11">
        <v>0</v>
      </c>
      <c r="G1413" s="11">
        <v>0</v>
      </c>
      <c r="H1413" s="11">
        <v>179.91736263000001</v>
      </c>
      <c r="I1413" s="11">
        <v>0</v>
      </c>
      <c r="J1413" s="11">
        <v>28</v>
      </c>
      <c r="K1413" s="11">
        <v>25.210739655000001</v>
      </c>
      <c r="L1413" s="11" t="s">
        <v>13</v>
      </c>
      <c r="M1413" s="11" t="s">
        <v>14</v>
      </c>
      <c r="N1413" s="11">
        <f t="shared" si="154"/>
        <v>1</v>
      </c>
      <c r="O1413" s="11">
        <f t="shared" si="155"/>
        <v>0</v>
      </c>
      <c r="P1413" s="11">
        <f t="shared" si="156"/>
        <v>1</v>
      </c>
      <c r="Q1413" s="11">
        <f t="shared" si="157"/>
        <v>0</v>
      </c>
      <c r="R1413" s="11">
        <f t="shared" si="158"/>
        <v>0</v>
      </c>
      <c r="S1413" s="11">
        <f t="shared" si="159"/>
        <v>0</v>
      </c>
      <c r="T1413" s="9">
        <f t="shared" si="160"/>
        <v>179.91736263000001</v>
      </c>
      <c r="AT1413" s="18"/>
      <c r="AU1413" s="15"/>
      <c r="AV1413" s="15"/>
      <c r="AW1413" s="15"/>
      <c r="AX1413" s="15"/>
      <c r="AY1413" s="15"/>
      <c r="AZ1413" s="15"/>
      <c r="BA1413" s="15"/>
      <c r="BB1413" s="15"/>
      <c r="BC1413" s="15"/>
      <c r="BD1413" s="15"/>
      <c r="BE1413" s="15"/>
      <c r="BF1413" s="15"/>
      <c r="BG1413" s="15"/>
      <c r="BH1413" s="15"/>
      <c r="BI1413" s="15"/>
      <c r="BJ1413" s="15"/>
      <c r="BK1413" s="15"/>
      <c r="BL1413" s="15"/>
      <c r="BM1413" s="15"/>
      <c r="BN1413" s="15"/>
      <c r="BO1413" s="15"/>
      <c r="BQ1413" s="18"/>
      <c r="BR1413" s="15"/>
      <c r="BS1413" s="15"/>
      <c r="BT1413" s="15"/>
      <c r="BU1413" s="15"/>
      <c r="BV1413" s="15"/>
      <c r="BW1413" s="15"/>
      <c r="BX1413" s="15"/>
      <c r="BY1413" s="15"/>
      <c r="BZ1413" s="15"/>
    </row>
    <row r="1414" spans="1:78" ht="15" customHeight="1" x14ac:dyDescent="0.75">
      <c r="A1414" s="10">
        <v>0</v>
      </c>
      <c r="B1414" s="11">
        <v>10800</v>
      </c>
      <c r="C1414" s="11">
        <v>78898</v>
      </c>
      <c r="D1414" s="11">
        <v>86567</v>
      </c>
      <c r="E1414" s="11">
        <v>9</v>
      </c>
      <c r="F1414" s="11">
        <v>0</v>
      </c>
      <c r="G1414" s="11">
        <v>0</v>
      </c>
      <c r="H1414" s="11">
        <v>179.83082877999999</v>
      </c>
      <c r="I1414" s="11">
        <v>0</v>
      </c>
      <c r="J1414" s="11">
        <v>12</v>
      </c>
      <c r="K1414" s="11">
        <v>40.291951982999997</v>
      </c>
      <c r="L1414" s="11" t="s">
        <v>20</v>
      </c>
      <c r="M1414" s="11" t="s">
        <v>18</v>
      </c>
      <c r="N1414" s="11">
        <f t="shared" si="154"/>
        <v>0</v>
      </c>
      <c r="O1414" s="11">
        <f t="shared" si="155"/>
        <v>0</v>
      </c>
      <c r="P1414" s="11">
        <f t="shared" si="156"/>
        <v>0</v>
      </c>
      <c r="Q1414" s="11">
        <f t="shared" si="157"/>
        <v>0</v>
      </c>
      <c r="R1414" s="11">
        <f t="shared" si="158"/>
        <v>0</v>
      </c>
      <c r="S1414" s="11">
        <f t="shared" si="159"/>
        <v>1</v>
      </c>
      <c r="T1414" s="9">
        <f t="shared" si="160"/>
        <v>0</v>
      </c>
      <c r="AT1414" s="18"/>
      <c r="AU1414" s="15"/>
      <c r="AV1414" s="15"/>
      <c r="AW1414" s="15"/>
      <c r="AX1414" s="15"/>
      <c r="AY1414" s="15"/>
      <c r="AZ1414" s="15"/>
      <c r="BA1414" s="15"/>
      <c r="BB1414" s="15"/>
      <c r="BC1414" s="15"/>
      <c r="BD1414" s="15"/>
      <c r="BE1414" s="15"/>
      <c r="BF1414" s="15"/>
      <c r="BG1414" s="15"/>
      <c r="BH1414" s="15"/>
      <c r="BI1414" s="15"/>
      <c r="BJ1414" s="15"/>
      <c r="BK1414" s="15"/>
      <c r="BL1414" s="15"/>
      <c r="BM1414" s="15"/>
      <c r="BN1414" s="15"/>
      <c r="BO1414" s="15"/>
      <c r="BQ1414" s="18"/>
      <c r="BR1414" s="15"/>
      <c r="BS1414" s="15"/>
      <c r="BT1414" s="15"/>
      <c r="BU1414" s="15"/>
      <c r="BV1414" s="15"/>
      <c r="BW1414" s="15"/>
      <c r="BX1414" s="15"/>
      <c r="BY1414" s="15"/>
      <c r="BZ1414" s="15"/>
    </row>
    <row r="1415" spans="1:78" ht="15" customHeight="1" x14ac:dyDescent="0.75">
      <c r="A1415" s="10">
        <v>0</v>
      </c>
      <c r="B1415" s="11">
        <v>10800</v>
      </c>
      <c r="C1415" s="11">
        <v>59469</v>
      </c>
      <c r="D1415" s="11">
        <v>69834</v>
      </c>
      <c r="E1415" s="11">
        <v>3</v>
      </c>
      <c r="F1415" s="11">
        <v>0</v>
      </c>
      <c r="G1415" s="11">
        <v>0</v>
      </c>
      <c r="H1415" s="11">
        <v>308.75917568</v>
      </c>
      <c r="I1415" s="11">
        <v>0</v>
      </c>
      <c r="J1415" s="11">
        <v>9</v>
      </c>
      <c r="K1415" s="11">
        <v>34.095785093000003</v>
      </c>
      <c r="L1415" s="11" t="s">
        <v>20</v>
      </c>
      <c r="M1415" s="11" t="s">
        <v>14</v>
      </c>
      <c r="N1415" s="11">
        <f t="shared" si="154"/>
        <v>0</v>
      </c>
      <c r="O1415" s="11">
        <f t="shared" si="155"/>
        <v>0</v>
      </c>
      <c r="P1415" s="11">
        <f t="shared" si="156"/>
        <v>1</v>
      </c>
      <c r="Q1415" s="11">
        <f t="shared" si="157"/>
        <v>0</v>
      </c>
      <c r="R1415" s="11">
        <f t="shared" si="158"/>
        <v>0</v>
      </c>
      <c r="S1415" s="11">
        <f t="shared" si="159"/>
        <v>0</v>
      </c>
      <c r="T1415" s="9">
        <f t="shared" si="160"/>
        <v>0</v>
      </c>
      <c r="AT1415" s="18"/>
      <c r="AU1415" s="15"/>
      <c r="AV1415" s="15"/>
      <c r="AW1415" s="15"/>
      <c r="AX1415" s="15"/>
      <c r="AY1415" s="15"/>
      <c r="AZ1415" s="15"/>
      <c r="BA1415" s="15"/>
      <c r="BB1415" s="15"/>
      <c r="BC1415" s="15"/>
      <c r="BD1415" s="15"/>
      <c r="BE1415" s="15"/>
      <c r="BF1415" s="15"/>
      <c r="BG1415" s="15"/>
      <c r="BH1415" s="15"/>
      <c r="BI1415" s="15"/>
      <c r="BJ1415" s="15"/>
      <c r="BK1415" s="15"/>
      <c r="BL1415" s="15"/>
      <c r="BM1415" s="15"/>
      <c r="BN1415" s="15"/>
      <c r="BO1415" s="15"/>
      <c r="BQ1415" s="18"/>
      <c r="BR1415" s="15"/>
      <c r="BS1415" s="15"/>
      <c r="BT1415" s="15"/>
      <c r="BU1415" s="15"/>
      <c r="BV1415" s="15"/>
      <c r="BW1415" s="15"/>
      <c r="BX1415" s="15"/>
      <c r="BY1415" s="15"/>
      <c r="BZ1415" s="15"/>
    </row>
    <row r="1416" spans="1:78" ht="15" customHeight="1" x14ac:dyDescent="0.75">
      <c r="A1416" s="10">
        <v>0</v>
      </c>
      <c r="B1416" s="11">
        <v>10800</v>
      </c>
      <c r="C1416" s="11">
        <v>61791</v>
      </c>
      <c r="D1416" s="11">
        <v>78361</v>
      </c>
      <c r="E1416" s="11">
        <v>5</v>
      </c>
      <c r="F1416" s="11">
        <v>0</v>
      </c>
      <c r="G1416" s="11">
        <v>0</v>
      </c>
      <c r="H1416" s="11">
        <v>94.518067782000003</v>
      </c>
      <c r="I1416" s="11">
        <v>2</v>
      </c>
      <c r="J1416" s="11">
        <v>15</v>
      </c>
      <c r="K1416" s="11">
        <v>28.088524645</v>
      </c>
      <c r="L1416" s="11" t="s">
        <v>20</v>
      </c>
      <c r="M1416" s="11" t="s">
        <v>15</v>
      </c>
      <c r="N1416" s="11">
        <f t="shared" si="154"/>
        <v>0</v>
      </c>
      <c r="O1416" s="11">
        <f t="shared" si="155"/>
        <v>0</v>
      </c>
      <c r="P1416" s="11">
        <f t="shared" si="156"/>
        <v>0</v>
      </c>
      <c r="Q1416" s="11">
        <f t="shared" si="157"/>
        <v>1</v>
      </c>
      <c r="R1416" s="11">
        <f t="shared" si="158"/>
        <v>0</v>
      </c>
      <c r="S1416" s="11">
        <f t="shared" si="159"/>
        <v>0</v>
      </c>
      <c r="T1416" s="9">
        <f t="shared" si="160"/>
        <v>0</v>
      </c>
      <c r="AT1416" s="18"/>
      <c r="AU1416" s="15"/>
      <c r="AV1416" s="15"/>
      <c r="AW1416" s="15"/>
      <c r="AX1416" s="15"/>
      <c r="AY1416" s="15"/>
      <c r="AZ1416" s="15"/>
      <c r="BA1416" s="15"/>
      <c r="BB1416" s="15"/>
      <c r="BC1416" s="15"/>
      <c r="BD1416" s="15"/>
      <c r="BE1416" s="15"/>
      <c r="BF1416" s="15"/>
      <c r="BG1416" s="15"/>
      <c r="BH1416" s="15"/>
      <c r="BI1416" s="15"/>
      <c r="BJ1416" s="15"/>
      <c r="BK1416" s="15"/>
      <c r="BL1416" s="15"/>
      <c r="BM1416" s="15"/>
      <c r="BN1416" s="15"/>
      <c r="BO1416" s="15"/>
      <c r="BQ1416" s="18"/>
      <c r="BR1416" s="15"/>
      <c r="BS1416" s="15"/>
      <c r="BT1416" s="15"/>
      <c r="BU1416" s="15"/>
      <c r="BV1416" s="15"/>
      <c r="BW1416" s="15"/>
      <c r="BX1416" s="15"/>
      <c r="BY1416" s="15"/>
      <c r="BZ1416" s="15"/>
    </row>
    <row r="1417" spans="1:78" ht="15" customHeight="1" x14ac:dyDescent="0.75">
      <c r="A1417" s="10">
        <v>1</v>
      </c>
      <c r="B1417" s="11">
        <v>10800</v>
      </c>
      <c r="C1417" s="11">
        <v>24182</v>
      </c>
      <c r="D1417" s="11">
        <v>39750</v>
      </c>
      <c r="E1417" s="11">
        <v>2</v>
      </c>
      <c r="F1417" s="11">
        <v>0</v>
      </c>
      <c r="G1417" s="11">
        <v>0</v>
      </c>
      <c r="H1417" s="11">
        <v>176.83333332999999</v>
      </c>
      <c r="I1417" s="11">
        <v>0</v>
      </c>
      <c r="J1417" s="11">
        <v>36</v>
      </c>
      <c r="K1417" s="11"/>
      <c r="L1417" s="11" t="s">
        <v>20</v>
      </c>
      <c r="M1417" s="11" t="s">
        <v>18</v>
      </c>
      <c r="N1417" s="11">
        <f t="shared" si="154"/>
        <v>0</v>
      </c>
      <c r="O1417" s="11">
        <f t="shared" si="155"/>
        <v>0</v>
      </c>
      <c r="P1417" s="11">
        <f t="shared" si="156"/>
        <v>0</v>
      </c>
      <c r="Q1417" s="11">
        <f t="shared" si="157"/>
        <v>0</v>
      </c>
      <c r="R1417" s="11">
        <f t="shared" si="158"/>
        <v>0</v>
      </c>
      <c r="S1417" s="11">
        <f t="shared" si="159"/>
        <v>1</v>
      </c>
      <c r="T1417" s="9">
        <f t="shared" si="160"/>
        <v>0</v>
      </c>
      <c r="AT1417" s="18"/>
      <c r="AU1417" s="15"/>
      <c r="AV1417" s="15"/>
      <c r="AW1417" s="15"/>
      <c r="AX1417" s="15"/>
      <c r="AY1417" s="15"/>
      <c r="AZ1417" s="15"/>
      <c r="BA1417" s="15"/>
      <c r="BB1417" s="15"/>
      <c r="BC1417" s="15"/>
      <c r="BD1417" s="15"/>
      <c r="BE1417" s="15"/>
      <c r="BF1417" s="15"/>
      <c r="BG1417" s="15"/>
      <c r="BH1417" s="15"/>
      <c r="BI1417" s="15"/>
      <c r="BJ1417" s="15"/>
      <c r="BK1417" s="15"/>
      <c r="BL1417" s="15"/>
      <c r="BM1417" s="15"/>
      <c r="BN1417" s="15"/>
      <c r="BO1417" s="15"/>
      <c r="BQ1417" s="18"/>
      <c r="BR1417" s="15"/>
      <c r="BS1417" s="15"/>
      <c r="BT1417" s="15"/>
      <c r="BU1417" s="15"/>
      <c r="BV1417" s="15"/>
      <c r="BW1417" s="15"/>
      <c r="BX1417" s="15"/>
      <c r="BY1417" s="15"/>
      <c r="BZ1417" s="15"/>
    </row>
    <row r="1418" spans="1:78" ht="15" customHeight="1" x14ac:dyDescent="0.75">
      <c r="A1418" s="10">
        <v>0</v>
      </c>
      <c r="B1418" s="11">
        <v>10800</v>
      </c>
      <c r="C1418" s="11"/>
      <c r="D1418" s="11">
        <v>49495</v>
      </c>
      <c r="E1418" s="11">
        <v>5</v>
      </c>
      <c r="F1418" s="11"/>
      <c r="G1418" s="11"/>
      <c r="H1418" s="11">
        <v>141.16529822000001</v>
      </c>
      <c r="I1418" s="11"/>
      <c r="J1418" s="11">
        <v>8</v>
      </c>
      <c r="K1418" s="11">
        <v>21.079998938999999</v>
      </c>
      <c r="L1418" s="11" t="s">
        <v>13</v>
      </c>
      <c r="M1418" s="11" t="s">
        <v>17</v>
      </c>
      <c r="N1418" s="11">
        <f t="shared" si="154"/>
        <v>1</v>
      </c>
      <c r="O1418" s="11">
        <f t="shared" si="155"/>
        <v>1</v>
      </c>
      <c r="P1418" s="11">
        <f t="shared" si="156"/>
        <v>0</v>
      </c>
      <c r="Q1418" s="11">
        <f t="shared" si="157"/>
        <v>0</v>
      </c>
      <c r="R1418" s="11">
        <f t="shared" si="158"/>
        <v>0</v>
      </c>
      <c r="S1418" s="11">
        <f t="shared" si="159"/>
        <v>0</v>
      </c>
      <c r="T1418" s="9">
        <f t="shared" si="160"/>
        <v>141.16529822000001</v>
      </c>
      <c r="AT1418" s="18"/>
      <c r="AU1418" s="15"/>
      <c r="AV1418" s="15"/>
      <c r="AW1418" s="15"/>
      <c r="AX1418" s="15"/>
      <c r="AY1418" s="15"/>
      <c r="AZ1418" s="15"/>
      <c r="BA1418" s="15"/>
      <c r="BB1418" s="15"/>
      <c r="BC1418" s="15"/>
      <c r="BD1418" s="15"/>
      <c r="BE1418" s="15"/>
      <c r="BF1418" s="15"/>
      <c r="BG1418" s="15"/>
      <c r="BH1418" s="15"/>
      <c r="BI1418" s="15"/>
      <c r="BJ1418" s="15"/>
      <c r="BK1418" s="15"/>
      <c r="BL1418" s="15"/>
      <c r="BM1418" s="15"/>
      <c r="BN1418" s="15"/>
      <c r="BO1418" s="15"/>
      <c r="BQ1418" s="18"/>
      <c r="BR1418" s="15"/>
      <c r="BS1418" s="15"/>
      <c r="BT1418" s="15"/>
      <c r="BU1418" s="15"/>
      <c r="BV1418" s="15"/>
      <c r="BW1418" s="15"/>
      <c r="BX1418" s="15"/>
      <c r="BY1418" s="15"/>
      <c r="BZ1418" s="15"/>
    </row>
    <row r="1419" spans="1:78" ht="15" customHeight="1" x14ac:dyDescent="0.75">
      <c r="A1419" s="10">
        <v>0</v>
      </c>
      <c r="B1419" s="11">
        <v>10800</v>
      </c>
      <c r="C1419" s="11">
        <v>83441</v>
      </c>
      <c r="D1419" s="11">
        <v>92148</v>
      </c>
      <c r="E1419" s="11">
        <v>5</v>
      </c>
      <c r="F1419" s="11">
        <v>0</v>
      </c>
      <c r="G1419" s="11">
        <v>0</v>
      </c>
      <c r="H1419" s="11">
        <v>119.14584404</v>
      </c>
      <c r="I1419" s="11">
        <v>1</v>
      </c>
      <c r="J1419" s="11">
        <v>26</v>
      </c>
      <c r="K1419" s="11">
        <v>40.978635322000002</v>
      </c>
      <c r="L1419" s="11" t="s">
        <v>20</v>
      </c>
      <c r="M1419" s="11" t="s">
        <v>17</v>
      </c>
      <c r="N1419" s="11">
        <f t="shared" si="154"/>
        <v>0</v>
      </c>
      <c r="O1419" s="11">
        <f t="shared" si="155"/>
        <v>1</v>
      </c>
      <c r="P1419" s="11">
        <f t="shared" si="156"/>
        <v>0</v>
      </c>
      <c r="Q1419" s="11">
        <f t="shared" si="157"/>
        <v>0</v>
      </c>
      <c r="R1419" s="11">
        <f t="shared" si="158"/>
        <v>0</v>
      </c>
      <c r="S1419" s="11">
        <f t="shared" si="159"/>
        <v>0</v>
      </c>
      <c r="T1419" s="9">
        <f t="shared" si="160"/>
        <v>0</v>
      </c>
      <c r="AT1419" s="18"/>
      <c r="AU1419" s="15"/>
      <c r="AV1419" s="15"/>
      <c r="AW1419" s="15"/>
      <c r="AX1419" s="15"/>
      <c r="AY1419" s="15"/>
      <c r="AZ1419" s="15"/>
      <c r="BA1419" s="15"/>
      <c r="BB1419" s="15"/>
      <c r="BC1419" s="15"/>
      <c r="BD1419" s="15"/>
      <c r="BE1419" s="15"/>
      <c r="BF1419" s="15"/>
      <c r="BG1419" s="15"/>
      <c r="BH1419" s="15"/>
      <c r="BI1419" s="15"/>
      <c r="BJ1419" s="15"/>
      <c r="BK1419" s="15"/>
      <c r="BL1419" s="15"/>
      <c r="BM1419" s="15"/>
      <c r="BN1419" s="15"/>
      <c r="BO1419" s="15"/>
      <c r="BQ1419" s="18"/>
      <c r="BR1419" s="15"/>
      <c r="BS1419" s="15"/>
      <c r="BT1419" s="15"/>
      <c r="BU1419" s="15"/>
      <c r="BV1419" s="15"/>
      <c r="BW1419" s="15"/>
      <c r="BX1419" s="15"/>
      <c r="BY1419" s="15"/>
      <c r="BZ1419" s="15"/>
    </row>
    <row r="1420" spans="1:78" ht="15" customHeight="1" x14ac:dyDescent="0.75">
      <c r="A1420" s="10">
        <v>0</v>
      </c>
      <c r="B1420" s="11">
        <v>10800</v>
      </c>
      <c r="C1420" s="11">
        <v>49953</v>
      </c>
      <c r="D1420" s="11">
        <v>75322</v>
      </c>
      <c r="E1420" s="11">
        <v>0</v>
      </c>
      <c r="F1420" s="11">
        <v>0</v>
      </c>
      <c r="G1420" s="11">
        <v>0</v>
      </c>
      <c r="H1420" s="11">
        <v>58.892731331</v>
      </c>
      <c r="I1420" s="11">
        <v>8</v>
      </c>
      <c r="J1420" s="11">
        <v>21</v>
      </c>
      <c r="K1420" s="11">
        <v>23.875946186</v>
      </c>
      <c r="L1420" s="11" t="s">
        <v>20</v>
      </c>
      <c r="M1420" s="11" t="s">
        <v>14</v>
      </c>
      <c r="N1420" s="11">
        <f t="shared" si="154"/>
        <v>0</v>
      </c>
      <c r="O1420" s="11">
        <f t="shared" si="155"/>
        <v>0</v>
      </c>
      <c r="P1420" s="11">
        <f t="shared" si="156"/>
        <v>1</v>
      </c>
      <c r="Q1420" s="11">
        <f t="shared" si="157"/>
        <v>0</v>
      </c>
      <c r="R1420" s="11">
        <f t="shared" si="158"/>
        <v>0</v>
      </c>
      <c r="S1420" s="11">
        <f t="shared" si="159"/>
        <v>0</v>
      </c>
      <c r="T1420" s="9">
        <f t="shared" si="160"/>
        <v>0</v>
      </c>
      <c r="AT1420" s="18"/>
      <c r="AU1420" s="15"/>
      <c r="AV1420" s="15"/>
      <c r="AW1420" s="15"/>
      <c r="AX1420" s="15"/>
      <c r="AY1420" s="15"/>
      <c r="AZ1420" s="15"/>
      <c r="BA1420" s="15"/>
      <c r="BB1420" s="15"/>
      <c r="BC1420" s="15"/>
      <c r="BD1420" s="15"/>
      <c r="BE1420" s="15"/>
      <c r="BF1420" s="15"/>
      <c r="BG1420" s="15"/>
      <c r="BH1420" s="15"/>
      <c r="BI1420" s="15"/>
      <c r="BJ1420" s="15"/>
      <c r="BK1420" s="15"/>
      <c r="BL1420" s="15"/>
      <c r="BM1420" s="15"/>
      <c r="BN1420" s="15"/>
      <c r="BO1420" s="15"/>
      <c r="BQ1420" s="18"/>
      <c r="BR1420" s="15"/>
      <c r="BS1420" s="15"/>
      <c r="BT1420" s="15"/>
      <c r="BU1420" s="15"/>
      <c r="BV1420" s="15"/>
      <c r="BW1420" s="15"/>
      <c r="BX1420" s="15"/>
      <c r="BY1420" s="15"/>
      <c r="BZ1420" s="15"/>
    </row>
    <row r="1421" spans="1:78" ht="15" customHeight="1" x14ac:dyDescent="0.75">
      <c r="A1421" s="10">
        <v>0</v>
      </c>
      <c r="B1421" s="11">
        <v>10800</v>
      </c>
      <c r="C1421" s="11">
        <v>67171</v>
      </c>
      <c r="D1421" s="11">
        <v>82138</v>
      </c>
      <c r="E1421" s="11">
        <v>2</v>
      </c>
      <c r="F1421" s="11">
        <v>0</v>
      </c>
      <c r="G1421" s="11">
        <v>0</v>
      </c>
      <c r="H1421" s="11">
        <v>89.124526305000003</v>
      </c>
      <c r="I1421" s="11">
        <v>0</v>
      </c>
      <c r="J1421" s="11">
        <v>6</v>
      </c>
      <c r="K1421" s="11">
        <v>38.803146400000003</v>
      </c>
      <c r="L1421" s="11" t="s">
        <v>13</v>
      </c>
      <c r="M1421" s="11" t="s">
        <v>14</v>
      </c>
      <c r="N1421" s="11">
        <f t="shared" si="154"/>
        <v>1</v>
      </c>
      <c r="O1421" s="11">
        <f t="shared" si="155"/>
        <v>0</v>
      </c>
      <c r="P1421" s="11">
        <f t="shared" si="156"/>
        <v>1</v>
      </c>
      <c r="Q1421" s="11">
        <f t="shared" si="157"/>
        <v>0</v>
      </c>
      <c r="R1421" s="11">
        <f t="shared" si="158"/>
        <v>0</v>
      </c>
      <c r="S1421" s="11">
        <f t="shared" si="159"/>
        <v>0</v>
      </c>
      <c r="T1421" s="9">
        <f t="shared" si="160"/>
        <v>89.124526305000003</v>
      </c>
      <c r="AT1421" s="18"/>
      <c r="AU1421" s="15"/>
      <c r="AV1421" s="15"/>
      <c r="AW1421" s="15"/>
      <c r="AX1421" s="15"/>
      <c r="AY1421" s="15"/>
      <c r="AZ1421" s="15"/>
      <c r="BA1421" s="15"/>
      <c r="BB1421" s="15"/>
      <c r="BC1421" s="15"/>
      <c r="BD1421" s="15"/>
      <c r="BE1421" s="15"/>
      <c r="BF1421" s="15"/>
      <c r="BG1421" s="15"/>
      <c r="BH1421" s="15"/>
      <c r="BI1421" s="15"/>
      <c r="BJ1421" s="15"/>
      <c r="BK1421" s="15"/>
      <c r="BL1421" s="15"/>
      <c r="BM1421" s="15"/>
      <c r="BN1421" s="15"/>
      <c r="BO1421" s="15"/>
      <c r="BQ1421" s="18"/>
      <c r="BR1421" s="15"/>
      <c r="BS1421" s="15"/>
      <c r="BT1421" s="15"/>
      <c r="BU1421" s="15"/>
      <c r="BV1421" s="15"/>
      <c r="BW1421" s="15"/>
      <c r="BX1421" s="15"/>
      <c r="BY1421" s="15"/>
      <c r="BZ1421" s="15"/>
    </row>
    <row r="1422" spans="1:78" ht="15" customHeight="1" x14ac:dyDescent="0.75">
      <c r="A1422" s="10">
        <v>0</v>
      </c>
      <c r="B1422" s="11">
        <v>10800</v>
      </c>
      <c r="C1422" s="11">
        <v>13365</v>
      </c>
      <c r="D1422" s="11">
        <v>66979</v>
      </c>
      <c r="E1422" s="11">
        <v>9</v>
      </c>
      <c r="F1422" s="11">
        <v>2</v>
      </c>
      <c r="G1422" s="11">
        <v>1</v>
      </c>
      <c r="H1422" s="11">
        <v>346.97965140000002</v>
      </c>
      <c r="I1422" s="11">
        <v>1</v>
      </c>
      <c r="J1422" s="11">
        <v>22</v>
      </c>
      <c r="K1422" s="11">
        <v>16.481629680000001</v>
      </c>
      <c r="L1422" s="11" t="s">
        <v>13</v>
      </c>
      <c r="M1422" s="11" t="s">
        <v>14</v>
      </c>
      <c r="N1422" s="11">
        <f t="shared" si="154"/>
        <v>1</v>
      </c>
      <c r="O1422" s="11">
        <f t="shared" si="155"/>
        <v>0</v>
      </c>
      <c r="P1422" s="11">
        <f t="shared" si="156"/>
        <v>1</v>
      </c>
      <c r="Q1422" s="11">
        <f t="shared" si="157"/>
        <v>0</v>
      </c>
      <c r="R1422" s="11">
        <f t="shared" si="158"/>
        <v>0</v>
      </c>
      <c r="S1422" s="11">
        <f t="shared" si="159"/>
        <v>0</v>
      </c>
      <c r="T1422" s="9">
        <f t="shared" si="160"/>
        <v>346.97965140000002</v>
      </c>
      <c r="AT1422" s="18"/>
      <c r="AU1422" s="15"/>
      <c r="AV1422" s="15"/>
      <c r="AW1422" s="15"/>
      <c r="AX1422" s="15"/>
      <c r="AY1422" s="15"/>
      <c r="AZ1422" s="15"/>
      <c r="BA1422" s="15"/>
      <c r="BB1422" s="15"/>
      <c r="BC1422" s="15"/>
      <c r="BD1422" s="15"/>
      <c r="BE1422" s="15"/>
      <c r="BF1422" s="15"/>
      <c r="BG1422" s="15"/>
      <c r="BH1422" s="15"/>
      <c r="BI1422" s="15"/>
      <c r="BJ1422" s="15"/>
      <c r="BK1422" s="15"/>
      <c r="BL1422" s="15"/>
      <c r="BM1422" s="15"/>
      <c r="BN1422" s="15"/>
      <c r="BO1422" s="15"/>
      <c r="BQ1422" s="18"/>
      <c r="BR1422" s="15"/>
      <c r="BS1422" s="15"/>
      <c r="BT1422" s="15"/>
      <c r="BU1422" s="15"/>
      <c r="BV1422" s="15"/>
      <c r="BW1422" s="15"/>
      <c r="BX1422" s="15"/>
      <c r="BY1422" s="15"/>
      <c r="BZ1422" s="15"/>
    </row>
    <row r="1423" spans="1:78" ht="15" customHeight="1" x14ac:dyDescent="0.75">
      <c r="A1423" s="10">
        <v>0</v>
      </c>
      <c r="B1423" s="11">
        <v>10800</v>
      </c>
      <c r="C1423" s="11">
        <v>89139</v>
      </c>
      <c r="D1423" s="11">
        <v>122571</v>
      </c>
      <c r="E1423" s="11">
        <v>8</v>
      </c>
      <c r="F1423" s="11"/>
      <c r="G1423" s="11"/>
      <c r="H1423" s="11"/>
      <c r="I1423" s="11"/>
      <c r="J1423" s="11"/>
      <c r="K1423" s="11">
        <v>40.780527151999998</v>
      </c>
      <c r="L1423" s="11" t="s">
        <v>13</v>
      </c>
      <c r="M1423" s="11" t="s">
        <v>14</v>
      </c>
      <c r="N1423" s="11">
        <f t="shared" si="154"/>
        <v>1</v>
      </c>
      <c r="O1423" s="11">
        <f t="shared" si="155"/>
        <v>0</v>
      </c>
      <c r="P1423" s="11">
        <f t="shared" si="156"/>
        <v>1</v>
      </c>
      <c r="Q1423" s="11">
        <f t="shared" si="157"/>
        <v>0</v>
      </c>
      <c r="R1423" s="11">
        <f t="shared" si="158"/>
        <v>0</v>
      </c>
      <c r="S1423" s="11">
        <f t="shared" si="159"/>
        <v>0</v>
      </c>
      <c r="T1423" s="9">
        <f t="shared" si="160"/>
        <v>0</v>
      </c>
      <c r="AT1423" s="18"/>
      <c r="AU1423" s="15"/>
      <c r="AV1423" s="15"/>
      <c r="AW1423" s="15"/>
      <c r="AX1423" s="15"/>
      <c r="AY1423" s="15"/>
      <c r="AZ1423" s="15"/>
      <c r="BA1423" s="15"/>
      <c r="BB1423" s="15"/>
      <c r="BC1423" s="15"/>
      <c r="BD1423" s="15"/>
      <c r="BE1423" s="15"/>
      <c r="BF1423" s="15"/>
      <c r="BG1423" s="15"/>
      <c r="BH1423" s="15"/>
      <c r="BI1423" s="15"/>
      <c r="BJ1423" s="15"/>
      <c r="BK1423" s="15"/>
      <c r="BL1423" s="15"/>
      <c r="BM1423" s="15"/>
      <c r="BN1423" s="15"/>
      <c r="BO1423" s="15"/>
      <c r="BQ1423" s="18"/>
      <c r="BR1423" s="15"/>
      <c r="BS1423" s="15"/>
      <c r="BT1423" s="15"/>
      <c r="BU1423" s="15"/>
      <c r="BV1423" s="15"/>
      <c r="BW1423" s="15"/>
      <c r="BX1423" s="15"/>
      <c r="BY1423" s="15"/>
      <c r="BZ1423" s="15"/>
    </row>
    <row r="1424" spans="1:78" ht="15" customHeight="1" x14ac:dyDescent="0.75">
      <c r="A1424" s="10">
        <v>0</v>
      </c>
      <c r="B1424" s="11">
        <v>10800</v>
      </c>
      <c r="C1424" s="11">
        <v>42191</v>
      </c>
      <c r="D1424" s="11">
        <v>57224</v>
      </c>
      <c r="E1424" s="11">
        <v>15</v>
      </c>
      <c r="F1424" s="11">
        <v>0</v>
      </c>
      <c r="G1424" s="11">
        <v>0</v>
      </c>
      <c r="H1424" s="11">
        <v>68.810826165999998</v>
      </c>
      <c r="I1424" s="11">
        <v>0</v>
      </c>
      <c r="J1424" s="11">
        <v>11</v>
      </c>
      <c r="K1424" s="11">
        <v>30.518229752</v>
      </c>
      <c r="L1424" s="11" t="s">
        <v>20</v>
      </c>
      <c r="M1424" s="11" t="s">
        <v>14</v>
      </c>
      <c r="N1424" s="11">
        <f t="shared" si="154"/>
        <v>0</v>
      </c>
      <c r="O1424" s="11">
        <f t="shared" si="155"/>
        <v>0</v>
      </c>
      <c r="P1424" s="11">
        <f t="shared" si="156"/>
        <v>1</v>
      </c>
      <c r="Q1424" s="11">
        <f t="shared" si="157"/>
        <v>0</v>
      </c>
      <c r="R1424" s="11">
        <f t="shared" si="158"/>
        <v>0</v>
      </c>
      <c r="S1424" s="11">
        <f t="shared" si="159"/>
        <v>0</v>
      </c>
      <c r="T1424" s="9">
        <f t="shared" si="160"/>
        <v>0</v>
      </c>
      <c r="AT1424" s="18"/>
      <c r="AU1424" s="15"/>
      <c r="AV1424" s="15"/>
      <c r="AW1424" s="15"/>
      <c r="AX1424" s="15"/>
      <c r="AY1424" s="15"/>
      <c r="AZ1424" s="15"/>
      <c r="BA1424" s="15"/>
      <c r="BB1424" s="15"/>
      <c r="BC1424" s="15"/>
      <c r="BD1424" s="15"/>
      <c r="BE1424" s="15"/>
      <c r="BF1424" s="15"/>
      <c r="BG1424" s="15"/>
      <c r="BH1424" s="15"/>
      <c r="BI1424" s="15"/>
      <c r="BJ1424" s="15"/>
      <c r="BK1424" s="15"/>
      <c r="BL1424" s="15"/>
      <c r="BM1424" s="15"/>
      <c r="BN1424" s="15"/>
      <c r="BO1424" s="15"/>
      <c r="BQ1424" s="18"/>
      <c r="BR1424" s="15"/>
      <c r="BS1424" s="15"/>
      <c r="BT1424" s="15"/>
      <c r="BU1424" s="15"/>
      <c r="BV1424" s="15"/>
      <c r="BW1424" s="15"/>
      <c r="BX1424" s="15"/>
      <c r="BY1424" s="15"/>
      <c r="BZ1424" s="15"/>
    </row>
    <row r="1425" spans="1:78" ht="15" customHeight="1" x14ac:dyDescent="0.75">
      <c r="A1425" s="10">
        <v>0</v>
      </c>
      <c r="B1425" s="11">
        <v>10800</v>
      </c>
      <c r="C1425" s="11">
        <v>61767</v>
      </c>
      <c r="D1425" s="11">
        <v>72668</v>
      </c>
      <c r="E1425" s="11">
        <v>15</v>
      </c>
      <c r="F1425" s="11">
        <v>0</v>
      </c>
      <c r="G1425" s="11">
        <v>0</v>
      </c>
      <c r="H1425" s="11">
        <v>228.98545318999999</v>
      </c>
      <c r="I1425" s="11">
        <v>3</v>
      </c>
      <c r="J1425" s="11">
        <v>32</v>
      </c>
      <c r="K1425" s="11">
        <v>37.914334709999999</v>
      </c>
      <c r="L1425" s="11" t="s">
        <v>20</v>
      </c>
      <c r="M1425" s="11" t="s">
        <v>18</v>
      </c>
      <c r="N1425" s="11">
        <f t="shared" si="154"/>
        <v>0</v>
      </c>
      <c r="O1425" s="11">
        <f t="shared" si="155"/>
        <v>0</v>
      </c>
      <c r="P1425" s="11">
        <f t="shared" si="156"/>
        <v>0</v>
      </c>
      <c r="Q1425" s="11">
        <f t="shared" si="157"/>
        <v>0</v>
      </c>
      <c r="R1425" s="11">
        <f t="shared" si="158"/>
        <v>0</v>
      </c>
      <c r="S1425" s="11">
        <f t="shared" si="159"/>
        <v>1</v>
      </c>
      <c r="T1425" s="9">
        <f t="shared" si="160"/>
        <v>0</v>
      </c>
      <c r="AT1425" s="18"/>
      <c r="AU1425" s="15"/>
      <c r="AV1425" s="15"/>
      <c r="AW1425" s="15"/>
      <c r="AX1425" s="15"/>
      <c r="AY1425" s="15"/>
      <c r="AZ1425" s="15"/>
      <c r="BA1425" s="15"/>
      <c r="BB1425" s="15"/>
      <c r="BC1425" s="15"/>
      <c r="BD1425" s="15"/>
      <c r="BE1425" s="15"/>
      <c r="BF1425" s="15"/>
      <c r="BG1425" s="15"/>
      <c r="BH1425" s="15"/>
      <c r="BI1425" s="15"/>
      <c r="BJ1425" s="15"/>
      <c r="BK1425" s="15"/>
      <c r="BL1425" s="15"/>
      <c r="BM1425" s="15"/>
      <c r="BN1425" s="15"/>
      <c r="BO1425" s="15"/>
      <c r="BQ1425" s="18"/>
      <c r="BR1425" s="15"/>
      <c r="BS1425" s="15"/>
      <c r="BT1425" s="15"/>
      <c r="BU1425" s="15"/>
      <c r="BV1425" s="15"/>
      <c r="BW1425" s="15"/>
      <c r="BX1425" s="15"/>
      <c r="BY1425" s="15"/>
      <c r="BZ1425" s="15"/>
    </row>
    <row r="1426" spans="1:78" ht="15" customHeight="1" x14ac:dyDescent="0.75">
      <c r="A1426" s="10">
        <v>1</v>
      </c>
      <c r="B1426" s="11">
        <v>10900</v>
      </c>
      <c r="C1426" s="11">
        <v>86754</v>
      </c>
      <c r="D1426" s="11">
        <v>110000</v>
      </c>
      <c r="E1426" s="11">
        <v>13</v>
      </c>
      <c r="F1426" s="11">
        <v>0</v>
      </c>
      <c r="G1426" s="11">
        <v>2</v>
      </c>
      <c r="H1426" s="11">
        <v>103.43333333</v>
      </c>
      <c r="I1426" s="11">
        <v>0</v>
      </c>
      <c r="J1426" s="11">
        <v>19</v>
      </c>
      <c r="K1426" s="11"/>
      <c r="L1426" s="11" t="s">
        <v>20</v>
      </c>
      <c r="M1426" s="11" t="s">
        <v>18</v>
      </c>
      <c r="N1426" s="11">
        <f t="shared" si="154"/>
        <v>0</v>
      </c>
      <c r="O1426" s="11">
        <f t="shared" si="155"/>
        <v>0</v>
      </c>
      <c r="P1426" s="11">
        <f t="shared" si="156"/>
        <v>0</v>
      </c>
      <c r="Q1426" s="11">
        <f t="shared" si="157"/>
        <v>0</v>
      </c>
      <c r="R1426" s="11">
        <f t="shared" si="158"/>
        <v>0</v>
      </c>
      <c r="S1426" s="11">
        <f t="shared" si="159"/>
        <v>1</v>
      </c>
      <c r="T1426" s="9">
        <f t="shared" si="160"/>
        <v>0</v>
      </c>
      <c r="AT1426" s="18"/>
      <c r="AU1426" s="15"/>
      <c r="AV1426" s="15"/>
      <c r="AW1426" s="15"/>
      <c r="AX1426" s="15"/>
      <c r="AY1426" s="15"/>
      <c r="AZ1426" s="15"/>
      <c r="BA1426" s="15"/>
      <c r="BB1426" s="15"/>
      <c r="BC1426" s="15"/>
      <c r="BD1426" s="15"/>
      <c r="BE1426" s="15"/>
      <c r="BF1426" s="15"/>
      <c r="BG1426" s="15"/>
      <c r="BH1426" s="15"/>
      <c r="BI1426" s="15"/>
      <c r="BJ1426" s="15"/>
      <c r="BK1426" s="15"/>
      <c r="BL1426" s="15"/>
      <c r="BM1426" s="15"/>
      <c r="BN1426" s="15"/>
      <c r="BO1426" s="15"/>
      <c r="BQ1426" s="18"/>
      <c r="BR1426" s="15"/>
      <c r="BS1426" s="15"/>
      <c r="BT1426" s="15"/>
      <c r="BU1426" s="15"/>
      <c r="BV1426" s="15"/>
      <c r="BW1426" s="15"/>
      <c r="BX1426" s="15"/>
      <c r="BY1426" s="15"/>
      <c r="BZ1426" s="15"/>
    </row>
    <row r="1427" spans="1:78" ht="15" customHeight="1" x14ac:dyDescent="0.75">
      <c r="A1427" s="10">
        <v>0</v>
      </c>
      <c r="B1427" s="11">
        <v>10900</v>
      </c>
      <c r="C1427" s="11">
        <v>57494</v>
      </c>
      <c r="D1427" s="11">
        <v>66704</v>
      </c>
      <c r="E1427" s="11">
        <v>6</v>
      </c>
      <c r="F1427" s="11"/>
      <c r="G1427" s="11"/>
      <c r="H1427" s="11">
        <v>115.31274904999999</v>
      </c>
      <c r="I1427" s="11"/>
      <c r="J1427" s="11">
        <v>24</v>
      </c>
      <c r="K1427" s="11">
        <v>39.510985742999999</v>
      </c>
      <c r="L1427" s="11" t="s">
        <v>20</v>
      </c>
      <c r="M1427" s="11" t="s">
        <v>17</v>
      </c>
      <c r="N1427" s="11">
        <f t="shared" si="154"/>
        <v>0</v>
      </c>
      <c r="O1427" s="11">
        <f t="shared" si="155"/>
        <v>1</v>
      </c>
      <c r="P1427" s="11">
        <f t="shared" si="156"/>
        <v>0</v>
      </c>
      <c r="Q1427" s="11">
        <f t="shared" si="157"/>
        <v>0</v>
      </c>
      <c r="R1427" s="11">
        <f t="shared" si="158"/>
        <v>0</v>
      </c>
      <c r="S1427" s="11">
        <f t="shared" si="159"/>
        <v>0</v>
      </c>
      <c r="T1427" s="9">
        <f t="shared" si="160"/>
        <v>0</v>
      </c>
      <c r="AT1427" s="18"/>
      <c r="AU1427" s="15"/>
      <c r="AV1427" s="15"/>
      <c r="AW1427" s="15"/>
      <c r="AX1427" s="15"/>
      <c r="AY1427" s="15"/>
      <c r="AZ1427" s="15"/>
      <c r="BA1427" s="15"/>
      <c r="BB1427" s="15"/>
      <c r="BC1427" s="15"/>
      <c r="BD1427" s="15"/>
      <c r="BE1427" s="15"/>
      <c r="BF1427" s="15"/>
      <c r="BG1427" s="15"/>
      <c r="BH1427" s="15"/>
      <c r="BI1427" s="15"/>
      <c r="BJ1427" s="15"/>
      <c r="BK1427" s="15"/>
      <c r="BL1427" s="15"/>
      <c r="BM1427" s="15"/>
      <c r="BN1427" s="15"/>
      <c r="BO1427" s="15"/>
      <c r="BQ1427" s="18"/>
      <c r="BR1427" s="15"/>
      <c r="BS1427" s="15"/>
      <c r="BT1427" s="15"/>
      <c r="BU1427" s="15"/>
      <c r="BV1427" s="15"/>
      <c r="BW1427" s="15"/>
      <c r="BX1427" s="15"/>
      <c r="BY1427" s="15"/>
      <c r="BZ1427" s="15"/>
    </row>
    <row r="1428" spans="1:78" ht="15" customHeight="1" x14ac:dyDescent="0.75">
      <c r="A1428" s="10">
        <v>0</v>
      </c>
      <c r="B1428" s="11">
        <v>10900</v>
      </c>
      <c r="C1428" s="11"/>
      <c r="D1428" s="11">
        <v>76207</v>
      </c>
      <c r="E1428" s="11"/>
      <c r="F1428" s="11"/>
      <c r="G1428" s="11"/>
      <c r="H1428" s="11"/>
      <c r="I1428" s="11"/>
      <c r="J1428" s="11"/>
      <c r="K1428" s="11">
        <v>22.392611596999998</v>
      </c>
      <c r="L1428" s="11"/>
      <c r="M1428" s="11"/>
      <c r="N1428" s="11">
        <f t="shared" si="154"/>
        <v>0</v>
      </c>
      <c r="O1428" s="11">
        <f t="shared" si="155"/>
        <v>0</v>
      </c>
      <c r="P1428" s="11">
        <f t="shared" si="156"/>
        <v>0</v>
      </c>
      <c r="Q1428" s="11">
        <f t="shared" si="157"/>
        <v>0</v>
      </c>
      <c r="R1428" s="11">
        <f t="shared" si="158"/>
        <v>0</v>
      </c>
      <c r="S1428" s="11">
        <f t="shared" si="159"/>
        <v>0</v>
      </c>
      <c r="T1428" s="9">
        <f t="shared" si="160"/>
        <v>0</v>
      </c>
      <c r="AT1428" s="18"/>
      <c r="AU1428" s="15"/>
      <c r="AV1428" s="15"/>
      <c r="AW1428" s="15"/>
      <c r="AX1428" s="15"/>
      <c r="AY1428" s="15"/>
      <c r="AZ1428" s="15"/>
      <c r="BA1428" s="15"/>
      <c r="BB1428" s="15"/>
      <c r="BC1428" s="15"/>
      <c r="BD1428" s="15"/>
      <c r="BE1428" s="15"/>
      <c r="BF1428" s="15"/>
      <c r="BG1428" s="15"/>
      <c r="BH1428" s="15"/>
      <c r="BI1428" s="15"/>
      <c r="BJ1428" s="15"/>
      <c r="BK1428" s="15"/>
      <c r="BL1428" s="15"/>
      <c r="BM1428" s="15"/>
      <c r="BN1428" s="15"/>
      <c r="BO1428" s="15"/>
      <c r="BQ1428" s="18"/>
      <c r="BR1428" s="15"/>
      <c r="BS1428" s="15"/>
      <c r="BT1428" s="15"/>
      <c r="BU1428" s="15"/>
      <c r="BV1428" s="15"/>
      <c r="BW1428" s="15"/>
      <c r="BX1428" s="15"/>
      <c r="BY1428" s="15"/>
      <c r="BZ1428" s="15"/>
    </row>
    <row r="1429" spans="1:78" ht="15" customHeight="1" x14ac:dyDescent="0.75">
      <c r="A1429" s="10">
        <v>0</v>
      </c>
      <c r="B1429" s="11">
        <v>10900</v>
      </c>
      <c r="C1429" s="11">
        <v>49406</v>
      </c>
      <c r="D1429" s="11">
        <v>83074</v>
      </c>
      <c r="E1429" s="11">
        <v>1</v>
      </c>
      <c r="F1429" s="11">
        <v>0</v>
      </c>
      <c r="G1429" s="11">
        <v>1</v>
      </c>
      <c r="H1429" s="11">
        <v>191.81512308000001</v>
      </c>
      <c r="I1429" s="11">
        <v>0</v>
      </c>
      <c r="J1429" s="11">
        <v>13</v>
      </c>
      <c r="K1429" s="11">
        <v>30.124555686000001</v>
      </c>
      <c r="L1429" s="11" t="s">
        <v>13</v>
      </c>
      <c r="M1429" s="11" t="s">
        <v>14</v>
      </c>
      <c r="N1429" s="11">
        <f t="shared" si="154"/>
        <v>1</v>
      </c>
      <c r="O1429" s="11">
        <f t="shared" si="155"/>
        <v>0</v>
      </c>
      <c r="P1429" s="11">
        <f t="shared" si="156"/>
        <v>1</v>
      </c>
      <c r="Q1429" s="11">
        <f t="shared" si="157"/>
        <v>0</v>
      </c>
      <c r="R1429" s="11">
        <f t="shared" si="158"/>
        <v>0</v>
      </c>
      <c r="S1429" s="11">
        <f t="shared" si="159"/>
        <v>0</v>
      </c>
      <c r="T1429" s="9">
        <f t="shared" si="160"/>
        <v>191.81512308000001</v>
      </c>
      <c r="AT1429" s="18"/>
      <c r="AU1429" s="15"/>
      <c r="AV1429" s="15"/>
      <c r="AW1429" s="15"/>
      <c r="AX1429" s="15"/>
      <c r="AY1429" s="15"/>
      <c r="AZ1429" s="15"/>
      <c r="BA1429" s="15"/>
      <c r="BB1429" s="15"/>
      <c r="BC1429" s="15"/>
      <c r="BD1429" s="15"/>
      <c r="BE1429" s="15"/>
      <c r="BF1429" s="15"/>
      <c r="BG1429" s="15"/>
      <c r="BH1429" s="15"/>
      <c r="BI1429" s="15"/>
      <c r="BJ1429" s="15"/>
      <c r="BK1429" s="15"/>
      <c r="BL1429" s="15"/>
      <c r="BM1429" s="15"/>
      <c r="BN1429" s="15"/>
      <c r="BO1429" s="15"/>
      <c r="BQ1429" s="18"/>
      <c r="BR1429" s="15"/>
      <c r="BS1429" s="15"/>
      <c r="BT1429" s="15"/>
      <c r="BU1429" s="15"/>
      <c r="BV1429" s="15"/>
      <c r="BW1429" s="15"/>
      <c r="BX1429" s="15"/>
      <c r="BY1429" s="15"/>
      <c r="BZ1429" s="15"/>
    </row>
    <row r="1430" spans="1:78" ht="15" customHeight="1" x14ac:dyDescent="0.75">
      <c r="A1430" s="10">
        <v>0</v>
      </c>
      <c r="B1430" s="11">
        <v>10900</v>
      </c>
      <c r="C1430" s="11">
        <v>22513</v>
      </c>
      <c r="D1430" s="11">
        <v>52355</v>
      </c>
      <c r="E1430" s="11">
        <v>1</v>
      </c>
      <c r="F1430" s="11">
        <v>0</v>
      </c>
      <c r="G1430" s="11">
        <v>0</v>
      </c>
      <c r="H1430" s="11">
        <v>248.58340866</v>
      </c>
      <c r="I1430" s="11">
        <v>0</v>
      </c>
      <c r="J1430" s="11">
        <v>10</v>
      </c>
      <c r="K1430" s="11">
        <v>39.204625006000001</v>
      </c>
      <c r="L1430" s="11" t="s">
        <v>13</v>
      </c>
      <c r="M1430" s="11" t="s">
        <v>14</v>
      </c>
      <c r="N1430" s="11">
        <f t="shared" si="154"/>
        <v>1</v>
      </c>
      <c r="O1430" s="11">
        <f t="shared" si="155"/>
        <v>0</v>
      </c>
      <c r="P1430" s="11">
        <f t="shared" si="156"/>
        <v>1</v>
      </c>
      <c r="Q1430" s="11">
        <f t="shared" si="157"/>
        <v>0</v>
      </c>
      <c r="R1430" s="11">
        <f t="shared" si="158"/>
        <v>0</v>
      </c>
      <c r="S1430" s="11">
        <f t="shared" si="159"/>
        <v>0</v>
      </c>
      <c r="T1430" s="9">
        <f t="shared" si="160"/>
        <v>248.58340866</v>
      </c>
      <c r="AT1430" s="18"/>
      <c r="AU1430" s="15"/>
      <c r="AV1430" s="15"/>
      <c r="AW1430" s="15"/>
      <c r="AX1430" s="15"/>
      <c r="AY1430" s="15"/>
      <c r="AZ1430" s="15"/>
      <c r="BA1430" s="15"/>
      <c r="BB1430" s="15"/>
      <c r="BC1430" s="15"/>
      <c r="BD1430" s="15"/>
      <c r="BE1430" s="15"/>
      <c r="BF1430" s="15"/>
      <c r="BG1430" s="15"/>
      <c r="BH1430" s="15"/>
      <c r="BI1430" s="15"/>
      <c r="BJ1430" s="15"/>
      <c r="BK1430" s="15"/>
      <c r="BL1430" s="15"/>
      <c r="BM1430" s="15"/>
      <c r="BN1430" s="15"/>
      <c r="BO1430" s="15"/>
      <c r="BQ1430" s="18"/>
      <c r="BR1430" s="15"/>
      <c r="BS1430" s="15"/>
      <c r="BT1430" s="15"/>
      <c r="BU1430" s="15"/>
      <c r="BV1430" s="15"/>
      <c r="BW1430" s="15"/>
      <c r="BX1430" s="15"/>
      <c r="BY1430" s="15"/>
      <c r="BZ1430" s="15"/>
    </row>
    <row r="1431" spans="1:78" ht="15" customHeight="1" x14ac:dyDescent="0.75">
      <c r="A1431" s="10">
        <v>1</v>
      </c>
      <c r="B1431" s="11">
        <v>10900</v>
      </c>
      <c r="C1431" s="11"/>
      <c r="D1431" s="11">
        <v>16365</v>
      </c>
      <c r="E1431" s="11"/>
      <c r="F1431" s="11">
        <v>0</v>
      </c>
      <c r="G1431" s="11">
        <v>0</v>
      </c>
      <c r="H1431" s="11">
        <v>59.548702675000001</v>
      </c>
      <c r="I1431" s="11">
        <v>1</v>
      </c>
      <c r="J1431" s="11">
        <v>2</v>
      </c>
      <c r="K1431" s="11">
        <v>24.195903631</v>
      </c>
      <c r="L1431" s="11" t="s">
        <v>13</v>
      </c>
      <c r="M1431" s="11" t="s">
        <v>14</v>
      </c>
      <c r="N1431" s="11">
        <f t="shared" si="154"/>
        <v>1</v>
      </c>
      <c r="O1431" s="11">
        <f t="shared" si="155"/>
        <v>0</v>
      </c>
      <c r="P1431" s="11">
        <f t="shared" si="156"/>
        <v>1</v>
      </c>
      <c r="Q1431" s="11">
        <f t="shared" si="157"/>
        <v>0</v>
      </c>
      <c r="R1431" s="11">
        <f t="shared" si="158"/>
        <v>0</v>
      </c>
      <c r="S1431" s="11">
        <f t="shared" si="159"/>
        <v>0</v>
      </c>
      <c r="T1431" s="9">
        <f t="shared" si="160"/>
        <v>59.548702675000001</v>
      </c>
      <c r="AT1431" s="18"/>
      <c r="AU1431" s="15"/>
      <c r="AV1431" s="15"/>
      <c r="AW1431" s="15"/>
      <c r="AX1431" s="15"/>
      <c r="AY1431" s="15"/>
      <c r="AZ1431" s="15"/>
      <c r="BA1431" s="15"/>
      <c r="BB1431" s="15"/>
      <c r="BC1431" s="15"/>
      <c r="BD1431" s="15"/>
      <c r="BE1431" s="15"/>
      <c r="BF1431" s="15"/>
      <c r="BG1431" s="15"/>
      <c r="BH1431" s="15"/>
      <c r="BI1431" s="15"/>
      <c r="BJ1431" s="15"/>
      <c r="BK1431" s="15"/>
      <c r="BL1431" s="15"/>
      <c r="BM1431" s="15"/>
      <c r="BN1431" s="15"/>
      <c r="BO1431" s="15"/>
      <c r="BQ1431" s="18"/>
      <c r="BR1431" s="15"/>
      <c r="BS1431" s="15"/>
      <c r="BT1431" s="15"/>
      <c r="BU1431" s="15"/>
      <c r="BV1431" s="15"/>
      <c r="BW1431" s="15"/>
      <c r="BX1431" s="15"/>
      <c r="BY1431" s="15"/>
      <c r="BZ1431" s="15"/>
    </row>
    <row r="1432" spans="1:78" ht="15" customHeight="1" x14ac:dyDescent="0.75">
      <c r="A1432" s="10">
        <v>0</v>
      </c>
      <c r="B1432" s="11">
        <v>10900</v>
      </c>
      <c r="C1432" s="11"/>
      <c r="D1432" s="11">
        <v>66691</v>
      </c>
      <c r="E1432" s="11"/>
      <c r="F1432" s="11">
        <v>0</v>
      </c>
      <c r="G1432" s="11">
        <v>0</v>
      </c>
      <c r="H1432" s="11">
        <v>349.75236212999999</v>
      </c>
      <c r="I1432" s="11">
        <v>0</v>
      </c>
      <c r="J1432" s="11">
        <v>7</v>
      </c>
      <c r="K1432" s="11">
        <v>34.343348519999999</v>
      </c>
      <c r="L1432" s="11" t="s">
        <v>13</v>
      </c>
      <c r="M1432" s="11" t="s">
        <v>14</v>
      </c>
      <c r="N1432" s="11">
        <f t="shared" si="154"/>
        <v>1</v>
      </c>
      <c r="O1432" s="11">
        <f t="shared" si="155"/>
        <v>0</v>
      </c>
      <c r="P1432" s="11">
        <f t="shared" si="156"/>
        <v>1</v>
      </c>
      <c r="Q1432" s="11">
        <f t="shared" si="157"/>
        <v>0</v>
      </c>
      <c r="R1432" s="11">
        <f t="shared" si="158"/>
        <v>0</v>
      </c>
      <c r="S1432" s="11">
        <f t="shared" si="159"/>
        <v>0</v>
      </c>
      <c r="T1432" s="9">
        <f t="shared" si="160"/>
        <v>349.75236212999999</v>
      </c>
      <c r="AT1432" s="18"/>
      <c r="AU1432" s="15"/>
      <c r="AV1432" s="15"/>
      <c r="AW1432" s="15"/>
      <c r="AX1432" s="15"/>
      <c r="AY1432" s="15"/>
      <c r="AZ1432" s="15"/>
      <c r="BA1432" s="15"/>
      <c r="BB1432" s="15"/>
      <c r="BC1432" s="15"/>
      <c r="BD1432" s="15"/>
      <c r="BE1432" s="15"/>
      <c r="BF1432" s="15"/>
      <c r="BG1432" s="15"/>
      <c r="BH1432" s="15"/>
      <c r="BI1432" s="15"/>
      <c r="BJ1432" s="15"/>
      <c r="BK1432" s="15"/>
      <c r="BL1432" s="15"/>
      <c r="BM1432" s="15"/>
      <c r="BN1432" s="15"/>
      <c r="BO1432" s="15"/>
      <c r="BQ1432" s="18"/>
      <c r="BR1432" s="15"/>
      <c r="BS1432" s="15"/>
      <c r="BT1432" s="15"/>
      <c r="BU1432" s="15"/>
      <c r="BV1432" s="15"/>
      <c r="BW1432" s="15"/>
      <c r="BX1432" s="15"/>
      <c r="BY1432" s="15"/>
      <c r="BZ1432" s="15"/>
    </row>
    <row r="1433" spans="1:78" ht="15" customHeight="1" x14ac:dyDescent="0.75">
      <c r="A1433" s="10">
        <v>0</v>
      </c>
      <c r="B1433" s="11">
        <v>10900</v>
      </c>
      <c r="C1433" s="11">
        <v>17282</v>
      </c>
      <c r="D1433" s="11">
        <v>70783</v>
      </c>
      <c r="E1433" s="11">
        <v>19</v>
      </c>
      <c r="F1433" s="11">
        <v>0</v>
      </c>
      <c r="G1433" s="11">
        <v>1</v>
      </c>
      <c r="H1433" s="11">
        <v>404.90439329999998</v>
      </c>
      <c r="I1433" s="11">
        <v>0</v>
      </c>
      <c r="J1433" s="11">
        <v>11</v>
      </c>
      <c r="K1433" s="11">
        <v>23.610124369000001</v>
      </c>
      <c r="L1433" s="11" t="s">
        <v>20</v>
      </c>
      <c r="M1433" s="11" t="s">
        <v>18</v>
      </c>
      <c r="N1433" s="11">
        <f t="shared" si="154"/>
        <v>0</v>
      </c>
      <c r="O1433" s="11">
        <f t="shared" si="155"/>
        <v>0</v>
      </c>
      <c r="P1433" s="11">
        <f t="shared" si="156"/>
        <v>0</v>
      </c>
      <c r="Q1433" s="11">
        <f t="shared" si="157"/>
        <v>0</v>
      </c>
      <c r="R1433" s="11">
        <f t="shared" si="158"/>
        <v>0</v>
      </c>
      <c r="S1433" s="11">
        <f t="shared" si="159"/>
        <v>1</v>
      </c>
      <c r="T1433" s="9">
        <f t="shared" si="160"/>
        <v>0</v>
      </c>
      <c r="AT1433" s="18"/>
      <c r="AU1433" s="15"/>
      <c r="AV1433" s="15"/>
      <c r="AW1433" s="15"/>
      <c r="AX1433" s="15"/>
      <c r="AY1433" s="15"/>
      <c r="AZ1433" s="15"/>
      <c r="BA1433" s="15"/>
      <c r="BB1433" s="15"/>
      <c r="BC1433" s="15"/>
      <c r="BD1433" s="15"/>
      <c r="BE1433" s="15"/>
      <c r="BF1433" s="15"/>
      <c r="BG1433" s="15"/>
      <c r="BH1433" s="15"/>
      <c r="BI1433" s="15"/>
      <c r="BJ1433" s="15"/>
      <c r="BK1433" s="15"/>
      <c r="BL1433" s="15"/>
      <c r="BM1433" s="15"/>
      <c r="BN1433" s="15"/>
      <c r="BO1433" s="15"/>
      <c r="BQ1433" s="18"/>
      <c r="BR1433" s="15"/>
      <c r="BS1433" s="15"/>
      <c r="BT1433" s="15"/>
      <c r="BU1433" s="15"/>
      <c r="BV1433" s="15"/>
      <c r="BW1433" s="15"/>
      <c r="BX1433" s="15"/>
      <c r="BY1433" s="15"/>
      <c r="BZ1433" s="15"/>
    </row>
    <row r="1434" spans="1:78" ht="15" customHeight="1" x14ac:dyDescent="0.75">
      <c r="A1434" s="10">
        <v>0</v>
      </c>
      <c r="B1434" s="11">
        <v>10900</v>
      </c>
      <c r="C1434" s="11">
        <v>56793</v>
      </c>
      <c r="D1434" s="11">
        <v>68825</v>
      </c>
      <c r="E1434" s="11">
        <v>3</v>
      </c>
      <c r="F1434" s="11">
        <v>0</v>
      </c>
      <c r="G1434" s="11">
        <v>0</v>
      </c>
      <c r="H1434" s="11">
        <v>225.88904145999999</v>
      </c>
      <c r="I1434" s="11">
        <v>0</v>
      </c>
      <c r="J1434" s="11">
        <v>9</v>
      </c>
      <c r="K1434" s="11">
        <v>34.727875189000002</v>
      </c>
      <c r="L1434" s="11" t="s">
        <v>20</v>
      </c>
      <c r="M1434" s="11" t="s">
        <v>14</v>
      </c>
      <c r="N1434" s="11">
        <f t="shared" si="154"/>
        <v>0</v>
      </c>
      <c r="O1434" s="11">
        <f t="shared" si="155"/>
        <v>0</v>
      </c>
      <c r="P1434" s="11">
        <f t="shared" si="156"/>
        <v>1</v>
      </c>
      <c r="Q1434" s="11">
        <f t="shared" si="157"/>
        <v>0</v>
      </c>
      <c r="R1434" s="11">
        <f t="shared" si="158"/>
        <v>0</v>
      </c>
      <c r="S1434" s="11">
        <f t="shared" si="159"/>
        <v>0</v>
      </c>
      <c r="T1434" s="9">
        <f t="shared" si="160"/>
        <v>0</v>
      </c>
      <c r="AT1434" s="18"/>
      <c r="AU1434" s="15"/>
      <c r="AV1434" s="15"/>
      <c r="AW1434" s="15"/>
      <c r="AX1434" s="15"/>
      <c r="AY1434" s="15"/>
      <c r="AZ1434" s="15"/>
      <c r="BA1434" s="15"/>
      <c r="BB1434" s="15"/>
      <c r="BC1434" s="15"/>
      <c r="BD1434" s="15"/>
      <c r="BE1434" s="15"/>
      <c r="BF1434" s="15"/>
      <c r="BG1434" s="15"/>
      <c r="BH1434" s="15"/>
      <c r="BI1434" s="15"/>
      <c r="BJ1434" s="15"/>
      <c r="BK1434" s="15"/>
      <c r="BL1434" s="15"/>
      <c r="BM1434" s="15"/>
      <c r="BN1434" s="15"/>
      <c r="BO1434" s="15"/>
      <c r="BQ1434" s="18"/>
      <c r="BR1434" s="15"/>
      <c r="BS1434" s="15"/>
      <c r="BT1434" s="15"/>
      <c r="BU1434" s="15"/>
      <c r="BV1434" s="15"/>
      <c r="BW1434" s="15"/>
      <c r="BX1434" s="15"/>
      <c r="BY1434" s="15"/>
      <c r="BZ1434" s="15"/>
    </row>
    <row r="1435" spans="1:78" ht="15" customHeight="1" x14ac:dyDescent="0.75">
      <c r="A1435" s="10">
        <v>0</v>
      </c>
      <c r="B1435" s="11">
        <v>10900</v>
      </c>
      <c r="C1435" s="11">
        <v>25061</v>
      </c>
      <c r="D1435" s="11">
        <v>35792</v>
      </c>
      <c r="E1435" s="11">
        <v>3</v>
      </c>
      <c r="F1435" s="11"/>
      <c r="G1435" s="11"/>
      <c r="H1435" s="11"/>
      <c r="I1435" s="11"/>
      <c r="J1435" s="11"/>
      <c r="K1435" s="11">
        <v>37.104712239999998</v>
      </c>
      <c r="L1435" s="11" t="s">
        <v>20</v>
      </c>
      <c r="M1435" s="11" t="s">
        <v>14</v>
      </c>
      <c r="N1435" s="11">
        <f t="shared" si="154"/>
        <v>0</v>
      </c>
      <c r="O1435" s="11">
        <f t="shared" si="155"/>
        <v>0</v>
      </c>
      <c r="P1435" s="11">
        <f t="shared" si="156"/>
        <v>1</v>
      </c>
      <c r="Q1435" s="11">
        <f t="shared" si="157"/>
        <v>0</v>
      </c>
      <c r="R1435" s="11">
        <f t="shared" si="158"/>
        <v>0</v>
      </c>
      <c r="S1435" s="11">
        <f t="shared" si="159"/>
        <v>0</v>
      </c>
      <c r="T1435" s="9">
        <f t="shared" si="160"/>
        <v>0</v>
      </c>
      <c r="AT1435" s="18"/>
      <c r="AU1435" s="15"/>
      <c r="AV1435" s="15"/>
      <c r="AW1435" s="15"/>
      <c r="AX1435" s="15"/>
      <c r="AY1435" s="15"/>
      <c r="AZ1435" s="15"/>
      <c r="BA1435" s="15"/>
      <c r="BB1435" s="15"/>
      <c r="BC1435" s="15"/>
      <c r="BD1435" s="15"/>
      <c r="BE1435" s="15"/>
      <c r="BF1435" s="15"/>
      <c r="BG1435" s="15"/>
      <c r="BH1435" s="15"/>
      <c r="BI1435" s="15"/>
      <c r="BJ1435" s="15"/>
      <c r="BK1435" s="15"/>
      <c r="BL1435" s="15"/>
      <c r="BM1435" s="15"/>
      <c r="BN1435" s="15"/>
      <c r="BO1435" s="15"/>
      <c r="BQ1435" s="18"/>
      <c r="BR1435" s="15"/>
      <c r="BS1435" s="15"/>
      <c r="BT1435" s="15"/>
      <c r="BU1435" s="15"/>
      <c r="BV1435" s="15"/>
      <c r="BW1435" s="15"/>
      <c r="BX1435" s="15"/>
      <c r="BY1435" s="15"/>
      <c r="BZ1435" s="15"/>
    </row>
    <row r="1436" spans="1:78" ht="15" customHeight="1" x14ac:dyDescent="0.75">
      <c r="A1436" s="10">
        <v>0</v>
      </c>
      <c r="B1436" s="11">
        <v>10900</v>
      </c>
      <c r="C1436" s="11">
        <v>51990</v>
      </c>
      <c r="D1436" s="11">
        <v>76918</v>
      </c>
      <c r="E1436" s="11">
        <v>0</v>
      </c>
      <c r="F1436" s="11">
        <v>0</v>
      </c>
      <c r="G1436" s="11">
        <v>1</v>
      </c>
      <c r="H1436" s="11">
        <v>180.81810232999999</v>
      </c>
      <c r="I1436" s="11">
        <v>0</v>
      </c>
      <c r="J1436" s="11">
        <v>12</v>
      </c>
      <c r="K1436" s="11">
        <v>29.555406532999999</v>
      </c>
      <c r="L1436" s="11" t="s">
        <v>13</v>
      </c>
      <c r="M1436" s="11" t="s">
        <v>14</v>
      </c>
      <c r="N1436" s="11">
        <f t="shared" si="154"/>
        <v>1</v>
      </c>
      <c r="O1436" s="11">
        <f t="shared" si="155"/>
        <v>0</v>
      </c>
      <c r="P1436" s="11">
        <f t="shared" si="156"/>
        <v>1</v>
      </c>
      <c r="Q1436" s="11">
        <f t="shared" si="157"/>
        <v>0</v>
      </c>
      <c r="R1436" s="11">
        <f t="shared" si="158"/>
        <v>0</v>
      </c>
      <c r="S1436" s="11">
        <f t="shared" si="159"/>
        <v>0</v>
      </c>
      <c r="T1436" s="9">
        <f t="shared" si="160"/>
        <v>180.81810232999999</v>
      </c>
      <c r="AT1436" s="18"/>
      <c r="AU1436" s="15"/>
      <c r="AV1436" s="15"/>
      <c r="AW1436" s="15"/>
      <c r="AX1436" s="15"/>
      <c r="AY1436" s="15"/>
      <c r="AZ1436" s="15"/>
      <c r="BA1436" s="15"/>
      <c r="BB1436" s="15"/>
      <c r="BC1436" s="15"/>
      <c r="BD1436" s="15"/>
      <c r="BE1436" s="15"/>
      <c r="BF1436" s="15"/>
      <c r="BG1436" s="15"/>
      <c r="BH1436" s="15"/>
      <c r="BI1436" s="15"/>
      <c r="BJ1436" s="15"/>
      <c r="BK1436" s="15"/>
      <c r="BL1436" s="15"/>
      <c r="BM1436" s="15"/>
      <c r="BN1436" s="15"/>
      <c r="BO1436" s="15"/>
      <c r="BQ1436" s="18"/>
      <c r="BR1436" s="15"/>
      <c r="BS1436" s="15"/>
      <c r="BT1436" s="15"/>
      <c r="BU1436" s="15"/>
      <c r="BV1436" s="15"/>
      <c r="BW1436" s="15"/>
      <c r="BX1436" s="15"/>
      <c r="BY1436" s="15"/>
      <c r="BZ1436" s="15"/>
    </row>
    <row r="1437" spans="1:78" ht="15" customHeight="1" x14ac:dyDescent="0.75">
      <c r="A1437" s="10">
        <v>0</v>
      </c>
      <c r="B1437" s="11">
        <v>10900</v>
      </c>
      <c r="C1437" s="11">
        <v>59029</v>
      </c>
      <c r="D1437" s="11">
        <v>76120</v>
      </c>
      <c r="E1437" s="11">
        <v>2</v>
      </c>
      <c r="F1437" s="11">
        <v>0</v>
      </c>
      <c r="G1437" s="11">
        <v>0</v>
      </c>
      <c r="H1437" s="11">
        <v>231.73414438</v>
      </c>
      <c r="I1437" s="11">
        <v>0</v>
      </c>
      <c r="J1437" s="11">
        <v>10</v>
      </c>
      <c r="K1437" s="11">
        <v>36.025683827999998</v>
      </c>
      <c r="L1437" s="11" t="s">
        <v>20</v>
      </c>
      <c r="M1437" s="11" t="s">
        <v>14</v>
      </c>
      <c r="N1437" s="11">
        <f t="shared" si="154"/>
        <v>0</v>
      </c>
      <c r="O1437" s="11">
        <f t="shared" si="155"/>
        <v>0</v>
      </c>
      <c r="P1437" s="11">
        <f t="shared" si="156"/>
        <v>1</v>
      </c>
      <c r="Q1437" s="11">
        <f t="shared" si="157"/>
        <v>0</v>
      </c>
      <c r="R1437" s="11">
        <f t="shared" si="158"/>
        <v>0</v>
      </c>
      <c r="S1437" s="11">
        <f t="shared" si="159"/>
        <v>0</v>
      </c>
      <c r="T1437" s="9">
        <f t="shared" si="160"/>
        <v>0</v>
      </c>
      <c r="AT1437" s="18"/>
      <c r="AU1437" s="15"/>
      <c r="AV1437" s="15"/>
      <c r="AW1437" s="15"/>
      <c r="AX1437" s="15"/>
      <c r="AY1437" s="15"/>
      <c r="AZ1437" s="15"/>
      <c r="BA1437" s="15"/>
      <c r="BB1437" s="15"/>
      <c r="BC1437" s="15"/>
      <c r="BD1437" s="15"/>
      <c r="BE1437" s="15"/>
      <c r="BF1437" s="15"/>
      <c r="BG1437" s="15"/>
      <c r="BH1437" s="15"/>
      <c r="BI1437" s="15"/>
      <c r="BJ1437" s="15"/>
      <c r="BK1437" s="15"/>
      <c r="BL1437" s="15"/>
      <c r="BM1437" s="15"/>
      <c r="BN1437" s="15"/>
      <c r="BO1437" s="15"/>
      <c r="BQ1437" s="18"/>
      <c r="BR1437" s="15"/>
      <c r="BS1437" s="15"/>
      <c r="BT1437" s="15"/>
      <c r="BU1437" s="15"/>
      <c r="BV1437" s="15"/>
      <c r="BW1437" s="15"/>
      <c r="BX1437" s="15"/>
      <c r="BY1437" s="15"/>
      <c r="BZ1437" s="15"/>
    </row>
    <row r="1438" spans="1:78" ht="15" customHeight="1" x14ac:dyDescent="0.75">
      <c r="A1438" s="10">
        <v>0</v>
      </c>
      <c r="B1438" s="11">
        <v>10900</v>
      </c>
      <c r="C1438" s="11">
        <v>116030</v>
      </c>
      <c r="D1438" s="11">
        <v>125179</v>
      </c>
      <c r="E1438" s="11">
        <v>6</v>
      </c>
      <c r="F1438" s="11">
        <v>0</v>
      </c>
      <c r="G1438" s="11">
        <v>0</v>
      </c>
      <c r="H1438" s="11">
        <v>177.08584488</v>
      </c>
      <c r="I1438" s="11">
        <v>0</v>
      </c>
      <c r="J1438" s="11">
        <v>19</v>
      </c>
      <c r="K1438" s="11">
        <v>33.849092538999997</v>
      </c>
      <c r="L1438" s="11" t="s">
        <v>20</v>
      </c>
      <c r="M1438" s="11" t="s">
        <v>19</v>
      </c>
      <c r="N1438" s="11">
        <f t="shared" si="154"/>
        <v>0</v>
      </c>
      <c r="O1438" s="11">
        <f t="shared" si="155"/>
        <v>0</v>
      </c>
      <c r="P1438" s="11">
        <f t="shared" si="156"/>
        <v>0</v>
      </c>
      <c r="Q1438" s="11">
        <f t="shared" si="157"/>
        <v>0</v>
      </c>
      <c r="R1438" s="11">
        <f t="shared" si="158"/>
        <v>0</v>
      </c>
      <c r="S1438" s="11">
        <f t="shared" si="159"/>
        <v>0</v>
      </c>
      <c r="T1438" s="9">
        <f t="shared" si="160"/>
        <v>0</v>
      </c>
      <c r="AT1438" s="18"/>
      <c r="AU1438" s="15"/>
      <c r="AV1438" s="15"/>
      <c r="AW1438" s="15"/>
      <c r="AX1438" s="15"/>
      <c r="AY1438" s="15"/>
      <c r="AZ1438" s="15"/>
      <c r="BA1438" s="15"/>
      <c r="BB1438" s="15"/>
      <c r="BC1438" s="15"/>
      <c r="BD1438" s="15"/>
      <c r="BE1438" s="15"/>
      <c r="BF1438" s="15"/>
      <c r="BG1438" s="15"/>
      <c r="BH1438" s="15"/>
      <c r="BI1438" s="15"/>
      <c r="BJ1438" s="15"/>
      <c r="BK1438" s="15"/>
      <c r="BL1438" s="15"/>
      <c r="BM1438" s="15"/>
      <c r="BN1438" s="15"/>
      <c r="BO1438" s="15"/>
      <c r="BQ1438" s="18"/>
      <c r="BR1438" s="15"/>
      <c r="BS1438" s="15"/>
      <c r="BT1438" s="15"/>
      <c r="BU1438" s="15"/>
      <c r="BV1438" s="15"/>
      <c r="BW1438" s="15"/>
      <c r="BX1438" s="15"/>
      <c r="BY1438" s="15"/>
      <c r="BZ1438" s="15"/>
    </row>
    <row r="1439" spans="1:78" ht="15" customHeight="1" x14ac:dyDescent="0.75">
      <c r="A1439" s="10">
        <v>0</v>
      </c>
      <c r="B1439" s="11">
        <v>10900</v>
      </c>
      <c r="C1439" s="11">
        <v>45028</v>
      </c>
      <c r="D1439" s="11">
        <v>61014</v>
      </c>
      <c r="E1439" s="11">
        <v>10</v>
      </c>
      <c r="F1439" s="11">
        <v>0</v>
      </c>
      <c r="G1439" s="11">
        <v>0</v>
      </c>
      <c r="H1439" s="11">
        <v>72.494660925000005</v>
      </c>
      <c r="I1439" s="11">
        <v>0</v>
      </c>
      <c r="J1439" s="11">
        <v>23</v>
      </c>
      <c r="K1439" s="11">
        <v>35.667645974000003</v>
      </c>
      <c r="L1439" s="11" t="s">
        <v>20</v>
      </c>
      <c r="M1439" s="11" t="s">
        <v>14</v>
      </c>
      <c r="N1439" s="11">
        <f t="shared" si="154"/>
        <v>0</v>
      </c>
      <c r="O1439" s="11">
        <f t="shared" si="155"/>
        <v>0</v>
      </c>
      <c r="P1439" s="11">
        <f t="shared" si="156"/>
        <v>1</v>
      </c>
      <c r="Q1439" s="11">
        <f t="shared" si="157"/>
        <v>0</v>
      </c>
      <c r="R1439" s="11">
        <f t="shared" si="158"/>
        <v>0</v>
      </c>
      <c r="S1439" s="11">
        <f t="shared" si="159"/>
        <v>0</v>
      </c>
      <c r="T1439" s="9">
        <f t="shared" si="160"/>
        <v>0</v>
      </c>
      <c r="AT1439" s="18"/>
      <c r="AU1439" s="15"/>
      <c r="AV1439" s="15"/>
      <c r="AW1439" s="15"/>
      <c r="AX1439" s="15"/>
      <c r="AY1439" s="15"/>
      <c r="AZ1439" s="15"/>
      <c r="BA1439" s="15"/>
      <c r="BB1439" s="15"/>
      <c r="BC1439" s="15"/>
      <c r="BD1439" s="15"/>
      <c r="BE1439" s="15"/>
      <c r="BF1439" s="15"/>
      <c r="BG1439" s="15"/>
      <c r="BH1439" s="15"/>
      <c r="BI1439" s="15"/>
      <c r="BJ1439" s="15"/>
      <c r="BK1439" s="15"/>
      <c r="BL1439" s="15"/>
      <c r="BM1439" s="15"/>
      <c r="BN1439" s="15"/>
      <c r="BO1439" s="15"/>
      <c r="BQ1439" s="18"/>
      <c r="BR1439" s="15"/>
      <c r="BS1439" s="15"/>
      <c r="BT1439" s="15"/>
      <c r="BU1439" s="15"/>
      <c r="BV1439" s="15"/>
      <c r="BW1439" s="15"/>
      <c r="BX1439" s="15"/>
      <c r="BY1439" s="15"/>
      <c r="BZ1439" s="15"/>
    </row>
    <row r="1440" spans="1:78" ht="15" customHeight="1" x14ac:dyDescent="0.75">
      <c r="A1440" s="10">
        <v>1</v>
      </c>
      <c r="B1440" s="11">
        <v>10900</v>
      </c>
      <c r="C1440" s="11">
        <v>49352</v>
      </c>
      <c r="D1440" s="11">
        <v>56529</v>
      </c>
      <c r="E1440" s="11">
        <v>7</v>
      </c>
      <c r="F1440" s="11">
        <v>0</v>
      </c>
      <c r="G1440" s="11">
        <v>1</v>
      </c>
      <c r="H1440" s="11">
        <v>78.833617625000002</v>
      </c>
      <c r="I1440" s="11">
        <v>2</v>
      </c>
      <c r="J1440" s="11">
        <v>23</v>
      </c>
      <c r="K1440" s="11">
        <v>36.174955236000002</v>
      </c>
      <c r="L1440" s="11" t="s">
        <v>20</v>
      </c>
      <c r="M1440" s="11" t="s">
        <v>14</v>
      </c>
      <c r="N1440" s="11">
        <f t="shared" si="154"/>
        <v>0</v>
      </c>
      <c r="O1440" s="11">
        <f t="shared" si="155"/>
        <v>0</v>
      </c>
      <c r="P1440" s="11">
        <f t="shared" si="156"/>
        <v>1</v>
      </c>
      <c r="Q1440" s="11">
        <f t="shared" si="157"/>
        <v>0</v>
      </c>
      <c r="R1440" s="11">
        <f t="shared" si="158"/>
        <v>0</v>
      </c>
      <c r="S1440" s="11">
        <f t="shared" si="159"/>
        <v>0</v>
      </c>
      <c r="T1440" s="9">
        <f t="shared" si="160"/>
        <v>0</v>
      </c>
      <c r="AT1440" s="18"/>
      <c r="AU1440" s="15"/>
      <c r="AV1440" s="15"/>
      <c r="AW1440" s="15"/>
      <c r="AX1440" s="15"/>
      <c r="AY1440" s="15"/>
      <c r="AZ1440" s="15"/>
      <c r="BA1440" s="15"/>
      <c r="BB1440" s="15"/>
      <c r="BC1440" s="15"/>
      <c r="BD1440" s="15"/>
      <c r="BE1440" s="15"/>
      <c r="BF1440" s="15"/>
      <c r="BG1440" s="15"/>
      <c r="BH1440" s="15"/>
      <c r="BI1440" s="15"/>
      <c r="BJ1440" s="15"/>
      <c r="BK1440" s="15"/>
      <c r="BL1440" s="15"/>
      <c r="BM1440" s="15"/>
      <c r="BN1440" s="15"/>
      <c r="BO1440" s="15"/>
      <c r="BQ1440" s="18"/>
      <c r="BR1440" s="15"/>
      <c r="BS1440" s="15"/>
      <c r="BT1440" s="15"/>
      <c r="BU1440" s="15"/>
      <c r="BV1440" s="15"/>
      <c r="BW1440" s="15"/>
      <c r="BX1440" s="15"/>
      <c r="BY1440" s="15"/>
      <c r="BZ1440" s="15"/>
    </row>
    <row r="1441" spans="1:78" ht="15" customHeight="1" x14ac:dyDescent="0.75">
      <c r="A1441" s="10">
        <v>0</v>
      </c>
      <c r="B1441" s="11">
        <v>11000</v>
      </c>
      <c r="C1441" s="11">
        <v>14046</v>
      </c>
      <c r="D1441" s="11">
        <v>34777</v>
      </c>
      <c r="E1441" s="11">
        <v>5</v>
      </c>
      <c r="F1441" s="11">
        <v>0</v>
      </c>
      <c r="G1441" s="11">
        <v>0</v>
      </c>
      <c r="H1441" s="11">
        <v>256.63415200999998</v>
      </c>
      <c r="I1441" s="11">
        <v>0</v>
      </c>
      <c r="J1441" s="11">
        <v>11</v>
      </c>
      <c r="K1441" s="11">
        <v>22.447943315</v>
      </c>
      <c r="L1441" s="11" t="s">
        <v>20</v>
      </c>
      <c r="M1441" s="11" t="s">
        <v>14</v>
      </c>
      <c r="N1441" s="11">
        <f t="shared" si="154"/>
        <v>0</v>
      </c>
      <c r="O1441" s="11">
        <f t="shared" si="155"/>
        <v>0</v>
      </c>
      <c r="P1441" s="11">
        <f t="shared" si="156"/>
        <v>1</v>
      </c>
      <c r="Q1441" s="11">
        <f t="shared" si="157"/>
        <v>0</v>
      </c>
      <c r="R1441" s="11">
        <f t="shared" si="158"/>
        <v>0</v>
      </c>
      <c r="S1441" s="11">
        <f t="shared" si="159"/>
        <v>0</v>
      </c>
      <c r="T1441" s="9">
        <f t="shared" si="160"/>
        <v>0</v>
      </c>
      <c r="AT1441" s="18"/>
      <c r="AU1441" s="15"/>
      <c r="AV1441" s="15"/>
      <c r="AW1441" s="15"/>
      <c r="AX1441" s="15"/>
      <c r="AY1441" s="15"/>
      <c r="AZ1441" s="15"/>
      <c r="BA1441" s="15"/>
      <c r="BB1441" s="15"/>
      <c r="BC1441" s="15"/>
      <c r="BD1441" s="15"/>
      <c r="BE1441" s="15"/>
      <c r="BF1441" s="15"/>
      <c r="BG1441" s="15"/>
      <c r="BH1441" s="15"/>
      <c r="BI1441" s="15"/>
      <c r="BJ1441" s="15"/>
      <c r="BK1441" s="15"/>
      <c r="BL1441" s="15"/>
      <c r="BM1441" s="15"/>
      <c r="BN1441" s="15"/>
      <c r="BO1441" s="15"/>
      <c r="BQ1441" s="18"/>
      <c r="BR1441" s="15"/>
      <c r="BS1441" s="15"/>
      <c r="BT1441" s="15"/>
      <c r="BU1441" s="15"/>
      <c r="BV1441" s="15"/>
      <c r="BW1441" s="15"/>
      <c r="BX1441" s="15"/>
      <c r="BY1441" s="15"/>
      <c r="BZ1441" s="15"/>
    </row>
    <row r="1442" spans="1:78" ht="15" customHeight="1" x14ac:dyDescent="0.75">
      <c r="A1442" s="10">
        <v>0</v>
      </c>
      <c r="B1442" s="11">
        <v>11000</v>
      </c>
      <c r="C1442" s="11">
        <v>88252</v>
      </c>
      <c r="D1442" s="11">
        <v>112567</v>
      </c>
      <c r="E1442" s="11">
        <v>11</v>
      </c>
      <c r="F1442" s="11">
        <v>0</v>
      </c>
      <c r="G1442" s="11">
        <v>0</v>
      </c>
      <c r="H1442" s="11">
        <v>224.71557645999999</v>
      </c>
      <c r="I1442" s="11">
        <v>2</v>
      </c>
      <c r="J1442" s="11">
        <v>15</v>
      </c>
      <c r="K1442" s="11">
        <v>39.526852362</v>
      </c>
      <c r="L1442" s="11" t="s">
        <v>20</v>
      </c>
      <c r="M1442" s="11" t="s">
        <v>14</v>
      </c>
      <c r="N1442" s="11">
        <f t="shared" si="154"/>
        <v>0</v>
      </c>
      <c r="O1442" s="11">
        <f t="shared" si="155"/>
        <v>0</v>
      </c>
      <c r="P1442" s="11">
        <f t="shared" si="156"/>
        <v>1</v>
      </c>
      <c r="Q1442" s="11">
        <f t="shared" si="157"/>
        <v>0</v>
      </c>
      <c r="R1442" s="11">
        <f t="shared" si="158"/>
        <v>0</v>
      </c>
      <c r="S1442" s="11">
        <f t="shared" si="159"/>
        <v>0</v>
      </c>
      <c r="T1442" s="9">
        <f t="shared" si="160"/>
        <v>0</v>
      </c>
      <c r="AT1442" s="18"/>
      <c r="AU1442" s="15"/>
      <c r="AV1442" s="15"/>
      <c r="AW1442" s="15"/>
      <c r="AX1442" s="15"/>
      <c r="AY1442" s="15"/>
      <c r="AZ1442" s="15"/>
      <c r="BA1442" s="15"/>
      <c r="BB1442" s="15"/>
      <c r="BC1442" s="15"/>
      <c r="BD1442" s="15"/>
      <c r="BE1442" s="15"/>
      <c r="BF1442" s="15"/>
      <c r="BG1442" s="15"/>
      <c r="BH1442" s="15"/>
      <c r="BI1442" s="15"/>
      <c r="BJ1442" s="15"/>
      <c r="BK1442" s="15"/>
      <c r="BL1442" s="15"/>
      <c r="BM1442" s="15"/>
      <c r="BN1442" s="15"/>
      <c r="BO1442" s="15"/>
      <c r="BQ1442" s="18"/>
      <c r="BR1442" s="15"/>
      <c r="BS1442" s="15"/>
      <c r="BT1442" s="15"/>
      <c r="BU1442" s="15"/>
      <c r="BV1442" s="15"/>
      <c r="BW1442" s="15"/>
      <c r="BX1442" s="15"/>
      <c r="BY1442" s="15"/>
      <c r="BZ1442" s="15"/>
    </row>
    <row r="1443" spans="1:78" ht="15" customHeight="1" x14ac:dyDescent="0.75">
      <c r="A1443" s="10">
        <v>0</v>
      </c>
      <c r="B1443" s="11">
        <v>11000</v>
      </c>
      <c r="C1443" s="11">
        <v>52602</v>
      </c>
      <c r="D1443" s="11">
        <v>61496</v>
      </c>
      <c r="E1443" s="11">
        <v>13</v>
      </c>
      <c r="F1443" s="11">
        <v>0</v>
      </c>
      <c r="G1443" s="11">
        <v>0</v>
      </c>
      <c r="H1443" s="11">
        <v>107.34006616000001</v>
      </c>
      <c r="I1443" s="11">
        <v>0</v>
      </c>
      <c r="J1443" s="11">
        <v>22</v>
      </c>
      <c r="K1443" s="11">
        <v>37.699108592000002</v>
      </c>
      <c r="L1443" s="11" t="s">
        <v>20</v>
      </c>
      <c r="M1443" s="11" t="s">
        <v>14</v>
      </c>
      <c r="N1443" s="11">
        <f t="shared" si="154"/>
        <v>0</v>
      </c>
      <c r="O1443" s="11">
        <f t="shared" si="155"/>
        <v>0</v>
      </c>
      <c r="P1443" s="11">
        <f t="shared" si="156"/>
        <v>1</v>
      </c>
      <c r="Q1443" s="11">
        <f t="shared" si="157"/>
        <v>0</v>
      </c>
      <c r="R1443" s="11">
        <f t="shared" si="158"/>
        <v>0</v>
      </c>
      <c r="S1443" s="11">
        <f t="shared" si="159"/>
        <v>0</v>
      </c>
      <c r="T1443" s="9">
        <f t="shared" si="160"/>
        <v>0</v>
      </c>
      <c r="AT1443" s="18"/>
      <c r="AU1443" s="15"/>
      <c r="AV1443" s="15"/>
      <c r="AW1443" s="15"/>
      <c r="AX1443" s="15"/>
      <c r="AY1443" s="15"/>
      <c r="AZ1443" s="15"/>
      <c r="BA1443" s="15"/>
      <c r="BB1443" s="15"/>
      <c r="BC1443" s="15"/>
      <c r="BD1443" s="15"/>
      <c r="BE1443" s="15"/>
      <c r="BF1443" s="15"/>
      <c r="BG1443" s="15"/>
      <c r="BH1443" s="15"/>
      <c r="BI1443" s="15"/>
      <c r="BJ1443" s="15"/>
      <c r="BK1443" s="15"/>
      <c r="BL1443" s="15"/>
      <c r="BM1443" s="15"/>
      <c r="BN1443" s="15"/>
      <c r="BO1443" s="15"/>
      <c r="BQ1443" s="18"/>
      <c r="BR1443" s="15"/>
      <c r="BS1443" s="15"/>
      <c r="BT1443" s="15"/>
      <c r="BU1443" s="15"/>
      <c r="BV1443" s="15"/>
      <c r="BW1443" s="15"/>
      <c r="BX1443" s="15"/>
      <c r="BY1443" s="15"/>
      <c r="BZ1443" s="15"/>
    </row>
    <row r="1444" spans="1:78" ht="15" customHeight="1" x14ac:dyDescent="0.75">
      <c r="A1444" s="10">
        <v>1</v>
      </c>
      <c r="B1444" s="11">
        <v>11000</v>
      </c>
      <c r="C1444" s="11">
        <v>60513</v>
      </c>
      <c r="D1444" s="11">
        <v>110485</v>
      </c>
      <c r="E1444" s="11">
        <v>3</v>
      </c>
      <c r="F1444" s="11">
        <v>1</v>
      </c>
      <c r="G1444" s="11">
        <v>1</v>
      </c>
      <c r="H1444" s="11">
        <v>126.77192888</v>
      </c>
      <c r="I1444" s="11">
        <v>1</v>
      </c>
      <c r="J1444" s="11">
        <v>17</v>
      </c>
      <c r="K1444" s="11">
        <v>40.031393322</v>
      </c>
      <c r="L1444" s="11" t="s">
        <v>20</v>
      </c>
      <c r="M1444" s="11" t="s">
        <v>17</v>
      </c>
      <c r="N1444" s="11">
        <f t="shared" si="154"/>
        <v>0</v>
      </c>
      <c r="O1444" s="11">
        <f t="shared" si="155"/>
        <v>1</v>
      </c>
      <c r="P1444" s="11">
        <f t="shared" si="156"/>
        <v>0</v>
      </c>
      <c r="Q1444" s="11">
        <f t="shared" si="157"/>
        <v>0</v>
      </c>
      <c r="R1444" s="11">
        <f t="shared" si="158"/>
        <v>0</v>
      </c>
      <c r="S1444" s="11">
        <f t="shared" si="159"/>
        <v>0</v>
      </c>
      <c r="T1444" s="9">
        <f t="shared" si="160"/>
        <v>0</v>
      </c>
      <c r="AT1444" s="18"/>
      <c r="AU1444" s="15"/>
      <c r="AV1444" s="15"/>
      <c r="AW1444" s="15"/>
      <c r="AX1444" s="15"/>
      <c r="AY1444" s="15"/>
      <c r="AZ1444" s="15"/>
      <c r="BA1444" s="15"/>
      <c r="BB1444" s="15"/>
      <c r="BC1444" s="15"/>
      <c r="BD1444" s="15"/>
      <c r="BE1444" s="15"/>
      <c r="BF1444" s="15"/>
      <c r="BG1444" s="15"/>
      <c r="BH1444" s="15"/>
      <c r="BI1444" s="15"/>
      <c r="BJ1444" s="15"/>
      <c r="BK1444" s="15"/>
      <c r="BL1444" s="15"/>
      <c r="BM1444" s="15"/>
      <c r="BN1444" s="15"/>
      <c r="BO1444" s="15"/>
      <c r="BQ1444" s="18"/>
      <c r="BR1444" s="15"/>
      <c r="BS1444" s="15"/>
      <c r="BT1444" s="15"/>
      <c r="BU1444" s="15"/>
      <c r="BV1444" s="15"/>
      <c r="BW1444" s="15"/>
      <c r="BX1444" s="15"/>
      <c r="BY1444" s="15"/>
      <c r="BZ1444" s="15"/>
    </row>
    <row r="1445" spans="1:78" ht="15" customHeight="1" x14ac:dyDescent="0.75">
      <c r="A1445" s="10">
        <v>0</v>
      </c>
      <c r="B1445" s="11">
        <v>11000</v>
      </c>
      <c r="C1445" s="11">
        <v>76958</v>
      </c>
      <c r="D1445" s="11">
        <v>88607</v>
      </c>
      <c r="E1445" s="11">
        <v>9</v>
      </c>
      <c r="F1445" s="11">
        <v>0</v>
      </c>
      <c r="G1445" s="11">
        <v>0</v>
      </c>
      <c r="H1445" s="11">
        <v>175.41182666</v>
      </c>
      <c r="I1445" s="11">
        <v>0</v>
      </c>
      <c r="J1445" s="11">
        <v>12</v>
      </c>
      <c r="K1445" s="11">
        <v>39.216775179000003</v>
      </c>
      <c r="L1445" s="11" t="s">
        <v>20</v>
      </c>
      <c r="M1445" s="11" t="s">
        <v>18</v>
      </c>
      <c r="N1445" s="11">
        <f t="shared" si="154"/>
        <v>0</v>
      </c>
      <c r="O1445" s="11">
        <f t="shared" si="155"/>
        <v>0</v>
      </c>
      <c r="P1445" s="11">
        <f t="shared" si="156"/>
        <v>0</v>
      </c>
      <c r="Q1445" s="11">
        <f t="shared" si="157"/>
        <v>0</v>
      </c>
      <c r="R1445" s="11">
        <f t="shared" si="158"/>
        <v>0</v>
      </c>
      <c r="S1445" s="11">
        <f t="shared" si="159"/>
        <v>1</v>
      </c>
      <c r="T1445" s="9">
        <f t="shared" si="160"/>
        <v>0</v>
      </c>
      <c r="AT1445" s="18"/>
      <c r="AU1445" s="15"/>
      <c r="AV1445" s="15"/>
      <c r="AW1445" s="15"/>
      <c r="AX1445" s="15"/>
      <c r="AY1445" s="15"/>
      <c r="AZ1445" s="15"/>
      <c r="BA1445" s="15"/>
      <c r="BB1445" s="15"/>
      <c r="BC1445" s="15"/>
      <c r="BD1445" s="15"/>
      <c r="BE1445" s="15"/>
      <c r="BF1445" s="15"/>
      <c r="BG1445" s="15"/>
      <c r="BH1445" s="15"/>
      <c r="BI1445" s="15"/>
      <c r="BJ1445" s="15"/>
      <c r="BK1445" s="15"/>
      <c r="BL1445" s="15"/>
      <c r="BM1445" s="15"/>
      <c r="BN1445" s="15"/>
      <c r="BO1445" s="15"/>
      <c r="BQ1445" s="18"/>
      <c r="BR1445" s="15"/>
      <c r="BS1445" s="15"/>
      <c r="BT1445" s="15"/>
      <c r="BU1445" s="15"/>
      <c r="BV1445" s="15"/>
      <c r="BW1445" s="15"/>
      <c r="BX1445" s="15"/>
      <c r="BY1445" s="15"/>
      <c r="BZ1445" s="15"/>
    </row>
    <row r="1446" spans="1:78" ht="15" customHeight="1" x14ac:dyDescent="0.75">
      <c r="A1446" s="10">
        <v>0</v>
      </c>
      <c r="B1446" s="11">
        <v>11000</v>
      </c>
      <c r="C1446" s="11">
        <v>21738</v>
      </c>
      <c r="D1446" s="11">
        <v>86586</v>
      </c>
      <c r="E1446" s="11">
        <v>20</v>
      </c>
      <c r="F1446" s="11">
        <v>0</v>
      </c>
      <c r="G1446" s="11">
        <v>0</v>
      </c>
      <c r="H1446" s="11">
        <v>241.06079106000001</v>
      </c>
      <c r="I1446" s="11">
        <v>0</v>
      </c>
      <c r="J1446" s="11">
        <v>10</v>
      </c>
      <c r="K1446" s="11">
        <v>25.218599950000002</v>
      </c>
      <c r="L1446" s="11" t="s">
        <v>13</v>
      </c>
      <c r="M1446" s="11" t="s">
        <v>18</v>
      </c>
      <c r="N1446" s="11">
        <f t="shared" si="154"/>
        <v>1</v>
      </c>
      <c r="O1446" s="11">
        <f t="shared" si="155"/>
        <v>0</v>
      </c>
      <c r="P1446" s="11">
        <f t="shared" si="156"/>
        <v>0</v>
      </c>
      <c r="Q1446" s="11">
        <f t="shared" si="157"/>
        <v>0</v>
      </c>
      <c r="R1446" s="11">
        <f t="shared" si="158"/>
        <v>0</v>
      </c>
      <c r="S1446" s="11">
        <f t="shared" si="159"/>
        <v>1</v>
      </c>
      <c r="T1446" s="9">
        <f t="shared" si="160"/>
        <v>241.06079106000001</v>
      </c>
      <c r="AT1446" s="18"/>
      <c r="AU1446" s="15"/>
      <c r="AV1446" s="15"/>
      <c r="AW1446" s="15"/>
      <c r="AX1446" s="15"/>
      <c r="AY1446" s="15"/>
      <c r="AZ1446" s="15"/>
      <c r="BA1446" s="15"/>
      <c r="BB1446" s="15"/>
      <c r="BC1446" s="15"/>
      <c r="BD1446" s="15"/>
      <c r="BE1446" s="15"/>
      <c r="BF1446" s="15"/>
      <c r="BG1446" s="15"/>
      <c r="BH1446" s="15"/>
      <c r="BI1446" s="15"/>
      <c r="BJ1446" s="15"/>
      <c r="BK1446" s="15"/>
      <c r="BL1446" s="15"/>
      <c r="BM1446" s="15"/>
      <c r="BN1446" s="15"/>
      <c r="BO1446" s="15"/>
      <c r="BQ1446" s="18"/>
      <c r="BR1446" s="15"/>
      <c r="BS1446" s="15"/>
      <c r="BT1446" s="15"/>
      <c r="BU1446" s="15"/>
      <c r="BV1446" s="15"/>
      <c r="BW1446" s="15"/>
      <c r="BX1446" s="15"/>
      <c r="BY1446" s="15"/>
      <c r="BZ1446" s="15"/>
    </row>
    <row r="1447" spans="1:78" ht="15" customHeight="1" x14ac:dyDescent="0.75">
      <c r="A1447" s="10">
        <v>0</v>
      </c>
      <c r="B1447" s="11">
        <v>11000</v>
      </c>
      <c r="C1447" s="11">
        <v>77929</v>
      </c>
      <c r="D1447" s="11">
        <v>102942</v>
      </c>
      <c r="E1447" s="11">
        <v>8</v>
      </c>
      <c r="F1447" s="11">
        <v>0</v>
      </c>
      <c r="G1447" s="11">
        <v>0</v>
      </c>
      <c r="H1447" s="11">
        <v>173.82988370000001</v>
      </c>
      <c r="I1447" s="11">
        <v>0</v>
      </c>
      <c r="J1447" s="11">
        <v>34</v>
      </c>
      <c r="K1447" s="11">
        <v>33.897772553999999</v>
      </c>
      <c r="L1447" s="11" t="s">
        <v>13</v>
      </c>
      <c r="M1447" s="11" t="s">
        <v>18</v>
      </c>
      <c r="N1447" s="11">
        <f t="shared" si="154"/>
        <v>1</v>
      </c>
      <c r="O1447" s="11">
        <f t="shared" si="155"/>
        <v>0</v>
      </c>
      <c r="P1447" s="11">
        <f t="shared" si="156"/>
        <v>0</v>
      </c>
      <c r="Q1447" s="11">
        <f t="shared" si="157"/>
        <v>0</v>
      </c>
      <c r="R1447" s="11">
        <f t="shared" si="158"/>
        <v>0</v>
      </c>
      <c r="S1447" s="11">
        <f t="shared" si="159"/>
        <v>1</v>
      </c>
      <c r="T1447" s="9">
        <f t="shared" si="160"/>
        <v>173.82988370000001</v>
      </c>
      <c r="AT1447" s="18"/>
      <c r="AU1447" s="15"/>
      <c r="AV1447" s="15"/>
      <c r="AW1447" s="15"/>
      <c r="AX1447" s="15"/>
      <c r="AY1447" s="15"/>
      <c r="AZ1447" s="15"/>
      <c r="BA1447" s="15"/>
      <c r="BB1447" s="15"/>
      <c r="BC1447" s="15"/>
      <c r="BD1447" s="15"/>
      <c r="BE1447" s="15"/>
      <c r="BF1447" s="15"/>
      <c r="BG1447" s="15"/>
      <c r="BH1447" s="15"/>
      <c r="BI1447" s="15"/>
      <c r="BJ1447" s="15"/>
      <c r="BK1447" s="15"/>
      <c r="BL1447" s="15"/>
      <c r="BM1447" s="15"/>
      <c r="BN1447" s="15"/>
      <c r="BO1447" s="15"/>
      <c r="BQ1447" s="18"/>
      <c r="BR1447" s="15"/>
      <c r="BS1447" s="15"/>
      <c r="BT1447" s="15"/>
      <c r="BU1447" s="15"/>
      <c r="BV1447" s="15"/>
      <c r="BW1447" s="15"/>
      <c r="BX1447" s="15"/>
      <c r="BY1447" s="15"/>
      <c r="BZ1447" s="15"/>
    </row>
    <row r="1448" spans="1:78" ht="15" customHeight="1" x14ac:dyDescent="0.75">
      <c r="A1448" s="10">
        <v>0</v>
      </c>
      <c r="B1448" s="11">
        <v>11000</v>
      </c>
      <c r="C1448" s="11">
        <v>89275</v>
      </c>
      <c r="D1448" s="11">
        <v>108653</v>
      </c>
      <c r="E1448" s="11">
        <v>15</v>
      </c>
      <c r="F1448" s="11">
        <v>0</v>
      </c>
      <c r="G1448" s="11">
        <v>0</v>
      </c>
      <c r="H1448" s="11">
        <v>206.90348089</v>
      </c>
      <c r="I1448" s="11">
        <v>2</v>
      </c>
      <c r="J1448" s="11">
        <v>15</v>
      </c>
      <c r="K1448" s="11">
        <v>37.743047077</v>
      </c>
      <c r="L1448" s="11" t="s">
        <v>20</v>
      </c>
      <c r="M1448" s="11" t="s">
        <v>14</v>
      </c>
      <c r="N1448" s="11">
        <f t="shared" si="154"/>
        <v>0</v>
      </c>
      <c r="O1448" s="11">
        <f t="shared" si="155"/>
        <v>0</v>
      </c>
      <c r="P1448" s="11">
        <f t="shared" si="156"/>
        <v>1</v>
      </c>
      <c r="Q1448" s="11">
        <f t="shared" si="157"/>
        <v>0</v>
      </c>
      <c r="R1448" s="11">
        <f t="shared" si="158"/>
        <v>0</v>
      </c>
      <c r="S1448" s="11">
        <f t="shared" si="159"/>
        <v>0</v>
      </c>
      <c r="T1448" s="9">
        <f t="shared" si="160"/>
        <v>0</v>
      </c>
      <c r="AT1448" s="18"/>
      <c r="AU1448" s="15"/>
      <c r="AV1448" s="15"/>
      <c r="AW1448" s="15"/>
      <c r="AX1448" s="15"/>
      <c r="AY1448" s="15"/>
      <c r="AZ1448" s="15"/>
      <c r="BA1448" s="15"/>
      <c r="BB1448" s="15"/>
      <c r="BC1448" s="15"/>
      <c r="BD1448" s="15"/>
      <c r="BE1448" s="15"/>
      <c r="BF1448" s="15"/>
      <c r="BG1448" s="15"/>
      <c r="BH1448" s="15"/>
      <c r="BI1448" s="15"/>
      <c r="BJ1448" s="15"/>
      <c r="BK1448" s="15"/>
      <c r="BL1448" s="15"/>
      <c r="BM1448" s="15"/>
      <c r="BN1448" s="15"/>
      <c r="BO1448" s="15"/>
      <c r="BQ1448" s="18"/>
      <c r="BR1448" s="15"/>
      <c r="BS1448" s="15"/>
      <c r="BT1448" s="15"/>
      <c r="BU1448" s="15"/>
      <c r="BV1448" s="15"/>
      <c r="BW1448" s="15"/>
      <c r="BX1448" s="15"/>
      <c r="BY1448" s="15"/>
      <c r="BZ1448" s="15"/>
    </row>
    <row r="1449" spans="1:78" ht="15" customHeight="1" x14ac:dyDescent="0.75">
      <c r="A1449" s="10">
        <v>0</v>
      </c>
      <c r="B1449" s="11">
        <v>11000</v>
      </c>
      <c r="C1449" s="11">
        <v>57554</v>
      </c>
      <c r="D1449" s="11">
        <v>68222</v>
      </c>
      <c r="E1449" s="11">
        <v>14</v>
      </c>
      <c r="F1449" s="11">
        <v>0</v>
      </c>
      <c r="G1449" s="11">
        <v>0</v>
      </c>
      <c r="H1449" s="11">
        <v>215.43179388999999</v>
      </c>
      <c r="I1449" s="11">
        <v>3</v>
      </c>
      <c r="J1449" s="11">
        <v>32</v>
      </c>
      <c r="K1449" s="11">
        <v>36.569347897999997</v>
      </c>
      <c r="L1449" s="11" t="s">
        <v>20</v>
      </c>
      <c r="M1449" s="11" t="s">
        <v>18</v>
      </c>
      <c r="N1449" s="11">
        <f t="shared" si="154"/>
        <v>0</v>
      </c>
      <c r="O1449" s="11">
        <f t="shared" si="155"/>
        <v>0</v>
      </c>
      <c r="P1449" s="11">
        <f t="shared" si="156"/>
        <v>0</v>
      </c>
      <c r="Q1449" s="11">
        <f t="shared" si="157"/>
        <v>0</v>
      </c>
      <c r="R1449" s="11">
        <f t="shared" si="158"/>
        <v>0</v>
      </c>
      <c r="S1449" s="11">
        <f t="shared" si="159"/>
        <v>1</v>
      </c>
      <c r="T1449" s="9">
        <f t="shared" si="160"/>
        <v>0</v>
      </c>
      <c r="AT1449" s="18"/>
      <c r="AU1449" s="15"/>
      <c r="AV1449" s="15"/>
      <c r="AW1449" s="15"/>
      <c r="AX1449" s="15"/>
      <c r="AY1449" s="15"/>
      <c r="AZ1449" s="15"/>
      <c r="BA1449" s="15"/>
      <c r="BB1449" s="15"/>
      <c r="BC1449" s="15"/>
      <c r="BD1449" s="15"/>
      <c r="BE1449" s="15"/>
      <c r="BF1449" s="15"/>
      <c r="BG1449" s="15"/>
      <c r="BH1449" s="15"/>
      <c r="BI1449" s="15"/>
      <c r="BJ1449" s="15"/>
      <c r="BK1449" s="15"/>
      <c r="BL1449" s="15"/>
      <c r="BM1449" s="15"/>
      <c r="BN1449" s="15"/>
      <c r="BO1449" s="15"/>
      <c r="BQ1449" s="18"/>
      <c r="BR1449" s="15"/>
      <c r="BS1449" s="15"/>
      <c r="BT1449" s="15"/>
      <c r="BU1449" s="15"/>
      <c r="BV1449" s="15"/>
      <c r="BW1449" s="15"/>
      <c r="BX1449" s="15"/>
      <c r="BY1449" s="15"/>
      <c r="BZ1449" s="15"/>
    </row>
    <row r="1450" spans="1:78" ht="15" customHeight="1" x14ac:dyDescent="0.75">
      <c r="A1450" s="10">
        <v>0</v>
      </c>
      <c r="B1450" s="11">
        <v>11000</v>
      </c>
      <c r="C1450" s="11">
        <v>21780</v>
      </c>
      <c r="D1450" s="11">
        <v>85505</v>
      </c>
      <c r="E1450" s="11">
        <v>19</v>
      </c>
      <c r="F1450" s="11">
        <v>0</v>
      </c>
      <c r="G1450" s="11">
        <v>0</v>
      </c>
      <c r="H1450" s="11">
        <v>240.68258101999999</v>
      </c>
      <c r="I1450" s="11">
        <v>0</v>
      </c>
      <c r="J1450" s="11">
        <v>10</v>
      </c>
      <c r="K1450" s="11">
        <v>24.404335111999998</v>
      </c>
      <c r="L1450" s="11" t="s">
        <v>13</v>
      </c>
      <c r="M1450" s="11" t="s">
        <v>18</v>
      </c>
      <c r="N1450" s="11">
        <f t="shared" si="154"/>
        <v>1</v>
      </c>
      <c r="O1450" s="11">
        <f t="shared" si="155"/>
        <v>0</v>
      </c>
      <c r="P1450" s="11">
        <f t="shared" si="156"/>
        <v>0</v>
      </c>
      <c r="Q1450" s="11">
        <f t="shared" si="157"/>
        <v>0</v>
      </c>
      <c r="R1450" s="11">
        <f t="shared" si="158"/>
        <v>0</v>
      </c>
      <c r="S1450" s="11">
        <f t="shared" si="159"/>
        <v>1</v>
      </c>
      <c r="T1450" s="9">
        <f t="shared" si="160"/>
        <v>240.68258101999999</v>
      </c>
      <c r="AT1450" s="18"/>
      <c r="AU1450" s="15"/>
      <c r="AV1450" s="15"/>
      <c r="AW1450" s="15"/>
      <c r="AX1450" s="15"/>
      <c r="AY1450" s="15"/>
      <c r="AZ1450" s="15"/>
      <c r="BA1450" s="15"/>
      <c r="BB1450" s="15"/>
      <c r="BC1450" s="15"/>
      <c r="BD1450" s="15"/>
      <c r="BE1450" s="15"/>
      <c r="BF1450" s="15"/>
      <c r="BG1450" s="15"/>
      <c r="BH1450" s="15"/>
      <c r="BI1450" s="15"/>
      <c r="BJ1450" s="15"/>
      <c r="BK1450" s="15"/>
      <c r="BL1450" s="15"/>
      <c r="BM1450" s="15"/>
      <c r="BN1450" s="15"/>
      <c r="BO1450" s="15"/>
      <c r="BQ1450" s="18"/>
      <c r="BR1450" s="15"/>
      <c r="BS1450" s="15"/>
      <c r="BT1450" s="15"/>
      <c r="BU1450" s="15"/>
      <c r="BV1450" s="15"/>
      <c r="BW1450" s="15"/>
      <c r="BX1450" s="15"/>
      <c r="BY1450" s="15"/>
      <c r="BZ1450" s="15"/>
    </row>
    <row r="1451" spans="1:78" ht="15" customHeight="1" x14ac:dyDescent="0.75">
      <c r="A1451" s="10">
        <v>0</v>
      </c>
      <c r="B1451" s="11">
        <v>11000</v>
      </c>
      <c r="C1451" s="11">
        <v>63314</v>
      </c>
      <c r="D1451" s="11">
        <v>69285</v>
      </c>
      <c r="E1451" s="11">
        <v>15</v>
      </c>
      <c r="F1451" s="11">
        <v>0</v>
      </c>
      <c r="G1451" s="11">
        <v>0</v>
      </c>
      <c r="H1451" s="11">
        <v>244.01777451999999</v>
      </c>
      <c r="I1451" s="11">
        <v>3</v>
      </c>
      <c r="J1451" s="11">
        <v>32</v>
      </c>
      <c r="K1451" s="11">
        <v>36.542570220999998</v>
      </c>
      <c r="L1451" s="11" t="s">
        <v>20</v>
      </c>
      <c r="M1451" s="11" t="s">
        <v>18</v>
      </c>
      <c r="N1451" s="11">
        <f t="shared" si="154"/>
        <v>0</v>
      </c>
      <c r="O1451" s="11">
        <f t="shared" si="155"/>
        <v>0</v>
      </c>
      <c r="P1451" s="11">
        <f t="shared" si="156"/>
        <v>0</v>
      </c>
      <c r="Q1451" s="11">
        <f t="shared" si="157"/>
        <v>0</v>
      </c>
      <c r="R1451" s="11">
        <f t="shared" si="158"/>
        <v>0</v>
      </c>
      <c r="S1451" s="11">
        <f t="shared" si="159"/>
        <v>1</v>
      </c>
      <c r="T1451" s="9">
        <f t="shared" si="160"/>
        <v>0</v>
      </c>
      <c r="AT1451" s="18"/>
      <c r="AU1451" s="15"/>
      <c r="AV1451" s="15"/>
      <c r="AW1451" s="15"/>
      <c r="AX1451" s="15"/>
      <c r="AY1451" s="15"/>
      <c r="AZ1451" s="15"/>
      <c r="BA1451" s="15"/>
      <c r="BB1451" s="15"/>
      <c r="BC1451" s="15"/>
      <c r="BD1451" s="15"/>
      <c r="BE1451" s="15"/>
      <c r="BF1451" s="15"/>
      <c r="BG1451" s="15"/>
      <c r="BH1451" s="15"/>
      <c r="BI1451" s="15"/>
      <c r="BJ1451" s="15"/>
      <c r="BK1451" s="15"/>
      <c r="BL1451" s="15"/>
      <c r="BM1451" s="15"/>
      <c r="BN1451" s="15"/>
      <c r="BO1451" s="15"/>
      <c r="BQ1451" s="18"/>
      <c r="BR1451" s="15"/>
      <c r="BS1451" s="15"/>
      <c r="BT1451" s="15"/>
      <c r="BU1451" s="15"/>
      <c r="BV1451" s="15"/>
      <c r="BW1451" s="15"/>
      <c r="BX1451" s="15"/>
      <c r="BY1451" s="15"/>
      <c r="BZ1451" s="15"/>
    </row>
    <row r="1452" spans="1:78" ht="15" customHeight="1" x14ac:dyDescent="0.75">
      <c r="A1452" s="10">
        <v>0</v>
      </c>
      <c r="B1452" s="11">
        <v>11000</v>
      </c>
      <c r="C1452" s="11">
        <v>48538</v>
      </c>
      <c r="D1452" s="11">
        <v>63805</v>
      </c>
      <c r="E1452" s="11">
        <v>9</v>
      </c>
      <c r="F1452" s="11">
        <v>0</v>
      </c>
      <c r="G1452" s="11">
        <v>0</v>
      </c>
      <c r="H1452" s="11">
        <v>88.606023456000003</v>
      </c>
      <c r="I1452" s="11">
        <v>0</v>
      </c>
      <c r="J1452" s="11">
        <v>22</v>
      </c>
      <c r="K1452" s="11">
        <v>38.026151095000003</v>
      </c>
      <c r="L1452" s="11" t="s">
        <v>20</v>
      </c>
      <c r="M1452" s="11" t="s">
        <v>14</v>
      </c>
      <c r="N1452" s="11">
        <f t="shared" si="154"/>
        <v>0</v>
      </c>
      <c r="O1452" s="11">
        <f t="shared" si="155"/>
        <v>0</v>
      </c>
      <c r="P1452" s="11">
        <f t="shared" si="156"/>
        <v>1</v>
      </c>
      <c r="Q1452" s="11">
        <f t="shared" si="157"/>
        <v>0</v>
      </c>
      <c r="R1452" s="11">
        <f t="shared" si="158"/>
        <v>0</v>
      </c>
      <c r="S1452" s="11">
        <f t="shared" si="159"/>
        <v>0</v>
      </c>
      <c r="T1452" s="9">
        <f t="shared" si="160"/>
        <v>0</v>
      </c>
      <c r="AT1452" s="18"/>
      <c r="AU1452" s="15"/>
      <c r="AV1452" s="15"/>
      <c r="AW1452" s="15"/>
      <c r="AX1452" s="15"/>
      <c r="AY1452" s="15"/>
      <c r="AZ1452" s="15"/>
      <c r="BA1452" s="15"/>
      <c r="BB1452" s="15"/>
      <c r="BC1452" s="15"/>
      <c r="BD1452" s="15"/>
      <c r="BE1452" s="15"/>
      <c r="BF1452" s="15"/>
      <c r="BG1452" s="15"/>
      <c r="BH1452" s="15"/>
      <c r="BI1452" s="15"/>
      <c r="BJ1452" s="15"/>
      <c r="BK1452" s="15"/>
      <c r="BL1452" s="15"/>
      <c r="BM1452" s="15"/>
      <c r="BN1452" s="15"/>
      <c r="BO1452" s="15"/>
      <c r="BQ1452" s="18"/>
      <c r="BR1452" s="15"/>
      <c r="BS1452" s="15"/>
      <c r="BT1452" s="15"/>
      <c r="BU1452" s="15"/>
      <c r="BV1452" s="15"/>
      <c r="BW1452" s="15"/>
      <c r="BX1452" s="15"/>
      <c r="BY1452" s="15"/>
      <c r="BZ1452" s="15"/>
    </row>
    <row r="1453" spans="1:78" ht="15" customHeight="1" x14ac:dyDescent="0.75">
      <c r="A1453" s="10">
        <v>0</v>
      </c>
      <c r="B1453" s="11">
        <v>11000</v>
      </c>
      <c r="C1453" s="11">
        <v>50716</v>
      </c>
      <c r="D1453" s="11">
        <v>61492</v>
      </c>
      <c r="E1453" s="11">
        <v>3</v>
      </c>
      <c r="F1453" s="11">
        <v>0</v>
      </c>
      <c r="G1453" s="11">
        <v>1</v>
      </c>
      <c r="H1453" s="11">
        <v>90.230329761999997</v>
      </c>
      <c r="I1453" s="11">
        <v>0</v>
      </c>
      <c r="J1453" s="11">
        <v>20</v>
      </c>
      <c r="K1453" s="11">
        <v>38.255862022000002</v>
      </c>
      <c r="L1453" s="11" t="s">
        <v>20</v>
      </c>
      <c r="M1453" s="11" t="s">
        <v>14</v>
      </c>
      <c r="N1453" s="11">
        <f t="shared" si="154"/>
        <v>0</v>
      </c>
      <c r="O1453" s="11">
        <f t="shared" si="155"/>
        <v>0</v>
      </c>
      <c r="P1453" s="11">
        <f t="shared" si="156"/>
        <v>1</v>
      </c>
      <c r="Q1453" s="11">
        <f t="shared" si="157"/>
        <v>0</v>
      </c>
      <c r="R1453" s="11">
        <f t="shared" si="158"/>
        <v>0</v>
      </c>
      <c r="S1453" s="11">
        <f t="shared" si="159"/>
        <v>0</v>
      </c>
      <c r="T1453" s="9">
        <f t="shared" si="160"/>
        <v>0</v>
      </c>
      <c r="AT1453" s="18"/>
      <c r="AU1453" s="15"/>
      <c r="AV1453" s="15"/>
      <c r="AW1453" s="15"/>
      <c r="AX1453" s="15"/>
      <c r="AY1453" s="15"/>
      <c r="AZ1453" s="15"/>
      <c r="BA1453" s="15"/>
      <c r="BB1453" s="15"/>
      <c r="BC1453" s="15"/>
      <c r="BD1453" s="15"/>
      <c r="BE1453" s="15"/>
      <c r="BF1453" s="15"/>
      <c r="BG1453" s="15"/>
      <c r="BH1453" s="15"/>
      <c r="BI1453" s="15"/>
      <c r="BJ1453" s="15"/>
      <c r="BK1453" s="15"/>
      <c r="BL1453" s="15"/>
      <c r="BM1453" s="15"/>
      <c r="BN1453" s="15"/>
      <c r="BO1453" s="15"/>
      <c r="BQ1453" s="18"/>
      <c r="BR1453" s="15"/>
      <c r="BS1453" s="15"/>
      <c r="BT1453" s="15"/>
      <c r="BU1453" s="15"/>
      <c r="BV1453" s="15"/>
      <c r="BW1453" s="15"/>
      <c r="BX1453" s="15"/>
      <c r="BY1453" s="15"/>
      <c r="BZ1453" s="15"/>
    </row>
    <row r="1454" spans="1:78" ht="15" customHeight="1" x14ac:dyDescent="0.75">
      <c r="A1454" s="10">
        <v>1</v>
      </c>
      <c r="B1454" s="11">
        <v>11000</v>
      </c>
      <c r="C1454" s="11">
        <v>77517</v>
      </c>
      <c r="D1454" s="11">
        <v>86214</v>
      </c>
      <c r="E1454" s="11">
        <v>2</v>
      </c>
      <c r="F1454" s="11">
        <v>2</v>
      </c>
      <c r="G1454" s="11">
        <v>0</v>
      </c>
      <c r="H1454" s="11">
        <v>352.37913787000002</v>
      </c>
      <c r="I1454" s="11">
        <v>0</v>
      </c>
      <c r="J1454" s="11">
        <v>28</v>
      </c>
      <c r="K1454" s="11">
        <v>28.030214206</v>
      </c>
      <c r="L1454" s="11" t="s">
        <v>13</v>
      </c>
      <c r="M1454" s="11" t="s">
        <v>18</v>
      </c>
      <c r="N1454" s="11">
        <f t="shared" si="154"/>
        <v>1</v>
      </c>
      <c r="O1454" s="11">
        <f t="shared" si="155"/>
        <v>0</v>
      </c>
      <c r="P1454" s="11">
        <f t="shared" si="156"/>
        <v>0</v>
      </c>
      <c r="Q1454" s="11">
        <f t="shared" si="157"/>
        <v>0</v>
      </c>
      <c r="R1454" s="11">
        <f t="shared" si="158"/>
        <v>0</v>
      </c>
      <c r="S1454" s="11">
        <f t="shared" si="159"/>
        <v>1</v>
      </c>
      <c r="T1454" s="9">
        <f t="shared" si="160"/>
        <v>352.37913787000002</v>
      </c>
      <c r="AT1454" s="18"/>
      <c r="AU1454" s="15"/>
      <c r="AV1454" s="15"/>
      <c r="AW1454" s="15"/>
      <c r="AX1454" s="15"/>
      <c r="AY1454" s="15"/>
      <c r="AZ1454" s="15"/>
      <c r="BA1454" s="15"/>
      <c r="BB1454" s="15"/>
      <c r="BC1454" s="15"/>
      <c r="BD1454" s="15"/>
      <c r="BE1454" s="15"/>
      <c r="BF1454" s="15"/>
      <c r="BG1454" s="15"/>
      <c r="BH1454" s="15"/>
      <c r="BI1454" s="15"/>
      <c r="BJ1454" s="15"/>
      <c r="BK1454" s="15"/>
      <c r="BL1454" s="15"/>
      <c r="BM1454" s="15"/>
      <c r="BN1454" s="15"/>
      <c r="BO1454" s="15"/>
      <c r="BQ1454" s="18"/>
      <c r="BR1454" s="15"/>
      <c r="BS1454" s="15"/>
      <c r="BT1454" s="15"/>
      <c r="BU1454" s="15"/>
      <c r="BV1454" s="15"/>
      <c r="BW1454" s="15"/>
      <c r="BX1454" s="15"/>
      <c r="BY1454" s="15"/>
      <c r="BZ1454" s="15"/>
    </row>
    <row r="1455" spans="1:78" ht="15" customHeight="1" x14ac:dyDescent="0.75">
      <c r="A1455" s="10">
        <v>0</v>
      </c>
      <c r="B1455" s="11">
        <v>11000</v>
      </c>
      <c r="C1455" s="11">
        <v>56795</v>
      </c>
      <c r="D1455" s="11">
        <v>70014</v>
      </c>
      <c r="E1455" s="11">
        <v>3</v>
      </c>
      <c r="F1455" s="11">
        <v>0</v>
      </c>
      <c r="G1455" s="11">
        <v>1</v>
      </c>
      <c r="H1455" s="11">
        <v>319.79577126999999</v>
      </c>
      <c r="I1455" s="11">
        <v>0</v>
      </c>
      <c r="J1455" s="11">
        <v>10</v>
      </c>
      <c r="K1455" s="11">
        <v>33.596170858000001</v>
      </c>
      <c r="L1455" s="11" t="s">
        <v>20</v>
      </c>
      <c r="M1455" s="11" t="s">
        <v>14</v>
      </c>
      <c r="N1455" s="11">
        <f t="shared" si="154"/>
        <v>0</v>
      </c>
      <c r="O1455" s="11">
        <f t="shared" si="155"/>
        <v>0</v>
      </c>
      <c r="P1455" s="11">
        <f t="shared" si="156"/>
        <v>1</v>
      </c>
      <c r="Q1455" s="11">
        <f t="shared" si="157"/>
        <v>0</v>
      </c>
      <c r="R1455" s="11">
        <f t="shared" si="158"/>
        <v>0</v>
      </c>
      <c r="S1455" s="11">
        <f t="shared" si="159"/>
        <v>0</v>
      </c>
      <c r="T1455" s="9">
        <f t="shared" si="160"/>
        <v>0</v>
      </c>
      <c r="AT1455" s="18"/>
      <c r="AU1455" s="15"/>
      <c r="AV1455" s="15"/>
      <c r="AW1455" s="15"/>
      <c r="AX1455" s="15"/>
      <c r="AY1455" s="15"/>
      <c r="AZ1455" s="15"/>
      <c r="BA1455" s="15"/>
      <c r="BB1455" s="15"/>
      <c r="BC1455" s="15"/>
      <c r="BD1455" s="15"/>
      <c r="BE1455" s="15"/>
      <c r="BF1455" s="15"/>
      <c r="BG1455" s="15"/>
      <c r="BH1455" s="15"/>
      <c r="BI1455" s="15"/>
      <c r="BJ1455" s="15"/>
      <c r="BK1455" s="15"/>
      <c r="BL1455" s="15"/>
      <c r="BM1455" s="15"/>
      <c r="BN1455" s="15"/>
      <c r="BO1455" s="15"/>
      <c r="BQ1455" s="18"/>
      <c r="BR1455" s="15"/>
      <c r="BS1455" s="15"/>
      <c r="BT1455" s="15"/>
      <c r="BU1455" s="15"/>
      <c r="BV1455" s="15"/>
      <c r="BW1455" s="15"/>
      <c r="BX1455" s="15"/>
      <c r="BY1455" s="15"/>
      <c r="BZ1455" s="15"/>
    </row>
    <row r="1456" spans="1:78" ht="15" customHeight="1" x14ac:dyDescent="0.75">
      <c r="A1456" s="10">
        <v>1</v>
      </c>
      <c r="B1456" s="11">
        <v>11000</v>
      </c>
      <c r="C1456" s="11">
        <v>45000</v>
      </c>
      <c r="D1456" s="11">
        <v>63775</v>
      </c>
      <c r="E1456" s="11">
        <v>14</v>
      </c>
      <c r="F1456" s="11">
        <v>0</v>
      </c>
      <c r="G1456" s="11">
        <v>0</v>
      </c>
      <c r="H1456" s="11">
        <v>173.16666667000001</v>
      </c>
      <c r="I1456" s="11">
        <v>0</v>
      </c>
      <c r="J1456" s="11">
        <v>18</v>
      </c>
      <c r="K1456" s="11"/>
      <c r="L1456" s="11" t="s">
        <v>20</v>
      </c>
      <c r="M1456" s="11" t="s">
        <v>14</v>
      </c>
      <c r="N1456" s="11">
        <f t="shared" si="154"/>
        <v>0</v>
      </c>
      <c r="O1456" s="11">
        <f t="shared" si="155"/>
        <v>0</v>
      </c>
      <c r="P1456" s="11">
        <f t="shared" si="156"/>
        <v>1</v>
      </c>
      <c r="Q1456" s="11">
        <f t="shared" si="157"/>
        <v>0</v>
      </c>
      <c r="R1456" s="11">
        <f t="shared" si="158"/>
        <v>0</v>
      </c>
      <c r="S1456" s="11">
        <f t="shared" si="159"/>
        <v>0</v>
      </c>
      <c r="T1456" s="9">
        <f t="shared" si="160"/>
        <v>0</v>
      </c>
      <c r="AT1456" s="18"/>
      <c r="AU1456" s="15"/>
      <c r="AV1456" s="15"/>
      <c r="AW1456" s="15"/>
      <c r="AX1456" s="15"/>
      <c r="AY1456" s="15"/>
      <c r="AZ1456" s="15"/>
      <c r="BA1456" s="15"/>
      <c r="BB1456" s="15"/>
      <c r="BC1456" s="15"/>
      <c r="BD1456" s="15"/>
      <c r="BE1456" s="15"/>
      <c r="BF1456" s="15"/>
      <c r="BG1456" s="15"/>
      <c r="BH1456" s="15"/>
      <c r="BI1456" s="15"/>
      <c r="BJ1456" s="15"/>
      <c r="BK1456" s="15"/>
      <c r="BL1456" s="15"/>
      <c r="BM1456" s="15"/>
      <c r="BN1456" s="15"/>
      <c r="BO1456" s="15"/>
      <c r="BQ1456" s="18"/>
      <c r="BR1456" s="15"/>
      <c r="BS1456" s="15"/>
      <c r="BT1456" s="15"/>
      <c r="BU1456" s="15"/>
      <c r="BV1456" s="15"/>
      <c r="BW1456" s="15"/>
      <c r="BX1456" s="15"/>
      <c r="BY1456" s="15"/>
      <c r="BZ1456" s="15"/>
    </row>
    <row r="1457" spans="1:78" ht="15" customHeight="1" x14ac:dyDescent="0.75">
      <c r="A1457" s="10">
        <v>1</v>
      </c>
      <c r="B1457" s="11">
        <v>11000</v>
      </c>
      <c r="C1457" s="11">
        <v>49000</v>
      </c>
      <c r="D1457" s="11">
        <v>66922</v>
      </c>
      <c r="E1457" s="11">
        <v>11</v>
      </c>
      <c r="F1457" s="11">
        <v>0</v>
      </c>
      <c r="G1457" s="11">
        <v>2</v>
      </c>
      <c r="H1457" s="11">
        <v>91</v>
      </c>
      <c r="I1457" s="11">
        <v>3</v>
      </c>
      <c r="J1457" s="11">
        <v>32</v>
      </c>
      <c r="K1457" s="11"/>
      <c r="L1457" s="11" t="s">
        <v>20</v>
      </c>
      <c r="M1457" s="11" t="s">
        <v>14</v>
      </c>
      <c r="N1457" s="11">
        <f t="shared" si="154"/>
        <v>0</v>
      </c>
      <c r="O1457" s="11">
        <f t="shared" si="155"/>
        <v>0</v>
      </c>
      <c r="P1457" s="11">
        <f t="shared" si="156"/>
        <v>1</v>
      </c>
      <c r="Q1457" s="11">
        <f t="shared" si="157"/>
        <v>0</v>
      </c>
      <c r="R1457" s="11">
        <f t="shared" si="158"/>
        <v>0</v>
      </c>
      <c r="S1457" s="11">
        <f t="shared" si="159"/>
        <v>0</v>
      </c>
      <c r="T1457" s="9">
        <f t="shared" si="160"/>
        <v>0</v>
      </c>
      <c r="AT1457" s="18"/>
      <c r="AU1457" s="15"/>
      <c r="AV1457" s="15"/>
      <c r="AW1457" s="15"/>
      <c r="AX1457" s="15"/>
      <c r="AY1457" s="15"/>
      <c r="AZ1457" s="15"/>
      <c r="BA1457" s="15"/>
      <c r="BB1457" s="15"/>
      <c r="BC1457" s="15"/>
      <c r="BD1457" s="15"/>
      <c r="BE1457" s="15"/>
      <c r="BF1457" s="15"/>
      <c r="BG1457" s="15"/>
      <c r="BH1457" s="15"/>
      <c r="BI1457" s="15"/>
      <c r="BJ1457" s="15"/>
      <c r="BK1457" s="15"/>
      <c r="BL1457" s="15"/>
      <c r="BM1457" s="15"/>
      <c r="BN1457" s="15"/>
      <c r="BO1457" s="15"/>
      <c r="BQ1457" s="18"/>
      <c r="BR1457" s="15"/>
      <c r="BS1457" s="15"/>
      <c r="BT1457" s="15"/>
      <c r="BU1457" s="15"/>
      <c r="BV1457" s="15"/>
      <c r="BW1457" s="15"/>
      <c r="BX1457" s="15"/>
      <c r="BY1457" s="15"/>
      <c r="BZ1457" s="15"/>
    </row>
    <row r="1458" spans="1:78" ht="15" customHeight="1" x14ac:dyDescent="0.75">
      <c r="A1458" s="10">
        <v>0</v>
      </c>
      <c r="B1458" s="11">
        <v>11000</v>
      </c>
      <c r="C1458" s="11">
        <v>108095</v>
      </c>
      <c r="D1458" s="11">
        <v>137000</v>
      </c>
      <c r="E1458" s="11">
        <v>3</v>
      </c>
      <c r="F1458" s="11">
        <v>0</v>
      </c>
      <c r="G1458" s="11">
        <v>0</v>
      </c>
      <c r="H1458" s="11">
        <v>277</v>
      </c>
      <c r="I1458" s="11">
        <v>1</v>
      </c>
      <c r="J1458" s="11">
        <v>46</v>
      </c>
      <c r="K1458" s="11"/>
      <c r="L1458" s="11" t="s">
        <v>20</v>
      </c>
      <c r="M1458" s="11" t="s">
        <v>18</v>
      </c>
      <c r="N1458" s="11">
        <f t="shared" si="154"/>
        <v>0</v>
      </c>
      <c r="O1458" s="11">
        <f t="shared" si="155"/>
        <v>0</v>
      </c>
      <c r="P1458" s="11">
        <f t="shared" si="156"/>
        <v>0</v>
      </c>
      <c r="Q1458" s="11">
        <f t="shared" si="157"/>
        <v>0</v>
      </c>
      <c r="R1458" s="11">
        <f t="shared" si="158"/>
        <v>0</v>
      </c>
      <c r="S1458" s="11">
        <f t="shared" si="159"/>
        <v>1</v>
      </c>
      <c r="T1458" s="9">
        <f t="shared" si="160"/>
        <v>0</v>
      </c>
      <c r="AT1458" s="18"/>
      <c r="AU1458" s="15"/>
      <c r="AV1458" s="15"/>
      <c r="AW1458" s="15"/>
      <c r="AX1458" s="15"/>
      <c r="AY1458" s="15"/>
      <c r="AZ1458" s="15"/>
      <c r="BA1458" s="15"/>
      <c r="BB1458" s="15"/>
      <c r="BC1458" s="15"/>
      <c r="BD1458" s="15"/>
      <c r="BE1458" s="15"/>
      <c r="BF1458" s="15"/>
      <c r="BG1458" s="15"/>
      <c r="BH1458" s="15"/>
      <c r="BI1458" s="15"/>
      <c r="BJ1458" s="15"/>
      <c r="BK1458" s="15"/>
      <c r="BL1458" s="15"/>
      <c r="BM1458" s="15"/>
      <c r="BN1458" s="15"/>
      <c r="BO1458" s="15"/>
      <c r="BQ1458" s="18"/>
      <c r="BR1458" s="15"/>
      <c r="BS1458" s="15"/>
      <c r="BT1458" s="15"/>
      <c r="BU1458" s="15"/>
      <c r="BV1458" s="15"/>
      <c r="BW1458" s="15"/>
      <c r="BX1458" s="15"/>
      <c r="BY1458" s="15"/>
      <c r="BZ1458" s="15"/>
    </row>
    <row r="1459" spans="1:78" ht="15" customHeight="1" x14ac:dyDescent="0.75">
      <c r="A1459" s="10">
        <v>0</v>
      </c>
      <c r="B1459" s="11">
        <v>11000</v>
      </c>
      <c r="C1459" s="11">
        <v>15129</v>
      </c>
      <c r="D1459" s="11">
        <v>29375</v>
      </c>
      <c r="E1459" s="11">
        <v>6</v>
      </c>
      <c r="F1459" s="11">
        <v>0</v>
      </c>
      <c r="G1459" s="11">
        <v>1</v>
      </c>
      <c r="H1459" s="11">
        <v>102.43333333</v>
      </c>
      <c r="I1459" s="11">
        <v>0</v>
      </c>
      <c r="J1459" s="11">
        <v>17</v>
      </c>
      <c r="K1459" s="11"/>
      <c r="L1459" s="11" t="s">
        <v>20</v>
      </c>
      <c r="M1459" s="11" t="s">
        <v>15</v>
      </c>
      <c r="N1459" s="11">
        <f t="shared" si="154"/>
        <v>0</v>
      </c>
      <c r="O1459" s="11">
        <f t="shared" si="155"/>
        <v>0</v>
      </c>
      <c r="P1459" s="11">
        <f t="shared" si="156"/>
        <v>0</v>
      </c>
      <c r="Q1459" s="11">
        <f t="shared" si="157"/>
        <v>1</v>
      </c>
      <c r="R1459" s="11">
        <f t="shared" si="158"/>
        <v>0</v>
      </c>
      <c r="S1459" s="11">
        <f t="shared" si="159"/>
        <v>0</v>
      </c>
      <c r="T1459" s="9">
        <f t="shared" si="160"/>
        <v>0</v>
      </c>
      <c r="AT1459" s="18"/>
      <c r="AU1459" s="15"/>
      <c r="AV1459" s="15"/>
      <c r="AW1459" s="15"/>
      <c r="AX1459" s="15"/>
      <c r="AY1459" s="15"/>
      <c r="AZ1459" s="15"/>
      <c r="BA1459" s="15"/>
      <c r="BB1459" s="15"/>
      <c r="BC1459" s="15"/>
      <c r="BD1459" s="15"/>
      <c r="BE1459" s="15"/>
      <c r="BF1459" s="15"/>
      <c r="BG1459" s="15"/>
      <c r="BH1459" s="15"/>
      <c r="BI1459" s="15"/>
      <c r="BJ1459" s="15"/>
      <c r="BK1459" s="15"/>
      <c r="BL1459" s="15"/>
      <c r="BM1459" s="15"/>
      <c r="BN1459" s="15"/>
      <c r="BO1459" s="15"/>
      <c r="BQ1459" s="18"/>
      <c r="BR1459" s="15"/>
      <c r="BS1459" s="15"/>
      <c r="BT1459" s="15"/>
      <c r="BU1459" s="15"/>
      <c r="BV1459" s="15"/>
      <c r="BW1459" s="15"/>
      <c r="BX1459" s="15"/>
      <c r="BY1459" s="15"/>
      <c r="BZ1459" s="15"/>
    </row>
    <row r="1460" spans="1:78" ht="15" customHeight="1" x14ac:dyDescent="0.75">
      <c r="A1460" s="10">
        <v>0</v>
      </c>
      <c r="B1460" s="11">
        <v>11000</v>
      </c>
      <c r="C1460" s="11">
        <v>74596</v>
      </c>
      <c r="D1460" s="11">
        <v>98000</v>
      </c>
      <c r="E1460" s="11">
        <v>6</v>
      </c>
      <c r="F1460" s="11">
        <v>0</v>
      </c>
      <c r="G1460" s="11">
        <v>0</v>
      </c>
      <c r="H1460" s="11">
        <v>108.53333333</v>
      </c>
      <c r="I1460" s="11">
        <v>1</v>
      </c>
      <c r="J1460" s="11">
        <v>27</v>
      </c>
      <c r="K1460" s="11"/>
      <c r="L1460" s="11" t="s">
        <v>13</v>
      </c>
      <c r="M1460" s="11" t="s">
        <v>18</v>
      </c>
      <c r="N1460" s="11">
        <f t="shared" si="154"/>
        <v>1</v>
      </c>
      <c r="O1460" s="11">
        <f t="shared" si="155"/>
        <v>0</v>
      </c>
      <c r="P1460" s="11">
        <f t="shared" si="156"/>
        <v>0</v>
      </c>
      <c r="Q1460" s="11">
        <f t="shared" si="157"/>
        <v>0</v>
      </c>
      <c r="R1460" s="11">
        <f t="shared" si="158"/>
        <v>0</v>
      </c>
      <c r="S1460" s="11">
        <f t="shared" si="159"/>
        <v>1</v>
      </c>
      <c r="T1460" s="9">
        <f t="shared" si="160"/>
        <v>108.53333333</v>
      </c>
      <c r="AT1460" s="18"/>
      <c r="AU1460" s="15"/>
      <c r="AV1460" s="15"/>
      <c r="AW1460" s="15"/>
      <c r="AX1460" s="15"/>
      <c r="AY1460" s="15"/>
      <c r="AZ1460" s="15"/>
      <c r="BA1460" s="15"/>
      <c r="BB1460" s="15"/>
      <c r="BC1460" s="15"/>
      <c r="BD1460" s="15"/>
      <c r="BE1460" s="15"/>
      <c r="BF1460" s="15"/>
      <c r="BG1460" s="15"/>
      <c r="BH1460" s="15"/>
      <c r="BI1460" s="15"/>
      <c r="BJ1460" s="15"/>
      <c r="BK1460" s="15"/>
      <c r="BL1460" s="15"/>
      <c r="BM1460" s="15"/>
      <c r="BN1460" s="15"/>
      <c r="BO1460" s="15"/>
      <c r="BQ1460" s="18"/>
      <c r="BR1460" s="15"/>
      <c r="BS1460" s="15"/>
      <c r="BT1460" s="15"/>
      <c r="BU1460" s="15"/>
      <c r="BV1460" s="15"/>
      <c r="BW1460" s="15"/>
      <c r="BX1460" s="15"/>
      <c r="BY1460" s="15"/>
      <c r="BZ1460" s="15"/>
    </row>
    <row r="1461" spans="1:78" ht="15" customHeight="1" x14ac:dyDescent="0.75">
      <c r="A1461" s="10">
        <v>0</v>
      </c>
      <c r="B1461" s="11">
        <v>11000</v>
      </c>
      <c r="C1461" s="11">
        <v>85149</v>
      </c>
      <c r="D1461" s="11">
        <v>106820</v>
      </c>
      <c r="E1461" s="11">
        <v>10</v>
      </c>
      <c r="F1461" s="11">
        <v>0</v>
      </c>
      <c r="G1461" s="11">
        <v>0</v>
      </c>
      <c r="H1461" s="11">
        <v>240.43333333000001</v>
      </c>
      <c r="I1461" s="11">
        <v>0</v>
      </c>
      <c r="J1461" s="11">
        <v>25</v>
      </c>
      <c r="K1461" s="11"/>
      <c r="L1461" s="11" t="s">
        <v>13</v>
      </c>
      <c r="M1461" s="11" t="s">
        <v>17</v>
      </c>
      <c r="N1461" s="11">
        <f t="shared" si="154"/>
        <v>1</v>
      </c>
      <c r="O1461" s="11">
        <f t="shared" si="155"/>
        <v>1</v>
      </c>
      <c r="P1461" s="11">
        <f t="shared" si="156"/>
        <v>0</v>
      </c>
      <c r="Q1461" s="11">
        <f t="shared" si="157"/>
        <v>0</v>
      </c>
      <c r="R1461" s="11">
        <f t="shared" si="158"/>
        <v>0</v>
      </c>
      <c r="S1461" s="11">
        <f t="shared" si="159"/>
        <v>0</v>
      </c>
      <c r="T1461" s="9">
        <f t="shared" si="160"/>
        <v>240.43333333000001</v>
      </c>
      <c r="AT1461" s="18"/>
      <c r="AU1461" s="15"/>
      <c r="AV1461" s="15"/>
      <c r="AW1461" s="15"/>
      <c r="AX1461" s="15"/>
      <c r="AY1461" s="15"/>
      <c r="AZ1461" s="15"/>
      <c r="BA1461" s="15"/>
      <c r="BB1461" s="15"/>
      <c r="BC1461" s="15"/>
      <c r="BD1461" s="15"/>
      <c r="BE1461" s="15"/>
      <c r="BF1461" s="15"/>
      <c r="BG1461" s="15"/>
      <c r="BH1461" s="15"/>
      <c r="BI1461" s="15"/>
      <c r="BJ1461" s="15"/>
      <c r="BK1461" s="15"/>
      <c r="BL1461" s="15"/>
      <c r="BM1461" s="15"/>
      <c r="BN1461" s="15"/>
      <c r="BO1461" s="15"/>
      <c r="BQ1461" s="18"/>
      <c r="BR1461" s="15"/>
      <c r="BS1461" s="15"/>
      <c r="BT1461" s="15"/>
      <c r="BU1461" s="15"/>
      <c r="BV1461" s="15"/>
      <c r="BW1461" s="15"/>
      <c r="BX1461" s="15"/>
      <c r="BY1461" s="15"/>
      <c r="BZ1461" s="15"/>
    </row>
    <row r="1462" spans="1:78" ht="15" customHeight="1" x14ac:dyDescent="0.75">
      <c r="A1462" s="10">
        <v>0</v>
      </c>
      <c r="B1462" s="11">
        <v>11000</v>
      </c>
      <c r="C1462" s="11">
        <v>102000</v>
      </c>
      <c r="D1462" s="11">
        <v>120000</v>
      </c>
      <c r="E1462" s="11">
        <v>3</v>
      </c>
      <c r="F1462" s="11">
        <v>0</v>
      </c>
      <c r="G1462" s="11">
        <v>0</v>
      </c>
      <c r="H1462" s="11">
        <v>125.8</v>
      </c>
      <c r="I1462" s="11">
        <v>1</v>
      </c>
      <c r="J1462" s="11">
        <v>26</v>
      </c>
      <c r="K1462" s="11"/>
      <c r="L1462" s="11" t="s">
        <v>20</v>
      </c>
      <c r="M1462" s="11"/>
      <c r="N1462" s="11">
        <f t="shared" si="154"/>
        <v>0</v>
      </c>
      <c r="O1462" s="11">
        <f t="shared" si="155"/>
        <v>0</v>
      </c>
      <c r="P1462" s="11">
        <f t="shared" si="156"/>
        <v>0</v>
      </c>
      <c r="Q1462" s="11">
        <f t="shared" si="157"/>
        <v>0</v>
      </c>
      <c r="R1462" s="11">
        <f t="shared" si="158"/>
        <v>0</v>
      </c>
      <c r="S1462" s="11">
        <f t="shared" si="159"/>
        <v>0</v>
      </c>
      <c r="T1462" s="9">
        <f t="shared" si="160"/>
        <v>0</v>
      </c>
      <c r="AT1462" s="18"/>
      <c r="AU1462" s="15"/>
      <c r="AV1462" s="15"/>
      <c r="AW1462" s="15"/>
      <c r="AX1462" s="15"/>
      <c r="AY1462" s="15"/>
      <c r="AZ1462" s="15"/>
      <c r="BA1462" s="15"/>
      <c r="BB1462" s="15"/>
      <c r="BC1462" s="15"/>
      <c r="BD1462" s="15"/>
      <c r="BE1462" s="15"/>
      <c r="BF1462" s="15"/>
      <c r="BG1462" s="15"/>
      <c r="BH1462" s="15"/>
      <c r="BI1462" s="15"/>
      <c r="BJ1462" s="15"/>
      <c r="BK1462" s="15"/>
      <c r="BL1462" s="15"/>
      <c r="BM1462" s="15"/>
      <c r="BN1462" s="15"/>
      <c r="BO1462" s="15"/>
      <c r="BQ1462" s="18"/>
      <c r="BR1462" s="15"/>
      <c r="BS1462" s="15"/>
      <c r="BT1462" s="15"/>
      <c r="BU1462" s="15"/>
      <c r="BV1462" s="15"/>
      <c r="BW1462" s="15"/>
      <c r="BX1462" s="15"/>
      <c r="BY1462" s="15"/>
      <c r="BZ1462" s="15"/>
    </row>
    <row r="1463" spans="1:78" ht="15" customHeight="1" x14ac:dyDescent="0.75">
      <c r="A1463" s="10">
        <v>0</v>
      </c>
      <c r="B1463" s="11">
        <v>11000</v>
      </c>
      <c r="C1463" s="11">
        <v>63847</v>
      </c>
      <c r="D1463" s="11">
        <v>86500</v>
      </c>
      <c r="E1463" s="11">
        <v>26</v>
      </c>
      <c r="F1463" s="11">
        <v>0</v>
      </c>
      <c r="G1463" s="11">
        <v>0</v>
      </c>
      <c r="H1463" s="11">
        <v>170.43333333000001</v>
      </c>
      <c r="I1463" s="11">
        <v>2</v>
      </c>
      <c r="J1463" s="11">
        <v>14</v>
      </c>
      <c r="K1463" s="11"/>
      <c r="L1463" s="11" t="s">
        <v>13</v>
      </c>
      <c r="M1463" s="11" t="s">
        <v>15</v>
      </c>
      <c r="N1463" s="11">
        <f t="shared" si="154"/>
        <v>1</v>
      </c>
      <c r="O1463" s="11">
        <f t="shared" si="155"/>
        <v>0</v>
      </c>
      <c r="P1463" s="11">
        <f t="shared" si="156"/>
        <v>0</v>
      </c>
      <c r="Q1463" s="11">
        <f t="shared" si="157"/>
        <v>1</v>
      </c>
      <c r="R1463" s="11">
        <f t="shared" si="158"/>
        <v>0</v>
      </c>
      <c r="S1463" s="11">
        <f t="shared" si="159"/>
        <v>0</v>
      </c>
      <c r="T1463" s="9">
        <f t="shared" si="160"/>
        <v>170.43333333000001</v>
      </c>
      <c r="AT1463" s="18"/>
      <c r="AU1463" s="15"/>
      <c r="AV1463" s="15"/>
      <c r="AW1463" s="15"/>
      <c r="AX1463" s="15"/>
      <c r="AY1463" s="15"/>
      <c r="AZ1463" s="15"/>
      <c r="BA1463" s="15"/>
      <c r="BB1463" s="15"/>
      <c r="BC1463" s="15"/>
      <c r="BD1463" s="15"/>
      <c r="BE1463" s="15"/>
      <c r="BF1463" s="15"/>
      <c r="BG1463" s="15"/>
      <c r="BH1463" s="15"/>
      <c r="BI1463" s="15"/>
      <c r="BJ1463" s="15"/>
      <c r="BK1463" s="15"/>
      <c r="BL1463" s="15"/>
      <c r="BM1463" s="15"/>
      <c r="BN1463" s="15"/>
      <c r="BO1463" s="15"/>
      <c r="BQ1463" s="18"/>
      <c r="BR1463" s="15"/>
      <c r="BS1463" s="15"/>
      <c r="BT1463" s="15"/>
      <c r="BU1463" s="15"/>
      <c r="BV1463" s="15"/>
      <c r="BW1463" s="15"/>
      <c r="BX1463" s="15"/>
      <c r="BY1463" s="15"/>
      <c r="BZ1463" s="15"/>
    </row>
    <row r="1464" spans="1:78" ht="15" customHeight="1" x14ac:dyDescent="0.75">
      <c r="A1464" s="10">
        <v>1</v>
      </c>
      <c r="B1464" s="11">
        <v>11000</v>
      </c>
      <c r="C1464" s="11">
        <v>54100</v>
      </c>
      <c r="D1464" s="11">
        <v>70438</v>
      </c>
      <c r="E1464" s="11">
        <v>2</v>
      </c>
      <c r="F1464" s="11">
        <v>3</v>
      </c>
      <c r="G1464" s="11">
        <v>1</v>
      </c>
      <c r="H1464" s="11">
        <v>115.6</v>
      </c>
      <c r="I1464" s="11">
        <v>1</v>
      </c>
      <c r="J1464" s="11">
        <v>25</v>
      </c>
      <c r="K1464" s="11"/>
      <c r="L1464" s="11" t="s">
        <v>20</v>
      </c>
      <c r="M1464" s="11" t="s">
        <v>19</v>
      </c>
      <c r="N1464" s="11">
        <f t="shared" si="154"/>
        <v>0</v>
      </c>
      <c r="O1464" s="11">
        <f t="shared" si="155"/>
        <v>0</v>
      </c>
      <c r="P1464" s="11">
        <f t="shared" si="156"/>
        <v>0</v>
      </c>
      <c r="Q1464" s="11">
        <f t="shared" si="157"/>
        <v>0</v>
      </c>
      <c r="R1464" s="11">
        <f t="shared" si="158"/>
        <v>0</v>
      </c>
      <c r="S1464" s="11">
        <f t="shared" si="159"/>
        <v>0</v>
      </c>
      <c r="T1464" s="9">
        <f t="shared" si="160"/>
        <v>0</v>
      </c>
      <c r="AT1464" s="18"/>
      <c r="AU1464" s="15"/>
      <c r="AV1464" s="15"/>
      <c r="AW1464" s="15"/>
      <c r="AX1464" s="15"/>
      <c r="AY1464" s="15"/>
      <c r="AZ1464" s="15"/>
      <c r="BA1464" s="15"/>
      <c r="BB1464" s="15"/>
      <c r="BC1464" s="15"/>
      <c r="BD1464" s="15"/>
      <c r="BE1464" s="15"/>
      <c r="BF1464" s="15"/>
      <c r="BG1464" s="15"/>
      <c r="BH1464" s="15"/>
      <c r="BI1464" s="15"/>
      <c r="BJ1464" s="15"/>
      <c r="BK1464" s="15"/>
      <c r="BL1464" s="15"/>
      <c r="BM1464" s="15"/>
      <c r="BN1464" s="15"/>
      <c r="BO1464" s="15"/>
      <c r="BQ1464" s="18"/>
      <c r="BR1464" s="15"/>
      <c r="BS1464" s="15"/>
      <c r="BT1464" s="15"/>
      <c r="BU1464" s="15"/>
      <c r="BV1464" s="15"/>
      <c r="BW1464" s="15"/>
      <c r="BX1464" s="15"/>
      <c r="BY1464" s="15"/>
      <c r="BZ1464" s="15"/>
    </row>
    <row r="1465" spans="1:78" ht="15" customHeight="1" x14ac:dyDescent="0.75">
      <c r="A1465" s="10">
        <v>1</v>
      </c>
      <c r="B1465" s="11">
        <v>11000</v>
      </c>
      <c r="C1465" s="11">
        <v>66400</v>
      </c>
      <c r="D1465" s="11">
        <v>81500</v>
      </c>
      <c r="E1465" s="11">
        <v>9.5</v>
      </c>
      <c r="F1465" s="11">
        <v>0</v>
      </c>
      <c r="G1465" s="11">
        <v>0</v>
      </c>
      <c r="H1465" s="11">
        <v>215.06666666999999</v>
      </c>
      <c r="I1465" s="11">
        <v>0</v>
      </c>
      <c r="J1465" s="11">
        <v>65</v>
      </c>
      <c r="K1465" s="11"/>
      <c r="L1465" s="11" t="s">
        <v>20</v>
      </c>
      <c r="M1465" s="11" t="s">
        <v>14</v>
      </c>
      <c r="N1465" s="11">
        <f t="shared" si="154"/>
        <v>0</v>
      </c>
      <c r="O1465" s="11">
        <f t="shared" si="155"/>
        <v>0</v>
      </c>
      <c r="P1465" s="11">
        <f t="shared" si="156"/>
        <v>1</v>
      </c>
      <c r="Q1465" s="11">
        <f t="shared" si="157"/>
        <v>0</v>
      </c>
      <c r="R1465" s="11">
        <f t="shared" si="158"/>
        <v>0</v>
      </c>
      <c r="S1465" s="11">
        <f t="shared" si="159"/>
        <v>0</v>
      </c>
      <c r="T1465" s="9">
        <f t="shared" si="160"/>
        <v>0</v>
      </c>
      <c r="AT1465" s="18"/>
      <c r="AU1465" s="15"/>
      <c r="AV1465" s="15"/>
      <c r="AW1465" s="15"/>
      <c r="AX1465" s="15"/>
      <c r="AY1465" s="15"/>
      <c r="AZ1465" s="15"/>
      <c r="BA1465" s="15"/>
      <c r="BB1465" s="15"/>
      <c r="BC1465" s="15"/>
      <c r="BD1465" s="15"/>
      <c r="BE1465" s="15"/>
      <c r="BF1465" s="15"/>
      <c r="BG1465" s="15"/>
      <c r="BH1465" s="15"/>
      <c r="BI1465" s="15"/>
      <c r="BJ1465" s="15"/>
      <c r="BK1465" s="15"/>
      <c r="BL1465" s="15"/>
      <c r="BM1465" s="15"/>
      <c r="BN1465" s="15"/>
      <c r="BO1465" s="15"/>
      <c r="BQ1465" s="18"/>
      <c r="BR1465" s="15"/>
      <c r="BS1465" s="15"/>
      <c r="BT1465" s="15"/>
      <c r="BU1465" s="15"/>
      <c r="BV1465" s="15"/>
      <c r="BW1465" s="15"/>
      <c r="BX1465" s="15"/>
      <c r="BY1465" s="15"/>
      <c r="BZ1465" s="15"/>
    </row>
    <row r="1466" spans="1:78" ht="15" customHeight="1" x14ac:dyDescent="0.75">
      <c r="A1466" s="10">
        <v>1</v>
      </c>
      <c r="B1466" s="11">
        <v>11000</v>
      </c>
      <c r="C1466" s="11">
        <v>63975</v>
      </c>
      <c r="D1466" s="11">
        <v>235000</v>
      </c>
      <c r="E1466" s="11">
        <v>4</v>
      </c>
      <c r="F1466" s="11">
        <v>5</v>
      </c>
      <c r="G1466" s="11">
        <v>0</v>
      </c>
      <c r="H1466" s="11">
        <v>123.76666667000001</v>
      </c>
      <c r="I1466" s="11">
        <v>1</v>
      </c>
      <c r="J1466" s="11">
        <v>17</v>
      </c>
      <c r="K1466" s="11"/>
      <c r="L1466" s="11" t="s">
        <v>13</v>
      </c>
      <c r="M1466" s="11" t="s">
        <v>18</v>
      </c>
      <c r="N1466" s="11">
        <f t="shared" si="154"/>
        <v>1</v>
      </c>
      <c r="O1466" s="11">
        <f t="shared" si="155"/>
        <v>0</v>
      </c>
      <c r="P1466" s="11">
        <f t="shared" si="156"/>
        <v>0</v>
      </c>
      <c r="Q1466" s="11">
        <f t="shared" si="157"/>
        <v>0</v>
      </c>
      <c r="R1466" s="11">
        <f t="shared" si="158"/>
        <v>0</v>
      </c>
      <c r="S1466" s="11">
        <f t="shared" si="159"/>
        <v>1</v>
      </c>
      <c r="T1466" s="9">
        <f t="shared" si="160"/>
        <v>123.76666667000001</v>
      </c>
      <c r="AT1466" s="18"/>
      <c r="AU1466" s="15"/>
      <c r="AV1466" s="15"/>
      <c r="AW1466" s="15"/>
      <c r="AX1466" s="15"/>
      <c r="AY1466" s="15"/>
      <c r="AZ1466" s="15"/>
      <c r="BA1466" s="15"/>
      <c r="BB1466" s="15"/>
      <c r="BC1466" s="15"/>
      <c r="BD1466" s="15"/>
      <c r="BE1466" s="15"/>
      <c r="BF1466" s="15"/>
      <c r="BG1466" s="15"/>
      <c r="BH1466" s="15"/>
      <c r="BI1466" s="15"/>
      <c r="BJ1466" s="15"/>
      <c r="BK1466" s="15"/>
      <c r="BL1466" s="15"/>
      <c r="BM1466" s="15"/>
      <c r="BN1466" s="15"/>
      <c r="BO1466" s="15"/>
      <c r="BQ1466" s="18"/>
      <c r="BR1466" s="15"/>
      <c r="BS1466" s="15"/>
      <c r="BT1466" s="15"/>
      <c r="BU1466" s="15"/>
      <c r="BV1466" s="15"/>
      <c r="BW1466" s="15"/>
      <c r="BX1466" s="15"/>
      <c r="BY1466" s="15"/>
      <c r="BZ1466" s="15"/>
    </row>
    <row r="1467" spans="1:78" ht="15" customHeight="1" x14ac:dyDescent="0.75">
      <c r="A1467" s="10">
        <v>1</v>
      </c>
      <c r="B1467" s="11">
        <v>11000</v>
      </c>
      <c r="C1467" s="11">
        <v>53700</v>
      </c>
      <c r="D1467" s="11">
        <v>68000</v>
      </c>
      <c r="E1467" s="11">
        <v>6</v>
      </c>
      <c r="F1467" s="11">
        <v>0</v>
      </c>
      <c r="G1467" s="11">
        <v>0</v>
      </c>
      <c r="H1467" s="11">
        <v>101.5</v>
      </c>
      <c r="I1467" s="11">
        <v>0</v>
      </c>
      <c r="J1467" s="11">
        <v>13</v>
      </c>
      <c r="K1467" s="11"/>
      <c r="L1467" s="11" t="s">
        <v>20</v>
      </c>
      <c r="M1467" s="11" t="s">
        <v>17</v>
      </c>
      <c r="N1467" s="11">
        <f t="shared" si="154"/>
        <v>0</v>
      </c>
      <c r="O1467" s="11">
        <f t="shared" si="155"/>
        <v>1</v>
      </c>
      <c r="P1467" s="11">
        <f t="shared" si="156"/>
        <v>0</v>
      </c>
      <c r="Q1467" s="11">
        <f t="shared" si="157"/>
        <v>0</v>
      </c>
      <c r="R1467" s="11">
        <f t="shared" si="158"/>
        <v>0</v>
      </c>
      <c r="S1467" s="11">
        <f t="shared" si="159"/>
        <v>0</v>
      </c>
      <c r="T1467" s="9">
        <f t="shared" si="160"/>
        <v>0</v>
      </c>
      <c r="AT1467" s="18"/>
      <c r="AU1467" s="15"/>
      <c r="AV1467" s="15"/>
      <c r="AW1467" s="15"/>
      <c r="AX1467" s="15"/>
      <c r="AY1467" s="15"/>
      <c r="AZ1467" s="15"/>
      <c r="BA1467" s="15"/>
      <c r="BB1467" s="15"/>
      <c r="BC1467" s="15"/>
      <c r="BD1467" s="15"/>
      <c r="BE1467" s="15"/>
      <c r="BF1467" s="15"/>
      <c r="BG1467" s="15"/>
      <c r="BH1467" s="15"/>
      <c r="BI1467" s="15"/>
      <c r="BJ1467" s="15"/>
      <c r="BK1467" s="15"/>
      <c r="BL1467" s="15"/>
      <c r="BM1467" s="15"/>
      <c r="BN1467" s="15"/>
      <c r="BO1467" s="15"/>
      <c r="BQ1467" s="18"/>
      <c r="BR1467" s="15"/>
      <c r="BS1467" s="15"/>
      <c r="BT1467" s="15"/>
      <c r="BU1467" s="15"/>
      <c r="BV1467" s="15"/>
      <c r="BW1467" s="15"/>
      <c r="BX1467" s="15"/>
      <c r="BY1467" s="15"/>
      <c r="BZ1467" s="15"/>
    </row>
    <row r="1468" spans="1:78" ht="15" customHeight="1" x14ac:dyDescent="0.75">
      <c r="A1468" s="10">
        <v>1</v>
      </c>
      <c r="B1468" s="11">
        <v>11000</v>
      </c>
      <c r="C1468" s="11">
        <v>62227</v>
      </c>
      <c r="D1468" s="11">
        <v>81250</v>
      </c>
      <c r="E1468" s="11">
        <v>9</v>
      </c>
      <c r="F1468" s="11">
        <v>0</v>
      </c>
      <c r="G1468" s="11">
        <v>5</v>
      </c>
      <c r="H1468" s="11">
        <v>123.76666667000001</v>
      </c>
      <c r="I1468" s="11">
        <v>3</v>
      </c>
      <c r="J1468" s="11">
        <v>34</v>
      </c>
      <c r="K1468" s="11"/>
      <c r="L1468" s="11" t="s">
        <v>20</v>
      </c>
      <c r="M1468" s="11" t="s">
        <v>15</v>
      </c>
      <c r="N1468" s="11">
        <f t="shared" si="154"/>
        <v>0</v>
      </c>
      <c r="O1468" s="11">
        <f t="shared" si="155"/>
        <v>0</v>
      </c>
      <c r="P1468" s="11">
        <f t="shared" si="156"/>
        <v>0</v>
      </c>
      <c r="Q1468" s="11">
        <f t="shared" si="157"/>
        <v>1</v>
      </c>
      <c r="R1468" s="11">
        <f t="shared" si="158"/>
        <v>0</v>
      </c>
      <c r="S1468" s="11">
        <f t="shared" si="159"/>
        <v>0</v>
      </c>
      <c r="T1468" s="9">
        <f t="shared" si="160"/>
        <v>0</v>
      </c>
      <c r="AT1468" s="18"/>
      <c r="AU1468" s="15"/>
      <c r="AV1468" s="15"/>
      <c r="AW1468" s="15"/>
      <c r="AX1468" s="15"/>
      <c r="AY1468" s="15"/>
      <c r="AZ1468" s="15"/>
      <c r="BA1468" s="15"/>
      <c r="BB1468" s="15"/>
      <c r="BC1468" s="15"/>
      <c r="BD1468" s="15"/>
      <c r="BE1468" s="15"/>
      <c r="BF1468" s="15"/>
      <c r="BG1468" s="15"/>
      <c r="BH1468" s="15"/>
      <c r="BI1468" s="15"/>
      <c r="BJ1468" s="15"/>
      <c r="BK1468" s="15"/>
      <c r="BL1468" s="15"/>
      <c r="BM1468" s="15"/>
      <c r="BN1468" s="15"/>
      <c r="BO1468" s="15"/>
      <c r="BQ1468" s="18"/>
      <c r="BR1468" s="15"/>
      <c r="BS1468" s="15"/>
      <c r="BT1468" s="15"/>
      <c r="BU1468" s="15"/>
      <c r="BV1468" s="15"/>
      <c r="BW1468" s="15"/>
      <c r="BX1468" s="15"/>
      <c r="BY1468" s="15"/>
      <c r="BZ1468" s="15"/>
    </row>
    <row r="1469" spans="1:78" ht="15" customHeight="1" x14ac:dyDescent="0.75">
      <c r="A1469" s="10">
        <v>1</v>
      </c>
      <c r="B1469" s="11">
        <v>11000</v>
      </c>
      <c r="C1469" s="11">
        <v>41000</v>
      </c>
      <c r="D1469" s="11">
        <v>63450</v>
      </c>
      <c r="E1469" s="11">
        <v>2.9</v>
      </c>
      <c r="F1469" s="11"/>
      <c r="G1469" s="11"/>
      <c r="H1469" s="11"/>
      <c r="I1469" s="11"/>
      <c r="J1469" s="11"/>
      <c r="K1469" s="11"/>
      <c r="L1469" s="11" t="s">
        <v>13</v>
      </c>
      <c r="M1469" s="11" t="s">
        <v>14</v>
      </c>
      <c r="N1469" s="11">
        <f t="shared" si="154"/>
        <v>1</v>
      </c>
      <c r="O1469" s="11">
        <f t="shared" si="155"/>
        <v>0</v>
      </c>
      <c r="P1469" s="11">
        <f t="shared" si="156"/>
        <v>1</v>
      </c>
      <c r="Q1469" s="11">
        <f t="shared" si="157"/>
        <v>0</v>
      </c>
      <c r="R1469" s="11">
        <f t="shared" si="158"/>
        <v>0</v>
      </c>
      <c r="S1469" s="11">
        <f t="shared" si="159"/>
        <v>0</v>
      </c>
      <c r="T1469" s="9">
        <f t="shared" si="160"/>
        <v>0</v>
      </c>
      <c r="AT1469" s="18"/>
      <c r="AU1469" s="15"/>
      <c r="AV1469" s="15"/>
      <c r="AW1469" s="15"/>
      <c r="AX1469" s="15"/>
      <c r="AY1469" s="15"/>
      <c r="AZ1469" s="15"/>
      <c r="BA1469" s="15"/>
      <c r="BB1469" s="15"/>
      <c r="BC1469" s="15"/>
      <c r="BD1469" s="15"/>
      <c r="BE1469" s="15"/>
      <c r="BF1469" s="15"/>
      <c r="BG1469" s="15"/>
      <c r="BH1469" s="15"/>
      <c r="BI1469" s="15"/>
      <c r="BJ1469" s="15"/>
      <c r="BK1469" s="15"/>
      <c r="BL1469" s="15"/>
      <c r="BM1469" s="15"/>
      <c r="BN1469" s="15"/>
      <c r="BO1469" s="15"/>
      <c r="BQ1469" s="18"/>
      <c r="BR1469" s="15"/>
      <c r="BS1469" s="15"/>
      <c r="BT1469" s="15"/>
      <c r="BU1469" s="15"/>
      <c r="BV1469" s="15"/>
      <c r="BW1469" s="15"/>
      <c r="BX1469" s="15"/>
      <c r="BY1469" s="15"/>
      <c r="BZ1469" s="15"/>
    </row>
    <row r="1470" spans="1:78" ht="15" customHeight="1" x14ac:dyDescent="0.75">
      <c r="A1470" s="10">
        <v>1</v>
      </c>
      <c r="B1470" s="11">
        <v>11000</v>
      </c>
      <c r="C1470" s="11">
        <v>122751</v>
      </c>
      <c r="D1470" s="11">
        <v>140000</v>
      </c>
      <c r="E1470" s="11">
        <v>5</v>
      </c>
      <c r="F1470" s="11">
        <v>0</v>
      </c>
      <c r="G1470" s="11">
        <v>0</v>
      </c>
      <c r="H1470" s="11">
        <v>116.7</v>
      </c>
      <c r="I1470" s="11">
        <v>2</v>
      </c>
      <c r="J1470" s="11">
        <v>30</v>
      </c>
      <c r="K1470" s="11"/>
      <c r="L1470" s="11" t="s">
        <v>20</v>
      </c>
      <c r="M1470" s="11" t="s">
        <v>14</v>
      </c>
      <c r="N1470" s="11">
        <f t="shared" si="154"/>
        <v>0</v>
      </c>
      <c r="O1470" s="11">
        <f t="shared" si="155"/>
        <v>0</v>
      </c>
      <c r="P1470" s="11">
        <f t="shared" si="156"/>
        <v>1</v>
      </c>
      <c r="Q1470" s="11">
        <f t="shared" si="157"/>
        <v>0</v>
      </c>
      <c r="R1470" s="11">
        <f t="shared" si="158"/>
        <v>0</v>
      </c>
      <c r="S1470" s="11">
        <f t="shared" si="159"/>
        <v>0</v>
      </c>
      <c r="T1470" s="9">
        <f t="shared" si="160"/>
        <v>0</v>
      </c>
      <c r="AT1470" s="18"/>
      <c r="AU1470" s="15"/>
      <c r="AV1470" s="15"/>
      <c r="AW1470" s="15"/>
      <c r="AX1470" s="15"/>
      <c r="AY1470" s="15"/>
      <c r="AZ1470" s="15"/>
      <c r="BA1470" s="15"/>
      <c r="BB1470" s="15"/>
      <c r="BC1470" s="15"/>
      <c r="BD1470" s="15"/>
      <c r="BE1470" s="15"/>
      <c r="BF1470" s="15"/>
      <c r="BG1470" s="15"/>
      <c r="BH1470" s="15"/>
      <c r="BI1470" s="15"/>
      <c r="BJ1470" s="15"/>
      <c r="BK1470" s="15"/>
      <c r="BL1470" s="15"/>
      <c r="BM1470" s="15"/>
      <c r="BN1470" s="15"/>
      <c r="BO1470" s="15"/>
      <c r="BQ1470" s="18"/>
      <c r="BR1470" s="15"/>
      <c r="BS1470" s="15"/>
      <c r="BT1470" s="15"/>
      <c r="BU1470" s="15"/>
      <c r="BV1470" s="15"/>
      <c r="BW1470" s="15"/>
      <c r="BX1470" s="15"/>
      <c r="BY1470" s="15"/>
      <c r="BZ1470" s="15"/>
    </row>
    <row r="1471" spans="1:78" ht="15" customHeight="1" x14ac:dyDescent="0.75">
      <c r="A1471" s="10">
        <v>1</v>
      </c>
      <c r="B1471" s="11">
        <v>11000</v>
      </c>
      <c r="C1471" s="11">
        <v>85474</v>
      </c>
      <c r="D1471" s="11">
        <v>118125</v>
      </c>
      <c r="E1471" s="11">
        <v>2.5</v>
      </c>
      <c r="F1471" s="11">
        <v>2</v>
      </c>
      <c r="G1471" s="11">
        <v>0</v>
      </c>
      <c r="H1471" s="11">
        <v>132.93333333000001</v>
      </c>
      <c r="I1471" s="11">
        <v>1</v>
      </c>
      <c r="J1471" s="11">
        <v>9</v>
      </c>
      <c r="K1471" s="11"/>
      <c r="L1471" s="11" t="s">
        <v>13</v>
      </c>
      <c r="M1471" s="11" t="s">
        <v>15</v>
      </c>
      <c r="N1471" s="11">
        <f t="shared" si="154"/>
        <v>1</v>
      </c>
      <c r="O1471" s="11">
        <f t="shared" si="155"/>
        <v>0</v>
      </c>
      <c r="P1471" s="11">
        <f t="shared" si="156"/>
        <v>0</v>
      </c>
      <c r="Q1471" s="11">
        <f t="shared" si="157"/>
        <v>1</v>
      </c>
      <c r="R1471" s="11">
        <f t="shared" si="158"/>
        <v>0</v>
      </c>
      <c r="S1471" s="11">
        <f t="shared" si="159"/>
        <v>0</v>
      </c>
      <c r="T1471" s="9">
        <f t="shared" si="160"/>
        <v>132.93333333000001</v>
      </c>
      <c r="AT1471" s="18"/>
      <c r="AU1471" s="15"/>
      <c r="AV1471" s="15"/>
      <c r="AW1471" s="15"/>
      <c r="AX1471" s="15"/>
      <c r="AY1471" s="15"/>
      <c r="AZ1471" s="15"/>
      <c r="BA1471" s="15"/>
      <c r="BB1471" s="15"/>
      <c r="BC1471" s="15"/>
      <c r="BD1471" s="15"/>
      <c r="BE1471" s="15"/>
      <c r="BF1471" s="15"/>
      <c r="BG1471" s="15"/>
      <c r="BH1471" s="15"/>
      <c r="BI1471" s="15"/>
      <c r="BJ1471" s="15"/>
      <c r="BK1471" s="15"/>
      <c r="BL1471" s="15"/>
      <c r="BM1471" s="15"/>
      <c r="BN1471" s="15"/>
      <c r="BO1471" s="15"/>
      <c r="BQ1471" s="18"/>
      <c r="BR1471" s="15"/>
      <c r="BS1471" s="15"/>
      <c r="BT1471" s="15"/>
      <c r="BU1471" s="15"/>
      <c r="BV1471" s="15"/>
      <c r="BW1471" s="15"/>
      <c r="BX1471" s="15"/>
      <c r="BY1471" s="15"/>
      <c r="BZ1471" s="15"/>
    </row>
    <row r="1472" spans="1:78" ht="15" customHeight="1" x14ac:dyDescent="0.75">
      <c r="A1472" s="10">
        <v>0</v>
      </c>
      <c r="B1472" s="11">
        <v>11000</v>
      </c>
      <c r="C1472" s="11">
        <v>131949</v>
      </c>
      <c r="D1472" s="11">
        <v>165096</v>
      </c>
      <c r="E1472" s="11">
        <v>5</v>
      </c>
      <c r="F1472" s="11">
        <v>0</v>
      </c>
      <c r="G1472" s="11">
        <v>0</v>
      </c>
      <c r="H1472" s="11">
        <v>440.42125368000001</v>
      </c>
      <c r="I1472" s="11">
        <v>0</v>
      </c>
      <c r="J1472" s="11">
        <v>42</v>
      </c>
      <c r="K1472" s="11">
        <v>26.904766453000001</v>
      </c>
      <c r="L1472" s="11" t="s">
        <v>13</v>
      </c>
      <c r="M1472" s="11" t="s">
        <v>18</v>
      </c>
      <c r="N1472" s="11">
        <f t="shared" si="154"/>
        <v>1</v>
      </c>
      <c r="O1472" s="11">
        <f t="shared" si="155"/>
        <v>0</v>
      </c>
      <c r="P1472" s="11">
        <f t="shared" si="156"/>
        <v>0</v>
      </c>
      <c r="Q1472" s="11">
        <f t="shared" si="157"/>
        <v>0</v>
      </c>
      <c r="R1472" s="11">
        <f t="shared" si="158"/>
        <v>0</v>
      </c>
      <c r="S1472" s="11">
        <f t="shared" si="159"/>
        <v>1</v>
      </c>
      <c r="T1472" s="9">
        <f t="shared" si="160"/>
        <v>440.42125368000001</v>
      </c>
      <c r="AT1472" s="18"/>
      <c r="AU1472" s="15"/>
      <c r="AV1472" s="15"/>
      <c r="AW1472" s="15"/>
      <c r="AX1472" s="15"/>
      <c r="AY1472" s="15"/>
      <c r="AZ1472" s="15"/>
      <c r="BA1472" s="15"/>
      <c r="BB1472" s="15"/>
      <c r="BC1472" s="15"/>
      <c r="BD1472" s="15"/>
      <c r="BE1472" s="15"/>
      <c r="BF1472" s="15"/>
      <c r="BG1472" s="15"/>
      <c r="BH1472" s="15"/>
      <c r="BI1472" s="15"/>
      <c r="BJ1472" s="15"/>
      <c r="BK1472" s="15"/>
      <c r="BL1472" s="15"/>
      <c r="BM1472" s="15"/>
      <c r="BN1472" s="15"/>
      <c r="BO1472" s="15"/>
      <c r="BQ1472" s="18"/>
      <c r="BR1472" s="15"/>
      <c r="BS1472" s="15"/>
      <c r="BT1472" s="15"/>
      <c r="BU1472" s="15"/>
      <c r="BV1472" s="15"/>
      <c r="BW1472" s="15"/>
      <c r="BX1472" s="15"/>
      <c r="BY1472" s="15"/>
      <c r="BZ1472" s="15"/>
    </row>
    <row r="1473" spans="1:78" ht="15" customHeight="1" x14ac:dyDescent="0.75">
      <c r="A1473" s="10">
        <v>0</v>
      </c>
      <c r="B1473" s="11">
        <v>11000</v>
      </c>
      <c r="C1473" s="11">
        <v>116361</v>
      </c>
      <c r="D1473" s="11">
        <v>143318</v>
      </c>
      <c r="E1473" s="11">
        <v>15</v>
      </c>
      <c r="F1473" s="11"/>
      <c r="G1473" s="11">
        <v>1</v>
      </c>
      <c r="H1473" s="11">
        <v>181.07079325000001</v>
      </c>
      <c r="I1473" s="11">
        <v>1</v>
      </c>
      <c r="J1473" s="11">
        <v>32</v>
      </c>
      <c r="K1473" s="11">
        <v>30.032845484999999</v>
      </c>
      <c r="L1473" s="11" t="s">
        <v>20</v>
      </c>
      <c r="M1473" s="11" t="s">
        <v>18</v>
      </c>
      <c r="N1473" s="11">
        <f t="shared" si="154"/>
        <v>0</v>
      </c>
      <c r="O1473" s="11">
        <f t="shared" si="155"/>
        <v>0</v>
      </c>
      <c r="P1473" s="11">
        <f t="shared" si="156"/>
        <v>0</v>
      </c>
      <c r="Q1473" s="11">
        <f t="shared" si="157"/>
        <v>0</v>
      </c>
      <c r="R1473" s="11">
        <f t="shared" si="158"/>
        <v>0</v>
      </c>
      <c r="S1473" s="11">
        <f t="shared" si="159"/>
        <v>1</v>
      </c>
      <c r="T1473" s="9">
        <f t="shared" si="160"/>
        <v>0</v>
      </c>
      <c r="AT1473" s="18"/>
      <c r="AU1473" s="15"/>
      <c r="AV1473" s="15"/>
      <c r="AW1473" s="15"/>
      <c r="AX1473" s="15"/>
      <c r="AY1473" s="15"/>
      <c r="AZ1473" s="15"/>
      <c r="BA1473" s="15"/>
      <c r="BB1473" s="15"/>
      <c r="BC1473" s="15"/>
      <c r="BD1473" s="15"/>
      <c r="BE1473" s="15"/>
      <c r="BF1473" s="15"/>
      <c r="BG1473" s="15"/>
      <c r="BH1473" s="15"/>
      <c r="BI1473" s="15"/>
      <c r="BJ1473" s="15"/>
      <c r="BK1473" s="15"/>
      <c r="BL1473" s="15"/>
      <c r="BM1473" s="15"/>
      <c r="BN1473" s="15"/>
      <c r="BO1473" s="15"/>
      <c r="BQ1473" s="18"/>
      <c r="BR1473" s="15"/>
      <c r="BS1473" s="15"/>
      <c r="BT1473" s="15"/>
      <c r="BU1473" s="15"/>
      <c r="BV1473" s="15"/>
      <c r="BW1473" s="15"/>
      <c r="BX1473" s="15"/>
      <c r="BY1473" s="15"/>
      <c r="BZ1473" s="15"/>
    </row>
    <row r="1474" spans="1:78" ht="15" customHeight="1" x14ac:dyDescent="0.75">
      <c r="A1474" s="10">
        <v>0</v>
      </c>
      <c r="B1474" s="11">
        <v>11000</v>
      </c>
      <c r="C1474" s="11">
        <v>54641</v>
      </c>
      <c r="D1474" s="11">
        <v>65705</v>
      </c>
      <c r="E1474" s="11">
        <v>5</v>
      </c>
      <c r="F1474" s="11">
        <v>0</v>
      </c>
      <c r="G1474" s="11">
        <v>0</v>
      </c>
      <c r="H1474" s="11">
        <v>323.19292762999999</v>
      </c>
      <c r="I1474" s="11">
        <v>0</v>
      </c>
      <c r="J1474" s="11">
        <v>10</v>
      </c>
      <c r="K1474" s="11">
        <v>33.299628394000003</v>
      </c>
      <c r="L1474" s="11" t="s">
        <v>20</v>
      </c>
      <c r="M1474" s="11" t="s">
        <v>14</v>
      </c>
      <c r="N1474" s="11">
        <f t="shared" si="154"/>
        <v>0</v>
      </c>
      <c r="O1474" s="11">
        <f t="shared" si="155"/>
        <v>0</v>
      </c>
      <c r="P1474" s="11">
        <f t="shared" si="156"/>
        <v>1</v>
      </c>
      <c r="Q1474" s="11">
        <f t="shared" si="157"/>
        <v>0</v>
      </c>
      <c r="R1474" s="11">
        <f t="shared" si="158"/>
        <v>0</v>
      </c>
      <c r="S1474" s="11">
        <f t="shared" si="159"/>
        <v>0</v>
      </c>
      <c r="T1474" s="9">
        <f t="shared" si="160"/>
        <v>0</v>
      </c>
      <c r="AT1474" s="18"/>
      <c r="AU1474" s="15"/>
      <c r="AV1474" s="15"/>
      <c r="AW1474" s="15"/>
      <c r="AX1474" s="15"/>
      <c r="AY1474" s="15"/>
      <c r="AZ1474" s="15"/>
      <c r="BA1474" s="15"/>
      <c r="BB1474" s="15"/>
      <c r="BC1474" s="15"/>
      <c r="BD1474" s="15"/>
      <c r="BE1474" s="15"/>
      <c r="BF1474" s="15"/>
      <c r="BG1474" s="15"/>
      <c r="BH1474" s="15"/>
      <c r="BI1474" s="15"/>
      <c r="BJ1474" s="15"/>
      <c r="BK1474" s="15"/>
      <c r="BL1474" s="15"/>
      <c r="BM1474" s="15"/>
      <c r="BN1474" s="15"/>
      <c r="BO1474" s="15"/>
      <c r="BQ1474" s="18"/>
      <c r="BR1474" s="15"/>
      <c r="BS1474" s="15"/>
      <c r="BT1474" s="15"/>
      <c r="BU1474" s="15"/>
      <c r="BV1474" s="15"/>
      <c r="BW1474" s="15"/>
      <c r="BX1474" s="15"/>
      <c r="BY1474" s="15"/>
      <c r="BZ1474" s="15"/>
    </row>
    <row r="1475" spans="1:78" ht="15" customHeight="1" x14ac:dyDescent="0.75">
      <c r="A1475" s="10">
        <v>0</v>
      </c>
      <c r="B1475" s="11">
        <v>11000</v>
      </c>
      <c r="C1475" s="11">
        <v>85758</v>
      </c>
      <c r="D1475" s="11">
        <v>108661</v>
      </c>
      <c r="E1475" s="11">
        <v>11</v>
      </c>
      <c r="F1475" s="11">
        <v>0</v>
      </c>
      <c r="G1475" s="11">
        <v>0</v>
      </c>
      <c r="H1475" s="11">
        <v>255.28741536999999</v>
      </c>
      <c r="I1475" s="11">
        <v>0</v>
      </c>
      <c r="J1475" s="11">
        <v>24</v>
      </c>
      <c r="K1475" s="11">
        <v>29.434867143000002</v>
      </c>
      <c r="L1475" s="11" t="s">
        <v>13</v>
      </c>
      <c r="M1475" s="11" t="s">
        <v>17</v>
      </c>
      <c r="N1475" s="11">
        <f t="shared" ref="N1475:N1538" si="161">IF(L1475="HomeImp",1,0)</f>
        <v>1</v>
      </c>
      <c r="O1475" s="11">
        <f t="shared" ref="O1475:O1538" si="162">IF(M1475="Mgr",1,0)</f>
        <v>1</v>
      </c>
      <c r="P1475" s="11">
        <f t="shared" ref="P1475:P1538" si="163">IF(M1475="Other",1,0)</f>
        <v>0</v>
      </c>
      <c r="Q1475" s="11">
        <f t="shared" ref="Q1475:Q1538" si="164">IF(M1475="Office",1,0)</f>
        <v>0</v>
      </c>
      <c r="R1475" s="11">
        <f t="shared" ref="R1475:R1538" si="165">IF(M1475="Sales",1,0)</f>
        <v>0</v>
      </c>
      <c r="S1475" s="11">
        <f t="shared" ref="S1475:S1538" si="166">IF(M1475="ProfExe",1,0)</f>
        <v>0</v>
      </c>
      <c r="T1475" s="9">
        <f t="shared" ref="T1475:T1538" si="167">H1475*N1475</f>
        <v>255.28741536999999</v>
      </c>
      <c r="AT1475" s="18"/>
      <c r="AU1475" s="15"/>
      <c r="AV1475" s="15"/>
      <c r="AW1475" s="15"/>
      <c r="AX1475" s="15"/>
      <c r="AY1475" s="15"/>
      <c r="AZ1475" s="15"/>
      <c r="BA1475" s="15"/>
      <c r="BB1475" s="15"/>
      <c r="BC1475" s="15"/>
      <c r="BD1475" s="15"/>
      <c r="BE1475" s="15"/>
      <c r="BF1475" s="15"/>
      <c r="BG1475" s="15"/>
      <c r="BH1475" s="15"/>
      <c r="BI1475" s="15"/>
      <c r="BJ1475" s="15"/>
      <c r="BK1475" s="15"/>
      <c r="BL1475" s="15"/>
      <c r="BM1475" s="15"/>
      <c r="BN1475" s="15"/>
      <c r="BO1475" s="15"/>
      <c r="BQ1475" s="18"/>
      <c r="BR1475" s="15"/>
      <c r="BS1475" s="15"/>
      <c r="BT1475" s="15"/>
      <c r="BU1475" s="15"/>
      <c r="BV1475" s="15"/>
      <c r="BW1475" s="15"/>
      <c r="BX1475" s="15"/>
      <c r="BY1475" s="15"/>
      <c r="BZ1475" s="15"/>
    </row>
    <row r="1476" spans="1:78" ht="15" customHeight="1" x14ac:dyDescent="0.75">
      <c r="A1476" s="10">
        <v>0</v>
      </c>
      <c r="B1476" s="11">
        <v>11000</v>
      </c>
      <c r="C1476" s="11">
        <v>60123</v>
      </c>
      <c r="D1476" s="11">
        <v>74887</v>
      </c>
      <c r="E1476" s="11">
        <v>3</v>
      </c>
      <c r="F1476" s="11">
        <v>0</v>
      </c>
      <c r="G1476" s="11">
        <v>1</v>
      </c>
      <c r="H1476" s="11">
        <v>242.24976115000001</v>
      </c>
      <c r="I1476" s="11">
        <v>2</v>
      </c>
      <c r="J1476" s="11">
        <v>16</v>
      </c>
      <c r="K1476" s="11">
        <v>37.680169763999999</v>
      </c>
      <c r="L1476" s="11" t="s">
        <v>13</v>
      </c>
      <c r="M1476" s="11" t="s">
        <v>14</v>
      </c>
      <c r="N1476" s="11">
        <f t="shared" si="161"/>
        <v>1</v>
      </c>
      <c r="O1476" s="11">
        <f t="shared" si="162"/>
        <v>0</v>
      </c>
      <c r="P1476" s="11">
        <f t="shared" si="163"/>
        <v>1</v>
      </c>
      <c r="Q1476" s="11">
        <f t="shared" si="164"/>
        <v>0</v>
      </c>
      <c r="R1476" s="11">
        <f t="shared" si="165"/>
        <v>0</v>
      </c>
      <c r="S1476" s="11">
        <f t="shared" si="166"/>
        <v>0</v>
      </c>
      <c r="T1476" s="9">
        <f t="shared" si="167"/>
        <v>242.24976115000001</v>
      </c>
      <c r="AT1476" s="18"/>
      <c r="AU1476" s="15"/>
      <c r="AV1476" s="15"/>
      <c r="AW1476" s="15"/>
      <c r="AX1476" s="15"/>
      <c r="AY1476" s="15"/>
      <c r="AZ1476" s="15"/>
      <c r="BA1476" s="15"/>
      <c r="BB1476" s="15"/>
      <c r="BC1476" s="15"/>
      <c r="BD1476" s="15"/>
      <c r="BE1476" s="15"/>
      <c r="BF1476" s="15"/>
      <c r="BG1476" s="15"/>
      <c r="BH1476" s="15"/>
      <c r="BI1476" s="15"/>
      <c r="BJ1476" s="15"/>
      <c r="BK1476" s="15"/>
      <c r="BL1476" s="15"/>
      <c r="BM1476" s="15"/>
      <c r="BN1476" s="15"/>
      <c r="BO1476" s="15"/>
      <c r="BQ1476" s="18"/>
      <c r="BR1476" s="15"/>
      <c r="BS1476" s="15"/>
      <c r="BT1476" s="15"/>
      <c r="BU1476" s="15"/>
      <c r="BV1476" s="15"/>
      <c r="BW1476" s="15"/>
      <c r="BX1476" s="15"/>
      <c r="BY1476" s="15"/>
      <c r="BZ1476" s="15"/>
    </row>
    <row r="1477" spans="1:78" ht="15" customHeight="1" x14ac:dyDescent="0.75">
      <c r="A1477" s="10">
        <v>0</v>
      </c>
      <c r="B1477" s="11">
        <v>11000</v>
      </c>
      <c r="C1477" s="11">
        <v>43614</v>
      </c>
      <c r="D1477" s="11">
        <v>60831</v>
      </c>
      <c r="E1477" s="11">
        <v>3</v>
      </c>
      <c r="F1477" s="11">
        <v>0</v>
      </c>
      <c r="G1477" s="11">
        <v>2</v>
      </c>
      <c r="H1477" s="11">
        <v>84.444746144999996</v>
      </c>
      <c r="I1477" s="11">
        <v>0</v>
      </c>
      <c r="J1477" s="11">
        <v>20</v>
      </c>
      <c r="K1477" s="11">
        <v>36.673648151999998</v>
      </c>
      <c r="L1477" s="11" t="s">
        <v>20</v>
      </c>
      <c r="M1477" s="11" t="s">
        <v>14</v>
      </c>
      <c r="N1477" s="11">
        <f t="shared" si="161"/>
        <v>0</v>
      </c>
      <c r="O1477" s="11">
        <f t="shared" si="162"/>
        <v>0</v>
      </c>
      <c r="P1477" s="11">
        <f t="shared" si="163"/>
        <v>1</v>
      </c>
      <c r="Q1477" s="11">
        <f t="shared" si="164"/>
        <v>0</v>
      </c>
      <c r="R1477" s="11">
        <f t="shared" si="165"/>
        <v>0</v>
      </c>
      <c r="S1477" s="11">
        <f t="shared" si="166"/>
        <v>0</v>
      </c>
      <c r="T1477" s="9">
        <f t="shared" si="167"/>
        <v>0</v>
      </c>
      <c r="AT1477" s="18"/>
      <c r="AU1477" s="15"/>
      <c r="AV1477" s="15"/>
      <c r="AW1477" s="15"/>
      <c r="AX1477" s="15"/>
      <c r="AY1477" s="15"/>
      <c r="AZ1477" s="15"/>
      <c r="BA1477" s="15"/>
      <c r="BB1477" s="15"/>
      <c r="BC1477" s="15"/>
      <c r="BD1477" s="15"/>
      <c r="BE1477" s="15"/>
      <c r="BF1477" s="15"/>
      <c r="BG1477" s="15"/>
      <c r="BH1477" s="15"/>
      <c r="BI1477" s="15"/>
      <c r="BJ1477" s="15"/>
      <c r="BK1477" s="15"/>
      <c r="BL1477" s="15"/>
      <c r="BM1477" s="15"/>
      <c r="BN1477" s="15"/>
      <c r="BO1477" s="15"/>
      <c r="BQ1477" s="18"/>
      <c r="BR1477" s="15"/>
      <c r="BS1477" s="15"/>
      <c r="BT1477" s="15"/>
      <c r="BU1477" s="15"/>
      <c r="BV1477" s="15"/>
      <c r="BW1477" s="15"/>
      <c r="BX1477" s="15"/>
      <c r="BY1477" s="15"/>
      <c r="BZ1477" s="15"/>
    </row>
    <row r="1478" spans="1:78" ht="15" customHeight="1" x14ac:dyDescent="0.75">
      <c r="A1478" s="10">
        <v>0</v>
      </c>
      <c r="B1478" s="11">
        <v>11000</v>
      </c>
      <c r="C1478" s="11">
        <v>83639</v>
      </c>
      <c r="D1478" s="11">
        <v>98081</v>
      </c>
      <c r="E1478" s="11">
        <v>10</v>
      </c>
      <c r="F1478" s="11">
        <v>0</v>
      </c>
      <c r="G1478" s="11">
        <v>0</v>
      </c>
      <c r="H1478" s="11">
        <v>155.37122034000001</v>
      </c>
      <c r="I1478" s="11">
        <v>4</v>
      </c>
      <c r="J1478" s="11">
        <v>22</v>
      </c>
      <c r="K1478" s="11">
        <v>42.539685706</v>
      </c>
      <c r="L1478" s="11" t="s">
        <v>20</v>
      </c>
      <c r="M1478" s="11" t="s">
        <v>14</v>
      </c>
      <c r="N1478" s="11">
        <f t="shared" si="161"/>
        <v>0</v>
      </c>
      <c r="O1478" s="11">
        <f t="shared" si="162"/>
        <v>0</v>
      </c>
      <c r="P1478" s="11">
        <f t="shared" si="163"/>
        <v>1</v>
      </c>
      <c r="Q1478" s="11">
        <f t="shared" si="164"/>
        <v>0</v>
      </c>
      <c r="R1478" s="11">
        <f t="shared" si="165"/>
        <v>0</v>
      </c>
      <c r="S1478" s="11">
        <f t="shared" si="166"/>
        <v>0</v>
      </c>
      <c r="T1478" s="9">
        <f t="shared" si="167"/>
        <v>0</v>
      </c>
      <c r="AT1478" s="18"/>
      <c r="AU1478" s="15"/>
      <c r="AV1478" s="15"/>
      <c r="AW1478" s="15"/>
      <c r="AX1478" s="15"/>
      <c r="AY1478" s="15"/>
      <c r="AZ1478" s="15"/>
      <c r="BA1478" s="15"/>
      <c r="BB1478" s="15"/>
      <c r="BC1478" s="15"/>
      <c r="BD1478" s="15"/>
      <c r="BE1478" s="15"/>
      <c r="BF1478" s="15"/>
      <c r="BG1478" s="15"/>
      <c r="BH1478" s="15"/>
      <c r="BI1478" s="15"/>
      <c r="BJ1478" s="15"/>
      <c r="BK1478" s="15"/>
      <c r="BL1478" s="15"/>
      <c r="BM1478" s="15"/>
      <c r="BN1478" s="15"/>
      <c r="BO1478" s="15"/>
      <c r="BQ1478" s="18"/>
      <c r="BR1478" s="15"/>
      <c r="BS1478" s="15"/>
      <c r="BT1478" s="15"/>
      <c r="BU1478" s="15"/>
      <c r="BV1478" s="15"/>
      <c r="BW1478" s="15"/>
      <c r="BX1478" s="15"/>
      <c r="BY1478" s="15"/>
      <c r="BZ1478" s="15"/>
    </row>
    <row r="1479" spans="1:78" ht="15" customHeight="1" x14ac:dyDescent="0.75">
      <c r="A1479" s="10">
        <v>0</v>
      </c>
      <c r="B1479" s="11">
        <v>11000</v>
      </c>
      <c r="C1479" s="11">
        <v>50178</v>
      </c>
      <c r="D1479" s="11">
        <v>64427</v>
      </c>
      <c r="E1479" s="11">
        <v>5</v>
      </c>
      <c r="F1479" s="11">
        <v>0</v>
      </c>
      <c r="G1479" s="11">
        <v>0</v>
      </c>
      <c r="H1479" s="11">
        <v>67.636289052999999</v>
      </c>
      <c r="I1479" s="11">
        <v>1</v>
      </c>
      <c r="J1479" s="11">
        <v>11</v>
      </c>
      <c r="K1479" s="11">
        <v>28.689928356999999</v>
      </c>
      <c r="L1479" s="11" t="s">
        <v>20</v>
      </c>
      <c r="M1479" s="11" t="s">
        <v>14</v>
      </c>
      <c r="N1479" s="11">
        <f t="shared" si="161"/>
        <v>0</v>
      </c>
      <c r="O1479" s="11">
        <f t="shared" si="162"/>
        <v>0</v>
      </c>
      <c r="P1479" s="11">
        <f t="shared" si="163"/>
        <v>1</v>
      </c>
      <c r="Q1479" s="11">
        <f t="shared" si="164"/>
        <v>0</v>
      </c>
      <c r="R1479" s="11">
        <f t="shared" si="165"/>
        <v>0</v>
      </c>
      <c r="S1479" s="11">
        <f t="shared" si="166"/>
        <v>0</v>
      </c>
      <c r="T1479" s="9">
        <f t="shared" si="167"/>
        <v>0</v>
      </c>
      <c r="AT1479" s="18"/>
      <c r="AU1479" s="15"/>
      <c r="AV1479" s="15"/>
      <c r="AW1479" s="15"/>
      <c r="AX1479" s="15"/>
      <c r="AY1479" s="15"/>
      <c r="AZ1479" s="15"/>
      <c r="BA1479" s="15"/>
      <c r="BB1479" s="15"/>
      <c r="BC1479" s="15"/>
      <c r="BD1479" s="15"/>
      <c r="BE1479" s="15"/>
      <c r="BF1479" s="15"/>
      <c r="BG1479" s="15"/>
      <c r="BH1479" s="15"/>
      <c r="BI1479" s="15"/>
      <c r="BJ1479" s="15"/>
      <c r="BK1479" s="15"/>
      <c r="BL1479" s="15"/>
      <c r="BM1479" s="15"/>
      <c r="BN1479" s="15"/>
      <c r="BO1479" s="15"/>
      <c r="BQ1479" s="18"/>
      <c r="BR1479" s="15"/>
      <c r="BS1479" s="15"/>
      <c r="BT1479" s="15"/>
      <c r="BU1479" s="15"/>
      <c r="BV1479" s="15"/>
      <c r="BW1479" s="15"/>
      <c r="BX1479" s="15"/>
      <c r="BY1479" s="15"/>
      <c r="BZ1479" s="15"/>
    </row>
    <row r="1480" spans="1:78" ht="15" customHeight="1" x14ac:dyDescent="0.75">
      <c r="A1480" s="10">
        <v>0</v>
      </c>
      <c r="B1480" s="11">
        <v>11000</v>
      </c>
      <c r="C1480" s="11">
        <v>77723</v>
      </c>
      <c r="D1480" s="11">
        <v>107245</v>
      </c>
      <c r="E1480" s="11">
        <v>5</v>
      </c>
      <c r="F1480" s="11">
        <v>0</v>
      </c>
      <c r="G1480" s="11">
        <v>0</v>
      </c>
      <c r="H1480" s="11">
        <v>115.55852962</v>
      </c>
      <c r="I1480" s="11">
        <v>0</v>
      </c>
      <c r="J1480" s="11">
        <v>26</v>
      </c>
      <c r="K1480" s="11">
        <v>26.911929659999998</v>
      </c>
      <c r="L1480" s="11" t="s">
        <v>13</v>
      </c>
      <c r="M1480" s="11" t="s">
        <v>18</v>
      </c>
      <c r="N1480" s="11">
        <f t="shared" si="161"/>
        <v>1</v>
      </c>
      <c r="O1480" s="11">
        <f t="shared" si="162"/>
        <v>0</v>
      </c>
      <c r="P1480" s="11">
        <f t="shared" si="163"/>
        <v>0</v>
      </c>
      <c r="Q1480" s="11">
        <f t="shared" si="164"/>
        <v>0</v>
      </c>
      <c r="R1480" s="11">
        <f t="shared" si="165"/>
        <v>0</v>
      </c>
      <c r="S1480" s="11">
        <f t="shared" si="166"/>
        <v>1</v>
      </c>
      <c r="T1480" s="9">
        <f t="shared" si="167"/>
        <v>115.55852962</v>
      </c>
      <c r="AT1480" s="18"/>
      <c r="AU1480" s="15"/>
      <c r="AV1480" s="15"/>
      <c r="AW1480" s="15"/>
      <c r="AX1480" s="15"/>
      <c r="AY1480" s="15"/>
      <c r="AZ1480" s="15"/>
      <c r="BA1480" s="15"/>
      <c r="BB1480" s="15"/>
      <c r="BC1480" s="15"/>
      <c r="BD1480" s="15"/>
      <c r="BE1480" s="15"/>
      <c r="BF1480" s="15"/>
      <c r="BG1480" s="15"/>
      <c r="BH1480" s="15"/>
      <c r="BI1480" s="15"/>
      <c r="BJ1480" s="15"/>
      <c r="BK1480" s="15"/>
      <c r="BL1480" s="15"/>
      <c r="BM1480" s="15"/>
      <c r="BN1480" s="15"/>
      <c r="BO1480" s="15"/>
      <c r="BQ1480" s="18"/>
      <c r="BR1480" s="15"/>
      <c r="BS1480" s="15"/>
      <c r="BT1480" s="15"/>
      <c r="BU1480" s="15"/>
      <c r="BV1480" s="15"/>
      <c r="BW1480" s="15"/>
      <c r="BX1480" s="15"/>
      <c r="BY1480" s="15"/>
      <c r="BZ1480" s="15"/>
    </row>
    <row r="1481" spans="1:78" ht="15" customHeight="1" x14ac:dyDescent="0.75">
      <c r="A1481" s="10">
        <v>0</v>
      </c>
      <c r="B1481" s="11">
        <v>11000</v>
      </c>
      <c r="C1481" s="11">
        <v>46093</v>
      </c>
      <c r="D1481" s="11">
        <v>60563</v>
      </c>
      <c r="E1481" s="11">
        <v>4</v>
      </c>
      <c r="F1481" s="11">
        <v>0</v>
      </c>
      <c r="G1481" s="11">
        <v>0</v>
      </c>
      <c r="H1481" s="11">
        <v>190.48216428000001</v>
      </c>
      <c r="I1481" s="11">
        <v>1</v>
      </c>
      <c r="J1481" s="11">
        <v>21</v>
      </c>
      <c r="K1481" s="11">
        <v>29.578148132999999</v>
      </c>
      <c r="L1481" s="11" t="s">
        <v>20</v>
      </c>
      <c r="M1481" s="11" t="s">
        <v>17</v>
      </c>
      <c r="N1481" s="11">
        <f t="shared" si="161"/>
        <v>0</v>
      </c>
      <c r="O1481" s="11">
        <f t="shared" si="162"/>
        <v>1</v>
      </c>
      <c r="P1481" s="11">
        <f t="shared" si="163"/>
        <v>0</v>
      </c>
      <c r="Q1481" s="11">
        <f t="shared" si="164"/>
        <v>0</v>
      </c>
      <c r="R1481" s="11">
        <f t="shared" si="165"/>
        <v>0</v>
      </c>
      <c r="S1481" s="11">
        <f t="shared" si="166"/>
        <v>0</v>
      </c>
      <c r="T1481" s="9">
        <f t="shared" si="167"/>
        <v>0</v>
      </c>
      <c r="AT1481" s="18"/>
      <c r="AU1481" s="15"/>
      <c r="AV1481" s="15"/>
      <c r="AW1481" s="15"/>
      <c r="AX1481" s="15"/>
      <c r="AY1481" s="15"/>
      <c r="AZ1481" s="15"/>
      <c r="BA1481" s="15"/>
      <c r="BB1481" s="15"/>
      <c r="BC1481" s="15"/>
      <c r="BD1481" s="15"/>
      <c r="BE1481" s="15"/>
      <c r="BF1481" s="15"/>
      <c r="BG1481" s="15"/>
      <c r="BH1481" s="15"/>
      <c r="BI1481" s="15"/>
      <c r="BJ1481" s="15"/>
      <c r="BK1481" s="15"/>
      <c r="BL1481" s="15"/>
      <c r="BM1481" s="15"/>
      <c r="BN1481" s="15"/>
      <c r="BO1481" s="15"/>
      <c r="BQ1481" s="18"/>
      <c r="BR1481" s="15"/>
      <c r="BS1481" s="15"/>
      <c r="BT1481" s="15"/>
      <c r="BU1481" s="15"/>
      <c r="BV1481" s="15"/>
      <c r="BW1481" s="15"/>
      <c r="BX1481" s="15"/>
      <c r="BY1481" s="15"/>
      <c r="BZ1481" s="15"/>
    </row>
    <row r="1482" spans="1:78" ht="15" customHeight="1" x14ac:dyDescent="0.75">
      <c r="A1482" s="10">
        <v>1</v>
      </c>
      <c r="B1482" s="11">
        <v>11000</v>
      </c>
      <c r="C1482" s="11">
        <v>85008</v>
      </c>
      <c r="D1482" s="11">
        <v>73223</v>
      </c>
      <c r="E1482" s="11">
        <v>7</v>
      </c>
      <c r="F1482" s="11">
        <v>0</v>
      </c>
      <c r="G1482" s="11">
        <v>2</v>
      </c>
      <c r="H1482" s="11">
        <v>197.12004536000001</v>
      </c>
      <c r="I1482" s="11">
        <v>0</v>
      </c>
      <c r="J1482" s="11">
        <v>23</v>
      </c>
      <c r="K1482" s="11">
        <v>41.441052018000001</v>
      </c>
      <c r="L1482" s="11" t="s">
        <v>13</v>
      </c>
      <c r="M1482" s="11" t="s">
        <v>17</v>
      </c>
      <c r="N1482" s="11">
        <f t="shared" si="161"/>
        <v>1</v>
      </c>
      <c r="O1482" s="11">
        <f t="shared" si="162"/>
        <v>1</v>
      </c>
      <c r="P1482" s="11">
        <f t="shared" si="163"/>
        <v>0</v>
      </c>
      <c r="Q1482" s="11">
        <f t="shared" si="164"/>
        <v>0</v>
      </c>
      <c r="R1482" s="11">
        <f t="shared" si="165"/>
        <v>0</v>
      </c>
      <c r="S1482" s="11">
        <f t="shared" si="166"/>
        <v>0</v>
      </c>
      <c r="T1482" s="9">
        <f t="shared" si="167"/>
        <v>197.12004536000001</v>
      </c>
      <c r="AT1482" s="18"/>
      <c r="AU1482" s="15"/>
      <c r="AV1482" s="15"/>
      <c r="AW1482" s="15"/>
      <c r="AX1482" s="15"/>
      <c r="AY1482" s="15"/>
      <c r="AZ1482" s="15"/>
      <c r="BA1482" s="15"/>
      <c r="BB1482" s="15"/>
      <c r="BC1482" s="15"/>
      <c r="BD1482" s="15"/>
      <c r="BE1482" s="15"/>
      <c r="BF1482" s="15"/>
      <c r="BG1482" s="15"/>
      <c r="BH1482" s="15"/>
      <c r="BI1482" s="15"/>
      <c r="BJ1482" s="15"/>
      <c r="BK1482" s="15"/>
      <c r="BL1482" s="15"/>
      <c r="BM1482" s="15"/>
      <c r="BN1482" s="15"/>
      <c r="BO1482" s="15"/>
      <c r="BQ1482" s="18"/>
      <c r="BR1482" s="15"/>
      <c r="BS1482" s="15"/>
      <c r="BT1482" s="15"/>
      <c r="BU1482" s="15"/>
      <c r="BV1482" s="15"/>
      <c r="BW1482" s="15"/>
      <c r="BX1482" s="15"/>
      <c r="BY1482" s="15"/>
      <c r="BZ1482" s="15"/>
    </row>
    <row r="1483" spans="1:78" ht="15" customHeight="1" x14ac:dyDescent="0.75">
      <c r="A1483" s="10">
        <v>0</v>
      </c>
      <c r="B1483" s="11">
        <v>11000</v>
      </c>
      <c r="C1483" s="11">
        <v>106762</v>
      </c>
      <c r="D1483" s="11">
        <v>123138</v>
      </c>
      <c r="E1483" s="11">
        <v>2</v>
      </c>
      <c r="F1483" s="11">
        <v>0</v>
      </c>
      <c r="G1483" s="11">
        <v>0</v>
      </c>
      <c r="H1483" s="11">
        <v>131.01191573</v>
      </c>
      <c r="I1483" s="11">
        <v>0</v>
      </c>
      <c r="J1483" s="11">
        <v>25</v>
      </c>
      <c r="K1483" s="11">
        <v>32.803743339999997</v>
      </c>
      <c r="L1483" s="11" t="s">
        <v>20</v>
      </c>
      <c r="M1483" s="11"/>
      <c r="N1483" s="11">
        <f t="shared" si="161"/>
        <v>0</v>
      </c>
      <c r="O1483" s="11">
        <f t="shared" si="162"/>
        <v>0</v>
      </c>
      <c r="P1483" s="11">
        <f t="shared" si="163"/>
        <v>0</v>
      </c>
      <c r="Q1483" s="11">
        <f t="shared" si="164"/>
        <v>0</v>
      </c>
      <c r="R1483" s="11">
        <f t="shared" si="165"/>
        <v>0</v>
      </c>
      <c r="S1483" s="11">
        <f t="shared" si="166"/>
        <v>0</v>
      </c>
      <c r="T1483" s="9">
        <f t="shared" si="167"/>
        <v>0</v>
      </c>
      <c r="AT1483" s="18"/>
      <c r="AU1483" s="15"/>
      <c r="AV1483" s="15"/>
      <c r="AW1483" s="15"/>
      <c r="AX1483" s="15"/>
      <c r="AY1483" s="15"/>
      <c r="AZ1483" s="15"/>
      <c r="BA1483" s="15"/>
      <c r="BB1483" s="15"/>
      <c r="BC1483" s="15"/>
      <c r="BD1483" s="15"/>
      <c r="BE1483" s="15"/>
      <c r="BF1483" s="15"/>
      <c r="BG1483" s="15"/>
      <c r="BH1483" s="15"/>
      <c r="BI1483" s="15"/>
      <c r="BJ1483" s="15"/>
      <c r="BK1483" s="15"/>
      <c r="BL1483" s="15"/>
      <c r="BM1483" s="15"/>
      <c r="BN1483" s="15"/>
      <c r="BO1483" s="15"/>
      <c r="BQ1483" s="18"/>
      <c r="BR1483" s="15"/>
      <c r="BS1483" s="15"/>
      <c r="BT1483" s="15"/>
      <c r="BU1483" s="15"/>
      <c r="BV1483" s="15"/>
      <c r="BW1483" s="15"/>
      <c r="BX1483" s="15"/>
      <c r="BY1483" s="15"/>
      <c r="BZ1483" s="15"/>
    </row>
    <row r="1484" spans="1:78" ht="15" customHeight="1" x14ac:dyDescent="0.75">
      <c r="A1484" s="10">
        <v>0</v>
      </c>
      <c r="B1484" s="11">
        <v>11000</v>
      </c>
      <c r="C1484" s="11">
        <v>92521</v>
      </c>
      <c r="D1484" s="11">
        <v>110704</v>
      </c>
      <c r="E1484" s="11">
        <v>13</v>
      </c>
      <c r="F1484" s="11">
        <v>0</v>
      </c>
      <c r="G1484" s="11">
        <v>0</v>
      </c>
      <c r="H1484" s="11">
        <v>208.89848526</v>
      </c>
      <c r="I1484" s="11">
        <v>2</v>
      </c>
      <c r="J1484" s="11">
        <v>16</v>
      </c>
      <c r="K1484" s="11">
        <v>39.250433285</v>
      </c>
      <c r="L1484" s="11" t="s">
        <v>20</v>
      </c>
      <c r="M1484" s="11" t="s">
        <v>14</v>
      </c>
      <c r="N1484" s="11">
        <f t="shared" si="161"/>
        <v>0</v>
      </c>
      <c r="O1484" s="11">
        <f t="shared" si="162"/>
        <v>0</v>
      </c>
      <c r="P1484" s="11">
        <f t="shared" si="163"/>
        <v>1</v>
      </c>
      <c r="Q1484" s="11">
        <f t="shared" si="164"/>
        <v>0</v>
      </c>
      <c r="R1484" s="11">
        <f t="shared" si="165"/>
        <v>0</v>
      </c>
      <c r="S1484" s="11">
        <f t="shared" si="166"/>
        <v>0</v>
      </c>
      <c r="T1484" s="9">
        <f t="shared" si="167"/>
        <v>0</v>
      </c>
      <c r="AT1484" s="18"/>
      <c r="AU1484" s="15"/>
      <c r="AV1484" s="15"/>
      <c r="AW1484" s="15"/>
      <c r="AX1484" s="15"/>
      <c r="AY1484" s="15"/>
      <c r="AZ1484" s="15"/>
      <c r="BA1484" s="15"/>
      <c r="BB1484" s="15"/>
      <c r="BC1484" s="15"/>
      <c r="BD1484" s="15"/>
      <c r="BE1484" s="15"/>
      <c r="BF1484" s="15"/>
      <c r="BG1484" s="15"/>
      <c r="BH1484" s="15"/>
      <c r="BI1484" s="15"/>
      <c r="BJ1484" s="15"/>
      <c r="BK1484" s="15"/>
      <c r="BL1484" s="15"/>
      <c r="BM1484" s="15"/>
      <c r="BN1484" s="15"/>
      <c r="BO1484" s="15"/>
      <c r="BQ1484" s="18"/>
      <c r="BR1484" s="15"/>
      <c r="BS1484" s="15"/>
      <c r="BT1484" s="15"/>
      <c r="BU1484" s="15"/>
      <c r="BV1484" s="15"/>
      <c r="BW1484" s="15"/>
      <c r="BX1484" s="15"/>
      <c r="BY1484" s="15"/>
      <c r="BZ1484" s="15"/>
    </row>
    <row r="1485" spans="1:78" ht="15" customHeight="1" x14ac:dyDescent="0.75">
      <c r="A1485" s="10">
        <v>1</v>
      </c>
      <c r="B1485" s="11">
        <v>11000</v>
      </c>
      <c r="C1485" s="11">
        <v>49000</v>
      </c>
      <c r="D1485" s="11">
        <v>68000</v>
      </c>
      <c r="E1485" s="11">
        <v>2</v>
      </c>
      <c r="F1485" s="11">
        <v>2</v>
      </c>
      <c r="G1485" s="11">
        <v>3</v>
      </c>
      <c r="H1485" s="11">
        <v>9.1</v>
      </c>
      <c r="I1485" s="11">
        <v>3</v>
      </c>
      <c r="J1485" s="11">
        <v>15</v>
      </c>
      <c r="K1485" s="11"/>
      <c r="L1485" s="11" t="s">
        <v>13</v>
      </c>
      <c r="M1485" s="11" t="s">
        <v>14</v>
      </c>
      <c r="N1485" s="11">
        <f t="shared" si="161"/>
        <v>1</v>
      </c>
      <c r="O1485" s="11">
        <f t="shared" si="162"/>
        <v>0</v>
      </c>
      <c r="P1485" s="11">
        <f t="shared" si="163"/>
        <v>1</v>
      </c>
      <c r="Q1485" s="11">
        <f t="shared" si="164"/>
        <v>0</v>
      </c>
      <c r="R1485" s="11">
        <f t="shared" si="165"/>
        <v>0</v>
      </c>
      <c r="S1485" s="11">
        <f t="shared" si="166"/>
        <v>0</v>
      </c>
      <c r="T1485" s="9">
        <f t="shared" si="167"/>
        <v>9.1</v>
      </c>
      <c r="AT1485" s="18"/>
      <c r="AU1485" s="15"/>
      <c r="AV1485" s="15"/>
      <c r="AW1485" s="15"/>
      <c r="AX1485" s="15"/>
      <c r="AY1485" s="15"/>
      <c r="AZ1485" s="15"/>
      <c r="BA1485" s="15"/>
      <c r="BB1485" s="15"/>
      <c r="BC1485" s="15"/>
      <c r="BD1485" s="15"/>
      <c r="BE1485" s="15"/>
      <c r="BF1485" s="15"/>
      <c r="BG1485" s="15"/>
      <c r="BH1485" s="15"/>
      <c r="BI1485" s="15"/>
      <c r="BJ1485" s="15"/>
      <c r="BK1485" s="15"/>
      <c r="BL1485" s="15"/>
      <c r="BM1485" s="15"/>
      <c r="BN1485" s="15"/>
      <c r="BO1485" s="15"/>
      <c r="BQ1485" s="18"/>
      <c r="BR1485" s="15"/>
      <c r="BS1485" s="15"/>
      <c r="BT1485" s="15"/>
      <c r="BU1485" s="15"/>
      <c r="BV1485" s="15"/>
      <c r="BW1485" s="15"/>
      <c r="BX1485" s="15"/>
      <c r="BY1485" s="15"/>
      <c r="BZ1485" s="15"/>
    </row>
    <row r="1486" spans="1:78" ht="15" customHeight="1" x14ac:dyDescent="0.75">
      <c r="A1486" s="10">
        <v>0</v>
      </c>
      <c r="B1486" s="11">
        <v>11000</v>
      </c>
      <c r="C1486" s="11"/>
      <c r="D1486" s="11">
        <v>56851</v>
      </c>
      <c r="E1486" s="11">
        <v>10</v>
      </c>
      <c r="F1486" s="11">
        <v>0</v>
      </c>
      <c r="G1486" s="11">
        <v>0</v>
      </c>
      <c r="H1486" s="11">
        <v>308.43564918999999</v>
      </c>
      <c r="I1486" s="11">
        <v>2</v>
      </c>
      <c r="J1486" s="11">
        <v>13</v>
      </c>
      <c r="K1486" s="11">
        <v>31.075616580999998</v>
      </c>
      <c r="L1486" s="11" t="s">
        <v>13</v>
      </c>
      <c r="M1486" s="11" t="s">
        <v>14</v>
      </c>
      <c r="N1486" s="11">
        <f t="shared" si="161"/>
        <v>1</v>
      </c>
      <c r="O1486" s="11">
        <f t="shared" si="162"/>
        <v>0</v>
      </c>
      <c r="P1486" s="11">
        <f t="shared" si="163"/>
        <v>1</v>
      </c>
      <c r="Q1486" s="11">
        <f t="shared" si="164"/>
        <v>0</v>
      </c>
      <c r="R1486" s="11">
        <f t="shared" si="165"/>
        <v>0</v>
      </c>
      <c r="S1486" s="11">
        <f t="shared" si="166"/>
        <v>0</v>
      </c>
      <c r="T1486" s="9">
        <f t="shared" si="167"/>
        <v>308.43564918999999</v>
      </c>
      <c r="AT1486" s="18"/>
      <c r="AU1486" s="15"/>
      <c r="AV1486" s="15"/>
      <c r="AW1486" s="15"/>
      <c r="AX1486" s="15"/>
      <c r="AY1486" s="15"/>
      <c r="AZ1486" s="15"/>
      <c r="BA1486" s="15"/>
      <c r="BB1486" s="15"/>
      <c r="BC1486" s="15"/>
      <c r="BD1486" s="15"/>
      <c r="BE1486" s="15"/>
      <c r="BF1486" s="15"/>
      <c r="BG1486" s="15"/>
      <c r="BH1486" s="15"/>
      <c r="BI1486" s="15"/>
      <c r="BJ1486" s="15"/>
      <c r="BK1486" s="15"/>
      <c r="BL1486" s="15"/>
      <c r="BM1486" s="15"/>
      <c r="BN1486" s="15"/>
      <c r="BO1486" s="15"/>
      <c r="BQ1486" s="18"/>
      <c r="BR1486" s="15"/>
      <c r="BS1486" s="15"/>
      <c r="BT1486" s="15"/>
      <c r="BU1486" s="15"/>
      <c r="BV1486" s="15"/>
      <c r="BW1486" s="15"/>
      <c r="BX1486" s="15"/>
      <c r="BY1486" s="15"/>
      <c r="BZ1486" s="15"/>
    </row>
    <row r="1487" spans="1:78" ht="15" customHeight="1" x14ac:dyDescent="0.75">
      <c r="A1487" s="10">
        <v>0</v>
      </c>
      <c r="B1487" s="11">
        <v>11000</v>
      </c>
      <c r="C1487" s="11">
        <v>48893</v>
      </c>
      <c r="D1487" s="11">
        <v>113223</v>
      </c>
      <c r="E1487" s="11">
        <v>7</v>
      </c>
      <c r="F1487" s="11">
        <v>0</v>
      </c>
      <c r="G1487" s="11">
        <v>1</v>
      </c>
      <c r="H1487" s="11">
        <v>237.09808129000001</v>
      </c>
      <c r="I1487" s="11">
        <v>0</v>
      </c>
      <c r="J1487" s="11">
        <v>9</v>
      </c>
      <c r="K1487" s="11">
        <v>22.003376409000001</v>
      </c>
      <c r="L1487" s="11" t="s">
        <v>20</v>
      </c>
      <c r="M1487" s="11" t="s">
        <v>18</v>
      </c>
      <c r="N1487" s="11">
        <f t="shared" si="161"/>
        <v>0</v>
      </c>
      <c r="O1487" s="11">
        <f t="shared" si="162"/>
        <v>0</v>
      </c>
      <c r="P1487" s="11">
        <f t="shared" si="163"/>
        <v>0</v>
      </c>
      <c r="Q1487" s="11">
        <f t="shared" si="164"/>
        <v>0</v>
      </c>
      <c r="R1487" s="11">
        <f t="shared" si="165"/>
        <v>0</v>
      </c>
      <c r="S1487" s="11">
        <f t="shared" si="166"/>
        <v>1</v>
      </c>
      <c r="T1487" s="9">
        <f t="shared" si="167"/>
        <v>0</v>
      </c>
      <c r="AT1487" s="18"/>
      <c r="AU1487" s="15"/>
      <c r="AV1487" s="15"/>
      <c r="AW1487" s="15"/>
      <c r="AX1487" s="15"/>
      <c r="AY1487" s="15"/>
      <c r="AZ1487" s="15"/>
      <c r="BA1487" s="15"/>
      <c r="BB1487" s="15"/>
      <c r="BC1487" s="15"/>
      <c r="BD1487" s="15"/>
      <c r="BE1487" s="15"/>
      <c r="BF1487" s="15"/>
      <c r="BG1487" s="15"/>
      <c r="BH1487" s="15"/>
      <c r="BI1487" s="15"/>
      <c r="BJ1487" s="15"/>
      <c r="BK1487" s="15"/>
      <c r="BL1487" s="15"/>
      <c r="BM1487" s="15"/>
      <c r="BN1487" s="15"/>
      <c r="BO1487" s="15"/>
      <c r="BQ1487" s="18"/>
      <c r="BR1487" s="15"/>
      <c r="BS1487" s="15"/>
      <c r="BT1487" s="15"/>
      <c r="BU1487" s="15"/>
      <c r="BV1487" s="15"/>
      <c r="BW1487" s="15"/>
      <c r="BX1487" s="15"/>
      <c r="BY1487" s="15"/>
      <c r="BZ1487" s="15"/>
    </row>
    <row r="1488" spans="1:78" ht="15" customHeight="1" x14ac:dyDescent="0.75">
      <c r="A1488" s="10">
        <v>0</v>
      </c>
      <c r="B1488" s="11">
        <v>11100</v>
      </c>
      <c r="C1488" s="11">
        <v>47689</v>
      </c>
      <c r="D1488" s="11">
        <v>52910</v>
      </c>
      <c r="E1488" s="11">
        <v>21</v>
      </c>
      <c r="F1488" s="11">
        <v>1</v>
      </c>
      <c r="G1488" s="11">
        <v>1</v>
      </c>
      <c r="H1488" s="11">
        <v>224.48075012999999</v>
      </c>
      <c r="I1488" s="11">
        <v>1</v>
      </c>
      <c r="J1488" s="11">
        <v>18</v>
      </c>
      <c r="K1488" s="11">
        <v>34.947076580999997</v>
      </c>
      <c r="L1488" s="11" t="s">
        <v>13</v>
      </c>
      <c r="M1488" s="11" t="s">
        <v>17</v>
      </c>
      <c r="N1488" s="11">
        <f t="shared" si="161"/>
        <v>1</v>
      </c>
      <c r="O1488" s="11">
        <f t="shared" si="162"/>
        <v>1</v>
      </c>
      <c r="P1488" s="11">
        <f t="shared" si="163"/>
        <v>0</v>
      </c>
      <c r="Q1488" s="11">
        <f t="shared" si="164"/>
        <v>0</v>
      </c>
      <c r="R1488" s="11">
        <f t="shared" si="165"/>
        <v>0</v>
      </c>
      <c r="S1488" s="11">
        <f t="shared" si="166"/>
        <v>0</v>
      </c>
      <c r="T1488" s="9">
        <f t="shared" si="167"/>
        <v>224.48075012999999</v>
      </c>
      <c r="AT1488" s="18"/>
      <c r="AU1488" s="15"/>
      <c r="AV1488" s="15"/>
      <c r="AW1488" s="15"/>
      <c r="AX1488" s="15"/>
      <c r="AY1488" s="15"/>
      <c r="AZ1488" s="15"/>
      <c r="BA1488" s="15"/>
      <c r="BB1488" s="15"/>
      <c r="BC1488" s="15"/>
      <c r="BD1488" s="15"/>
      <c r="BE1488" s="15"/>
      <c r="BF1488" s="15"/>
      <c r="BG1488" s="15"/>
      <c r="BH1488" s="15"/>
      <c r="BI1488" s="15"/>
      <c r="BJ1488" s="15"/>
      <c r="BK1488" s="15"/>
      <c r="BL1488" s="15"/>
      <c r="BM1488" s="15"/>
      <c r="BN1488" s="15"/>
      <c r="BO1488" s="15"/>
      <c r="BQ1488" s="18"/>
      <c r="BR1488" s="15"/>
      <c r="BS1488" s="15"/>
      <c r="BT1488" s="15"/>
      <c r="BU1488" s="15"/>
      <c r="BV1488" s="15"/>
      <c r="BW1488" s="15"/>
      <c r="BX1488" s="15"/>
      <c r="BY1488" s="15"/>
      <c r="BZ1488" s="15"/>
    </row>
    <row r="1489" spans="1:78" ht="15" customHeight="1" x14ac:dyDescent="0.75">
      <c r="A1489" s="10">
        <v>0</v>
      </c>
      <c r="B1489" s="11">
        <v>11100</v>
      </c>
      <c r="C1489" s="11">
        <v>59232</v>
      </c>
      <c r="D1489" s="11">
        <v>71157</v>
      </c>
      <c r="E1489" s="11">
        <v>5</v>
      </c>
      <c r="F1489" s="11"/>
      <c r="G1489" s="11"/>
      <c r="H1489" s="11">
        <v>108.21716051</v>
      </c>
      <c r="I1489" s="11"/>
      <c r="J1489" s="11">
        <v>24</v>
      </c>
      <c r="K1489" s="11">
        <v>40.091831822000003</v>
      </c>
      <c r="L1489" s="11" t="s">
        <v>20</v>
      </c>
      <c r="M1489" s="11" t="s">
        <v>17</v>
      </c>
      <c r="N1489" s="11">
        <f t="shared" si="161"/>
        <v>0</v>
      </c>
      <c r="O1489" s="11">
        <f t="shared" si="162"/>
        <v>1</v>
      </c>
      <c r="P1489" s="11">
        <f t="shared" si="163"/>
        <v>0</v>
      </c>
      <c r="Q1489" s="11">
        <f t="shared" si="164"/>
        <v>0</v>
      </c>
      <c r="R1489" s="11">
        <f t="shared" si="165"/>
        <v>0</v>
      </c>
      <c r="S1489" s="11">
        <f t="shared" si="166"/>
        <v>0</v>
      </c>
      <c r="T1489" s="9">
        <f t="shared" si="167"/>
        <v>0</v>
      </c>
      <c r="AT1489" s="18"/>
      <c r="AU1489" s="15"/>
      <c r="AV1489" s="15"/>
      <c r="AW1489" s="15"/>
      <c r="AX1489" s="15"/>
      <c r="AY1489" s="15"/>
      <c r="AZ1489" s="15"/>
      <c r="BA1489" s="15"/>
      <c r="BB1489" s="15"/>
      <c r="BC1489" s="15"/>
      <c r="BD1489" s="15"/>
      <c r="BE1489" s="15"/>
      <c r="BF1489" s="15"/>
      <c r="BG1489" s="15"/>
      <c r="BH1489" s="15"/>
      <c r="BI1489" s="15"/>
      <c r="BJ1489" s="15"/>
      <c r="BK1489" s="15"/>
      <c r="BL1489" s="15"/>
      <c r="BM1489" s="15"/>
      <c r="BN1489" s="15"/>
      <c r="BO1489" s="15"/>
      <c r="BQ1489" s="18"/>
      <c r="BR1489" s="15"/>
      <c r="BS1489" s="15"/>
      <c r="BT1489" s="15"/>
      <c r="BU1489" s="15"/>
      <c r="BV1489" s="15"/>
      <c r="BW1489" s="15"/>
      <c r="BX1489" s="15"/>
      <c r="BY1489" s="15"/>
      <c r="BZ1489" s="15"/>
    </row>
    <row r="1490" spans="1:78" ht="15" customHeight="1" x14ac:dyDescent="0.75">
      <c r="A1490" s="10">
        <v>0</v>
      </c>
      <c r="B1490" s="11">
        <v>11100</v>
      </c>
      <c r="C1490" s="11"/>
      <c r="D1490" s="11">
        <v>50262</v>
      </c>
      <c r="E1490" s="11">
        <v>5</v>
      </c>
      <c r="F1490" s="11"/>
      <c r="G1490" s="11"/>
      <c r="H1490" s="11">
        <v>175.75688747000001</v>
      </c>
      <c r="I1490" s="11"/>
      <c r="J1490" s="11">
        <v>8</v>
      </c>
      <c r="K1490" s="11">
        <v>22.956863758000001</v>
      </c>
      <c r="L1490" s="11" t="s">
        <v>13</v>
      </c>
      <c r="M1490" s="11" t="s">
        <v>17</v>
      </c>
      <c r="N1490" s="11">
        <f t="shared" si="161"/>
        <v>1</v>
      </c>
      <c r="O1490" s="11">
        <f t="shared" si="162"/>
        <v>1</v>
      </c>
      <c r="P1490" s="11">
        <f t="shared" si="163"/>
        <v>0</v>
      </c>
      <c r="Q1490" s="11">
        <f t="shared" si="164"/>
        <v>0</v>
      </c>
      <c r="R1490" s="11">
        <f t="shared" si="165"/>
        <v>0</v>
      </c>
      <c r="S1490" s="11">
        <f t="shared" si="166"/>
        <v>0</v>
      </c>
      <c r="T1490" s="9">
        <f t="shared" si="167"/>
        <v>175.75688747000001</v>
      </c>
      <c r="AT1490" s="18"/>
      <c r="AU1490" s="15"/>
      <c r="AV1490" s="15"/>
      <c r="AW1490" s="15"/>
      <c r="AX1490" s="15"/>
      <c r="AY1490" s="15"/>
      <c r="AZ1490" s="15"/>
      <c r="BA1490" s="15"/>
      <c r="BB1490" s="15"/>
      <c r="BC1490" s="15"/>
      <c r="BD1490" s="15"/>
      <c r="BE1490" s="15"/>
      <c r="BF1490" s="15"/>
      <c r="BG1490" s="15"/>
      <c r="BH1490" s="15"/>
      <c r="BI1490" s="15"/>
      <c r="BJ1490" s="15"/>
      <c r="BK1490" s="15"/>
      <c r="BL1490" s="15"/>
      <c r="BM1490" s="15"/>
      <c r="BN1490" s="15"/>
      <c r="BO1490" s="15"/>
      <c r="BQ1490" s="18"/>
      <c r="BR1490" s="15"/>
      <c r="BS1490" s="15"/>
      <c r="BT1490" s="15"/>
      <c r="BU1490" s="15"/>
      <c r="BV1490" s="15"/>
      <c r="BW1490" s="15"/>
      <c r="BX1490" s="15"/>
      <c r="BY1490" s="15"/>
      <c r="BZ1490" s="15"/>
    </row>
    <row r="1491" spans="1:78" ht="15" customHeight="1" x14ac:dyDescent="0.75">
      <c r="A1491" s="10">
        <v>1</v>
      </c>
      <c r="B1491" s="11">
        <v>11100</v>
      </c>
      <c r="C1491" s="11">
        <v>52028</v>
      </c>
      <c r="D1491" s="11">
        <v>77316</v>
      </c>
      <c r="E1491" s="11"/>
      <c r="F1491" s="11">
        <v>0</v>
      </c>
      <c r="G1491" s="11">
        <v>2</v>
      </c>
      <c r="H1491" s="11">
        <v>194.48489733</v>
      </c>
      <c r="I1491" s="11">
        <v>1</v>
      </c>
      <c r="J1491" s="11">
        <v>12</v>
      </c>
      <c r="K1491" s="11">
        <v>30.797674364999999</v>
      </c>
      <c r="L1491" s="11" t="s">
        <v>13</v>
      </c>
      <c r="M1491" s="11" t="s">
        <v>14</v>
      </c>
      <c r="N1491" s="11">
        <f t="shared" si="161"/>
        <v>1</v>
      </c>
      <c r="O1491" s="11">
        <f t="shared" si="162"/>
        <v>0</v>
      </c>
      <c r="P1491" s="11">
        <f t="shared" si="163"/>
        <v>1</v>
      </c>
      <c r="Q1491" s="11">
        <f t="shared" si="164"/>
        <v>0</v>
      </c>
      <c r="R1491" s="11">
        <f t="shared" si="165"/>
        <v>0</v>
      </c>
      <c r="S1491" s="11">
        <f t="shared" si="166"/>
        <v>0</v>
      </c>
      <c r="T1491" s="9">
        <f t="shared" si="167"/>
        <v>194.48489733</v>
      </c>
      <c r="AT1491" s="18"/>
      <c r="AU1491" s="15"/>
      <c r="AV1491" s="15"/>
      <c r="AW1491" s="15"/>
      <c r="AX1491" s="15"/>
      <c r="AY1491" s="15"/>
      <c r="AZ1491" s="15"/>
      <c r="BA1491" s="15"/>
      <c r="BB1491" s="15"/>
      <c r="BC1491" s="15"/>
      <c r="BD1491" s="15"/>
      <c r="BE1491" s="15"/>
      <c r="BF1491" s="15"/>
      <c r="BG1491" s="15"/>
      <c r="BH1491" s="15"/>
      <c r="BI1491" s="15"/>
      <c r="BJ1491" s="15"/>
      <c r="BK1491" s="15"/>
      <c r="BL1491" s="15"/>
      <c r="BM1491" s="15"/>
      <c r="BN1491" s="15"/>
      <c r="BO1491" s="15"/>
      <c r="BQ1491" s="18"/>
      <c r="BR1491" s="15"/>
      <c r="BS1491" s="15"/>
      <c r="BT1491" s="15"/>
      <c r="BU1491" s="15"/>
      <c r="BV1491" s="15"/>
      <c r="BW1491" s="15"/>
      <c r="BX1491" s="15"/>
      <c r="BY1491" s="15"/>
      <c r="BZ1491" s="15"/>
    </row>
    <row r="1492" spans="1:78" ht="15" customHeight="1" x14ac:dyDescent="0.75">
      <c r="A1492" s="10">
        <v>0</v>
      </c>
      <c r="B1492" s="11">
        <v>11100</v>
      </c>
      <c r="C1492" s="11">
        <v>79226</v>
      </c>
      <c r="D1492" s="11">
        <v>88112</v>
      </c>
      <c r="E1492" s="11">
        <v>10</v>
      </c>
      <c r="F1492" s="11">
        <v>0</v>
      </c>
      <c r="G1492" s="11">
        <v>1</v>
      </c>
      <c r="H1492" s="11">
        <v>179.64827359</v>
      </c>
      <c r="I1492" s="11">
        <v>1</v>
      </c>
      <c r="J1492" s="11">
        <v>12</v>
      </c>
      <c r="K1492" s="11">
        <v>40.670904725</v>
      </c>
      <c r="L1492" s="11" t="s">
        <v>20</v>
      </c>
      <c r="M1492" s="11" t="s">
        <v>18</v>
      </c>
      <c r="N1492" s="11">
        <f t="shared" si="161"/>
        <v>0</v>
      </c>
      <c r="O1492" s="11">
        <f t="shared" si="162"/>
        <v>0</v>
      </c>
      <c r="P1492" s="11">
        <f t="shared" si="163"/>
        <v>0</v>
      </c>
      <c r="Q1492" s="11">
        <f t="shared" si="164"/>
        <v>0</v>
      </c>
      <c r="R1492" s="11">
        <f t="shared" si="165"/>
        <v>0</v>
      </c>
      <c r="S1492" s="11">
        <f t="shared" si="166"/>
        <v>1</v>
      </c>
      <c r="T1492" s="9">
        <f t="shared" si="167"/>
        <v>0</v>
      </c>
      <c r="AT1492" s="18"/>
      <c r="AU1492" s="15"/>
      <c r="AV1492" s="15"/>
      <c r="AW1492" s="15"/>
      <c r="AX1492" s="15"/>
      <c r="AY1492" s="15"/>
      <c r="AZ1492" s="15"/>
      <c r="BA1492" s="15"/>
      <c r="BB1492" s="15"/>
      <c r="BC1492" s="15"/>
      <c r="BD1492" s="15"/>
      <c r="BE1492" s="15"/>
      <c r="BF1492" s="15"/>
      <c r="BG1492" s="15"/>
      <c r="BH1492" s="15"/>
      <c r="BI1492" s="15"/>
      <c r="BJ1492" s="15"/>
      <c r="BK1492" s="15"/>
      <c r="BL1492" s="15"/>
      <c r="BM1492" s="15"/>
      <c r="BN1492" s="15"/>
      <c r="BO1492" s="15"/>
      <c r="BQ1492" s="18"/>
      <c r="BR1492" s="15"/>
      <c r="BS1492" s="15"/>
      <c r="BT1492" s="15"/>
      <c r="BU1492" s="15"/>
      <c r="BV1492" s="15"/>
      <c r="BW1492" s="15"/>
      <c r="BX1492" s="15"/>
      <c r="BY1492" s="15"/>
      <c r="BZ1492" s="15"/>
    </row>
    <row r="1493" spans="1:78" ht="15" customHeight="1" x14ac:dyDescent="0.75">
      <c r="A1493" s="10">
        <v>0</v>
      </c>
      <c r="B1493" s="11">
        <v>11100</v>
      </c>
      <c r="C1493" s="11">
        <v>72402</v>
      </c>
      <c r="D1493" s="11">
        <v>86584</v>
      </c>
      <c r="E1493" s="11">
        <v>8</v>
      </c>
      <c r="F1493" s="11">
        <v>0</v>
      </c>
      <c r="G1493" s="11">
        <v>0</v>
      </c>
      <c r="H1493" s="11">
        <v>102.97207872</v>
      </c>
      <c r="I1493" s="11">
        <v>0</v>
      </c>
      <c r="J1493" s="11">
        <v>22</v>
      </c>
      <c r="K1493" s="11">
        <v>29.655713203000001</v>
      </c>
      <c r="L1493" s="11" t="s">
        <v>20</v>
      </c>
      <c r="M1493" s="11" t="s">
        <v>17</v>
      </c>
      <c r="N1493" s="11">
        <f t="shared" si="161"/>
        <v>0</v>
      </c>
      <c r="O1493" s="11">
        <f t="shared" si="162"/>
        <v>1</v>
      </c>
      <c r="P1493" s="11">
        <f t="shared" si="163"/>
        <v>0</v>
      </c>
      <c r="Q1493" s="11">
        <f t="shared" si="164"/>
        <v>0</v>
      </c>
      <c r="R1493" s="11">
        <f t="shared" si="165"/>
        <v>0</v>
      </c>
      <c r="S1493" s="11">
        <f t="shared" si="166"/>
        <v>0</v>
      </c>
      <c r="T1493" s="9">
        <f t="shared" si="167"/>
        <v>0</v>
      </c>
      <c r="AT1493" s="18"/>
      <c r="AU1493" s="15"/>
      <c r="AV1493" s="15"/>
      <c r="AW1493" s="15"/>
      <c r="AX1493" s="15"/>
      <c r="AY1493" s="15"/>
      <c r="AZ1493" s="15"/>
      <c r="BA1493" s="15"/>
      <c r="BB1493" s="15"/>
      <c r="BC1493" s="15"/>
      <c r="BD1493" s="15"/>
      <c r="BE1493" s="15"/>
      <c r="BF1493" s="15"/>
      <c r="BG1493" s="15"/>
      <c r="BH1493" s="15"/>
      <c r="BI1493" s="15"/>
      <c r="BJ1493" s="15"/>
      <c r="BK1493" s="15"/>
      <c r="BL1493" s="15"/>
      <c r="BM1493" s="15"/>
      <c r="BN1493" s="15"/>
      <c r="BO1493" s="15"/>
      <c r="BQ1493" s="18"/>
      <c r="BR1493" s="15"/>
      <c r="BS1493" s="15"/>
      <c r="BT1493" s="15"/>
      <c r="BU1493" s="15"/>
      <c r="BV1493" s="15"/>
      <c r="BW1493" s="15"/>
      <c r="BX1493" s="15"/>
      <c r="BY1493" s="15"/>
      <c r="BZ1493" s="15"/>
    </row>
    <row r="1494" spans="1:78" ht="15" customHeight="1" x14ac:dyDescent="0.75">
      <c r="A1494" s="10">
        <v>0</v>
      </c>
      <c r="B1494" s="11">
        <v>11100</v>
      </c>
      <c r="C1494" s="11">
        <v>17430</v>
      </c>
      <c r="D1494" s="11">
        <v>68499</v>
      </c>
      <c r="E1494" s="11">
        <v>20</v>
      </c>
      <c r="F1494" s="11">
        <v>0</v>
      </c>
      <c r="G1494" s="11">
        <v>2</v>
      </c>
      <c r="H1494" s="11">
        <v>403.96540092999999</v>
      </c>
      <c r="I1494" s="11">
        <v>1</v>
      </c>
      <c r="J1494" s="11">
        <v>12</v>
      </c>
      <c r="K1494" s="11">
        <v>21.758642611999999</v>
      </c>
      <c r="L1494" s="11" t="s">
        <v>20</v>
      </c>
      <c r="M1494" s="11" t="s">
        <v>18</v>
      </c>
      <c r="N1494" s="11">
        <f t="shared" si="161"/>
        <v>0</v>
      </c>
      <c r="O1494" s="11">
        <f t="shared" si="162"/>
        <v>0</v>
      </c>
      <c r="P1494" s="11">
        <f t="shared" si="163"/>
        <v>0</v>
      </c>
      <c r="Q1494" s="11">
        <f t="shared" si="164"/>
        <v>0</v>
      </c>
      <c r="R1494" s="11">
        <f t="shared" si="165"/>
        <v>0</v>
      </c>
      <c r="S1494" s="11">
        <f t="shared" si="166"/>
        <v>1</v>
      </c>
      <c r="T1494" s="9">
        <f t="shared" si="167"/>
        <v>0</v>
      </c>
      <c r="AT1494" s="18"/>
      <c r="AU1494" s="15"/>
      <c r="AV1494" s="15"/>
      <c r="AW1494" s="15"/>
      <c r="AX1494" s="15"/>
      <c r="AY1494" s="15"/>
      <c r="AZ1494" s="15"/>
      <c r="BA1494" s="15"/>
      <c r="BB1494" s="15"/>
      <c r="BC1494" s="15"/>
      <c r="BD1494" s="15"/>
      <c r="BE1494" s="15"/>
      <c r="BF1494" s="15"/>
      <c r="BG1494" s="15"/>
      <c r="BH1494" s="15"/>
      <c r="BI1494" s="15"/>
      <c r="BJ1494" s="15"/>
      <c r="BK1494" s="15"/>
      <c r="BL1494" s="15"/>
      <c r="BM1494" s="15"/>
      <c r="BN1494" s="15"/>
      <c r="BO1494" s="15"/>
      <c r="BQ1494" s="18"/>
      <c r="BR1494" s="15"/>
      <c r="BS1494" s="15"/>
      <c r="BT1494" s="15"/>
      <c r="BU1494" s="15"/>
      <c r="BV1494" s="15"/>
      <c r="BW1494" s="15"/>
      <c r="BX1494" s="15"/>
      <c r="BY1494" s="15"/>
      <c r="BZ1494" s="15"/>
    </row>
    <row r="1495" spans="1:78" ht="15" customHeight="1" x14ac:dyDescent="0.75">
      <c r="A1495" s="10">
        <v>1</v>
      </c>
      <c r="B1495" s="11">
        <v>11100</v>
      </c>
      <c r="C1495" s="11"/>
      <c r="D1495" s="11">
        <v>26400</v>
      </c>
      <c r="E1495" s="11">
        <v>8</v>
      </c>
      <c r="F1495" s="11">
        <v>0</v>
      </c>
      <c r="G1495" s="11">
        <v>0</v>
      </c>
      <c r="H1495" s="11"/>
      <c r="I1495" s="11">
        <v>2</v>
      </c>
      <c r="J1495" s="11">
        <v>0</v>
      </c>
      <c r="K1495" s="11"/>
      <c r="L1495" s="11" t="s">
        <v>13</v>
      </c>
      <c r="M1495" s="11" t="s">
        <v>14</v>
      </c>
      <c r="N1495" s="11">
        <f t="shared" si="161"/>
        <v>1</v>
      </c>
      <c r="O1495" s="11">
        <f t="shared" si="162"/>
        <v>0</v>
      </c>
      <c r="P1495" s="11">
        <f t="shared" si="163"/>
        <v>1</v>
      </c>
      <c r="Q1495" s="11">
        <f t="shared" si="164"/>
        <v>0</v>
      </c>
      <c r="R1495" s="11">
        <f t="shared" si="165"/>
        <v>0</v>
      </c>
      <c r="S1495" s="11">
        <f t="shared" si="166"/>
        <v>0</v>
      </c>
      <c r="T1495" s="9">
        <f t="shared" si="167"/>
        <v>0</v>
      </c>
      <c r="AT1495" s="18"/>
      <c r="AU1495" s="15"/>
      <c r="AV1495" s="15"/>
      <c r="AW1495" s="15"/>
      <c r="AX1495" s="15"/>
      <c r="AY1495" s="15"/>
      <c r="AZ1495" s="15"/>
      <c r="BA1495" s="15"/>
      <c r="BB1495" s="15"/>
      <c r="BC1495" s="15"/>
      <c r="BD1495" s="15"/>
      <c r="BE1495" s="15"/>
      <c r="BF1495" s="15"/>
      <c r="BG1495" s="15"/>
      <c r="BH1495" s="15"/>
      <c r="BI1495" s="15"/>
      <c r="BJ1495" s="15"/>
      <c r="BK1495" s="15"/>
      <c r="BL1495" s="15"/>
      <c r="BM1495" s="15"/>
      <c r="BN1495" s="15"/>
      <c r="BO1495" s="15"/>
      <c r="BQ1495" s="18"/>
      <c r="BR1495" s="15"/>
      <c r="BS1495" s="15"/>
      <c r="BT1495" s="15"/>
      <c r="BU1495" s="15"/>
      <c r="BV1495" s="15"/>
      <c r="BW1495" s="15"/>
      <c r="BX1495" s="15"/>
      <c r="BY1495" s="15"/>
      <c r="BZ1495" s="15"/>
    </row>
    <row r="1496" spans="1:78" ht="15" customHeight="1" x14ac:dyDescent="0.75">
      <c r="A1496" s="10">
        <v>0</v>
      </c>
      <c r="B1496" s="11">
        <v>11100</v>
      </c>
      <c r="C1496" s="11">
        <v>82849</v>
      </c>
      <c r="D1496" s="11">
        <v>113913</v>
      </c>
      <c r="E1496" s="11">
        <v>10</v>
      </c>
      <c r="F1496" s="11">
        <v>0</v>
      </c>
      <c r="G1496" s="11">
        <v>1</v>
      </c>
      <c r="H1496" s="11">
        <v>167.36102991999999</v>
      </c>
      <c r="I1496" s="11">
        <v>0</v>
      </c>
      <c r="J1496" s="11">
        <v>27</v>
      </c>
      <c r="K1496" s="11">
        <v>35.763333479000003</v>
      </c>
      <c r="L1496" s="11" t="s">
        <v>13</v>
      </c>
      <c r="M1496" s="11" t="s">
        <v>18</v>
      </c>
      <c r="N1496" s="11">
        <f t="shared" si="161"/>
        <v>1</v>
      </c>
      <c r="O1496" s="11">
        <f t="shared" si="162"/>
        <v>0</v>
      </c>
      <c r="P1496" s="11">
        <f t="shared" si="163"/>
        <v>0</v>
      </c>
      <c r="Q1496" s="11">
        <f t="shared" si="164"/>
        <v>0</v>
      </c>
      <c r="R1496" s="11">
        <f t="shared" si="165"/>
        <v>0</v>
      </c>
      <c r="S1496" s="11">
        <f t="shared" si="166"/>
        <v>1</v>
      </c>
      <c r="T1496" s="9">
        <f t="shared" si="167"/>
        <v>167.36102991999999</v>
      </c>
      <c r="AT1496" s="18"/>
      <c r="AU1496" s="15"/>
      <c r="AV1496" s="15"/>
      <c r="AW1496" s="15"/>
      <c r="AX1496" s="15"/>
      <c r="AY1496" s="15"/>
      <c r="AZ1496" s="15"/>
      <c r="BA1496" s="15"/>
      <c r="BB1496" s="15"/>
      <c r="BC1496" s="15"/>
      <c r="BD1496" s="15"/>
      <c r="BE1496" s="15"/>
      <c r="BF1496" s="15"/>
      <c r="BG1496" s="15"/>
      <c r="BH1496" s="15"/>
      <c r="BI1496" s="15"/>
      <c r="BJ1496" s="15"/>
      <c r="BK1496" s="15"/>
      <c r="BL1496" s="15"/>
      <c r="BM1496" s="15"/>
      <c r="BN1496" s="15"/>
      <c r="BO1496" s="15"/>
      <c r="BQ1496" s="18"/>
      <c r="BR1496" s="15"/>
      <c r="BS1496" s="15"/>
      <c r="BT1496" s="15"/>
      <c r="BU1496" s="15"/>
      <c r="BV1496" s="15"/>
      <c r="BW1496" s="15"/>
      <c r="BX1496" s="15"/>
      <c r="BY1496" s="15"/>
      <c r="BZ1496" s="15"/>
    </row>
    <row r="1497" spans="1:78" ht="15" customHeight="1" x14ac:dyDescent="0.75">
      <c r="A1497" s="10">
        <v>0</v>
      </c>
      <c r="B1497" s="11">
        <v>11100</v>
      </c>
      <c r="C1497" s="11">
        <v>27861</v>
      </c>
      <c r="D1497" s="11">
        <v>47737</v>
      </c>
      <c r="E1497" s="11">
        <v>8</v>
      </c>
      <c r="F1497" s="11">
        <v>0</v>
      </c>
      <c r="G1497" s="11">
        <v>0</v>
      </c>
      <c r="H1497" s="11">
        <v>89.492116658</v>
      </c>
      <c r="I1497" s="11">
        <v>0</v>
      </c>
      <c r="J1497" s="11">
        <v>4</v>
      </c>
      <c r="K1497" s="11">
        <v>34.050949361999997</v>
      </c>
      <c r="L1497" s="11" t="s">
        <v>13</v>
      </c>
      <c r="M1497" s="11" t="s">
        <v>14</v>
      </c>
      <c r="N1497" s="11">
        <f t="shared" si="161"/>
        <v>1</v>
      </c>
      <c r="O1497" s="11">
        <f t="shared" si="162"/>
        <v>0</v>
      </c>
      <c r="P1497" s="11">
        <f t="shared" si="163"/>
        <v>1</v>
      </c>
      <c r="Q1497" s="11">
        <f t="shared" si="164"/>
        <v>0</v>
      </c>
      <c r="R1497" s="11">
        <f t="shared" si="165"/>
        <v>0</v>
      </c>
      <c r="S1497" s="11">
        <f t="shared" si="166"/>
        <v>0</v>
      </c>
      <c r="T1497" s="9">
        <f t="shared" si="167"/>
        <v>89.492116658</v>
      </c>
      <c r="AT1497" s="18"/>
      <c r="AU1497" s="15"/>
      <c r="AV1497" s="15"/>
      <c r="AW1497" s="15"/>
      <c r="AX1497" s="15"/>
      <c r="AY1497" s="15"/>
      <c r="AZ1497" s="15"/>
      <c r="BA1497" s="15"/>
      <c r="BB1497" s="15"/>
      <c r="BC1497" s="15"/>
      <c r="BD1497" s="15"/>
      <c r="BE1497" s="15"/>
      <c r="BF1497" s="15"/>
      <c r="BG1497" s="15"/>
      <c r="BH1497" s="15"/>
      <c r="BI1497" s="15"/>
      <c r="BJ1497" s="15"/>
      <c r="BK1497" s="15"/>
      <c r="BL1497" s="15"/>
      <c r="BM1497" s="15"/>
      <c r="BN1497" s="15"/>
      <c r="BO1497" s="15"/>
      <c r="BQ1497" s="18"/>
      <c r="BR1497" s="15"/>
      <c r="BS1497" s="15"/>
      <c r="BT1497" s="15"/>
      <c r="BU1497" s="15"/>
      <c r="BV1497" s="15"/>
      <c r="BW1497" s="15"/>
      <c r="BX1497" s="15"/>
      <c r="BY1497" s="15"/>
      <c r="BZ1497" s="15"/>
    </row>
    <row r="1498" spans="1:78" ht="15" customHeight="1" x14ac:dyDescent="0.75">
      <c r="A1498" s="10">
        <v>0</v>
      </c>
      <c r="B1498" s="11">
        <v>11100</v>
      </c>
      <c r="C1498" s="11">
        <v>82329</v>
      </c>
      <c r="D1498" s="11">
        <v>100139</v>
      </c>
      <c r="E1498" s="11">
        <v>5</v>
      </c>
      <c r="F1498" s="11">
        <v>0</v>
      </c>
      <c r="G1498" s="11">
        <v>0</v>
      </c>
      <c r="H1498" s="11">
        <v>108.53256364000001</v>
      </c>
      <c r="I1498" s="11">
        <v>0</v>
      </c>
      <c r="J1498" s="11">
        <v>26</v>
      </c>
      <c r="K1498" s="11">
        <v>26.099258701</v>
      </c>
      <c r="L1498" s="11" t="s">
        <v>13</v>
      </c>
      <c r="M1498" s="11" t="s">
        <v>18</v>
      </c>
      <c r="N1498" s="11">
        <f t="shared" si="161"/>
        <v>1</v>
      </c>
      <c r="O1498" s="11">
        <f t="shared" si="162"/>
        <v>0</v>
      </c>
      <c r="P1498" s="11">
        <f t="shared" si="163"/>
        <v>0</v>
      </c>
      <c r="Q1498" s="11">
        <f t="shared" si="164"/>
        <v>0</v>
      </c>
      <c r="R1498" s="11">
        <f t="shared" si="165"/>
        <v>0</v>
      </c>
      <c r="S1498" s="11">
        <f t="shared" si="166"/>
        <v>1</v>
      </c>
      <c r="T1498" s="9">
        <f t="shared" si="167"/>
        <v>108.53256364000001</v>
      </c>
      <c r="AT1498" s="18"/>
      <c r="AU1498" s="15"/>
      <c r="AV1498" s="15"/>
      <c r="AW1498" s="15"/>
      <c r="AX1498" s="15"/>
      <c r="AY1498" s="15"/>
      <c r="AZ1498" s="15"/>
      <c r="BA1498" s="15"/>
      <c r="BB1498" s="15"/>
      <c r="BC1498" s="15"/>
      <c r="BD1498" s="15"/>
      <c r="BE1498" s="15"/>
      <c r="BF1498" s="15"/>
      <c r="BG1498" s="15"/>
      <c r="BH1498" s="15"/>
      <c r="BI1498" s="15"/>
      <c r="BJ1498" s="15"/>
      <c r="BK1498" s="15"/>
      <c r="BL1498" s="15"/>
      <c r="BM1498" s="15"/>
      <c r="BN1498" s="15"/>
      <c r="BO1498" s="15"/>
      <c r="BQ1498" s="18"/>
      <c r="BR1498" s="15"/>
      <c r="BS1498" s="15"/>
      <c r="BT1498" s="15"/>
      <c r="BU1498" s="15"/>
      <c r="BV1498" s="15"/>
      <c r="BW1498" s="15"/>
      <c r="BX1498" s="15"/>
      <c r="BY1498" s="15"/>
      <c r="BZ1498" s="15"/>
    </row>
    <row r="1499" spans="1:78" ht="15" customHeight="1" x14ac:dyDescent="0.75">
      <c r="A1499" s="10">
        <v>0</v>
      </c>
      <c r="B1499" s="11">
        <v>11100</v>
      </c>
      <c r="C1499" s="11">
        <v>80922</v>
      </c>
      <c r="D1499" s="11">
        <v>95105</v>
      </c>
      <c r="E1499" s="11">
        <v>3</v>
      </c>
      <c r="F1499" s="11">
        <v>0</v>
      </c>
      <c r="G1499" s="11">
        <v>0</v>
      </c>
      <c r="H1499" s="11">
        <v>90.881292260999999</v>
      </c>
      <c r="I1499" s="11">
        <v>2</v>
      </c>
      <c r="J1499" s="11">
        <v>31</v>
      </c>
      <c r="K1499" s="11">
        <v>38.120810575</v>
      </c>
      <c r="L1499" s="11" t="s">
        <v>20</v>
      </c>
      <c r="M1499" s="11" t="s">
        <v>14</v>
      </c>
      <c r="N1499" s="11">
        <f t="shared" si="161"/>
        <v>0</v>
      </c>
      <c r="O1499" s="11">
        <f t="shared" si="162"/>
        <v>0</v>
      </c>
      <c r="P1499" s="11">
        <f t="shared" si="163"/>
        <v>1</v>
      </c>
      <c r="Q1499" s="11">
        <f t="shared" si="164"/>
        <v>0</v>
      </c>
      <c r="R1499" s="11">
        <f t="shared" si="165"/>
        <v>0</v>
      </c>
      <c r="S1499" s="11">
        <f t="shared" si="166"/>
        <v>0</v>
      </c>
      <c r="T1499" s="9">
        <f t="shared" si="167"/>
        <v>0</v>
      </c>
      <c r="AT1499" s="18"/>
      <c r="AU1499" s="15"/>
      <c r="AV1499" s="15"/>
      <c r="AW1499" s="15"/>
      <c r="AX1499" s="15"/>
      <c r="AY1499" s="15"/>
      <c r="AZ1499" s="15"/>
      <c r="BA1499" s="15"/>
      <c r="BB1499" s="15"/>
      <c r="BC1499" s="15"/>
      <c r="BD1499" s="15"/>
      <c r="BE1499" s="15"/>
      <c r="BF1499" s="15"/>
      <c r="BG1499" s="15"/>
      <c r="BH1499" s="15"/>
      <c r="BI1499" s="15"/>
      <c r="BJ1499" s="15"/>
      <c r="BK1499" s="15"/>
      <c r="BL1499" s="15"/>
      <c r="BM1499" s="15"/>
      <c r="BN1499" s="15"/>
      <c r="BO1499" s="15"/>
      <c r="BQ1499" s="18"/>
      <c r="BR1499" s="15"/>
      <c r="BS1499" s="15"/>
      <c r="BT1499" s="15"/>
      <c r="BU1499" s="15"/>
      <c r="BV1499" s="15"/>
      <c r="BW1499" s="15"/>
      <c r="BX1499" s="15"/>
      <c r="BY1499" s="15"/>
      <c r="BZ1499" s="15"/>
    </row>
    <row r="1500" spans="1:78" ht="15" customHeight="1" x14ac:dyDescent="0.75">
      <c r="A1500" s="10">
        <v>0</v>
      </c>
      <c r="B1500" s="11">
        <v>11100</v>
      </c>
      <c r="C1500" s="11"/>
      <c r="D1500" s="11">
        <v>67005</v>
      </c>
      <c r="E1500" s="11"/>
      <c r="F1500" s="11">
        <v>0</v>
      </c>
      <c r="G1500" s="11">
        <v>0</v>
      </c>
      <c r="H1500" s="11">
        <v>364.37597582000001</v>
      </c>
      <c r="I1500" s="11">
        <v>0</v>
      </c>
      <c r="J1500" s="11">
        <v>7</v>
      </c>
      <c r="K1500" s="11">
        <v>36.674734317999999</v>
      </c>
      <c r="L1500" s="11" t="s">
        <v>13</v>
      </c>
      <c r="M1500" s="11" t="s">
        <v>14</v>
      </c>
      <c r="N1500" s="11">
        <f t="shared" si="161"/>
        <v>1</v>
      </c>
      <c r="O1500" s="11">
        <f t="shared" si="162"/>
        <v>0</v>
      </c>
      <c r="P1500" s="11">
        <f t="shared" si="163"/>
        <v>1</v>
      </c>
      <c r="Q1500" s="11">
        <f t="shared" si="164"/>
        <v>0</v>
      </c>
      <c r="R1500" s="11">
        <f t="shared" si="165"/>
        <v>0</v>
      </c>
      <c r="S1500" s="11">
        <f t="shared" si="166"/>
        <v>0</v>
      </c>
      <c r="T1500" s="9">
        <f t="shared" si="167"/>
        <v>364.37597582000001</v>
      </c>
      <c r="AT1500" s="18"/>
      <c r="AU1500" s="15"/>
      <c r="AV1500" s="15"/>
      <c r="AW1500" s="15"/>
      <c r="AX1500" s="15"/>
      <c r="AY1500" s="15"/>
      <c r="AZ1500" s="15"/>
      <c r="BA1500" s="15"/>
      <c r="BB1500" s="15"/>
      <c r="BC1500" s="15"/>
      <c r="BD1500" s="15"/>
      <c r="BE1500" s="15"/>
      <c r="BF1500" s="15"/>
      <c r="BG1500" s="15"/>
      <c r="BH1500" s="15"/>
      <c r="BI1500" s="15"/>
      <c r="BJ1500" s="15"/>
      <c r="BK1500" s="15"/>
      <c r="BL1500" s="15"/>
      <c r="BM1500" s="15"/>
      <c r="BN1500" s="15"/>
      <c r="BO1500" s="15"/>
      <c r="BQ1500" s="18"/>
      <c r="BR1500" s="15"/>
      <c r="BS1500" s="15"/>
      <c r="BT1500" s="15"/>
      <c r="BU1500" s="15"/>
      <c r="BV1500" s="15"/>
      <c r="BW1500" s="15"/>
      <c r="BX1500" s="15"/>
      <c r="BY1500" s="15"/>
      <c r="BZ1500" s="15"/>
    </row>
    <row r="1501" spans="1:78" ht="15" customHeight="1" x14ac:dyDescent="0.75">
      <c r="A1501" s="10">
        <v>1</v>
      </c>
      <c r="B1501" s="11">
        <v>11100</v>
      </c>
      <c r="C1501" s="11">
        <v>68784</v>
      </c>
      <c r="D1501" s="11">
        <v>85464</v>
      </c>
      <c r="E1501" s="11">
        <v>2</v>
      </c>
      <c r="F1501" s="11">
        <v>0</v>
      </c>
      <c r="G1501" s="11">
        <v>0</v>
      </c>
      <c r="H1501" s="11">
        <v>117.9983043</v>
      </c>
      <c r="I1501" s="11">
        <v>0</v>
      </c>
      <c r="J1501" s="11">
        <v>14</v>
      </c>
      <c r="K1501" s="11">
        <v>36.044251754999998</v>
      </c>
      <c r="L1501" s="11"/>
      <c r="M1501" s="11" t="s">
        <v>18</v>
      </c>
      <c r="N1501" s="11">
        <f t="shared" si="161"/>
        <v>0</v>
      </c>
      <c r="O1501" s="11">
        <f t="shared" si="162"/>
        <v>0</v>
      </c>
      <c r="P1501" s="11">
        <f t="shared" si="163"/>
        <v>0</v>
      </c>
      <c r="Q1501" s="11">
        <f t="shared" si="164"/>
        <v>0</v>
      </c>
      <c r="R1501" s="11">
        <f t="shared" si="165"/>
        <v>0</v>
      </c>
      <c r="S1501" s="11">
        <f t="shared" si="166"/>
        <v>1</v>
      </c>
      <c r="T1501" s="9">
        <f t="shared" si="167"/>
        <v>0</v>
      </c>
      <c r="AT1501" s="18"/>
      <c r="AU1501" s="15"/>
      <c r="AV1501" s="15"/>
      <c r="AW1501" s="15"/>
      <c r="AX1501" s="15"/>
      <c r="AY1501" s="15"/>
      <c r="AZ1501" s="15"/>
      <c r="BA1501" s="15"/>
      <c r="BB1501" s="15"/>
      <c r="BC1501" s="15"/>
      <c r="BD1501" s="15"/>
      <c r="BE1501" s="15"/>
      <c r="BF1501" s="15"/>
      <c r="BG1501" s="15"/>
      <c r="BH1501" s="15"/>
      <c r="BI1501" s="15"/>
      <c r="BJ1501" s="15"/>
      <c r="BK1501" s="15"/>
      <c r="BL1501" s="15"/>
      <c r="BM1501" s="15"/>
      <c r="BN1501" s="15"/>
      <c r="BO1501" s="15"/>
      <c r="BQ1501" s="18"/>
      <c r="BR1501" s="15"/>
      <c r="BS1501" s="15"/>
      <c r="BT1501" s="15"/>
      <c r="BU1501" s="15"/>
      <c r="BV1501" s="15"/>
      <c r="BW1501" s="15"/>
      <c r="BX1501" s="15"/>
      <c r="BY1501" s="15"/>
      <c r="BZ1501" s="15"/>
    </row>
    <row r="1502" spans="1:78" ht="15" customHeight="1" x14ac:dyDescent="0.75">
      <c r="A1502" s="10">
        <v>0</v>
      </c>
      <c r="B1502" s="11">
        <v>11100</v>
      </c>
      <c r="C1502" s="11">
        <v>52029</v>
      </c>
      <c r="D1502" s="11">
        <v>71376</v>
      </c>
      <c r="E1502" s="11">
        <v>4</v>
      </c>
      <c r="F1502" s="11">
        <v>0</v>
      </c>
      <c r="G1502" s="11">
        <v>1</v>
      </c>
      <c r="H1502" s="11">
        <v>250.25216481000001</v>
      </c>
      <c r="I1502" s="11">
        <v>2</v>
      </c>
      <c r="J1502" s="11">
        <v>16</v>
      </c>
      <c r="K1502" s="11">
        <v>38.483648445</v>
      </c>
      <c r="L1502" s="11" t="s">
        <v>13</v>
      </c>
      <c r="M1502" s="11" t="s">
        <v>14</v>
      </c>
      <c r="N1502" s="11">
        <f t="shared" si="161"/>
        <v>1</v>
      </c>
      <c r="O1502" s="11">
        <f t="shared" si="162"/>
        <v>0</v>
      </c>
      <c r="P1502" s="11">
        <f t="shared" si="163"/>
        <v>1</v>
      </c>
      <c r="Q1502" s="11">
        <f t="shared" si="164"/>
        <v>0</v>
      </c>
      <c r="R1502" s="11">
        <f t="shared" si="165"/>
        <v>0</v>
      </c>
      <c r="S1502" s="11">
        <f t="shared" si="166"/>
        <v>0</v>
      </c>
      <c r="T1502" s="9">
        <f t="shared" si="167"/>
        <v>250.25216481000001</v>
      </c>
      <c r="AT1502" s="18"/>
      <c r="AU1502" s="15"/>
      <c r="AV1502" s="15"/>
      <c r="AW1502" s="15"/>
      <c r="AX1502" s="15"/>
      <c r="AY1502" s="15"/>
      <c r="AZ1502" s="15"/>
      <c r="BA1502" s="15"/>
      <c r="BB1502" s="15"/>
      <c r="BC1502" s="15"/>
      <c r="BD1502" s="15"/>
      <c r="BE1502" s="15"/>
      <c r="BF1502" s="15"/>
      <c r="BG1502" s="15"/>
      <c r="BH1502" s="15"/>
      <c r="BI1502" s="15"/>
      <c r="BJ1502" s="15"/>
      <c r="BK1502" s="15"/>
      <c r="BL1502" s="15"/>
      <c r="BM1502" s="15"/>
      <c r="BN1502" s="15"/>
      <c r="BO1502" s="15"/>
      <c r="BQ1502" s="18"/>
      <c r="BR1502" s="15"/>
      <c r="BS1502" s="15"/>
      <c r="BT1502" s="15"/>
      <c r="BU1502" s="15"/>
      <c r="BV1502" s="15"/>
      <c r="BW1502" s="15"/>
      <c r="BX1502" s="15"/>
      <c r="BY1502" s="15"/>
      <c r="BZ1502" s="15"/>
    </row>
    <row r="1503" spans="1:78" ht="15" customHeight="1" x14ac:dyDescent="0.75">
      <c r="A1503" s="10">
        <v>0</v>
      </c>
      <c r="B1503" s="11">
        <v>11100</v>
      </c>
      <c r="C1503" s="11">
        <v>61856</v>
      </c>
      <c r="D1503" s="11">
        <v>77275</v>
      </c>
      <c r="E1503" s="11">
        <v>4</v>
      </c>
      <c r="F1503" s="11">
        <v>0</v>
      </c>
      <c r="G1503" s="11">
        <v>1</v>
      </c>
      <c r="H1503" s="11">
        <v>243.71377408999999</v>
      </c>
      <c r="I1503" s="11">
        <v>1</v>
      </c>
      <c r="J1503" s="11">
        <v>16</v>
      </c>
      <c r="K1503" s="11">
        <v>36.564119562999998</v>
      </c>
      <c r="L1503" s="11" t="s">
        <v>13</v>
      </c>
      <c r="M1503" s="11" t="s">
        <v>14</v>
      </c>
      <c r="N1503" s="11">
        <f t="shared" si="161"/>
        <v>1</v>
      </c>
      <c r="O1503" s="11">
        <f t="shared" si="162"/>
        <v>0</v>
      </c>
      <c r="P1503" s="11">
        <f t="shared" si="163"/>
        <v>1</v>
      </c>
      <c r="Q1503" s="11">
        <f t="shared" si="164"/>
        <v>0</v>
      </c>
      <c r="R1503" s="11">
        <f t="shared" si="165"/>
        <v>0</v>
      </c>
      <c r="S1503" s="11">
        <f t="shared" si="166"/>
        <v>0</v>
      </c>
      <c r="T1503" s="9">
        <f t="shared" si="167"/>
        <v>243.71377408999999</v>
      </c>
      <c r="AT1503" s="18"/>
      <c r="AU1503" s="15"/>
      <c r="AV1503" s="15"/>
      <c r="AW1503" s="15"/>
      <c r="AX1503" s="15"/>
      <c r="AY1503" s="15"/>
      <c r="AZ1503" s="15"/>
      <c r="BA1503" s="15"/>
      <c r="BB1503" s="15"/>
      <c r="BC1503" s="15"/>
      <c r="BD1503" s="15"/>
      <c r="BE1503" s="15"/>
      <c r="BF1503" s="15"/>
      <c r="BG1503" s="15"/>
      <c r="BH1503" s="15"/>
      <c r="BI1503" s="15"/>
      <c r="BJ1503" s="15"/>
      <c r="BK1503" s="15"/>
      <c r="BL1503" s="15"/>
      <c r="BM1503" s="15"/>
      <c r="BN1503" s="15"/>
      <c r="BO1503" s="15"/>
      <c r="BQ1503" s="18"/>
      <c r="BR1503" s="15"/>
      <c r="BS1503" s="15"/>
      <c r="BT1503" s="15"/>
      <c r="BU1503" s="15"/>
      <c r="BV1503" s="15"/>
      <c r="BW1503" s="15"/>
      <c r="BX1503" s="15"/>
      <c r="BY1503" s="15"/>
      <c r="BZ1503" s="15"/>
    </row>
    <row r="1504" spans="1:78" ht="15" customHeight="1" x14ac:dyDescent="0.75">
      <c r="A1504" s="10">
        <v>0</v>
      </c>
      <c r="B1504" s="11">
        <v>11100</v>
      </c>
      <c r="C1504" s="11">
        <v>105226</v>
      </c>
      <c r="D1504" s="11">
        <v>122901</v>
      </c>
      <c r="E1504" s="11">
        <v>3</v>
      </c>
      <c r="F1504" s="11">
        <v>0</v>
      </c>
      <c r="G1504" s="11">
        <v>0</v>
      </c>
      <c r="H1504" s="11">
        <v>113.68878037</v>
      </c>
      <c r="I1504" s="11">
        <v>1</v>
      </c>
      <c r="J1504" s="11">
        <v>26</v>
      </c>
      <c r="K1504" s="11">
        <v>33.896642978000003</v>
      </c>
      <c r="L1504" s="11" t="s">
        <v>20</v>
      </c>
      <c r="M1504" s="11"/>
      <c r="N1504" s="11">
        <f t="shared" si="161"/>
        <v>0</v>
      </c>
      <c r="O1504" s="11">
        <f t="shared" si="162"/>
        <v>0</v>
      </c>
      <c r="P1504" s="11">
        <f t="shared" si="163"/>
        <v>0</v>
      </c>
      <c r="Q1504" s="11">
        <f t="shared" si="164"/>
        <v>0</v>
      </c>
      <c r="R1504" s="11">
        <f t="shared" si="165"/>
        <v>0</v>
      </c>
      <c r="S1504" s="11">
        <f t="shared" si="166"/>
        <v>0</v>
      </c>
      <c r="T1504" s="9">
        <f t="shared" si="167"/>
        <v>0</v>
      </c>
      <c r="AT1504" s="18"/>
      <c r="AU1504" s="15"/>
      <c r="AV1504" s="15"/>
      <c r="AW1504" s="15"/>
      <c r="AX1504" s="15"/>
      <c r="AY1504" s="15"/>
      <c r="AZ1504" s="15"/>
      <c r="BA1504" s="15"/>
      <c r="BB1504" s="15"/>
      <c r="BC1504" s="15"/>
      <c r="BD1504" s="15"/>
      <c r="BE1504" s="15"/>
      <c r="BF1504" s="15"/>
      <c r="BG1504" s="15"/>
      <c r="BH1504" s="15"/>
      <c r="BI1504" s="15"/>
      <c r="BJ1504" s="15"/>
      <c r="BK1504" s="15"/>
      <c r="BL1504" s="15"/>
      <c r="BM1504" s="15"/>
      <c r="BN1504" s="15"/>
      <c r="BO1504" s="15"/>
      <c r="BQ1504" s="18"/>
      <c r="BR1504" s="15"/>
      <c r="BS1504" s="15"/>
      <c r="BT1504" s="15"/>
      <c r="BU1504" s="15"/>
      <c r="BV1504" s="15"/>
      <c r="BW1504" s="15"/>
      <c r="BX1504" s="15"/>
      <c r="BY1504" s="15"/>
      <c r="BZ1504" s="15"/>
    </row>
    <row r="1505" spans="1:78" ht="15" customHeight="1" x14ac:dyDescent="0.75">
      <c r="A1505" s="10">
        <v>0</v>
      </c>
      <c r="B1505" s="11">
        <v>11100</v>
      </c>
      <c r="C1505" s="11">
        <v>53232</v>
      </c>
      <c r="D1505" s="11">
        <v>86703</v>
      </c>
      <c r="E1505" s="11">
        <v>16</v>
      </c>
      <c r="F1505" s="11">
        <v>0</v>
      </c>
      <c r="G1505" s="11">
        <v>0</v>
      </c>
      <c r="H1505" s="11">
        <v>183.20620747000001</v>
      </c>
      <c r="I1505" s="11">
        <v>0</v>
      </c>
      <c r="J1505" s="11">
        <v>29</v>
      </c>
      <c r="K1505" s="11">
        <v>26.874889970000002</v>
      </c>
      <c r="L1505" s="11" t="s">
        <v>13</v>
      </c>
      <c r="M1505" s="11" t="s">
        <v>14</v>
      </c>
      <c r="N1505" s="11">
        <f t="shared" si="161"/>
        <v>1</v>
      </c>
      <c r="O1505" s="11">
        <f t="shared" si="162"/>
        <v>0</v>
      </c>
      <c r="P1505" s="11">
        <f t="shared" si="163"/>
        <v>1</v>
      </c>
      <c r="Q1505" s="11">
        <f t="shared" si="164"/>
        <v>0</v>
      </c>
      <c r="R1505" s="11">
        <f t="shared" si="165"/>
        <v>0</v>
      </c>
      <c r="S1505" s="11">
        <f t="shared" si="166"/>
        <v>0</v>
      </c>
      <c r="T1505" s="9">
        <f t="shared" si="167"/>
        <v>183.20620747000001</v>
      </c>
      <c r="AT1505" s="18"/>
      <c r="AU1505" s="15"/>
      <c r="AV1505" s="15"/>
      <c r="AW1505" s="15"/>
      <c r="AX1505" s="15"/>
      <c r="AY1505" s="15"/>
      <c r="AZ1505" s="15"/>
      <c r="BA1505" s="15"/>
      <c r="BB1505" s="15"/>
      <c r="BC1505" s="15"/>
      <c r="BD1505" s="15"/>
      <c r="BE1505" s="15"/>
      <c r="BF1505" s="15"/>
      <c r="BG1505" s="15"/>
      <c r="BH1505" s="15"/>
      <c r="BI1505" s="15"/>
      <c r="BJ1505" s="15"/>
      <c r="BK1505" s="15"/>
      <c r="BL1505" s="15"/>
      <c r="BM1505" s="15"/>
      <c r="BN1505" s="15"/>
      <c r="BO1505" s="15"/>
      <c r="BQ1505" s="18"/>
      <c r="BR1505" s="15"/>
      <c r="BS1505" s="15"/>
      <c r="BT1505" s="15"/>
      <c r="BU1505" s="15"/>
      <c r="BV1505" s="15"/>
      <c r="BW1505" s="15"/>
      <c r="BX1505" s="15"/>
      <c r="BY1505" s="15"/>
      <c r="BZ1505" s="15"/>
    </row>
    <row r="1506" spans="1:78" ht="15" customHeight="1" x14ac:dyDescent="0.75">
      <c r="A1506" s="10">
        <v>1</v>
      </c>
      <c r="B1506" s="11">
        <v>11100</v>
      </c>
      <c r="C1506" s="11">
        <v>52900</v>
      </c>
      <c r="D1506" s="11">
        <v>91741</v>
      </c>
      <c r="E1506" s="11"/>
      <c r="F1506" s="11">
        <v>1</v>
      </c>
      <c r="G1506" s="11">
        <v>1</v>
      </c>
      <c r="H1506" s="11">
        <v>93.110352698</v>
      </c>
      <c r="I1506" s="11"/>
      <c r="J1506" s="11">
        <v>8</v>
      </c>
      <c r="K1506" s="11">
        <v>40.761453070999998</v>
      </c>
      <c r="L1506" s="11" t="s">
        <v>13</v>
      </c>
      <c r="M1506" s="11" t="s">
        <v>14</v>
      </c>
      <c r="N1506" s="11">
        <f t="shared" si="161"/>
        <v>1</v>
      </c>
      <c r="O1506" s="11">
        <f t="shared" si="162"/>
        <v>0</v>
      </c>
      <c r="P1506" s="11">
        <f t="shared" si="163"/>
        <v>1</v>
      </c>
      <c r="Q1506" s="11">
        <f t="shared" si="164"/>
        <v>0</v>
      </c>
      <c r="R1506" s="11">
        <f t="shared" si="165"/>
        <v>0</v>
      </c>
      <c r="S1506" s="11">
        <f t="shared" si="166"/>
        <v>0</v>
      </c>
      <c r="T1506" s="9">
        <f t="shared" si="167"/>
        <v>93.110352698</v>
      </c>
      <c r="AT1506" s="18"/>
      <c r="AU1506" s="15"/>
      <c r="AV1506" s="15"/>
      <c r="AW1506" s="15"/>
      <c r="AX1506" s="15"/>
      <c r="AY1506" s="15"/>
      <c r="AZ1506" s="15"/>
      <c r="BA1506" s="15"/>
      <c r="BB1506" s="15"/>
      <c r="BC1506" s="15"/>
      <c r="BD1506" s="15"/>
      <c r="BE1506" s="15"/>
      <c r="BF1506" s="15"/>
      <c r="BG1506" s="15"/>
      <c r="BH1506" s="15"/>
      <c r="BI1506" s="15"/>
      <c r="BJ1506" s="15"/>
      <c r="BK1506" s="15"/>
      <c r="BL1506" s="15"/>
      <c r="BM1506" s="15"/>
      <c r="BN1506" s="15"/>
      <c r="BO1506" s="15"/>
      <c r="BQ1506" s="18"/>
      <c r="BR1506" s="15"/>
      <c r="BS1506" s="15"/>
      <c r="BT1506" s="15"/>
      <c r="BU1506" s="15"/>
      <c r="BV1506" s="15"/>
      <c r="BW1506" s="15"/>
      <c r="BX1506" s="15"/>
      <c r="BY1506" s="15"/>
      <c r="BZ1506" s="15"/>
    </row>
    <row r="1507" spans="1:78" ht="15" customHeight="1" x14ac:dyDescent="0.75">
      <c r="A1507" s="10">
        <v>0</v>
      </c>
      <c r="B1507" s="11">
        <v>11100</v>
      </c>
      <c r="C1507" s="11">
        <v>75392</v>
      </c>
      <c r="D1507" s="11">
        <v>89976</v>
      </c>
      <c r="E1507" s="11">
        <v>9</v>
      </c>
      <c r="F1507" s="11">
        <v>0</v>
      </c>
      <c r="G1507" s="11">
        <v>0</v>
      </c>
      <c r="H1507" s="11">
        <v>163.70355537</v>
      </c>
      <c r="I1507" s="11">
        <v>1</v>
      </c>
      <c r="J1507" s="11">
        <v>12</v>
      </c>
      <c r="K1507" s="11">
        <v>39.271884778999997</v>
      </c>
      <c r="L1507" s="11" t="s">
        <v>20</v>
      </c>
      <c r="M1507" s="11" t="s">
        <v>18</v>
      </c>
      <c r="N1507" s="11">
        <f t="shared" si="161"/>
        <v>0</v>
      </c>
      <c r="O1507" s="11">
        <f t="shared" si="162"/>
        <v>0</v>
      </c>
      <c r="P1507" s="11">
        <f t="shared" si="163"/>
        <v>0</v>
      </c>
      <c r="Q1507" s="11">
        <f t="shared" si="164"/>
        <v>0</v>
      </c>
      <c r="R1507" s="11">
        <f t="shared" si="165"/>
        <v>0</v>
      </c>
      <c r="S1507" s="11">
        <f t="shared" si="166"/>
        <v>1</v>
      </c>
      <c r="T1507" s="9">
        <f t="shared" si="167"/>
        <v>0</v>
      </c>
      <c r="AT1507" s="18"/>
      <c r="AU1507" s="15"/>
      <c r="AV1507" s="15"/>
      <c r="AW1507" s="15"/>
      <c r="AX1507" s="15"/>
      <c r="AY1507" s="15"/>
      <c r="AZ1507" s="15"/>
      <c r="BA1507" s="15"/>
      <c r="BB1507" s="15"/>
      <c r="BC1507" s="15"/>
      <c r="BD1507" s="15"/>
      <c r="BE1507" s="15"/>
      <c r="BF1507" s="15"/>
      <c r="BG1507" s="15"/>
      <c r="BH1507" s="15"/>
      <c r="BI1507" s="15"/>
      <c r="BJ1507" s="15"/>
      <c r="BK1507" s="15"/>
      <c r="BL1507" s="15"/>
      <c r="BM1507" s="15"/>
      <c r="BN1507" s="15"/>
      <c r="BO1507" s="15"/>
      <c r="BQ1507" s="18"/>
      <c r="BR1507" s="15"/>
      <c r="BS1507" s="15"/>
      <c r="BT1507" s="15"/>
      <c r="BU1507" s="15"/>
      <c r="BV1507" s="15"/>
      <c r="BW1507" s="15"/>
      <c r="BX1507" s="15"/>
      <c r="BY1507" s="15"/>
      <c r="BZ1507" s="15"/>
    </row>
    <row r="1508" spans="1:78" ht="15" customHeight="1" x14ac:dyDescent="0.75">
      <c r="A1508" s="10">
        <v>0</v>
      </c>
      <c r="B1508" s="11">
        <v>11100</v>
      </c>
      <c r="C1508" s="11">
        <v>31999</v>
      </c>
      <c r="D1508" s="11">
        <v>61406</v>
      </c>
      <c r="E1508" s="11">
        <v>31</v>
      </c>
      <c r="F1508" s="11">
        <v>0</v>
      </c>
      <c r="G1508" s="11">
        <v>0</v>
      </c>
      <c r="H1508" s="11">
        <v>239.05055657</v>
      </c>
      <c r="I1508" s="11">
        <v>0</v>
      </c>
      <c r="J1508" s="11">
        <v>19</v>
      </c>
      <c r="K1508" s="11">
        <v>20.961272939000001</v>
      </c>
      <c r="L1508" s="11"/>
      <c r="M1508" s="11" t="s">
        <v>14</v>
      </c>
      <c r="N1508" s="11">
        <f t="shared" si="161"/>
        <v>0</v>
      </c>
      <c r="O1508" s="11">
        <f t="shared" si="162"/>
        <v>0</v>
      </c>
      <c r="P1508" s="11">
        <f t="shared" si="163"/>
        <v>1</v>
      </c>
      <c r="Q1508" s="11">
        <f t="shared" si="164"/>
        <v>0</v>
      </c>
      <c r="R1508" s="11">
        <f t="shared" si="165"/>
        <v>0</v>
      </c>
      <c r="S1508" s="11">
        <f t="shared" si="166"/>
        <v>0</v>
      </c>
      <c r="T1508" s="9">
        <f t="shared" si="167"/>
        <v>0</v>
      </c>
      <c r="AT1508" s="18"/>
      <c r="AU1508" s="15"/>
      <c r="AV1508" s="15"/>
      <c r="AW1508" s="15"/>
      <c r="AX1508" s="15"/>
      <c r="AY1508" s="15"/>
      <c r="AZ1508" s="15"/>
      <c r="BA1508" s="15"/>
      <c r="BB1508" s="15"/>
      <c r="BC1508" s="15"/>
      <c r="BD1508" s="15"/>
      <c r="BE1508" s="15"/>
      <c r="BF1508" s="15"/>
      <c r="BG1508" s="15"/>
      <c r="BH1508" s="15"/>
      <c r="BI1508" s="15"/>
      <c r="BJ1508" s="15"/>
      <c r="BK1508" s="15"/>
      <c r="BL1508" s="15"/>
      <c r="BM1508" s="15"/>
      <c r="BN1508" s="15"/>
      <c r="BO1508" s="15"/>
      <c r="BQ1508" s="18"/>
      <c r="BR1508" s="15"/>
      <c r="BS1508" s="15"/>
      <c r="BT1508" s="15"/>
      <c r="BU1508" s="15"/>
      <c r="BV1508" s="15"/>
      <c r="BW1508" s="15"/>
      <c r="BX1508" s="15"/>
      <c r="BY1508" s="15"/>
      <c r="BZ1508" s="15"/>
    </row>
    <row r="1509" spans="1:78" ht="15" customHeight="1" x14ac:dyDescent="0.75">
      <c r="A1509" s="10">
        <v>0</v>
      </c>
      <c r="B1509" s="11">
        <v>11100</v>
      </c>
      <c r="C1509" s="11"/>
      <c r="D1509" s="11"/>
      <c r="E1509" s="11"/>
      <c r="F1509" s="11"/>
      <c r="G1509" s="11"/>
      <c r="H1509" s="11"/>
      <c r="I1509" s="11"/>
      <c r="J1509" s="11"/>
      <c r="K1509" s="11">
        <v>26.232459222999999</v>
      </c>
      <c r="L1509" s="11"/>
      <c r="M1509" s="11"/>
      <c r="N1509" s="11">
        <f t="shared" si="161"/>
        <v>0</v>
      </c>
      <c r="O1509" s="11">
        <f t="shared" si="162"/>
        <v>0</v>
      </c>
      <c r="P1509" s="11">
        <f t="shared" si="163"/>
        <v>0</v>
      </c>
      <c r="Q1509" s="11">
        <f t="shared" si="164"/>
        <v>0</v>
      </c>
      <c r="R1509" s="11">
        <f t="shared" si="165"/>
        <v>0</v>
      </c>
      <c r="S1509" s="11">
        <f t="shared" si="166"/>
        <v>0</v>
      </c>
      <c r="T1509" s="9">
        <f t="shared" si="167"/>
        <v>0</v>
      </c>
      <c r="AT1509" s="18"/>
      <c r="AU1509" s="15"/>
      <c r="AV1509" s="15"/>
      <c r="AW1509" s="15"/>
      <c r="AX1509" s="15"/>
      <c r="AY1509" s="15"/>
      <c r="AZ1509" s="15"/>
      <c r="BA1509" s="15"/>
      <c r="BB1509" s="15"/>
      <c r="BC1509" s="15"/>
      <c r="BD1509" s="15"/>
      <c r="BE1509" s="15"/>
      <c r="BF1509" s="15"/>
      <c r="BG1509" s="15"/>
      <c r="BH1509" s="15"/>
      <c r="BI1509" s="15"/>
      <c r="BJ1509" s="15"/>
      <c r="BK1509" s="15"/>
      <c r="BL1509" s="15"/>
      <c r="BM1509" s="15"/>
      <c r="BN1509" s="15"/>
      <c r="BO1509" s="15"/>
      <c r="BQ1509" s="18"/>
      <c r="BR1509" s="15"/>
      <c r="BS1509" s="15"/>
      <c r="BT1509" s="15"/>
      <c r="BU1509" s="15"/>
      <c r="BV1509" s="15"/>
      <c r="BW1509" s="15"/>
      <c r="BX1509" s="15"/>
      <c r="BY1509" s="15"/>
      <c r="BZ1509" s="15"/>
    </row>
    <row r="1510" spans="1:78" ht="15" customHeight="1" x14ac:dyDescent="0.75">
      <c r="A1510" s="10">
        <v>0</v>
      </c>
      <c r="B1510" s="11">
        <v>11100</v>
      </c>
      <c r="C1510" s="11">
        <v>54496</v>
      </c>
      <c r="D1510" s="11">
        <v>71895</v>
      </c>
      <c r="E1510" s="11">
        <v>6</v>
      </c>
      <c r="F1510" s="11">
        <v>0</v>
      </c>
      <c r="G1510" s="11">
        <v>0</v>
      </c>
      <c r="H1510" s="11">
        <v>125.76577489</v>
      </c>
      <c r="I1510" s="11">
        <v>0</v>
      </c>
      <c r="J1510" s="11">
        <v>16</v>
      </c>
      <c r="K1510" s="11">
        <v>35.506774067999999</v>
      </c>
      <c r="L1510" s="11" t="s">
        <v>13</v>
      </c>
      <c r="M1510" s="11" t="s">
        <v>14</v>
      </c>
      <c r="N1510" s="11">
        <f t="shared" si="161"/>
        <v>1</v>
      </c>
      <c r="O1510" s="11">
        <f t="shared" si="162"/>
        <v>0</v>
      </c>
      <c r="P1510" s="11">
        <f t="shared" si="163"/>
        <v>1</v>
      </c>
      <c r="Q1510" s="11">
        <f t="shared" si="164"/>
        <v>0</v>
      </c>
      <c r="R1510" s="11">
        <f t="shared" si="165"/>
        <v>0</v>
      </c>
      <c r="S1510" s="11">
        <f t="shared" si="166"/>
        <v>0</v>
      </c>
      <c r="T1510" s="9">
        <f t="shared" si="167"/>
        <v>125.76577489</v>
      </c>
      <c r="AT1510" s="18"/>
      <c r="AU1510" s="15"/>
      <c r="AV1510" s="15"/>
      <c r="AW1510" s="15"/>
      <c r="AX1510" s="15"/>
      <c r="AY1510" s="15"/>
      <c r="AZ1510" s="15"/>
      <c r="BA1510" s="15"/>
      <c r="BB1510" s="15"/>
      <c r="BC1510" s="15"/>
      <c r="BD1510" s="15"/>
      <c r="BE1510" s="15"/>
      <c r="BF1510" s="15"/>
      <c r="BG1510" s="15"/>
      <c r="BH1510" s="15"/>
      <c r="BI1510" s="15"/>
      <c r="BJ1510" s="15"/>
      <c r="BK1510" s="15"/>
      <c r="BL1510" s="15"/>
      <c r="BM1510" s="15"/>
      <c r="BN1510" s="15"/>
      <c r="BO1510" s="15"/>
      <c r="BQ1510" s="18"/>
      <c r="BR1510" s="15"/>
      <c r="BS1510" s="15"/>
      <c r="BT1510" s="15"/>
      <c r="BU1510" s="15"/>
      <c r="BV1510" s="15"/>
      <c r="BW1510" s="15"/>
      <c r="BX1510" s="15"/>
      <c r="BY1510" s="15"/>
      <c r="BZ1510" s="15"/>
    </row>
    <row r="1511" spans="1:78" ht="15" customHeight="1" x14ac:dyDescent="0.75">
      <c r="A1511" s="10">
        <v>0</v>
      </c>
      <c r="B1511" s="11">
        <v>11100</v>
      </c>
      <c r="C1511" s="11">
        <v>56999</v>
      </c>
      <c r="D1511" s="11">
        <v>67427</v>
      </c>
      <c r="E1511" s="11">
        <v>8</v>
      </c>
      <c r="F1511" s="11">
        <v>0</v>
      </c>
      <c r="G1511" s="11">
        <v>0</v>
      </c>
      <c r="H1511" s="11">
        <v>139.51391501000001</v>
      </c>
      <c r="I1511" s="11">
        <v>0</v>
      </c>
      <c r="J1511" s="11">
        <v>16</v>
      </c>
      <c r="K1511" s="11">
        <v>35.892436101999998</v>
      </c>
      <c r="L1511" s="11" t="s">
        <v>13</v>
      </c>
      <c r="M1511" s="11" t="s">
        <v>14</v>
      </c>
      <c r="N1511" s="11">
        <f t="shared" si="161"/>
        <v>1</v>
      </c>
      <c r="O1511" s="11">
        <f t="shared" si="162"/>
        <v>0</v>
      </c>
      <c r="P1511" s="11">
        <f t="shared" si="163"/>
        <v>1</v>
      </c>
      <c r="Q1511" s="11">
        <f t="shared" si="164"/>
        <v>0</v>
      </c>
      <c r="R1511" s="11">
        <f t="shared" si="165"/>
        <v>0</v>
      </c>
      <c r="S1511" s="11">
        <f t="shared" si="166"/>
        <v>0</v>
      </c>
      <c r="T1511" s="9">
        <f t="shared" si="167"/>
        <v>139.51391501000001</v>
      </c>
      <c r="AT1511" s="18"/>
      <c r="AU1511" s="15"/>
      <c r="AV1511" s="15"/>
      <c r="AW1511" s="15"/>
      <c r="AX1511" s="15"/>
      <c r="AY1511" s="15"/>
      <c r="AZ1511" s="15"/>
      <c r="BA1511" s="15"/>
      <c r="BB1511" s="15"/>
      <c r="BC1511" s="15"/>
      <c r="BD1511" s="15"/>
      <c r="BE1511" s="15"/>
      <c r="BF1511" s="15"/>
      <c r="BG1511" s="15"/>
      <c r="BH1511" s="15"/>
      <c r="BI1511" s="15"/>
      <c r="BJ1511" s="15"/>
      <c r="BK1511" s="15"/>
      <c r="BL1511" s="15"/>
      <c r="BM1511" s="15"/>
      <c r="BN1511" s="15"/>
      <c r="BO1511" s="15"/>
      <c r="BQ1511" s="18"/>
      <c r="BR1511" s="15"/>
      <c r="BS1511" s="15"/>
      <c r="BT1511" s="15"/>
      <c r="BU1511" s="15"/>
      <c r="BV1511" s="15"/>
      <c r="BW1511" s="15"/>
      <c r="BX1511" s="15"/>
      <c r="BY1511" s="15"/>
      <c r="BZ1511" s="15"/>
    </row>
    <row r="1512" spans="1:78" ht="15" customHeight="1" x14ac:dyDescent="0.75">
      <c r="A1512" s="10">
        <v>0</v>
      </c>
      <c r="B1512" s="11">
        <v>11100</v>
      </c>
      <c r="C1512" s="11">
        <v>67366</v>
      </c>
      <c r="D1512" s="11">
        <v>102936</v>
      </c>
      <c r="E1512" s="11">
        <v>9</v>
      </c>
      <c r="F1512" s="11">
        <v>0</v>
      </c>
      <c r="G1512" s="11">
        <v>0</v>
      </c>
      <c r="H1512" s="11">
        <v>213.28149572999999</v>
      </c>
      <c r="I1512" s="11">
        <v>0</v>
      </c>
      <c r="J1512" s="11">
        <v>20</v>
      </c>
      <c r="K1512" s="11">
        <v>19.078651168</v>
      </c>
      <c r="L1512" s="11" t="s">
        <v>20</v>
      </c>
      <c r="M1512" s="11" t="s">
        <v>14</v>
      </c>
      <c r="N1512" s="11">
        <f t="shared" si="161"/>
        <v>0</v>
      </c>
      <c r="O1512" s="11">
        <f t="shared" si="162"/>
        <v>0</v>
      </c>
      <c r="P1512" s="11">
        <f t="shared" si="163"/>
        <v>1</v>
      </c>
      <c r="Q1512" s="11">
        <f t="shared" si="164"/>
        <v>0</v>
      </c>
      <c r="R1512" s="11">
        <f t="shared" si="165"/>
        <v>0</v>
      </c>
      <c r="S1512" s="11">
        <f t="shared" si="166"/>
        <v>0</v>
      </c>
      <c r="T1512" s="9">
        <f t="shared" si="167"/>
        <v>0</v>
      </c>
      <c r="AT1512" s="18"/>
      <c r="AU1512" s="15"/>
      <c r="AV1512" s="15"/>
      <c r="AW1512" s="15"/>
      <c r="AX1512" s="15"/>
      <c r="AY1512" s="15"/>
      <c r="AZ1512" s="15"/>
      <c r="BA1512" s="15"/>
      <c r="BB1512" s="15"/>
      <c r="BC1512" s="15"/>
      <c r="BD1512" s="15"/>
      <c r="BE1512" s="15"/>
      <c r="BF1512" s="15"/>
      <c r="BG1512" s="15"/>
      <c r="BH1512" s="15"/>
      <c r="BI1512" s="15"/>
      <c r="BJ1512" s="15"/>
      <c r="BK1512" s="15"/>
      <c r="BL1512" s="15"/>
      <c r="BM1512" s="15"/>
      <c r="BN1512" s="15"/>
      <c r="BO1512" s="15"/>
      <c r="BQ1512" s="18"/>
      <c r="BR1512" s="15"/>
      <c r="BS1512" s="15"/>
      <c r="BT1512" s="15"/>
      <c r="BU1512" s="15"/>
      <c r="BV1512" s="15"/>
      <c r="BW1512" s="15"/>
      <c r="BX1512" s="15"/>
      <c r="BY1512" s="15"/>
      <c r="BZ1512" s="15"/>
    </row>
    <row r="1513" spans="1:78" ht="15" customHeight="1" x14ac:dyDescent="0.75">
      <c r="A1513" s="10">
        <v>0</v>
      </c>
      <c r="B1513" s="11">
        <v>11100</v>
      </c>
      <c r="C1513" s="11">
        <v>35782</v>
      </c>
      <c r="D1513" s="11">
        <v>45550</v>
      </c>
      <c r="E1513" s="11">
        <v>8</v>
      </c>
      <c r="F1513" s="11">
        <v>0</v>
      </c>
      <c r="G1513" s="11">
        <v>0</v>
      </c>
      <c r="H1513" s="11">
        <v>109.28434579</v>
      </c>
      <c r="I1513" s="11">
        <v>0</v>
      </c>
      <c r="J1513" s="11">
        <v>3</v>
      </c>
      <c r="K1513" s="11">
        <v>36.159805919</v>
      </c>
      <c r="L1513" s="11" t="s">
        <v>13</v>
      </c>
      <c r="M1513" s="11" t="s">
        <v>14</v>
      </c>
      <c r="N1513" s="11">
        <f t="shared" si="161"/>
        <v>1</v>
      </c>
      <c r="O1513" s="11">
        <f t="shared" si="162"/>
        <v>0</v>
      </c>
      <c r="P1513" s="11">
        <f t="shared" si="163"/>
        <v>1</v>
      </c>
      <c r="Q1513" s="11">
        <f t="shared" si="164"/>
        <v>0</v>
      </c>
      <c r="R1513" s="11">
        <f t="shared" si="165"/>
        <v>0</v>
      </c>
      <c r="S1513" s="11">
        <f t="shared" si="166"/>
        <v>0</v>
      </c>
      <c r="T1513" s="9">
        <f t="shared" si="167"/>
        <v>109.28434579</v>
      </c>
      <c r="AT1513" s="18"/>
      <c r="AU1513" s="15"/>
      <c r="AV1513" s="15"/>
      <c r="AW1513" s="15"/>
      <c r="AX1513" s="15"/>
      <c r="AY1513" s="15"/>
      <c r="AZ1513" s="15"/>
      <c r="BA1513" s="15"/>
      <c r="BB1513" s="15"/>
      <c r="BC1513" s="15"/>
      <c r="BD1513" s="15"/>
      <c r="BE1513" s="15"/>
      <c r="BF1513" s="15"/>
      <c r="BG1513" s="15"/>
      <c r="BH1513" s="15"/>
      <c r="BI1513" s="15"/>
      <c r="BJ1513" s="15"/>
      <c r="BK1513" s="15"/>
      <c r="BL1513" s="15"/>
      <c r="BM1513" s="15"/>
      <c r="BN1513" s="15"/>
      <c r="BO1513" s="15"/>
      <c r="BQ1513" s="18"/>
      <c r="BR1513" s="15"/>
      <c r="BS1513" s="15"/>
      <c r="BT1513" s="15"/>
      <c r="BU1513" s="15"/>
      <c r="BV1513" s="15"/>
      <c r="BW1513" s="15"/>
      <c r="BX1513" s="15"/>
      <c r="BY1513" s="15"/>
      <c r="BZ1513" s="15"/>
    </row>
    <row r="1514" spans="1:78" ht="15" customHeight="1" x14ac:dyDescent="0.75">
      <c r="A1514" s="10">
        <v>0</v>
      </c>
      <c r="B1514" s="11">
        <v>11100</v>
      </c>
      <c r="C1514" s="11">
        <v>148235</v>
      </c>
      <c r="D1514" s="11">
        <v>182053</v>
      </c>
      <c r="E1514" s="11">
        <v>4</v>
      </c>
      <c r="F1514" s="11">
        <v>0</v>
      </c>
      <c r="G1514" s="11">
        <v>0</v>
      </c>
      <c r="H1514" s="11">
        <v>198.80971711000001</v>
      </c>
      <c r="I1514" s="11">
        <v>0</v>
      </c>
      <c r="J1514" s="11">
        <v>55</v>
      </c>
      <c r="K1514" s="11">
        <v>33.538726152000002</v>
      </c>
      <c r="L1514" s="11" t="s">
        <v>13</v>
      </c>
      <c r="M1514" s="11" t="s">
        <v>15</v>
      </c>
      <c r="N1514" s="11">
        <f t="shared" si="161"/>
        <v>1</v>
      </c>
      <c r="O1514" s="11">
        <f t="shared" si="162"/>
        <v>0</v>
      </c>
      <c r="P1514" s="11">
        <f t="shared" si="163"/>
        <v>0</v>
      </c>
      <c r="Q1514" s="11">
        <f t="shared" si="164"/>
        <v>1</v>
      </c>
      <c r="R1514" s="11">
        <f t="shared" si="165"/>
        <v>0</v>
      </c>
      <c r="S1514" s="11">
        <f t="shared" si="166"/>
        <v>0</v>
      </c>
      <c r="T1514" s="9">
        <f t="shared" si="167"/>
        <v>198.80971711000001</v>
      </c>
      <c r="AT1514" s="18"/>
      <c r="AU1514" s="15"/>
      <c r="AV1514" s="15"/>
      <c r="AW1514" s="15"/>
      <c r="AX1514" s="15"/>
      <c r="AY1514" s="15"/>
      <c r="AZ1514" s="15"/>
      <c r="BA1514" s="15"/>
      <c r="BB1514" s="15"/>
      <c r="BC1514" s="15"/>
      <c r="BD1514" s="15"/>
      <c r="BE1514" s="15"/>
      <c r="BF1514" s="15"/>
      <c r="BG1514" s="15"/>
      <c r="BH1514" s="15"/>
      <c r="BI1514" s="15"/>
      <c r="BJ1514" s="15"/>
      <c r="BK1514" s="15"/>
      <c r="BL1514" s="15"/>
      <c r="BM1514" s="15"/>
      <c r="BN1514" s="15"/>
      <c r="BO1514" s="15"/>
      <c r="BQ1514" s="18"/>
      <c r="BR1514" s="15"/>
      <c r="BS1514" s="15"/>
      <c r="BT1514" s="15"/>
      <c r="BU1514" s="15"/>
      <c r="BV1514" s="15"/>
      <c r="BW1514" s="15"/>
      <c r="BX1514" s="15"/>
      <c r="BY1514" s="15"/>
      <c r="BZ1514" s="15"/>
    </row>
    <row r="1515" spans="1:78" ht="15" customHeight="1" x14ac:dyDescent="0.75">
      <c r="A1515" s="10">
        <v>0</v>
      </c>
      <c r="B1515" s="11">
        <v>11100</v>
      </c>
      <c r="C1515" s="11">
        <v>48031</v>
      </c>
      <c r="D1515" s="11">
        <v>107561</v>
      </c>
      <c r="E1515" s="11">
        <v>5</v>
      </c>
      <c r="F1515" s="11">
        <v>0</v>
      </c>
      <c r="G1515" s="11">
        <v>1</v>
      </c>
      <c r="H1515" s="11">
        <v>226.78110512999999</v>
      </c>
      <c r="I1515" s="11">
        <v>0</v>
      </c>
      <c r="J1515" s="11">
        <v>9</v>
      </c>
      <c r="K1515" s="11">
        <v>24.190326625000001</v>
      </c>
      <c r="L1515" s="11" t="s">
        <v>20</v>
      </c>
      <c r="M1515" s="11" t="s">
        <v>18</v>
      </c>
      <c r="N1515" s="11">
        <f t="shared" si="161"/>
        <v>0</v>
      </c>
      <c r="O1515" s="11">
        <f t="shared" si="162"/>
        <v>0</v>
      </c>
      <c r="P1515" s="11">
        <f t="shared" si="163"/>
        <v>0</v>
      </c>
      <c r="Q1515" s="11">
        <f t="shared" si="164"/>
        <v>0</v>
      </c>
      <c r="R1515" s="11">
        <f t="shared" si="165"/>
        <v>0</v>
      </c>
      <c r="S1515" s="11">
        <f t="shared" si="166"/>
        <v>1</v>
      </c>
      <c r="T1515" s="9">
        <f t="shared" si="167"/>
        <v>0</v>
      </c>
      <c r="AT1515" s="18"/>
      <c r="AU1515" s="15"/>
      <c r="AV1515" s="15"/>
      <c r="AW1515" s="15"/>
      <c r="AX1515" s="15"/>
      <c r="AY1515" s="15"/>
      <c r="AZ1515" s="15"/>
      <c r="BA1515" s="15"/>
      <c r="BB1515" s="15"/>
      <c r="BC1515" s="15"/>
      <c r="BD1515" s="15"/>
      <c r="BE1515" s="15"/>
      <c r="BF1515" s="15"/>
      <c r="BG1515" s="15"/>
      <c r="BH1515" s="15"/>
      <c r="BI1515" s="15"/>
      <c r="BJ1515" s="15"/>
      <c r="BK1515" s="15"/>
      <c r="BL1515" s="15"/>
      <c r="BM1515" s="15"/>
      <c r="BN1515" s="15"/>
      <c r="BO1515" s="15"/>
      <c r="BQ1515" s="18"/>
      <c r="BR1515" s="15"/>
      <c r="BS1515" s="15"/>
      <c r="BT1515" s="15"/>
      <c r="BU1515" s="15"/>
      <c r="BV1515" s="15"/>
      <c r="BW1515" s="15"/>
      <c r="BX1515" s="15"/>
      <c r="BY1515" s="15"/>
      <c r="BZ1515" s="15"/>
    </row>
    <row r="1516" spans="1:78" ht="15" customHeight="1" x14ac:dyDescent="0.75">
      <c r="A1516" s="10">
        <v>0</v>
      </c>
      <c r="B1516" s="11">
        <v>11100</v>
      </c>
      <c r="C1516" s="11">
        <v>43167</v>
      </c>
      <c r="D1516" s="11">
        <v>60209</v>
      </c>
      <c r="E1516" s="11">
        <v>3</v>
      </c>
      <c r="F1516" s="11">
        <v>0</v>
      </c>
      <c r="G1516" s="11">
        <v>1</v>
      </c>
      <c r="H1516" s="11">
        <v>80.368196975999993</v>
      </c>
      <c r="I1516" s="11">
        <v>0</v>
      </c>
      <c r="J1516" s="11">
        <v>20</v>
      </c>
      <c r="K1516" s="11">
        <v>37.490798824999999</v>
      </c>
      <c r="L1516" s="11" t="s">
        <v>20</v>
      </c>
      <c r="M1516" s="11" t="s">
        <v>14</v>
      </c>
      <c r="N1516" s="11">
        <f t="shared" si="161"/>
        <v>0</v>
      </c>
      <c r="O1516" s="11">
        <f t="shared" si="162"/>
        <v>0</v>
      </c>
      <c r="P1516" s="11">
        <f t="shared" si="163"/>
        <v>1</v>
      </c>
      <c r="Q1516" s="11">
        <f t="shared" si="164"/>
        <v>0</v>
      </c>
      <c r="R1516" s="11">
        <f t="shared" si="165"/>
        <v>0</v>
      </c>
      <c r="S1516" s="11">
        <f t="shared" si="166"/>
        <v>0</v>
      </c>
      <c r="T1516" s="9">
        <f t="shared" si="167"/>
        <v>0</v>
      </c>
      <c r="AT1516" s="18"/>
      <c r="AU1516" s="15"/>
      <c r="AV1516" s="15"/>
      <c r="AW1516" s="15"/>
      <c r="AX1516" s="15"/>
      <c r="AY1516" s="15"/>
      <c r="AZ1516" s="15"/>
      <c r="BA1516" s="15"/>
      <c r="BB1516" s="15"/>
      <c r="BC1516" s="15"/>
      <c r="BD1516" s="15"/>
      <c r="BE1516" s="15"/>
      <c r="BF1516" s="15"/>
      <c r="BG1516" s="15"/>
      <c r="BH1516" s="15"/>
      <c r="BI1516" s="15"/>
      <c r="BJ1516" s="15"/>
      <c r="BK1516" s="15"/>
      <c r="BL1516" s="15"/>
      <c r="BM1516" s="15"/>
      <c r="BN1516" s="15"/>
      <c r="BO1516" s="15"/>
      <c r="BQ1516" s="18"/>
      <c r="BR1516" s="15"/>
      <c r="BS1516" s="15"/>
      <c r="BT1516" s="15"/>
      <c r="BU1516" s="15"/>
      <c r="BV1516" s="15"/>
      <c r="BW1516" s="15"/>
      <c r="BX1516" s="15"/>
      <c r="BY1516" s="15"/>
      <c r="BZ1516" s="15"/>
    </row>
    <row r="1517" spans="1:78" ht="15" customHeight="1" x14ac:dyDescent="0.75">
      <c r="A1517" s="10">
        <v>0</v>
      </c>
      <c r="B1517" s="11">
        <v>11100</v>
      </c>
      <c r="C1517" s="11">
        <v>50350</v>
      </c>
      <c r="D1517" s="11">
        <v>58837</v>
      </c>
      <c r="E1517" s="11">
        <v>6</v>
      </c>
      <c r="F1517" s="11">
        <v>0</v>
      </c>
      <c r="G1517" s="11">
        <v>0</v>
      </c>
      <c r="H1517" s="11">
        <v>80.843216818000002</v>
      </c>
      <c r="I1517" s="11">
        <v>0</v>
      </c>
      <c r="J1517" s="11">
        <v>10</v>
      </c>
      <c r="K1517" s="11">
        <v>28.793166271</v>
      </c>
      <c r="L1517" s="11" t="s">
        <v>20</v>
      </c>
      <c r="M1517" s="11" t="s">
        <v>14</v>
      </c>
      <c r="N1517" s="11">
        <f t="shared" si="161"/>
        <v>0</v>
      </c>
      <c r="O1517" s="11">
        <f t="shared" si="162"/>
        <v>0</v>
      </c>
      <c r="P1517" s="11">
        <f t="shared" si="163"/>
        <v>1</v>
      </c>
      <c r="Q1517" s="11">
        <f t="shared" si="164"/>
        <v>0</v>
      </c>
      <c r="R1517" s="11">
        <f t="shared" si="165"/>
        <v>0</v>
      </c>
      <c r="S1517" s="11">
        <f t="shared" si="166"/>
        <v>0</v>
      </c>
      <c r="T1517" s="9">
        <f t="shared" si="167"/>
        <v>0</v>
      </c>
      <c r="AT1517" s="18"/>
      <c r="AU1517" s="15"/>
      <c r="AV1517" s="15"/>
      <c r="AW1517" s="15"/>
      <c r="AX1517" s="15"/>
      <c r="AY1517" s="15"/>
      <c r="AZ1517" s="15"/>
      <c r="BA1517" s="15"/>
      <c r="BB1517" s="15"/>
      <c r="BC1517" s="15"/>
      <c r="BD1517" s="15"/>
      <c r="BE1517" s="15"/>
      <c r="BF1517" s="15"/>
      <c r="BG1517" s="15"/>
      <c r="BH1517" s="15"/>
      <c r="BI1517" s="15"/>
      <c r="BJ1517" s="15"/>
      <c r="BK1517" s="15"/>
      <c r="BL1517" s="15"/>
      <c r="BM1517" s="15"/>
      <c r="BN1517" s="15"/>
      <c r="BO1517" s="15"/>
      <c r="BQ1517" s="18"/>
      <c r="BR1517" s="15"/>
      <c r="BS1517" s="15"/>
      <c r="BT1517" s="15"/>
      <c r="BU1517" s="15"/>
      <c r="BV1517" s="15"/>
      <c r="BW1517" s="15"/>
      <c r="BX1517" s="15"/>
      <c r="BY1517" s="15"/>
      <c r="BZ1517" s="15"/>
    </row>
    <row r="1518" spans="1:78" ht="15" customHeight="1" x14ac:dyDescent="0.75">
      <c r="A1518" s="10">
        <v>0</v>
      </c>
      <c r="B1518" s="11">
        <v>11200</v>
      </c>
      <c r="C1518" s="11">
        <v>32562</v>
      </c>
      <c r="D1518" s="11">
        <v>47220</v>
      </c>
      <c r="E1518" s="11">
        <v>8</v>
      </c>
      <c r="F1518" s="11"/>
      <c r="G1518" s="11">
        <v>1</v>
      </c>
      <c r="H1518" s="11">
        <v>151.28586741999999</v>
      </c>
      <c r="I1518" s="11">
        <v>7</v>
      </c>
      <c r="J1518" s="11">
        <v>29</v>
      </c>
      <c r="K1518" s="11">
        <v>38.019135044999999</v>
      </c>
      <c r="L1518" s="11" t="s">
        <v>20</v>
      </c>
      <c r="M1518" s="11" t="s">
        <v>14</v>
      </c>
      <c r="N1518" s="11">
        <f t="shared" si="161"/>
        <v>0</v>
      </c>
      <c r="O1518" s="11">
        <f t="shared" si="162"/>
        <v>0</v>
      </c>
      <c r="P1518" s="11">
        <f t="shared" si="163"/>
        <v>1</v>
      </c>
      <c r="Q1518" s="11">
        <f t="shared" si="164"/>
        <v>0</v>
      </c>
      <c r="R1518" s="11">
        <f t="shared" si="165"/>
        <v>0</v>
      </c>
      <c r="S1518" s="11">
        <f t="shared" si="166"/>
        <v>0</v>
      </c>
      <c r="T1518" s="9">
        <f t="shared" si="167"/>
        <v>0</v>
      </c>
      <c r="AT1518" s="18"/>
      <c r="AU1518" s="15"/>
      <c r="AV1518" s="15"/>
      <c r="AW1518" s="15"/>
      <c r="AX1518" s="15"/>
      <c r="AY1518" s="15"/>
      <c r="AZ1518" s="15"/>
      <c r="BA1518" s="15"/>
      <c r="BB1518" s="15"/>
      <c r="BC1518" s="15"/>
      <c r="BD1518" s="15"/>
      <c r="BE1518" s="15"/>
      <c r="BF1518" s="15"/>
      <c r="BG1518" s="15"/>
      <c r="BH1518" s="15"/>
      <c r="BI1518" s="15"/>
      <c r="BJ1518" s="15"/>
      <c r="BK1518" s="15"/>
      <c r="BL1518" s="15"/>
      <c r="BM1518" s="15"/>
      <c r="BN1518" s="15"/>
      <c r="BO1518" s="15"/>
      <c r="BQ1518" s="18"/>
      <c r="BR1518" s="15"/>
      <c r="BS1518" s="15"/>
      <c r="BT1518" s="15"/>
      <c r="BU1518" s="15"/>
      <c r="BV1518" s="15"/>
      <c r="BW1518" s="15"/>
      <c r="BX1518" s="15"/>
      <c r="BY1518" s="15"/>
      <c r="BZ1518" s="15"/>
    </row>
    <row r="1519" spans="1:78" ht="15" customHeight="1" x14ac:dyDescent="0.75">
      <c r="A1519" s="10">
        <v>0</v>
      </c>
      <c r="B1519" s="11">
        <v>11200</v>
      </c>
      <c r="C1519" s="11">
        <v>66868</v>
      </c>
      <c r="D1519" s="11">
        <v>107794</v>
      </c>
      <c r="E1519" s="11">
        <v>10</v>
      </c>
      <c r="F1519" s="11">
        <v>0</v>
      </c>
      <c r="G1519" s="11">
        <v>0</v>
      </c>
      <c r="H1519" s="11">
        <v>152.92982848</v>
      </c>
      <c r="I1519" s="11">
        <v>1</v>
      </c>
      <c r="J1519" s="11">
        <v>12</v>
      </c>
      <c r="K1519" s="11">
        <v>39.640828980999999</v>
      </c>
      <c r="L1519" s="11" t="s">
        <v>20</v>
      </c>
      <c r="M1519" s="11" t="s">
        <v>15</v>
      </c>
      <c r="N1519" s="11">
        <f t="shared" si="161"/>
        <v>0</v>
      </c>
      <c r="O1519" s="11">
        <f t="shared" si="162"/>
        <v>0</v>
      </c>
      <c r="P1519" s="11">
        <f t="shared" si="163"/>
        <v>0</v>
      </c>
      <c r="Q1519" s="11">
        <f t="shared" si="164"/>
        <v>1</v>
      </c>
      <c r="R1519" s="11">
        <f t="shared" si="165"/>
        <v>0</v>
      </c>
      <c r="S1519" s="11">
        <f t="shared" si="166"/>
        <v>0</v>
      </c>
      <c r="T1519" s="9">
        <f t="shared" si="167"/>
        <v>0</v>
      </c>
      <c r="AT1519" s="18"/>
      <c r="AU1519" s="15"/>
      <c r="AV1519" s="15"/>
      <c r="AW1519" s="15"/>
      <c r="AX1519" s="15"/>
      <c r="AY1519" s="15"/>
      <c r="AZ1519" s="15"/>
      <c r="BA1519" s="15"/>
      <c r="BB1519" s="15"/>
      <c r="BC1519" s="15"/>
      <c r="BD1519" s="15"/>
      <c r="BE1519" s="15"/>
      <c r="BF1519" s="15"/>
      <c r="BG1519" s="15"/>
      <c r="BH1519" s="15"/>
      <c r="BI1519" s="15"/>
      <c r="BJ1519" s="15"/>
      <c r="BK1519" s="15"/>
      <c r="BL1519" s="15"/>
      <c r="BM1519" s="15"/>
      <c r="BN1519" s="15"/>
      <c r="BO1519" s="15"/>
      <c r="BQ1519" s="18"/>
      <c r="BR1519" s="15"/>
      <c r="BS1519" s="15"/>
      <c r="BT1519" s="15"/>
      <c r="BU1519" s="15"/>
      <c r="BV1519" s="15"/>
      <c r="BW1519" s="15"/>
      <c r="BX1519" s="15"/>
      <c r="BY1519" s="15"/>
      <c r="BZ1519" s="15"/>
    </row>
    <row r="1520" spans="1:78" ht="15" customHeight="1" x14ac:dyDescent="0.75">
      <c r="A1520" s="10">
        <v>0</v>
      </c>
      <c r="B1520" s="11">
        <v>11200</v>
      </c>
      <c r="C1520" s="11">
        <v>93649</v>
      </c>
      <c r="D1520" s="11">
        <v>113833</v>
      </c>
      <c r="E1520" s="11">
        <v>13</v>
      </c>
      <c r="F1520" s="11">
        <v>0</v>
      </c>
      <c r="G1520" s="11">
        <v>0</v>
      </c>
      <c r="H1520" s="11">
        <v>205.11724572</v>
      </c>
      <c r="I1520" s="11">
        <v>3</v>
      </c>
      <c r="J1520" s="11">
        <v>16</v>
      </c>
      <c r="K1520" s="11">
        <v>39.126130259</v>
      </c>
      <c r="L1520" s="11" t="s">
        <v>20</v>
      </c>
      <c r="M1520" s="11" t="s">
        <v>14</v>
      </c>
      <c r="N1520" s="11">
        <f t="shared" si="161"/>
        <v>0</v>
      </c>
      <c r="O1520" s="11">
        <f t="shared" si="162"/>
        <v>0</v>
      </c>
      <c r="P1520" s="11">
        <f t="shared" si="163"/>
        <v>1</v>
      </c>
      <c r="Q1520" s="11">
        <f t="shared" si="164"/>
        <v>0</v>
      </c>
      <c r="R1520" s="11">
        <f t="shared" si="165"/>
        <v>0</v>
      </c>
      <c r="S1520" s="11">
        <f t="shared" si="166"/>
        <v>0</v>
      </c>
      <c r="T1520" s="9">
        <f t="shared" si="167"/>
        <v>0</v>
      </c>
      <c r="AT1520" s="18"/>
      <c r="AU1520" s="15"/>
      <c r="AV1520" s="15"/>
      <c r="AW1520" s="15"/>
      <c r="AX1520" s="15"/>
      <c r="AY1520" s="15"/>
      <c r="AZ1520" s="15"/>
      <c r="BA1520" s="15"/>
      <c r="BB1520" s="15"/>
      <c r="BC1520" s="15"/>
      <c r="BD1520" s="15"/>
      <c r="BE1520" s="15"/>
      <c r="BF1520" s="15"/>
      <c r="BG1520" s="15"/>
      <c r="BH1520" s="15"/>
      <c r="BI1520" s="15"/>
      <c r="BJ1520" s="15"/>
      <c r="BK1520" s="15"/>
      <c r="BL1520" s="15"/>
      <c r="BM1520" s="15"/>
      <c r="BN1520" s="15"/>
      <c r="BO1520" s="15"/>
      <c r="BQ1520" s="18"/>
      <c r="BR1520" s="15"/>
      <c r="BS1520" s="15"/>
      <c r="BT1520" s="15"/>
      <c r="BU1520" s="15"/>
      <c r="BV1520" s="15"/>
      <c r="BW1520" s="15"/>
      <c r="BX1520" s="15"/>
      <c r="BY1520" s="15"/>
      <c r="BZ1520" s="15"/>
    </row>
    <row r="1521" spans="1:78" ht="15" customHeight="1" x14ac:dyDescent="0.75">
      <c r="A1521" s="10">
        <v>0</v>
      </c>
      <c r="B1521" s="11">
        <v>11200</v>
      </c>
      <c r="C1521" s="11">
        <v>29348</v>
      </c>
      <c r="D1521" s="11">
        <v>87351</v>
      </c>
      <c r="E1521" s="11">
        <v>20</v>
      </c>
      <c r="F1521" s="11">
        <v>0</v>
      </c>
      <c r="G1521" s="11">
        <v>0</v>
      </c>
      <c r="H1521" s="11">
        <v>224.39489458</v>
      </c>
      <c r="I1521" s="11">
        <v>0</v>
      </c>
      <c r="J1521" s="11">
        <v>11</v>
      </c>
      <c r="K1521" s="11">
        <v>26.129627304</v>
      </c>
      <c r="L1521" s="11" t="s">
        <v>13</v>
      </c>
      <c r="M1521" s="11" t="s">
        <v>18</v>
      </c>
      <c r="N1521" s="11">
        <f t="shared" si="161"/>
        <v>1</v>
      </c>
      <c r="O1521" s="11">
        <f t="shared" si="162"/>
        <v>0</v>
      </c>
      <c r="P1521" s="11">
        <f t="shared" si="163"/>
        <v>0</v>
      </c>
      <c r="Q1521" s="11">
        <f t="shared" si="164"/>
        <v>0</v>
      </c>
      <c r="R1521" s="11">
        <f t="shared" si="165"/>
        <v>0</v>
      </c>
      <c r="S1521" s="11">
        <f t="shared" si="166"/>
        <v>1</v>
      </c>
      <c r="T1521" s="9">
        <f t="shared" si="167"/>
        <v>224.39489458</v>
      </c>
      <c r="AT1521" s="18"/>
      <c r="AU1521" s="15"/>
      <c r="AV1521" s="15"/>
      <c r="AW1521" s="15"/>
      <c r="AX1521" s="15"/>
      <c r="AY1521" s="15"/>
      <c r="AZ1521" s="15"/>
      <c r="BA1521" s="15"/>
      <c r="BB1521" s="15"/>
      <c r="BC1521" s="15"/>
      <c r="BD1521" s="15"/>
      <c r="BE1521" s="15"/>
      <c r="BF1521" s="15"/>
      <c r="BG1521" s="15"/>
      <c r="BH1521" s="15"/>
      <c r="BI1521" s="15"/>
      <c r="BJ1521" s="15"/>
      <c r="BK1521" s="15"/>
      <c r="BL1521" s="15"/>
      <c r="BM1521" s="15"/>
      <c r="BN1521" s="15"/>
      <c r="BO1521" s="15"/>
      <c r="BQ1521" s="18"/>
      <c r="BR1521" s="15"/>
      <c r="BS1521" s="15"/>
      <c r="BT1521" s="15"/>
      <c r="BU1521" s="15"/>
      <c r="BV1521" s="15"/>
      <c r="BW1521" s="15"/>
      <c r="BX1521" s="15"/>
      <c r="BY1521" s="15"/>
      <c r="BZ1521" s="15"/>
    </row>
    <row r="1522" spans="1:78" ht="15" customHeight="1" x14ac:dyDescent="0.75">
      <c r="A1522" s="10">
        <v>0</v>
      </c>
      <c r="B1522" s="11">
        <v>11200</v>
      </c>
      <c r="C1522" s="11">
        <v>44966</v>
      </c>
      <c r="D1522" s="11">
        <v>55114</v>
      </c>
      <c r="E1522" s="11">
        <v>1</v>
      </c>
      <c r="F1522" s="11">
        <v>0</v>
      </c>
      <c r="G1522" s="11">
        <v>0</v>
      </c>
      <c r="H1522" s="11">
        <v>173.96189741000001</v>
      </c>
      <c r="I1522" s="11">
        <v>1</v>
      </c>
      <c r="J1522" s="11">
        <v>21</v>
      </c>
      <c r="K1522" s="11">
        <v>37.456622101999997</v>
      </c>
      <c r="L1522" s="11" t="s">
        <v>20</v>
      </c>
      <c r="M1522" s="11" t="s">
        <v>15</v>
      </c>
      <c r="N1522" s="11">
        <f t="shared" si="161"/>
        <v>0</v>
      </c>
      <c r="O1522" s="11">
        <f t="shared" si="162"/>
        <v>0</v>
      </c>
      <c r="P1522" s="11">
        <f t="shared" si="163"/>
        <v>0</v>
      </c>
      <c r="Q1522" s="11">
        <f t="shared" si="164"/>
        <v>1</v>
      </c>
      <c r="R1522" s="11">
        <f t="shared" si="165"/>
        <v>0</v>
      </c>
      <c r="S1522" s="11">
        <f t="shared" si="166"/>
        <v>0</v>
      </c>
      <c r="T1522" s="9">
        <f t="shared" si="167"/>
        <v>0</v>
      </c>
      <c r="AT1522" s="18"/>
      <c r="AU1522" s="15"/>
      <c r="AV1522" s="15"/>
      <c r="AW1522" s="15"/>
      <c r="AX1522" s="15"/>
      <c r="AY1522" s="15"/>
      <c r="AZ1522" s="15"/>
      <c r="BA1522" s="15"/>
      <c r="BB1522" s="15"/>
      <c r="BC1522" s="15"/>
      <c r="BD1522" s="15"/>
      <c r="BE1522" s="15"/>
      <c r="BF1522" s="15"/>
      <c r="BG1522" s="15"/>
      <c r="BH1522" s="15"/>
      <c r="BI1522" s="15"/>
      <c r="BJ1522" s="15"/>
      <c r="BK1522" s="15"/>
      <c r="BL1522" s="15"/>
      <c r="BM1522" s="15"/>
      <c r="BN1522" s="15"/>
      <c r="BO1522" s="15"/>
      <c r="BQ1522" s="18"/>
      <c r="BR1522" s="15"/>
      <c r="BS1522" s="15"/>
      <c r="BT1522" s="15"/>
      <c r="BU1522" s="15"/>
      <c r="BV1522" s="15"/>
      <c r="BW1522" s="15"/>
      <c r="BX1522" s="15"/>
      <c r="BY1522" s="15"/>
      <c r="BZ1522" s="15"/>
    </row>
    <row r="1523" spans="1:78" ht="15" customHeight="1" x14ac:dyDescent="0.75">
      <c r="A1523" s="10">
        <v>0</v>
      </c>
      <c r="B1523" s="11">
        <v>11200</v>
      </c>
      <c r="C1523" s="11">
        <v>23181</v>
      </c>
      <c r="D1523" s="11">
        <v>80140</v>
      </c>
      <c r="E1523" s="11">
        <v>21</v>
      </c>
      <c r="F1523" s="11">
        <v>0</v>
      </c>
      <c r="G1523" s="11">
        <v>0</v>
      </c>
      <c r="H1523" s="11">
        <v>221.4180934</v>
      </c>
      <c r="I1523" s="11">
        <v>0</v>
      </c>
      <c r="J1523" s="11">
        <v>10</v>
      </c>
      <c r="K1523" s="11">
        <v>25.462641526999999</v>
      </c>
      <c r="L1523" s="11" t="s">
        <v>13</v>
      </c>
      <c r="M1523" s="11" t="s">
        <v>18</v>
      </c>
      <c r="N1523" s="11">
        <f t="shared" si="161"/>
        <v>1</v>
      </c>
      <c r="O1523" s="11">
        <f t="shared" si="162"/>
        <v>0</v>
      </c>
      <c r="P1523" s="11">
        <f t="shared" si="163"/>
        <v>0</v>
      </c>
      <c r="Q1523" s="11">
        <f t="shared" si="164"/>
        <v>0</v>
      </c>
      <c r="R1523" s="11">
        <f t="shared" si="165"/>
        <v>0</v>
      </c>
      <c r="S1523" s="11">
        <f t="shared" si="166"/>
        <v>1</v>
      </c>
      <c r="T1523" s="9">
        <f t="shared" si="167"/>
        <v>221.4180934</v>
      </c>
      <c r="AT1523" s="18"/>
      <c r="AU1523" s="15"/>
      <c r="AV1523" s="15"/>
      <c r="AW1523" s="15"/>
      <c r="AX1523" s="15"/>
      <c r="AY1523" s="15"/>
      <c r="AZ1523" s="15"/>
      <c r="BA1523" s="15"/>
      <c r="BB1523" s="15"/>
      <c r="BC1523" s="15"/>
      <c r="BD1523" s="15"/>
      <c r="BE1523" s="15"/>
      <c r="BF1523" s="15"/>
      <c r="BG1523" s="15"/>
      <c r="BH1523" s="15"/>
      <c r="BI1523" s="15"/>
      <c r="BJ1523" s="15"/>
      <c r="BK1523" s="15"/>
      <c r="BL1523" s="15"/>
      <c r="BM1523" s="15"/>
      <c r="BN1523" s="15"/>
      <c r="BO1523" s="15"/>
      <c r="BQ1523" s="18"/>
      <c r="BR1523" s="15"/>
      <c r="BS1523" s="15"/>
      <c r="BT1523" s="15"/>
      <c r="BU1523" s="15"/>
      <c r="BV1523" s="15"/>
      <c r="BW1523" s="15"/>
      <c r="BX1523" s="15"/>
      <c r="BY1523" s="15"/>
      <c r="BZ1523" s="15"/>
    </row>
    <row r="1524" spans="1:78" ht="15" customHeight="1" x14ac:dyDescent="0.75">
      <c r="A1524" s="10">
        <v>0</v>
      </c>
      <c r="B1524" s="11">
        <v>11200</v>
      </c>
      <c r="C1524" s="11">
        <v>68890</v>
      </c>
      <c r="D1524" s="11">
        <v>84059</v>
      </c>
      <c r="E1524" s="11">
        <v>12</v>
      </c>
      <c r="F1524" s="11">
        <v>0</v>
      </c>
      <c r="G1524" s="11">
        <v>0</v>
      </c>
      <c r="H1524" s="11">
        <v>254.01968934999999</v>
      </c>
      <c r="I1524" s="11">
        <v>3</v>
      </c>
      <c r="J1524" s="11">
        <v>36</v>
      </c>
      <c r="K1524" s="11">
        <v>41.433943796999998</v>
      </c>
      <c r="L1524" s="11" t="s">
        <v>20</v>
      </c>
      <c r="M1524" s="11" t="s">
        <v>15</v>
      </c>
      <c r="N1524" s="11">
        <f t="shared" si="161"/>
        <v>0</v>
      </c>
      <c r="O1524" s="11">
        <f t="shared" si="162"/>
        <v>0</v>
      </c>
      <c r="P1524" s="11">
        <f t="shared" si="163"/>
        <v>0</v>
      </c>
      <c r="Q1524" s="11">
        <f t="shared" si="164"/>
        <v>1</v>
      </c>
      <c r="R1524" s="11">
        <f t="shared" si="165"/>
        <v>0</v>
      </c>
      <c r="S1524" s="11">
        <f t="shared" si="166"/>
        <v>0</v>
      </c>
      <c r="T1524" s="9">
        <f t="shared" si="167"/>
        <v>0</v>
      </c>
      <c r="AT1524" s="18"/>
      <c r="AU1524" s="15"/>
      <c r="AV1524" s="15"/>
      <c r="AW1524" s="15"/>
      <c r="AX1524" s="15"/>
      <c r="AY1524" s="15"/>
      <c r="AZ1524" s="15"/>
      <c r="BA1524" s="15"/>
      <c r="BB1524" s="15"/>
      <c r="BC1524" s="15"/>
      <c r="BD1524" s="15"/>
      <c r="BE1524" s="15"/>
      <c r="BF1524" s="15"/>
      <c r="BG1524" s="15"/>
      <c r="BH1524" s="15"/>
      <c r="BI1524" s="15"/>
      <c r="BJ1524" s="15"/>
      <c r="BK1524" s="15"/>
      <c r="BL1524" s="15"/>
      <c r="BM1524" s="15"/>
      <c r="BN1524" s="15"/>
      <c r="BO1524" s="15"/>
      <c r="BQ1524" s="18"/>
      <c r="BR1524" s="15"/>
      <c r="BS1524" s="15"/>
      <c r="BT1524" s="15"/>
      <c r="BU1524" s="15"/>
      <c r="BV1524" s="15"/>
      <c r="BW1524" s="15"/>
      <c r="BX1524" s="15"/>
      <c r="BY1524" s="15"/>
      <c r="BZ1524" s="15"/>
    </row>
    <row r="1525" spans="1:78" ht="15" customHeight="1" x14ac:dyDescent="0.75">
      <c r="A1525" s="10">
        <v>0</v>
      </c>
      <c r="B1525" s="11">
        <v>11200</v>
      </c>
      <c r="C1525" s="11">
        <v>17411</v>
      </c>
      <c r="D1525" s="11">
        <v>86102</v>
      </c>
      <c r="E1525" s="11">
        <v>10</v>
      </c>
      <c r="F1525" s="11">
        <v>0</v>
      </c>
      <c r="G1525" s="11">
        <v>0</v>
      </c>
      <c r="H1525" s="11">
        <v>267.97010945</v>
      </c>
      <c r="I1525" s="11">
        <v>0</v>
      </c>
      <c r="J1525" s="11">
        <v>13</v>
      </c>
      <c r="K1525" s="11">
        <v>22.089199917999998</v>
      </c>
      <c r="L1525" s="11" t="s">
        <v>20</v>
      </c>
      <c r="M1525" s="11" t="s">
        <v>14</v>
      </c>
      <c r="N1525" s="11">
        <f t="shared" si="161"/>
        <v>0</v>
      </c>
      <c r="O1525" s="11">
        <f t="shared" si="162"/>
        <v>0</v>
      </c>
      <c r="P1525" s="11">
        <f t="shared" si="163"/>
        <v>1</v>
      </c>
      <c r="Q1525" s="11">
        <f t="shared" si="164"/>
        <v>0</v>
      </c>
      <c r="R1525" s="11">
        <f t="shared" si="165"/>
        <v>0</v>
      </c>
      <c r="S1525" s="11">
        <f t="shared" si="166"/>
        <v>0</v>
      </c>
      <c r="T1525" s="9">
        <f t="shared" si="167"/>
        <v>0</v>
      </c>
      <c r="AT1525" s="18"/>
      <c r="AU1525" s="15"/>
      <c r="AV1525" s="15"/>
      <c r="AW1525" s="15"/>
      <c r="AX1525" s="15"/>
      <c r="AY1525" s="15"/>
      <c r="AZ1525" s="15"/>
      <c r="BA1525" s="15"/>
      <c r="BB1525" s="15"/>
      <c r="BC1525" s="15"/>
      <c r="BD1525" s="15"/>
      <c r="BE1525" s="15"/>
      <c r="BF1525" s="15"/>
      <c r="BG1525" s="15"/>
      <c r="BH1525" s="15"/>
      <c r="BI1525" s="15"/>
      <c r="BJ1525" s="15"/>
      <c r="BK1525" s="15"/>
      <c r="BL1525" s="15"/>
      <c r="BM1525" s="15"/>
      <c r="BN1525" s="15"/>
      <c r="BO1525" s="15"/>
      <c r="BQ1525" s="18"/>
      <c r="BR1525" s="15"/>
      <c r="BS1525" s="15"/>
      <c r="BT1525" s="15"/>
      <c r="BU1525" s="15"/>
      <c r="BV1525" s="15"/>
      <c r="BW1525" s="15"/>
      <c r="BX1525" s="15"/>
      <c r="BY1525" s="15"/>
      <c r="BZ1525" s="15"/>
    </row>
    <row r="1526" spans="1:78" ht="15" customHeight="1" x14ac:dyDescent="0.75">
      <c r="A1526" s="10">
        <v>1</v>
      </c>
      <c r="B1526" s="11">
        <v>11200</v>
      </c>
      <c r="C1526" s="11">
        <v>114000</v>
      </c>
      <c r="D1526" s="11">
        <v>139200</v>
      </c>
      <c r="E1526" s="11">
        <v>5</v>
      </c>
      <c r="F1526" s="11">
        <v>0</v>
      </c>
      <c r="G1526" s="11">
        <v>0</v>
      </c>
      <c r="H1526" s="11">
        <v>213.56666666999999</v>
      </c>
      <c r="I1526" s="11">
        <v>1</v>
      </c>
      <c r="J1526" s="11">
        <v>36</v>
      </c>
      <c r="K1526" s="11"/>
      <c r="L1526" s="11" t="s">
        <v>20</v>
      </c>
      <c r="M1526" s="11" t="s">
        <v>17</v>
      </c>
      <c r="N1526" s="11">
        <f t="shared" si="161"/>
        <v>0</v>
      </c>
      <c r="O1526" s="11">
        <f t="shared" si="162"/>
        <v>1</v>
      </c>
      <c r="P1526" s="11">
        <f t="shared" si="163"/>
        <v>0</v>
      </c>
      <c r="Q1526" s="11">
        <f t="shared" si="164"/>
        <v>0</v>
      </c>
      <c r="R1526" s="11">
        <f t="shared" si="165"/>
        <v>0</v>
      </c>
      <c r="S1526" s="11">
        <f t="shared" si="166"/>
        <v>0</v>
      </c>
      <c r="T1526" s="9">
        <f t="shared" si="167"/>
        <v>0</v>
      </c>
      <c r="AT1526" s="18"/>
      <c r="AU1526" s="15"/>
      <c r="AV1526" s="15"/>
      <c r="AW1526" s="15"/>
      <c r="AX1526" s="15"/>
      <c r="AY1526" s="15"/>
      <c r="AZ1526" s="15"/>
      <c r="BA1526" s="15"/>
      <c r="BB1526" s="15"/>
      <c r="BC1526" s="15"/>
      <c r="BD1526" s="15"/>
      <c r="BE1526" s="15"/>
      <c r="BF1526" s="15"/>
      <c r="BG1526" s="15"/>
      <c r="BH1526" s="15"/>
      <c r="BI1526" s="15"/>
      <c r="BJ1526" s="15"/>
      <c r="BK1526" s="15"/>
      <c r="BL1526" s="15"/>
      <c r="BM1526" s="15"/>
      <c r="BN1526" s="15"/>
      <c r="BO1526" s="15"/>
      <c r="BQ1526" s="18"/>
      <c r="BR1526" s="15"/>
      <c r="BS1526" s="15"/>
      <c r="BT1526" s="15"/>
      <c r="BU1526" s="15"/>
      <c r="BV1526" s="15"/>
      <c r="BW1526" s="15"/>
      <c r="BX1526" s="15"/>
      <c r="BY1526" s="15"/>
      <c r="BZ1526" s="15"/>
    </row>
    <row r="1527" spans="1:78" ht="15" customHeight="1" x14ac:dyDescent="0.75">
      <c r="A1527" s="10">
        <v>0</v>
      </c>
      <c r="B1527" s="11">
        <v>11200</v>
      </c>
      <c r="C1527" s="11">
        <v>56842</v>
      </c>
      <c r="D1527" s="11">
        <v>66710</v>
      </c>
      <c r="E1527" s="11">
        <v>6</v>
      </c>
      <c r="F1527" s="11">
        <v>0</v>
      </c>
      <c r="G1527" s="11">
        <v>0</v>
      </c>
      <c r="H1527" s="11">
        <v>144.79522043</v>
      </c>
      <c r="I1527" s="11">
        <v>0</v>
      </c>
      <c r="J1527" s="11">
        <v>17</v>
      </c>
      <c r="K1527" s="11">
        <v>33.885876500000002</v>
      </c>
      <c r="L1527" s="11" t="s">
        <v>13</v>
      </c>
      <c r="M1527" s="11" t="s">
        <v>14</v>
      </c>
      <c r="N1527" s="11">
        <f t="shared" si="161"/>
        <v>1</v>
      </c>
      <c r="O1527" s="11">
        <f t="shared" si="162"/>
        <v>0</v>
      </c>
      <c r="P1527" s="11">
        <f t="shared" si="163"/>
        <v>1</v>
      </c>
      <c r="Q1527" s="11">
        <f t="shared" si="164"/>
        <v>0</v>
      </c>
      <c r="R1527" s="11">
        <f t="shared" si="165"/>
        <v>0</v>
      </c>
      <c r="S1527" s="11">
        <f t="shared" si="166"/>
        <v>0</v>
      </c>
      <c r="T1527" s="9">
        <f t="shared" si="167"/>
        <v>144.79522043</v>
      </c>
      <c r="AT1527" s="18"/>
      <c r="AU1527" s="15"/>
      <c r="AV1527" s="15"/>
      <c r="AW1527" s="15"/>
      <c r="AX1527" s="15"/>
      <c r="AY1527" s="15"/>
      <c r="AZ1527" s="15"/>
      <c r="BA1527" s="15"/>
      <c r="BB1527" s="15"/>
      <c r="BC1527" s="15"/>
      <c r="BD1527" s="15"/>
      <c r="BE1527" s="15"/>
      <c r="BF1527" s="15"/>
      <c r="BG1527" s="15"/>
      <c r="BH1527" s="15"/>
      <c r="BI1527" s="15"/>
      <c r="BJ1527" s="15"/>
      <c r="BK1527" s="15"/>
      <c r="BL1527" s="15"/>
      <c r="BM1527" s="15"/>
      <c r="BN1527" s="15"/>
      <c r="BO1527" s="15"/>
      <c r="BQ1527" s="18"/>
      <c r="BR1527" s="15"/>
      <c r="BS1527" s="15"/>
      <c r="BT1527" s="15"/>
      <c r="BU1527" s="15"/>
      <c r="BV1527" s="15"/>
      <c r="BW1527" s="15"/>
      <c r="BX1527" s="15"/>
      <c r="BY1527" s="15"/>
      <c r="BZ1527" s="15"/>
    </row>
    <row r="1528" spans="1:78" ht="15" customHeight="1" x14ac:dyDescent="0.75">
      <c r="A1528" s="10">
        <v>1</v>
      </c>
      <c r="B1528" s="11">
        <v>11200</v>
      </c>
      <c r="C1528" s="11">
        <v>56877</v>
      </c>
      <c r="D1528" s="11">
        <v>65125</v>
      </c>
      <c r="E1528" s="11">
        <v>6</v>
      </c>
      <c r="F1528" s="11">
        <v>2</v>
      </c>
      <c r="G1528" s="11">
        <v>0</v>
      </c>
      <c r="H1528" s="11">
        <v>12.176928574</v>
      </c>
      <c r="I1528" s="11">
        <v>0</v>
      </c>
      <c r="J1528" s="11">
        <v>1</v>
      </c>
      <c r="K1528" s="11">
        <v>33.241218883000002</v>
      </c>
      <c r="L1528" s="11" t="s">
        <v>13</v>
      </c>
      <c r="M1528" s="11" t="s">
        <v>14</v>
      </c>
      <c r="N1528" s="11">
        <f t="shared" si="161"/>
        <v>1</v>
      </c>
      <c r="O1528" s="11">
        <f t="shared" si="162"/>
        <v>0</v>
      </c>
      <c r="P1528" s="11">
        <f t="shared" si="163"/>
        <v>1</v>
      </c>
      <c r="Q1528" s="11">
        <f t="shared" si="164"/>
        <v>0</v>
      </c>
      <c r="R1528" s="11">
        <f t="shared" si="165"/>
        <v>0</v>
      </c>
      <c r="S1528" s="11">
        <f t="shared" si="166"/>
        <v>0</v>
      </c>
      <c r="T1528" s="9">
        <f t="shared" si="167"/>
        <v>12.176928574</v>
      </c>
      <c r="AT1528" s="18"/>
      <c r="AU1528" s="15"/>
      <c r="AV1528" s="15"/>
      <c r="AW1528" s="15"/>
      <c r="AX1528" s="15"/>
      <c r="AY1528" s="15"/>
      <c r="AZ1528" s="15"/>
      <c r="BA1528" s="15"/>
      <c r="BB1528" s="15"/>
      <c r="BC1528" s="15"/>
      <c r="BD1528" s="15"/>
      <c r="BE1528" s="15"/>
      <c r="BF1528" s="15"/>
      <c r="BG1528" s="15"/>
      <c r="BH1528" s="15"/>
      <c r="BI1528" s="15"/>
      <c r="BJ1528" s="15"/>
      <c r="BK1528" s="15"/>
      <c r="BL1528" s="15"/>
      <c r="BM1528" s="15"/>
      <c r="BN1528" s="15"/>
      <c r="BO1528" s="15"/>
      <c r="BQ1528" s="18"/>
      <c r="BR1528" s="15"/>
      <c r="BS1528" s="15"/>
      <c r="BT1528" s="15"/>
      <c r="BU1528" s="15"/>
      <c r="BV1528" s="15"/>
      <c r="BW1528" s="15"/>
      <c r="BX1528" s="15"/>
      <c r="BY1528" s="15"/>
      <c r="BZ1528" s="15"/>
    </row>
    <row r="1529" spans="1:78" ht="15" customHeight="1" x14ac:dyDescent="0.75">
      <c r="A1529" s="10">
        <v>0</v>
      </c>
      <c r="B1529" s="11">
        <v>11200</v>
      </c>
      <c r="C1529" s="11">
        <v>62752</v>
      </c>
      <c r="D1529" s="11">
        <v>73003</v>
      </c>
      <c r="E1529" s="11">
        <v>13</v>
      </c>
      <c r="F1529" s="11">
        <v>0</v>
      </c>
      <c r="G1529" s="11">
        <v>0</v>
      </c>
      <c r="H1529" s="11">
        <v>226.56590487</v>
      </c>
      <c r="I1529" s="11">
        <v>3</v>
      </c>
      <c r="J1529" s="11">
        <v>31</v>
      </c>
      <c r="K1529" s="11">
        <v>38.339798053000003</v>
      </c>
      <c r="L1529" s="11" t="s">
        <v>20</v>
      </c>
      <c r="M1529" s="11" t="s">
        <v>18</v>
      </c>
      <c r="N1529" s="11">
        <f t="shared" si="161"/>
        <v>0</v>
      </c>
      <c r="O1529" s="11">
        <f t="shared" si="162"/>
        <v>0</v>
      </c>
      <c r="P1529" s="11">
        <f t="shared" si="163"/>
        <v>0</v>
      </c>
      <c r="Q1529" s="11">
        <f t="shared" si="164"/>
        <v>0</v>
      </c>
      <c r="R1529" s="11">
        <f t="shared" si="165"/>
        <v>0</v>
      </c>
      <c r="S1529" s="11">
        <f t="shared" si="166"/>
        <v>1</v>
      </c>
      <c r="T1529" s="9">
        <f t="shared" si="167"/>
        <v>0</v>
      </c>
      <c r="AT1529" s="18"/>
      <c r="AU1529" s="15"/>
      <c r="AV1529" s="15"/>
      <c r="AW1529" s="15"/>
      <c r="AX1529" s="15"/>
      <c r="AY1529" s="15"/>
      <c r="AZ1529" s="15"/>
      <c r="BA1529" s="15"/>
      <c r="BB1529" s="15"/>
      <c r="BC1529" s="15"/>
      <c r="BD1529" s="15"/>
      <c r="BE1529" s="15"/>
      <c r="BF1529" s="15"/>
      <c r="BG1529" s="15"/>
      <c r="BH1529" s="15"/>
      <c r="BI1529" s="15"/>
      <c r="BJ1529" s="15"/>
      <c r="BK1529" s="15"/>
      <c r="BL1529" s="15"/>
      <c r="BM1529" s="15"/>
      <c r="BN1529" s="15"/>
      <c r="BO1529" s="15"/>
      <c r="BQ1529" s="18"/>
      <c r="BR1529" s="15"/>
      <c r="BS1529" s="15"/>
      <c r="BT1529" s="15"/>
      <c r="BU1529" s="15"/>
      <c r="BV1529" s="15"/>
      <c r="BW1529" s="15"/>
      <c r="BX1529" s="15"/>
      <c r="BY1529" s="15"/>
      <c r="BZ1529" s="15"/>
    </row>
    <row r="1530" spans="1:78" ht="15" customHeight="1" x14ac:dyDescent="0.75">
      <c r="A1530" s="10">
        <v>0</v>
      </c>
      <c r="B1530" s="11">
        <v>11200</v>
      </c>
      <c r="C1530" s="11">
        <v>65508</v>
      </c>
      <c r="D1530" s="11">
        <v>103523</v>
      </c>
      <c r="E1530" s="11">
        <v>12</v>
      </c>
      <c r="F1530" s="11">
        <v>0</v>
      </c>
      <c r="G1530" s="11">
        <v>0</v>
      </c>
      <c r="H1530" s="11">
        <v>154.42736765999999</v>
      </c>
      <c r="I1530" s="11">
        <v>0</v>
      </c>
      <c r="J1530" s="11">
        <v>12</v>
      </c>
      <c r="K1530" s="11">
        <v>37.575436101999998</v>
      </c>
      <c r="L1530" s="11" t="s">
        <v>20</v>
      </c>
      <c r="M1530" s="11" t="s">
        <v>15</v>
      </c>
      <c r="N1530" s="11">
        <f t="shared" si="161"/>
        <v>0</v>
      </c>
      <c r="O1530" s="11">
        <f t="shared" si="162"/>
        <v>0</v>
      </c>
      <c r="P1530" s="11">
        <f t="shared" si="163"/>
        <v>0</v>
      </c>
      <c r="Q1530" s="11">
        <f t="shared" si="164"/>
        <v>1</v>
      </c>
      <c r="R1530" s="11">
        <f t="shared" si="165"/>
        <v>0</v>
      </c>
      <c r="S1530" s="11">
        <f t="shared" si="166"/>
        <v>0</v>
      </c>
      <c r="T1530" s="9">
        <f t="shared" si="167"/>
        <v>0</v>
      </c>
      <c r="AT1530" s="18"/>
      <c r="AU1530" s="15"/>
      <c r="AV1530" s="15"/>
      <c r="AW1530" s="15"/>
      <c r="AX1530" s="15"/>
      <c r="AY1530" s="15"/>
      <c r="AZ1530" s="15"/>
      <c r="BA1530" s="15"/>
      <c r="BB1530" s="15"/>
      <c r="BC1530" s="15"/>
      <c r="BD1530" s="15"/>
      <c r="BE1530" s="15"/>
      <c r="BF1530" s="15"/>
      <c r="BG1530" s="15"/>
      <c r="BH1530" s="15"/>
      <c r="BI1530" s="15"/>
      <c r="BJ1530" s="15"/>
      <c r="BK1530" s="15"/>
      <c r="BL1530" s="15"/>
      <c r="BM1530" s="15"/>
      <c r="BN1530" s="15"/>
      <c r="BO1530" s="15"/>
      <c r="BQ1530" s="18"/>
      <c r="BR1530" s="15"/>
      <c r="BS1530" s="15"/>
      <c r="BT1530" s="15"/>
      <c r="BU1530" s="15"/>
      <c r="BV1530" s="15"/>
      <c r="BW1530" s="15"/>
      <c r="BX1530" s="15"/>
      <c r="BY1530" s="15"/>
      <c r="BZ1530" s="15"/>
    </row>
    <row r="1531" spans="1:78" ht="15" customHeight="1" x14ac:dyDescent="0.75">
      <c r="A1531" s="10">
        <v>0</v>
      </c>
      <c r="B1531" s="11">
        <v>11200</v>
      </c>
      <c r="C1531" s="11">
        <v>153103</v>
      </c>
      <c r="D1531" s="11">
        <v>181849</v>
      </c>
      <c r="E1531" s="11">
        <v>6</v>
      </c>
      <c r="F1531" s="11">
        <v>0</v>
      </c>
      <c r="G1531" s="11">
        <v>0</v>
      </c>
      <c r="H1531" s="11">
        <v>186.24950699999999</v>
      </c>
      <c r="I1531" s="11">
        <v>0</v>
      </c>
      <c r="J1531" s="11">
        <v>55</v>
      </c>
      <c r="K1531" s="11">
        <v>33.995565356</v>
      </c>
      <c r="L1531" s="11" t="s">
        <v>13</v>
      </c>
      <c r="M1531" s="11" t="s">
        <v>15</v>
      </c>
      <c r="N1531" s="11">
        <f t="shared" si="161"/>
        <v>1</v>
      </c>
      <c r="O1531" s="11">
        <f t="shared" si="162"/>
        <v>0</v>
      </c>
      <c r="P1531" s="11">
        <f t="shared" si="163"/>
        <v>0</v>
      </c>
      <c r="Q1531" s="11">
        <f t="shared" si="164"/>
        <v>1</v>
      </c>
      <c r="R1531" s="11">
        <f t="shared" si="165"/>
        <v>0</v>
      </c>
      <c r="S1531" s="11">
        <f t="shared" si="166"/>
        <v>0</v>
      </c>
      <c r="T1531" s="9">
        <f t="shared" si="167"/>
        <v>186.24950699999999</v>
      </c>
      <c r="AT1531" s="18"/>
      <c r="AU1531" s="15"/>
      <c r="AV1531" s="15"/>
      <c r="AW1531" s="15"/>
      <c r="AX1531" s="15"/>
      <c r="AY1531" s="15"/>
      <c r="AZ1531" s="15"/>
      <c r="BA1531" s="15"/>
      <c r="BB1531" s="15"/>
      <c r="BC1531" s="15"/>
      <c r="BD1531" s="15"/>
      <c r="BE1531" s="15"/>
      <c r="BF1531" s="15"/>
      <c r="BG1531" s="15"/>
      <c r="BH1531" s="15"/>
      <c r="BI1531" s="15"/>
      <c r="BJ1531" s="15"/>
      <c r="BK1531" s="15"/>
      <c r="BL1531" s="15"/>
      <c r="BM1531" s="15"/>
      <c r="BN1531" s="15"/>
      <c r="BO1531" s="15"/>
      <c r="BQ1531" s="18"/>
      <c r="BR1531" s="15"/>
      <c r="BS1531" s="15"/>
      <c r="BT1531" s="15"/>
      <c r="BU1531" s="15"/>
      <c r="BV1531" s="15"/>
      <c r="BW1531" s="15"/>
      <c r="BX1531" s="15"/>
      <c r="BY1531" s="15"/>
      <c r="BZ1531" s="15"/>
    </row>
    <row r="1532" spans="1:78" ht="15" customHeight="1" x14ac:dyDescent="0.75">
      <c r="A1532" s="10">
        <v>1</v>
      </c>
      <c r="B1532" s="11">
        <v>11200</v>
      </c>
      <c r="C1532" s="11">
        <v>68990</v>
      </c>
      <c r="D1532" s="11">
        <v>81922</v>
      </c>
      <c r="E1532" s="11">
        <v>12</v>
      </c>
      <c r="F1532" s="11">
        <v>0</v>
      </c>
      <c r="G1532" s="11">
        <v>1</v>
      </c>
      <c r="H1532" s="11">
        <v>120.88581123</v>
      </c>
      <c r="I1532" s="11">
        <v>2</v>
      </c>
      <c r="J1532" s="11">
        <v>23</v>
      </c>
      <c r="K1532" s="11">
        <v>43.159875329000002</v>
      </c>
      <c r="L1532" s="11" t="s">
        <v>20</v>
      </c>
      <c r="M1532" s="11" t="s">
        <v>17</v>
      </c>
      <c r="N1532" s="11">
        <f t="shared" si="161"/>
        <v>0</v>
      </c>
      <c r="O1532" s="11">
        <f t="shared" si="162"/>
        <v>1</v>
      </c>
      <c r="P1532" s="11">
        <f t="shared" si="163"/>
        <v>0</v>
      </c>
      <c r="Q1532" s="11">
        <f t="shared" si="164"/>
        <v>0</v>
      </c>
      <c r="R1532" s="11">
        <f t="shared" si="165"/>
        <v>0</v>
      </c>
      <c r="S1532" s="11">
        <f t="shared" si="166"/>
        <v>0</v>
      </c>
      <c r="T1532" s="9">
        <f t="shared" si="167"/>
        <v>0</v>
      </c>
      <c r="AT1532" s="18"/>
      <c r="AU1532" s="15"/>
      <c r="AV1532" s="15"/>
      <c r="AW1532" s="15"/>
      <c r="AX1532" s="15"/>
      <c r="AY1532" s="15"/>
      <c r="AZ1532" s="15"/>
      <c r="BA1532" s="15"/>
      <c r="BB1532" s="15"/>
      <c r="BC1532" s="15"/>
      <c r="BD1532" s="15"/>
      <c r="BE1532" s="15"/>
      <c r="BF1532" s="15"/>
      <c r="BG1532" s="15"/>
      <c r="BH1532" s="15"/>
      <c r="BI1532" s="15"/>
      <c r="BJ1532" s="15"/>
      <c r="BK1532" s="15"/>
      <c r="BL1532" s="15"/>
      <c r="BM1532" s="15"/>
      <c r="BN1532" s="15"/>
      <c r="BO1532" s="15"/>
      <c r="BQ1532" s="18"/>
      <c r="BR1532" s="15"/>
      <c r="BS1532" s="15"/>
      <c r="BT1532" s="15"/>
      <c r="BU1532" s="15"/>
      <c r="BV1532" s="15"/>
      <c r="BW1532" s="15"/>
      <c r="BX1532" s="15"/>
      <c r="BY1532" s="15"/>
      <c r="BZ1532" s="15"/>
    </row>
    <row r="1533" spans="1:78" ht="15" customHeight="1" x14ac:dyDescent="0.75">
      <c r="A1533" s="10">
        <v>0</v>
      </c>
      <c r="B1533" s="11">
        <v>11200</v>
      </c>
      <c r="C1533" s="11"/>
      <c r="D1533" s="11">
        <v>48150</v>
      </c>
      <c r="E1533" s="11">
        <v>3</v>
      </c>
      <c r="F1533" s="11"/>
      <c r="G1533" s="11"/>
      <c r="H1533" s="11">
        <v>165.76801721000001</v>
      </c>
      <c r="I1533" s="11"/>
      <c r="J1533" s="11">
        <v>9</v>
      </c>
      <c r="K1533" s="11">
        <v>22.302234366</v>
      </c>
      <c r="L1533" s="11" t="s">
        <v>13</v>
      </c>
      <c r="M1533" s="11" t="s">
        <v>17</v>
      </c>
      <c r="N1533" s="11">
        <f t="shared" si="161"/>
        <v>1</v>
      </c>
      <c r="O1533" s="11">
        <f t="shared" si="162"/>
        <v>1</v>
      </c>
      <c r="P1533" s="11">
        <f t="shared" si="163"/>
        <v>0</v>
      </c>
      <c r="Q1533" s="11">
        <f t="shared" si="164"/>
        <v>0</v>
      </c>
      <c r="R1533" s="11">
        <f t="shared" si="165"/>
        <v>0</v>
      </c>
      <c r="S1533" s="11">
        <f t="shared" si="166"/>
        <v>0</v>
      </c>
      <c r="T1533" s="9">
        <f t="shared" si="167"/>
        <v>165.76801721000001</v>
      </c>
      <c r="AT1533" s="18"/>
      <c r="AU1533" s="15"/>
      <c r="AV1533" s="15"/>
      <c r="AW1533" s="15"/>
      <c r="AX1533" s="15"/>
      <c r="AY1533" s="15"/>
      <c r="AZ1533" s="15"/>
      <c r="BA1533" s="15"/>
      <c r="BB1533" s="15"/>
      <c r="BC1533" s="15"/>
      <c r="BD1533" s="15"/>
      <c r="BE1533" s="15"/>
      <c r="BF1533" s="15"/>
      <c r="BG1533" s="15"/>
      <c r="BH1533" s="15"/>
      <c r="BI1533" s="15"/>
      <c r="BJ1533" s="15"/>
      <c r="BK1533" s="15"/>
      <c r="BL1533" s="15"/>
      <c r="BM1533" s="15"/>
      <c r="BN1533" s="15"/>
      <c r="BO1533" s="15"/>
      <c r="BQ1533" s="18"/>
      <c r="BR1533" s="15"/>
      <c r="BS1533" s="15"/>
      <c r="BT1533" s="15"/>
      <c r="BU1533" s="15"/>
      <c r="BV1533" s="15"/>
      <c r="BW1533" s="15"/>
      <c r="BX1533" s="15"/>
      <c r="BY1533" s="15"/>
      <c r="BZ1533" s="15"/>
    </row>
    <row r="1534" spans="1:78" ht="15" customHeight="1" x14ac:dyDescent="0.75">
      <c r="A1534" s="10">
        <v>0</v>
      </c>
      <c r="B1534" s="11">
        <v>11200</v>
      </c>
      <c r="C1534" s="11">
        <v>19496</v>
      </c>
      <c r="D1534" s="11">
        <v>73140</v>
      </c>
      <c r="E1534" s="11">
        <v>20</v>
      </c>
      <c r="F1534" s="11">
        <v>0</v>
      </c>
      <c r="G1534" s="11">
        <v>1</v>
      </c>
      <c r="H1534" s="11">
        <v>399.24269191000002</v>
      </c>
      <c r="I1534" s="11">
        <v>1</v>
      </c>
      <c r="J1534" s="11">
        <v>12</v>
      </c>
      <c r="K1534" s="11">
        <v>23.374504566999999</v>
      </c>
      <c r="L1534" s="11" t="s">
        <v>20</v>
      </c>
      <c r="M1534" s="11" t="s">
        <v>18</v>
      </c>
      <c r="N1534" s="11">
        <f t="shared" si="161"/>
        <v>0</v>
      </c>
      <c r="O1534" s="11">
        <f t="shared" si="162"/>
        <v>0</v>
      </c>
      <c r="P1534" s="11">
        <f t="shared" si="163"/>
        <v>0</v>
      </c>
      <c r="Q1534" s="11">
        <f t="shared" si="164"/>
        <v>0</v>
      </c>
      <c r="R1534" s="11">
        <f t="shared" si="165"/>
        <v>0</v>
      </c>
      <c r="S1534" s="11">
        <f t="shared" si="166"/>
        <v>1</v>
      </c>
      <c r="T1534" s="9">
        <f t="shared" si="167"/>
        <v>0</v>
      </c>
      <c r="AT1534" s="18"/>
      <c r="AU1534" s="15"/>
      <c r="AV1534" s="15"/>
      <c r="AW1534" s="15"/>
      <c r="AX1534" s="15"/>
      <c r="AY1534" s="15"/>
      <c r="AZ1534" s="15"/>
      <c r="BA1534" s="15"/>
      <c r="BB1534" s="15"/>
      <c r="BC1534" s="15"/>
      <c r="BD1534" s="15"/>
      <c r="BE1534" s="15"/>
      <c r="BF1534" s="15"/>
      <c r="BG1534" s="15"/>
      <c r="BH1534" s="15"/>
      <c r="BI1534" s="15"/>
      <c r="BJ1534" s="15"/>
      <c r="BK1534" s="15"/>
      <c r="BL1534" s="15"/>
      <c r="BM1534" s="15"/>
      <c r="BN1534" s="15"/>
      <c r="BO1534" s="15"/>
      <c r="BQ1534" s="18"/>
      <c r="BR1534" s="15"/>
      <c r="BS1534" s="15"/>
      <c r="BT1534" s="15"/>
      <c r="BU1534" s="15"/>
      <c r="BV1534" s="15"/>
      <c r="BW1534" s="15"/>
      <c r="BX1534" s="15"/>
      <c r="BY1534" s="15"/>
      <c r="BZ1534" s="15"/>
    </row>
    <row r="1535" spans="1:78" ht="15" customHeight="1" x14ac:dyDescent="0.75">
      <c r="A1535" s="10">
        <v>0</v>
      </c>
      <c r="B1535" s="11">
        <v>11300</v>
      </c>
      <c r="C1535" s="11">
        <v>57377</v>
      </c>
      <c r="D1535" s="11">
        <v>75038</v>
      </c>
      <c r="E1535" s="11">
        <v>4</v>
      </c>
      <c r="F1535" s="11">
        <v>0</v>
      </c>
      <c r="G1535" s="11">
        <v>0</v>
      </c>
      <c r="H1535" s="11">
        <v>91.219961165000001</v>
      </c>
      <c r="I1535" s="11">
        <v>1</v>
      </c>
      <c r="J1535" s="11">
        <v>15</v>
      </c>
      <c r="K1535" s="11">
        <v>25.140279715999998</v>
      </c>
      <c r="L1535" s="11" t="s">
        <v>20</v>
      </c>
      <c r="M1535" s="11" t="s">
        <v>15</v>
      </c>
      <c r="N1535" s="11">
        <f t="shared" si="161"/>
        <v>0</v>
      </c>
      <c r="O1535" s="11">
        <f t="shared" si="162"/>
        <v>0</v>
      </c>
      <c r="P1535" s="11">
        <f t="shared" si="163"/>
        <v>0</v>
      </c>
      <c r="Q1535" s="11">
        <f t="shared" si="164"/>
        <v>1</v>
      </c>
      <c r="R1535" s="11">
        <f t="shared" si="165"/>
        <v>0</v>
      </c>
      <c r="S1535" s="11">
        <f t="shared" si="166"/>
        <v>0</v>
      </c>
      <c r="T1535" s="9">
        <f t="shared" si="167"/>
        <v>0</v>
      </c>
      <c r="AT1535" s="18"/>
      <c r="AU1535" s="15"/>
      <c r="AV1535" s="15"/>
      <c r="AW1535" s="15"/>
      <c r="AX1535" s="15"/>
      <c r="AY1535" s="15"/>
      <c r="AZ1535" s="15"/>
      <c r="BA1535" s="15"/>
      <c r="BB1535" s="15"/>
      <c r="BC1535" s="15"/>
      <c r="BD1535" s="15"/>
      <c r="BE1535" s="15"/>
      <c r="BF1535" s="15"/>
      <c r="BG1535" s="15"/>
      <c r="BH1535" s="15"/>
      <c r="BI1535" s="15"/>
      <c r="BJ1535" s="15"/>
      <c r="BK1535" s="15"/>
      <c r="BL1535" s="15"/>
      <c r="BM1535" s="15"/>
      <c r="BN1535" s="15"/>
      <c r="BO1535" s="15"/>
      <c r="BQ1535" s="18"/>
      <c r="BR1535" s="15"/>
      <c r="BS1535" s="15"/>
      <c r="BT1535" s="15"/>
      <c r="BU1535" s="15"/>
      <c r="BV1535" s="15"/>
      <c r="BW1535" s="15"/>
      <c r="BX1535" s="15"/>
      <c r="BY1535" s="15"/>
      <c r="BZ1535" s="15"/>
    </row>
    <row r="1536" spans="1:78" ht="15" customHeight="1" x14ac:dyDescent="0.75">
      <c r="A1536" s="10">
        <v>0</v>
      </c>
      <c r="B1536" s="11">
        <v>11300</v>
      </c>
      <c r="C1536" s="11">
        <v>124205</v>
      </c>
      <c r="D1536" s="11">
        <v>196124</v>
      </c>
      <c r="E1536" s="11">
        <v>0</v>
      </c>
      <c r="F1536" s="11">
        <v>0</v>
      </c>
      <c r="G1536" s="11">
        <v>1</v>
      </c>
      <c r="H1536" s="11">
        <v>332.72338954000003</v>
      </c>
      <c r="I1536" s="11">
        <v>0</v>
      </c>
      <c r="J1536" s="11">
        <v>15</v>
      </c>
      <c r="K1536" s="11">
        <v>40.120168319000001</v>
      </c>
      <c r="L1536" s="11" t="s">
        <v>13</v>
      </c>
      <c r="M1536" s="11" t="s">
        <v>15</v>
      </c>
      <c r="N1536" s="11">
        <f t="shared" si="161"/>
        <v>1</v>
      </c>
      <c r="O1536" s="11">
        <f t="shared" si="162"/>
        <v>0</v>
      </c>
      <c r="P1536" s="11">
        <f t="shared" si="163"/>
        <v>0</v>
      </c>
      <c r="Q1536" s="11">
        <f t="shared" si="164"/>
        <v>1</v>
      </c>
      <c r="R1536" s="11">
        <f t="shared" si="165"/>
        <v>0</v>
      </c>
      <c r="S1536" s="11">
        <f t="shared" si="166"/>
        <v>0</v>
      </c>
      <c r="T1536" s="9">
        <f t="shared" si="167"/>
        <v>332.72338954000003</v>
      </c>
      <c r="AT1536" s="18"/>
      <c r="AU1536" s="15"/>
      <c r="AV1536" s="15"/>
      <c r="AW1536" s="15"/>
      <c r="AX1536" s="15"/>
      <c r="AY1536" s="15"/>
      <c r="AZ1536" s="15"/>
      <c r="BA1536" s="15"/>
      <c r="BB1536" s="15"/>
      <c r="BC1536" s="15"/>
      <c r="BD1536" s="15"/>
      <c r="BE1536" s="15"/>
      <c r="BF1536" s="15"/>
      <c r="BG1536" s="15"/>
      <c r="BH1536" s="15"/>
      <c r="BI1536" s="15"/>
      <c r="BJ1536" s="15"/>
      <c r="BK1536" s="15"/>
      <c r="BL1536" s="15"/>
      <c r="BM1536" s="15"/>
      <c r="BN1536" s="15"/>
      <c r="BO1536" s="15"/>
      <c r="BQ1536" s="18"/>
      <c r="BR1536" s="15"/>
      <c r="BS1536" s="15"/>
      <c r="BT1536" s="15"/>
      <c r="BU1536" s="15"/>
      <c r="BV1536" s="15"/>
      <c r="BW1536" s="15"/>
      <c r="BX1536" s="15"/>
      <c r="BY1536" s="15"/>
      <c r="BZ1536" s="15"/>
    </row>
    <row r="1537" spans="1:78" ht="15" customHeight="1" x14ac:dyDescent="0.75">
      <c r="A1537" s="10">
        <v>0</v>
      </c>
      <c r="B1537" s="11">
        <v>11300</v>
      </c>
      <c r="C1537" s="11">
        <v>64437</v>
      </c>
      <c r="D1537" s="11">
        <v>79857</v>
      </c>
      <c r="E1537" s="11">
        <v>5</v>
      </c>
      <c r="F1537" s="11">
        <v>0</v>
      </c>
      <c r="G1537" s="11">
        <v>0</v>
      </c>
      <c r="H1537" s="11">
        <v>88.789155966999999</v>
      </c>
      <c r="I1537" s="11">
        <v>2</v>
      </c>
      <c r="J1537" s="11">
        <v>14</v>
      </c>
      <c r="K1537" s="11">
        <v>27.899267889000001</v>
      </c>
      <c r="L1537" s="11" t="s">
        <v>20</v>
      </c>
      <c r="M1537" s="11" t="s">
        <v>15</v>
      </c>
      <c r="N1537" s="11">
        <f t="shared" si="161"/>
        <v>0</v>
      </c>
      <c r="O1537" s="11">
        <f t="shared" si="162"/>
        <v>0</v>
      </c>
      <c r="P1537" s="11">
        <f t="shared" si="163"/>
        <v>0</v>
      </c>
      <c r="Q1537" s="11">
        <f t="shared" si="164"/>
        <v>1</v>
      </c>
      <c r="R1537" s="11">
        <f t="shared" si="165"/>
        <v>0</v>
      </c>
      <c r="S1537" s="11">
        <f t="shared" si="166"/>
        <v>0</v>
      </c>
      <c r="T1537" s="9">
        <f t="shared" si="167"/>
        <v>0</v>
      </c>
      <c r="AT1537" s="18"/>
      <c r="AU1537" s="15"/>
      <c r="AV1537" s="15"/>
      <c r="AW1537" s="15"/>
      <c r="AX1537" s="15"/>
      <c r="AY1537" s="15"/>
      <c r="AZ1537" s="15"/>
      <c r="BA1537" s="15"/>
      <c r="BB1537" s="15"/>
      <c r="BC1537" s="15"/>
      <c r="BD1537" s="15"/>
      <c r="BE1537" s="15"/>
      <c r="BF1537" s="15"/>
      <c r="BG1537" s="15"/>
      <c r="BH1537" s="15"/>
      <c r="BI1537" s="15"/>
      <c r="BJ1537" s="15"/>
      <c r="BK1537" s="15"/>
      <c r="BL1537" s="15"/>
      <c r="BM1537" s="15"/>
      <c r="BN1537" s="15"/>
      <c r="BO1537" s="15"/>
      <c r="BQ1537" s="18"/>
      <c r="BR1537" s="15"/>
      <c r="BS1537" s="15"/>
      <c r="BT1537" s="15"/>
      <c r="BU1537" s="15"/>
      <c r="BV1537" s="15"/>
      <c r="BW1537" s="15"/>
      <c r="BX1537" s="15"/>
      <c r="BY1537" s="15"/>
      <c r="BZ1537" s="15"/>
    </row>
    <row r="1538" spans="1:78" ht="15" customHeight="1" x14ac:dyDescent="0.75">
      <c r="A1538" s="10">
        <v>0</v>
      </c>
      <c r="B1538" s="11">
        <v>11300</v>
      </c>
      <c r="C1538" s="11">
        <v>61810</v>
      </c>
      <c r="D1538" s="11">
        <v>79817</v>
      </c>
      <c r="E1538" s="11">
        <v>6</v>
      </c>
      <c r="F1538" s="11">
        <v>0</v>
      </c>
      <c r="G1538" s="11">
        <v>0</v>
      </c>
      <c r="H1538" s="11">
        <v>98.224144194999994</v>
      </c>
      <c r="I1538" s="11">
        <v>1</v>
      </c>
      <c r="J1538" s="11">
        <v>14</v>
      </c>
      <c r="K1538" s="11">
        <v>25.52507894</v>
      </c>
      <c r="L1538" s="11" t="s">
        <v>20</v>
      </c>
      <c r="M1538" s="11" t="s">
        <v>15</v>
      </c>
      <c r="N1538" s="11">
        <f t="shared" si="161"/>
        <v>0</v>
      </c>
      <c r="O1538" s="11">
        <f t="shared" si="162"/>
        <v>0</v>
      </c>
      <c r="P1538" s="11">
        <f t="shared" si="163"/>
        <v>0</v>
      </c>
      <c r="Q1538" s="11">
        <f t="shared" si="164"/>
        <v>1</v>
      </c>
      <c r="R1538" s="11">
        <f t="shared" si="165"/>
        <v>0</v>
      </c>
      <c r="S1538" s="11">
        <f t="shared" si="166"/>
        <v>0</v>
      </c>
      <c r="T1538" s="9">
        <f t="shared" si="167"/>
        <v>0</v>
      </c>
      <c r="AT1538" s="18"/>
      <c r="AU1538" s="15"/>
      <c r="AV1538" s="15"/>
      <c r="AW1538" s="15"/>
      <c r="AX1538" s="15"/>
      <c r="AY1538" s="15"/>
      <c r="AZ1538" s="15"/>
      <c r="BA1538" s="15"/>
      <c r="BB1538" s="15"/>
      <c r="BC1538" s="15"/>
      <c r="BD1538" s="15"/>
      <c r="BE1538" s="15"/>
      <c r="BF1538" s="15"/>
      <c r="BG1538" s="15"/>
      <c r="BH1538" s="15"/>
      <c r="BI1538" s="15"/>
      <c r="BJ1538" s="15"/>
      <c r="BK1538" s="15"/>
      <c r="BL1538" s="15"/>
      <c r="BM1538" s="15"/>
      <c r="BN1538" s="15"/>
      <c r="BO1538" s="15"/>
      <c r="BQ1538" s="18"/>
      <c r="BR1538" s="15"/>
      <c r="BS1538" s="15"/>
      <c r="BT1538" s="15"/>
      <c r="BU1538" s="15"/>
      <c r="BV1538" s="15"/>
      <c r="BW1538" s="15"/>
      <c r="BX1538" s="15"/>
      <c r="BY1538" s="15"/>
      <c r="BZ1538" s="15"/>
    </row>
    <row r="1539" spans="1:78" ht="15" customHeight="1" x14ac:dyDescent="0.75">
      <c r="A1539" s="10">
        <v>0</v>
      </c>
      <c r="B1539" s="11">
        <v>11300</v>
      </c>
      <c r="C1539" s="11"/>
      <c r="D1539" s="11">
        <v>66345</v>
      </c>
      <c r="E1539" s="11"/>
      <c r="F1539" s="11">
        <v>0</v>
      </c>
      <c r="G1539" s="11">
        <v>0</v>
      </c>
      <c r="H1539" s="11">
        <v>357.14381932999999</v>
      </c>
      <c r="I1539" s="11">
        <v>0</v>
      </c>
      <c r="J1539" s="11">
        <v>6</v>
      </c>
      <c r="K1539" s="11">
        <v>34.601973807999997</v>
      </c>
      <c r="L1539" s="11" t="s">
        <v>13</v>
      </c>
      <c r="M1539" s="11" t="s">
        <v>14</v>
      </c>
      <c r="N1539" s="11">
        <f t="shared" ref="N1539:N1602" si="168">IF(L1539="HomeImp",1,0)</f>
        <v>1</v>
      </c>
      <c r="O1539" s="11">
        <f t="shared" ref="O1539:O1602" si="169">IF(M1539="Mgr",1,0)</f>
        <v>0</v>
      </c>
      <c r="P1539" s="11">
        <f t="shared" ref="P1539:P1602" si="170">IF(M1539="Other",1,0)</f>
        <v>1</v>
      </c>
      <c r="Q1539" s="11">
        <f t="shared" ref="Q1539:Q1602" si="171">IF(M1539="Office",1,0)</f>
        <v>0</v>
      </c>
      <c r="R1539" s="11">
        <f t="shared" ref="R1539:R1602" si="172">IF(M1539="Sales",1,0)</f>
        <v>0</v>
      </c>
      <c r="S1539" s="11">
        <f t="shared" ref="S1539:S1602" si="173">IF(M1539="ProfExe",1,0)</f>
        <v>0</v>
      </c>
      <c r="T1539" s="9">
        <f t="shared" ref="T1539:T1602" si="174">H1539*N1539</f>
        <v>357.14381932999999</v>
      </c>
      <c r="AT1539" s="18"/>
      <c r="AU1539" s="15"/>
      <c r="AV1539" s="15"/>
      <c r="AW1539" s="15"/>
      <c r="AX1539" s="15"/>
      <c r="AY1539" s="15"/>
      <c r="AZ1539" s="15"/>
      <c r="BA1539" s="15"/>
      <c r="BB1539" s="15"/>
      <c r="BC1539" s="15"/>
      <c r="BD1539" s="15"/>
      <c r="BE1539" s="15"/>
      <c r="BF1539" s="15"/>
      <c r="BG1539" s="15"/>
      <c r="BH1539" s="15"/>
      <c r="BI1539" s="15"/>
      <c r="BJ1539" s="15"/>
      <c r="BK1539" s="15"/>
      <c r="BL1539" s="15"/>
      <c r="BM1539" s="15"/>
      <c r="BN1539" s="15"/>
      <c r="BO1539" s="15"/>
      <c r="BQ1539" s="18"/>
      <c r="BR1539" s="15"/>
      <c r="BS1539" s="15"/>
      <c r="BT1539" s="15"/>
      <c r="BU1539" s="15"/>
      <c r="BV1539" s="15"/>
      <c r="BW1539" s="15"/>
      <c r="BX1539" s="15"/>
      <c r="BY1539" s="15"/>
      <c r="BZ1539" s="15"/>
    </row>
    <row r="1540" spans="1:78" ht="15" customHeight="1" x14ac:dyDescent="0.75">
      <c r="A1540" s="10">
        <v>0</v>
      </c>
      <c r="B1540" s="11">
        <v>11300</v>
      </c>
      <c r="C1540" s="11">
        <v>62168</v>
      </c>
      <c r="D1540" s="11">
        <v>80681</v>
      </c>
      <c r="E1540" s="11">
        <v>6</v>
      </c>
      <c r="F1540" s="11">
        <v>0</v>
      </c>
      <c r="G1540" s="11">
        <v>0</v>
      </c>
      <c r="H1540" s="11">
        <v>117.3762292</v>
      </c>
      <c r="I1540" s="11">
        <v>0</v>
      </c>
      <c r="J1540" s="11">
        <v>34</v>
      </c>
      <c r="K1540" s="11">
        <v>27.694521270999999</v>
      </c>
      <c r="L1540" s="11" t="s">
        <v>20</v>
      </c>
      <c r="M1540" s="11" t="s">
        <v>16</v>
      </c>
      <c r="N1540" s="11">
        <f t="shared" si="168"/>
        <v>0</v>
      </c>
      <c r="O1540" s="11">
        <f t="shared" si="169"/>
        <v>0</v>
      </c>
      <c r="P1540" s="11">
        <f t="shared" si="170"/>
        <v>0</v>
      </c>
      <c r="Q1540" s="11">
        <f t="shared" si="171"/>
        <v>0</v>
      </c>
      <c r="R1540" s="11">
        <f t="shared" si="172"/>
        <v>1</v>
      </c>
      <c r="S1540" s="11">
        <f t="shared" si="173"/>
        <v>0</v>
      </c>
      <c r="T1540" s="9">
        <f t="shared" si="174"/>
        <v>0</v>
      </c>
      <c r="AT1540" s="18"/>
      <c r="AU1540" s="15"/>
      <c r="AV1540" s="15"/>
      <c r="AW1540" s="15"/>
      <c r="AX1540" s="15"/>
      <c r="AY1540" s="15"/>
      <c r="AZ1540" s="15"/>
      <c r="BA1540" s="15"/>
      <c r="BB1540" s="15"/>
      <c r="BC1540" s="15"/>
      <c r="BD1540" s="15"/>
      <c r="BE1540" s="15"/>
      <c r="BF1540" s="15"/>
      <c r="BG1540" s="15"/>
      <c r="BH1540" s="15"/>
      <c r="BI1540" s="15"/>
      <c r="BJ1540" s="15"/>
      <c r="BK1540" s="15"/>
      <c r="BL1540" s="15"/>
      <c r="BM1540" s="15"/>
      <c r="BN1540" s="15"/>
      <c r="BO1540" s="15"/>
      <c r="BQ1540" s="18"/>
      <c r="BR1540" s="15"/>
      <c r="BS1540" s="15"/>
      <c r="BT1540" s="15"/>
      <c r="BU1540" s="15"/>
      <c r="BV1540" s="15"/>
      <c r="BW1540" s="15"/>
      <c r="BX1540" s="15"/>
      <c r="BY1540" s="15"/>
      <c r="BZ1540" s="15"/>
    </row>
    <row r="1541" spans="1:78" ht="15" customHeight="1" x14ac:dyDescent="0.75">
      <c r="A1541" s="10">
        <v>0</v>
      </c>
      <c r="B1541" s="11">
        <v>11300</v>
      </c>
      <c r="C1541" s="11">
        <v>56651</v>
      </c>
      <c r="D1541" s="11">
        <v>71353</v>
      </c>
      <c r="E1541" s="11">
        <v>29</v>
      </c>
      <c r="F1541" s="11">
        <v>1</v>
      </c>
      <c r="G1541" s="11">
        <v>2</v>
      </c>
      <c r="H1541" s="11">
        <v>176.91298775999999</v>
      </c>
      <c r="I1541" s="11">
        <v>1</v>
      </c>
      <c r="J1541" s="11">
        <v>24</v>
      </c>
      <c r="K1541" s="11">
        <v>38.544441857000002</v>
      </c>
      <c r="L1541" s="11" t="s">
        <v>13</v>
      </c>
      <c r="M1541" s="11" t="s">
        <v>14</v>
      </c>
      <c r="N1541" s="11">
        <f t="shared" si="168"/>
        <v>1</v>
      </c>
      <c r="O1541" s="11">
        <f t="shared" si="169"/>
        <v>0</v>
      </c>
      <c r="P1541" s="11">
        <f t="shared" si="170"/>
        <v>1</v>
      </c>
      <c r="Q1541" s="11">
        <f t="shared" si="171"/>
        <v>0</v>
      </c>
      <c r="R1541" s="11">
        <f t="shared" si="172"/>
        <v>0</v>
      </c>
      <c r="S1541" s="11">
        <f t="shared" si="173"/>
        <v>0</v>
      </c>
      <c r="T1541" s="9">
        <f t="shared" si="174"/>
        <v>176.91298775999999</v>
      </c>
      <c r="AT1541" s="18"/>
      <c r="AU1541" s="15"/>
      <c r="AV1541" s="15"/>
      <c r="AW1541" s="15"/>
      <c r="AX1541" s="15"/>
      <c r="AY1541" s="15"/>
      <c r="AZ1541" s="15"/>
      <c r="BA1541" s="15"/>
      <c r="BB1541" s="15"/>
      <c r="BC1541" s="15"/>
      <c r="BD1541" s="15"/>
      <c r="BE1541" s="15"/>
      <c r="BF1541" s="15"/>
      <c r="BG1541" s="15"/>
      <c r="BH1541" s="15"/>
      <c r="BI1541" s="15"/>
      <c r="BJ1541" s="15"/>
      <c r="BK1541" s="15"/>
      <c r="BL1541" s="15"/>
      <c r="BM1541" s="15"/>
      <c r="BN1541" s="15"/>
      <c r="BO1541" s="15"/>
      <c r="BQ1541" s="18"/>
      <c r="BR1541" s="15"/>
      <c r="BS1541" s="15"/>
      <c r="BT1541" s="15"/>
      <c r="BU1541" s="15"/>
      <c r="BV1541" s="15"/>
      <c r="BW1541" s="15"/>
      <c r="BX1541" s="15"/>
      <c r="BY1541" s="15"/>
      <c r="BZ1541" s="15"/>
    </row>
    <row r="1542" spans="1:78" ht="15" customHeight="1" x14ac:dyDescent="0.75">
      <c r="A1542" s="10">
        <v>0</v>
      </c>
      <c r="B1542" s="11">
        <v>11300</v>
      </c>
      <c r="C1542" s="11">
        <v>46120</v>
      </c>
      <c r="D1542" s="11">
        <v>52911</v>
      </c>
      <c r="E1542" s="11">
        <v>19</v>
      </c>
      <c r="F1542" s="11">
        <v>0</v>
      </c>
      <c r="G1542" s="11">
        <v>0</v>
      </c>
      <c r="H1542" s="11">
        <v>229.44157776</v>
      </c>
      <c r="I1542" s="11">
        <v>1</v>
      </c>
      <c r="J1542" s="11">
        <v>17</v>
      </c>
      <c r="K1542" s="11">
        <v>36.334814356999999</v>
      </c>
      <c r="L1542" s="11" t="s">
        <v>13</v>
      </c>
      <c r="M1542" s="11" t="s">
        <v>17</v>
      </c>
      <c r="N1542" s="11">
        <f t="shared" si="168"/>
        <v>1</v>
      </c>
      <c r="O1542" s="11">
        <f t="shared" si="169"/>
        <v>1</v>
      </c>
      <c r="P1542" s="11">
        <f t="shared" si="170"/>
        <v>0</v>
      </c>
      <c r="Q1542" s="11">
        <f t="shared" si="171"/>
        <v>0</v>
      </c>
      <c r="R1542" s="11">
        <f t="shared" si="172"/>
        <v>0</v>
      </c>
      <c r="S1542" s="11">
        <f t="shared" si="173"/>
        <v>0</v>
      </c>
      <c r="T1542" s="9">
        <f t="shared" si="174"/>
        <v>229.44157776</v>
      </c>
      <c r="AT1542" s="18"/>
      <c r="AU1542" s="15"/>
      <c r="AV1542" s="15"/>
      <c r="AW1542" s="15"/>
      <c r="AX1542" s="15"/>
      <c r="AY1542" s="15"/>
      <c r="AZ1542" s="15"/>
      <c r="BA1542" s="15"/>
      <c r="BB1542" s="15"/>
      <c r="BC1542" s="15"/>
      <c r="BD1542" s="15"/>
      <c r="BE1542" s="15"/>
      <c r="BF1542" s="15"/>
      <c r="BG1542" s="15"/>
      <c r="BH1542" s="15"/>
      <c r="BI1542" s="15"/>
      <c r="BJ1542" s="15"/>
      <c r="BK1542" s="15"/>
      <c r="BL1542" s="15"/>
      <c r="BM1542" s="15"/>
      <c r="BN1542" s="15"/>
      <c r="BO1542" s="15"/>
      <c r="BQ1542" s="18"/>
      <c r="BR1542" s="15"/>
      <c r="BS1542" s="15"/>
      <c r="BT1542" s="15"/>
      <c r="BU1542" s="15"/>
      <c r="BV1542" s="15"/>
      <c r="BW1542" s="15"/>
      <c r="BX1542" s="15"/>
      <c r="BY1542" s="15"/>
      <c r="BZ1542" s="15"/>
    </row>
    <row r="1543" spans="1:78" ht="15" customHeight="1" x14ac:dyDescent="0.75">
      <c r="A1543" s="10">
        <v>0</v>
      </c>
      <c r="B1543" s="11">
        <v>11300</v>
      </c>
      <c r="C1543" s="11">
        <v>77926</v>
      </c>
      <c r="D1543" s="11">
        <v>89216</v>
      </c>
      <c r="E1543" s="11">
        <v>6</v>
      </c>
      <c r="F1543" s="11">
        <v>0</v>
      </c>
      <c r="G1543" s="11">
        <v>0</v>
      </c>
      <c r="H1543" s="11">
        <v>146.81015407999999</v>
      </c>
      <c r="I1543" s="11">
        <v>2</v>
      </c>
      <c r="J1543" s="11">
        <v>26</v>
      </c>
      <c r="K1543" s="11">
        <v>39.466964222999998</v>
      </c>
      <c r="L1543" s="11" t="s">
        <v>20</v>
      </c>
      <c r="M1543" s="11" t="s">
        <v>17</v>
      </c>
      <c r="N1543" s="11">
        <f t="shared" si="168"/>
        <v>0</v>
      </c>
      <c r="O1543" s="11">
        <f t="shared" si="169"/>
        <v>1</v>
      </c>
      <c r="P1543" s="11">
        <f t="shared" si="170"/>
        <v>0</v>
      </c>
      <c r="Q1543" s="11">
        <f t="shared" si="171"/>
        <v>0</v>
      </c>
      <c r="R1543" s="11">
        <f t="shared" si="172"/>
        <v>0</v>
      </c>
      <c r="S1543" s="11">
        <f t="shared" si="173"/>
        <v>0</v>
      </c>
      <c r="T1543" s="9">
        <f t="shared" si="174"/>
        <v>0</v>
      </c>
      <c r="AT1543" s="18"/>
      <c r="AU1543" s="15"/>
      <c r="AV1543" s="15"/>
      <c r="AW1543" s="15"/>
      <c r="AX1543" s="15"/>
      <c r="AY1543" s="15"/>
      <c r="AZ1543" s="15"/>
      <c r="BA1543" s="15"/>
      <c r="BB1543" s="15"/>
      <c r="BC1543" s="15"/>
      <c r="BD1543" s="15"/>
      <c r="BE1543" s="15"/>
      <c r="BF1543" s="15"/>
      <c r="BG1543" s="15"/>
      <c r="BH1543" s="15"/>
      <c r="BI1543" s="15"/>
      <c r="BJ1543" s="15"/>
      <c r="BK1543" s="15"/>
      <c r="BL1543" s="15"/>
      <c r="BM1543" s="15"/>
      <c r="BN1543" s="15"/>
      <c r="BO1543" s="15"/>
      <c r="BQ1543" s="18"/>
      <c r="BR1543" s="15"/>
      <c r="BS1543" s="15"/>
      <c r="BT1543" s="15"/>
      <c r="BU1543" s="15"/>
      <c r="BV1543" s="15"/>
      <c r="BW1543" s="15"/>
      <c r="BX1543" s="15"/>
      <c r="BY1543" s="15"/>
      <c r="BZ1543" s="15"/>
    </row>
    <row r="1544" spans="1:78" ht="15" customHeight="1" x14ac:dyDescent="0.75">
      <c r="A1544" s="10">
        <v>0</v>
      </c>
      <c r="B1544" s="11">
        <v>11300</v>
      </c>
      <c r="C1544" s="11">
        <v>129489</v>
      </c>
      <c r="D1544" s="11">
        <v>195105</v>
      </c>
      <c r="E1544" s="11">
        <v>0</v>
      </c>
      <c r="F1544" s="11">
        <v>0</v>
      </c>
      <c r="G1544" s="11">
        <v>1</v>
      </c>
      <c r="H1544" s="11">
        <v>356.31348584</v>
      </c>
      <c r="I1544" s="11">
        <v>0</v>
      </c>
      <c r="J1544" s="11">
        <v>16</v>
      </c>
      <c r="K1544" s="11">
        <v>41.634017956000001</v>
      </c>
      <c r="L1544" s="11" t="s">
        <v>13</v>
      </c>
      <c r="M1544" s="11" t="s">
        <v>15</v>
      </c>
      <c r="N1544" s="11">
        <f t="shared" si="168"/>
        <v>1</v>
      </c>
      <c r="O1544" s="11">
        <f t="shared" si="169"/>
        <v>0</v>
      </c>
      <c r="P1544" s="11">
        <f t="shared" si="170"/>
        <v>0</v>
      </c>
      <c r="Q1544" s="11">
        <f t="shared" si="171"/>
        <v>1</v>
      </c>
      <c r="R1544" s="11">
        <f t="shared" si="172"/>
        <v>0</v>
      </c>
      <c r="S1544" s="11">
        <f t="shared" si="173"/>
        <v>0</v>
      </c>
      <c r="T1544" s="9">
        <f t="shared" si="174"/>
        <v>356.31348584</v>
      </c>
      <c r="AT1544" s="18"/>
      <c r="AU1544" s="15"/>
      <c r="AV1544" s="15"/>
      <c r="AW1544" s="15"/>
      <c r="AX1544" s="15"/>
      <c r="AY1544" s="15"/>
      <c r="AZ1544" s="15"/>
      <c r="BA1544" s="15"/>
      <c r="BB1544" s="15"/>
      <c r="BC1544" s="15"/>
      <c r="BD1544" s="15"/>
      <c r="BE1544" s="15"/>
      <c r="BF1544" s="15"/>
      <c r="BG1544" s="15"/>
      <c r="BH1544" s="15"/>
      <c r="BI1544" s="15"/>
      <c r="BJ1544" s="15"/>
      <c r="BK1544" s="15"/>
      <c r="BL1544" s="15"/>
      <c r="BM1544" s="15"/>
      <c r="BN1544" s="15"/>
      <c r="BO1544" s="15"/>
      <c r="BQ1544" s="18"/>
      <c r="BR1544" s="15"/>
      <c r="BS1544" s="15"/>
      <c r="BT1544" s="15"/>
      <c r="BU1544" s="15"/>
      <c r="BV1544" s="15"/>
      <c r="BW1544" s="15"/>
      <c r="BX1544" s="15"/>
      <c r="BY1544" s="15"/>
      <c r="BZ1544" s="15"/>
    </row>
    <row r="1545" spans="1:78" ht="15" customHeight="1" x14ac:dyDescent="0.75">
      <c r="A1545" s="10">
        <v>0</v>
      </c>
      <c r="B1545" s="11">
        <v>11300</v>
      </c>
      <c r="C1545" s="11">
        <v>54984</v>
      </c>
      <c r="D1545" s="11">
        <v>63958</v>
      </c>
      <c r="E1545" s="11">
        <v>4</v>
      </c>
      <c r="F1545" s="11">
        <v>0</v>
      </c>
      <c r="G1545" s="11">
        <v>0</v>
      </c>
      <c r="H1545" s="11">
        <v>190.92092996</v>
      </c>
      <c r="I1545" s="11">
        <v>1</v>
      </c>
      <c r="J1545" s="11">
        <v>16</v>
      </c>
      <c r="K1545" s="11">
        <v>28.086854837000001</v>
      </c>
      <c r="L1545" s="11" t="s">
        <v>20</v>
      </c>
      <c r="M1545" s="11" t="s">
        <v>17</v>
      </c>
      <c r="N1545" s="11">
        <f t="shared" si="168"/>
        <v>0</v>
      </c>
      <c r="O1545" s="11">
        <f t="shared" si="169"/>
        <v>1</v>
      </c>
      <c r="P1545" s="11">
        <f t="shared" si="170"/>
        <v>0</v>
      </c>
      <c r="Q1545" s="11">
        <f t="shared" si="171"/>
        <v>0</v>
      </c>
      <c r="R1545" s="11">
        <f t="shared" si="172"/>
        <v>0</v>
      </c>
      <c r="S1545" s="11">
        <f t="shared" si="173"/>
        <v>0</v>
      </c>
      <c r="T1545" s="9">
        <f t="shared" si="174"/>
        <v>0</v>
      </c>
      <c r="AT1545" s="18"/>
      <c r="AU1545" s="15"/>
      <c r="AV1545" s="15"/>
      <c r="AW1545" s="15"/>
      <c r="AX1545" s="15"/>
      <c r="AY1545" s="15"/>
      <c r="AZ1545" s="15"/>
      <c r="BA1545" s="15"/>
      <c r="BB1545" s="15"/>
      <c r="BC1545" s="15"/>
      <c r="BD1545" s="15"/>
      <c r="BE1545" s="15"/>
      <c r="BF1545" s="15"/>
      <c r="BG1545" s="15"/>
      <c r="BH1545" s="15"/>
      <c r="BI1545" s="15"/>
      <c r="BJ1545" s="15"/>
      <c r="BK1545" s="15"/>
      <c r="BL1545" s="15"/>
      <c r="BM1545" s="15"/>
      <c r="BN1545" s="15"/>
      <c r="BO1545" s="15"/>
      <c r="BQ1545" s="18"/>
      <c r="BR1545" s="15"/>
      <c r="BS1545" s="15"/>
      <c r="BT1545" s="15"/>
      <c r="BU1545" s="15"/>
      <c r="BV1545" s="15"/>
      <c r="BW1545" s="15"/>
      <c r="BX1545" s="15"/>
      <c r="BY1545" s="15"/>
      <c r="BZ1545" s="15"/>
    </row>
    <row r="1546" spans="1:78" ht="15" customHeight="1" x14ac:dyDescent="0.75">
      <c r="A1546" s="10">
        <v>0</v>
      </c>
      <c r="B1546" s="11">
        <v>11300</v>
      </c>
      <c r="C1546" s="11">
        <v>40752</v>
      </c>
      <c r="D1546" s="11">
        <v>53683</v>
      </c>
      <c r="E1546" s="11">
        <v>22</v>
      </c>
      <c r="F1546" s="11">
        <v>0</v>
      </c>
      <c r="G1546" s="11">
        <v>1</v>
      </c>
      <c r="H1546" s="11">
        <v>129.75806208</v>
      </c>
      <c r="I1546" s="11">
        <v>0</v>
      </c>
      <c r="J1546" s="11">
        <v>23</v>
      </c>
      <c r="K1546" s="11">
        <v>38.425881111000002</v>
      </c>
      <c r="L1546" s="11" t="s">
        <v>13</v>
      </c>
      <c r="M1546" s="11" t="s">
        <v>14</v>
      </c>
      <c r="N1546" s="11">
        <f t="shared" si="168"/>
        <v>1</v>
      </c>
      <c r="O1546" s="11">
        <f t="shared" si="169"/>
        <v>0</v>
      </c>
      <c r="P1546" s="11">
        <f t="shared" si="170"/>
        <v>1</v>
      </c>
      <c r="Q1546" s="11">
        <f t="shared" si="171"/>
        <v>0</v>
      </c>
      <c r="R1546" s="11">
        <f t="shared" si="172"/>
        <v>0</v>
      </c>
      <c r="S1546" s="11">
        <f t="shared" si="173"/>
        <v>0</v>
      </c>
      <c r="T1546" s="9">
        <f t="shared" si="174"/>
        <v>129.75806208</v>
      </c>
      <c r="AT1546" s="18"/>
      <c r="AU1546" s="15"/>
      <c r="AV1546" s="15"/>
      <c r="AW1546" s="15"/>
      <c r="AX1546" s="15"/>
      <c r="AY1546" s="15"/>
      <c r="AZ1546" s="15"/>
      <c r="BA1546" s="15"/>
      <c r="BB1546" s="15"/>
      <c r="BC1546" s="15"/>
      <c r="BD1546" s="15"/>
      <c r="BE1546" s="15"/>
      <c r="BF1546" s="15"/>
      <c r="BG1546" s="15"/>
      <c r="BH1546" s="15"/>
      <c r="BI1546" s="15"/>
      <c r="BJ1546" s="15"/>
      <c r="BK1546" s="15"/>
      <c r="BL1546" s="15"/>
      <c r="BM1546" s="15"/>
      <c r="BN1546" s="15"/>
      <c r="BO1546" s="15"/>
      <c r="BQ1546" s="18"/>
      <c r="BR1546" s="15"/>
      <c r="BS1546" s="15"/>
      <c r="BT1546" s="15"/>
      <c r="BU1546" s="15"/>
      <c r="BV1546" s="15"/>
      <c r="BW1546" s="15"/>
      <c r="BX1546" s="15"/>
      <c r="BY1546" s="15"/>
      <c r="BZ1546" s="15"/>
    </row>
    <row r="1547" spans="1:78" ht="15" customHeight="1" x14ac:dyDescent="0.75">
      <c r="A1547" s="10">
        <v>0</v>
      </c>
      <c r="B1547" s="11">
        <v>11300</v>
      </c>
      <c r="C1547" s="11"/>
      <c r="D1547" s="11">
        <v>28600</v>
      </c>
      <c r="E1547" s="11">
        <v>20</v>
      </c>
      <c r="F1547" s="11">
        <v>0</v>
      </c>
      <c r="G1547" s="11">
        <v>0</v>
      </c>
      <c r="H1547" s="11">
        <v>190.03121757</v>
      </c>
      <c r="I1547" s="11">
        <v>0</v>
      </c>
      <c r="J1547" s="11">
        <v>15</v>
      </c>
      <c r="K1547" s="11">
        <v>39.008673023999997</v>
      </c>
      <c r="L1547" s="11" t="s">
        <v>13</v>
      </c>
      <c r="M1547" s="11" t="s">
        <v>15</v>
      </c>
      <c r="N1547" s="11">
        <f t="shared" si="168"/>
        <v>1</v>
      </c>
      <c r="O1547" s="11">
        <f t="shared" si="169"/>
        <v>0</v>
      </c>
      <c r="P1547" s="11">
        <f t="shared" si="170"/>
        <v>0</v>
      </c>
      <c r="Q1547" s="11">
        <f t="shared" si="171"/>
        <v>1</v>
      </c>
      <c r="R1547" s="11">
        <f t="shared" si="172"/>
        <v>0</v>
      </c>
      <c r="S1547" s="11">
        <f t="shared" si="173"/>
        <v>0</v>
      </c>
      <c r="T1547" s="9">
        <f t="shared" si="174"/>
        <v>190.03121757</v>
      </c>
      <c r="AT1547" s="18"/>
      <c r="AU1547" s="15"/>
      <c r="AV1547" s="15"/>
      <c r="AW1547" s="15"/>
      <c r="AX1547" s="15"/>
      <c r="AY1547" s="15"/>
      <c r="AZ1547" s="15"/>
      <c r="BA1547" s="15"/>
      <c r="BB1547" s="15"/>
      <c r="BC1547" s="15"/>
      <c r="BD1547" s="15"/>
      <c r="BE1547" s="15"/>
      <c r="BF1547" s="15"/>
      <c r="BG1547" s="15"/>
      <c r="BH1547" s="15"/>
      <c r="BI1547" s="15"/>
      <c r="BJ1547" s="15"/>
      <c r="BK1547" s="15"/>
      <c r="BL1547" s="15"/>
      <c r="BM1547" s="15"/>
      <c r="BN1547" s="15"/>
      <c r="BO1547" s="15"/>
      <c r="BQ1547" s="18"/>
      <c r="BR1547" s="15"/>
      <c r="BS1547" s="15"/>
      <c r="BT1547" s="15"/>
      <c r="BU1547" s="15"/>
      <c r="BV1547" s="15"/>
      <c r="BW1547" s="15"/>
      <c r="BX1547" s="15"/>
      <c r="BY1547" s="15"/>
      <c r="BZ1547" s="15"/>
    </row>
    <row r="1548" spans="1:78" ht="15" customHeight="1" x14ac:dyDescent="0.75">
      <c r="A1548" s="10">
        <v>1</v>
      </c>
      <c r="B1548" s="11">
        <v>11300</v>
      </c>
      <c r="C1548" s="11">
        <v>29000</v>
      </c>
      <c r="D1548" s="11">
        <v>59900</v>
      </c>
      <c r="E1548" s="11">
        <v>3</v>
      </c>
      <c r="F1548" s="11">
        <v>1</v>
      </c>
      <c r="G1548" s="11">
        <v>0</v>
      </c>
      <c r="H1548" s="11">
        <v>91.633333332999996</v>
      </c>
      <c r="I1548" s="11">
        <v>4</v>
      </c>
      <c r="J1548" s="11">
        <v>11</v>
      </c>
      <c r="K1548" s="11"/>
      <c r="L1548" s="11" t="s">
        <v>13</v>
      </c>
      <c r="M1548" s="11" t="s">
        <v>17</v>
      </c>
      <c r="N1548" s="11">
        <f t="shared" si="168"/>
        <v>1</v>
      </c>
      <c r="O1548" s="11">
        <f t="shared" si="169"/>
        <v>1</v>
      </c>
      <c r="P1548" s="11">
        <f t="shared" si="170"/>
        <v>0</v>
      </c>
      <c r="Q1548" s="11">
        <f t="shared" si="171"/>
        <v>0</v>
      </c>
      <c r="R1548" s="11">
        <f t="shared" si="172"/>
        <v>0</v>
      </c>
      <c r="S1548" s="11">
        <f t="shared" si="173"/>
        <v>0</v>
      </c>
      <c r="T1548" s="9">
        <f t="shared" si="174"/>
        <v>91.633333332999996</v>
      </c>
      <c r="AT1548" s="18"/>
      <c r="AU1548" s="15"/>
      <c r="AV1548" s="15"/>
      <c r="AW1548" s="15"/>
      <c r="AX1548" s="15"/>
      <c r="AY1548" s="15"/>
      <c r="AZ1548" s="15"/>
      <c r="BA1548" s="15"/>
      <c r="BB1548" s="15"/>
      <c r="BC1548" s="15"/>
      <c r="BD1548" s="15"/>
      <c r="BE1548" s="15"/>
      <c r="BF1548" s="15"/>
      <c r="BG1548" s="15"/>
      <c r="BH1548" s="15"/>
      <c r="BI1548" s="15"/>
      <c r="BJ1548" s="15"/>
      <c r="BK1548" s="15"/>
      <c r="BL1548" s="15"/>
      <c r="BM1548" s="15"/>
      <c r="BN1548" s="15"/>
      <c r="BO1548" s="15"/>
      <c r="BQ1548" s="18"/>
      <c r="BR1548" s="15"/>
      <c r="BS1548" s="15"/>
      <c r="BT1548" s="15"/>
      <c r="BU1548" s="15"/>
      <c r="BV1548" s="15"/>
      <c r="BW1548" s="15"/>
      <c r="BX1548" s="15"/>
      <c r="BY1548" s="15"/>
      <c r="BZ1548" s="15"/>
    </row>
    <row r="1549" spans="1:78" ht="15" customHeight="1" x14ac:dyDescent="0.75">
      <c r="A1549" s="10">
        <v>1</v>
      </c>
      <c r="B1549" s="11">
        <v>11300</v>
      </c>
      <c r="C1549" s="11">
        <v>56602</v>
      </c>
      <c r="D1549" s="11">
        <v>71500</v>
      </c>
      <c r="E1549" s="11">
        <v>11</v>
      </c>
      <c r="F1549" s="11">
        <v>2</v>
      </c>
      <c r="G1549" s="11">
        <v>1</v>
      </c>
      <c r="H1549" s="11">
        <v>52.8</v>
      </c>
      <c r="I1549" s="11">
        <v>12</v>
      </c>
      <c r="J1549" s="11">
        <v>20</v>
      </c>
      <c r="K1549" s="11"/>
      <c r="L1549" s="11" t="s">
        <v>20</v>
      </c>
      <c r="M1549" s="11" t="s">
        <v>15</v>
      </c>
      <c r="N1549" s="11">
        <f t="shared" si="168"/>
        <v>0</v>
      </c>
      <c r="O1549" s="11">
        <f t="shared" si="169"/>
        <v>0</v>
      </c>
      <c r="P1549" s="11">
        <f t="shared" si="170"/>
        <v>0</v>
      </c>
      <c r="Q1549" s="11">
        <f t="shared" si="171"/>
        <v>1</v>
      </c>
      <c r="R1549" s="11">
        <f t="shared" si="172"/>
        <v>0</v>
      </c>
      <c r="S1549" s="11">
        <f t="shared" si="173"/>
        <v>0</v>
      </c>
      <c r="T1549" s="9">
        <f t="shared" si="174"/>
        <v>0</v>
      </c>
      <c r="AT1549" s="18"/>
      <c r="AU1549" s="15"/>
      <c r="AV1549" s="15"/>
      <c r="AW1549" s="15"/>
      <c r="AX1549" s="15"/>
      <c r="AY1549" s="15"/>
      <c r="AZ1549" s="15"/>
      <c r="BA1549" s="15"/>
      <c r="BB1549" s="15"/>
      <c r="BC1549" s="15"/>
      <c r="BD1549" s="15"/>
      <c r="BE1549" s="15"/>
      <c r="BF1549" s="15"/>
      <c r="BG1549" s="15"/>
      <c r="BH1549" s="15"/>
      <c r="BI1549" s="15"/>
      <c r="BJ1549" s="15"/>
      <c r="BK1549" s="15"/>
      <c r="BL1549" s="15"/>
      <c r="BM1549" s="15"/>
      <c r="BN1549" s="15"/>
      <c r="BO1549" s="15"/>
      <c r="BQ1549" s="18"/>
      <c r="BR1549" s="15"/>
      <c r="BS1549" s="15"/>
      <c r="BT1549" s="15"/>
      <c r="BU1549" s="15"/>
      <c r="BV1549" s="15"/>
      <c r="BW1549" s="15"/>
      <c r="BX1549" s="15"/>
      <c r="BY1549" s="15"/>
      <c r="BZ1549" s="15"/>
    </row>
    <row r="1550" spans="1:78" ht="15" customHeight="1" x14ac:dyDescent="0.75">
      <c r="A1550" s="10">
        <v>0</v>
      </c>
      <c r="B1550" s="11">
        <v>11300</v>
      </c>
      <c r="C1550" s="11">
        <v>66814</v>
      </c>
      <c r="D1550" s="11">
        <v>82021</v>
      </c>
      <c r="E1550" s="11">
        <v>4</v>
      </c>
      <c r="F1550" s="11">
        <v>2</v>
      </c>
      <c r="G1550" s="11">
        <v>3</v>
      </c>
      <c r="H1550" s="11">
        <v>173.71183851000001</v>
      </c>
      <c r="I1550" s="11">
        <v>3</v>
      </c>
      <c r="J1550" s="11">
        <v>29</v>
      </c>
      <c r="K1550" s="11">
        <v>38.556929453000002</v>
      </c>
      <c r="L1550" s="11" t="s">
        <v>20</v>
      </c>
      <c r="M1550" s="11" t="s">
        <v>15</v>
      </c>
      <c r="N1550" s="11">
        <f t="shared" si="168"/>
        <v>0</v>
      </c>
      <c r="O1550" s="11">
        <f t="shared" si="169"/>
        <v>0</v>
      </c>
      <c r="P1550" s="11">
        <f t="shared" si="170"/>
        <v>0</v>
      </c>
      <c r="Q1550" s="11">
        <f t="shared" si="171"/>
        <v>1</v>
      </c>
      <c r="R1550" s="11">
        <f t="shared" si="172"/>
        <v>0</v>
      </c>
      <c r="S1550" s="11">
        <f t="shared" si="173"/>
        <v>0</v>
      </c>
      <c r="T1550" s="9">
        <f t="shared" si="174"/>
        <v>0</v>
      </c>
      <c r="AT1550" s="18"/>
      <c r="AU1550" s="15"/>
      <c r="AV1550" s="15"/>
      <c r="AW1550" s="15"/>
      <c r="AX1550" s="15"/>
      <c r="AY1550" s="15"/>
      <c r="AZ1550" s="15"/>
      <c r="BA1550" s="15"/>
      <c r="BB1550" s="15"/>
      <c r="BC1550" s="15"/>
      <c r="BD1550" s="15"/>
      <c r="BE1550" s="15"/>
      <c r="BF1550" s="15"/>
      <c r="BG1550" s="15"/>
      <c r="BH1550" s="15"/>
      <c r="BI1550" s="15"/>
      <c r="BJ1550" s="15"/>
      <c r="BK1550" s="15"/>
      <c r="BL1550" s="15"/>
      <c r="BM1550" s="15"/>
      <c r="BN1550" s="15"/>
      <c r="BO1550" s="15"/>
      <c r="BQ1550" s="18"/>
      <c r="BR1550" s="15"/>
      <c r="BS1550" s="15"/>
      <c r="BT1550" s="15"/>
      <c r="BU1550" s="15"/>
      <c r="BV1550" s="15"/>
      <c r="BW1550" s="15"/>
      <c r="BX1550" s="15"/>
      <c r="BY1550" s="15"/>
      <c r="BZ1550" s="15"/>
    </row>
    <row r="1551" spans="1:78" ht="15" customHeight="1" x14ac:dyDescent="0.75">
      <c r="A1551" s="10">
        <v>0</v>
      </c>
      <c r="B1551" s="11">
        <v>11300</v>
      </c>
      <c r="C1551" s="11">
        <v>16115</v>
      </c>
      <c r="D1551" s="11">
        <v>69113</v>
      </c>
      <c r="E1551" s="11">
        <v>22</v>
      </c>
      <c r="F1551" s="11">
        <v>0</v>
      </c>
      <c r="G1551" s="11">
        <v>2</v>
      </c>
      <c r="H1551" s="11">
        <v>403.51499966</v>
      </c>
      <c r="I1551" s="11">
        <v>0</v>
      </c>
      <c r="J1551" s="11">
        <v>12</v>
      </c>
      <c r="K1551" s="11">
        <v>22.168244523999999</v>
      </c>
      <c r="L1551" s="11" t="s">
        <v>20</v>
      </c>
      <c r="M1551" s="11" t="s">
        <v>18</v>
      </c>
      <c r="N1551" s="11">
        <f t="shared" si="168"/>
        <v>0</v>
      </c>
      <c r="O1551" s="11">
        <f t="shared" si="169"/>
        <v>0</v>
      </c>
      <c r="P1551" s="11">
        <f t="shared" si="170"/>
        <v>0</v>
      </c>
      <c r="Q1551" s="11">
        <f t="shared" si="171"/>
        <v>0</v>
      </c>
      <c r="R1551" s="11">
        <f t="shared" si="172"/>
        <v>0</v>
      </c>
      <c r="S1551" s="11">
        <f t="shared" si="173"/>
        <v>1</v>
      </c>
      <c r="T1551" s="9">
        <f t="shared" si="174"/>
        <v>0</v>
      </c>
      <c r="AT1551" s="18"/>
      <c r="AU1551" s="15"/>
      <c r="AV1551" s="15"/>
      <c r="AW1551" s="15"/>
      <c r="AX1551" s="15"/>
      <c r="AY1551" s="15"/>
      <c r="AZ1551" s="15"/>
      <c r="BA1551" s="15"/>
      <c r="BB1551" s="15"/>
      <c r="BC1551" s="15"/>
      <c r="BD1551" s="15"/>
      <c r="BE1551" s="15"/>
      <c r="BF1551" s="15"/>
      <c r="BG1551" s="15"/>
      <c r="BH1551" s="15"/>
      <c r="BI1551" s="15"/>
      <c r="BJ1551" s="15"/>
      <c r="BK1551" s="15"/>
      <c r="BL1551" s="15"/>
      <c r="BM1551" s="15"/>
      <c r="BN1551" s="15"/>
      <c r="BO1551" s="15"/>
      <c r="BQ1551" s="18"/>
      <c r="BR1551" s="15"/>
      <c r="BS1551" s="15"/>
      <c r="BT1551" s="15"/>
      <c r="BU1551" s="15"/>
      <c r="BV1551" s="15"/>
      <c r="BW1551" s="15"/>
      <c r="BX1551" s="15"/>
      <c r="BY1551" s="15"/>
      <c r="BZ1551" s="15"/>
    </row>
    <row r="1552" spans="1:78" ht="15" customHeight="1" x14ac:dyDescent="0.75">
      <c r="A1552" s="10">
        <v>0</v>
      </c>
      <c r="B1552" s="11">
        <v>11300</v>
      </c>
      <c r="C1552" s="11">
        <v>77846</v>
      </c>
      <c r="D1552" s="11">
        <v>101984</v>
      </c>
      <c r="E1552" s="11">
        <v>5</v>
      </c>
      <c r="F1552" s="11">
        <v>0</v>
      </c>
      <c r="G1552" s="11">
        <v>0</v>
      </c>
      <c r="H1552" s="11">
        <v>112.38484554</v>
      </c>
      <c r="I1552" s="11">
        <v>1</v>
      </c>
      <c r="J1552" s="11">
        <v>27</v>
      </c>
      <c r="K1552" s="11">
        <v>28.298733641999998</v>
      </c>
      <c r="L1552" s="11" t="s">
        <v>13</v>
      </c>
      <c r="M1552" s="11" t="s">
        <v>18</v>
      </c>
      <c r="N1552" s="11">
        <f t="shared" si="168"/>
        <v>1</v>
      </c>
      <c r="O1552" s="11">
        <f t="shared" si="169"/>
        <v>0</v>
      </c>
      <c r="P1552" s="11">
        <f t="shared" si="170"/>
        <v>0</v>
      </c>
      <c r="Q1552" s="11">
        <f t="shared" si="171"/>
        <v>0</v>
      </c>
      <c r="R1552" s="11">
        <f t="shared" si="172"/>
        <v>0</v>
      </c>
      <c r="S1552" s="11">
        <f t="shared" si="173"/>
        <v>1</v>
      </c>
      <c r="T1552" s="9">
        <f t="shared" si="174"/>
        <v>112.38484554</v>
      </c>
      <c r="AT1552" s="18"/>
      <c r="AU1552" s="15"/>
      <c r="AV1552" s="15"/>
      <c r="AW1552" s="15"/>
      <c r="AX1552" s="15"/>
      <c r="AY1552" s="15"/>
      <c r="AZ1552" s="15"/>
      <c r="BA1552" s="15"/>
      <c r="BB1552" s="15"/>
      <c r="BC1552" s="15"/>
      <c r="BD1552" s="15"/>
      <c r="BE1552" s="15"/>
      <c r="BF1552" s="15"/>
      <c r="BG1552" s="15"/>
      <c r="BH1552" s="15"/>
      <c r="BI1552" s="15"/>
      <c r="BJ1552" s="15"/>
      <c r="BK1552" s="15"/>
      <c r="BL1552" s="15"/>
      <c r="BM1552" s="15"/>
      <c r="BN1552" s="15"/>
      <c r="BO1552" s="15"/>
      <c r="BQ1552" s="18"/>
      <c r="BR1552" s="15"/>
      <c r="BS1552" s="15"/>
      <c r="BT1552" s="15"/>
      <c r="BU1552" s="15"/>
      <c r="BV1552" s="15"/>
      <c r="BW1552" s="15"/>
      <c r="BX1552" s="15"/>
      <c r="BY1552" s="15"/>
      <c r="BZ1552" s="15"/>
    </row>
    <row r="1553" spans="1:78" ht="15" customHeight="1" x14ac:dyDescent="0.75">
      <c r="A1553" s="10">
        <v>0</v>
      </c>
      <c r="B1553" s="11">
        <v>11300</v>
      </c>
      <c r="C1553" s="11">
        <v>114392</v>
      </c>
      <c r="D1553" s="11">
        <v>214523</v>
      </c>
      <c r="E1553" s="11">
        <v>2</v>
      </c>
      <c r="F1553" s="11">
        <v>0</v>
      </c>
      <c r="G1553" s="11">
        <v>0</v>
      </c>
      <c r="H1553" s="11">
        <v>132.09765987</v>
      </c>
      <c r="I1553" s="11">
        <v>1</v>
      </c>
      <c r="J1553" s="11">
        <v>15</v>
      </c>
      <c r="K1553" s="11">
        <v>26.251830338000001</v>
      </c>
      <c r="L1553" s="11" t="s">
        <v>13</v>
      </c>
      <c r="M1553" s="11" t="s">
        <v>18</v>
      </c>
      <c r="N1553" s="11">
        <f t="shared" si="168"/>
        <v>1</v>
      </c>
      <c r="O1553" s="11">
        <f t="shared" si="169"/>
        <v>0</v>
      </c>
      <c r="P1553" s="11">
        <f t="shared" si="170"/>
        <v>0</v>
      </c>
      <c r="Q1553" s="11">
        <f t="shared" si="171"/>
        <v>0</v>
      </c>
      <c r="R1553" s="11">
        <f t="shared" si="172"/>
        <v>0</v>
      </c>
      <c r="S1553" s="11">
        <f t="shared" si="173"/>
        <v>1</v>
      </c>
      <c r="T1553" s="9">
        <f t="shared" si="174"/>
        <v>132.09765987</v>
      </c>
      <c r="AT1553" s="18"/>
      <c r="AU1553" s="15"/>
      <c r="AV1553" s="15"/>
      <c r="AW1553" s="15"/>
      <c r="AX1553" s="15"/>
      <c r="AY1553" s="15"/>
      <c r="AZ1553" s="15"/>
      <c r="BA1553" s="15"/>
      <c r="BB1553" s="15"/>
      <c r="BC1553" s="15"/>
      <c r="BD1553" s="15"/>
      <c r="BE1553" s="15"/>
      <c r="BF1553" s="15"/>
      <c r="BG1553" s="15"/>
      <c r="BH1553" s="15"/>
      <c r="BI1553" s="15"/>
      <c r="BJ1553" s="15"/>
      <c r="BK1553" s="15"/>
      <c r="BL1553" s="15"/>
      <c r="BM1553" s="15"/>
      <c r="BN1553" s="15"/>
      <c r="BO1553" s="15"/>
      <c r="BQ1553" s="18"/>
      <c r="BR1553" s="15"/>
      <c r="BS1553" s="15"/>
      <c r="BT1553" s="15"/>
      <c r="BU1553" s="15"/>
      <c r="BV1553" s="15"/>
      <c r="BW1553" s="15"/>
      <c r="BX1553" s="15"/>
      <c r="BY1553" s="15"/>
      <c r="BZ1553" s="15"/>
    </row>
    <row r="1554" spans="1:78" ht="15" customHeight="1" x14ac:dyDescent="0.75">
      <c r="A1554" s="10">
        <v>1</v>
      </c>
      <c r="B1554" s="11">
        <v>11300</v>
      </c>
      <c r="C1554" s="11">
        <v>62568</v>
      </c>
      <c r="D1554" s="11">
        <v>79009</v>
      </c>
      <c r="E1554" s="11">
        <v>4</v>
      </c>
      <c r="F1554" s="11">
        <v>0</v>
      </c>
      <c r="G1554" s="11">
        <v>3</v>
      </c>
      <c r="H1554" s="11">
        <v>295.33466965999997</v>
      </c>
      <c r="I1554" s="11">
        <v>0</v>
      </c>
      <c r="J1554" s="11">
        <v>19</v>
      </c>
      <c r="K1554" s="11">
        <v>28.600252228999999</v>
      </c>
      <c r="L1554" s="11" t="s">
        <v>13</v>
      </c>
      <c r="M1554" s="11" t="s">
        <v>15</v>
      </c>
      <c r="N1554" s="11">
        <f t="shared" si="168"/>
        <v>1</v>
      </c>
      <c r="O1554" s="11">
        <f t="shared" si="169"/>
        <v>0</v>
      </c>
      <c r="P1554" s="11">
        <f t="shared" si="170"/>
        <v>0</v>
      </c>
      <c r="Q1554" s="11">
        <f t="shared" si="171"/>
        <v>1</v>
      </c>
      <c r="R1554" s="11">
        <f t="shared" si="172"/>
        <v>0</v>
      </c>
      <c r="S1554" s="11">
        <f t="shared" si="173"/>
        <v>0</v>
      </c>
      <c r="T1554" s="9">
        <f t="shared" si="174"/>
        <v>295.33466965999997</v>
      </c>
      <c r="AT1554" s="18"/>
      <c r="AU1554" s="15"/>
      <c r="AV1554" s="15"/>
      <c r="AW1554" s="15"/>
      <c r="AX1554" s="15"/>
      <c r="AY1554" s="15"/>
      <c r="AZ1554" s="15"/>
      <c r="BA1554" s="15"/>
      <c r="BB1554" s="15"/>
      <c r="BC1554" s="15"/>
      <c r="BD1554" s="15"/>
      <c r="BE1554" s="15"/>
      <c r="BF1554" s="15"/>
      <c r="BG1554" s="15"/>
      <c r="BH1554" s="15"/>
      <c r="BI1554" s="15"/>
      <c r="BJ1554" s="15"/>
      <c r="BK1554" s="15"/>
      <c r="BL1554" s="15"/>
      <c r="BM1554" s="15"/>
      <c r="BN1554" s="15"/>
      <c r="BO1554" s="15"/>
      <c r="BQ1554" s="18"/>
      <c r="BR1554" s="15"/>
      <c r="BS1554" s="15"/>
      <c r="BT1554" s="15"/>
      <c r="BU1554" s="15"/>
      <c r="BV1554" s="15"/>
      <c r="BW1554" s="15"/>
      <c r="BX1554" s="15"/>
      <c r="BY1554" s="15"/>
      <c r="BZ1554" s="15"/>
    </row>
    <row r="1555" spans="1:78" ht="15" customHeight="1" x14ac:dyDescent="0.75">
      <c r="A1555" s="10">
        <v>1</v>
      </c>
      <c r="B1555" s="11">
        <v>11300</v>
      </c>
      <c r="C1555" s="11"/>
      <c r="D1555" s="11"/>
      <c r="E1555" s="11"/>
      <c r="F1555" s="11"/>
      <c r="G1555" s="11"/>
      <c r="H1555" s="11"/>
      <c r="I1555" s="11"/>
      <c r="J1555" s="11"/>
      <c r="K1555" s="11"/>
      <c r="L1555" s="11" t="s">
        <v>13</v>
      </c>
      <c r="M1555" s="11" t="s">
        <v>14</v>
      </c>
      <c r="N1555" s="11">
        <f t="shared" si="168"/>
        <v>1</v>
      </c>
      <c r="O1555" s="11">
        <f t="shared" si="169"/>
        <v>0</v>
      </c>
      <c r="P1555" s="11">
        <f t="shared" si="170"/>
        <v>1</v>
      </c>
      <c r="Q1555" s="11">
        <f t="shared" si="171"/>
        <v>0</v>
      </c>
      <c r="R1555" s="11">
        <f t="shared" si="172"/>
        <v>0</v>
      </c>
      <c r="S1555" s="11">
        <f t="shared" si="173"/>
        <v>0</v>
      </c>
      <c r="T1555" s="9">
        <f t="shared" si="174"/>
        <v>0</v>
      </c>
      <c r="AT1555" s="18"/>
      <c r="AU1555" s="15"/>
      <c r="AV1555" s="15"/>
      <c r="AW1555" s="15"/>
      <c r="AX1555" s="15"/>
      <c r="AY1555" s="15"/>
      <c r="AZ1555" s="15"/>
      <c r="BA1555" s="15"/>
      <c r="BB1555" s="15"/>
      <c r="BC1555" s="15"/>
      <c r="BD1555" s="15"/>
      <c r="BE1555" s="15"/>
      <c r="BF1555" s="15"/>
      <c r="BG1555" s="15"/>
      <c r="BH1555" s="15"/>
      <c r="BI1555" s="15"/>
      <c r="BJ1555" s="15"/>
      <c r="BK1555" s="15"/>
      <c r="BL1555" s="15"/>
      <c r="BM1555" s="15"/>
      <c r="BN1555" s="15"/>
      <c r="BO1555" s="15"/>
      <c r="BQ1555" s="18"/>
      <c r="BR1555" s="15"/>
      <c r="BS1555" s="15"/>
      <c r="BT1555" s="15"/>
      <c r="BU1555" s="15"/>
      <c r="BV1555" s="15"/>
      <c r="BW1555" s="15"/>
      <c r="BX1555" s="15"/>
      <c r="BY1555" s="15"/>
      <c r="BZ1555" s="15"/>
    </row>
    <row r="1556" spans="1:78" ht="15" customHeight="1" x14ac:dyDescent="0.75">
      <c r="A1556" s="10">
        <v>0</v>
      </c>
      <c r="B1556" s="11">
        <v>11300</v>
      </c>
      <c r="C1556" s="11">
        <v>78902</v>
      </c>
      <c r="D1556" s="11">
        <v>100332</v>
      </c>
      <c r="E1556" s="11">
        <v>4</v>
      </c>
      <c r="F1556" s="11">
        <v>0</v>
      </c>
      <c r="G1556" s="11">
        <v>0</v>
      </c>
      <c r="H1556" s="11">
        <v>116.99879949</v>
      </c>
      <c r="I1556" s="11">
        <v>0</v>
      </c>
      <c r="J1556" s="11">
        <v>26</v>
      </c>
      <c r="K1556" s="11">
        <v>34.683071466999998</v>
      </c>
      <c r="L1556" s="11" t="s">
        <v>20</v>
      </c>
      <c r="M1556" s="11" t="s">
        <v>18</v>
      </c>
      <c r="N1556" s="11">
        <f t="shared" si="168"/>
        <v>0</v>
      </c>
      <c r="O1556" s="11">
        <f t="shared" si="169"/>
        <v>0</v>
      </c>
      <c r="P1556" s="11">
        <f t="shared" si="170"/>
        <v>0</v>
      </c>
      <c r="Q1556" s="11">
        <f t="shared" si="171"/>
        <v>0</v>
      </c>
      <c r="R1556" s="11">
        <f t="shared" si="172"/>
        <v>0</v>
      </c>
      <c r="S1556" s="11">
        <f t="shared" si="173"/>
        <v>1</v>
      </c>
      <c r="T1556" s="9">
        <f t="shared" si="174"/>
        <v>0</v>
      </c>
      <c r="AT1556" s="18"/>
      <c r="AU1556" s="15"/>
      <c r="AV1556" s="15"/>
      <c r="AW1556" s="15"/>
      <c r="AX1556" s="15"/>
      <c r="AY1556" s="15"/>
      <c r="AZ1556" s="15"/>
      <c r="BA1556" s="15"/>
      <c r="BB1556" s="15"/>
      <c r="BC1556" s="15"/>
      <c r="BD1556" s="15"/>
      <c r="BE1556" s="15"/>
      <c r="BF1556" s="15"/>
      <c r="BG1556" s="15"/>
      <c r="BH1556" s="15"/>
      <c r="BI1556" s="15"/>
      <c r="BJ1556" s="15"/>
      <c r="BK1556" s="15"/>
      <c r="BL1556" s="15"/>
      <c r="BM1556" s="15"/>
      <c r="BN1556" s="15"/>
      <c r="BO1556" s="15"/>
      <c r="BQ1556" s="18"/>
      <c r="BR1556" s="15"/>
      <c r="BS1556" s="15"/>
      <c r="BT1556" s="15"/>
      <c r="BU1556" s="15"/>
      <c r="BV1556" s="15"/>
      <c r="BW1556" s="15"/>
      <c r="BX1556" s="15"/>
      <c r="BY1556" s="15"/>
      <c r="BZ1556" s="15"/>
    </row>
    <row r="1557" spans="1:78" ht="15" customHeight="1" x14ac:dyDescent="0.75">
      <c r="A1557" s="10">
        <v>0</v>
      </c>
      <c r="B1557" s="11">
        <v>11300</v>
      </c>
      <c r="C1557" s="11"/>
      <c r="D1557" s="11">
        <v>73121</v>
      </c>
      <c r="E1557" s="11"/>
      <c r="F1557" s="11"/>
      <c r="G1557" s="11"/>
      <c r="H1557" s="11"/>
      <c r="I1557" s="11"/>
      <c r="J1557" s="11"/>
      <c r="K1557" s="11">
        <v>22.577246193000001</v>
      </c>
      <c r="L1557" s="11"/>
      <c r="M1557" s="11"/>
      <c r="N1557" s="11">
        <f t="shared" si="168"/>
        <v>0</v>
      </c>
      <c r="O1557" s="11">
        <f t="shared" si="169"/>
        <v>0</v>
      </c>
      <c r="P1557" s="11">
        <f t="shared" si="170"/>
        <v>0</v>
      </c>
      <c r="Q1557" s="11">
        <f t="shared" si="171"/>
        <v>0</v>
      </c>
      <c r="R1557" s="11">
        <f t="shared" si="172"/>
        <v>0</v>
      </c>
      <c r="S1557" s="11">
        <f t="shared" si="173"/>
        <v>0</v>
      </c>
      <c r="T1557" s="9">
        <f t="shared" si="174"/>
        <v>0</v>
      </c>
      <c r="AT1557" s="18"/>
      <c r="AU1557" s="15"/>
      <c r="AV1557" s="15"/>
      <c r="AW1557" s="15"/>
      <c r="AX1557" s="15"/>
      <c r="AY1557" s="15"/>
      <c r="AZ1557" s="15"/>
      <c r="BA1557" s="15"/>
      <c r="BB1557" s="15"/>
      <c r="BC1557" s="15"/>
      <c r="BD1557" s="15"/>
      <c r="BE1557" s="15"/>
      <c r="BF1557" s="15"/>
      <c r="BG1557" s="15"/>
      <c r="BH1557" s="15"/>
      <c r="BI1557" s="15"/>
      <c r="BJ1557" s="15"/>
      <c r="BK1557" s="15"/>
      <c r="BL1557" s="15"/>
      <c r="BM1557" s="15"/>
      <c r="BN1557" s="15"/>
      <c r="BO1557" s="15"/>
      <c r="BQ1557" s="18"/>
      <c r="BR1557" s="15"/>
      <c r="BS1557" s="15"/>
      <c r="BT1557" s="15"/>
      <c r="BU1557" s="15"/>
      <c r="BV1557" s="15"/>
      <c r="BW1557" s="15"/>
      <c r="BX1557" s="15"/>
      <c r="BY1557" s="15"/>
      <c r="BZ1557" s="15"/>
    </row>
    <row r="1558" spans="1:78" ht="15" customHeight="1" x14ac:dyDescent="0.75">
      <c r="A1558" s="10">
        <v>0</v>
      </c>
      <c r="B1558" s="11">
        <v>11300</v>
      </c>
      <c r="C1558" s="11">
        <v>74783</v>
      </c>
      <c r="D1558" s="11">
        <v>100909</v>
      </c>
      <c r="E1558" s="11">
        <v>5</v>
      </c>
      <c r="F1558" s="11">
        <v>0</v>
      </c>
      <c r="G1558" s="11">
        <v>0</v>
      </c>
      <c r="H1558" s="11">
        <v>85.664833721999997</v>
      </c>
      <c r="I1558" s="11">
        <v>0</v>
      </c>
      <c r="J1558" s="11">
        <v>34</v>
      </c>
      <c r="K1558" s="11">
        <v>35.947854706000001</v>
      </c>
      <c r="L1558" s="11" t="s">
        <v>13</v>
      </c>
      <c r="M1558" s="11" t="s">
        <v>18</v>
      </c>
      <c r="N1558" s="11">
        <f t="shared" si="168"/>
        <v>1</v>
      </c>
      <c r="O1558" s="11">
        <f t="shared" si="169"/>
        <v>0</v>
      </c>
      <c r="P1558" s="11">
        <f t="shared" si="170"/>
        <v>0</v>
      </c>
      <c r="Q1558" s="11">
        <f t="shared" si="171"/>
        <v>0</v>
      </c>
      <c r="R1558" s="11">
        <f t="shared" si="172"/>
        <v>0</v>
      </c>
      <c r="S1558" s="11">
        <f t="shared" si="173"/>
        <v>1</v>
      </c>
      <c r="T1558" s="9">
        <f t="shared" si="174"/>
        <v>85.664833721999997</v>
      </c>
      <c r="AT1558" s="18"/>
      <c r="AU1558" s="15"/>
      <c r="AV1558" s="15"/>
      <c r="AW1558" s="15"/>
      <c r="AX1558" s="15"/>
      <c r="AY1558" s="15"/>
      <c r="AZ1558" s="15"/>
      <c r="BA1558" s="15"/>
      <c r="BB1558" s="15"/>
      <c r="BC1558" s="15"/>
      <c r="BD1558" s="15"/>
      <c r="BE1558" s="15"/>
      <c r="BF1558" s="15"/>
      <c r="BG1558" s="15"/>
      <c r="BH1558" s="15"/>
      <c r="BI1558" s="15"/>
      <c r="BJ1558" s="15"/>
      <c r="BK1558" s="15"/>
      <c r="BL1558" s="15"/>
      <c r="BM1558" s="15"/>
      <c r="BN1558" s="15"/>
      <c r="BO1558" s="15"/>
      <c r="BQ1558" s="18"/>
      <c r="BR1558" s="15"/>
      <c r="BS1558" s="15"/>
      <c r="BT1558" s="15"/>
      <c r="BU1558" s="15"/>
      <c r="BV1558" s="15"/>
      <c r="BW1558" s="15"/>
      <c r="BX1558" s="15"/>
      <c r="BY1558" s="15"/>
      <c r="BZ1558" s="15"/>
    </row>
    <row r="1559" spans="1:78" ht="15" customHeight="1" x14ac:dyDescent="0.75">
      <c r="A1559" s="10">
        <v>0</v>
      </c>
      <c r="B1559" s="11">
        <v>11400</v>
      </c>
      <c r="C1559" s="11"/>
      <c r="D1559" s="11">
        <v>29374</v>
      </c>
      <c r="E1559" s="11">
        <v>20</v>
      </c>
      <c r="F1559" s="11">
        <v>0</v>
      </c>
      <c r="G1559" s="11">
        <v>0</v>
      </c>
      <c r="H1559" s="11">
        <v>207.93025578000001</v>
      </c>
      <c r="I1559" s="11">
        <v>1</v>
      </c>
      <c r="J1559" s="11">
        <v>15</v>
      </c>
      <c r="K1559" s="11">
        <v>38.955124742000002</v>
      </c>
      <c r="L1559" s="11" t="s">
        <v>13</v>
      </c>
      <c r="M1559" s="11" t="s">
        <v>15</v>
      </c>
      <c r="N1559" s="11">
        <f t="shared" si="168"/>
        <v>1</v>
      </c>
      <c r="O1559" s="11">
        <f t="shared" si="169"/>
        <v>0</v>
      </c>
      <c r="P1559" s="11">
        <f t="shared" si="170"/>
        <v>0</v>
      </c>
      <c r="Q1559" s="11">
        <f t="shared" si="171"/>
        <v>1</v>
      </c>
      <c r="R1559" s="11">
        <f t="shared" si="172"/>
        <v>0</v>
      </c>
      <c r="S1559" s="11">
        <f t="shared" si="173"/>
        <v>0</v>
      </c>
      <c r="T1559" s="9">
        <f t="shared" si="174"/>
        <v>207.93025578000001</v>
      </c>
      <c r="AT1559" s="18"/>
      <c r="AU1559" s="15"/>
      <c r="AV1559" s="15"/>
      <c r="AW1559" s="15"/>
      <c r="AX1559" s="15"/>
      <c r="AY1559" s="15"/>
      <c r="AZ1559" s="15"/>
      <c r="BA1559" s="15"/>
      <c r="BB1559" s="15"/>
      <c r="BC1559" s="15"/>
      <c r="BD1559" s="15"/>
      <c r="BE1559" s="15"/>
      <c r="BF1559" s="15"/>
      <c r="BG1559" s="15"/>
      <c r="BH1559" s="15"/>
      <c r="BI1559" s="15"/>
      <c r="BJ1559" s="15"/>
      <c r="BK1559" s="15"/>
      <c r="BL1559" s="15"/>
      <c r="BM1559" s="15"/>
      <c r="BN1559" s="15"/>
      <c r="BO1559" s="15"/>
      <c r="BQ1559" s="18"/>
      <c r="BR1559" s="15"/>
      <c r="BS1559" s="15"/>
      <c r="BT1559" s="15"/>
      <c r="BU1559" s="15"/>
      <c r="BV1559" s="15"/>
      <c r="BW1559" s="15"/>
      <c r="BX1559" s="15"/>
      <c r="BY1559" s="15"/>
      <c r="BZ1559" s="15"/>
    </row>
    <row r="1560" spans="1:78" ht="15" customHeight="1" x14ac:dyDescent="0.75">
      <c r="A1560" s="10">
        <v>0</v>
      </c>
      <c r="B1560" s="11">
        <v>11400</v>
      </c>
      <c r="C1560" s="11"/>
      <c r="D1560" s="11">
        <v>38246</v>
      </c>
      <c r="E1560" s="11"/>
      <c r="F1560" s="11"/>
      <c r="G1560" s="11">
        <v>0</v>
      </c>
      <c r="H1560" s="11">
        <v>88.886975340999996</v>
      </c>
      <c r="I1560" s="11">
        <v>0</v>
      </c>
      <c r="J1560" s="11">
        <v>10</v>
      </c>
      <c r="K1560" s="11">
        <v>37.658388770999998</v>
      </c>
      <c r="L1560" s="11" t="s">
        <v>13</v>
      </c>
      <c r="M1560" s="11" t="s">
        <v>14</v>
      </c>
      <c r="N1560" s="11">
        <f t="shared" si="168"/>
        <v>1</v>
      </c>
      <c r="O1560" s="11">
        <f t="shared" si="169"/>
        <v>0</v>
      </c>
      <c r="P1560" s="11">
        <f t="shared" si="170"/>
        <v>1</v>
      </c>
      <c r="Q1560" s="11">
        <f t="shared" si="171"/>
        <v>0</v>
      </c>
      <c r="R1560" s="11">
        <f t="shared" si="172"/>
        <v>0</v>
      </c>
      <c r="S1560" s="11">
        <f t="shared" si="173"/>
        <v>0</v>
      </c>
      <c r="T1560" s="9">
        <f t="shared" si="174"/>
        <v>88.886975340999996</v>
      </c>
      <c r="AT1560" s="18"/>
      <c r="AU1560" s="15"/>
      <c r="AV1560" s="15"/>
      <c r="AW1560" s="15"/>
      <c r="AX1560" s="15"/>
      <c r="AY1560" s="15"/>
      <c r="AZ1560" s="15"/>
      <c r="BA1560" s="15"/>
      <c r="BB1560" s="15"/>
      <c r="BC1560" s="15"/>
      <c r="BD1560" s="15"/>
      <c r="BE1560" s="15"/>
      <c r="BF1560" s="15"/>
      <c r="BG1560" s="15"/>
      <c r="BH1560" s="15"/>
      <c r="BI1560" s="15"/>
      <c r="BJ1560" s="15"/>
      <c r="BK1560" s="15"/>
      <c r="BL1560" s="15"/>
      <c r="BM1560" s="15"/>
      <c r="BN1560" s="15"/>
      <c r="BO1560" s="15"/>
      <c r="BQ1560" s="18"/>
      <c r="BR1560" s="15"/>
      <c r="BS1560" s="15"/>
      <c r="BT1560" s="15"/>
      <c r="BU1560" s="15"/>
      <c r="BV1560" s="15"/>
      <c r="BW1560" s="15"/>
      <c r="BX1560" s="15"/>
      <c r="BY1560" s="15"/>
      <c r="BZ1560" s="15"/>
    </row>
    <row r="1561" spans="1:78" ht="15" customHeight="1" x14ac:dyDescent="0.75">
      <c r="A1561" s="10">
        <v>0</v>
      </c>
      <c r="B1561" s="11">
        <v>11400</v>
      </c>
      <c r="C1561" s="11">
        <v>75705</v>
      </c>
      <c r="D1561" s="11">
        <v>90727</v>
      </c>
      <c r="E1561" s="11">
        <v>5</v>
      </c>
      <c r="F1561" s="11">
        <v>0</v>
      </c>
      <c r="G1561" s="11">
        <v>0</v>
      </c>
      <c r="H1561" s="11">
        <v>143.10103258999999</v>
      </c>
      <c r="I1561" s="11">
        <v>2</v>
      </c>
      <c r="J1561" s="11">
        <v>27</v>
      </c>
      <c r="K1561" s="11">
        <v>42.169926728999997</v>
      </c>
      <c r="L1561" s="11" t="s">
        <v>20</v>
      </c>
      <c r="M1561" s="11" t="s">
        <v>17</v>
      </c>
      <c r="N1561" s="11">
        <f t="shared" si="168"/>
        <v>0</v>
      </c>
      <c r="O1561" s="11">
        <f t="shared" si="169"/>
        <v>1</v>
      </c>
      <c r="P1561" s="11">
        <f t="shared" si="170"/>
        <v>0</v>
      </c>
      <c r="Q1561" s="11">
        <f t="shared" si="171"/>
        <v>0</v>
      </c>
      <c r="R1561" s="11">
        <f t="shared" si="172"/>
        <v>0</v>
      </c>
      <c r="S1561" s="11">
        <f t="shared" si="173"/>
        <v>0</v>
      </c>
      <c r="T1561" s="9">
        <f t="shared" si="174"/>
        <v>0</v>
      </c>
      <c r="AT1561" s="18"/>
      <c r="AU1561" s="15"/>
      <c r="AV1561" s="15"/>
      <c r="AW1561" s="15"/>
      <c r="AX1561" s="15"/>
      <c r="AY1561" s="15"/>
      <c r="AZ1561" s="15"/>
      <c r="BA1561" s="15"/>
      <c r="BB1561" s="15"/>
      <c r="BC1561" s="15"/>
      <c r="BD1561" s="15"/>
      <c r="BE1561" s="15"/>
      <c r="BF1561" s="15"/>
      <c r="BG1561" s="15"/>
      <c r="BH1561" s="15"/>
      <c r="BI1561" s="15"/>
      <c r="BJ1561" s="15"/>
      <c r="BK1561" s="15"/>
      <c r="BL1561" s="15"/>
      <c r="BM1561" s="15"/>
      <c r="BN1561" s="15"/>
      <c r="BO1561" s="15"/>
      <c r="BQ1561" s="18"/>
      <c r="BR1561" s="15"/>
      <c r="BS1561" s="15"/>
      <c r="BT1561" s="15"/>
      <c r="BU1561" s="15"/>
      <c r="BV1561" s="15"/>
      <c r="BW1561" s="15"/>
      <c r="BX1561" s="15"/>
      <c r="BY1561" s="15"/>
      <c r="BZ1561" s="15"/>
    </row>
    <row r="1562" spans="1:78" ht="15" customHeight="1" x14ac:dyDescent="0.75">
      <c r="A1562" s="10">
        <v>0</v>
      </c>
      <c r="B1562" s="11">
        <v>11400</v>
      </c>
      <c r="C1562" s="11">
        <v>66491</v>
      </c>
      <c r="D1562" s="11">
        <v>89553</v>
      </c>
      <c r="E1562" s="11">
        <v>4</v>
      </c>
      <c r="F1562" s="11">
        <v>0</v>
      </c>
      <c r="G1562" s="11">
        <v>0</v>
      </c>
      <c r="H1562" s="11">
        <v>212.78328271000001</v>
      </c>
      <c r="I1562" s="11">
        <v>0</v>
      </c>
      <c r="J1562" s="11">
        <v>16</v>
      </c>
      <c r="K1562" s="11">
        <v>31.120132651999999</v>
      </c>
      <c r="L1562" s="11" t="s">
        <v>20</v>
      </c>
      <c r="M1562" s="11"/>
      <c r="N1562" s="11">
        <f t="shared" si="168"/>
        <v>0</v>
      </c>
      <c r="O1562" s="11">
        <f t="shared" si="169"/>
        <v>0</v>
      </c>
      <c r="P1562" s="11">
        <f t="shared" si="170"/>
        <v>0</v>
      </c>
      <c r="Q1562" s="11">
        <f t="shared" si="171"/>
        <v>0</v>
      </c>
      <c r="R1562" s="11">
        <f t="shared" si="172"/>
        <v>0</v>
      </c>
      <c r="S1562" s="11">
        <f t="shared" si="173"/>
        <v>0</v>
      </c>
      <c r="T1562" s="9">
        <f t="shared" si="174"/>
        <v>0</v>
      </c>
      <c r="AT1562" s="18"/>
      <c r="AU1562" s="15"/>
      <c r="AV1562" s="15"/>
      <c r="AW1562" s="15"/>
      <c r="AX1562" s="15"/>
      <c r="AY1562" s="15"/>
      <c r="AZ1562" s="15"/>
      <c r="BA1562" s="15"/>
      <c r="BB1562" s="15"/>
      <c r="BC1562" s="15"/>
      <c r="BD1562" s="15"/>
      <c r="BE1562" s="15"/>
      <c r="BF1562" s="15"/>
      <c r="BG1562" s="15"/>
      <c r="BH1562" s="15"/>
      <c r="BI1562" s="15"/>
      <c r="BJ1562" s="15"/>
      <c r="BK1562" s="15"/>
      <c r="BL1562" s="15"/>
      <c r="BM1562" s="15"/>
      <c r="BN1562" s="15"/>
      <c r="BO1562" s="15"/>
      <c r="BQ1562" s="18"/>
      <c r="BR1562" s="15"/>
      <c r="BS1562" s="15"/>
      <c r="BT1562" s="15"/>
      <c r="BU1562" s="15"/>
      <c r="BV1562" s="15"/>
      <c r="BW1562" s="15"/>
      <c r="BX1562" s="15"/>
      <c r="BY1562" s="15"/>
      <c r="BZ1562" s="15"/>
    </row>
    <row r="1563" spans="1:78" ht="15" customHeight="1" x14ac:dyDescent="0.75">
      <c r="A1563" s="10">
        <v>0</v>
      </c>
      <c r="B1563" s="11">
        <v>11400</v>
      </c>
      <c r="C1563" s="11">
        <v>55965</v>
      </c>
      <c r="D1563" s="11">
        <v>78051</v>
      </c>
      <c r="E1563" s="11">
        <v>6</v>
      </c>
      <c r="F1563" s="11">
        <v>0</v>
      </c>
      <c r="G1563" s="11">
        <v>0</v>
      </c>
      <c r="H1563" s="11">
        <v>96.292020222000005</v>
      </c>
      <c r="I1563" s="11">
        <v>2</v>
      </c>
      <c r="J1563" s="11">
        <v>14</v>
      </c>
      <c r="K1563" s="11">
        <v>27.173232225</v>
      </c>
      <c r="L1563" s="11" t="s">
        <v>20</v>
      </c>
      <c r="M1563" s="11" t="s">
        <v>15</v>
      </c>
      <c r="N1563" s="11">
        <f t="shared" si="168"/>
        <v>0</v>
      </c>
      <c r="O1563" s="11">
        <f t="shared" si="169"/>
        <v>0</v>
      </c>
      <c r="P1563" s="11">
        <f t="shared" si="170"/>
        <v>0</v>
      </c>
      <c r="Q1563" s="11">
        <f t="shared" si="171"/>
        <v>1</v>
      </c>
      <c r="R1563" s="11">
        <f t="shared" si="172"/>
        <v>0</v>
      </c>
      <c r="S1563" s="11">
        <f t="shared" si="173"/>
        <v>0</v>
      </c>
      <c r="T1563" s="9">
        <f t="shared" si="174"/>
        <v>0</v>
      </c>
      <c r="AT1563" s="18"/>
      <c r="AU1563" s="15"/>
      <c r="AV1563" s="15"/>
      <c r="AW1563" s="15"/>
      <c r="AX1563" s="15"/>
      <c r="AY1563" s="15"/>
      <c r="AZ1563" s="15"/>
      <c r="BA1563" s="15"/>
      <c r="BB1563" s="15"/>
      <c r="BC1563" s="15"/>
      <c r="BD1563" s="15"/>
      <c r="BE1563" s="15"/>
      <c r="BF1563" s="15"/>
      <c r="BG1563" s="15"/>
      <c r="BH1563" s="15"/>
      <c r="BI1563" s="15"/>
      <c r="BJ1563" s="15"/>
      <c r="BK1563" s="15"/>
      <c r="BL1563" s="15"/>
      <c r="BM1563" s="15"/>
      <c r="BN1563" s="15"/>
      <c r="BO1563" s="15"/>
      <c r="BQ1563" s="18"/>
      <c r="BR1563" s="15"/>
      <c r="BS1563" s="15"/>
      <c r="BT1563" s="15"/>
      <c r="BU1563" s="15"/>
      <c r="BV1563" s="15"/>
      <c r="BW1563" s="15"/>
      <c r="BX1563" s="15"/>
      <c r="BY1563" s="15"/>
      <c r="BZ1563" s="15"/>
    </row>
    <row r="1564" spans="1:78" ht="15" customHeight="1" x14ac:dyDescent="0.75">
      <c r="A1564" s="10">
        <v>0</v>
      </c>
      <c r="B1564" s="11">
        <v>11400</v>
      </c>
      <c r="C1564" s="11">
        <v>59813</v>
      </c>
      <c r="D1564" s="11">
        <v>72873</v>
      </c>
      <c r="E1564" s="11">
        <v>13</v>
      </c>
      <c r="F1564" s="11">
        <v>0</v>
      </c>
      <c r="G1564" s="11">
        <v>0</v>
      </c>
      <c r="H1564" s="11">
        <v>234.33024048999999</v>
      </c>
      <c r="I1564" s="11">
        <v>4</v>
      </c>
      <c r="J1564" s="11">
        <v>31</v>
      </c>
      <c r="K1564" s="11">
        <v>39.351470851000002</v>
      </c>
      <c r="L1564" s="11" t="s">
        <v>20</v>
      </c>
      <c r="M1564" s="11" t="s">
        <v>18</v>
      </c>
      <c r="N1564" s="11">
        <f t="shared" si="168"/>
        <v>0</v>
      </c>
      <c r="O1564" s="11">
        <f t="shared" si="169"/>
        <v>0</v>
      </c>
      <c r="P1564" s="11">
        <f t="shared" si="170"/>
        <v>0</v>
      </c>
      <c r="Q1564" s="11">
        <f t="shared" si="171"/>
        <v>0</v>
      </c>
      <c r="R1564" s="11">
        <f t="shared" si="172"/>
        <v>0</v>
      </c>
      <c r="S1564" s="11">
        <f t="shared" si="173"/>
        <v>1</v>
      </c>
      <c r="T1564" s="9">
        <f t="shared" si="174"/>
        <v>0</v>
      </c>
      <c r="AT1564" s="18"/>
      <c r="AU1564" s="15"/>
      <c r="AV1564" s="15"/>
      <c r="AW1564" s="15"/>
      <c r="AX1564" s="15"/>
      <c r="AY1564" s="15"/>
      <c r="AZ1564" s="15"/>
      <c r="BA1564" s="15"/>
      <c r="BB1564" s="15"/>
      <c r="BC1564" s="15"/>
      <c r="BD1564" s="15"/>
      <c r="BE1564" s="15"/>
      <c r="BF1564" s="15"/>
      <c r="BG1564" s="15"/>
      <c r="BH1564" s="15"/>
      <c r="BI1564" s="15"/>
      <c r="BJ1564" s="15"/>
      <c r="BK1564" s="15"/>
      <c r="BL1564" s="15"/>
      <c r="BM1564" s="15"/>
      <c r="BN1564" s="15"/>
      <c r="BO1564" s="15"/>
      <c r="BQ1564" s="18"/>
      <c r="BR1564" s="15"/>
      <c r="BS1564" s="15"/>
      <c r="BT1564" s="15"/>
      <c r="BU1564" s="15"/>
      <c r="BV1564" s="15"/>
      <c r="BW1564" s="15"/>
      <c r="BX1564" s="15"/>
      <c r="BY1564" s="15"/>
      <c r="BZ1564" s="15"/>
    </row>
    <row r="1565" spans="1:78" ht="15" customHeight="1" x14ac:dyDescent="0.75">
      <c r="A1565" s="10">
        <v>0</v>
      </c>
      <c r="B1565" s="11">
        <v>11400</v>
      </c>
      <c r="C1565" s="11">
        <v>125486</v>
      </c>
      <c r="D1565" s="11">
        <v>195284</v>
      </c>
      <c r="E1565" s="11">
        <v>0</v>
      </c>
      <c r="F1565" s="11">
        <v>0</v>
      </c>
      <c r="G1565" s="11">
        <v>0</v>
      </c>
      <c r="H1565" s="11">
        <v>354.29028718000001</v>
      </c>
      <c r="I1565" s="11">
        <v>0</v>
      </c>
      <c r="J1565" s="11">
        <v>15</v>
      </c>
      <c r="K1565" s="11">
        <v>38.143068786000001</v>
      </c>
      <c r="L1565" s="11" t="s">
        <v>13</v>
      </c>
      <c r="M1565" s="11" t="s">
        <v>15</v>
      </c>
      <c r="N1565" s="11">
        <f t="shared" si="168"/>
        <v>1</v>
      </c>
      <c r="O1565" s="11">
        <f t="shared" si="169"/>
        <v>0</v>
      </c>
      <c r="P1565" s="11">
        <f t="shared" si="170"/>
        <v>0</v>
      </c>
      <c r="Q1565" s="11">
        <f t="shared" si="171"/>
        <v>1</v>
      </c>
      <c r="R1565" s="11">
        <f t="shared" si="172"/>
        <v>0</v>
      </c>
      <c r="S1565" s="11">
        <f t="shared" si="173"/>
        <v>0</v>
      </c>
      <c r="T1565" s="9">
        <f t="shared" si="174"/>
        <v>354.29028718000001</v>
      </c>
      <c r="AT1565" s="18"/>
      <c r="AU1565" s="15"/>
      <c r="AV1565" s="15"/>
      <c r="AW1565" s="15"/>
      <c r="AX1565" s="15"/>
      <c r="AY1565" s="15"/>
      <c r="AZ1565" s="15"/>
      <c r="BA1565" s="15"/>
      <c r="BB1565" s="15"/>
      <c r="BC1565" s="15"/>
      <c r="BD1565" s="15"/>
      <c r="BE1565" s="15"/>
      <c r="BF1565" s="15"/>
      <c r="BG1565" s="15"/>
      <c r="BH1565" s="15"/>
      <c r="BI1565" s="15"/>
      <c r="BJ1565" s="15"/>
      <c r="BK1565" s="15"/>
      <c r="BL1565" s="15"/>
      <c r="BM1565" s="15"/>
      <c r="BN1565" s="15"/>
      <c r="BO1565" s="15"/>
      <c r="BQ1565" s="18"/>
      <c r="BR1565" s="15"/>
      <c r="BS1565" s="15"/>
      <c r="BT1565" s="15"/>
      <c r="BU1565" s="15"/>
      <c r="BV1565" s="15"/>
      <c r="BW1565" s="15"/>
      <c r="BX1565" s="15"/>
      <c r="BY1565" s="15"/>
      <c r="BZ1565" s="15"/>
    </row>
    <row r="1566" spans="1:78" ht="15" customHeight="1" x14ac:dyDescent="0.75">
      <c r="A1566" s="10">
        <v>0</v>
      </c>
      <c r="B1566" s="11">
        <v>11400</v>
      </c>
      <c r="C1566" s="11">
        <v>43530</v>
      </c>
      <c r="D1566" s="11">
        <v>56600</v>
      </c>
      <c r="E1566" s="11">
        <v>21</v>
      </c>
      <c r="F1566" s="11">
        <v>0</v>
      </c>
      <c r="G1566" s="11">
        <v>0</v>
      </c>
      <c r="H1566" s="11">
        <v>114.98297904</v>
      </c>
      <c r="I1566" s="11">
        <v>0</v>
      </c>
      <c r="J1566" s="11">
        <v>23</v>
      </c>
      <c r="K1566" s="11">
        <v>39.481662901</v>
      </c>
      <c r="L1566" s="11" t="s">
        <v>13</v>
      </c>
      <c r="M1566" s="11" t="s">
        <v>14</v>
      </c>
      <c r="N1566" s="11">
        <f t="shared" si="168"/>
        <v>1</v>
      </c>
      <c r="O1566" s="11">
        <f t="shared" si="169"/>
        <v>0</v>
      </c>
      <c r="P1566" s="11">
        <f t="shared" si="170"/>
        <v>1</v>
      </c>
      <c r="Q1566" s="11">
        <f t="shared" si="171"/>
        <v>0</v>
      </c>
      <c r="R1566" s="11">
        <f t="shared" si="172"/>
        <v>0</v>
      </c>
      <c r="S1566" s="11">
        <f t="shared" si="173"/>
        <v>0</v>
      </c>
      <c r="T1566" s="9">
        <f t="shared" si="174"/>
        <v>114.98297904</v>
      </c>
      <c r="AT1566" s="18"/>
      <c r="AU1566" s="15"/>
      <c r="AV1566" s="15"/>
      <c r="AW1566" s="15"/>
      <c r="AX1566" s="15"/>
      <c r="AY1566" s="15"/>
      <c r="AZ1566" s="15"/>
      <c r="BA1566" s="15"/>
      <c r="BB1566" s="15"/>
      <c r="BC1566" s="15"/>
      <c r="BD1566" s="15"/>
      <c r="BE1566" s="15"/>
      <c r="BF1566" s="15"/>
      <c r="BG1566" s="15"/>
      <c r="BH1566" s="15"/>
      <c r="BI1566" s="15"/>
      <c r="BJ1566" s="15"/>
      <c r="BK1566" s="15"/>
      <c r="BL1566" s="15"/>
      <c r="BM1566" s="15"/>
      <c r="BN1566" s="15"/>
      <c r="BO1566" s="15"/>
      <c r="BQ1566" s="18"/>
      <c r="BR1566" s="15"/>
      <c r="BS1566" s="15"/>
      <c r="BT1566" s="15"/>
      <c r="BU1566" s="15"/>
      <c r="BV1566" s="15"/>
      <c r="BW1566" s="15"/>
      <c r="BX1566" s="15"/>
      <c r="BY1566" s="15"/>
      <c r="BZ1566" s="15"/>
    </row>
    <row r="1567" spans="1:78" ht="15" customHeight="1" x14ac:dyDescent="0.75">
      <c r="A1567" s="10">
        <v>0</v>
      </c>
      <c r="B1567" s="11">
        <v>11400</v>
      </c>
      <c r="C1567" s="11">
        <v>56789</v>
      </c>
      <c r="D1567" s="11">
        <v>74016</v>
      </c>
      <c r="E1567" s="11">
        <v>7</v>
      </c>
      <c r="F1567" s="11">
        <v>0</v>
      </c>
      <c r="G1567" s="11">
        <v>0</v>
      </c>
      <c r="H1567" s="11">
        <v>127.62547456999999</v>
      </c>
      <c r="I1567" s="11">
        <v>0</v>
      </c>
      <c r="J1567" s="11">
        <v>16</v>
      </c>
      <c r="K1567" s="11">
        <v>33.027143557000002</v>
      </c>
      <c r="L1567" s="11" t="s">
        <v>13</v>
      </c>
      <c r="M1567" s="11" t="s">
        <v>14</v>
      </c>
      <c r="N1567" s="11">
        <f t="shared" si="168"/>
        <v>1</v>
      </c>
      <c r="O1567" s="11">
        <f t="shared" si="169"/>
        <v>0</v>
      </c>
      <c r="P1567" s="11">
        <f t="shared" si="170"/>
        <v>1</v>
      </c>
      <c r="Q1567" s="11">
        <f t="shared" si="171"/>
        <v>0</v>
      </c>
      <c r="R1567" s="11">
        <f t="shared" si="172"/>
        <v>0</v>
      </c>
      <c r="S1567" s="11">
        <f t="shared" si="173"/>
        <v>0</v>
      </c>
      <c r="T1567" s="9">
        <f t="shared" si="174"/>
        <v>127.62547456999999</v>
      </c>
      <c r="AT1567" s="18"/>
      <c r="AU1567" s="15"/>
      <c r="AV1567" s="15"/>
      <c r="AW1567" s="15"/>
      <c r="AX1567" s="15"/>
      <c r="AY1567" s="15"/>
      <c r="AZ1567" s="15"/>
      <c r="BA1567" s="15"/>
      <c r="BB1567" s="15"/>
      <c r="BC1567" s="15"/>
      <c r="BD1567" s="15"/>
      <c r="BE1567" s="15"/>
      <c r="BF1567" s="15"/>
      <c r="BG1567" s="15"/>
      <c r="BH1567" s="15"/>
      <c r="BI1567" s="15"/>
      <c r="BJ1567" s="15"/>
      <c r="BK1567" s="15"/>
      <c r="BL1567" s="15"/>
      <c r="BM1567" s="15"/>
      <c r="BN1567" s="15"/>
      <c r="BO1567" s="15"/>
      <c r="BQ1567" s="18"/>
      <c r="BR1567" s="15"/>
      <c r="BS1567" s="15"/>
      <c r="BT1567" s="15"/>
      <c r="BU1567" s="15"/>
      <c r="BV1567" s="15"/>
      <c r="BW1567" s="15"/>
      <c r="BX1567" s="15"/>
      <c r="BY1567" s="15"/>
      <c r="BZ1567" s="15"/>
    </row>
    <row r="1568" spans="1:78" ht="15" customHeight="1" x14ac:dyDescent="0.75">
      <c r="A1568" s="10">
        <v>0</v>
      </c>
      <c r="B1568" s="11">
        <v>11400</v>
      </c>
      <c r="C1568" s="11">
        <v>51203</v>
      </c>
      <c r="D1568" s="11">
        <v>60716</v>
      </c>
      <c r="E1568" s="11">
        <v>2</v>
      </c>
      <c r="F1568" s="11">
        <v>0</v>
      </c>
      <c r="G1568" s="11">
        <v>0</v>
      </c>
      <c r="H1568" s="11">
        <v>99.104082615999999</v>
      </c>
      <c r="I1568" s="11">
        <v>0</v>
      </c>
      <c r="J1568" s="11">
        <v>20</v>
      </c>
      <c r="K1568" s="11">
        <v>38.235312929000003</v>
      </c>
      <c r="L1568" s="11" t="s">
        <v>20</v>
      </c>
      <c r="M1568" s="11" t="s">
        <v>14</v>
      </c>
      <c r="N1568" s="11">
        <f t="shared" si="168"/>
        <v>0</v>
      </c>
      <c r="O1568" s="11">
        <f t="shared" si="169"/>
        <v>0</v>
      </c>
      <c r="P1568" s="11">
        <f t="shared" si="170"/>
        <v>1</v>
      </c>
      <c r="Q1568" s="11">
        <f t="shared" si="171"/>
        <v>0</v>
      </c>
      <c r="R1568" s="11">
        <f t="shared" si="172"/>
        <v>0</v>
      </c>
      <c r="S1568" s="11">
        <f t="shared" si="173"/>
        <v>0</v>
      </c>
      <c r="T1568" s="9">
        <f t="shared" si="174"/>
        <v>0</v>
      </c>
      <c r="AT1568" s="18"/>
      <c r="AU1568" s="15"/>
      <c r="AV1568" s="15"/>
      <c r="AW1568" s="15"/>
      <c r="AX1568" s="15"/>
      <c r="AY1568" s="15"/>
      <c r="AZ1568" s="15"/>
      <c r="BA1568" s="15"/>
      <c r="BB1568" s="15"/>
      <c r="BC1568" s="15"/>
      <c r="BD1568" s="15"/>
      <c r="BE1568" s="15"/>
      <c r="BF1568" s="15"/>
      <c r="BG1568" s="15"/>
      <c r="BH1568" s="15"/>
      <c r="BI1568" s="15"/>
      <c r="BJ1568" s="15"/>
      <c r="BK1568" s="15"/>
      <c r="BL1568" s="15"/>
      <c r="BM1568" s="15"/>
      <c r="BN1568" s="15"/>
      <c r="BO1568" s="15"/>
      <c r="BQ1568" s="18"/>
      <c r="BR1568" s="15"/>
      <c r="BS1568" s="15"/>
      <c r="BT1568" s="15"/>
      <c r="BU1568" s="15"/>
      <c r="BV1568" s="15"/>
      <c r="BW1568" s="15"/>
      <c r="BX1568" s="15"/>
      <c r="BY1568" s="15"/>
      <c r="BZ1568" s="15"/>
    </row>
    <row r="1569" spans="1:78" ht="15" customHeight="1" x14ac:dyDescent="0.75">
      <c r="A1569" s="10">
        <v>0</v>
      </c>
      <c r="B1569" s="11">
        <v>11400</v>
      </c>
      <c r="C1569" s="11"/>
      <c r="D1569" s="11">
        <v>44849</v>
      </c>
      <c r="E1569" s="11">
        <v>6</v>
      </c>
      <c r="F1569" s="11"/>
      <c r="G1569" s="11"/>
      <c r="H1569" s="11">
        <v>163.27459468000001</v>
      </c>
      <c r="I1569" s="11"/>
      <c r="J1569" s="11">
        <v>9</v>
      </c>
      <c r="K1569" s="11">
        <v>23.481116639</v>
      </c>
      <c r="L1569" s="11" t="s">
        <v>13</v>
      </c>
      <c r="M1569" s="11" t="s">
        <v>17</v>
      </c>
      <c r="N1569" s="11">
        <f t="shared" si="168"/>
        <v>1</v>
      </c>
      <c r="O1569" s="11">
        <f t="shared" si="169"/>
        <v>1</v>
      </c>
      <c r="P1569" s="11">
        <f t="shared" si="170"/>
        <v>0</v>
      </c>
      <c r="Q1569" s="11">
        <f t="shared" si="171"/>
        <v>0</v>
      </c>
      <c r="R1569" s="11">
        <f t="shared" si="172"/>
        <v>0</v>
      </c>
      <c r="S1569" s="11">
        <f t="shared" si="173"/>
        <v>0</v>
      </c>
      <c r="T1569" s="9">
        <f t="shared" si="174"/>
        <v>163.27459468000001</v>
      </c>
      <c r="AT1569" s="18"/>
      <c r="AU1569" s="15"/>
      <c r="AV1569" s="15"/>
      <c r="AW1569" s="15"/>
      <c r="AX1569" s="15"/>
      <c r="AY1569" s="15"/>
      <c r="AZ1569" s="15"/>
      <c r="BA1569" s="15"/>
      <c r="BB1569" s="15"/>
      <c r="BC1569" s="15"/>
      <c r="BD1569" s="15"/>
      <c r="BE1569" s="15"/>
      <c r="BF1569" s="15"/>
      <c r="BG1569" s="15"/>
      <c r="BH1569" s="15"/>
      <c r="BI1569" s="15"/>
      <c r="BJ1569" s="15"/>
      <c r="BK1569" s="15"/>
      <c r="BL1569" s="15"/>
      <c r="BM1569" s="15"/>
      <c r="BN1569" s="15"/>
      <c r="BO1569" s="15"/>
      <c r="BQ1569" s="18"/>
      <c r="BR1569" s="15"/>
      <c r="BS1569" s="15"/>
      <c r="BT1569" s="15"/>
      <c r="BU1569" s="15"/>
      <c r="BV1569" s="15"/>
      <c r="BW1569" s="15"/>
      <c r="BX1569" s="15"/>
      <c r="BY1569" s="15"/>
      <c r="BZ1569" s="15"/>
    </row>
    <row r="1570" spans="1:78" ht="15" customHeight="1" x14ac:dyDescent="0.75">
      <c r="A1570" s="10">
        <v>0</v>
      </c>
      <c r="B1570" s="11">
        <v>11400</v>
      </c>
      <c r="C1570" s="11"/>
      <c r="D1570" s="11">
        <v>27439</v>
      </c>
      <c r="E1570" s="11">
        <v>27</v>
      </c>
      <c r="F1570" s="11">
        <v>0</v>
      </c>
      <c r="G1570" s="11">
        <v>0</v>
      </c>
      <c r="H1570" s="11">
        <v>208.17711251</v>
      </c>
      <c r="I1570" s="11">
        <v>0</v>
      </c>
      <c r="J1570" s="11">
        <v>5</v>
      </c>
      <c r="K1570" s="11">
        <v>23.830110575999999</v>
      </c>
      <c r="L1570" s="11" t="s">
        <v>13</v>
      </c>
      <c r="M1570" s="11"/>
      <c r="N1570" s="11">
        <f t="shared" si="168"/>
        <v>1</v>
      </c>
      <c r="O1570" s="11">
        <f t="shared" si="169"/>
        <v>0</v>
      </c>
      <c r="P1570" s="11">
        <f t="shared" si="170"/>
        <v>0</v>
      </c>
      <c r="Q1570" s="11">
        <f t="shared" si="171"/>
        <v>0</v>
      </c>
      <c r="R1570" s="11">
        <f t="shared" si="172"/>
        <v>0</v>
      </c>
      <c r="S1570" s="11">
        <f t="shared" si="173"/>
        <v>0</v>
      </c>
      <c r="T1570" s="9">
        <f t="shared" si="174"/>
        <v>208.17711251</v>
      </c>
      <c r="AT1570" s="18"/>
      <c r="AU1570" s="15"/>
      <c r="AV1570" s="15"/>
      <c r="AW1570" s="15"/>
      <c r="AX1570" s="15"/>
      <c r="AY1570" s="15"/>
      <c r="AZ1570" s="15"/>
      <c r="BA1570" s="15"/>
      <c r="BB1570" s="15"/>
      <c r="BC1570" s="15"/>
      <c r="BD1570" s="15"/>
      <c r="BE1570" s="15"/>
      <c r="BF1570" s="15"/>
      <c r="BG1570" s="15"/>
      <c r="BH1570" s="15"/>
      <c r="BI1570" s="15"/>
      <c r="BJ1570" s="15"/>
      <c r="BK1570" s="15"/>
      <c r="BL1570" s="15"/>
      <c r="BM1570" s="15"/>
      <c r="BN1570" s="15"/>
      <c r="BO1570" s="15"/>
      <c r="BQ1570" s="18"/>
      <c r="BR1570" s="15"/>
      <c r="BS1570" s="15"/>
      <c r="BT1570" s="15"/>
      <c r="BU1570" s="15"/>
      <c r="BV1570" s="15"/>
      <c r="BW1570" s="15"/>
      <c r="BX1570" s="15"/>
      <c r="BY1570" s="15"/>
      <c r="BZ1570" s="15"/>
    </row>
    <row r="1571" spans="1:78" ht="15" customHeight="1" x14ac:dyDescent="0.75">
      <c r="A1571" s="10">
        <v>0</v>
      </c>
      <c r="B1571" s="11">
        <v>11400</v>
      </c>
      <c r="C1571" s="11">
        <v>28043</v>
      </c>
      <c r="D1571" s="11">
        <v>87684</v>
      </c>
      <c r="E1571" s="11">
        <v>20</v>
      </c>
      <c r="F1571" s="11">
        <v>1</v>
      </c>
      <c r="G1571" s="11">
        <v>1</v>
      </c>
      <c r="H1571" s="11">
        <v>229.17795924000001</v>
      </c>
      <c r="I1571" s="11">
        <v>0</v>
      </c>
      <c r="J1571" s="11">
        <v>10</v>
      </c>
      <c r="K1571" s="11">
        <v>25.489994511999999</v>
      </c>
      <c r="L1571" s="11" t="s">
        <v>13</v>
      </c>
      <c r="M1571" s="11" t="s">
        <v>18</v>
      </c>
      <c r="N1571" s="11">
        <f t="shared" si="168"/>
        <v>1</v>
      </c>
      <c r="O1571" s="11">
        <f t="shared" si="169"/>
        <v>0</v>
      </c>
      <c r="P1571" s="11">
        <f t="shared" si="170"/>
        <v>0</v>
      </c>
      <c r="Q1571" s="11">
        <f t="shared" si="171"/>
        <v>0</v>
      </c>
      <c r="R1571" s="11">
        <f t="shared" si="172"/>
        <v>0</v>
      </c>
      <c r="S1571" s="11">
        <f t="shared" si="173"/>
        <v>1</v>
      </c>
      <c r="T1571" s="9">
        <f t="shared" si="174"/>
        <v>229.17795924000001</v>
      </c>
      <c r="AT1571" s="18"/>
      <c r="AU1571" s="15"/>
      <c r="AV1571" s="15"/>
      <c r="AW1571" s="15"/>
      <c r="AX1571" s="15"/>
      <c r="AY1571" s="15"/>
      <c r="AZ1571" s="15"/>
      <c r="BA1571" s="15"/>
      <c r="BB1571" s="15"/>
      <c r="BC1571" s="15"/>
      <c r="BD1571" s="15"/>
      <c r="BE1571" s="15"/>
      <c r="BF1571" s="15"/>
      <c r="BG1571" s="15"/>
      <c r="BH1571" s="15"/>
      <c r="BI1571" s="15"/>
      <c r="BJ1571" s="15"/>
      <c r="BK1571" s="15"/>
      <c r="BL1571" s="15"/>
      <c r="BM1571" s="15"/>
      <c r="BN1571" s="15"/>
      <c r="BO1571" s="15"/>
      <c r="BQ1571" s="18"/>
      <c r="BR1571" s="15"/>
      <c r="BS1571" s="15"/>
      <c r="BT1571" s="15"/>
      <c r="BU1571" s="15"/>
      <c r="BV1571" s="15"/>
      <c r="BW1571" s="15"/>
      <c r="BX1571" s="15"/>
      <c r="BY1571" s="15"/>
      <c r="BZ1571" s="15"/>
    </row>
    <row r="1572" spans="1:78" ht="15" customHeight="1" x14ac:dyDescent="0.75">
      <c r="A1572" s="10">
        <v>0</v>
      </c>
      <c r="B1572" s="11">
        <v>11400</v>
      </c>
      <c r="C1572" s="11">
        <v>84380</v>
      </c>
      <c r="D1572" s="11">
        <v>202186</v>
      </c>
      <c r="E1572" s="11">
        <v>13</v>
      </c>
      <c r="F1572" s="11">
        <v>0</v>
      </c>
      <c r="G1572" s="11">
        <v>0</v>
      </c>
      <c r="H1572" s="11">
        <v>34.914371682000002</v>
      </c>
      <c r="I1572" s="11"/>
      <c r="J1572" s="11">
        <v>7</v>
      </c>
      <c r="K1572" s="11">
        <v>18.840348720000001</v>
      </c>
      <c r="L1572" s="11" t="s">
        <v>13</v>
      </c>
      <c r="M1572" s="11" t="s">
        <v>19</v>
      </c>
      <c r="N1572" s="11">
        <f t="shared" si="168"/>
        <v>1</v>
      </c>
      <c r="O1572" s="11">
        <f t="shared" si="169"/>
        <v>0</v>
      </c>
      <c r="P1572" s="11">
        <f t="shared" si="170"/>
        <v>0</v>
      </c>
      <c r="Q1572" s="11">
        <f t="shared" si="171"/>
        <v>0</v>
      </c>
      <c r="R1572" s="11">
        <f t="shared" si="172"/>
        <v>0</v>
      </c>
      <c r="S1572" s="11">
        <f t="shared" si="173"/>
        <v>0</v>
      </c>
      <c r="T1572" s="9">
        <f t="shared" si="174"/>
        <v>34.914371682000002</v>
      </c>
      <c r="AT1572" s="18"/>
      <c r="AU1572" s="15"/>
      <c r="AV1572" s="15"/>
      <c r="AW1572" s="15"/>
      <c r="AX1572" s="15"/>
      <c r="AY1572" s="15"/>
      <c r="AZ1572" s="15"/>
      <c r="BA1572" s="15"/>
      <c r="BB1572" s="15"/>
      <c r="BC1572" s="15"/>
      <c r="BD1572" s="15"/>
      <c r="BE1572" s="15"/>
      <c r="BF1572" s="15"/>
      <c r="BG1572" s="15"/>
      <c r="BH1572" s="15"/>
      <c r="BI1572" s="15"/>
      <c r="BJ1572" s="15"/>
      <c r="BK1572" s="15"/>
      <c r="BL1572" s="15"/>
      <c r="BM1572" s="15"/>
      <c r="BN1572" s="15"/>
      <c r="BO1572" s="15"/>
      <c r="BQ1572" s="18"/>
      <c r="BR1572" s="15"/>
      <c r="BS1572" s="15"/>
      <c r="BT1572" s="15"/>
      <c r="BU1572" s="15"/>
      <c r="BV1572" s="15"/>
      <c r="BW1572" s="15"/>
      <c r="BX1572" s="15"/>
      <c r="BY1572" s="15"/>
      <c r="BZ1572" s="15"/>
    </row>
    <row r="1573" spans="1:78" ht="15" customHeight="1" x14ac:dyDescent="0.75">
      <c r="A1573" s="10">
        <v>0</v>
      </c>
      <c r="B1573" s="11">
        <v>11400</v>
      </c>
      <c r="C1573" s="11">
        <v>112930</v>
      </c>
      <c r="D1573" s="11">
        <v>144830</v>
      </c>
      <c r="E1573" s="11">
        <v>2</v>
      </c>
      <c r="F1573" s="11">
        <v>0</v>
      </c>
      <c r="G1573" s="11">
        <v>0</v>
      </c>
      <c r="H1573" s="11">
        <v>271.23803731999999</v>
      </c>
      <c r="I1573" s="11">
        <v>1</v>
      </c>
      <c r="J1573" s="11">
        <v>46</v>
      </c>
      <c r="K1573" s="11">
        <v>33.251079314000002</v>
      </c>
      <c r="L1573" s="11" t="s">
        <v>20</v>
      </c>
      <c r="M1573" s="11" t="s">
        <v>18</v>
      </c>
      <c r="N1573" s="11">
        <f t="shared" si="168"/>
        <v>0</v>
      </c>
      <c r="O1573" s="11">
        <f t="shared" si="169"/>
        <v>0</v>
      </c>
      <c r="P1573" s="11">
        <f t="shared" si="170"/>
        <v>0</v>
      </c>
      <c r="Q1573" s="11">
        <f t="shared" si="171"/>
        <v>0</v>
      </c>
      <c r="R1573" s="11">
        <f t="shared" si="172"/>
        <v>0</v>
      </c>
      <c r="S1573" s="11">
        <f t="shared" si="173"/>
        <v>1</v>
      </c>
      <c r="T1573" s="9">
        <f t="shared" si="174"/>
        <v>0</v>
      </c>
      <c r="AT1573" s="18"/>
      <c r="AU1573" s="15"/>
      <c r="AV1573" s="15"/>
      <c r="AW1573" s="15"/>
      <c r="AX1573" s="15"/>
      <c r="AY1573" s="15"/>
      <c r="AZ1573" s="15"/>
      <c r="BA1573" s="15"/>
      <c r="BB1573" s="15"/>
      <c r="BC1573" s="15"/>
      <c r="BD1573" s="15"/>
      <c r="BE1573" s="15"/>
      <c r="BF1573" s="15"/>
      <c r="BG1573" s="15"/>
      <c r="BH1573" s="15"/>
      <c r="BI1573" s="15"/>
      <c r="BJ1573" s="15"/>
      <c r="BK1573" s="15"/>
      <c r="BL1573" s="15"/>
      <c r="BM1573" s="15"/>
      <c r="BN1573" s="15"/>
      <c r="BO1573" s="15"/>
      <c r="BQ1573" s="18"/>
      <c r="BR1573" s="15"/>
      <c r="BS1573" s="15"/>
      <c r="BT1573" s="15"/>
      <c r="BU1573" s="15"/>
      <c r="BV1573" s="15"/>
      <c r="BW1573" s="15"/>
      <c r="BX1573" s="15"/>
      <c r="BY1573" s="15"/>
      <c r="BZ1573" s="15"/>
    </row>
    <row r="1574" spans="1:78" ht="15" customHeight="1" x14ac:dyDescent="0.75">
      <c r="A1574" s="10">
        <v>0</v>
      </c>
      <c r="B1574" s="11">
        <v>11400</v>
      </c>
      <c r="C1574" s="11">
        <v>84278</v>
      </c>
      <c r="D1574" s="11">
        <v>200480</v>
      </c>
      <c r="E1574" s="11">
        <v>14</v>
      </c>
      <c r="F1574" s="11">
        <v>0</v>
      </c>
      <c r="G1574" s="11">
        <v>0</v>
      </c>
      <c r="H1574" s="11">
        <v>4.4127700607999998</v>
      </c>
      <c r="I1574" s="11"/>
      <c r="J1574" s="11">
        <v>8</v>
      </c>
      <c r="K1574" s="11">
        <v>19.112485067000001</v>
      </c>
      <c r="L1574" s="11" t="s">
        <v>13</v>
      </c>
      <c r="M1574" s="11" t="s">
        <v>19</v>
      </c>
      <c r="N1574" s="11">
        <f t="shared" si="168"/>
        <v>1</v>
      </c>
      <c r="O1574" s="11">
        <f t="shared" si="169"/>
        <v>0</v>
      </c>
      <c r="P1574" s="11">
        <f t="shared" si="170"/>
        <v>0</v>
      </c>
      <c r="Q1574" s="11">
        <f t="shared" si="171"/>
        <v>0</v>
      </c>
      <c r="R1574" s="11">
        <f t="shared" si="172"/>
        <v>0</v>
      </c>
      <c r="S1574" s="11">
        <f t="shared" si="173"/>
        <v>0</v>
      </c>
      <c r="T1574" s="9">
        <f t="shared" si="174"/>
        <v>4.4127700607999998</v>
      </c>
      <c r="AT1574" s="18"/>
      <c r="AU1574" s="15"/>
      <c r="AV1574" s="15"/>
      <c r="AW1574" s="15"/>
      <c r="AX1574" s="15"/>
      <c r="AY1574" s="15"/>
      <c r="AZ1574" s="15"/>
      <c r="BA1574" s="15"/>
      <c r="BB1574" s="15"/>
      <c r="BC1574" s="15"/>
      <c r="BD1574" s="15"/>
      <c r="BE1574" s="15"/>
      <c r="BF1574" s="15"/>
      <c r="BG1574" s="15"/>
      <c r="BH1574" s="15"/>
      <c r="BI1574" s="15"/>
      <c r="BJ1574" s="15"/>
      <c r="BK1574" s="15"/>
      <c r="BL1574" s="15"/>
      <c r="BM1574" s="15"/>
      <c r="BN1574" s="15"/>
      <c r="BO1574" s="15"/>
      <c r="BQ1574" s="18"/>
      <c r="BR1574" s="15"/>
      <c r="BS1574" s="15"/>
      <c r="BT1574" s="15"/>
      <c r="BU1574" s="15"/>
      <c r="BV1574" s="15"/>
      <c r="BW1574" s="15"/>
      <c r="BX1574" s="15"/>
      <c r="BY1574" s="15"/>
      <c r="BZ1574" s="15"/>
    </row>
    <row r="1575" spans="1:78" ht="15" customHeight="1" x14ac:dyDescent="0.75">
      <c r="A1575" s="10">
        <v>0</v>
      </c>
      <c r="B1575" s="11">
        <v>11400</v>
      </c>
      <c r="C1575" s="11">
        <v>64934</v>
      </c>
      <c r="D1575" s="11">
        <v>74875</v>
      </c>
      <c r="E1575" s="11">
        <v>3</v>
      </c>
      <c r="F1575" s="11">
        <v>0</v>
      </c>
      <c r="G1575" s="11">
        <v>0</v>
      </c>
      <c r="H1575" s="11">
        <v>192.31448266999999</v>
      </c>
      <c r="I1575" s="11">
        <v>2</v>
      </c>
      <c r="J1575" s="11">
        <v>16</v>
      </c>
      <c r="K1575" s="11">
        <v>34.343755723999998</v>
      </c>
      <c r="L1575" s="11" t="s">
        <v>20</v>
      </c>
      <c r="M1575" s="11" t="s">
        <v>14</v>
      </c>
      <c r="N1575" s="11">
        <f t="shared" si="168"/>
        <v>0</v>
      </c>
      <c r="O1575" s="11">
        <f t="shared" si="169"/>
        <v>0</v>
      </c>
      <c r="P1575" s="11">
        <f t="shared" si="170"/>
        <v>1</v>
      </c>
      <c r="Q1575" s="11">
        <f t="shared" si="171"/>
        <v>0</v>
      </c>
      <c r="R1575" s="11">
        <f t="shared" si="172"/>
        <v>0</v>
      </c>
      <c r="S1575" s="11">
        <f t="shared" si="173"/>
        <v>0</v>
      </c>
      <c r="T1575" s="9">
        <f t="shared" si="174"/>
        <v>0</v>
      </c>
      <c r="AT1575" s="18"/>
      <c r="AU1575" s="15"/>
      <c r="AV1575" s="15"/>
      <c r="AW1575" s="15"/>
      <c r="AX1575" s="15"/>
      <c r="AY1575" s="15"/>
      <c r="AZ1575" s="15"/>
      <c r="BA1575" s="15"/>
      <c r="BB1575" s="15"/>
      <c r="BC1575" s="15"/>
      <c r="BD1575" s="15"/>
      <c r="BE1575" s="15"/>
      <c r="BF1575" s="15"/>
      <c r="BG1575" s="15"/>
      <c r="BH1575" s="15"/>
      <c r="BI1575" s="15"/>
      <c r="BJ1575" s="15"/>
      <c r="BK1575" s="15"/>
      <c r="BL1575" s="15"/>
      <c r="BM1575" s="15"/>
      <c r="BN1575" s="15"/>
      <c r="BO1575" s="15"/>
      <c r="BQ1575" s="18"/>
      <c r="BR1575" s="15"/>
      <c r="BS1575" s="15"/>
      <c r="BT1575" s="15"/>
      <c r="BU1575" s="15"/>
      <c r="BV1575" s="15"/>
      <c r="BW1575" s="15"/>
      <c r="BX1575" s="15"/>
      <c r="BY1575" s="15"/>
      <c r="BZ1575" s="15"/>
    </row>
    <row r="1576" spans="1:78" ht="15" customHeight="1" x14ac:dyDescent="0.75">
      <c r="A1576" s="10">
        <v>0</v>
      </c>
      <c r="B1576" s="11">
        <v>11400</v>
      </c>
      <c r="C1576" s="11">
        <v>50166</v>
      </c>
      <c r="D1576" s="11">
        <v>61395</v>
      </c>
      <c r="E1576" s="11">
        <v>1</v>
      </c>
      <c r="F1576" s="11">
        <v>0</v>
      </c>
      <c r="G1576" s="11">
        <v>0</v>
      </c>
      <c r="H1576" s="11">
        <v>188.88668235</v>
      </c>
      <c r="I1576" s="11">
        <v>1</v>
      </c>
      <c r="J1576" s="11">
        <v>12</v>
      </c>
      <c r="K1576" s="11">
        <v>26.950451284</v>
      </c>
      <c r="L1576" s="11" t="s">
        <v>20</v>
      </c>
      <c r="M1576" s="11" t="s">
        <v>14</v>
      </c>
      <c r="N1576" s="11">
        <f t="shared" si="168"/>
        <v>0</v>
      </c>
      <c r="O1576" s="11">
        <f t="shared" si="169"/>
        <v>0</v>
      </c>
      <c r="P1576" s="11">
        <f t="shared" si="170"/>
        <v>1</v>
      </c>
      <c r="Q1576" s="11">
        <f t="shared" si="171"/>
        <v>0</v>
      </c>
      <c r="R1576" s="11">
        <f t="shared" si="172"/>
        <v>0</v>
      </c>
      <c r="S1576" s="11">
        <f t="shared" si="173"/>
        <v>0</v>
      </c>
      <c r="T1576" s="9">
        <f t="shared" si="174"/>
        <v>0</v>
      </c>
      <c r="AT1576" s="18"/>
      <c r="AU1576" s="15"/>
      <c r="AV1576" s="15"/>
      <c r="AW1576" s="15"/>
      <c r="AX1576" s="15"/>
      <c r="AY1576" s="15"/>
      <c r="AZ1576" s="15"/>
      <c r="BA1576" s="15"/>
      <c r="BB1576" s="15"/>
      <c r="BC1576" s="15"/>
      <c r="BD1576" s="15"/>
      <c r="BE1576" s="15"/>
      <c r="BF1576" s="15"/>
      <c r="BG1576" s="15"/>
      <c r="BH1576" s="15"/>
      <c r="BI1576" s="15"/>
      <c r="BJ1576" s="15"/>
      <c r="BK1576" s="15"/>
      <c r="BL1576" s="15"/>
      <c r="BM1576" s="15"/>
      <c r="BN1576" s="15"/>
      <c r="BO1576" s="15"/>
      <c r="BQ1576" s="18"/>
      <c r="BR1576" s="15"/>
      <c r="BS1576" s="15"/>
      <c r="BT1576" s="15"/>
      <c r="BU1576" s="15"/>
      <c r="BV1576" s="15"/>
      <c r="BW1576" s="15"/>
      <c r="BX1576" s="15"/>
      <c r="BY1576" s="15"/>
      <c r="BZ1576" s="15"/>
    </row>
    <row r="1577" spans="1:78" ht="15" customHeight="1" x14ac:dyDescent="0.75">
      <c r="A1577" s="10">
        <v>0</v>
      </c>
      <c r="B1577" s="11">
        <v>11400</v>
      </c>
      <c r="C1577" s="11">
        <v>52068</v>
      </c>
      <c r="D1577" s="11">
        <v>80643</v>
      </c>
      <c r="E1577" s="11">
        <v>2</v>
      </c>
      <c r="F1577" s="11">
        <v>0</v>
      </c>
      <c r="G1577" s="11">
        <v>2</v>
      </c>
      <c r="H1577" s="11">
        <v>199.08772113000001</v>
      </c>
      <c r="I1577" s="11">
        <v>0</v>
      </c>
      <c r="J1577" s="11">
        <v>13</v>
      </c>
      <c r="K1577" s="11">
        <v>29.462134076000002</v>
      </c>
      <c r="L1577" s="11" t="s">
        <v>13</v>
      </c>
      <c r="M1577" s="11" t="s">
        <v>14</v>
      </c>
      <c r="N1577" s="11">
        <f t="shared" si="168"/>
        <v>1</v>
      </c>
      <c r="O1577" s="11">
        <f t="shared" si="169"/>
        <v>0</v>
      </c>
      <c r="P1577" s="11">
        <f t="shared" si="170"/>
        <v>1</v>
      </c>
      <c r="Q1577" s="11">
        <f t="shared" si="171"/>
        <v>0</v>
      </c>
      <c r="R1577" s="11">
        <f t="shared" si="172"/>
        <v>0</v>
      </c>
      <c r="S1577" s="11">
        <f t="shared" si="173"/>
        <v>0</v>
      </c>
      <c r="T1577" s="9">
        <f t="shared" si="174"/>
        <v>199.08772113000001</v>
      </c>
      <c r="AT1577" s="18"/>
      <c r="AU1577" s="15"/>
      <c r="AV1577" s="15"/>
      <c r="AW1577" s="15"/>
      <c r="AX1577" s="15"/>
      <c r="AY1577" s="15"/>
      <c r="AZ1577" s="15"/>
      <c r="BA1577" s="15"/>
      <c r="BB1577" s="15"/>
      <c r="BC1577" s="15"/>
      <c r="BD1577" s="15"/>
      <c r="BE1577" s="15"/>
      <c r="BF1577" s="15"/>
      <c r="BG1577" s="15"/>
      <c r="BH1577" s="15"/>
      <c r="BI1577" s="15"/>
      <c r="BJ1577" s="15"/>
      <c r="BK1577" s="15"/>
      <c r="BL1577" s="15"/>
      <c r="BM1577" s="15"/>
      <c r="BN1577" s="15"/>
      <c r="BO1577" s="15"/>
      <c r="BQ1577" s="18"/>
      <c r="BR1577" s="15"/>
      <c r="BS1577" s="15"/>
      <c r="BT1577" s="15"/>
      <c r="BU1577" s="15"/>
      <c r="BV1577" s="15"/>
      <c r="BW1577" s="15"/>
      <c r="BX1577" s="15"/>
      <c r="BY1577" s="15"/>
      <c r="BZ1577" s="15"/>
    </row>
    <row r="1578" spans="1:78" ht="15" customHeight="1" x14ac:dyDescent="0.75">
      <c r="A1578" s="10">
        <v>0</v>
      </c>
      <c r="B1578" s="11">
        <v>11500</v>
      </c>
      <c r="C1578" s="11">
        <v>56720</v>
      </c>
      <c r="D1578" s="11">
        <v>82738</v>
      </c>
      <c r="E1578" s="11">
        <v>17</v>
      </c>
      <c r="F1578" s="11">
        <v>0</v>
      </c>
      <c r="G1578" s="11">
        <v>0</v>
      </c>
      <c r="H1578" s="11">
        <v>200.41695429000001</v>
      </c>
      <c r="I1578" s="11">
        <v>0</v>
      </c>
      <c r="J1578" s="11">
        <v>16</v>
      </c>
      <c r="K1578" s="11">
        <v>34.019837692000003</v>
      </c>
      <c r="L1578" s="11" t="s">
        <v>13</v>
      </c>
      <c r="M1578" s="11" t="s">
        <v>14</v>
      </c>
      <c r="N1578" s="11">
        <f t="shared" si="168"/>
        <v>1</v>
      </c>
      <c r="O1578" s="11">
        <f t="shared" si="169"/>
        <v>0</v>
      </c>
      <c r="P1578" s="11">
        <f t="shared" si="170"/>
        <v>1</v>
      </c>
      <c r="Q1578" s="11">
        <f t="shared" si="171"/>
        <v>0</v>
      </c>
      <c r="R1578" s="11">
        <f t="shared" si="172"/>
        <v>0</v>
      </c>
      <c r="S1578" s="11">
        <f t="shared" si="173"/>
        <v>0</v>
      </c>
      <c r="T1578" s="9">
        <f t="shared" si="174"/>
        <v>200.41695429000001</v>
      </c>
      <c r="AT1578" s="18"/>
      <c r="AU1578" s="15"/>
      <c r="AV1578" s="15"/>
      <c r="AW1578" s="15"/>
      <c r="AX1578" s="15"/>
      <c r="AY1578" s="15"/>
      <c r="AZ1578" s="15"/>
      <c r="BA1578" s="15"/>
      <c r="BB1578" s="15"/>
      <c r="BC1578" s="15"/>
      <c r="BD1578" s="15"/>
      <c r="BE1578" s="15"/>
      <c r="BF1578" s="15"/>
      <c r="BG1578" s="15"/>
      <c r="BH1578" s="15"/>
      <c r="BI1578" s="15"/>
      <c r="BJ1578" s="15"/>
      <c r="BK1578" s="15"/>
      <c r="BL1578" s="15"/>
      <c r="BM1578" s="15"/>
      <c r="BN1578" s="15"/>
      <c r="BO1578" s="15"/>
      <c r="BQ1578" s="18"/>
      <c r="BR1578" s="15"/>
      <c r="BS1578" s="15"/>
      <c r="BT1578" s="15"/>
      <c r="BU1578" s="15"/>
      <c r="BV1578" s="15"/>
      <c r="BW1578" s="15"/>
      <c r="BX1578" s="15"/>
      <c r="BY1578" s="15"/>
      <c r="BZ1578" s="15"/>
    </row>
    <row r="1579" spans="1:78" ht="15" customHeight="1" x14ac:dyDescent="0.75">
      <c r="A1579" s="10">
        <v>0</v>
      </c>
      <c r="B1579" s="11">
        <v>11500</v>
      </c>
      <c r="C1579" s="11">
        <v>104790</v>
      </c>
      <c r="D1579" s="11">
        <v>122169</v>
      </c>
      <c r="E1579" s="11">
        <v>16</v>
      </c>
      <c r="F1579" s="11">
        <v>1</v>
      </c>
      <c r="G1579" s="11">
        <v>0</v>
      </c>
      <c r="H1579" s="11">
        <v>266.12105654999999</v>
      </c>
      <c r="I1579" s="11">
        <v>0</v>
      </c>
      <c r="J1579" s="11">
        <v>16</v>
      </c>
      <c r="K1579" s="11">
        <v>34.082178462000002</v>
      </c>
      <c r="L1579" s="11"/>
      <c r="M1579" s="11" t="s">
        <v>15</v>
      </c>
      <c r="N1579" s="11">
        <f t="shared" si="168"/>
        <v>0</v>
      </c>
      <c r="O1579" s="11">
        <f t="shared" si="169"/>
        <v>0</v>
      </c>
      <c r="P1579" s="11">
        <f t="shared" si="170"/>
        <v>0</v>
      </c>
      <c r="Q1579" s="11">
        <f t="shared" si="171"/>
        <v>1</v>
      </c>
      <c r="R1579" s="11">
        <f t="shared" si="172"/>
        <v>0</v>
      </c>
      <c r="S1579" s="11">
        <f t="shared" si="173"/>
        <v>0</v>
      </c>
      <c r="T1579" s="9">
        <f t="shared" si="174"/>
        <v>0</v>
      </c>
      <c r="AT1579" s="18"/>
      <c r="AU1579" s="15"/>
      <c r="AV1579" s="15"/>
      <c r="AW1579" s="15"/>
      <c r="AX1579" s="15"/>
      <c r="AY1579" s="15"/>
      <c r="AZ1579" s="15"/>
      <c r="BA1579" s="15"/>
      <c r="BB1579" s="15"/>
      <c r="BC1579" s="15"/>
      <c r="BD1579" s="15"/>
      <c r="BE1579" s="15"/>
      <c r="BF1579" s="15"/>
      <c r="BG1579" s="15"/>
      <c r="BH1579" s="15"/>
      <c r="BI1579" s="15"/>
      <c r="BJ1579" s="15"/>
      <c r="BK1579" s="15"/>
      <c r="BL1579" s="15"/>
      <c r="BM1579" s="15"/>
      <c r="BN1579" s="15"/>
      <c r="BO1579" s="15"/>
      <c r="BQ1579" s="18"/>
      <c r="BR1579" s="15"/>
      <c r="BS1579" s="15"/>
      <c r="BT1579" s="15"/>
      <c r="BU1579" s="15"/>
      <c r="BV1579" s="15"/>
      <c r="BW1579" s="15"/>
      <c r="BX1579" s="15"/>
      <c r="BY1579" s="15"/>
      <c r="BZ1579" s="15"/>
    </row>
    <row r="1580" spans="1:78" ht="15" customHeight="1" x14ac:dyDescent="0.75">
      <c r="A1580" s="10">
        <v>0</v>
      </c>
      <c r="B1580" s="11">
        <v>11500</v>
      </c>
      <c r="C1580" s="11">
        <v>53651</v>
      </c>
      <c r="D1580" s="11">
        <v>87547</v>
      </c>
      <c r="E1580" s="11">
        <v>18</v>
      </c>
      <c r="F1580" s="11">
        <v>0</v>
      </c>
      <c r="G1580" s="11">
        <v>0</v>
      </c>
      <c r="H1580" s="11">
        <v>191.39688748</v>
      </c>
      <c r="I1580" s="11">
        <v>0</v>
      </c>
      <c r="J1580" s="11">
        <v>16</v>
      </c>
      <c r="K1580" s="11">
        <v>34.368650887000001</v>
      </c>
      <c r="L1580" s="11" t="s">
        <v>13</v>
      </c>
      <c r="M1580" s="11" t="s">
        <v>14</v>
      </c>
      <c r="N1580" s="11">
        <f t="shared" si="168"/>
        <v>1</v>
      </c>
      <c r="O1580" s="11">
        <f t="shared" si="169"/>
        <v>0</v>
      </c>
      <c r="P1580" s="11">
        <f t="shared" si="170"/>
        <v>1</v>
      </c>
      <c r="Q1580" s="11">
        <f t="shared" si="171"/>
        <v>0</v>
      </c>
      <c r="R1580" s="11">
        <f t="shared" si="172"/>
        <v>0</v>
      </c>
      <c r="S1580" s="11">
        <f t="shared" si="173"/>
        <v>0</v>
      </c>
      <c r="T1580" s="9">
        <f t="shared" si="174"/>
        <v>191.39688748</v>
      </c>
      <c r="AT1580" s="18"/>
      <c r="AU1580" s="15"/>
      <c r="AV1580" s="15"/>
      <c r="AW1580" s="15"/>
      <c r="AX1580" s="15"/>
      <c r="AY1580" s="15"/>
      <c r="AZ1580" s="15"/>
      <c r="BA1580" s="15"/>
      <c r="BB1580" s="15"/>
      <c r="BC1580" s="15"/>
      <c r="BD1580" s="15"/>
      <c r="BE1580" s="15"/>
      <c r="BF1580" s="15"/>
      <c r="BG1580" s="15"/>
      <c r="BH1580" s="15"/>
      <c r="BI1580" s="15"/>
      <c r="BJ1580" s="15"/>
      <c r="BK1580" s="15"/>
      <c r="BL1580" s="15"/>
      <c r="BM1580" s="15"/>
      <c r="BN1580" s="15"/>
      <c r="BO1580" s="15"/>
      <c r="BQ1580" s="18"/>
      <c r="BR1580" s="15"/>
      <c r="BS1580" s="15"/>
      <c r="BT1580" s="15"/>
      <c r="BU1580" s="15"/>
      <c r="BV1580" s="15"/>
      <c r="BW1580" s="15"/>
      <c r="BX1580" s="15"/>
      <c r="BY1580" s="15"/>
      <c r="BZ1580" s="15"/>
    </row>
    <row r="1581" spans="1:78" ht="15" customHeight="1" x14ac:dyDescent="0.75">
      <c r="A1581" s="10">
        <v>0</v>
      </c>
      <c r="B1581" s="11">
        <v>11500</v>
      </c>
      <c r="C1581" s="11">
        <v>116430</v>
      </c>
      <c r="D1581" s="11">
        <v>215014</v>
      </c>
      <c r="E1581" s="11">
        <v>3</v>
      </c>
      <c r="F1581" s="11">
        <v>0</v>
      </c>
      <c r="G1581" s="11">
        <v>0</v>
      </c>
      <c r="H1581" s="11">
        <v>132.09363428</v>
      </c>
      <c r="I1581" s="11">
        <v>0</v>
      </c>
      <c r="J1581" s="11">
        <v>14</v>
      </c>
      <c r="K1581" s="11">
        <v>26.864568467000002</v>
      </c>
      <c r="L1581" s="11" t="s">
        <v>13</v>
      </c>
      <c r="M1581" s="11" t="s">
        <v>18</v>
      </c>
      <c r="N1581" s="11">
        <f t="shared" si="168"/>
        <v>1</v>
      </c>
      <c r="O1581" s="11">
        <f t="shared" si="169"/>
        <v>0</v>
      </c>
      <c r="P1581" s="11">
        <f t="shared" si="170"/>
        <v>0</v>
      </c>
      <c r="Q1581" s="11">
        <f t="shared" si="171"/>
        <v>0</v>
      </c>
      <c r="R1581" s="11">
        <f t="shared" si="172"/>
        <v>0</v>
      </c>
      <c r="S1581" s="11">
        <f t="shared" si="173"/>
        <v>1</v>
      </c>
      <c r="T1581" s="9">
        <f t="shared" si="174"/>
        <v>132.09363428</v>
      </c>
      <c r="AT1581" s="18"/>
      <c r="AU1581" s="15"/>
      <c r="AV1581" s="15"/>
      <c r="AW1581" s="15"/>
      <c r="AX1581" s="15"/>
      <c r="AY1581" s="15"/>
      <c r="AZ1581" s="15"/>
      <c r="BA1581" s="15"/>
      <c r="BB1581" s="15"/>
      <c r="BC1581" s="15"/>
      <c r="BD1581" s="15"/>
      <c r="BE1581" s="15"/>
      <c r="BF1581" s="15"/>
      <c r="BG1581" s="15"/>
      <c r="BH1581" s="15"/>
      <c r="BI1581" s="15"/>
      <c r="BJ1581" s="15"/>
      <c r="BK1581" s="15"/>
      <c r="BL1581" s="15"/>
      <c r="BM1581" s="15"/>
      <c r="BN1581" s="15"/>
      <c r="BO1581" s="15"/>
      <c r="BQ1581" s="18"/>
      <c r="BR1581" s="15"/>
      <c r="BS1581" s="15"/>
      <c r="BT1581" s="15"/>
      <c r="BU1581" s="15"/>
      <c r="BV1581" s="15"/>
      <c r="BW1581" s="15"/>
      <c r="BX1581" s="15"/>
      <c r="BY1581" s="15"/>
      <c r="BZ1581" s="15"/>
    </row>
    <row r="1582" spans="1:78" ht="15" customHeight="1" x14ac:dyDescent="0.75">
      <c r="A1582" s="10">
        <v>0</v>
      </c>
      <c r="B1582" s="11">
        <v>11500</v>
      </c>
      <c r="C1582" s="11">
        <v>43945</v>
      </c>
      <c r="D1582" s="11">
        <v>63337</v>
      </c>
      <c r="E1582" s="11">
        <v>2</v>
      </c>
      <c r="F1582" s="11">
        <v>0</v>
      </c>
      <c r="G1582" s="11">
        <v>1</v>
      </c>
      <c r="H1582" s="11">
        <v>193.74248539000001</v>
      </c>
      <c r="I1582" s="11">
        <v>0</v>
      </c>
      <c r="J1582" s="11">
        <v>21</v>
      </c>
      <c r="K1582" s="11">
        <v>27.623493964000001</v>
      </c>
      <c r="L1582" s="11" t="s">
        <v>20</v>
      </c>
      <c r="M1582" s="11" t="s">
        <v>17</v>
      </c>
      <c r="N1582" s="11">
        <f t="shared" si="168"/>
        <v>0</v>
      </c>
      <c r="O1582" s="11">
        <f t="shared" si="169"/>
        <v>1</v>
      </c>
      <c r="P1582" s="11">
        <f t="shared" si="170"/>
        <v>0</v>
      </c>
      <c r="Q1582" s="11">
        <f t="shared" si="171"/>
        <v>0</v>
      </c>
      <c r="R1582" s="11">
        <f t="shared" si="172"/>
        <v>0</v>
      </c>
      <c r="S1582" s="11">
        <f t="shared" si="173"/>
        <v>0</v>
      </c>
      <c r="T1582" s="9">
        <f t="shared" si="174"/>
        <v>0</v>
      </c>
      <c r="AT1582" s="18"/>
      <c r="AU1582" s="15"/>
      <c r="AV1582" s="15"/>
      <c r="AW1582" s="15"/>
      <c r="AX1582" s="15"/>
      <c r="AY1582" s="15"/>
      <c r="AZ1582" s="15"/>
      <c r="BA1582" s="15"/>
      <c r="BB1582" s="15"/>
      <c r="BC1582" s="15"/>
      <c r="BD1582" s="15"/>
      <c r="BE1582" s="15"/>
      <c r="BF1582" s="15"/>
      <c r="BG1582" s="15"/>
      <c r="BH1582" s="15"/>
      <c r="BI1582" s="15"/>
      <c r="BJ1582" s="15"/>
      <c r="BK1582" s="15"/>
      <c r="BL1582" s="15"/>
      <c r="BM1582" s="15"/>
      <c r="BN1582" s="15"/>
      <c r="BO1582" s="15"/>
      <c r="BQ1582" s="18"/>
      <c r="BR1582" s="15"/>
      <c r="BS1582" s="15"/>
      <c r="BT1582" s="15"/>
      <c r="BU1582" s="15"/>
      <c r="BV1582" s="15"/>
      <c r="BW1582" s="15"/>
      <c r="BX1582" s="15"/>
      <c r="BY1582" s="15"/>
      <c r="BZ1582" s="15"/>
    </row>
    <row r="1583" spans="1:78" ht="15" customHeight="1" x14ac:dyDescent="0.75">
      <c r="A1583" s="10">
        <v>0</v>
      </c>
      <c r="B1583" s="11">
        <v>11500</v>
      </c>
      <c r="C1583" s="11">
        <v>53151</v>
      </c>
      <c r="D1583" s="11">
        <v>71645</v>
      </c>
      <c r="E1583" s="11">
        <v>7</v>
      </c>
      <c r="F1583" s="11">
        <v>0</v>
      </c>
      <c r="G1583" s="11">
        <v>0</v>
      </c>
      <c r="H1583" s="11">
        <v>135.80047603</v>
      </c>
      <c r="I1583" s="11">
        <v>0</v>
      </c>
      <c r="J1583" s="11">
        <v>16</v>
      </c>
      <c r="K1583" s="11">
        <v>35.851614413999997</v>
      </c>
      <c r="L1583" s="11" t="s">
        <v>13</v>
      </c>
      <c r="M1583" s="11" t="s">
        <v>14</v>
      </c>
      <c r="N1583" s="11">
        <f t="shared" si="168"/>
        <v>1</v>
      </c>
      <c r="O1583" s="11">
        <f t="shared" si="169"/>
        <v>0</v>
      </c>
      <c r="P1583" s="11">
        <f t="shared" si="170"/>
        <v>1</v>
      </c>
      <c r="Q1583" s="11">
        <f t="shared" si="171"/>
        <v>0</v>
      </c>
      <c r="R1583" s="11">
        <f t="shared" si="172"/>
        <v>0</v>
      </c>
      <c r="S1583" s="11">
        <f t="shared" si="173"/>
        <v>0</v>
      </c>
      <c r="T1583" s="9">
        <f t="shared" si="174"/>
        <v>135.80047603</v>
      </c>
      <c r="AT1583" s="18"/>
      <c r="AU1583" s="15"/>
      <c r="AV1583" s="15"/>
      <c r="AW1583" s="15"/>
      <c r="AX1583" s="15"/>
      <c r="AY1583" s="15"/>
      <c r="AZ1583" s="15"/>
      <c r="BA1583" s="15"/>
      <c r="BB1583" s="15"/>
      <c r="BC1583" s="15"/>
      <c r="BD1583" s="15"/>
      <c r="BE1583" s="15"/>
      <c r="BF1583" s="15"/>
      <c r="BG1583" s="15"/>
      <c r="BH1583" s="15"/>
      <c r="BI1583" s="15"/>
      <c r="BJ1583" s="15"/>
      <c r="BK1583" s="15"/>
      <c r="BL1583" s="15"/>
      <c r="BM1583" s="15"/>
      <c r="BN1583" s="15"/>
      <c r="BO1583" s="15"/>
      <c r="BQ1583" s="18"/>
      <c r="BR1583" s="15"/>
      <c r="BS1583" s="15"/>
      <c r="BT1583" s="15"/>
      <c r="BU1583" s="15"/>
      <c r="BV1583" s="15"/>
      <c r="BW1583" s="15"/>
      <c r="BX1583" s="15"/>
      <c r="BY1583" s="15"/>
      <c r="BZ1583" s="15"/>
    </row>
    <row r="1584" spans="1:78" ht="15" customHeight="1" x14ac:dyDescent="0.75">
      <c r="A1584" s="10">
        <v>0</v>
      </c>
      <c r="B1584" s="11">
        <v>11500</v>
      </c>
      <c r="C1584" s="11">
        <v>70409</v>
      </c>
      <c r="D1584" s="11">
        <v>89099</v>
      </c>
      <c r="E1584" s="11">
        <v>9</v>
      </c>
      <c r="F1584" s="11">
        <v>0</v>
      </c>
      <c r="G1584" s="11">
        <v>0</v>
      </c>
      <c r="H1584" s="11">
        <v>169.40165199</v>
      </c>
      <c r="I1584" s="11">
        <v>0</v>
      </c>
      <c r="J1584" s="11">
        <v>11</v>
      </c>
      <c r="K1584" s="11">
        <v>40.174430055999999</v>
      </c>
      <c r="L1584" s="11" t="s">
        <v>20</v>
      </c>
      <c r="M1584" s="11" t="s">
        <v>18</v>
      </c>
      <c r="N1584" s="11">
        <f t="shared" si="168"/>
        <v>0</v>
      </c>
      <c r="O1584" s="11">
        <f t="shared" si="169"/>
        <v>0</v>
      </c>
      <c r="P1584" s="11">
        <f t="shared" si="170"/>
        <v>0</v>
      </c>
      <c r="Q1584" s="11">
        <f t="shared" si="171"/>
        <v>0</v>
      </c>
      <c r="R1584" s="11">
        <f t="shared" si="172"/>
        <v>0</v>
      </c>
      <c r="S1584" s="11">
        <f t="shared" si="173"/>
        <v>1</v>
      </c>
      <c r="T1584" s="9">
        <f t="shared" si="174"/>
        <v>0</v>
      </c>
      <c r="AT1584" s="18"/>
      <c r="AU1584" s="15"/>
      <c r="AV1584" s="15"/>
      <c r="AW1584" s="15"/>
      <c r="AX1584" s="15"/>
      <c r="AY1584" s="15"/>
      <c r="AZ1584" s="15"/>
      <c r="BA1584" s="15"/>
      <c r="BB1584" s="15"/>
      <c r="BC1584" s="15"/>
      <c r="BD1584" s="15"/>
      <c r="BE1584" s="15"/>
      <c r="BF1584" s="15"/>
      <c r="BG1584" s="15"/>
      <c r="BH1584" s="15"/>
      <c r="BI1584" s="15"/>
      <c r="BJ1584" s="15"/>
      <c r="BK1584" s="15"/>
      <c r="BL1584" s="15"/>
      <c r="BM1584" s="15"/>
      <c r="BN1584" s="15"/>
      <c r="BO1584" s="15"/>
      <c r="BQ1584" s="18"/>
      <c r="BR1584" s="15"/>
      <c r="BS1584" s="15"/>
      <c r="BT1584" s="15"/>
      <c r="BU1584" s="15"/>
      <c r="BV1584" s="15"/>
      <c r="BW1584" s="15"/>
      <c r="BX1584" s="15"/>
      <c r="BY1584" s="15"/>
      <c r="BZ1584" s="15"/>
    </row>
    <row r="1585" spans="1:78" ht="15" customHeight="1" x14ac:dyDescent="0.75">
      <c r="A1585" s="10">
        <v>0</v>
      </c>
      <c r="B1585" s="11">
        <v>11500</v>
      </c>
      <c r="C1585" s="11">
        <v>61264</v>
      </c>
      <c r="D1585" s="11">
        <v>75647</v>
      </c>
      <c r="E1585" s="11">
        <v>11</v>
      </c>
      <c r="F1585" s="11">
        <v>0</v>
      </c>
      <c r="G1585" s="11">
        <v>0</v>
      </c>
      <c r="H1585" s="11">
        <v>262.89018788999999</v>
      </c>
      <c r="I1585" s="11">
        <v>3</v>
      </c>
      <c r="J1585" s="11">
        <v>36</v>
      </c>
      <c r="K1585" s="11">
        <v>39.547882702000003</v>
      </c>
      <c r="L1585" s="11" t="s">
        <v>20</v>
      </c>
      <c r="M1585" s="11" t="s">
        <v>15</v>
      </c>
      <c r="N1585" s="11">
        <f t="shared" si="168"/>
        <v>0</v>
      </c>
      <c r="O1585" s="11">
        <f t="shared" si="169"/>
        <v>0</v>
      </c>
      <c r="P1585" s="11">
        <f t="shared" si="170"/>
        <v>0</v>
      </c>
      <c r="Q1585" s="11">
        <f t="shared" si="171"/>
        <v>1</v>
      </c>
      <c r="R1585" s="11">
        <f t="shared" si="172"/>
        <v>0</v>
      </c>
      <c r="S1585" s="11">
        <f t="shared" si="173"/>
        <v>0</v>
      </c>
      <c r="T1585" s="9">
        <f t="shared" si="174"/>
        <v>0</v>
      </c>
      <c r="AT1585" s="18"/>
      <c r="AU1585" s="15"/>
      <c r="AV1585" s="15"/>
      <c r="AW1585" s="15"/>
      <c r="AX1585" s="15"/>
      <c r="AY1585" s="15"/>
      <c r="AZ1585" s="15"/>
      <c r="BA1585" s="15"/>
      <c r="BB1585" s="15"/>
      <c r="BC1585" s="15"/>
      <c r="BD1585" s="15"/>
      <c r="BE1585" s="15"/>
      <c r="BF1585" s="15"/>
      <c r="BG1585" s="15"/>
      <c r="BH1585" s="15"/>
      <c r="BI1585" s="15"/>
      <c r="BJ1585" s="15"/>
      <c r="BK1585" s="15"/>
      <c r="BL1585" s="15"/>
      <c r="BM1585" s="15"/>
      <c r="BN1585" s="15"/>
      <c r="BO1585" s="15"/>
      <c r="BQ1585" s="18"/>
      <c r="BR1585" s="15"/>
      <c r="BS1585" s="15"/>
      <c r="BT1585" s="15"/>
      <c r="BU1585" s="15"/>
      <c r="BV1585" s="15"/>
      <c r="BW1585" s="15"/>
      <c r="BX1585" s="15"/>
      <c r="BY1585" s="15"/>
      <c r="BZ1585" s="15"/>
    </row>
    <row r="1586" spans="1:78" ht="15" customHeight="1" x14ac:dyDescent="0.75">
      <c r="A1586" s="10">
        <v>0</v>
      </c>
      <c r="B1586" s="11">
        <v>11500</v>
      </c>
      <c r="C1586" s="11">
        <v>44097</v>
      </c>
      <c r="D1586" s="11">
        <v>58336</v>
      </c>
      <c r="E1586" s="11">
        <v>0</v>
      </c>
      <c r="F1586" s="11">
        <v>0</v>
      </c>
      <c r="G1586" s="11">
        <v>0</v>
      </c>
      <c r="H1586" s="11">
        <v>173.31832075</v>
      </c>
      <c r="I1586" s="11">
        <v>0</v>
      </c>
      <c r="J1586" s="11">
        <v>20</v>
      </c>
      <c r="K1586" s="11">
        <v>38.191626024999998</v>
      </c>
      <c r="L1586" s="11" t="s">
        <v>20</v>
      </c>
      <c r="M1586" s="11" t="s">
        <v>15</v>
      </c>
      <c r="N1586" s="11">
        <f t="shared" si="168"/>
        <v>0</v>
      </c>
      <c r="O1586" s="11">
        <f t="shared" si="169"/>
        <v>0</v>
      </c>
      <c r="P1586" s="11">
        <f t="shared" si="170"/>
        <v>0</v>
      </c>
      <c r="Q1586" s="11">
        <f t="shared" si="171"/>
        <v>1</v>
      </c>
      <c r="R1586" s="11">
        <f t="shared" si="172"/>
        <v>0</v>
      </c>
      <c r="S1586" s="11">
        <f t="shared" si="173"/>
        <v>0</v>
      </c>
      <c r="T1586" s="9">
        <f t="shared" si="174"/>
        <v>0</v>
      </c>
      <c r="AT1586" s="18"/>
      <c r="AU1586" s="15"/>
      <c r="AV1586" s="15"/>
      <c r="AW1586" s="15"/>
      <c r="AX1586" s="15"/>
      <c r="AY1586" s="15"/>
      <c r="AZ1586" s="15"/>
      <c r="BA1586" s="15"/>
      <c r="BB1586" s="15"/>
      <c r="BC1586" s="15"/>
      <c r="BD1586" s="15"/>
      <c r="BE1586" s="15"/>
      <c r="BF1586" s="15"/>
      <c r="BG1586" s="15"/>
      <c r="BH1586" s="15"/>
      <c r="BI1586" s="15"/>
      <c r="BJ1586" s="15"/>
      <c r="BK1586" s="15"/>
      <c r="BL1586" s="15"/>
      <c r="BM1586" s="15"/>
      <c r="BN1586" s="15"/>
      <c r="BO1586" s="15"/>
      <c r="BQ1586" s="18"/>
      <c r="BR1586" s="15"/>
      <c r="BS1586" s="15"/>
      <c r="BT1586" s="15"/>
      <c r="BU1586" s="15"/>
      <c r="BV1586" s="15"/>
      <c r="BW1586" s="15"/>
      <c r="BX1586" s="15"/>
      <c r="BY1586" s="15"/>
      <c r="BZ1586" s="15"/>
    </row>
    <row r="1587" spans="1:78" ht="15" customHeight="1" x14ac:dyDescent="0.75">
      <c r="A1587" s="10">
        <v>0</v>
      </c>
      <c r="B1587" s="11">
        <v>11500</v>
      </c>
      <c r="C1587" s="11">
        <v>77143</v>
      </c>
      <c r="D1587" s="11">
        <v>86862</v>
      </c>
      <c r="E1587" s="11">
        <v>8</v>
      </c>
      <c r="F1587" s="11">
        <v>0</v>
      </c>
      <c r="G1587" s="11">
        <v>1</v>
      </c>
      <c r="H1587" s="11">
        <v>164.59640286999999</v>
      </c>
      <c r="I1587" s="11">
        <v>1</v>
      </c>
      <c r="J1587" s="11">
        <v>12</v>
      </c>
      <c r="K1587" s="11">
        <v>39.449692716999998</v>
      </c>
      <c r="L1587" s="11" t="s">
        <v>20</v>
      </c>
      <c r="M1587" s="11" t="s">
        <v>18</v>
      </c>
      <c r="N1587" s="11">
        <f t="shared" si="168"/>
        <v>0</v>
      </c>
      <c r="O1587" s="11">
        <f t="shared" si="169"/>
        <v>0</v>
      </c>
      <c r="P1587" s="11">
        <f t="shared" si="170"/>
        <v>0</v>
      </c>
      <c r="Q1587" s="11">
        <f t="shared" si="171"/>
        <v>0</v>
      </c>
      <c r="R1587" s="11">
        <f t="shared" si="172"/>
        <v>0</v>
      </c>
      <c r="S1587" s="11">
        <f t="shared" si="173"/>
        <v>1</v>
      </c>
      <c r="T1587" s="9">
        <f t="shared" si="174"/>
        <v>0</v>
      </c>
      <c r="AT1587" s="18"/>
      <c r="AU1587" s="15"/>
      <c r="AV1587" s="15"/>
      <c r="AW1587" s="15"/>
      <c r="AX1587" s="15"/>
      <c r="AY1587" s="15"/>
      <c r="AZ1587" s="15"/>
      <c r="BA1587" s="15"/>
      <c r="BB1587" s="15"/>
      <c r="BC1587" s="15"/>
      <c r="BD1587" s="15"/>
      <c r="BE1587" s="15"/>
      <c r="BF1587" s="15"/>
      <c r="BG1587" s="15"/>
      <c r="BH1587" s="15"/>
      <c r="BI1587" s="15"/>
      <c r="BJ1587" s="15"/>
      <c r="BK1587" s="15"/>
      <c r="BL1587" s="15"/>
      <c r="BM1587" s="15"/>
      <c r="BN1587" s="15"/>
      <c r="BO1587" s="15"/>
      <c r="BQ1587" s="18"/>
      <c r="BR1587" s="15"/>
      <c r="BS1587" s="15"/>
      <c r="BT1587" s="15"/>
      <c r="BU1587" s="15"/>
      <c r="BV1587" s="15"/>
      <c r="BW1587" s="15"/>
      <c r="BX1587" s="15"/>
      <c r="BY1587" s="15"/>
      <c r="BZ1587" s="15"/>
    </row>
    <row r="1588" spans="1:78" ht="15" customHeight="1" x14ac:dyDescent="0.75">
      <c r="A1588" s="10">
        <v>1</v>
      </c>
      <c r="B1588" s="11">
        <v>11500</v>
      </c>
      <c r="C1588" s="11">
        <v>21096</v>
      </c>
      <c r="D1588" s="11">
        <v>38952</v>
      </c>
      <c r="E1588" s="11">
        <v>13</v>
      </c>
      <c r="F1588" s="11">
        <v>0</v>
      </c>
      <c r="G1588" s="11">
        <v>0</v>
      </c>
      <c r="H1588" s="11">
        <v>129.69999999999999</v>
      </c>
      <c r="I1588" s="11">
        <v>0</v>
      </c>
      <c r="J1588" s="11">
        <v>5</v>
      </c>
      <c r="K1588" s="11"/>
      <c r="L1588" s="11" t="s">
        <v>20</v>
      </c>
      <c r="M1588" s="11" t="s">
        <v>15</v>
      </c>
      <c r="N1588" s="11">
        <f t="shared" si="168"/>
        <v>0</v>
      </c>
      <c r="O1588" s="11">
        <f t="shared" si="169"/>
        <v>0</v>
      </c>
      <c r="P1588" s="11">
        <f t="shared" si="170"/>
        <v>0</v>
      </c>
      <c r="Q1588" s="11">
        <f t="shared" si="171"/>
        <v>1</v>
      </c>
      <c r="R1588" s="11">
        <f t="shared" si="172"/>
        <v>0</v>
      </c>
      <c r="S1588" s="11">
        <f t="shared" si="173"/>
        <v>0</v>
      </c>
      <c r="T1588" s="9">
        <f t="shared" si="174"/>
        <v>0</v>
      </c>
      <c r="AT1588" s="18"/>
      <c r="AU1588" s="15"/>
      <c r="AV1588" s="15"/>
      <c r="AW1588" s="15"/>
      <c r="AX1588" s="15"/>
      <c r="AY1588" s="15"/>
      <c r="AZ1588" s="15"/>
      <c r="BA1588" s="15"/>
      <c r="BB1588" s="15"/>
      <c r="BC1588" s="15"/>
      <c r="BD1588" s="15"/>
      <c r="BE1588" s="15"/>
      <c r="BF1588" s="15"/>
      <c r="BG1588" s="15"/>
      <c r="BH1588" s="15"/>
      <c r="BI1588" s="15"/>
      <c r="BJ1588" s="15"/>
      <c r="BK1588" s="15"/>
      <c r="BL1588" s="15"/>
      <c r="BM1588" s="15"/>
      <c r="BN1588" s="15"/>
      <c r="BO1588" s="15"/>
      <c r="BQ1588" s="18"/>
      <c r="BR1588" s="15"/>
      <c r="BS1588" s="15"/>
      <c r="BT1588" s="15"/>
      <c r="BU1588" s="15"/>
      <c r="BV1588" s="15"/>
      <c r="BW1588" s="15"/>
      <c r="BX1588" s="15"/>
      <c r="BY1588" s="15"/>
      <c r="BZ1588" s="15"/>
    </row>
    <row r="1589" spans="1:78" ht="15" customHeight="1" x14ac:dyDescent="0.75">
      <c r="A1589" s="10">
        <v>1</v>
      </c>
      <c r="B1589" s="11">
        <v>11500</v>
      </c>
      <c r="C1589" s="11">
        <v>47597.57</v>
      </c>
      <c r="D1589" s="11">
        <v>75937.5</v>
      </c>
      <c r="E1589" s="11">
        <v>13.5</v>
      </c>
      <c r="F1589" s="11">
        <v>0</v>
      </c>
      <c r="G1589" s="11">
        <v>0</v>
      </c>
      <c r="H1589" s="11">
        <v>89.4</v>
      </c>
      <c r="I1589" s="11">
        <v>0</v>
      </c>
      <c r="J1589" s="11">
        <v>7</v>
      </c>
      <c r="K1589" s="11"/>
      <c r="L1589" s="11" t="s">
        <v>20</v>
      </c>
      <c r="M1589" s="11" t="s">
        <v>14</v>
      </c>
      <c r="N1589" s="11">
        <f t="shared" si="168"/>
        <v>0</v>
      </c>
      <c r="O1589" s="11">
        <f t="shared" si="169"/>
        <v>0</v>
      </c>
      <c r="P1589" s="11">
        <f t="shared" si="170"/>
        <v>1</v>
      </c>
      <c r="Q1589" s="11">
        <f t="shared" si="171"/>
        <v>0</v>
      </c>
      <c r="R1589" s="11">
        <f t="shared" si="172"/>
        <v>0</v>
      </c>
      <c r="S1589" s="11">
        <f t="shared" si="173"/>
        <v>0</v>
      </c>
      <c r="T1589" s="9">
        <f t="shared" si="174"/>
        <v>0</v>
      </c>
      <c r="AT1589" s="18"/>
      <c r="AU1589" s="15"/>
      <c r="AV1589" s="15"/>
      <c r="AW1589" s="15"/>
      <c r="AX1589" s="15"/>
      <c r="AY1589" s="15"/>
      <c r="AZ1589" s="15"/>
      <c r="BA1589" s="15"/>
      <c r="BB1589" s="15"/>
      <c r="BC1589" s="15"/>
      <c r="BD1589" s="15"/>
      <c r="BE1589" s="15"/>
      <c r="BF1589" s="15"/>
      <c r="BG1589" s="15"/>
      <c r="BH1589" s="15"/>
      <c r="BI1589" s="15"/>
      <c r="BJ1589" s="15"/>
      <c r="BK1589" s="15"/>
      <c r="BL1589" s="15"/>
      <c r="BM1589" s="15"/>
      <c r="BN1589" s="15"/>
      <c r="BO1589" s="15"/>
      <c r="BQ1589" s="18"/>
      <c r="BR1589" s="15"/>
      <c r="BS1589" s="15"/>
      <c r="BT1589" s="15"/>
      <c r="BU1589" s="15"/>
      <c r="BV1589" s="15"/>
      <c r="BW1589" s="15"/>
      <c r="BX1589" s="15"/>
      <c r="BY1589" s="15"/>
      <c r="BZ1589" s="15"/>
    </row>
    <row r="1590" spans="1:78" ht="15" customHeight="1" x14ac:dyDescent="0.75">
      <c r="A1590" s="10">
        <v>1</v>
      </c>
      <c r="B1590" s="11">
        <v>11500</v>
      </c>
      <c r="C1590" s="11">
        <v>67000</v>
      </c>
      <c r="D1590" s="11">
        <v>83000</v>
      </c>
      <c r="E1590" s="11">
        <v>4</v>
      </c>
      <c r="F1590" s="11"/>
      <c r="G1590" s="11"/>
      <c r="H1590" s="11"/>
      <c r="I1590" s="11"/>
      <c r="J1590" s="11"/>
      <c r="K1590" s="11"/>
      <c r="L1590" s="11" t="s">
        <v>20</v>
      </c>
      <c r="M1590" s="11" t="s">
        <v>18</v>
      </c>
      <c r="N1590" s="11">
        <f t="shared" si="168"/>
        <v>0</v>
      </c>
      <c r="O1590" s="11">
        <f t="shared" si="169"/>
        <v>0</v>
      </c>
      <c r="P1590" s="11">
        <f t="shared" si="170"/>
        <v>0</v>
      </c>
      <c r="Q1590" s="11">
        <f t="shared" si="171"/>
        <v>0</v>
      </c>
      <c r="R1590" s="11">
        <f t="shared" si="172"/>
        <v>0</v>
      </c>
      <c r="S1590" s="11">
        <f t="shared" si="173"/>
        <v>1</v>
      </c>
      <c r="T1590" s="9">
        <f t="shared" si="174"/>
        <v>0</v>
      </c>
      <c r="AT1590" s="18"/>
      <c r="AU1590" s="15"/>
      <c r="AV1590" s="15"/>
      <c r="AW1590" s="15"/>
      <c r="AX1590" s="15"/>
      <c r="AY1590" s="15"/>
      <c r="AZ1590" s="15"/>
      <c r="BA1590" s="15"/>
      <c r="BB1590" s="15"/>
      <c r="BC1590" s="15"/>
      <c r="BD1590" s="15"/>
      <c r="BE1590" s="15"/>
      <c r="BF1590" s="15"/>
      <c r="BG1590" s="15"/>
      <c r="BH1590" s="15"/>
      <c r="BI1590" s="15"/>
      <c r="BJ1590" s="15"/>
      <c r="BK1590" s="15"/>
      <c r="BL1590" s="15"/>
      <c r="BM1590" s="15"/>
      <c r="BN1590" s="15"/>
      <c r="BO1590" s="15"/>
      <c r="BQ1590" s="18"/>
      <c r="BR1590" s="15"/>
      <c r="BS1590" s="15"/>
      <c r="BT1590" s="15"/>
      <c r="BU1590" s="15"/>
      <c r="BV1590" s="15"/>
      <c r="BW1590" s="15"/>
      <c r="BX1590" s="15"/>
      <c r="BY1590" s="15"/>
      <c r="BZ1590" s="15"/>
    </row>
    <row r="1591" spans="1:78" ht="15" customHeight="1" x14ac:dyDescent="0.75">
      <c r="A1591" s="10">
        <v>1</v>
      </c>
      <c r="B1591" s="11">
        <v>11500</v>
      </c>
      <c r="C1591" s="11">
        <v>62000</v>
      </c>
      <c r="D1591" s="11">
        <v>83000</v>
      </c>
      <c r="E1591" s="11">
        <v>0</v>
      </c>
      <c r="F1591" s="11">
        <v>5</v>
      </c>
      <c r="G1591" s="11">
        <v>1</v>
      </c>
      <c r="H1591" s="11">
        <v>177.56666666999999</v>
      </c>
      <c r="I1591" s="11">
        <v>2</v>
      </c>
      <c r="J1591" s="11">
        <v>34</v>
      </c>
      <c r="K1591" s="11"/>
      <c r="L1591" s="11" t="s">
        <v>20</v>
      </c>
      <c r="M1591" s="11"/>
      <c r="N1591" s="11">
        <f t="shared" si="168"/>
        <v>0</v>
      </c>
      <c r="O1591" s="11">
        <f t="shared" si="169"/>
        <v>0</v>
      </c>
      <c r="P1591" s="11">
        <f t="shared" si="170"/>
        <v>0</v>
      </c>
      <c r="Q1591" s="11">
        <f t="shared" si="171"/>
        <v>0</v>
      </c>
      <c r="R1591" s="11">
        <f t="shared" si="172"/>
        <v>0</v>
      </c>
      <c r="S1591" s="11">
        <f t="shared" si="173"/>
        <v>0</v>
      </c>
      <c r="T1591" s="9">
        <f t="shared" si="174"/>
        <v>0</v>
      </c>
      <c r="AT1591" s="18"/>
      <c r="AU1591" s="15"/>
      <c r="AV1591" s="15"/>
      <c r="AW1591" s="15"/>
      <c r="AX1591" s="15"/>
      <c r="AY1591" s="15"/>
      <c r="AZ1591" s="15"/>
      <c r="BA1591" s="15"/>
      <c r="BB1591" s="15"/>
      <c r="BC1591" s="15"/>
      <c r="BD1591" s="15"/>
      <c r="BE1591" s="15"/>
      <c r="BF1591" s="15"/>
      <c r="BG1591" s="15"/>
      <c r="BH1591" s="15"/>
      <c r="BI1591" s="15"/>
      <c r="BJ1591" s="15"/>
      <c r="BK1591" s="15"/>
      <c r="BL1591" s="15"/>
      <c r="BM1591" s="15"/>
      <c r="BN1591" s="15"/>
      <c r="BO1591" s="15"/>
      <c r="BQ1591" s="18"/>
      <c r="BR1591" s="15"/>
      <c r="BS1591" s="15"/>
      <c r="BT1591" s="15"/>
      <c r="BU1591" s="15"/>
      <c r="BV1591" s="15"/>
      <c r="BW1591" s="15"/>
      <c r="BX1591" s="15"/>
      <c r="BY1591" s="15"/>
      <c r="BZ1591" s="15"/>
    </row>
    <row r="1592" spans="1:78" ht="15" customHeight="1" x14ac:dyDescent="0.75">
      <c r="A1592" s="10">
        <v>0</v>
      </c>
      <c r="B1592" s="11">
        <v>11500</v>
      </c>
      <c r="C1592" s="11">
        <v>64371</v>
      </c>
      <c r="D1592" s="11">
        <v>73636</v>
      </c>
      <c r="E1592" s="11">
        <v>2</v>
      </c>
      <c r="F1592" s="11">
        <v>0</v>
      </c>
      <c r="G1592" s="11">
        <v>0</v>
      </c>
      <c r="H1592" s="11">
        <v>162.11625391999999</v>
      </c>
      <c r="I1592" s="11">
        <v>1</v>
      </c>
      <c r="J1592" s="11">
        <v>35</v>
      </c>
      <c r="K1592" s="11">
        <v>39.791198954999999</v>
      </c>
      <c r="L1592" s="11" t="s">
        <v>20</v>
      </c>
      <c r="M1592" s="11" t="s">
        <v>18</v>
      </c>
      <c r="N1592" s="11">
        <f t="shared" si="168"/>
        <v>0</v>
      </c>
      <c r="O1592" s="11">
        <f t="shared" si="169"/>
        <v>0</v>
      </c>
      <c r="P1592" s="11">
        <f t="shared" si="170"/>
        <v>0</v>
      </c>
      <c r="Q1592" s="11">
        <f t="shared" si="171"/>
        <v>0</v>
      </c>
      <c r="R1592" s="11">
        <f t="shared" si="172"/>
        <v>0</v>
      </c>
      <c r="S1592" s="11">
        <f t="shared" si="173"/>
        <v>1</v>
      </c>
      <c r="T1592" s="9">
        <f t="shared" si="174"/>
        <v>0</v>
      </c>
      <c r="AT1592" s="18"/>
      <c r="AU1592" s="15"/>
      <c r="AV1592" s="15"/>
      <c r="AW1592" s="15"/>
      <c r="AX1592" s="15"/>
      <c r="AY1592" s="15"/>
      <c r="AZ1592" s="15"/>
      <c r="BA1592" s="15"/>
      <c r="BB1592" s="15"/>
      <c r="BC1592" s="15"/>
      <c r="BD1592" s="15"/>
      <c r="BE1592" s="15"/>
      <c r="BF1592" s="15"/>
      <c r="BG1592" s="15"/>
      <c r="BH1592" s="15"/>
      <c r="BI1592" s="15"/>
      <c r="BJ1592" s="15"/>
      <c r="BK1592" s="15"/>
      <c r="BL1592" s="15"/>
      <c r="BM1592" s="15"/>
      <c r="BN1592" s="15"/>
      <c r="BO1592" s="15"/>
      <c r="BQ1592" s="18"/>
      <c r="BR1592" s="15"/>
      <c r="BS1592" s="15"/>
      <c r="BT1592" s="15"/>
      <c r="BU1592" s="15"/>
      <c r="BV1592" s="15"/>
      <c r="BW1592" s="15"/>
      <c r="BX1592" s="15"/>
      <c r="BY1592" s="15"/>
      <c r="BZ1592" s="15"/>
    </row>
    <row r="1593" spans="1:78" ht="15" customHeight="1" x14ac:dyDescent="0.75">
      <c r="A1593" s="10">
        <v>0</v>
      </c>
      <c r="B1593" s="11">
        <v>11500</v>
      </c>
      <c r="C1593" s="11">
        <v>63136</v>
      </c>
      <c r="D1593" s="11">
        <v>81099</v>
      </c>
      <c r="E1593" s="11">
        <v>3</v>
      </c>
      <c r="F1593" s="11"/>
      <c r="G1593" s="11"/>
      <c r="H1593" s="11">
        <v>149.06474483</v>
      </c>
      <c r="I1593" s="11"/>
      <c r="J1593" s="11">
        <v>35</v>
      </c>
      <c r="K1593" s="11">
        <v>28.975940118</v>
      </c>
      <c r="L1593" s="11" t="s">
        <v>20</v>
      </c>
      <c r="M1593" s="11" t="s">
        <v>14</v>
      </c>
      <c r="N1593" s="11">
        <f t="shared" si="168"/>
        <v>0</v>
      </c>
      <c r="O1593" s="11">
        <f t="shared" si="169"/>
        <v>0</v>
      </c>
      <c r="P1593" s="11">
        <f t="shared" si="170"/>
        <v>1</v>
      </c>
      <c r="Q1593" s="11">
        <f t="shared" si="171"/>
        <v>0</v>
      </c>
      <c r="R1593" s="11">
        <f t="shared" si="172"/>
        <v>0</v>
      </c>
      <c r="S1593" s="11">
        <f t="shared" si="173"/>
        <v>0</v>
      </c>
      <c r="T1593" s="9">
        <f t="shared" si="174"/>
        <v>0</v>
      </c>
      <c r="AT1593" s="18"/>
      <c r="AU1593" s="15"/>
      <c r="AV1593" s="15"/>
      <c r="AW1593" s="15"/>
      <c r="AX1593" s="15"/>
      <c r="AY1593" s="15"/>
      <c r="AZ1593" s="15"/>
      <c r="BA1593" s="15"/>
      <c r="BB1593" s="15"/>
      <c r="BC1593" s="15"/>
      <c r="BD1593" s="15"/>
      <c r="BE1593" s="15"/>
      <c r="BF1593" s="15"/>
      <c r="BG1593" s="15"/>
      <c r="BH1593" s="15"/>
      <c r="BI1593" s="15"/>
      <c r="BJ1593" s="15"/>
      <c r="BK1593" s="15"/>
      <c r="BL1593" s="15"/>
      <c r="BM1593" s="15"/>
      <c r="BN1593" s="15"/>
      <c r="BO1593" s="15"/>
      <c r="BQ1593" s="18"/>
      <c r="BR1593" s="15"/>
      <c r="BS1593" s="15"/>
      <c r="BT1593" s="15"/>
      <c r="BU1593" s="15"/>
      <c r="BV1593" s="15"/>
      <c r="BW1593" s="15"/>
      <c r="BX1593" s="15"/>
      <c r="BY1593" s="15"/>
      <c r="BZ1593" s="15"/>
    </row>
    <row r="1594" spans="1:78" ht="15" customHeight="1" x14ac:dyDescent="0.75">
      <c r="A1594" s="10">
        <v>0</v>
      </c>
      <c r="B1594" s="11">
        <v>11500</v>
      </c>
      <c r="C1594" s="11">
        <v>29281</v>
      </c>
      <c r="D1594" s="11">
        <v>37717</v>
      </c>
      <c r="E1594" s="11">
        <v>15</v>
      </c>
      <c r="F1594" s="11">
        <v>0</v>
      </c>
      <c r="G1594" s="11">
        <v>0</v>
      </c>
      <c r="H1594" s="11">
        <v>61.915444655000002</v>
      </c>
      <c r="I1594" s="11">
        <v>0</v>
      </c>
      <c r="J1594" s="11">
        <v>9</v>
      </c>
      <c r="K1594" s="11">
        <v>30.702428546</v>
      </c>
      <c r="L1594" s="11" t="s">
        <v>13</v>
      </c>
      <c r="M1594" s="11" t="s">
        <v>17</v>
      </c>
      <c r="N1594" s="11">
        <f t="shared" si="168"/>
        <v>1</v>
      </c>
      <c r="O1594" s="11">
        <f t="shared" si="169"/>
        <v>1</v>
      </c>
      <c r="P1594" s="11">
        <f t="shared" si="170"/>
        <v>0</v>
      </c>
      <c r="Q1594" s="11">
        <f t="shared" si="171"/>
        <v>0</v>
      </c>
      <c r="R1594" s="11">
        <f t="shared" si="172"/>
        <v>0</v>
      </c>
      <c r="S1594" s="11">
        <f t="shared" si="173"/>
        <v>0</v>
      </c>
      <c r="T1594" s="9">
        <f t="shared" si="174"/>
        <v>61.915444655000002</v>
      </c>
      <c r="AT1594" s="18"/>
      <c r="AU1594" s="15"/>
      <c r="AV1594" s="15"/>
      <c r="AW1594" s="15"/>
      <c r="AX1594" s="15"/>
      <c r="AY1594" s="15"/>
      <c r="AZ1594" s="15"/>
      <c r="BA1594" s="15"/>
      <c r="BB1594" s="15"/>
      <c r="BC1594" s="15"/>
      <c r="BD1594" s="15"/>
      <c r="BE1594" s="15"/>
      <c r="BF1594" s="15"/>
      <c r="BG1594" s="15"/>
      <c r="BH1594" s="15"/>
      <c r="BI1594" s="15"/>
      <c r="BJ1594" s="15"/>
      <c r="BK1594" s="15"/>
      <c r="BL1594" s="15"/>
      <c r="BM1594" s="15"/>
      <c r="BN1594" s="15"/>
      <c r="BO1594" s="15"/>
      <c r="BQ1594" s="18"/>
      <c r="BR1594" s="15"/>
      <c r="BS1594" s="15"/>
      <c r="BT1594" s="15"/>
      <c r="BU1594" s="15"/>
      <c r="BV1594" s="15"/>
      <c r="BW1594" s="15"/>
      <c r="BX1594" s="15"/>
      <c r="BY1594" s="15"/>
      <c r="BZ1594" s="15"/>
    </row>
    <row r="1595" spans="1:78" ht="15" customHeight="1" x14ac:dyDescent="0.75">
      <c r="A1595" s="10">
        <v>0</v>
      </c>
      <c r="B1595" s="11">
        <v>11500</v>
      </c>
      <c r="C1595" s="11">
        <v>104610</v>
      </c>
      <c r="D1595" s="11">
        <v>118861</v>
      </c>
      <c r="E1595" s="11">
        <v>18</v>
      </c>
      <c r="F1595" s="11">
        <v>0</v>
      </c>
      <c r="G1595" s="11">
        <v>1</v>
      </c>
      <c r="H1595" s="11">
        <v>203.70020242999999</v>
      </c>
      <c r="I1595" s="11">
        <v>1</v>
      </c>
      <c r="J1595" s="11">
        <v>16</v>
      </c>
      <c r="K1595" s="11">
        <v>37.596951451999999</v>
      </c>
      <c r="L1595" s="11" t="s">
        <v>20</v>
      </c>
      <c r="M1595" s="11" t="s">
        <v>14</v>
      </c>
      <c r="N1595" s="11">
        <f t="shared" si="168"/>
        <v>0</v>
      </c>
      <c r="O1595" s="11">
        <f t="shared" si="169"/>
        <v>0</v>
      </c>
      <c r="P1595" s="11">
        <f t="shared" si="170"/>
        <v>1</v>
      </c>
      <c r="Q1595" s="11">
        <f t="shared" si="171"/>
        <v>0</v>
      </c>
      <c r="R1595" s="11">
        <f t="shared" si="172"/>
        <v>0</v>
      </c>
      <c r="S1595" s="11">
        <f t="shared" si="173"/>
        <v>0</v>
      </c>
      <c r="T1595" s="9">
        <f t="shared" si="174"/>
        <v>0</v>
      </c>
      <c r="AT1595" s="18"/>
      <c r="AU1595" s="15"/>
      <c r="AV1595" s="15"/>
      <c r="AW1595" s="15"/>
      <c r="AX1595" s="15"/>
      <c r="AY1595" s="15"/>
      <c r="AZ1595" s="15"/>
      <c r="BA1595" s="15"/>
      <c r="BB1595" s="15"/>
      <c r="BC1595" s="15"/>
      <c r="BD1595" s="15"/>
      <c r="BE1595" s="15"/>
      <c r="BF1595" s="15"/>
      <c r="BG1595" s="15"/>
      <c r="BH1595" s="15"/>
      <c r="BI1595" s="15"/>
      <c r="BJ1595" s="15"/>
      <c r="BK1595" s="15"/>
      <c r="BL1595" s="15"/>
      <c r="BM1595" s="15"/>
      <c r="BN1595" s="15"/>
      <c r="BO1595" s="15"/>
      <c r="BQ1595" s="18"/>
      <c r="BR1595" s="15"/>
      <c r="BS1595" s="15"/>
      <c r="BT1595" s="15"/>
      <c r="BU1595" s="15"/>
      <c r="BV1595" s="15"/>
      <c r="BW1595" s="15"/>
      <c r="BX1595" s="15"/>
      <c r="BY1595" s="15"/>
      <c r="BZ1595" s="15"/>
    </row>
    <row r="1596" spans="1:78" ht="15" customHeight="1" x14ac:dyDescent="0.75">
      <c r="A1596" s="10">
        <v>0</v>
      </c>
      <c r="B1596" s="11">
        <v>11500</v>
      </c>
      <c r="C1596" s="11"/>
      <c r="D1596" s="11">
        <v>64037</v>
      </c>
      <c r="E1596" s="11"/>
      <c r="F1596" s="11">
        <v>0</v>
      </c>
      <c r="G1596" s="11">
        <v>0</v>
      </c>
      <c r="H1596" s="11">
        <v>354.17458076000003</v>
      </c>
      <c r="I1596" s="11">
        <v>0</v>
      </c>
      <c r="J1596" s="11">
        <v>7</v>
      </c>
      <c r="K1596" s="11">
        <v>34.355739237999998</v>
      </c>
      <c r="L1596" s="11" t="s">
        <v>13</v>
      </c>
      <c r="M1596" s="11" t="s">
        <v>14</v>
      </c>
      <c r="N1596" s="11">
        <f t="shared" si="168"/>
        <v>1</v>
      </c>
      <c r="O1596" s="11">
        <f t="shared" si="169"/>
        <v>0</v>
      </c>
      <c r="P1596" s="11">
        <f t="shared" si="170"/>
        <v>1</v>
      </c>
      <c r="Q1596" s="11">
        <f t="shared" si="171"/>
        <v>0</v>
      </c>
      <c r="R1596" s="11">
        <f t="shared" si="172"/>
        <v>0</v>
      </c>
      <c r="S1596" s="11">
        <f t="shared" si="173"/>
        <v>0</v>
      </c>
      <c r="T1596" s="9">
        <f t="shared" si="174"/>
        <v>354.17458076000003</v>
      </c>
      <c r="AT1596" s="18"/>
      <c r="AU1596" s="15"/>
      <c r="AV1596" s="15"/>
      <c r="AW1596" s="15"/>
      <c r="AX1596" s="15"/>
      <c r="AY1596" s="15"/>
      <c r="AZ1596" s="15"/>
      <c r="BA1596" s="15"/>
      <c r="BB1596" s="15"/>
      <c r="BC1596" s="15"/>
      <c r="BD1596" s="15"/>
      <c r="BE1596" s="15"/>
      <c r="BF1596" s="15"/>
      <c r="BG1596" s="15"/>
      <c r="BH1596" s="15"/>
      <c r="BI1596" s="15"/>
      <c r="BJ1596" s="15"/>
      <c r="BK1596" s="15"/>
      <c r="BL1596" s="15"/>
      <c r="BM1596" s="15"/>
      <c r="BN1596" s="15"/>
      <c r="BO1596" s="15"/>
      <c r="BQ1596" s="18"/>
      <c r="BR1596" s="15"/>
      <c r="BS1596" s="15"/>
      <c r="BT1596" s="15"/>
      <c r="BU1596" s="15"/>
      <c r="BV1596" s="15"/>
      <c r="BW1596" s="15"/>
      <c r="BX1596" s="15"/>
      <c r="BY1596" s="15"/>
      <c r="BZ1596" s="15"/>
    </row>
    <row r="1597" spans="1:78" ht="15" customHeight="1" x14ac:dyDescent="0.75">
      <c r="A1597" s="10">
        <v>0</v>
      </c>
      <c r="B1597" s="11">
        <v>11500</v>
      </c>
      <c r="C1597" s="11">
        <v>59781</v>
      </c>
      <c r="D1597" s="11">
        <v>69864</v>
      </c>
      <c r="E1597" s="11">
        <v>4</v>
      </c>
      <c r="F1597" s="11">
        <v>0</v>
      </c>
      <c r="G1597" s="11">
        <v>1</v>
      </c>
      <c r="H1597" s="11">
        <v>312.54739604000002</v>
      </c>
      <c r="I1597" s="11">
        <v>0</v>
      </c>
      <c r="J1597" s="11">
        <v>9</v>
      </c>
      <c r="K1597" s="11">
        <v>31.181801354000001</v>
      </c>
      <c r="L1597" s="11" t="s">
        <v>20</v>
      </c>
      <c r="M1597" s="11" t="s">
        <v>14</v>
      </c>
      <c r="N1597" s="11">
        <f t="shared" si="168"/>
        <v>0</v>
      </c>
      <c r="O1597" s="11">
        <f t="shared" si="169"/>
        <v>0</v>
      </c>
      <c r="P1597" s="11">
        <f t="shared" si="170"/>
        <v>1</v>
      </c>
      <c r="Q1597" s="11">
        <f t="shared" si="171"/>
        <v>0</v>
      </c>
      <c r="R1597" s="11">
        <f t="shared" si="172"/>
        <v>0</v>
      </c>
      <c r="S1597" s="11">
        <f t="shared" si="173"/>
        <v>0</v>
      </c>
      <c r="T1597" s="9">
        <f t="shared" si="174"/>
        <v>0</v>
      </c>
      <c r="AT1597" s="18"/>
      <c r="AU1597" s="15"/>
      <c r="AV1597" s="15"/>
      <c r="AW1597" s="15"/>
      <c r="AX1597" s="15"/>
      <c r="AY1597" s="15"/>
      <c r="AZ1597" s="15"/>
      <c r="BA1597" s="15"/>
      <c r="BB1597" s="15"/>
      <c r="BC1597" s="15"/>
      <c r="BD1597" s="15"/>
      <c r="BE1597" s="15"/>
      <c r="BF1597" s="15"/>
      <c r="BG1597" s="15"/>
      <c r="BH1597" s="15"/>
      <c r="BI1597" s="15"/>
      <c r="BJ1597" s="15"/>
      <c r="BK1597" s="15"/>
      <c r="BL1597" s="15"/>
      <c r="BM1597" s="15"/>
      <c r="BN1597" s="15"/>
      <c r="BO1597" s="15"/>
      <c r="BQ1597" s="18"/>
      <c r="BR1597" s="15"/>
      <c r="BS1597" s="15"/>
      <c r="BT1597" s="15"/>
      <c r="BU1597" s="15"/>
      <c r="BV1597" s="15"/>
      <c r="BW1597" s="15"/>
      <c r="BX1597" s="15"/>
      <c r="BY1597" s="15"/>
      <c r="BZ1597" s="15"/>
    </row>
    <row r="1598" spans="1:78" ht="15" customHeight="1" x14ac:dyDescent="0.75">
      <c r="A1598" s="10">
        <v>0</v>
      </c>
      <c r="B1598" s="11">
        <v>11500</v>
      </c>
      <c r="C1598" s="11">
        <v>22758</v>
      </c>
      <c r="D1598" s="11">
        <v>36922</v>
      </c>
      <c r="E1598" s="11">
        <v>7</v>
      </c>
      <c r="F1598" s="11">
        <v>0</v>
      </c>
      <c r="G1598" s="11">
        <v>1</v>
      </c>
      <c r="H1598" s="11">
        <v>103.04811711000001</v>
      </c>
      <c r="I1598" s="11">
        <v>0</v>
      </c>
      <c r="J1598" s="11">
        <v>16</v>
      </c>
      <c r="K1598" s="11">
        <v>19.020168303999998</v>
      </c>
      <c r="L1598" s="11" t="s">
        <v>20</v>
      </c>
      <c r="M1598" s="11" t="s">
        <v>15</v>
      </c>
      <c r="N1598" s="11">
        <f t="shared" si="168"/>
        <v>0</v>
      </c>
      <c r="O1598" s="11">
        <f t="shared" si="169"/>
        <v>0</v>
      </c>
      <c r="P1598" s="11">
        <f t="shared" si="170"/>
        <v>0</v>
      </c>
      <c r="Q1598" s="11">
        <f t="shared" si="171"/>
        <v>1</v>
      </c>
      <c r="R1598" s="11">
        <f t="shared" si="172"/>
        <v>0</v>
      </c>
      <c r="S1598" s="11">
        <f t="shared" si="173"/>
        <v>0</v>
      </c>
      <c r="T1598" s="9">
        <f t="shared" si="174"/>
        <v>0</v>
      </c>
      <c r="AT1598" s="18"/>
      <c r="AU1598" s="15"/>
      <c r="AV1598" s="15"/>
      <c r="AW1598" s="15"/>
      <c r="AX1598" s="15"/>
      <c r="AY1598" s="15"/>
      <c r="AZ1598" s="15"/>
      <c r="BA1598" s="15"/>
      <c r="BB1598" s="15"/>
      <c r="BC1598" s="15"/>
      <c r="BD1598" s="15"/>
      <c r="BE1598" s="15"/>
      <c r="BF1598" s="15"/>
      <c r="BG1598" s="15"/>
      <c r="BH1598" s="15"/>
      <c r="BI1598" s="15"/>
      <c r="BJ1598" s="15"/>
      <c r="BK1598" s="15"/>
      <c r="BL1598" s="15"/>
      <c r="BM1598" s="15"/>
      <c r="BN1598" s="15"/>
      <c r="BO1598" s="15"/>
      <c r="BQ1598" s="18"/>
      <c r="BR1598" s="15"/>
      <c r="BS1598" s="15"/>
      <c r="BT1598" s="15"/>
      <c r="BU1598" s="15"/>
      <c r="BV1598" s="15"/>
      <c r="BW1598" s="15"/>
      <c r="BX1598" s="15"/>
      <c r="BY1598" s="15"/>
      <c r="BZ1598" s="15"/>
    </row>
    <row r="1599" spans="1:78" ht="15" customHeight="1" x14ac:dyDescent="0.75">
      <c r="A1599" s="10">
        <v>0</v>
      </c>
      <c r="B1599" s="11">
        <v>11600</v>
      </c>
      <c r="C1599" s="11">
        <v>82326</v>
      </c>
      <c r="D1599" s="11">
        <v>94599</v>
      </c>
      <c r="E1599" s="11">
        <v>0</v>
      </c>
      <c r="F1599" s="11">
        <v>4</v>
      </c>
      <c r="G1599" s="11">
        <v>0</v>
      </c>
      <c r="H1599" s="11"/>
      <c r="I1599" s="11">
        <v>0</v>
      </c>
      <c r="J1599" s="11">
        <v>3</v>
      </c>
      <c r="K1599" s="11">
        <v>29.893621477</v>
      </c>
      <c r="L1599" s="11" t="s">
        <v>20</v>
      </c>
      <c r="M1599" s="11" t="s">
        <v>14</v>
      </c>
      <c r="N1599" s="11">
        <f t="shared" si="168"/>
        <v>0</v>
      </c>
      <c r="O1599" s="11">
        <f t="shared" si="169"/>
        <v>0</v>
      </c>
      <c r="P1599" s="11">
        <f t="shared" si="170"/>
        <v>1</v>
      </c>
      <c r="Q1599" s="11">
        <f t="shared" si="171"/>
        <v>0</v>
      </c>
      <c r="R1599" s="11">
        <f t="shared" si="172"/>
        <v>0</v>
      </c>
      <c r="S1599" s="11">
        <f t="shared" si="173"/>
        <v>0</v>
      </c>
      <c r="T1599" s="9">
        <f t="shared" si="174"/>
        <v>0</v>
      </c>
      <c r="AT1599" s="18"/>
      <c r="AU1599" s="15"/>
      <c r="AV1599" s="15"/>
      <c r="AW1599" s="15"/>
      <c r="AX1599" s="15"/>
      <c r="AY1599" s="15"/>
      <c r="AZ1599" s="15"/>
      <c r="BA1599" s="15"/>
      <c r="BB1599" s="15"/>
      <c r="BC1599" s="15"/>
      <c r="BD1599" s="15"/>
      <c r="BE1599" s="15"/>
      <c r="BF1599" s="15"/>
      <c r="BG1599" s="15"/>
      <c r="BH1599" s="15"/>
      <c r="BI1599" s="15"/>
      <c r="BJ1599" s="15"/>
      <c r="BK1599" s="15"/>
      <c r="BL1599" s="15"/>
      <c r="BM1599" s="15"/>
      <c r="BN1599" s="15"/>
      <c r="BO1599" s="15"/>
      <c r="BQ1599" s="18"/>
      <c r="BR1599" s="15"/>
      <c r="BS1599" s="15"/>
      <c r="BT1599" s="15"/>
      <c r="BU1599" s="15"/>
      <c r="BV1599" s="15"/>
      <c r="BW1599" s="15"/>
      <c r="BX1599" s="15"/>
      <c r="BY1599" s="15"/>
      <c r="BZ1599" s="15"/>
    </row>
    <row r="1600" spans="1:78" ht="15" customHeight="1" x14ac:dyDescent="0.75">
      <c r="A1600" s="10">
        <v>0</v>
      </c>
      <c r="B1600" s="11">
        <v>11600</v>
      </c>
      <c r="C1600" s="11">
        <v>64143</v>
      </c>
      <c r="D1600" s="11">
        <v>78851</v>
      </c>
      <c r="E1600" s="11">
        <v>6</v>
      </c>
      <c r="F1600" s="11">
        <v>0</v>
      </c>
      <c r="G1600" s="11">
        <v>3</v>
      </c>
      <c r="H1600" s="11">
        <v>201.36992201999999</v>
      </c>
      <c r="I1600" s="11">
        <v>3</v>
      </c>
      <c r="J1600" s="11">
        <v>29</v>
      </c>
      <c r="K1600" s="11">
        <v>35.795804943</v>
      </c>
      <c r="L1600" s="11" t="s">
        <v>20</v>
      </c>
      <c r="M1600" s="11" t="s">
        <v>15</v>
      </c>
      <c r="N1600" s="11">
        <f t="shared" si="168"/>
        <v>0</v>
      </c>
      <c r="O1600" s="11">
        <f t="shared" si="169"/>
        <v>0</v>
      </c>
      <c r="P1600" s="11">
        <f t="shared" si="170"/>
        <v>0</v>
      </c>
      <c r="Q1600" s="11">
        <f t="shared" si="171"/>
        <v>1</v>
      </c>
      <c r="R1600" s="11">
        <f t="shared" si="172"/>
        <v>0</v>
      </c>
      <c r="S1600" s="11">
        <f t="shared" si="173"/>
        <v>0</v>
      </c>
      <c r="T1600" s="9">
        <f t="shared" si="174"/>
        <v>0</v>
      </c>
      <c r="AT1600" s="18"/>
      <c r="AU1600" s="15"/>
      <c r="AV1600" s="15"/>
      <c r="AW1600" s="15"/>
      <c r="AX1600" s="15"/>
      <c r="AY1600" s="15"/>
      <c r="AZ1600" s="15"/>
      <c r="BA1600" s="15"/>
      <c r="BB1600" s="15"/>
      <c r="BC1600" s="15"/>
      <c r="BD1600" s="15"/>
      <c r="BE1600" s="15"/>
      <c r="BF1600" s="15"/>
      <c r="BG1600" s="15"/>
      <c r="BH1600" s="15"/>
      <c r="BI1600" s="15"/>
      <c r="BJ1600" s="15"/>
      <c r="BK1600" s="15"/>
      <c r="BL1600" s="15"/>
      <c r="BM1600" s="15"/>
      <c r="BN1600" s="15"/>
      <c r="BO1600" s="15"/>
      <c r="BQ1600" s="18"/>
      <c r="BR1600" s="15"/>
      <c r="BS1600" s="15"/>
      <c r="BT1600" s="15"/>
      <c r="BU1600" s="15"/>
      <c r="BV1600" s="15"/>
      <c r="BW1600" s="15"/>
      <c r="BX1600" s="15"/>
      <c r="BY1600" s="15"/>
      <c r="BZ1600" s="15"/>
    </row>
    <row r="1601" spans="1:78" ht="15" customHeight="1" x14ac:dyDescent="0.75">
      <c r="A1601" s="10">
        <v>0</v>
      </c>
      <c r="B1601" s="11">
        <v>11600</v>
      </c>
      <c r="C1601" s="11">
        <v>92613</v>
      </c>
      <c r="D1601" s="11">
        <v>108515</v>
      </c>
      <c r="E1601" s="11">
        <v>11</v>
      </c>
      <c r="F1601" s="11">
        <v>0</v>
      </c>
      <c r="G1601" s="11">
        <v>0</v>
      </c>
      <c r="H1601" s="11">
        <v>206.82258809999999</v>
      </c>
      <c r="I1601" s="11">
        <v>3</v>
      </c>
      <c r="J1601" s="11">
        <v>16</v>
      </c>
      <c r="K1601" s="11">
        <v>39.111039466000001</v>
      </c>
      <c r="L1601" s="11" t="s">
        <v>20</v>
      </c>
      <c r="M1601" s="11" t="s">
        <v>14</v>
      </c>
      <c r="N1601" s="11">
        <f t="shared" si="168"/>
        <v>0</v>
      </c>
      <c r="O1601" s="11">
        <f t="shared" si="169"/>
        <v>0</v>
      </c>
      <c r="P1601" s="11">
        <f t="shared" si="170"/>
        <v>1</v>
      </c>
      <c r="Q1601" s="11">
        <f t="shared" si="171"/>
        <v>0</v>
      </c>
      <c r="R1601" s="11">
        <f t="shared" si="172"/>
        <v>0</v>
      </c>
      <c r="S1601" s="11">
        <f t="shared" si="173"/>
        <v>0</v>
      </c>
      <c r="T1601" s="9">
        <f t="shared" si="174"/>
        <v>0</v>
      </c>
      <c r="AT1601" s="18"/>
      <c r="AU1601" s="15"/>
      <c r="AV1601" s="15"/>
      <c r="AW1601" s="15"/>
      <c r="AX1601" s="15"/>
      <c r="AY1601" s="15"/>
      <c r="AZ1601" s="15"/>
      <c r="BA1601" s="15"/>
      <c r="BB1601" s="15"/>
      <c r="BC1601" s="15"/>
      <c r="BD1601" s="15"/>
      <c r="BE1601" s="15"/>
      <c r="BF1601" s="15"/>
      <c r="BG1601" s="15"/>
      <c r="BH1601" s="15"/>
      <c r="BI1601" s="15"/>
      <c r="BJ1601" s="15"/>
      <c r="BK1601" s="15"/>
      <c r="BL1601" s="15"/>
      <c r="BM1601" s="15"/>
      <c r="BN1601" s="15"/>
      <c r="BO1601" s="15"/>
      <c r="BQ1601" s="18"/>
      <c r="BR1601" s="15"/>
      <c r="BS1601" s="15"/>
      <c r="BT1601" s="15"/>
      <c r="BU1601" s="15"/>
      <c r="BV1601" s="15"/>
      <c r="BW1601" s="15"/>
      <c r="BX1601" s="15"/>
      <c r="BY1601" s="15"/>
      <c r="BZ1601" s="15"/>
    </row>
    <row r="1602" spans="1:78" ht="15" customHeight="1" x14ac:dyDescent="0.75">
      <c r="A1602" s="10">
        <v>1</v>
      </c>
      <c r="B1602" s="11">
        <v>11600</v>
      </c>
      <c r="C1602" s="11">
        <v>44623</v>
      </c>
      <c r="D1602" s="11"/>
      <c r="E1602" s="11">
        <v>13</v>
      </c>
      <c r="F1602" s="11">
        <v>6</v>
      </c>
      <c r="G1602" s="11">
        <v>2</v>
      </c>
      <c r="H1602" s="11">
        <v>178.09322168</v>
      </c>
      <c r="I1602" s="11">
        <v>0</v>
      </c>
      <c r="J1602" s="11">
        <v>29</v>
      </c>
      <c r="K1602" s="11">
        <v>21.334651908000001</v>
      </c>
      <c r="L1602" s="11" t="s">
        <v>13</v>
      </c>
      <c r="M1602" s="11" t="s">
        <v>18</v>
      </c>
      <c r="N1602" s="11">
        <f t="shared" si="168"/>
        <v>1</v>
      </c>
      <c r="O1602" s="11">
        <f t="shared" si="169"/>
        <v>0</v>
      </c>
      <c r="P1602" s="11">
        <f t="shared" si="170"/>
        <v>0</v>
      </c>
      <c r="Q1602" s="11">
        <f t="shared" si="171"/>
        <v>0</v>
      </c>
      <c r="R1602" s="11">
        <f t="shared" si="172"/>
        <v>0</v>
      </c>
      <c r="S1602" s="11">
        <f t="shared" si="173"/>
        <v>1</v>
      </c>
      <c r="T1602" s="9">
        <f t="shared" si="174"/>
        <v>178.09322168</v>
      </c>
      <c r="AT1602" s="18"/>
      <c r="AU1602" s="15"/>
      <c r="AV1602" s="15"/>
      <c r="AW1602" s="15"/>
      <c r="AX1602" s="15"/>
      <c r="AY1602" s="15"/>
      <c r="AZ1602" s="15"/>
      <c r="BA1602" s="15"/>
      <c r="BB1602" s="15"/>
      <c r="BC1602" s="15"/>
      <c r="BD1602" s="15"/>
      <c r="BE1602" s="15"/>
      <c r="BF1602" s="15"/>
      <c r="BG1602" s="15"/>
      <c r="BH1602" s="15"/>
      <c r="BI1602" s="15"/>
      <c r="BJ1602" s="15"/>
      <c r="BK1602" s="15"/>
      <c r="BL1602" s="15"/>
      <c r="BM1602" s="15"/>
      <c r="BN1602" s="15"/>
      <c r="BO1602" s="15"/>
      <c r="BQ1602" s="18"/>
      <c r="BR1602" s="15"/>
      <c r="BS1602" s="15"/>
      <c r="BT1602" s="15"/>
      <c r="BU1602" s="15"/>
      <c r="BV1602" s="15"/>
      <c r="BW1602" s="15"/>
      <c r="BX1602" s="15"/>
      <c r="BY1602" s="15"/>
      <c r="BZ1602" s="15"/>
    </row>
    <row r="1603" spans="1:78" ht="15" customHeight="1" x14ac:dyDescent="0.75">
      <c r="A1603" s="10">
        <v>1</v>
      </c>
      <c r="B1603" s="11">
        <v>11600</v>
      </c>
      <c r="C1603" s="11">
        <v>57939</v>
      </c>
      <c r="D1603" s="11">
        <v>69774</v>
      </c>
      <c r="E1603" s="11">
        <v>5</v>
      </c>
      <c r="F1603" s="11">
        <v>0</v>
      </c>
      <c r="G1603" s="11">
        <v>0</v>
      </c>
      <c r="H1603" s="11">
        <v>91.991645919999996</v>
      </c>
      <c r="I1603" s="11">
        <v>0</v>
      </c>
      <c r="J1603" s="11">
        <v>12</v>
      </c>
      <c r="K1603" s="11">
        <v>72.264093333000005</v>
      </c>
      <c r="L1603" s="11" t="s">
        <v>20</v>
      </c>
      <c r="M1603" s="11" t="s">
        <v>17</v>
      </c>
      <c r="N1603" s="11">
        <f t="shared" ref="N1603:N1666" si="175">IF(L1603="HomeImp",1,0)</f>
        <v>0</v>
      </c>
      <c r="O1603" s="11">
        <f t="shared" ref="O1603:O1666" si="176">IF(M1603="Mgr",1,0)</f>
        <v>1</v>
      </c>
      <c r="P1603" s="11">
        <f t="shared" ref="P1603:P1666" si="177">IF(M1603="Other",1,0)</f>
        <v>0</v>
      </c>
      <c r="Q1603" s="11">
        <f t="shared" ref="Q1603:Q1666" si="178">IF(M1603="Office",1,0)</f>
        <v>0</v>
      </c>
      <c r="R1603" s="11">
        <f t="shared" ref="R1603:R1666" si="179">IF(M1603="Sales",1,0)</f>
        <v>0</v>
      </c>
      <c r="S1603" s="11">
        <f t="shared" ref="S1603:S1666" si="180">IF(M1603="ProfExe",1,0)</f>
        <v>0</v>
      </c>
      <c r="T1603" s="9">
        <f t="shared" ref="T1603:T1666" si="181">H1603*N1603</f>
        <v>0</v>
      </c>
      <c r="AT1603" s="18"/>
      <c r="AU1603" s="15"/>
      <c r="AV1603" s="15"/>
      <c r="AW1603" s="15"/>
      <c r="AX1603" s="15"/>
      <c r="AY1603" s="15"/>
      <c r="AZ1603" s="15"/>
      <c r="BA1603" s="15"/>
      <c r="BB1603" s="15"/>
      <c r="BC1603" s="15"/>
      <c r="BD1603" s="15"/>
      <c r="BE1603" s="15"/>
      <c r="BF1603" s="15"/>
      <c r="BG1603" s="15"/>
      <c r="BH1603" s="15"/>
      <c r="BI1603" s="15"/>
      <c r="BJ1603" s="15"/>
      <c r="BK1603" s="15"/>
      <c r="BL1603" s="15"/>
      <c r="BM1603" s="15"/>
      <c r="BN1603" s="15"/>
      <c r="BO1603" s="15"/>
      <c r="BQ1603" s="18"/>
      <c r="BR1603" s="15"/>
      <c r="BS1603" s="15"/>
      <c r="BT1603" s="15"/>
      <c r="BU1603" s="15"/>
      <c r="BV1603" s="15"/>
      <c r="BW1603" s="15"/>
      <c r="BX1603" s="15"/>
      <c r="BY1603" s="15"/>
      <c r="BZ1603" s="15"/>
    </row>
    <row r="1604" spans="1:78" ht="15" customHeight="1" x14ac:dyDescent="0.75">
      <c r="A1604" s="10">
        <v>0</v>
      </c>
      <c r="B1604" s="11">
        <v>11600</v>
      </c>
      <c r="C1604" s="11">
        <v>50433</v>
      </c>
      <c r="D1604" s="11">
        <v>107092</v>
      </c>
      <c r="E1604" s="11">
        <v>5</v>
      </c>
      <c r="F1604" s="11">
        <v>0</v>
      </c>
      <c r="G1604" s="11">
        <v>1</v>
      </c>
      <c r="H1604" s="11">
        <v>225.18169133999999</v>
      </c>
      <c r="I1604" s="11">
        <v>0</v>
      </c>
      <c r="J1604" s="11">
        <v>9</v>
      </c>
      <c r="K1604" s="11">
        <v>24.952594730000001</v>
      </c>
      <c r="L1604" s="11" t="s">
        <v>20</v>
      </c>
      <c r="M1604" s="11" t="s">
        <v>18</v>
      </c>
      <c r="N1604" s="11">
        <f t="shared" si="175"/>
        <v>0</v>
      </c>
      <c r="O1604" s="11">
        <f t="shared" si="176"/>
        <v>0</v>
      </c>
      <c r="P1604" s="11">
        <f t="shared" si="177"/>
        <v>0</v>
      </c>
      <c r="Q1604" s="11">
        <f t="shared" si="178"/>
        <v>0</v>
      </c>
      <c r="R1604" s="11">
        <f t="shared" si="179"/>
        <v>0</v>
      </c>
      <c r="S1604" s="11">
        <f t="shared" si="180"/>
        <v>1</v>
      </c>
      <c r="T1604" s="9">
        <f t="shared" si="181"/>
        <v>0</v>
      </c>
      <c r="AT1604" s="18"/>
      <c r="AU1604" s="15"/>
      <c r="AV1604" s="15"/>
      <c r="AW1604" s="15"/>
      <c r="AX1604" s="15"/>
      <c r="AY1604" s="15"/>
      <c r="AZ1604" s="15"/>
      <c r="BA1604" s="15"/>
      <c r="BB1604" s="15"/>
      <c r="BC1604" s="15"/>
      <c r="BD1604" s="15"/>
      <c r="BE1604" s="15"/>
      <c r="BF1604" s="15"/>
      <c r="BG1604" s="15"/>
      <c r="BH1604" s="15"/>
      <c r="BI1604" s="15"/>
      <c r="BJ1604" s="15"/>
      <c r="BK1604" s="15"/>
      <c r="BL1604" s="15"/>
      <c r="BM1604" s="15"/>
      <c r="BN1604" s="15"/>
      <c r="BO1604" s="15"/>
      <c r="BQ1604" s="18"/>
      <c r="BR1604" s="15"/>
      <c r="BS1604" s="15"/>
      <c r="BT1604" s="15"/>
      <c r="BU1604" s="15"/>
      <c r="BV1604" s="15"/>
      <c r="BW1604" s="15"/>
      <c r="BX1604" s="15"/>
      <c r="BY1604" s="15"/>
      <c r="BZ1604" s="15"/>
    </row>
    <row r="1605" spans="1:78" ht="15" customHeight="1" x14ac:dyDescent="0.75">
      <c r="A1605" s="10">
        <v>0</v>
      </c>
      <c r="B1605" s="11">
        <v>11600</v>
      </c>
      <c r="C1605" s="11">
        <v>89205</v>
      </c>
      <c r="D1605" s="11">
        <v>128462</v>
      </c>
      <c r="E1605" s="11">
        <v>10</v>
      </c>
      <c r="F1605" s="11">
        <v>0</v>
      </c>
      <c r="G1605" s="11">
        <v>0</v>
      </c>
      <c r="H1605" s="11">
        <v>128.12359751</v>
      </c>
      <c r="I1605" s="11">
        <v>0</v>
      </c>
      <c r="J1605" s="11">
        <v>21</v>
      </c>
      <c r="K1605" s="11">
        <v>37.523324709000001</v>
      </c>
      <c r="L1605" s="11" t="s">
        <v>20</v>
      </c>
      <c r="M1605" s="11" t="s">
        <v>15</v>
      </c>
      <c r="N1605" s="11">
        <f t="shared" si="175"/>
        <v>0</v>
      </c>
      <c r="O1605" s="11">
        <f t="shared" si="176"/>
        <v>0</v>
      </c>
      <c r="P1605" s="11">
        <f t="shared" si="177"/>
        <v>0</v>
      </c>
      <c r="Q1605" s="11">
        <f t="shared" si="178"/>
        <v>1</v>
      </c>
      <c r="R1605" s="11">
        <f t="shared" si="179"/>
        <v>0</v>
      </c>
      <c r="S1605" s="11">
        <f t="shared" si="180"/>
        <v>0</v>
      </c>
      <c r="T1605" s="9">
        <f t="shared" si="181"/>
        <v>0</v>
      </c>
      <c r="AT1605" s="18"/>
      <c r="AU1605" s="15"/>
      <c r="AV1605" s="15"/>
      <c r="AW1605" s="15"/>
      <c r="AX1605" s="15"/>
      <c r="AY1605" s="15"/>
      <c r="AZ1605" s="15"/>
      <c r="BA1605" s="15"/>
      <c r="BB1605" s="15"/>
      <c r="BC1605" s="15"/>
      <c r="BD1605" s="15"/>
      <c r="BE1605" s="15"/>
      <c r="BF1605" s="15"/>
      <c r="BG1605" s="15"/>
      <c r="BH1605" s="15"/>
      <c r="BI1605" s="15"/>
      <c r="BJ1605" s="15"/>
      <c r="BK1605" s="15"/>
      <c r="BL1605" s="15"/>
      <c r="BM1605" s="15"/>
      <c r="BN1605" s="15"/>
      <c r="BO1605" s="15"/>
      <c r="BQ1605" s="18"/>
      <c r="BR1605" s="15"/>
      <c r="BS1605" s="15"/>
      <c r="BT1605" s="15"/>
      <c r="BU1605" s="15"/>
      <c r="BV1605" s="15"/>
      <c r="BW1605" s="15"/>
      <c r="BX1605" s="15"/>
      <c r="BY1605" s="15"/>
      <c r="BZ1605" s="15"/>
    </row>
    <row r="1606" spans="1:78" ht="15" customHeight="1" x14ac:dyDescent="0.75">
      <c r="A1606" s="10">
        <v>0</v>
      </c>
      <c r="B1606" s="11">
        <v>11600</v>
      </c>
      <c r="C1606" s="11">
        <v>22635</v>
      </c>
      <c r="D1606" s="11">
        <v>33353</v>
      </c>
      <c r="E1606" s="11">
        <v>6</v>
      </c>
      <c r="F1606" s="11">
        <v>0</v>
      </c>
      <c r="G1606" s="11">
        <v>0</v>
      </c>
      <c r="H1606" s="11">
        <v>85.572070350000004</v>
      </c>
      <c r="I1606" s="11">
        <v>0</v>
      </c>
      <c r="J1606" s="11">
        <v>16</v>
      </c>
      <c r="K1606" s="11">
        <v>19.223872664999998</v>
      </c>
      <c r="L1606" s="11" t="s">
        <v>20</v>
      </c>
      <c r="M1606" s="11" t="s">
        <v>15</v>
      </c>
      <c r="N1606" s="11">
        <f t="shared" si="175"/>
        <v>0</v>
      </c>
      <c r="O1606" s="11">
        <f t="shared" si="176"/>
        <v>0</v>
      </c>
      <c r="P1606" s="11">
        <f t="shared" si="177"/>
        <v>0</v>
      </c>
      <c r="Q1606" s="11">
        <f t="shared" si="178"/>
        <v>1</v>
      </c>
      <c r="R1606" s="11">
        <f t="shared" si="179"/>
        <v>0</v>
      </c>
      <c r="S1606" s="11">
        <f t="shared" si="180"/>
        <v>0</v>
      </c>
      <c r="T1606" s="9">
        <f t="shared" si="181"/>
        <v>0</v>
      </c>
      <c r="AT1606" s="18"/>
      <c r="AU1606" s="15"/>
      <c r="AV1606" s="15"/>
      <c r="AW1606" s="15"/>
      <c r="AX1606" s="15"/>
      <c r="AY1606" s="15"/>
      <c r="AZ1606" s="15"/>
      <c r="BA1606" s="15"/>
      <c r="BB1606" s="15"/>
      <c r="BC1606" s="15"/>
      <c r="BD1606" s="15"/>
      <c r="BE1606" s="15"/>
      <c r="BF1606" s="15"/>
      <c r="BG1606" s="15"/>
      <c r="BH1606" s="15"/>
      <c r="BI1606" s="15"/>
      <c r="BJ1606" s="15"/>
      <c r="BK1606" s="15"/>
      <c r="BL1606" s="15"/>
      <c r="BM1606" s="15"/>
      <c r="BN1606" s="15"/>
      <c r="BO1606" s="15"/>
      <c r="BQ1606" s="18"/>
      <c r="BR1606" s="15"/>
      <c r="BS1606" s="15"/>
      <c r="BT1606" s="15"/>
      <c r="BU1606" s="15"/>
      <c r="BV1606" s="15"/>
      <c r="BW1606" s="15"/>
      <c r="BX1606" s="15"/>
      <c r="BY1606" s="15"/>
      <c r="BZ1606" s="15"/>
    </row>
    <row r="1607" spans="1:78" ht="15" customHeight="1" x14ac:dyDescent="0.75">
      <c r="A1607" s="10">
        <v>0</v>
      </c>
      <c r="B1607" s="11">
        <v>11600</v>
      </c>
      <c r="C1607" s="11">
        <v>35865</v>
      </c>
      <c r="D1607" s="11">
        <v>50000</v>
      </c>
      <c r="E1607" s="11"/>
      <c r="F1607" s="11">
        <v>0</v>
      </c>
      <c r="G1607" s="11">
        <v>0</v>
      </c>
      <c r="H1607" s="11">
        <v>78.133333332999996</v>
      </c>
      <c r="I1607" s="11">
        <v>0</v>
      </c>
      <c r="J1607" s="11">
        <v>15</v>
      </c>
      <c r="K1607" s="11"/>
      <c r="L1607" s="11" t="s">
        <v>20</v>
      </c>
      <c r="M1607" s="11" t="s">
        <v>14</v>
      </c>
      <c r="N1607" s="11">
        <f t="shared" si="175"/>
        <v>0</v>
      </c>
      <c r="O1607" s="11">
        <f t="shared" si="176"/>
        <v>0</v>
      </c>
      <c r="P1607" s="11">
        <f t="shared" si="177"/>
        <v>1</v>
      </c>
      <c r="Q1607" s="11">
        <f t="shared" si="178"/>
        <v>0</v>
      </c>
      <c r="R1607" s="11">
        <f t="shared" si="179"/>
        <v>0</v>
      </c>
      <c r="S1607" s="11">
        <f t="shared" si="180"/>
        <v>0</v>
      </c>
      <c r="T1607" s="9">
        <f t="shared" si="181"/>
        <v>0</v>
      </c>
      <c r="AT1607" s="18"/>
      <c r="AU1607" s="15"/>
      <c r="AV1607" s="15"/>
      <c r="AW1607" s="15"/>
      <c r="AX1607" s="15"/>
      <c r="AY1607" s="15"/>
      <c r="AZ1607" s="15"/>
      <c r="BA1607" s="15"/>
      <c r="BB1607" s="15"/>
      <c r="BC1607" s="15"/>
      <c r="BD1607" s="15"/>
      <c r="BE1607" s="15"/>
      <c r="BF1607" s="15"/>
      <c r="BG1607" s="15"/>
      <c r="BH1607" s="15"/>
      <c r="BI1607" s="15"/>
      <c r="BJ1607" s="15"/>
      <c r="BK1607" s="15"/>
      <c r="BL1607" s="15"/>
      <c r="BM1607" s="15"/>
      <c r="BN1607" s="15"/>
      <c r="BO1607" s="15"/>
      <c r="BQ1607" s="18"/>
      <c r="BR1607" s="15"/>
      <c r="BS1607" s="15"/>
      <c r="BT1607" s="15"/>
      <c r="BU1607" s="15"/>
      <c r="BV1607" s="15"/>
      <c r="BW1607" s="15"/>
      <c r="BX1607" s="15"/>
      <c r="BY1607" s="15"/>
      <c r="BZ1607" s="15"/>
    </row>
    <row r="1608" spans="1:78" ht="15" customHeight="1" x14ac:dyDescent="0.75">
      <c r="A1608" s="10">
        <v>1</v>
      </c>
      <c r="B1608" s="11">
        <v>11600</v>
      </c>
      <c r="C1608" s="11">
        <v>57200</v>
      </c>
      <c r="D1608" s="11">
        <v>72500</v>
      </c>
      <c r="E1608" s="11">
        <v>5</v>
      </c>
      <c r="F1608" s="11">
        <v>0</v>
      </c>
      <c r="G1608" s="11">
        <v>0</v>
      </c>
      <c r="H1608" s="11">
        <v>34.466666666999998</v>
      </c>
      <c r="I1608" s="11">
        <v>4</v>
      </c>
      <c r="J1608" s="11">
        <v>15</v>
      </c>
      <c r="K1608" s="11"/>
      <c r="L1608" s="11" t="s">
        <v>20</v>
      </c>
      <c r="M1608" s="11" t="s">
        <v>14</v>
      </c>
      <c r="N1608" s="11">
        <f t="shared" si="175"/>
        <v>0</v>
      </c>
      <c r="O1608" s="11">
        <f t="shared" si="176"/>
        <v>0</v>
      </c>
      <c r="P1608" s="11">
        <f t="shared" si="177"/>
        <v>1</v>
      </c>
      <c r="Q1608" s="11">
        <f t="shared" si="178"/>
        <v>0</v>
      </c>
      <c r="R1608" s="11">
        <f t="shared" si="179"/>
        <v>0</v>
      </c>
      <c r="S1608" s="11">
        <f t="shared" si="180"/>
        <v>0</v>
      </c>
      <c r="T1608" s="9">
        <f t="shared" si="181"/>
        <v>0</v>
      </c>
      <c r="AT1608" s="18"/>
      <c r="AU1608" s="15"/>
      <c r="AV1608" s="15"/>
      <c r="AW1608" s="15"/>
      <c r="AX1608" s="15"/>
      <c r="AY1608" s="15"/>
      <c r="AZ1608" s="15"/>
      <c r="BA1608" s="15"/>
      <c r="BB1608" s="15"/>
      <c r="BC1608" s="15"/>
      <c r="BD1608" s="15"/>
      <c r="BE1608" s="15"/>
      <c r="BF1608" s="15"/>
      <c r="BG1608" s="15"/>
      <c r="BH1608" s="15"/>
      <c r="BI1608" s="15"/>
      <c r="BJ1608" s="15"/>
      <c r="BK1608" s="15"/>
      <c r="BL1608" s="15"/>
      <c r="BM1608" s="15"/>
      <c r="BN1608" s="15"/>
      <c r="BO1608" s="15"/>
      <c r="BQ1608" s="18"/>
      <c r="BR1608" s="15"/>
      <c r="BS1608" s="15"/>
      <c r="BT1608" s="15"/>
      <c r="BU1608" s="15"/>
      <c r="BV1608" s="15"/>
      <c r="BW1608" s="15"/>
      <c r="BX1608" s="15"/>
      <c r="BY1608" s="15"/>
      <c r="BZ1608" s="15"/>
    </row>
    <row r="1609" spans="1:78" ht="15" customHeight="1" x14ac:dyDescent="0.75">
      <c r="A1609" s="10">
        <v>1</v>
      </c>
      <c r="B1609" s="11">
        <v>11600</v>
      </c>
      <c r="C1609" s="11">
        <v>45917</v>
      </c>
      <c r="D1609" s="11">
        <v>60000</v>
      </c>
      <c r="E1609" s="11">
        <v>10</v>
      </c>
      <c r="F1609" s="11">
        <v>0</v>
      </c>
      <c r="G1609" s="11">
        <v>1</v>
      </c>
      <c r="H1609" s="11">
        <v>304.36666666999997</v>
      </c>
      <c r="I1609" s="11">
        <v>3</v>
      </c>
      <c r="J1609" s="11">
        <v>27</v>
      </c>
      <c r="K1609" s="11"/>
      <c r="L1609" s="11" t="s">
        <v>20</v>
      </c>
      <c r="M1609" s="11" t="s">
        <v>14</v>
      </c>
      <c r="N1609" s="11">
        <f t="shared" si="175"/>
        <v>0</v>
      </c>
      <c r="O1609" s="11">
        <f t="shared" si="176"/>
        <v>0</v>
      </c>
      <c r="P1609" s="11">
        <f t="shared" si="177"/>
        <v>1</v>
      </c>
      <c r="Q1609" s="11">
        <f t="shared" si="178"/>
        <v>0</v>
      </c>
      <c r="R1609" s="11">
        <f t="shared" si="179"/>
        <v>0</v>
      </c>
      <c r="S1609" s="11">
        <f t="shared" si="180"/>
        <v>0</v>
      </c>
      <c r="T1609" s="9">
        <f t="shared" si="181"/>
        <v>0</v>
      </c>
      <c r="AT1609" s="18"/>
      <c r="AU1609" s="15"/>
      <c r="AV1609" s="15"/>
      <c r="AW1609" s="15"/>
      <c r="AX1609" s="15"/>
      <c r="AY1609" s="15"/>
      <c r="AZ1609" s="15"/>
      <c r="BA1609" s="15"/>
      <c r="BB1609" s="15"/>
      <c r="BC1609" s="15"/>
      <c r="BD1609" s="15"/>
      <c r="BE1609" s="15"/>
      <c r="BF1609" s="15"/>
      <c r="BG1609" s="15"/>
      <c r="BH1609" s="15"/>
      <c r="BI1609" s="15"/>
      <c r="BJ1609" s="15"/>
      <c r="BK1609" s="15"/>
      <c r="BL1609" s="15"/>
      <c r="BM1609" s="15"/>
      <c r="BN1609" s="15"/>
      <c r="BO1609" s="15"/>
      <c r="BQ1609" s="18"/>
      <c r="BR1609" s="15"/>
      <c r="BS1609" s="15"/>
      <c r="BT1609" s="15"/>
      <c r="BU1609" s="15"/>
      <c r="BV1609" s="15"/>
      <c r="BW1609" s="15"/>
      <c r="BX1609" s="15"/>
      <c r="BY1609" s="15"/>
      <c r="BZ1609" s="15"/>
    </row>
    <row r="1610" spans="1:78" ht="15" customHeight="1" x14ac:dyDescent="0.75">
      <c r="A1610" s="10">
        <v>0</v>
      </c>
      <c r="B1610" s="11">
        <v>11600</v>
      </c>
      <c r="C1610" s="11">
        <v>96882</v>
      </c>
      <c r="D1610" s="11">
        <v>118914</v>
      </c>
      <c r="E1610" s="11">
        <v>13</v>
      </c>
      <c r="F1610" s="11">
        <v>0</v>
      </c>
      <c r="G1610" s="11">
        <v>0</v>
      </c>
      <c r="H1610" s="11">
        <v>176.22191092</v>
      </c>
      <c r="I1610" s="11">
        <v>2</v>
      </c>
      <c r="J1610" s="11">
        <v>17</v>
      </c>
      <c r="K1610" s="11">
        <v>34.757740198999997</v>
      </c>
      <c r="L1610" s="11" t="s">
        <v>20</v>
      </c>
      <c r="M1610" s="11" t="s">
        <v>18</v>
      </c>
      <c r="N1610" s="11">
        <f t="shared" si="175"/>
        <v>0</v>
      </c>
      <c r="O1610" s="11">
        <f t="shared" si="176"/>
        <v>0</v>
      </c>
      <c r="P1610" s="11">
        <f t="shared" si="177"/>
        <v>0</v>
      </c>
      <c r="Q1610" s="11">
        <f t="shared" si="178"/>
        <v>0</v>
      </c>
      <c r="R1610" s="11">
        <f t="shared" si="179"/>
        <v>0</v>
      </c>
      <c r="S1610" s="11">
        <f t="shared" si="180"/>
        <v>1</v>
      </c>
      <c r="T1610" s="9">
        <f t="shared" si="181"/>
        <v>0</v>
      </c>
      <c r="AT1610" s="18"/>
      <c r="AU1610" s="15"/>
      <c r="AV1610" s="15"/>
      <c r="AW1610" s="15"/>
      <c r="AX1610" s="15"/>
      <c r="AY1610" s="15"/>
      <c r="AZ1610" s="15"/>
      <c r="BA1610" s="15"/>
      <c r="BB1610" s="15"/>
      <c r="BC1610" s="15"/>
      <c r="BD1610" s="15"/>
      <c r="BE1610" s="15"/>
      <c r="BF1610" s="15"/>
      <c r="BG1610" s="15"/>
      <c r="BH1610" s="15"/>
      <c r="BI1610" s="15"/>
      <c r="BJ1610" s="15"/>
      <c r="BK1610" s="15"/>
      <c r="BL1610" s="15"/>
      <c r="BM1610" s="15"/>
      <c r="BN1610" s="15"/>
      <c r="BO1610" s="15"/>
      <c r="BQ1610" s="18"/>
      <c r="BR1610" s="15"/>
      <c r="BS1610" s="15"/>
      <c r="BT1610" s="15"/>
      <c r="BU1610" s="15"/>
      <c r="BV1610" s="15"/>
      <c r="BW1610" s="15"/>
      <c r="BX1610" s="15"/>
      <c r="BY1610" s="15"/>
      <c r="BZ1610" s="15"/>
    </row>
    <row r="1611" spans="1:78" ht="15" customHeight="1" x14ac:dyDescent="0.75">
      <c r="A1611" s="10">
        <v>0</v>
      </c>
      <c r="B1611" s="11">
        <v>11600</v>
      </c>
      <c r="C1611" s="11">
        <v>28654</v>
      </c>
      <c r="D1611" s="11">
        <v>47042</v>
      </c>
      <c r="E1611" s="11">
        <v>10</v>
      </c>
      <c r="F1611" s="11"/>
      <c r="G1611" s="11">
        <v>0</v>
      </c>
      <c r="H1611" s="11">
        <v>158.08478830000001</v>
      </c>
      <c r="I1611" s="11">
        <v>7</v>
      </c>
      <c r="J1611" s="11">
        <v>29</v>
      </c>
      <c r="K1611" s="11">
        <v>38.477504842000002</v>
      </c>
      <c r="L1611" s="11" t="s">
        <v>20</v>
      </c>
      <c r="M1611" s="11" t="s">
        <v>14</v>
      </c>
      <c r="N1611" s="11">
        <f t="shared" si="175"/>
        <v>0</v>
      </c>
      <c r="O1611" s="11">
        <f t="shared" si="176"/>
        <v>0</v>
      </c>
      <c r="P1611" s="11">
        <f t="shared" si="177"/>
        <v>1</v>
      </c>
      <c r="Q1611" s="11">
        <f t="shared" si="178"/>
        <v>0</v>
      </c>
      <c r="R1611" s="11">
        <f t="shared" si="179"/>
        <v>0</v>
      </c>
      <c r="S1611" s="11">
        <f t="shared" si="180"/>
        <v>0</v>
      </c>
      <c r="T1611" s="9">
        <f t="shared" si="181"/>
        <v>0</v>
      </c>
      <c r="AT1611" s="18"/>
      <c r="AU1611" s="15"/>
      <c r="AV1611" s="15"/>
      <c r="AW1611" s="15"/>
      <c r="AX1611" s="15"/>
      <c r="AY1611" s="15"/>
      <c r="AZ1611" s="15"/>
      <c r="BA1611" s="15"/>
      <c r="BB1611" s="15"/>
      <c r="BC1611" s="15"/>
      <c r="BD1611" s="15"/>
      <c r="BE1611" s="15"/>
      <c r="BF1611" s="15"/>
      <c r="BG1611" s="15"/>
      <c r="BH1611" s="15"/>
      <c r="BI1611" s="15"/>
      <c r="BJ1611" s="15"/>
      <c r="BK1611" s="15"/>
      <c r="BL1611" s="15"/>
      <c r="BM1611" s="15"/>
      <c r="BN1611" s="15"/>
      <c r="BO1611" s="15"/>
      <c r="BQ1611" s="18"/>
      <c r="BR1611" s="15"/>
      <c r="BS1611" s="15"/>
      <c r="BT1611" s="15"/>
      <c r="BU1611" s="15"/>
      <c r="BV1611" s="15"/>
      <c r="BW1611" s="15"/>
      <c r="BX1611" s="15"/>
      <c r="BY1611" s="15"/>
      <c r="BZ1611" s="15"/>
    </row>
    <row r="1612" spans="1:78" ht="15" customHeight="1" x14ac:dyDescent="0.75">
      <c r="A1612" s="10">
        <v>0</v>
      </c>
      <c r="B1612" s="11">
        <v>11600</v>
      </c>
      <c r="C1612" s="11">
        <v>36357</v>
      </c>
      <c r="D1612" s="11">
        <v>56514</v>
      </c>
      <c r="E1612" s="11">
        <v>31</v>
      </c>
      <c r="F1612" s="11">
        <v>0</v>
      </c>
      <c r="G1612" s="11">
        <v>0</v>
      </c>
      <c r="H1612" s="11">
        <v>237.81896639000001</v>
      </c>
      <c r="I1612" s="11">
        <v>0</v>
      </c>
      <c r="J1612" s="11">
        <v>19</v>
      </c>
      <c r="K1612" s="11">
        <v>20.181582401</v>
      </c>
      <c r="L1612" s="11"/>
      <c r="M1612" s="11" t="s">
        <v>14</v>
      </c>
      <c r="N1612" s="11">
        <f t="shared" si="175"/>
        <v>0</v>
      </c>
      <c r="O1612" s="11">
        <f t="shared" si="176"/>
        <v>0</v>
      </c>
      <c r="P1612" s="11">
        <f t="shared" si="177"/>
        <v>1</v>
      </c>
      <c r="Q1612" s="11">
        <f t="shared" si="178"/>
        <v>0</v>
      </c>
      <c r="R1612" s="11">
        <f t="shared" si="179"/>
        <v>0</v>
      </c>
      <c r="S1612" s="11">
        <f t="shared" si="180"/>
        <v>0</v>
      </c>
      <c r="T1612" s="9">
        <f t="shared" si="181"/>
        <v>0</v>
      </c>
      <c r="AT1612" s="18"/>
      <c r="AU1612" s="15"/>
      <c r="AV1612" s="15"/>
      <c r="AW1612" s="15"/>
      <c r="AX1612" s="15"/>
      <c r="AY1612" s="15"/>
      <c r="AZ1612" s="15"/>
      <c r="BA1612" s="15"/>
      <c r="BB1612" s="15"/>
      <c r="BC1612" s="15"/>
      <c r="BD1612" s="15"/>
      <c r="BE1612" s="15"/>
      <c r="BF1612" s="15"/>
      <c r="BG1612" s="15"/>
      <c r="BH1612" s="15"/>
      <c r="BI1612" s="15"/>
      <c r="BJ1612" s="15"/>
      <c r="BK1612" s="15"/>
      <c r="BL1612" s="15"/>
      <c r="BM1612" s="15"/>
      <c r="BN1612" s="15"/>
      <c r="BO1612" s="15"/>
      <c r="BQ1612" s="18"/>
      <c r="BR1612" s="15"/>
      <c r="BS1612" s="15"/>
      <c r="BT1612" s="15"/>
      <c r="BU1612" s="15"/>
      <c r="BV1612" s="15"/>
      <c r="BW1612" s="15"/>
      <c r="BX1612" s="15"/>
      <c r="BY1612" s="15"/>
      <c r="BZ1612" s="15"/>
    </row>
    <row r="1613" spans="1:78" ht="15" customHeight="1" x14ac:dyDescent="0.75">
      <c r="A1613" s="10">
        <v>0</v>
      </c>
      <c r="B1613" s="11">
        <v>11600</v>
      </c>
      <c r="C1613" s="11">
        <v>33379</v>
      </c>
      <c r="D1613" s="11">
        <v>51821</v>
      </c>
      <c r="E1613" s="11">
        <v>31</v>
      </c>
      <c r="F1613" s="11">
        <v>0</v>
      </c>
      <c r="G1613" s="11">
        <v>0</v>
      </c>
      <c r="H1613" s="11">
        <v>247.1205918</v>
      </c>
      <c r="I1613" s="11">
        <v>0</v>
      </c>
      <c r="J1613" s="11">
        <v>19</v>
      </c>
      <c r="K1613" s="11">
        <v>23.661084029000001</v>
      </c>
      <c r="L1613" s="11"/>
      <c r="M1613" s="11" t="s">
        <v>14</v>
      </c>
      <c r="N1613" s="11">
        <f t="shared" si="175"/>
        <v>0</v>
      </c>
      <c r="O1613" s="11">
        <f t="shared" si="176"/>
        <v>0</v>
      </c>
      <c r="P1613" s="11">
        <f t="shared" si="177"/>
        <v>1</v>
      </c>
      <c r="Q1613" s="11">
        <f t="shared" si="178"/>
        <v>0</v>
      </c>
      <c r="R1613" s="11">
        <f t="shared" si="179"/>
        <v>0</v>
      </c>
      <c r="S1613" s="11">
        <f t="shared" si="180"/>
        <v>0</v>
      </c>
      <c r="T1613" s="9">
        <f t="shared" si="181"/>
        <v>0</v>
      </c>
      <c r="AT1613" s="18"/>
      <c r="AU1613" s="15"/>
      <c r="AV1613" s="15"/>
      <c r="AW1613" s="15"/>
      <c r="AX1613" s="15"/>
      <c r="AY1613" s="15"/>
      <c r="AZ1613" s="15"/>
      <c r="BA1613" s="15"/>
      <c r="BB1613" s="15"/>
      <c r="BC1613" s="15"/>
      <c r="BD1613" s="15"/>
      <c r="BE1613" s="15"/>
      <c r="BF1613" s="15"/>
      <c r="BG1613" s="15"/>
      <c r="BH1613" s="15"/>
      <c r="BI1613" s="15"/>
      <c r="BJ1613" s="15"/>
      <c r="BK1613" s="15"/>
      <c r="BL1613" s="15"/>
      <c r="BM1613" s="15"/>
      <c r="BN1613" s="15"/>
      <c r="BO1613" s="15"/>
      <c r="BQ1613" s="18"/>
      <c r="BR1613" s="15"/>
      <c r="BS1613" s="15"/>
      <c r="BT1613" s="15"/>
      <c r="BU1613" s="15"/>
      <c r="BV1613" s="15"/>
      <c r="BW1613" s="15"/>
      <c r="BX1613" s="15"/>
      <c r="BY1613" s="15"/>
      <c r="BZ1613" s="15"/>
    </row>
    <row r="1614" spans="1:78" ht="15" customHeight="1" x14ac:dyDescent="0.75">
      <c r="A1614" s="10">
        <v>0</v>
      </c>
      <c r="B1614" s="11">
        <v>11600</v>
      </c>
      <c r="C1614" s="11">
        <v>64510</v>
      </c>
      <c r="D1614" s="11">
        <v>71105</v>
      </c>
      <c r="E1614" s="11">
        <v>5</v>
      </c>
      <c r="F1614" s="11">
        <v>0</v>
      </c>
      <c r="G1614" s="11">
        <v>0</v>
      </c>
      <c r="H1614" s="11">
        <v>150.26333198</v>
      </c>
      <c r="I1614" s="11">
        <v>1</v>
      </c>
      <c r="J1614" s="11">
        <v>34</v>
      </c>
      <c r="K1614" s="11">
        <v>43.239187115999997</v>
      </c>
      <c r="L1614" s="11" t="s">
        <v>20</v>
      </c>
      <c r="M1614" s="11" t="s">
        <v>18</v>
      </c>
      <c r="N1614" s="11">
        <f t="shared" si="175"/>
        <v>0</v>
      </c>
      <c r="O1614" s="11">
        <f t="shared" si="176"/>
        <v>0</v>
      </c>
      <c r="P1614" s="11">
        <f t="shared" si="177"/>
        <v>0</v>
      </c>
      <c r="Q1614" s="11">
        <f t="shared" si="178"/>
        <v>0</v>
      </c>
      <c r="R1614" s="11">
        <f t="shared" si="179"/>
        <v>0</v>
      </c>
      <c r="S1614" s="11">
        <f t="shared" si="180"/>
        <v>1</v>
      </c>
      <c r="T1614" s="9">
        <f t="shared" si="181"/>
        <v>0</v>
      </c>
      <c r="AT1614" s="18"/>
      <c r="AU1614" s="15"/>
      <c r="AV1614" s="15"/>
      <c r="AW1614" s="15"/>
      <c r="AX1614" s="15"/>
      <c r="AY1614" s="15"/>
      <c r="AZ1614" s="15"/>
      <c r="BA1614" s="15"/>
      <c r="BB1614" s="15"/>
      <c r="BC1614" s="15"/>
      <c r="BD1614" s="15"/>
      <c r="BE1614" s="15"/>
      <c r="BF1614" s="15"/>
      <c r="BG1614" s="15"/>
      <c r="BH1614" s="15"/>
      <c r="BI1614" s="15"/>
      <c r="BJ1614" s="15"/>
      <c r="BK1614" s="15"/>
      <c r="BL1614" s="15"/>
      <c r="BM1614" s="15"/>
      <c r="BN1614" s="15"/>
      <c r="BO1614" s="15"/>
      <c r="BQ1614" s="18"/>
      <c r="BR1614" s="15"/>
      <c r="BS1614" s="15"/>
      <c r="BT1614" s="15"/>
      <c r="BU1614" s="15"/>
      <c r="BV1614" s="15"/>
      <c r="BW1614" s="15"/>
      <c r="BX1614" s="15"/>
      <c r="BY1614" s="15"/>
      <c r="BZ1614" s="15"/>
    </row>
    <row r="1615" spans="1:78" ht="15" customHeight="1" x14ac:dyDescent="0.75">
      <c r="A1615" s="10">
        <v>0</v>
      </c>
      <c r="B1615" s="11">
        <v>11600</v>
      </c>
      <c r="C1615" s="11">
        <v>57436</v>
      </c>
      <c r="D1615" s="11">
        <v>72460</v>
      </c>
      <c r="E1615" s="11">
        <v>11</v>
      </c>
      <c r="F1615" s="11">
        <v>0</v>
      </c>
      <c r="G1615" s="11">
        <v>0</v>
      </c>
      <c r="H1615" s="11">
        <v>255.12603024000001</v>
      </c>
      <c r="I1615" s="11">
        <v>0</v>
      </c>
      <c r="J1615" s="11">
        <v>27</v>
      </c>
      <c r="K1615" s="11">
        <v>28.945531785</v>
      </c>
      <c r="L1615" s="11"/>
      <c r="M1615" s="11" t="s">
        <v>14</v>
      </c>
      <c r="N1615" s="11">
        <f t="shared" si="175"/>
        <v>0</v>
      </c>
      <c r="O1615" s="11">
        <f t="shared" si="176"/>
        <v>0</v>
      </c>
      <c r="P1615" s="11">
        <f t="shared" si="177"/>
        <v>1</v>
      </c>
      <c r="Q1615" s="11">
        <f t="shared" si="178"/>
        <v>0</v>
      </c>
      <c r="R1615" s="11">
        <f t="shared" si="179"/>
        <v>0</v>
      </c>
      <c r="S1615" s="11">
        <f t="shared" si="180"/>
        <v>0</v>
      </c>
      <c r="T1615" s="9">
        <f t="shared" si="181"/>
        <v>0</v>
      </c>
      <c r="AT1615" s="18"/>
      <c r="AU1615" s="15"/>
      <c r="AV1615" s="15"/>
      <c r="AW1615" s="15"/>
      <c r="AX1615" s="15"/>
      <c r="AY1615" s="15"/>
      <c r="AZ1615" s="15"/>
      <c r="BA1615" s="15"/>
      <c r="BB1615" s="15"/>
      <c r="BC1615" s="15"/>
      <c r="BD1615" s="15"/>
      <c r="BE1615" s="15"/>
      <c r="BF1615" s="15"/>
      <c r="BG1615" s="15"/>
      <c r="BH1615" s="15"/>
      <c r="BI1615" s="15"/>
      <c r="BJ1615" s="15"/>
      <c r="BK1615" s="15"/>
      <c r="BL1615" s="15"/>
      <c r="BM1615" s="15"/>
      <c r="BN1615" s="15"/>
      <c r="BO1615" s="15"/>
      <c r="BQ1615" s="18"/>
      <c r="BR1615" s="15"/>
      <c r="BS1615" s="15"/>
      <c r="BT1615" s="15"/>
      <c r="BU1615" s="15"/>
      <c r="BV1615" s="15"/>
      <c r="BW1615" s="15"/>
      <c r="BX1615" s="15"/>
      <c r="BY1615" s="15"/>
      <c r="BZ1615" s="15"/>
    </row>
    <row r="1616" spans="1:78" ht="15" customHeight="1" x14ac:dyDescent="0.75">
      <c r="A1616" s="10">
        <v>0</v>
      </c>
      <c r="B1616" s="11">
        <v>11600</v>
      </c>
      <c r="C1616" s="11">
        <v>129432</v>
      </c>
      <c r="D1616" s="11">
        <v>198705</v>
      </c>
      <c r="E1616" s="11">
        <v>0</v>
      </c>
      <c r="F1616" s="11">
        <v>0</v>
      </c>
      <c r="G1616" s="11">
        <v>0</v>
      </c>
      <c r="H1616" s="11">
        <v>341.04732919000003</v>
      </c>
      <c r="I1616" s="11">
        <v>0</v>
      </c>
      <c r="J1616" s="11">
        <v>16</v>
      </c>
      <c r="K1616" s="11">
        <v>39.963258508000003</v>
      </c>
      <c r="L1616" s="11" t="s">
        <v>13</v>
      </c>
      <c r="M1616" s="11" t="s">
        <v>15</v>
      </c>
      <c r="N1616" s="11">
        <f t="shared" si="175"/>
        <v>1</v>
      </c>
      <c r="O1616" s="11">
        <f t="shared" si="176"/>
        <v>0</v>
      </c>
      <c r="P1616" s="11">
        <f t="shared" si="177"/>
        <v>0</v>
      </c>
      <c r="Q1616" s="11">
        <f t="shared" si="178"/>
        <v>1</v>
      </c>
      <c r="R1616" s="11">
        <f t="shared" si="179"/>
        <v>0</v>
      </c>
      <c r="S1616" s="11">
        <f t="shared" si="180"/>
        <v>0</v>
      </c>
      <c r="T1616" s="9">
        <f t="shared" si="181"/>
        <v>341.04732919000003</v>
      </c>
      <c r="AT1616" s="18"/>
      <c r="AU1616" s="15"/>
      <c r="AV1616" s="15"/>
      <c r="AW1616" s="15"/>
      <c r="AX1616" s="15"/>
      <c r="AY1616" s="15"/>
      <c r="AZ1616" s="15"/>
      <c r="BA1616" s="15"/>
      <c r="BB1616" s="15"/>
      <c r="BC1616" s="15"/>
      <c r="BD1616" s="15"/>
      <c r="BE1616" s="15"/>
      <c r="BF1616" s="15"/>
      <c r="BG1616" s="15"/>
      <c r="BH1616" s="15"/>
      <c r="BI1616" s="15"/>
      <c r="BJ1616" s="15"/>
      <c r="BK1616" s="15"/>
      <c r="BL1616" s="15"/>
      <c r="BM1616" s="15"/>
      <c r="BN1616" s="15"/>
      <c r="BO1616" s="15"/>
      <c r="BQ1616" s="18"/>
      <c r="BR1616" s="15"/>
      <c r="BS1616" s="15"/>
      <c r="BT1616" s="15"/>
      <c r="BU1616" s="15"/>
      <c r="BV1616" s="15"/>
      <c r="BW1616" s="15"/>
      <c r="BX1616" s="15"/>
      <c r="BY1616" s="15"/>
      <c r="BZ1616" s="15"/>
    </row>
    <row r="1617" spans="1:78" ht="15" customHeight="1" x14ac:dyDescent="0.75">
      <c r="A1617" s="10">
        <v>0</v>
      </c>
      <c r="B1617" s="11">
        <v>11600</v>
      </c>
      <c r="C1617" s="11">
        <v>73079</v>
      </c>
      <c r="D1617" s="11">
        <v>101219</v>
      </c>
      <c r="E1617" s="11">
        <v>7</v>
      </c>
      <c r="F1617" s="11">
        <v>0</v>
      </c>
      <c r="G1617" s="11">
        <v>0</v>
      </c>
      <c r="H1617" s="11">
        <v>152.249875</v>
      </c>
      <c r="I1617" s="11">
        <v>0</v>
      </c>
      <c r="J1617" s="11">
        <v>33</v>
      </c>
      <c r="K1617" s="11">
        <v>34.249620743000001</v>
      </c>
      <c r="L1617" s="11" t="s">
        <v>13</v>
      </c>
      <c r="M1617" s="11" t="s">
        <v>18</v>
      </c>
      <c r="N1617" s="11">
        <f t="shared" si="175"/>
        <v>1</v>
      </c>
      <c r="O1617" s="11">
        <f t="shared" si="176"/>
        <v>0</v>
      </c>
      <c r="P1617" s="11">
        <f t="shared" si="177"/>
        <v>0</v>
      </c>
      <c r="Q1617" s="11">
        <f t="shared" si="178"/>
        <v>0</v>
      </c>
      <c r="R1617" s="11">
        <f t="shared" si="179"/>
        <v>0</v>
      </c>
      <c r="S1617" s="11">
        <f t="shared" si="180"/>
        <v>1</v>
      </c>
      <c r="T1617" s="9">
        <f t="shared" si="181"/>
        <v>152.249875</v>
      </c>
      <c r="AT1617" s="18"/>
      <c r="AU1617" s="15"/>
      <c r="AV1617" s="15"/>
      <c r="AW1617" s="15"/>
      <c r="AX1617" s="15"/>
      <c r="AY1617" s="15"/>
      <c r="AZ1617" s="15"/>
      <c r="BA1617" s="15"/>
      <c r="BB1617" s="15"/>
      <c r="BC1617" s="15"/>
      <c r="BD1617" s="15"/>
      <c r="BE1617" s="15"/>
      <c r="BF1617" s="15"/>
      <c r="BG1617" s="15"/>
      <c r="BH1617" s="15"/>
      <c r="BI1617" s="15"/>
      <c r="BJ1617" s="15"/>
      <c r="BK1617" s="15"/>
      <c r="BL1617" s="15"/>
      <c r="BM1617" s="15"/>
      <c r="BN1617" s="15"/>
      <c r="BO1617" s="15"/>
      <c r="BQ1617" s="18"/>
      <c r="BR1617" s="15"/>
      <c r="BS1617" s="15"/>
      <c r="BT1617" s="15"/>
      <c r="BU1617" s="15"/>
      <c r="BV1617" s="15"/>
      <c r="BW1617" s="15"/>
      <c r="BX1617" s="15"/>
      <c r="BY1617" s="15"/>
      <c r="BZ1617" s="15"/>
    </row>
    <row r="1618" spans="1:78" ht="15" customHeight="1" x14ac:dyDescent="0.75">
      <c r="A1618" s="10">
        <v>0</v>
      </c>
      <c r="B1618" s="11">
        <v>11600</v>
      </c>
      <c r="C1618" s="11"/>
      <c r="D1618" s="11">
        <v>36474</v>
      </c>
      <c r="E1618" s="11"/>
      <c r="F1618" s="11"/>
      <c r="G1618" s="11">
        <v>1</v>
      </c>
      <c r="H1618" s="11">
        <v>93.727138030999996</v>
      </c>
      <c r="I1618" s="11">
        <v>0</v>
      </c>
      <c r="J1618" s="11">
        <v>10</v>
      </c>
      <c r="K1618" s="11">
        <v>37.202953561999998</v>
      </c>
      <c r="L1618" s="11" t="s">
        <v>13</v>
      </c>
      <c r="M1618" s="11" t="s">
        <v>14</v>
      </c>
      <c r="N1618" s="11">
        <f t="shared" si="175"/>
        <v>1</v>
      </c>
      <c r="O1618" s="11">
        <f t="shared" si="176"/>
        <v>0</v>
      </c>
      <c r="P1618" s="11">
        <f t="shared" si="177"/>
        <v>1</v>
      </c>
      <c r="Q1618" s="11">
        <f t="shared" si="178"/>
        <v>0</v>
      </c>
      <c r="R1618" s="11">
        <f t="shared" si="179"/>
        <v>0</v>
      </c>
      <c r="S1618" s="11">
        <f t="shared" si="180"/>
        <v>0</v>
      </c>
      <c r="T1618" s="9">
        <f t="shared" si="181"/>
        <v>93.727138030999996</v>
      </c>
      <c r="AT1618" s="18"/>
      <c r="AU1618" s="15"/>
      <c r="AV1618" s="15"/>
      <c r="AW1618" s="15"/>
      <c r="AX1618" s="15"/>
      <c r="AY1618" s="15"/>
      <c r="AZ1618" s="15"/>
      <c r="BA1618" s="15"/>
      <c r="BB1618" s="15"/>
      <c r="BC1618" s="15"/>
      <c r="BD1618" s="15"/>
      <c r="BE1618" s="15"/>
      <c r="BF1618" s="15"/>
      <c r="BG1618" s="15"/>
      <c r="BH1618" s="15"/>
      <c r="BI1618" s="15"/>
      <c r="BJ1618" s="15"/>
      <c r="BK1618" s="15"/>
      <c r="BL1618" s="15"/>
      <c r="BM1618" s="15"/>
      <c r="BN1618" s="15"/>
      <c r="BO1618" s="15"/>
      <c r="BQ1618" s="18"/>
      <c r="BR1618" s="15"/>
      <c r="BS1618" s="15"/>
      <c r="BT1618" s="15"/>
      <c r="BU1618" s="15"/>
      <c r="BV1618" s="15"/>
      <c r="BW1618" s="15"/>
      <c r="BX1618" s="15"/>
      <c r="BY1618" s="15"/>
      <c r="BZ1618" s="15"/>
    </row>
    <row r="1619" spans="1:78" ht="15" customHeight="1" x14ac:dyDescent="0.75">
      <c r="A1619" s="10">
        <v>0</v>
      </c>
      <c r="B1619" s="11">
        <v>11700</v>
      </c>
      <c r="C1619" s="11">
        <v>42151</v>
      </c>
      <c r="D1619" s="11">
        <v>58947</v>
      </c>
      <c r="E1619" s="11">
        <v>22</v>
      </c>
      <c r="F1619" s="11">
        <v>0</v>
      </c>
      <c r="G1619" s="11">
        <v>0</v>
      </c>
      <c r="H1619" s="11">
        <v>122.03036183</v>
      </c>
      <c r="I1619" s="11">
        <v>0</v>
      </c>
      <c r="J1619" s="11">
        <v>23</v>
      </c>
      <c r="K1619" s="11">
        <v>40.083144531000002</v>
      </c>
      <c r="L1619" s="11" t="s">
        <v>13</v>
      </c>
      <c r="M1619" s="11" t="s">
        <v>14</v>
      </c>
      <c r="N1619" s="11">
        <f t="shared" si="175"/>
        <v>1</v>
      </c>
      <c r="O1619" s="11">
        <f t="shared" si="176"/>
        <v>0</v>
      </c>
      <c r="P1619" s="11">
        <f t="shared" si="177"/>
        <v>1</v>
      </c>
      <c r="Q1619" s="11">
        <f t="shared" si="178"/>
        <v>0</v>
      </c>
      <c r="R1619" s="11">
        <f t="shared" si="179"/>
        <v>0</v>
      </c>
      <c r="S1619" s="11">
        <f t="shared" si="180"/>
        <v>0</v>
      </c>
      <c r="T1619" s="9">
        <f t="shared" si="181"/>
        <v>122.03036183</v>
      </c>
      <c r="AT1619" s="18"/>
      <c r="AU1619" s="15"/>
      <c r="AV1619" s="15"/>
      <c r="AW1619" s="15"/>
      <c r="AX1619" s="15"/>
      <c r="AY1619" s="15"/>
      <c r="AZ1619" s="15"/>
      <c r="BA1619" s="15"/>
      <c r="BB1619" s="15"/>
      <c r="BC1619" s="15"/>
      <c r="BD1619" s="15"/>
      <c r="BE1619" s="15"/>
      <c r="BF1619" s="15"/>
      <c r="BG1619" s="15"/>
      <c r="BH1619" s="15"/>
      <c r="BI1619" s="15"/>
      <c r="BJ1619" s="15"/>
      <c r="BK1619" s="15"/>
      <c r="BL1619" s="15"/>
      <c r="BM1619" s="15"/>
      <c r="BN1619" s="15"/>
      <c r="BO1619" s="15"/>
      <c r="BQ1619" s="18"/>
      <c r="BR1619" s="15"/>
      <c r="BS1619" s="15"/>
      <c r="BT1619" s="15"/>
      <c r="BU1619" s="15"/>
      <c r="BV1619" s="15"/>
      <c r="BW1619" s="15"/>
      <c r="BX1619" s="15"/>
      <c r="BY1619" s="15"/>
      <c r="BZ1619" s="15"/>
    </row>
    <row r="1620" spans="1:78" ht="15" customHeight="1" x14ac:dyDescent="0.75">
      <c r="A1620" s="10">
        <v>1</v>
      </c>
      <c r="B1620" s="11">
        <v>11700</v>
      </c>
      <c r="C1620" s="11"/>
      <c r="D1620" s="11">
        <v>67940</v>
      </c>
      <c r="E1620" s="11">
        <v>3</v>
      </c>
      <c r="F1620" s="11">
        <v>3</v>
      </c>
      <c r="G1620" s="11">
        <v>4</v>
      </c>
      <c r="H1620" s="11">
        <v>204.02559324000001</v>
      </c>
      <c r="I1620" s="11">
        <v>1</v>
      </c>
      <c r="J1620" s="11">
        <v>38</v>
      </c>
      <c r="K1620" s="11"/>
      <c r="L1620" s="11" t="s">
        <v>13</v>
      </c>
      <c r="M1620" s="11" t="s">
        <v>17</v>
      </c>
      <c r="N1620" s="11">
        <f t="shared" si="175"/>
        <v>1</v>
      </c>
      <c r="O1620" s="11">
        <f t="shared" si="176"/>
        <v>1</v>
      </c>
      <c r="P1620" s="11">
        <f t="shared" si="177"/>
        <v>0</v>
      </c>
      <c r="Q1620" s="11">
        <f t="shared" si="178"/>
        <v>0</v>
      </c>
      <c r="R1620" s="11">
        <f t="shared" si="179"/>
        <v>0</v>
      </c>
      <c r="S1620" s="11">
        <f t="shared" si="180"/>
        <v>0</v>
      </c>
      <c r="T1620" s="9">
        <f t="shared" si="181"/>
        <v>204.02559324000001</v>
      </c>
      <c r="AT1620" s="18"/>
      <c r="AU1620" s="15"/>
      <c r="AV1620" s="15"/>
      <c r="AW1620" s="15"/>
      <c r="AX1620" s="15"/>
      <c r="AY1620" s="15"/>
      <c r="AZ1620" s="15"/>
      <c r="BA1620" s="15"/>
      <c r="BB1620" s="15"/>
      <c r="BC1620" s="15"/>
      <c r="BD1620" s="15"/>
      <c r="BE1620" s="15"/>
      <c r="BF1620" s="15"/>
      <c r="BG1620" s="15"/>
      <c r="BH1620" s="15"/>
      <c r="BI1620" s="15"/>
      <c r="BJ1620" s="15"/>
      <c r="BK1620" s="15"/>
      <c r="BL1620" s="15"/>
      <c r="BM1620" s="15"/>
      <c r="BN1620" s="15"/>
      <c r="BO1620" s="15"/>
      <c r="BQ1620" s="18"/>
      <c r="BR1620" s="15"/>
      <c r="BS1620" s="15"/>
      <c r="BT1620" s="15"/>
      <c r="BU1620" s="15"/>
      <c r="BV1620" s="15"/>
      <c r="BW1620" s="15"/>
      <c r="BX1620" s="15"/>
      <c r="BY1620" s="15"/>
      <c r="BZ1620" s="15"/>
    </row>
    <row r="1621" spans="1:78" ht="15" customHeight="1" x14ac:dyDescent="0.75">
      <c r="A1621" s="10">
        <v>0</v>
      </c>
      <c r="B1621" s="11">
        <v>11700</v>
      </c>
      <c r="C1621" s="11">
        <v>78789</v>
      </c>
      <c r="D1621" s="11">
        <v>91342</v>
      </c>
      <c r="E1621" s="11">
        <v>5</v>
      </c>
      <c r="F1621" s="11">
        <v>0</v>
      </c>
      <c r="G1621" s="11">
        <v>0</v>
      </c>
      <c r="H1621" s="11">
        <v>128.36067424999999</v>
      </c>
      <c r="I1621" s="11">
        <v>2</v>
      </c>
      <c r="J1621" s="11">
        <v>27</v>
      </c>
      <c r="K1621" s="11">
        <v>41.952681794999997</v>
      </c>
      <c r="L1621" s="11" t="s">
        <v>20</v>
      </c>
      <c r="M1621" s="11" t="s">
        <v>17</v>
      </c>
      <c r="N1621" s="11">
        <f t="shared" si="175"/>
        <v>0</v>
      </c>
      <c r="O1621" s="11">
        <f t="shared" si="176"/>
        <v>1</v>
      </c>
      <c r="P1621" s="11">
        <f t="shared" si="177"/>
        <v>0</v>
      </c>
      <c r="Q1621" s="11">
        <f t="shared" si="178"/>
        <v>0</v>
      </c>
      <c r="R1621" s="11">
        <f t="shared" si="179"/>
        <v>0</v>
      </c>
      <c r="S1621" s="11">
        <f t="shared" si="180"/>
        <v>0</v>
      </c>
      <c r="T1621" s="9">
        <f t="shared" si="181"/>
        <v>0</v>
      </c>
      <c r="AT1621" s="18"/>
      <c r="AU1621" s="15"/>
      <c r="AV1621" s="15"/>
      <c r="AW1621" s="15"/>
      <c r="AX1621" s="15"/>
      <c r="AY1621" s="15"/>
      <c r="AZ1621" s="15"/>
      <c r="BA1621" s="15"/>
      <c r="BB1621" s="15"/>
      <c r="BC1621" s="15"/>
      <c r="BD1621" s="15"/>
      <c r="BE1621" s="15"/>
      <c r="BF1621" s="15"/>
      <c r="BG1621" s="15"/>
      <c r="BH1621" s="15"/>
      <c r="BI1621" s="15"/>
      <c r="BJ1621" s="15"/>
      <c r="BK1621" s="15"/>
      <c r="BL1621" s="15"/>
      <c r="BM1621" s="15"/>
      <c r="BN1621" s="15"/>
      <c r="BO1621" s="15"/>
      <c r="BQ1621" s="18"/>
      <c r="BR1621" s="15"/>
      <c r="BS1621" s="15"/>
      <c r="BT1621" s="15"/>
      <c r="BU1621" s="15"/>
      <c r="BV1621" s="15"/>
      <c r="BW1621" s="15"/>
      <c r="BX1621" s="15"/>
      <c r="BY1621" s="15"/>
      <c r="BZ1621" s="15"/>
    </row>
    <row r="1622" spans="1:78" ht="15" customHeight="1" x14ac:dyDescent="0.75">
      <c r="A1622" s="10">
        <v>0</v>
      </c>
      <c r="B1622" s="11">
        <v>11700</v>
      </c>
      <c r="C1622" s="11">
        <v>47072</v>
      </c>
      <c r="D1622" s="11">
        <v>85090</v>
      </c>
      <c r="E1622" s="11">
        <v>18</v>
      </c>
      <c r="F1622" s="11">
        <v>0</v>
      </c>
      <c r="G1622" s="11">
        <v>0</v>
      </c>
      <c r="H1622" s="11">
        <v>192.25318228</v>
      </c>
      <c r="I1622" s="11">
        <v>0</v>
      </c>
      <c r="J1622" s="11">
        <v>16</v>
      </c>
      <c r="K1622" s="11">
        <v>35.064864675000003</v>
      </c>
      <c r="L1622" s="11" t="s">
        <v>13</v>
      </c>
      <c r="M1622" s="11" t="s">
        <v>14</v>
      </c>
      <c r="N1622" s="11">
        <f t="shared" si="175"/>
        <v>1</v>
      </c>
      <c r="O1622" s="11">
        <f t="shared" si="176"/>
        <v>0</v>
      </c>
      <c r="P1622" s="11">
        <f t="shared" si="177"/>
        <v>1</v>
      </c>
      <c r="Q1622" s="11">
        <f t="shared" si="178"/>
        <v>0</v>
      </c>
      <c r="R1622" s="11">
        <f t="shared" si="179"/>
        <v>0</v>
      </c>
      <c r="S1622" s="11">
        <f t="shared" si="180"/>
        <v>0</v>
      </c>
      <c r="T1622" s="9">
        <f t="shared" si="181"/>
        <v>192.25318228</v>
      </c>
      <c r="AT1622" s="18"/>
      <c r="AU1622" s="15"/>
      <c r="AV1622" s="15"/>
      <c r="AW1622" s="15"/>
      <c r="AX1622" s="15"/>
      <c r="AY1622" s="15"/>
      <c r="AZ1622" s="15"/>
      <c r="BA1622" s="15"/>
      <c r="BB1622" s="15"/>
      <c r="BC1622" s="15"/>
      <c r="BD1622" s="15"/>
      <c r="BE1622" s="15"/>
      <c r="BF1622" s="15"/>
      <c r="BG1622" s="15"/>
      <c r="BH1622" s="15"/>
      <c r="BI1622" s="15"/>
      <c r="BJ1622" s="15"/>
      <c r="BK1622" s="15"/>
      <c r="BL1622" s="15"/>
      <c r="BM1622" s="15"/>
      <c r="BN1622" s="15"/>
      <c r="BO1622" s="15"/>
      <c r="BQ1622" s="18"/>
      <c r="BR1622" s="15"/>
      <c r="BS1622" s="15"/>
      <c r="BT1622" s="15"/>
      <c r="BU1622" s="15"/>
      <c r="BV1622" s="15"/>
      <c r="BW1622" s="15"/>
      <c r="BX1622" s="15"/>
      <c r="BY1622" s="15"/>
      <c r="BZ1622" s="15"/>
    </row>
    <row r="1623" spans="1:78" ht="15" customHeight="1" x14ac:dyDescent="0.75">
      <c r="A1623" s="10">
        <v>0</v>
      </c>
      <c r="B1623" s="11">
        <v>11700</v>
      </c>
      <c r="C1623" s="11">
        <v>95411</v>
      </c>
      <c r="D1623" s="11">
        <v>117927</v>
      </c>
      <c r="E1623" s="11">
        <v>14</v>
      </c>
      <c r="F1623" s="11">
        <v>0</v>
      </c>
      <c r="G1623" s="11">
        <v>0</v>
      </c>
      <c r="H1623" s="11">
        <v>177.92669579</v>
      </c>
      <c r="I1623" s="11">
        <v>1</v>
      </c>
      <c r="J1623" s="11">
        <v>17</v>
      </c>
      <c r="K1623" s="11">
        <v>34.490564130999999</v>
      </c>
      <c r="L1623" s="11" t="s">
        <v>20</v>
      </c>
      <c r="M1623" s="11" t="s">
        <v>18</v>
      </c>
      <c r="N1623" s="11">
        <f t="shared" si="175"/>
        <v>0</v>
      </c>
      <c r="O1623" s="11">
        <f t="shared" si="176"/>
        <v>0</v>
      </c>
      <c r="P1623" s="11">
        <f t="shared" si="177"/>
        <v>0</v>
      </c>
      <c r="Q1623" s="11">
        <f t="shared" si="178"/>
        <v>0</v>
      </c>
      <c r="R1623" s="11">
        <f t="shared" si="179"/>
        <v>0</v>
      </c>
      <c r="S1623" s="11">
        <f t="shared" si="180"/>
        <v>1</v>
      </c>
      <c r="T1623" s="9">
        <f t="shared" si="181"/>
        <v>0</v>
      </c>
      <c r="AT1623" s="18"/>
      <c r="AU1623" s="15"/>
      <c r="AV1623" s="15"/>
      <c r="AW1623" s="15"/>
      <c r="AX1623" s="15"/>
      <c r="AY1623" s="15"/>
      <c r="AZ1623" s="15"/>
      <c r="BA1623" s="15"/>
      <c r="BB1623" s="15"/>
      <c r="BC1623" s="15"/>
      <c r="BD1623" s="15"/>
      <c r="BE1623" s="15"/>
      <c r="BF1623" s="15"/>
      <c r="BG1623" s="15"/>
      <c r="BH1623" s="15"/>
      <c r="BI1623" s="15"/>
      <c r="BJ1623" s="15"/>
      <c r="BK1623" s="15"/>
      <c r="BL1623" s="15"/>
      <c r="BM1623" s="15"/>
      <c r="BN1623" s="15"/>
      <c r="BO1623" s="15"/>
      <c r="BQ1623" s="18"/>
      <c r="BR1623" s="15"/>
      <c r="BS1623" s="15"/>
      <c r="BT1623" s="15"/>
      <c r="BU1623" s="15"/>
      <c r="BV1623" s="15"/>
      <c r="BW1623" s="15"/>
      <c r="BX1623" s="15"/>
      <c r="BY1623" s="15"/>
      <c r="BZ1623" s="15"/>
    </row>
    <row r="1624" spans="1:78" ht="15" customHeight="1" x14ac:dyDescent="0.75">
      <c r="A1624" s="10">
        <v>1</v>
      </c>
      <c r="B1624" s="11">
        <v>11700</v>
      </c>
      <c r="C1624" s="11">
        <v>54085</v>
      </c>
      <c r="D1624" s="11">
        <v>68239</v>
      </c>
      <c r="E1624" s="11">
        <v>2</v>
      </c>
      <c r="F1624" s="11">
        <v>1</v>
      </c>
      <c r="G1624" s="11">
        <v>2</v>
      </c>
      <c r="H1624" s="11">
        <v>8.0552650768999996</v>
      </c>
      <c r="I1624" s="11">
        <v>3</v>
      </c>
      <c r="J1624" s="11">
        <v>15</v>
      </c>
      <c r="K1624" s="11">
        <v>32.012658582</v>
      </c>
      <c r="L1624" s="11" t="s">
        <v>13</v>
      </c>
      <c r="M1624" s="11" t="s">
        <v>14</v>
      </c>
      <c r="N1624" s="11">
        <f t="shared" si="175"/>
        <v>1</v>
      </c>
      <c r="O1624" s="11">
        <f t="shared" si="176"/>
        <v>0</v>
      </c>
      <c r="P1624" s="11">
        <f t="shared" si="177"/>
        <v>1</v>
      </c>
      <c r="Q1624" s="11">
        <f t="shared" si="178"/>
        <v>0</v>
      </c>
      <c r="R1624" s="11">
        <f t="shared" si="179"/>
        <v>0</v>
      </c>
      <c r="S1624" s="11">
        <f t="shared" si="180"/>
        <v>0</v>
      </c>
      <c r="T1624" s="9">
        <f t="shared" si="181"/>
        <v>8.0552650768999996</v>
      </c>
      <c r="AT1624" s="18"/>
      <c r="AU1624" s="15"/>
      <c r="AV1624" s="15"/>
      <c r="AW1624" s="15"/>
      <c r="AX1624" s="15"/>
      <c r="AY1624" s="15"/>
      <c r="AZ1624" s="15"/>
      <c r="BA1624" s="15"/>
      <c r="BB1624" s="15"/>
      <c r="BC1624" s="15"/>
      <c r="BD1624" s="15"/>
      <c r="BE1624" s="15"/>
      <c r="BF1624" s="15"/>
      <c r="BG1624" s="15"/>
      <c r="BH1624" s="15"/>
      <c r="BI1624" s="15"/>
      <c r="BJ1624" s="15"/>
      <c r="BK1624" s="15"/>
      <c r="BL1624" s="15"/>
      <c r="BM1624" s="15"/>
      <c r="BN1624" s="15"/>
      <c r="BO1624" s="15"/>
      <c r="BQ1624" s="18"/>
      <c r="BR1624" s="15"/>
      <c r="BS1624" s="15"/>
      <c r="BT1624" s="15"/>
      <c r="BU1624" s="15"/>
      <c r="BV1624" s="15"/>
      <c r="BW1624" s="15"/>
      <c r="BX1624" s="15"/>
      <c r="BY1624" s="15"/>
      <c r="BZ1624" s="15"/>
    </row>
    <row r="1625" spans="1:78" ht="15" customHeight="1" x14ac:dyDescent="0.75">
      <c r="A1625" s="10">
        <v>1</v>
      </c>
      <c r="B1625" s="11">
        <v>11700</v>
      </c>
      <c r="C1625" s="11">
        <v>51600</v>
      </c>
      <c r="D1625" s="11">
        <v>72399</v>
      </c>
      <c r="E1625" s="11">
        <v>15</v>
      </c>
      <c r="F1625" s="11">
        <v>0</v>
      </c>
      <c r="G1625" s="11">
        <v>1</v>
      </c>
      <c r="H1625" s="11">
        <v>125.36336996</v>
      </c>
      <c r="I1625" s="11">
        <v>4</v>
      </c>
      <c r="J1625" s="11">
        <v>20</v>
      </c>
      <c r="K1625" s="11"/>
      <c r="L1625" s="11" t="s">
        <v>13</v>
      </c>
      <c r="M1625" s="11" t="s">
        <v>14</v>
      </c>
      <c r="N1625" s="11">
        <f t="shared" si="175"/>
        <v>1</v>
      </c>
      <c r="O1625" s="11">
        <f t="shared" si="176"/>
        <v>0</v>
      </c>
      <c r="P1625" s="11">
        <f t="shared" si="177"/>
        <v>1</v>
      </c>
      <c r="Q1625" s="11">
        <f t="shared" si="178"/>
        <v>0</v>
      </c>
      <c r="R1625" s="11">
        <f t="shared" si="179"/>
        <v>0</v>
      </c>
      <c r="S1625" s="11">
        <f t="shared" si="180"/>
        <v>0</v>
      </c>
      <c r="T1625" s="9">
        <f t="shared" si="181"/>
        <v>125.36336996</v>
      </c>
      <c r="AT1625" s="18"/>
      <c r="AU1625" s="15"/>
      <c r="AV1625" s="15"/>
      <c r="AW1625" s="15"/>
      <c r="AX1625" s="15"/>
      <c r="AY1625" s="15"/>
      <c r="AZ1625" s="15"/>
      <c r="BA1625" s="15"/>
      <c r="BB1625" s="15"/>
      <c r="BC1625" s="15"/>
      <c r="BD1625" s="15"/>
      <c r="BE1625" s="15"/>
      <c r="BF1625" s="15"/>
      <c r="BG1625" s="15"/>
      <c r="BH1625" s="15"/>
      <c r="BI1625" s="15"/>
      <c r="BJ1625" s="15"/>
      <c r="BK1625" s="15"/>
      <c r="BL1625" s="15"/>
      <c r="BM1625" s="15"/>
      <c r="BN1625" s="15"/>
      <c r="BO1625" s="15"/>
      <c r="BQ1625" s="18"/>
      <c r="BR1625" s="15"/>
      <c r="BS1625" s="15"/>
      <c r="BT1625" s="15"/>
      <c r="BU1625" s="15"/>
      <c r="BV1625" s="15"/>
      <c r="BW1625" s="15"/>
      <c r="BX1625" s="15"/>
      <c r="BY1625" s="15"/>
      <c r="BZ1625" s="15"/>
    </row>
    <row r="1626" spans="1:78" ht="15" customHeight="1" x14ac:dyDescent="0.75">
      <c r="A1626" s="10">
        <v>0</v>
      </c>
      <c r="B1626" s="11">
        <v>11700</v>
      </c>
      <c r="C1626" s="11">
        <v>52650</v>
      </c>
      <c r="D1626" s="11">
        <v>63646</v>
      </c>
      <c r="E1626" s="11">
        <v>0</v>
      </c>
      <c r="F1626" s="11">
        <v>1</v>
      </c>
      <c r="G1626" s="11">
        <v>0</v>
      </c>
      <c r="H1626" s="11">
        <v>194.76099991999999</v>
      </c>
      <c r="I1626" s="11">
        <v>1</v>
      </c>
      <c r="J1626" s="11">
        <v>13</v>
      </c>
      <c r="K1626" s="11">
        <v>27.610844063999998</v>
      </c>
      <c r="L1626" s="11" t="s">
        <v>20</v>
      </c>
      <c r="M1626" s="11" t="s">
        <v>14</v>
      </c>
      <c r="N1626" s="11">
        <f t="shared" si="175"/>
        <v>0</v>
      </c>
      <c r="O1626" s="11">
        <f t="shared" si="176"/>
        <v>0</v>
      </c>
      <c r="P1626" s="11">
        <f t="shared" si="177"/>
        <v>1</v>
      </c>
      <c r="Q1626" s="11">
        <f t="shared" si="178"/>
        <v>0</v>
      </c>
      <c r="R1626" s="11">
        <f t="shared" si="179"/>
        <v>0</v>
      </c>
      <c r="S1626" s="11">
        <f t="shared" si="180"/>
        <v>0</v>
      </c>
      <c r="T1626" s="9">
        <f t="shared" si="181"/>
        <v>0</v>
      </c>
      <c r="AT1626" s="18"/>
      <c r="AU1626" s="15"/>
      <c r="AV1626" s="15"/>
      <c r="AW1626" s="15"/>
      <c r="AX1626" s="15"/>
      <c r="AY1626" s="15"/>
      <c r="AZ1626" s="15"/>
      <c r="BA1626" s="15"/>
      <c r="BB1626" s="15"/>
      <c r="BC1626" s="15"/>
      <c r="BD1626" s="15"/>
      <c r="BE1626" s="15"/>
      <c r="BF1626" s="15"/>
      <c r="BG1626" s="15"/>
      <c r="BH1626" s="15"/>
      <c r="BI1626" s="15"/>
      <c r="BJ1626" s="15"/>
      <c r="BK1626" s="15"/>
      <c r="BL1626" s="15"/>
      <c r="BM1626" s="15"/>
      <c r="BN1626" s="15"/>
      <c r="BO1626" s="15"/>
      <c r="BQ1626" s="18"/>
      <c r="BR1626" s="15"/>
      <c r="BS1626" s="15"/>
      <c r="BT1626" s="15"/>
      <c r="BU1626" s="15"/>
      <c r="BV1626" s="15"/>
      <c r="BW1626" s="15"/>
      <c r="BX1626" s="15"/>
      <c r="BY1626" s="15"/>
      <c r="BZ1626" s="15"/>
    </row>
    <row r="1627" spans="1:78" ht="15" customHeight="1" x14ac:dyDescent="0.75">
      <c r="A1627" s="10">
        <v>0</v>
      </c>
      <c r="B1627" s="11">
        <v>11700</v>
      </c>
      <c r="C1627" s="11">
        <v>59932</v>
      </c>
      <c r="D1627" s="11">
        <v>80313</v>
      </c>
      <c r="E1627" s="11">
        <v>14</v>
      </c>
      <c r="F1627" s="11">
        <v>0</v>
      </c>
      <c r="G1627" s="11">
        <v>0</v>
      </c>
      <c r="H1627" s="11">
        <v>238.48646158</v>
      </c>
      <c r="I1627" s="11">
        <v>0</v>
      </c>
      <c r="J1627" s="11">
        <v>32</v>
      </c>
      <c r="K1627" s="11">
        <v>44.474917703000003</v>
      </c>
      <c r="L1627" s="11" t="s">
        <v>13</v>
      </c>
      <c r="M1627" s="11" t="s">
        <v>15</v>
      </c>
      <c r="N1627" s="11">
        <f t="shared" si="175"/>
        <v>1</v>
      </c>
      <c r="O1627" s="11">
        <f t="shared" si="176"/>
        <v>0</v>
      </c>
      <c r="P1627" s="11">
        <f t="shared" si="177"/>
        <v>0</v>
      </c>
      <c r="Q1627" s="11">
        <f t="shared" si="178"/>
        <v>1</v>
      </c>
      <c r="R1627" s="11">
        <f t="shared" si="179"/>
        <v>0</v>
      </c>
      <c r="S1627" s="11">
        <f t="shared" si="180"/>
        <v>0</v>
      </c>
      <c r="T1627" s="9">
        <f t="shared" si="181"/>
        <v>238.48646158</v>
      </c>
      <c r="AT1627" s="18"/>
      <c r="AU1627" s="15"/>
      <c r="AV1627" s="15"/>
      <c r="AW1627" s="15"/>
      <c r="AX1627" s="15"/>
      <c r="AY1627" s="15"/>
      <c r="AZ1627" s="15"/>
      <c r="BA1627" s="15"/>
      <c r="BB1627" s="15"/>
      <c r="BC1627" s="15"/>
      <c r="BD1627" s="15"/>
      <c r="BE1627" s="15"/>
      <c r="BF1627" s="15"/>
      <c r="BG1627" s="15"/>
      <c r="BH1627" s="15"/>
      <c r="BI1627" s="15"/>
      <c r="BJ1627" s="15"/>
      <c r="BK1627" s="15"/>
      <c r="BL1627" s="15"/>
      <c r="BM1627" s="15"/>
      <c r="BN1627" s="15"/>
      <c r="BO1627" s="15"/>
      <c r="BQ1627" s="18"/>
      <c r="BR1627" s="15"/>
      <c r="BS1627" s="15"/>
      <c r="BT1627" s="15"/>
      <c r="BU1627" s="15"/>
      <c r="BV1627" s="15"/>
      <c r="BW1627" s="15"/>
      <c r="BX1627" s="15"/>
      <c r="BY1627" s="15"/>
      <c r="BZ1627" s="15"/>
    </row>
    <row r="1628" spans="1:78" ht="15" customHeight="1" x14ac:dyDescent="0.75">
      <c r="A1628" s="10">
        <v>0</v>
      </c>
      <c r="B1628" s="11">
        <v>11700</v>
      </c>
      <c r="C1628" s="11">
        <v>40266</v>
      </c>
      <c r="D1628" s="11">
        <v>59097</v>
      </c>
      <c r="E1628" s="11"/>
      <c r="F1628" s="11">
        <v>0</v>
      </c>
      <c r="G1628" s="11">
        <v>0</v>
      </c>
      <c r="H1628" s="11">
        <v>74.998098597999999</v>
      </c>
      <c r="I1628" s="11">
        <v>0</v>
      </c>
      <c r="J1628" s="11">
        <v>15</v>
      </c>
      <c r="K1628" s="11">
        <v>39.497028720000003</v>
      </c>
      <c r="L1628" s="11" t="s">
        <v>20</v>
      </c>
      <c r="M1628" s="11" t="s">
        <v>14</v>
      </c>
      <c r="N1628" s="11">
        <f t="shared" si="175"/>
        <v>0</v>
      </c>
      <c r="O1628" s="11">
        <f t="shared" si="176"/>
        <v>0</v>
      </c>
      <c r="P1628" s="11">
        <f t="shared" si="177"/>
        <v>1</v>
      </c>
      <c r="Q1628" s="11">
        <f t="shared" si="178"/>
        <v>0</v>
      </c>
      <c r="R1628" s="11">
        <f t="shared" si="179"/>
        <v>0</v>
      </c>
      <c r="S1628" s="11">
        <f t="shared" si="180"/>
        <v>0</v>
      </c>
      <c r="T1628" s="9">
        <f t="shared" si="181"/>
        <v>0</v>
      </c>
      <c r="AT1628" s="18"/>
      <c r="AU1628" s="15"/>
      <c r="AV1628" s="15"/>
      <c r="AW1628" s="15"/>
      <c r="AX1628" s="15"/>
      <c r="AY1628" s="15"/>
      <c r="AZ1628" s="15"/>
      <c r="BA1628" s="15"/>
      <c r="BB1628" s="15"/>
      <c r="BC1628" s="15"/>
      <c r="BD1628" s="15"/>
      <c r="BE1628" s="15"/>
      <c r="BF1628" s="15"/>
      <c r="BG1628" s="15"/>
      <c r="BH1628" s="15"/>
      <c r="BI1628" s="15"/>
      <c r="BJ1628" s="15"/>
      <c r="BK1628" s="15"/>
      <c r="BL1628" s="15"/>
      <c r="BM1628" s="15"/>
      <c r="BN1628" s="15"/>
      <c r="BO1628" s="15"/>
      <c r="BQ1628" s="18"/>
      <c r="BR1628" s="15"/>
      <c r="BS1628" s="15"/>
      <c r="BT1628" s="15"/>
      <c r="BU1628" s="15"/>
      <c r="BV1628" s="15"/>
      <c r="BW1628" s="15"/>
      <c r="BX1628" s="15"/>
      <c r="BY1628" s="15"/>
      <c r="BZ1628" s="15"/>
    </row>
    <row r="1629" spans="1:78" ht="15" customHeight="1" x14ac:dyDescent="0.75">
      <c r="A1629" s="10">
        <v>0</v>
      </c>
      <c r="B1629" s="11">
        <v>11700</v>
      </c>
      <c r="C1629" s="11"/>
      <c r="D1629" s="11">
        <v>69125</v>
      </c>
      <c r="E1629" s="11"/>
      <c r="F1629" s="11"/>
      <c r="G1629" s="11"/>
      <c r="H1629" s="11"/>
      <c r="I1629" s="11"/>
      <c r="J1629" s="11"/>
      <c r="K1629" s="11">
        <v>23.766832127000001</v>
      </c>
      <c r="L1629" s="11"/>
      <c r="M1629" s="11"/>
      <c r="N1629" s="11">
        <f t="shared" si="175"/>
        <v>0</v>
      </c>
      <c r="O1629" s="11">
        <f t="shared" si="176"/>
        <v>0</v>
      </c>
      <c r="P1629" s="11">
        <f t="shared" si="177"/>
        <v>0</v>
      </c>
      <c r="Q1629" s="11">
        <f t="shared" si="178"/>
        <v>0</v>
      </c>
      <c r="R1629" s="11">
        <f t="shared" si="179"/>
        <v>0</v>
      </c>
      <c r="S1629" s="11">
        <f t="shared" si="180"/>
        <v>0</v>
      </c>
      <c r="T1629" s="9">
        <f t="shared" si="181"/>
        <v>0</v>
      </c>
      <c r="AT1629" s="18"/>
      <c r="AU1629" s="15"/>
      <c r="AV1629" s="15"/>
      <c r="AW1629" s="15"/>
      <c r="AX1629" s="15"/>
      <c r="AY1629" s="15"/>
      <c r="AZ1629" s="15"/>
      <c r="BA1629" s="15"/>
      <c r="BB1629" s="15"/>
      <c r="BC1629" s="15"/>
      <c r="BD1629" s="15"/>
      <c r="BE1629" s="15"/>
      <c r="BF1629" s="15"/>
      <c r="BG1629" s="15"/>
      <c r="BH1629" s="15"/>
      <c r="BI1629" s="15"/>
      <c r="BJ1629" s="15"/>
      <c r="BK1629" s="15"/>
      <c r="BL1629" s="15"/>
      <c r="BM1629" s="15"/>
      <c r="BN1629" s="15"/>
      <c r="BO1629" s="15"/>
      <c r="BQ1629" s="18"/>
      <c r="BR1629" s="15"/>
      <c r="BS1629" s="15"/>
      <c r="BT1629" s="15"/>
      <c r="BU1629" s="15"/>
      <c r="BV1629" s="15"/>
      <c r="BW1629" s="15"/>
      <c r="BX1629" s="15"/>
      <c r="BY1629" s="15"/>
      <c r="BZ1629" s="15"/>
    </row>
    <row r="1630" spans="1:78" ht="15" customHeight="1" x14ac:dyDescent="0.75">
      <c r="A1630" s="10">
        <v>0</v>
      </c>
      <c r="B1630" s="11">
        <v>11700</v>
      </c>
      <c r="C1630" s="11">
        <v>84863</v>
      </c>
      <c r="D1630" s="11">
        <v>91737</v>
      </c>
      <c r="E1630" s="11">
        <v>0</v>
      </c>
      <c r="F1630" s="11">
        <v>4</v>
      </c>
      <c r="G1630" s="11">
        <v>0</v>
      </c>
      <c r="H1630" s="11"/>
      <c r="I1630" s="11">
        <v>0</v>
      </c>
      <c r="J1630" s="11">
        <v>4</v>
      </c>
      <c r="K1630" s="11">
        <v>30.330811491999999</v>
      </c>
      <c r="L1630" s="11" t="s">
        <v>20</v>
      </c>
      <c r="M1630" s="11" t="s">
        <v>14</v>
      </c>
      <c r="N1630" s="11">
        <f t="shared" si="175"/>
        <v>0</v>
      </c>
      <c r="O1630" s="11">
        <f t="shared" si="176"/>
        <v>0</v>
      </c>
      <c r="P1630" s="11">
        <f t="shared" si="177"/>
        <v>1</v>
      </c>
      <c r="Q1630" s="11">
        <f t="shared" si="178"/>
        <v>0</v>
      </c>
      <c r="R1630" s="11">
        <f t="shared" si="179"/>
        <v>0</v>
      </c>
      <c r="S1630" s="11">
        <f t="shared" si="180"/>
        <v>0</v>
      </c>
      <c r="T1630" s="9">
        <f t="shared" si="181"/>
        <v>0</v>
      </c>
      <c r="AT1630" s="18"/>
      <c r="AU1630" s="15"/>
      <c r="AV1630" s="15"/>
      <c r="AW1630" s="15"/>
      <c r="AX1630" s="15"/>
      <c r="AY1630" s="15"/>
      <c r="AZ1630" s="15"/>
      <c r="BA1630" s="15"/>
      <c r="BB1630" s="15"/>
      <c r="BC1630" s="15"/>
      <c r="BD1630" s="15"/>
      <c r="BE1630" s="15"/>
      <c r="BF1630" s="15"/>
      <c r="BG1630" s="15"/>
      <c r="BH1630" s="15"/>
      <c r="BI1630" s="15"/>
      <c r="BJ1630" s="15"/>
      <c r="BK1630" s="15"/>
      <c r="BL1630" s="15"/>
      <c r="BM1630" s="15"/>
      <c r="BN1630" s="15"/>
      <c r="BO1630" s="15"/>
      <c r="BQ1630" s="18"/>
      <c r="BR1630" s="15"/>
      <c r="BS1630" s="15"/>
      <c r="BT1630" s="15"/>
      <c r="BU1630" s="15"/>
      <c r="BV1630" s="15"/>
      <c r="BW1630" s="15"/>
      <c r="BX1630" s="15"/>
      <c r="BY1630" s="15"/>
      <c r="BZ1630" s="15"/>
    </row>
    <row r="1631" spans="1:78" ht="15" customHeight="1" x14ac:dyDescent="0.75">
      <c r="A1631" s="10">
        <v>0</v>
      </c>
      <c r="B1631" s="11">
        <v>11700</v>
      </c>
      <c r="C1631" s="11">
        <v>63724</v>
      </c>
      <c r="D1631" s="11">
        <v>82252</v>
      </c>
      <c r="E1631" s="11">
        <v>13</v>
      </c>
      <c r="F1631" s="11">
        <v>0</v>
      </c>
      <c r="G1631" s="11">
        <v>0</v>
      </c>
      <c r="H1631" s="11">
        <v>233.24887935999999</v>
      </c>
      <c r="I1631" s="11">
        <v>3</v>
      </c>
      <c r="J1631" s="11">
        <v>37</v>
      </c>
      <c r="K1631" s="11">
        <v>40.075275838000003</v>
      </c>
      <c r="L1631" s="11" t="s">
        <v>20</v>
      </c>
      <c r="M1631" s="11" t="s">
        <v>15</v>
      </c>
      <c r="N1631" s="11">
        <f t="shared" si="175"/>
        <v>0</v>
      </c>
      <c r="O1631" s="11">
        <f t="shared" si="176"/>
        <v>0</v>
      </c>
      <c r="P1631" s="11">
        <f t="shared" si="177"/>
        <v>0</v>
      </c>
      <c r="Q1631" s="11">
        <f t="shared" si="178"/>
        <v>1</v>
      </c>
      <c r="R1631" s="11">
        <f t="shared" si="179"/>
        <v>0</v>
      </c>
      <c r="S1631" s="11">
        <f t="shared" si="180"/>
        <v>0</v>
      </c>
      <c r="T1631" s="9">
        <f t="shared" si="181"/>
        <v>0</v>
      </c>
      <c r="AT1631" s="18"/>
      <c r="AU1631" s="15"/>
      <c r="AV1631" s="15"/>
      <c r="AW1631" s="15"/>
      <c r="AX1631" s="15"/>
      <c r="AY1631" s="15"/>
      <c r="AZ1631" s="15"/>
      <c r="BA1631" s="15"/>
      <c r="BB1631" s="15"/>
      <c r="BC1631" s="15"/>
      <c r="BD1631" s="15"/>
      <c r="BE1631" s="15"/>
      <c r="BF1631" s="15"/>
      <c r="BG1631" s="15"/>
      <c r="BH1631" s="15"/>
      <c r="BI1631" s="15"/>
      <c r="BJ1631" s="15"/>
      <c r="BK1631" s="15"/>
      <c r="BL1631" s="15"/>
      <c r="BM1631" s="15"/>
      <c r="BN1631" s="15"/>
      <c r="BO1631" s="15"/>
      <c r="BQ1631" s="18"/>
      <c r="BR1631" s="15"/>
      <c r="BS1631" s="15"/>
      <c r="BT1631" s="15"/>
      <c r="BU1631" s="15"/>
      <c r="BV1631" s="15"/>
      <c r="BW1631" s="15"/>
      <c r="BX1631" s="15"/>
      <c r="BY1631" s="15"/>
      <c r="BZ1631" s="15"/>
    </row>
    <row r="1632" spans="1:78" ht="15" customHeight="1" x14ac:dyDescent="0.75">
      <c r="A1632" s="10">
        <v>0</v>
      </c>
      <c r="B1632" s="11">
        <v>11700</v>
      </c>
      <c r="C1632" s="11">
        <v>59506</v>
      </c>
      <c r="D1632" s="11">
        <v>85000</v>
      </c>
      <c r="E1632" s="11">
        <v>3</v>
      </c>
      <c r="F1632" s="11">
        <v>0</v>
      </c>
      <c r="G1632" s="11">
        <v>0</v>
      </c>
      <c r="H1632" s="11">
        <v>37.566666667</v>
      </c>
      <c r="I1632" s="11">
        <v>2</v>
      </c>
      <c r="J1632" s="11">
        <v>4</v>
      </c>
      <c r="K1632" s="11"/>
      <c r="L1632" s="11" t="s">
        <v>20</v>
      </c>
      <c r="M1632" s="11" t="s">
        <v>14</v>
      </c>
      <c r="N1632" s="11">
        <f t="shared" si="175"/>
        <v>0</v>
      </c>
      <c r="O1632" s="11">
        <f t="shared" si="176"/>
        <v>0</v>
      </c>
      <c r="P1632" s="11">
        <f t="shared" si="177"/>
        <v>1</v>
      </c>
      <c r="Q1632" s="11">
        <f t="shared" si="178"/>
        <v>0</v>
      </c>
      <c r="R1632" s="11">
        <f t="shared" si="179"/>
        <v>0</v>
      </c>
      <c r="S1632" s="11">
        <f t="shared" si="180"/>
        <v>0</v>
      </c>
      <c r="T1632" s="9">
        <f t="shared" si="181"/>
        <v>0</v>
      </c>
      <c r="AT1632" s="18"/>
      <c r="AU1632" s="15"/>
      <c r="AV1632" s="15"/>
      <c r="AW1632" s="15"/>
      <c r="AX1632" s="15"/>
      <c r="AY1632" s="15"/>
      <c r="AZ1632" s="15"/>
      <c r="BA1632" s="15"/>
      <c r="BB1632" s="15"/>
      <c r="BC1632" s="15"/>
      <c r="BD1632" s="15"/>
      <c r="BE1632" s="15"/>
      <c r="BF1632" s="15"/>
      <c r="BG1632" s="15"/>
      <c r="BH1632" s="15"/>
      <c r="BI1632" s="15"/>
      <c r="BJ1632" s="15"/>
      <c r="BK1632" s="15"/>
      <c r="BL1632" s="15"/>
      <c r="BM1632" s="15"/>
      <c r="BN1632" s="15"/>
      <c r="BO1632" s="15"/>
      <c r="BQ1632" s="18"/>
      <c r="BR1632" s="15"/>
      <c r="BS1632" s="15"/>
      <c r="BT1632" s="15"/>
      <c r="BU1632" s="15"/>
      <c r="BV1632" s="15"/>
      <c r="BW1632" s="15"/>
      <c r="BX1632" s="15"/>
      <c r="BY1632" s="15"/>
      <c r="BZ1632" s="15"/>
    </row>
    <row r="1633" spans="1:78" ht="15" customHeight="1" x14ac:dyDescent="0.75">
      <c r="A1633" s="10">
        <v>1</v>
      </c>
      <c r="B1633" s="11">
        <v>11700</v>
      </c>
      <c r="C1633" s="11">
        <v>69100</v>
      </c>
      <c r="D1633" s="11">
        <v>85000</v>
      </c>
      <c r="E1633" s="11">
        <v>3.8</v>
      </c>
      <c r="F1633" s="11">
        <v>3</v>
      </c>
      <c r="G1633" s="11">
        <v>0</v>
      </c>
      <c r="H1633" s="11">
        <v>80.099999999999994</v>
      </c>
      <c r="I1633" s="11">
        <v>0</v>
      </c>
      <c r="J1633" s="11">
        <v>22</v>
      </c>
      <c r="K1633" s="11"/>
      <c r="L1633" s="11" t="s">
        <v>20</v>
      </c>
      <c r="M1633" s="11" t="s">
        <v>17</v>
      </c>
      <c r="N1633" s="11">
        <f t="shared" si="175"/>
        <v>0</v>
      </c>
      <c r="O1633" s="11">
        <f t="shared" si="176"/>
        <v>1</v>
      </c>
      <c r="P1633" s="11">
        <f t="shared" si="177"/>
        <v>0</v>
      </c>
      <c r="Q1633" s="11">
        <f t="shared" si="178"/>
        <v>0</v>
      </c>
      <c r="R1633" s="11">
        <f t="shared" si="179"/>
        <v>0</v>
      </c>
      <c r="S1633" s="11">
        <f t="shared" si="180"/>
        <v>0</v>
      </c>
      <c r="T1633" s="9">
        <f t="shared" si="181"/>
        <v>0</v>
      </c>
      <c r="AT1633" s="18"/>
      <c r="AU1633" s="15"/>
      <c r="AV1633" s="15"/>
      <c r="AW1633" s="15"/>
      <c r="AX1633" s="15"/>
      <c r="AY1633" s="15"/>
      <c r="AZ1633" s="15"/>
      <c r="BA1633" s="15"/>
      <c r="BB1633" s="15"/>
      <c r="BC1633" s="15"/>
      <c r="BD1633" s="15"/>
      <c r="BE1633" s="15"/>
      <c r="BF1633" s="15"/>
      <c r="BG1633" s="15"/>
      <c r="BH1633" s="15"/>
      <c r="BI1633" s="15"/>
      <c r="BJ1633" s="15"/>
      <c r="BK1633" s="15"/>
      <c r="BL1633" s="15"/>
      <c r="BM1633" s="15"/>
      <c r="BN1633" s="15"/>
      <c r="BO1633" s="15"/>
      <c r="BQ1633" s="18"/>
      <c r="BR1633" s="15"/>
      <c r="BS1633" s="15"/>
      <c r="BT1633" s="15"/>
      <c r="BU1633" s="15"/>
      <c r="BV1633" s="15"/>
      <c r="BW1633" s="15"/>
      <c r="BX1633" s="15"/>
      <c r="BY1633" s="15"/>
      <c r="BZ1633" s="15"/>
    </row>
    <row r="1634" spans="1:78" ht="15" customHeight="1" x14ac:dyDescent="0.75">
      <c r="A1634" s="10">
        <v>1</v>
      </c>
      <c r="B1634" s="11">
        <v>11700</v>
      </c>
      <c r="C1634" s="11">
        <v>62400</v>
      </c>
      <c r="D1634" s="11">
        <v>78000</v>
      </c>
      <c r="E1634" s="11">
        <v>20</v>
      </c>
      <c r="F1634" s="11">
        <v>0</v>
      </c>
      <c r="G1634" s="11">
        <v>0</v>
      </c>
      <c r="H1634" s="11">
        <v>216.06666666999999</v>
      </c>
      <c r="I1634" s="11">
        <v>2</v>
      </c>
      <c r="J1634" s="11">
        <v>24</v>
      </c>
      <c r="K1634" s="11"/>
      <c r="L1634" s="11" t="s">
        <v>20</v>
      </c>
      <c r="M1634" s="11" t="s">
        <v>15</v>
      </c>
      <c r="N1634" s="11">
        <f t="shared" si="175"/>
        <v>0</v>
      </c>
      <c r="O1634" s="11">
        <f t="shared" si="176"/>
        <v>0</v>
      </c>
      <c r="P1634" s="11">
        <f t="shared" si="177"/>
        <v>0</v>
      </c>
      <c r="Q1634" s="11">
        <f t="shared" si="178"/>
        <v>1</v>
      </c>
      <c r="R1634" s="11">
        <f t="shared" si="179"/>
        <v>0</v>
      </c>
      <c r="S1634" s="11">
        <f t="shared" si="180"/>
        <v>0</v>
      </c>
      <c r="T1634" s="9">
        <f t="shared" si="181"/>
        <v>0</v>
      </c>
      <c r="AT1634" s="18"/>
      <c r="AU1634" s="15"/>
      <c r="AV1634" s="15"/>
      <c r="AW1634" s="15"/>
      <c r="AX1634" s="15"/>
      <c r="AY1634" s="15"/>
      <c r="AZ1634" s="15"/>
      <c r="BA1634" s="15"/>
      <c r="BB1634" s="15"/>
      <c r="BC1634" s="15"/>
      <c r="BD1634" s="15"/>
      <c r="BE1634" s="15"/>
      <c r="BF1634" s="15"/>
      <c r="BG1634" s="15"/>
      <c r="BH1634" s="15"/>
      <c r="BI1634" s="15"/>
      <c r="BJ1634" s="15"/>
      <c r="BK1634" s="15"/>
      <c r="BL1634" s="15"/>
      <c r="BM1634" s="15"/>
      <c r="BN1634" s="15"/>
      <c r="BO1634" s="15"/>
      <c r="BQ1634" s="18"/>
      <c r="BR1634" s="15"/>
      <c r="BS1634" s="15"/>
      <c r="BT1634" s="15"/>
      <c r="BU1634" s="15"/>
      <c r="BV1634" s="15"/>
      <c r="BW1634" s="15"/>
      <c r="BX1634" s="15"/>
      <c r="BY1634" s="15"/>
      <c r="BZ1634" s="15"/>
    </row>
    <row r="1635" spans="1:78" ht="15" customHeight="1" x14ac:dyDescent="0.75">
      <c r="A1635" s="10">
        <v>1</v>
      </c>
      <c r="B1635" s="11">
        <v>11700</v>
      </c>
      <c r="C1635" s="11">
        <v>63914</v>
      </c>
      <c r="D1635" s="11">
        <v>93707</v>
      </c>
      <c r="E1635" s="11">
        <v>7</v>
      </c>
      <c r="F1635" s="11">
        <v>3</v>
      </c>
      <c r="G1635" s="11">
        <v>0</v>
      </c>
      <c r="H1635" s="11">
        <v>162.57983694999999</v>
      </c>
      <c r="I1635" s="11">
        <v>2</v>
      </c>
      <c r="J1635" s="11">
        <v>51</v>
      </c>
      <c r="K1635" s="11">
        <v>69.480650392000001</v>
      </c>
      <c r="L1635" s="11" t="s">
        <v>20</v>
      </c>
      <c r="M1635" s="11" t="s">
        <v>14</v>
      </c>
      <c r="N1635" s="11">
        <f t="shared" si="175"/>
        <v>0</v>
      </c>
      <c r="O1635" s="11">
        <f t="shared" si="176"/>
        <v>0</v>
      </c>
      <c r="P1635" s="11">
        <f t="shared" si="177"/>
        <v>1</v>
      </c>
      <c r="Q1635" s="11">
        <f t="shared" si="178"/>
        <v>0</v>
      </c>
      <c r="R1635" s="11">
        <f t="shared" si="179"/>
        <v>0</v>
      </c>
      <c r="S1635" s="11">
        <f t="shared" si="180"/>
        <v>0</v>
      </c>
      <c r="T1635" s="9">
        <f t="shared" si="181"/>
        <v>0</v>
      </c>
      <c r="AT1635" s="18"/>
      <c r="AU1635" s="15"/>
      <c r="AV1635" s="15"/>
      <c r="AW1635" s="15"/>
      <c r="AX1635" s="15"/>
      <c r="AY1635" s="15"/>
      <c r="AZ1635" s="15"/>
      <c r="BA1635" s="15"/>
      <c r="BB1635" s="15"/>
      <c r="BC1635" s="15"/>
      <c r="BD1635" s="15"/>
      <c r="BE1635" s="15"/>
      <c r="BF1635" s="15"/>
      <c r="BG1635" s="15"/>
      <c r="BH1635" s="15"/>
      <c r="BI1635" s="15"/>
      <c r="BJ1635" s="15"/>
      <c r="BK1635" s="15"/>
      <c r="BL1635" s="15"/>
      <c r="BM1635" s="15"/>
      <c r="BN1635" s="15"/>
      <c r="BO1635" s="15"/>
      <c r="BQ1635" s="18"/>
      <c r="BR1635" s="15"/>
      <c r="BS1635" s="15"/>
      <c r="BT1635" s="15"/>
      <c r="BU1635" s="15"/>
      <c r="BV1635" s="15"/>
      <c r="BW1635" s="15"/>
      <c r="BX1635" s="15"/>
      <c r="BY1635" s="15"/>
      <c r="BZ1635" s="15"/>
    </row>
    <row r="1636" spans="1:78" ht="15" customHeight="1" x14ac:dyDescent="0.75">
      <c r="A1636" s="10">
        <v>0</v>
      </c>
      <c r="B1636" s="11">
        <v>11700</v>
      </c>
      <c r="C1636" s="11">
        <v>37093</v>
      </c>
      <c r="D1636" s="11">
        <v>62116</v>
      </c>
      <c r="E1636" s="11"/>
      <c r="F1636" s="11"/>
      <c r="G1636" s="11"/>
      <c r="H1636" s="11"/>
      <c r="I1636" s="11"/>
      <c r="J1636" s="11"/>
      <c r="K1636" s="11">
        <v>37.010948765000002</v>
      </c>
      <c r="L1636" s="11" t="s">
        <v>20</v>
      </c>
      <c r="M1636" s="11" t="s">
        <v>17</v>
      </c>
      <c r="N1636" s="11">
        <f t="shared" si="175"/>
        <v>0</v>
      </c>
      <c r="O1636" s="11">
        <f t="shared" si="176"/>
        <v>1</v>
      </c>
      <c r="P1636" s="11">
        <f t="shared" si="177"/>
        <v>0</v>
      </c>
      <c r="Q1636" s="11">
        <f t="shared" si="178"/>
        <v>0</v>
      </c>
      <c r="R1636" s="11">
        <f t="shared" si="179"/>
        <v>0</v>
      </c>
      <c r="S1636" s="11">
        <f t="shared" si="180"/>
        <v>0</v>
      </c>
      <c r="T1636" s="9">
        <f t="shared" si="181"/>
        <v>0</v>
      </c>
      <c r="AT1636" s="18"/>
      <c r="AU1636" s="15"/>
      <c r="AV1636" s="15"/>
      <c r="AW1636" s="15"/>
      <c r="AX1636" s="15"/>
      <c r="AY1636" s="15"/>
      <c r="AZ1636" s="15"/>
      <c r="BA1636" s="15"/>
      <c r="BB1636" s="15"/>
      <c r="BC1636" s="15"/>
      <c r="BD1636" s="15"/>
      <c r="BE1636" s="15"/>
      <c r="BF1636" s="15"/>
      <c r="BG1636" s="15"/>
      <c r="BH1636" s="15"/>
      <c r="BI1636" s="15"/>
      <c r="BJ1636" s="15"/>
      <c r="BK1636" s="15"/>
      <c r="BL1636" s="15"/>
      <c r="BM1636" s="15"/>
      <c r="BN1636" s="15"/>
      <c r="BO1636" s="15"/>
      <c r="BQ1636" s="18"/>
      <c r="BR1636" s="15"/>
      <c r="BS1636" s="15"/>
      <c r="BT1636" s="15"/>
      <c r="BU1636" s="15"/>
      <c r="BV1636" s="15"/>
      <c r="BW1636" s="15"/>
      <c r="BX1636" s="15"/>
      <c r="BY1636" s="15"/>
      <c r="BZ1636" s="15"/>
    </row>
    <row r="1637" spans="1:78" ht="15" customHeight="1" x14ac:dyDescent="0.75">
      <c r="A1637" s="10">
        <v>0</v>
      </c>
      <c r="B1637" s="11">
        <v>11700</v>
      </c>
      <c r="C1637" s="11">
        <v>74783</v>
      </c>
      <c r="D1637" s="11">
        <v>86227</v>
      </c>
      <c r="E1637" s="11">
        <v>7</v>
      </c>
      <c r="F1637" s="11">
        <v>0</v>
      </c>
      <c r="G1637" s="11">
        <v>0</v>
      </c>
      <c r="H1637" s="11">
        <v>116.75680052</v>
      </c>
      <c r="I1637" s="11">
        <v>0</v>
      </c>
      <c r="J1637" s="11">
        <v>23</v>
      </c>
      <c r="K1637" s="11">
        <v>28.019227084000001</v>
      </c>
      <c r="L1637" s="11" t="s">
        <v>20</v>
      </c>
      <c r="M1637" s="11" t="s">
        <v>17</v>
      </c>
      <c r="N1637" s="11">
        <f t="shared" si="175"/>
        <v>0</v>
      </c>
      <c r="O1637" s="11">
        <f t="shared" si="176"/>
        <v>1</v>
      </c>
      <c r="P1637" s="11">
        <f t="shared" si="177"/>
        <v>0</v>
      </c>
      <c r="Q1637" s="11">
        <f t="shared" si="178"/>
        <v>0</v>
      </c>
      <c r="R1637" s="11">
        <f t="shared" si="179"/>
        <v>0</v>
      </c>
      <c r="S1637" s="11">
        <f t="shared" si="180"/>
        <v>0</v>
      </c>
      <c r="T1637" s="9">
        <f t="shared" si="181"/>
        <v>0</v>
      </c>
      <c r="AT1637" s="18"/>
      <c r="AU1637" s="15"/>
      <c r="AV1637" s="15"/>
      <c r="AW1637" s="15"/>
      <c r="AX1637" s="15"/>
      <c r="AY1637" s="15"/>
      <c r="AZ1637" s="15"/>
      <c r="BA1637" s="15"/>
      <c r="BB1637" s="15"/>
      <c r="BC1637" s="15"/>
      <c r="BD1637" s="15"/>
      <c r="BE1637" s="15"/>
      <c r="BF1637" s="15"/>
      <c r="BG1637" s="15"/>
      <c r="BH1637" s="15"/>
      <c r="BI1637" s="15"/>
      <c r="BJ1637" s="15"/>
      <c r="BK1637" s="15"/>
      <c r="BL1637" s="15"/>
      <c r="BM1637" s="15"/>
      <c r="BN1637" s="15"/>
      <c r="BO1637" s="15"/>
      <c r="BQ1637" s="18"/>
      <c r="BR1637" s="15"/>
      <c r="BS1637" s="15"/>
      <c r="BT1637" s="15"/>
      <c r="BU1637" s="15"/>
      <c r="BV1637" s="15"/>
      <c r="BW1637" s="15"/>
      <c r="BX1637" s="15"/>
      <c r="BY1637" s="15"/>
      <c r="BZ1637" s="15"/>
    </row>
    <row r="1638" spans="1:78" ht="15" customHeight="1" x14ac:dyDescent="0.75">
      <c r="A1638" s="10">
        <v>0</v>
      </c>
      <c r="B1638" s="11">
        <v>11700</v>
      </c>
      <c r="C1638" s="11">
        <v>64278</v>
      </c>
      <c r="D1638" s="11">
        <v>76055</v>
      </c>
      <c r="E1638" s="11">
        <v>12</v>
      </c>
      <c r="F1638" s="11">
        <v>0</v>
      </c>
      <c r="G1638" s="11">
        <v>0</v>
      </c>
      <c r="H1638" s="11">
        <v>245.29516293</v>
      </c>
      <c r="I1638" s="11">
        <v>0</v>
      </c>
      <c r="J1638" s="11">
        <v>26</v>
      </c>
      <c r="K1638" s="11">
        <v>28.439965841999999</v>
      </c>
      <c r="L1638" s="11"/>
      <c r="M1638" s="11" t="s">
        <v>14</v>
      </c>
      <c r="N1638" s="11">
        <f t="shared" si="175"/>
        <v>0</v>
      </c>
      <c r="O1638" s="11">
        <f t="shared" si="176"/>
        <v>0</v>
      </c>
      <c r="P1638" s="11">
        <f t="shared" si="177"/>
        <v>1</v>
      </c>
      <c r="Q1638" s="11">
        <f t="shared" si="178"/>
        <v>0</v>
      </c>
      <c r="R1638" s="11">
        <f t="shared" si="179"/>
        <v>0</v>
      </c>
      <c r="S1638" s="11">
        <f t="shared" si="180"/>
        <v>0</v>
      </c>
      <c r="T1638" s="9">
        <f t="shared" si="181"/>
        <v>0</v>
      </c>
      <c r="AT1638" s="18"/>
      <c r="AU1638" s="15"/>
      <c r="AV1638" s="15"/>
      <c r="AW1638" s="15"/>
      <c r="AX1638" s="15"/>
      <c r="AY1638" s="15"/>
      <c r="AZ1638" s="15"/>
      <c r="BA1638" s="15"/>
      <c r="BB1638" s="15"/>
      <c r="BC1638" s="15"/>
      <c r="BD1638" s="15"/>
      <c r="BE1638" s="15"/>
      <c r="BF1638" s="15"/>
      <c r="BG1638" s="15"/>
      <c r="BH1638" s="15"/>
      <c r="BI1638" s="15"/>
      <c r="BJ1638" s="15"/>
      <c r="BK1638" s="15"/>
      <c r="BL1638" s="15"/>
      <c r="BM1638" s="15"/>
      <c r="BN1638" s="15"/>
      <c r="BO1638" s="15"/>
      <c r="BQ1638" s="18"/>
      <c r="BR1638" s="15"/>
      <c r="BS1638" s="15"/>
      <c r="BT1638" s="15"/>
      <c r="BU1638" s="15"/>
      <c r="BV1638" s="15"/>
      <c r="BW1638" s="15"/>
      <c r="BX1638" s="15"/>
      <c r="BY1638" s="15"/>
      <c r="BZ1638" s="15"/>
    </row>
    <row r="1639" spans="1:78" ht="15" customHeight="1" x14ac:dyDescent="0.75">
      <c r="A1639" s="10">
        <v>0</v>
      </c>
      <c r="B1639" s="11">
        <v>11700</v>
      </c>
      <c r="C1639" s="11">
        <v>15163</v>
      </c>
      <c r="D1639" s="11">
        <v>74500</v>
      </c>
      <c r="E1639" s="11">
        <v>19</v>
      </c>
      <c r="F1639" s="11">
        <v>0</v>
      </c>
      <c r="G1639" s="11">
        <v>2</v>
      </c>
      <c r="H1639" s="11">
        <v>378.82581851999998</v>
      </c>
      <c r="I1639" s="11">
        <v>1</v>
      </c>
      <c r="J1639" s="11">
        <v>11</v>
      </c>
      <c r="K1639" s="11">
        <v>20.090783327</v>
      </c>
      <c r="L1639" s="11" t="s">
        <v>20</v>
      </c>
      <c r="M1639" s="11" t="s">
        <v>18</v>
      </c>
      <c r="N1639" s="11">
        <f t="shared" si="175"/>
        <v>0</v>
      </c>
      <c r="O1639" s="11">
        <f t="shared" si="176"/>
        <v>0</v>
      </c>
      <c r="P1639" s="11">
        <f t="shared" si="177"/>
        <v>0</v>
      </c>
      <c r="Q1639" s="11">
        <f t="shared" si="178"/>
        <v>0</v>
      </c>
      <c r="R1639" s="11">
        <f t="shared" si="179"/>
        <v>0</v>
      </c>
      <c r="S1639" s="11">
        <f t="shared" si="180"/>
        <v>1</v>
      </c>
      <c r="T1639" s="9">
        <f t="shared" si="181"/>
        <v>0</v>
      </c>
      <c r="AT1639" s="18"/>
      <c r="AU1639" s="15"/>
      <c r="AV1639" s="15"/>
      <c r="AW1639" s="15"/>
      <c r="AX1639" s="15"/>
      <c r="AY1639" s="15"/>
      <c r="AZ1639" s="15"/>
      <c r="BA1639" s="15"/>
      <c r="BB1639" s="15"/>
      <c r="BC1639" s="15"/>
      <c r="BD1639" s="15"/>
      <c r="BE1639" s="15"/>
      <c r="BF1639" s="15"/>
      <c r="BG1639" s="15"/>
      <c r="BH1639" s="15"/>
      <c r="BI1639" s="15"/>
      <c r="BJ1639" s="15"/>
      <c r="BK1639" s="15"/>
      <c r="BL1639" s="15"/>
      <c r="BM1639" s="15"/>
      <c r="BN1639" s="15"/>
      <c r="BO1639" s="15"/>
      <c r="BQ1639" s="18"/>
      <c r="BR1639" s="15"/>
      <c r="BS1639" s="15"/>
      <c r="BT1639" s="15"/>
      <c r="BU1639" s="15"/>
      <c r="BV1639" s="15"/>
      <c r="BW1639" s="15"/>
      <c r="BX1639" s="15"/>
      <c r="BY1639" s="15"/>
      <c r="BZ1639" s="15"/>
    </row>
    <row r="1640" spans="1:78" ht="15" customHeight="1" x14ac:dyDescent="0.75">
      <c r="A1640" s="10">
        <v>0</v>
      </c>
      <c r="B1640" s="11">
        <v>11700</v>
      </c>
      <c r="C1640" s="11">
        <v>56441</v>
      </c>
      <c r="D1640" s="11">
        <v>86987</v>
      </c>
      <c r="E1640" s="11">
        <v>17</v>
      </c>
      <c r="F1640" s="11">
        <v>0</v>
      </c>
      <c r="G1640" s="11">
        <v>0</v>
      </c>
      <c r="H1640" s="11">
        <v>198.03271759</v>
      </c>
      <c r="I1640" s="11">
        <v>0</v>
      </c>
      <c r="J1640" s="11">
        <v>16</v>
      </c>
      <c r="K1640" s="11">
        <v>33.931163419000001</v>
      </c>
      <c r="L1640" s="11" t="s">
        <v>13</v>
      </c>
      <c r="M1640" s="11" t="s">
        <v>14</v>
      </c>
      <c r="N1640" s="11">
        <f t="shared" si="175"/>
        <v>1</v>
      </c>
      <c r="O1640" s="11">
        <f t="shared" si="176"/>
        <v>0</v>
      </c>
      <c r="P1640" s="11">
        <f t="shared" si="177"/>
        <v>1</v>
      </c>
      <c r="Q1640" s="11">
        <f t="shared" si="178"/>
        <v>0</v>
      </c>
      <c r="R1640" s="11">
        <f t="shared" si="179"/>
        <v>0</v>
      </c>
      <c r="S1640" s="11">
        <f t="shared" si="180"/>
        <v>0</v>
      </c>
      <c r="T1640" s="9">
        <f t="shared" si="181"/>
        <v>198.03271759</v>
      </c>
      <c r="AT1640" s="18"/>
      <c r="AU1640" s="15"/>
      <c r="AV1640" s="15"/>
      <c r="AW1640" s="15"/>
      <c r="AX1640" s="15"/>
      <c r="AY1640" s="15"/>
      <c r="AZ1640" s="15"/>
      <c r="BA1640" s="15"/>
      <c r="BB1640" s="15"/>
      <c r="BC1640" s="15"/>
      <c r="BD1640" s="15"/>
      <c r="BE1640" s="15"/>
      <c r="BF1640" s="15"/>
      <c r="BG1640" s="15"/>
      <c r="BH1640" s="15"/>
      <c r="BI1640" s="15"/>
      <c r="BJ1640" s="15"/>
      <c r="BK1640" s="15"/>
      <c r="BL1640" s="15"/>
      <c r="BM1640" s="15"/>
      <c r="BN1640" s="15"/>
      <c r="BO1640" s="15"/>
      <c r="BQ1640" s="18"/>
      <c r="BR1640" s="15"/>
      <c r="BS1640" s="15"/>
      <c r="BT1640" s="15"/>
      <c r="BU1640" s="15"/>
      <c r="BV1640" s="15"/>
      <c r="BW1640" s="15"/>
      <c r="BX1640" s="15"/>
      <c r="BY1640" s="15"/>
      <c r="BZ1640" s="15"/>
    </row>
    <row r="1641" spans="1:78" ht="15" customHeight="1" x14ac:dyDescent="0.75">
      <c r="A1641" s="10">
        <v>0</v>
      </c>
      <c r="B1641" s="11">
        <v>11700</v>
      </c>
      <c r="C1641" s="11">
        <v>78157</v>
      </c>
      <c r="D1641" s="11">
        <v>103016</v>
      </c>
      <c r="E1641" s="11">
        <v>1</v>
      </c>
      <c r="F1641" s="11">
        <v>0</v>
      </c>
      <c r="G1641" s="11">
        <v>0</v>
      </c>
      <c r="H1641" s="11">
        <v>69.805697667999993</v>
      </c>
      <c r="I1641" s="11">
        <v>2</v>
      </c>
      <c r="J1641" s="11">
        <v>24</v>
      </c>
      <c r="K1641" s="11">
        <v>38.448387115000003</v>
      </c>
      <c r="L1641" s="11" t="s">
        <v>20</v>
      </c>
      <c r="M1641" s="11" t="s">
        <v>17</v>
      </c>
      <c r="N1641" s="11">
        <f t="shared" si="175"/>
        <v>0</v>
      </c>
      <c r="O1641" s="11">
        <f t="shared" si="176"/>
        <v>1</v>
      </c>
      <c r="P1641" s="11">
        <f t="shared" si="177"/>
        <v>0</v>
      </c>
      <c r="Q1641" s="11">
        <f t="shared" si="178"/>
        <v>0</v>
      </c>
      <c r="R1641" s="11">
        <f t="shared" si="179"/>
        <v>0</v>
      </c>
      <c r="S1641" s="11">
        <f t="shared" si="180"/>
        <v>0</v>
      </c>
      <c r="T1641" s="9">
        <f t="shared" si="181"/>
        <v>0</v>
      </c>
      <c r="AT1641" s="18"/>
      <c r="AU1641" s="15"/>
      <c r="AV1641" s="15"/>
      <c r="AW1641" s="15"/>
      <c r="AX1641" s="15"/>
      <c r="AY1641" s="15"/>
      <c r="AZ1641" s="15"/>
      <c r="BA1641" s="15"/>
      <c r="BB1641" s="15"/>
      <c r="BC1641" s="15"/>
      <c r="BD1641" s="15"/>
      <c r="BE1641" s="15"/>
      <c r="BF1641" s="15"/>
      <c r="BG1641" s="15"/>
      <c r="BH1641" s="15"/>
      <c r="BI1641" s="15"/>
      <c r="BJ1641" s="15"/>
      <c r="BK1641" s="15"/>
      <c r="BL1641" s="15"/>
      <c r="BM1641" s="15"/>
      <c r="BN1641" s="15"/>
      <c r="BO1641" s="15"/>
      <c r="BQ1641" s="18"/>
      <c r="BR1641" s="15"/>
      <c r="BS1641" s="15"/>
      <c r="BT1641" s="15"/>
      <c r="BU1641" s="15"/>
      <c r="BV1641" s="15"/>
      <c r="BW1641" s="15"/>
      <c r="BX1641" s="15"/>
      <c r="BY1641" s="15"/>
      <c r="BZ1641" s="15"/>
    </row>
    <row r="1642" spans="1:78" ht="15" customHeight="1" x14ac:dyDescent="0.75">
      <c r="A1642" s="10">
        <v>0</v>
      </c>
      <c r="B1642" s="11">
        <v>11700</v>
      </c>
      <c r="C1642" s="11">
        <v>55119</v>
      </c>
      <c r="D1642" s="11">
        <v>67931</v>
      </c>
      <c r="E1642" s="11">
        <v>4</v>
      </c>
      <c r="F1642" s="11">
        <v>0</v>
      </c>
      <c r="G1642" s="11">
        <v>0</v>
      </c>
      <c r="H1642" s="11">
        <v>199.41069924000001</v>
      </c>
      <c r="I1642" s="11">
        <v>2</v>
      </c>
      <c r="J1642" s="11">
        <v>16</v>
      </c>
      <c r="K1642" s="11">
        <v>27.616338510999999</v>
      </c>
      <c r="L1642" s="11" t="s">
        <v>20</v>
      </c>
      <c r="M1642" s="11" t="s">
        <v>17</v>
      </c>
      <c r="N1642" s="11">
        <f t="shared" si="175"/>
        <v>0</v>
      </c>
      <c r="O1642" s="11">
        <f t="shared" si="176"/>
        <v>1</v>
      </c>
      <c r="P1642" s="11">
        <f t="shared" si="177"/>
        <v>0</v>
      </c>
      <c r="Q1642" s="11">
        <f t="shared" si="178"/>
        <v>0</v>
      </c>
      <c r="R1642" s="11">
        <f t="shared" si="179"/>
        <v>0</v>
      </c>
      <c r="S1642" s="11">
        <f t="shared" si="180"/>
        <v>0</v>
      </c>
      <c r="T1642" s="9">
        <f t="shared" si="181"/>
        <v>0</v>
      </c>
      <c r="AT1642" s="18"/>
      <c r="AU1642" s="15"/>
      <c r="AV1642" s="15"/>
      <c r="AW1642" s="15"/>
      <c r="AX1642" s="15"/>
      <c r="AY1642" s="15"/>
      <c r="AZ1642" s="15"/>
      <c r="BA1642" s="15"/>
      <c r="BB1642" s="15"/>
      <c r="BC1642" s="15"/>
      <c r="BD1642" s="15"/>
      <c r="BE1642" s="15"/>
      <c r="BF1642" s="15"/>
      <c r="BG1642" s="15"/>
      <c r="BH1642" s="15"/>
      <c r="BI1642" s="15"/>
      <c r="BJ1642" s="15"/>
      <c r="BK1642" s="15"/>
      <c r="BL1642" s="15"/>
      <c r="BM1642" s="15"/>
      <c r="BN1642" s="15"/>
      <c r="BO1642" s="15"/>
      <c r="BQ1642" s="18"/>
      <c r="BR1642" s="15"/>
      <c r="BS1642" s="15"/>
      <c r="BT1642" s="15"/>
      <c r="BU1642" s="15"/>
      <c r="BV1642" s="15"/>
      <c r="BW1642" s="15"/>
      <c r="BX1642" s="15"/>
      <c r="BY1642" s="15"/>
      <c r="BZ1642" s="15"/>
    </row>
    <row r="1643" spans="1:78" ht="15" customHeight="1" x14ac:dyDescent="0.75">
      <c r="A1643" s="10">
        <v>0</v>
      </c>
      <c r="B1643" s="11">
        <v>11700</v>
      </c>
      <c r="C1643" s="11">
        <v>56990</v>
      </c>
      <c r="D1643" s="11">
        <v>83334</v>
      </c>
      <c r="E1643" s="11">
        <v>4</v>
      </c>
      <c r="F1643" s="11">
        <v>0</v>
      </c>
      <c r="G1643" s="11">
        <v>2</v>
      </c>
      <c r="H1643" s="11">
        <v>177.43269885999999</v>
      </c>
      <c r="I1643" s="11">
        <v>0</v>
      </c>
      <c r="J1643" s="11">
        <v>13</v>
      </c>
      <c r="K1643" s="11">
        <v>30.998694503999999</v>
      </c>
      <c r="L1643" s="11" t="s">
        <v>13</v>
      </c>
      <c r="M1643" s="11" t="s">
        <v>14</v>
      </c>
      <c r="N1643" s="11">
        <f t="shared" si="175"/>
        <v>1</v>
      </c>
      <c r="O1643" s="11">
        <f t="shared" si="176"/>
        <v>0</v>
      </c>
      <c r="P1643" s="11">
        <f t="shared" si="177"/>
        <v>1</v>
      </c>
      <c r="Q1643" s="11">
        <f t="shared" si="178"/>
        <v>0</v>
      </c>
      <c r="R1643" s="11">
        <f t="shared" si="179"/>
        <v>0</v>
      </c>
      <c r="S1643" s="11">
        <f t="shared" si="180"/>
        <v>0</v>
      </c>
      <c r="T1643" s="9">
        <f t="shared" si="181"/>
        <v>177.43269885999999</v>
      </c>
      <c r="AT1643" s="18"/>
      <c r="AU1643" s="15"/>
      <c r="AV1643" s="15"/>
      <c r="AW1643" s="15"/>
      <c r="AX1643" s="15"/>
      <c r="AY1643" s="15"/>
      <c r="AZ1643" s="15"/>
      <c r="BA1643" s="15"/>
      <c r="BB1643" s="15"/>
      <c r="BC1643" s="15"/>
      <c r="BD1643" s="15"/>
      <c r="BE1643" s="15"/>
      <c r="BF1643" s="15"/>
      <c r="BG1643" s="15"/>
      <c r="BH1643" s="15"/>
      <c r="BI1643" s="15"/>
      <c r="BJ1643" s="15"/>
      <c r="BK1643" s="15"/>
      <c r="BL1643" s="15"/>
      <c r="BM1643" s="15"/>
      <c r="BN1643" s="15"/>
      <c r="BO1643" s="15"/>
      <c r="BQ1643" s="18"/>
      <c r="BR1643" s="15"/>
      <c r="BS1643" s="15"/>
      <c r="BT1643" s="15"/>
      <c r="BU1643" s="15"/>
      <c r="BV1643" s="15"/>
      <c r="BW1643" s="15"/>
      <c r="BX1643" s="15"/>
      <c r="BY1643" s="15"/>
      <c r="BZ1643" s="15"/>
    </row>
    <row r="1644" spans="1:78" ht="15" customHeight="1" x14ac:dyDescent="0.75">
      <c r="A1644" s="10">
        <v>0</v>
      </c>
      <c r="B1644" s="11">
        <v>11700</v>
      </c>
      <c r="C1644" s="11">
        <v>101520</v>
      </c>
      <c r="D1644" s="11">
        <v>110617</v>
      </c>
      <c r="E1644" s="11">
        <v>18</v>
      </c>
      <c r="F1644" s="11">
        <v>0</v>
      </c>
      <c r="G1644" s="11">
        <v>2</v>
      </c>
      <c r="H1644" s="11">
        <v>198.54334807000001</v>
      </c>
      <c r="I1644" s="11">
        <v>1</v>
      </c>
      <c r="J1644" s="11">
        <v>16</v>
      </c>
      <c r="K1644" s="11">
        <v>38.721259447999998</v>
      </c>
      <c r="L1644" s="11" t="s">
        <v>20</v>
      </c>
      <c r="M1644" s="11" t="s">
        <v>14</v>
      </c>
      <c r="N1644" s="11">
        <f t="shared" si="175"/>
        <v>0</v>
      </c>
      <c r="O1644" s="11">
        <f t="shared" si="176"/>
        <v>0</v>
      </c>
      <c r="P1644" s="11">
        <f t="shared" si="177"/>
        <v>1</v>
      </c>
      <c r="Q1644" s="11">
        <f t="shared" si="178"/>
        <v>0</v>
      </c>
      <c r="R1644" s="11">
        <f t="shared" si="179"/>
        <v>0</v>
      </c>
      <c r="S1644" s="11">
        <f t="shared" si="180"/>
        <v>0</v>
      </c>
      <c r="T1644" s="9">
        <f t="shared" si="181"/>
        <v>0</v>
      </c>
      <c r="AT1644" s="18"/>
      <c r="AU1644" s="15"/>
      <c r="AV1644" s="15"/>
      <c r="AW1644" s="15"/>
      <c r="AX1644" s="15"/>
      <c r="AY1644" s="15"/>
      <c r="AZ1644" s="15"/>
      <c r="BA1644" s="15"/>
      <c r="BB1644" s="15"/>
      <c r="BC1644" s="15"/>
      <c r="BD1644" s="15"/>
      <c r="BE1644" s="15"/>
      <c r="BF1644" s="15"/>
      <c r="BG1644" s="15"/>
      <c r="BH1644" s="15"/>
      <c r="BI1644" s="15"/>
      <c r="BJ1644" s="15"/>
      <c r="BK1644" s="15"/>
      <c r="BL1644" s="15"/>
      <c r="BM1644" s="15"/>
      <c r="BN1644" s="15"/>
      <c r="BO1644" s="15"/>
      <c r="BQ1644" s="18"/>
      <c r="BR1644" s="15"/>
      <c r="BS1644" s="15"/>
      <c r="BT1644" s="15"/>
      <c r="BU1644" s="15"/>
      <c r="BV1644" s="15"/>
      <c r="BW1644" s="15"/>
      <c r="BX1644" s="15"/>
      <c r="BY1644" s="15"/>
      <c r="BZ1644" s="15"/>
    </row>
    <row r="1645" spans="1:78" ht="15" customHeight="1" x14ac:dyDescent="0.75">
      <c r="A1645" s="10">
        <v>0</v>
      </c>
      <c r="B1645" s="11">
        <v>11700</v>
      </c>
      <c r="C1645" s="11">
        <v>96532</v>
      </c>
      <c r="D1645" s="11">
        <v>107600</v>
      </c>
      <c r="E1645" s="11">
        <v>12</v>
      </c>
      <c r="F1645" s="11">
        <v>0</v>
      </c>
      <c r="G1645" s="11">
        <v>0</v>
      </c>
      <c r="H1645" s="11">
        <v>214.86981675000001</v>
      </c>
      <c r="I1645" s="11">
        <v>2</v>
      </c>
      <c r="J1645" s="11">
        <v>15</v>
      </c>
      <c r="K1645" s="11">
        <v>40.287411441000003</v>
      </c>
      <c r="L1645" s="11" t="s">
        <v>20</v>
      </c>
      <c r="M1645" s="11" t="s">
        <v>14</v>
      </c>
      <c r="N1645" s="11">
        <f t="shared" si="175"/>
        <v>0</v>
      </c>
      <c r="O1645" s="11">
        <f t="shared" si="176"/>
        <v>0</v>
      </c>
      <c r="P1645" s="11">
        <f t="shared" si="177"/>
        <v>1</v>
      </c>
      <c r="Q1645" s="11">
        <f t="shared" si="178"/>
        <v>0</v>
      </c>
      <c r="R1645" s="11">
        <f t="shared" si="179"/>
        <v>0</v>
      </c>
      <c r="S1645" s="11">
        <f t="shared" si="180"/>
        <v>0</v>
      </c>
      <c r="T1645" s="9">
        <f t="shared" si="181"/>
        <v>0</v>
      </c>
      <c r="AT1645" s="18"/>
      <c r="AU1645" s="15"/>
      <c r="AV1645" s="15"/>
      <c r="AW1645" s="15"/>
      <c r="AX1645" s="15"/>
      <c r="AY1645" s="15"/>
      <c r="AZ1645" s="15"/>
      <c r="BA1645" s="15"/>
      <c r="BB1645" s="15"/>
      <c r="BC1645" s="15"/>
      <c r="BD1645" s="15"/>
      <c r="BE1645" s="15"/>
      <c r="BF1645" s="15"/>
      <c r="BG1645" s="15"/>
      <c r="BH1645" s="15"/>
      <c r="BI1645" s="15"/>
      <c r="BJ1645" s="15"/>
      <c r="BK1645" s="15"/>
      <c r="BL1645" s="15"/>
      <c r="BM1645" s="15"/>
      <c r="BN1645" s="15"/>
      <c r="BO1645" s="15"/>
      <c r="BQ1645" s="18"/>
      <c r="BR1645" s="15"/>
      <c r="BS1645" s="15"/>
      <c r="BT1645" s="15"/>
      <c r="BU1645" s="15"/>
      <c r="BV1645" s="15"/>
      <c r="BW1645" s="15"/>
      <c r="BX1645" s="15"/>
      <c r="BY1645" s="15"/>
      <c r="BZ1645" s="15"/>
    </row>
    <row r="1646" spans="1:78" ht="15" customHeight="1" x14ac:dyDescent="0.75">
      <c r="A1646" s="10">
        <v>0</v>
      </c>
      <c r="B1646" s="11">
        <v>11700</v>
      </c>
      <c r="C1646" s="11">
        <v>68059</v>
      </c>
      <c r="D1646" s="11">
        <v>86216</v>
      </c>
      <c r="E1646" s="11">
        <v>3</v>
      </c>
      <c r="F1646" s="11"/>
      <c r="G1646" s="11"/>
      <c r="H1646" s="11">
        <v>175.65856785</v>
      </c>
      <c r="I1646" s="11"/>
      <c r="J1646" s="11">
        <v>35</v>
      </c>
      <c r="K1646" s="11">
        <v>30.253969922</v>
      </c>
      <c r="L1646" s="11" t="s">
        <v>20</v>
      </c>
      <c r="M1646" s="11" t="s">
        <v>14</v>
      </c>
      <c r="N1646" s="11">
        <f t="shared" si="175"/>
        <v>0</v>
      </c>
      <c r="O1646" s="11">
        <f t="shared" si="176"/>
        <v>0</v>
      </c>
      <c r="P1646" s="11">
        <f t="shared" si="177"/>
        <v>1</v>
      </c>
      <c r="Q1646" s="11">
        <f t="shared" si="178"/>
        <v>0</v>
      </c>
      <c r="R1646" s="11">
        <f t="shared" si="179"/>
        <v>0</v>
      </c>
      <c r="S1646" s="11">
        <f t="shared" si="180"/>
        <v>0</v>
      </c>
      <c r="T1646" s="9">
        <f t="shared" si="181"/>
        <v>0</v>
      </c>
      <c r="AT1646" s="18"/>
      <c r="AU1646" s="15"/>
      <c r="AV1646" s="15"/>
      <c r="AW1646" s="15"/>
      <c r="AX1646" s="15"/>
      <c r="AY1646" s="15"/>
      <c r="AZ1646" s="15"/>
      <c r="BA1646" s="15"/>
      <c r="BB1646" s="15"/>
      <c r="BC1646" s="15"/>
      <c r="BD1646" s="15"/>
      <c r="BE1646" s="15"/>
      <c r="BF1646" s="15"/>
      <c r="BG1646" s="15"/>
      <c r="BH1646" s="15"/>
      <c r="BI1646" s="15"/>
      <c r="BJ1646" s="15"/>
      <c r="BK1646" s="15"/>
      <c r="BL1646" s="15"/>
      <c r="BM1646" s="15"/>
      <c r="BN1646" s="15"/>
      <c r="BO1646" s="15"/>
      <c r="BQ1646" s="18"/>
      <c r="BR1646" s="15"/>
      <c r="BS1646" s="15"/>
      <c r="BT1646" s="15"/>
      <c r="BU1646" s="15"/>
      <c r="BV1646" s="15"/>
      <c r="BW1646" s="15"/>
      <c r="BX1646" s="15"/>
      <c r="BY1646" s="15"/>
      <c r="BZ1646" s="15"/>
    </row>
    <row r="1647" spans="1:78" ht="15" customHeight="1" x14ac:dyDescent="0.75">
      <c r="A1647" s="10">
        <v>1</v>
      </c>
      <c r="B1647" s="11">
        <v>11800</v>
      </c>
      <c r="C1647" s="11">
        <v>74512</v>
      </c>
      <c r="D1647" s="11">
        <v>93328</v>
      </c>
      <c r="E1647" s="11">
        <v>4</v>
      </c>
      <c r="F1647" s="11">
        <v>5</v>
      </c>
      <c r="G1647" s="11">
        <v>0</v>
      </c>
      <c r="H1647" s="11">
        <v>117.91881997999999</v>
      </c>
      <c r="I1647" s="11"/>
      <c r="J1647" s="11">
        <v>16</v>
      </c>
      <c r="K1647" s="11">
        <v>58.295989943999999</v>
      </c>
      <c r="L1647" s="11" t="s">
        <v>13</v>
      </c>
      <c r="M1647" s="11" t="s">
        <v>15</v>
      </c>
      <c r="N1647" s="11">
        <f t="shared" si="175"/>
        <v>1</v>
      </c>
      <c r="O1647" s="11">
        <f t="shared" si="176"/>
        <v>0</v>
      </c>
      <c r="P1647" s="11">
        <f t="shared" si="177"/>
        <v>0</v>
      </c>
      <c r="Q1647" s="11">
        <f t="shared" si="178"/>
        <v>1</v>
      </c>
      <c r="R1647" s="11">
        <f t="shared" si="179"/>
        <v>0</v>
      </c>
      <c r="S1647" s="11">
        <f t="shared" si="180"/>
        <v>0</v>
      </c>
      <c r="T1647" s="9">
        <f t="shared" si="181"/>
        <v>117.91881997999999</v>
      </c>
      <c r="AT1647" s="18"/>
      <c r="AU1647" s="15"/>
      <c r="AV1647" s="15"/>
      <c r="AW1647" s="15"/>
      <c r="AX1647" s="15"/>
      <c r="AY1647" s="15"/>
      <c r="AZ1647" s="15"/>
      <c r="BA1647" s="15"/>
      <c r="BB1647" s="15"/>
      <c r="BC1647" s="15"/>
      <c r="BD1647" s="15"/>
      <c r="BE1647" s="15"/>
      <c r="BF1647" s="15"/>
      <c r="BG1647" s="15"/>
      <c r="BH1647" s="15"/>
      <c r="BI1647" s="15"/>
      <c r="BJ1647" s="15"/>
      <c r="BK1647" s="15"/>
      <c r="BL1647" s="15"/>
      <c r="BM1647" s="15"/>
      <c r="BN1647" s="15"/>
      <c r="BO1647" s="15"/>
      <c r="BQ1647" s="18"/>
      <c r="BR1647" s="15"/>
      <c r="BS1647" s="15"/>
      <c r="BT1647" s="15"/>
      <c r="BU1647" s="15"/>
      <c r="BV1647" s="15"/>
      <c r="BW1647" s="15"/>
      <c r="BX1647" s="15"/>
      <c r="BY1647" s="15"/>
      <c r="BZ1647" s="15"/>
    </row>
    <row r="1648" spans="1:78" ht="15" customHeight="1" x14ac:dyDescent="0.75">
      <c r="A1648" s="10">
        <v>0</v>
      </c>
      <c r="B1648" s="11">
        <v>11800</v>
      </c>
      <c r="C1648" s="11">
        <v>118053</v>
      </c>
      <c r="D1648" s="11">
        <v>125325</v>
      </c>
      <c r="E1648" s="11">
        <v>5</v>
      </c>
      <c r="F1648" s="11">
        <v>0</v>
      </c>
      <c r="G1648" s="11">
        <v>0</v>
      </c>
      <c r="H1648" s="11">
        <v>181.17206512999999</v>
      </c>
      <c r="I1648" s="11">
        <v>0</v>
      </c>
      <c r="J1648" s="11">
        <v>18</v>
      </c>
      <c r="K1648" s="11">
        <v>33.200397324999997</v>
      </c>
      <c r="L1648" s="11" t="s">
        <v>20</v>
      </c>
      <c r="M1648" s="11" t="s">
        <v>19</v>
      </c>
      <c r="N1648" s="11">
        <f t="shared" si="175"/>
        <v>0</v>
      </c>
      <c r="O1648" s="11">
        <f t="shared" si="176"/>
        <v>0</v>
      </c>
      <c r="P1648" s="11">
        <f t="shared" si="177"/>
        <v>0</v>
      </c>
      <c r="Q1648" s="11">
        <f t="shared" si="178"/>
        <v>0</v>
      </c>
      <c r="R1648" s="11">
        <f t="shared" si="179"/>
        <v>0</v>
      </c>
      <c r="S1648" s="11">
        <f t="shared" si="180"/>
        <v>0</v>
      </c>
      <c r="T1648" s="9">
        <f t="shared" si="181"/>
        <v>0</v>
      </c>
      <c r="AT1648" s="18"/>
      <c r="AU1648" s="15"/>
      <c r="AV1648" s="15"/>
      <c r="AW1648" s="15"/>
      <c r="AX1648" s="15"/>
      <c r="AY1648" s="15"/>
      <c r="AZ1648" s="15"/>
      <c r="BA1648" s="15"/>
      <c r="BB1648" s="15"/>
      <c r="BC1648" s="15"/>
      <c r="BD1648" s="15"/>
      <c r="BE1648" s="15"/>
      <c r="BF1648" s="15"/>
      <c r="BG1648" s="15"/>
      <c r="BH1648" s="15"/>
      <c r="BI1648" s="15"/>
      <c r="BJ1648" s="15"/>
      <c r="BK1648" s="15"/>
      <c r="BL1648" s="15"/>
      <c r="BM1648" s="15"/>
      <c r="BN1648" s="15"/>
      <c r="BO1648" s="15"/>
      <c r="BQ1648" s="18"/>
      <c r="BR1648" s="15"/>
      <c r="BS1648" s="15"/>
      <c r="BT1648" s="15"/>
      <c r="BU1648" s="15"/>
      <c r="BV1648" s="15"/>
      <c r="BW1648" s="15"/>
      <c r="BX1648" s="15"/>
      <c r="BY1648" s="15"/>
      <c r="BZ1648" s="15"/>
    </row>
    <row r="1649" spans="1:78" ht="15" customHeight="1" x14ac:dyDescent="0.75">
      <c r="A1649" s="10">
        <v>0</v>
      </c>
      <c r="B1649" s="11">
        <v>11800</v>
      </c>
      <c r="C1649" s="11">
        <v>52104</v>
      </c>
      <c r="D1649" s="11">
        <v>61618</v>
      </c>
      <c r="E1649" s="11">
        <v>0</v>
      </c>
      <c r="F1649" s="11">
        <v>0</v>
      </c>
      <c r="G1649" s="11">
        <v>0</v>
      </c>
      <c r="H1649" s="11">
        <v>160.74993140999999</v>
      </c>
      <c r="I1649" s="11">
        <v>0</v>
      </c>
      <c r="J1649" s="11">
        <v>21</v>
      </c>
      <c r="K1649" s="11">
        <v>37.129512042000002</v>
      </c>
      <c r="L1649" s="11" t="s">
        <v>20</v>
      </c>
      <c r="M1649" s="11" t="s">
        <v>15</v>
      </c>
      <c r="N1649" s="11">
        <f t="shared" si="175"/>
        <v>0</v>
      </c>
      <c r="O1649" s="11">
        <f t="shared" si="176"/>
        <v>0</v>
      </c>
      <c r="P1649" s="11">
        <f t="shared" si="177"/>
        <v>0</v>
      </c>
      <c r="Q1649" s="11">
        <f t="shared" si="178"/>
        <v>1</v>
      </c>
      <c r="R1649" s="11">
        <f t="shared" si="179"/>
        <v>0</v>
      </c>
      <c r="S1649" s="11">
        <f t="shared" si="180"/>
        <v>0</v>
      </c>
      <c r="T1649" s="9">
        <f t="shared" si="181"/>
        <v>0</v>
      </c>
      <c r="AT1649" s="18"/>
      <c r="AU1649" s="15"/>
      <c r="AV1649" s="15"/>
      <c r="AW1649" s="15"/>
      <c r="AX1649" s="15"/>
      <c r="AY1649" s="15"/>
      <c r="AZ1649" s="15"/>
      <c r="BA1649" s="15"/>
      <c r="BB1649" s="15"/>
      <c r="BC1649" s="15"/>
      <c r="BD1649" s="15"/>
      <c r="BE1649" s="15"/>
      <c r="BF1649" s="15"/>
      <c r="BG1649" s="15"/>
      <c r="BH1649" s="15"/>
      <c r="BI1649" s="15"/>
      <c r="BJ1649" s="15"/>
      <c r="BK1649" s="15"/>
      <c r="BL1649" s="15"/>
      <c r="BM1649" s="15"/>
      <c r="BN1649" s="15"/>
      <c r="BO1649" s="15"/>
      <c r="BQ1649" s="18"/>
      <c r="BR1649" s="15"/>
      <c r="BS1649" s="15"/>
      <c r="BT1649" s="15"/>
      <c r="BU1649" s="15"/>
      <c r="BV1649" s="15"/>
      <c r="BW1649" s="15"/>
      <c r="BX1649" s="15"/>
      <c r="BY1649" s="15"/>
      <c r="BZ1649" s="15"/>
    </row>
    <row r="1650" spans="1:78" ht="15" customHeight="1" x14ac:dyDescent="0.75">
      <c r="A1650" s="10">
        <v>0</v>
      </c>
      <c r="B1650" s="11">
        <v>11800</v>
      </c>
      <c r="C1650" s="11">
        <v>79131</v>
      </c>
      <c r="D1650" s="11">
        <v>102263</v>
      </c>
      <c r="E1650" s="11">
        <v>5</v>
      </c>
      <c r="F1650" s="11">
        <v>0</v>
      </c>
      <c r="G1650" s="11">
        <v>0</v>
      </c>
      <c r="H1650" s="11">
        <v>105.25389259000001</v>
      </c>
      <c r="I1650" s="11">
        <v>0</v>
      </c>
      <c r="J1650" s="11">
        <v>34</v>
      </c>
      <c r="K1650" s="11">
        <v>36.070978869000001</v>
      </c>
      <c r="L1650" s="11" t="s">
        <v>13</v>
      </c>
      <c r="M1650" s="11" t="s">
        <v>18</v>
      </c>
      <c r="N1650" s="11">
        <f t="shared" si="175"/>
        <v>1</v>
      </c>
      <c r="O1650" s="11">
        <f t="shared" si="176"/>
        <v>0</v>
      </c>
      <c r="P1650" s="11">
        <f t="shared" si="177"/>
        <v>0</v>
      </c>
      <c r="Q1650" s="11">
        <f t="shared" si="178"/>
        <v>0</v>
      </c>
      <c r="R1650" s="11">
        <f t="shared" si="179"/>
        <v>0</v>
      </c>
      <c r="S1650" s="11">
        <f t="shared" si="180"/>
        <v>1</v>
      </c>
      <c r="T1650" s="9">
        <f t="shared" si="181"/>
        <v>105.25389259000001</v>
      </c>
      <c r="AT1650" s="18"/>
      <c r="AU1650" s="15"/>
      <c r="AV1650" s="15"/>
      <c r="AW1650" s="15"/>
      <c r="AX1650" s="15"/>
      <c r="AY1650" s="15"/>
      <c r="AZ1650" s="15"/>
      <c r="BA1650" s="15"/>
      <c r="BB1650" s="15"/>
      <c r="BC1650" s="15"/>
      <c r="BD1650" s="15"/>
      <c r="BE1650" s="15"/>
      <c r="BF1650" s="15"/>
      <c r="BG1650" s="15"/>
      <c r="BH1650" s="15"/>
      <c r="BI1650" s="15"/>
      <c r="BJ1650" s="15"/>
      <c r="BK1650" s="15"/>
      <c r="BL1650" s="15"/>
      <c r="BM1650" s="15"/>
      <c r="BN1650" s="15"/>
      <c r="BO1650" s="15"/>
      <c r="BQ1650" s="18"/>
      <c r="BR1650" s="15"/>
      <c r="BS1650" s="15"/>
      <c r="BT1650" s="15"/>
      <c r="BU1650" s="15"/>
      <c r="BV1650" s="15"/>
      <c r="BW1650" s="15"/>
      <c r="BX1650" s="15"/>
      <c r="BY1650" s="15"/>
      <c r="BZ1650" s="15"/>
    </row>
    <row r="1651" spans="1:78" ht="15" customHeight="1" x14ac:dyDescent="0.75">
      <c r="A1651" s="10">
        <v>1</v>
      </c>
      <c r="B1651" s="11">
        <v>11800</v>
      </c>
      <c r="C1651" s="11">
        <v>67678</v>
      </c>
      <c r="D1651" s="11">
        <v>108092</v>
      </c>
      <c r="E1651" s="11">
        <v>13</v>
      </c>
      <c r="F1651" s="11">
        <v>0</v>
      </c>
      <c r="G1651" s="11">
        <v>7</v>
      </c>
      <c r="H1651" s="11">
        <v>126.65823161</v>
      </c>
      <c r="I1651" s="11">
        <v>0</v>
      </c>
      <c r="J1651" s="11">
        <v>36</v>
      </c>
      <c r="K1651" s="11">
        <v>37.162689686999997</v>
      </c>
      <c r="L1651" s="11" t="s">
        <v>13</v>
      </c>
      <c r="M1651" s="11" t="s">
        <v>18</v>
      </c>
      <c r="N1651" s="11">
        <f t="shared" si="175"/>
        <v>1</v>
      </c>
      <c r="O1651" s="11">
        <f t="shared" si="176"/>
        <v>0</v>
      </c>
      <c r="P1651" s="11">
        <f t="shared" si="177"/>
        <v>0</v>
      </c>
      <c r="Q1651" s="11">
        <f t="shared" si="178"/>
        <v>0</v>
      </c>
      <c r="R1651" s="11">
        <f t="shared" si="179"/>
        <v>0</v>
      </c>
      <c r="S1651" s="11">
        <f t="shared" si="180"/>
        <v>1</v>
      </c>
      <c r="T1651" s="9">
        <f t="shared" si="181"/>
        <v>126.65823161</v>
      </c>
      <c r="AT1651" s="18"/>
      <c r="AU1651" s="15"/>
      <c r="AV1651" s="15"/>
      <c r="AW1651" s="15"/>
      <c r="AX1651" s="15"/>
      <c r="AY1651" s="15"/>
      <c r="AZ1651" s="15"/>
      <c r="BA1651" s="15"/>
      <c r="BB1651" s="15"/>
      <c r="BC1651" s="15"/>
      <c r="BD1651" s="15"/>
      <c r="BE1651" s="15"/>
      <c r="BF1651" s="15"/>
      <c r="BG1651" s="15"/>
      <c r="BH1651" s="15"/>
      <c r="BI1651" s="15"/>
      <c r="BJ1651" s="15"/>
      <c r="BK1651" s="15"/>
      <c r="BL1651" s="15"/>
      <c r="BM1651" s="15"/>
      <c r="BN1651" s="15"/>
      <c r="BO1651" s="15"/>
      <c r="BQ1651" s="18"/>
      <c r="BR1651" s="15"/>
      <c r="BS1651" s="15"/>
      <c r="BT1651" s="15"/>
      <c r="BU1651" s="15"/>
      <c r="BV1651" s="15"/>
      <c r="BW1651" s="15"/>
      <c r="BX1651" s="15"/>
      <c r="BY1651" s="15"/>
      <c r="BZ1651" s="15"/>
    </row>
    <row r="1652" spans="1:78" ht="15" customHeight="1" x14ac:dyDescent="0.75">
      <c r="A1652" s="10">
        <v>0</v>
      </c>
      <c r="B1652" s="11">
        <v>11800</v>
      </c>
      <c r="C1652" s="11"/>
      <c r="D1652" s="11">
        <v>65769</v>
      </c>
      <c r="E1652" s="11"/>
      <c r="F1652" s="11">
        <v>0</v>
      </c>
      <c r="G1652" s="11">
        <v>0</v>
      </c>
      <c r="H1652" s="11">
        <v>357.33268218000001</v>
      </c>
      <c r="I1652" s="11">
        <v>0</v>
      </c>
      <c r="J1652" s="11">
        <v>7</v>
      </c>
      <c r="K1652" s="11">
        <v>34.327276537000003</v>
      </c>
      <c r="L1652" s="11" t="s">
        <v>13</v>
      </c>
      <c r="M1652" s="11" t="s">
        <v>14</v>
      </c>
      <c r="N1652" s="11">
        <f t="shared" si="175"/>
        <v>1</v>
      </c>
      <c r="O1652" s="11">
        <f t="shared" si="176"/>
        <v>0</v>
      </c>
      <c r="P1652" s="11">
        <f t="shared" si="177"/>
        <v>1</v>
      </c>
      <c r="Q1652" s="11">
        <f t="shared" si="178"/>
        <v>0</v>
      </c>
      <c r="R1652" s="11">
        <f t="shared" si="179"/>
        <v>0</v>
      </c>
      <c r="S1652" s="11">
        <f t="shared" si="180"/>
        <v>0</v>
      </c>
      <c r="T1652" s="9">
        <f t="shared" si="181"/>
        <v>357.33268218000001</v>
      </c>
      <c r="AT1652" s="18"/>
      <c r="AU1652" s="15"/>
      <c r="AV1652" s="15"/>
      <c r="AW1652" s="15"/>
      <c r="AX1652" s="15"/>
      <c r="AY1652" s="15"/>
      <c r="AZ1652" s="15"/>
      <c r="BA1652" s="15"/>
      <c r="BB1652" s="15"/>
      <c r="BC1652" s="15"/>
      <c r="BD1652" s="15"/>
      <c r="BE1652" s="15"/>
      <c r="BF1652" s="15"/>
      <c r="BG1652" s="15"/>
      <c r="BH1652" s="15"/>
      <c r="BI1652" s="15"/>
      <c r="BJ1652" s="15"/>
      <c r="BK1652" s="15"/>
      <c r="BL1652" s="15"/>
      <c r="BM1652" s="15"/>
      <c r="BN1652" s="15"/>
      <c r="BO1652" s="15"/>
      <c r="BQ1652" s="18"/>
      <c r="BR1652" s="15"/>
      <c r="BS1652" s="15"/>
      <c r="BT1652" s="15"/>
      <c r="BU1652" s="15"/>
      <c r="BV1652" s="15"/>
      <c r="BW1652" s="15"/>
      <c r="BX1652" s="15"/>
      <c r="BY1652" s="15"/>
      <c r="BZ1652" s="15"/>
    </row>
    <row r="1653" spans="1:78" ht="15" customHeight="1" x14ac:dyDescent="0.75">
      <c r="A1653" s="10">
        <v>0</v>
      </c>
      <c r="B1653" s="11">
        <v>11800</v>
      </c>
      <c r="C1653" s="11">
        <v>21813</v>
      </c>
      <c r="D1653" s="11">
        <v>30436</v>
      </c>
      <c r="E1653" s="11">
        <v>5</v>
      </c>
      <c r="F1653" s="11">
        <v>0</v>
      </c>
      <c r="G1653" s="11">
        <v>1</v>
      </c>
      <c r="H1653" s="11">
        <v>104.01163591</v>
      </c>
      <c r="I1653" s="11">
        <v>0</v>
      </c>
      <c r="J1653" s="11">
        <v>16</v>
      </c>
      <c r="K1653" s="11">
        <v>19.408461231</v>
      </c>
      <c r="L1653" s="11" t="s">
        <v>20</v>
      </c>
      <c r="M1653" s="11" t="s">
        <v>15</v>
      </c>
      <c r="N1653" s="11">
        <f t="shared" si="175"/>
        <v>0</v>
      </c>
      <c r="O1653" s="11">
        <f t="shared" si="176"/>
        <v>0</v>
      </c>
      <c r="P1653" s="11">
        <f t="shared" si="177"/>
        <v>0</v>
      </c>
      <c r="Q1653" s="11">
        <f t="shared" si="178"/>
        <v>1</v>
      </c>
      <c r="R1653" s="11">
        <f t="shared" si="179"/>
        <v>0</v>
      </c>
      <c r="S1653" s="11">
        <f t="shared" si="180"/>
        <v>0</v>
      </c>
      <c r="T1653" s="9">
        <f t="shared" si="181"/>
        <v>0</v>
      </c>
      <c r="AT1653" s="18"/>
      <c r="AU1653" s="15"/>
      <c r="AV1653" s="15"/>
      <c r="AW1653" s="15"/>
      <c r="AX1653" s="15"/>
      <c r="AY1653" s="15"/>
      <c r="AZ1653" s="15"/>
      <c r="BA1653" s="15"/>
      <c r="BB1653" s="15"/>
      <c r="BC1653" s="15"/>
      <c r="BD1653" s="15"/>
      <c r="BE1653" s="15"/>
      <c r="BF1653" s="15"/>
      <c r="BG1653" s="15"/>
      <c r="BH1653" s="15"/>
      <c r="BI1653" s="15"/>
      <c r="BJ1653" s="15"/>
      <c r="BK1653" s="15"/>
      <c r="BL1653" s="15"/>
      <c r="BM1653" s="15"/>
      <c r="BN1653" s="15"/>
      <c r="BO1653" s="15"/>
      <c r="BQ1653" s="18"/>
      <c r="BR1653" s="15"/>
      <c r="BS1653" s="15"/>
      <c r="BT1653" s="15"/>
      <c r="BU1653" s="15"/>
      <c r="BV1653" s="15"/>
      <c r="BW1653" s="15"/>
      <c r="BX1653" s="15"/>
      <c r="BY1653" s="15"/>
      <c r="BZ1653" s="15"/>
    </row>
    <row r="1654" spans="1:78" ht="15" customHeight="1" x14ac:dyDescent="0.75">
      <c r="A1654" s="10">
        <v>0</v>
      </c>
      <c r="B1654" s="11">
        <v>11800</v>
      </c>
      <c r="C1654" s="11">
        <v>44944</v>
      </c>
      <c r="D1654" s="11">
        <v>57132</v>
      </c>
      <c r="E1654" s="11"/>
      <c r="F1654" s="11">
        <v>0</v>
      </c>
      <c r="G1654" s="11">
        <v>0</v>
      </c>
      <c r="H1654" s="11">
        <v>74.156045075999998</v>
      </c>
      <c r="I1654" s="11">
        <v>0</v>
      </c>
      <c r="J1654" s="11">
        <v>14</v>
      </c>
      <c r="K1654" s="11">
        <v>42.812242939999997</v>
      </c>
      <c r="L1654" s="11" t="s">
        <v>20</v>
      </c>
      <c r="M1654" s="11" t="s">
        <v>14</v>
      </c>
      <c r="N1654" s="11">
        <f t="shared" si="175"/>
        <v>0</v>
      </c>
      <c r="O1654" s="11">
        <f t="shared" si="176"/>
        <v>0</v>
      </c>
      <c r="P1654" s="11">
        <f t="shared" si="177"/>
        <v>1</v>
      </c>
      <c r="Q1654" s="11">
        <f t="shared" si="178"/>
        <v>0</v>
      </c>
      <c r="R1654" s="11">
        <f t="shared" si="179"/>
        <v>0</v>
      </c>
      <c r="S1654" s="11">
        <f t="shared" si="180"/>
        <v>0</v>
      </c>
      <c r="T1654" s="9">
        <f t="shared" si="181"/>
        <v>0</v>
      </c>
      <c r="AT1654" s="18"/>
      <c r="AU1654" s="15"/>
      <c r="AV1654" s="15"/>
      <c r="AW1654" s="15"/>
      <c r="AX1654" s="15"/>
      <c r="AY1654" s="15"/>
      <c r="AZ1654" s="15"/>
      <c r="BA1654" s="15"/>
      <c r="BB1654" s="15"/>
      <c r="BC1654" s="15"/>
      <c r="BD1654" s="15"/>
      <c r="BE1654" s="15"/>
      <c r="BF1654" s="15"/>
      <c r="BG1654" s="15"/>
      <c r="BH1654" s="15"/>
      <c r="BI1654" s="15"/>
      <c r="BJ1654" s="15"/>
      <c r="BK1654" s="15"/>
      <c r="BL1654" s="15"/>
      <c r="BM1654" s="15"/>
      <c r="BN1654" s="15"/>
      <c r="BO1654" s="15"/>
      <c r="BQ1654" s="18"/>
      <c r="BR1654" s="15"/>
      <c r="BS1654" s="15"/>
      <c r="BT1654" s="15"/>
      <c r="BU1654" s="15"/>
      <c r="BV1654" s="15"/>
      <c r="BW1654" s="15"/>
      <c r="BX1654" s="15"/>
      <c r="BY1654" s="15"/>
      <c r="BZ1654" s="15"/>
    </row>
    <row r="1655" spans="1:78" ht="15" customHeight="1" x14ac:dyDescent="0.75">
      <c r="A1655" s="10">
        <v>0</v>
      </c>
      <c r="B1655" s="11">
        <v>11800</v>
      </c>
      <c r="C1655" s="11">
        <v>57760</v>
      </c>
      <c r="D1655" s="11">
        <v>65535</v>
      </c>
      <c r="E1655" s="11">
        <v>11</v>
      </c>
      <c r="F1655" s="11">
        <v>0</v>
      </c>
      <c r="G1655" s="11">
        <v>0</v>
      </c>
      <c r="H1655" s="11">
        <v>108.46940044999999</v>
      </c>
      <c r="I1655" s="11">
        <v>1</v>
      </c>
      <c r="J1655" s="11">
        <v>18</v>
      </c>
      <c r="K1655" s="11">
        <v>32.783483568000001</v>
      </c>
      <c r="L1655" s="11" t="s">
        <v>20</v>
      </c>
      <c r="M1655" s="11" t="s">
        <v>17</v>
      </c>
      <c r="N1655" s="11">
        <f t="shared" si="175"/>
        <v>0</v>
      </c>
      <c r="O1655" s="11">
        <f t="shared" si="176"/>
        <v>1</v>
      </c>
      <c r="P1655" s="11">
        <f t="shared" si="177"/>
        <v>0</v>
      </c>
      <c r="Q1655" s="11">
        <f t="shared" si="178"/>
        <v>0</v>
      </c>
      <c r="R1655" s="11">
        <f t="shared" si="179"/>
        <v>0</v>
      </c>
      <c r="S1655" s="11">
        <f t="shared" si="180"/>
        <v>0</v>
      </c>
      <c r="T1655" s="9">
        <f t="shared" si="181"/>
        <v>0</v>
      </c>
      <c r="AT1655" s="18"/>
      <c r="AU1655" s="15"/>
      <c r="AV1655" s="15"/>
      <c r="AW1655" s="15"/>
      <c r="AX1655" s="15"/>
      <c r="AY1655" s="15"/>
      <c r="AZ1655" s="15"/>
      <c r="BA1655" s="15"/>
      <c r="BB1655" s="15"/>
      <c r="BC1655" s="15"/>
      <c r="BD1655" s="15"/>
      <c r="BE1655" s="15"/>
      <c r="BF1655" s="15"/>
      <c r="BG1655" s="15"/>
      <c r="BH1655" s="15"/>
      <c r="BI1655" s="15"/>
      <c r="BJ1655" s="15"/>
      <c r="BK1655" s="15"/>
      <c r="BL1655" s="15"/>
      <c r="BM1655" s="15"/>
      <c r="BN1655" s="15"/>
      <c r="BO1655" s="15"/>
      <c r="BQ1655" s="18"/>
      <c r="BR1655" s="15"/>
      <c r="BS1655" s="15"/>
      <c r="BT1655" s="15"/>
      <c r="BU1655" s="15"/>
      <c r="BV1655" s="15"/>
      <c r="BW1655" s="15"/>
      <c r="BX1655" s="15"/>
      <c r="BY1655" s="15"/>
      <c r="BZ1655" s="15"/>
    </row>
    <row r="1656" spans="1:78" ht="15" customHeight="1" x14ac:dyDescent="0.75">
      <c r="A1656" s="10">
        <v>0</v>
      </c>
      <c r="B1656" s="11">
        <v>11800</v>
      </c>
      <c r="C1656" s="11">
        <v>65062</v>
      </c>
      <c r="D1656" s="11">
        <v>78004</v>
      </c>
      <c r="E1656" s="11">
        <v>12</v>
      </c>
      <c r="F1656" s="11">
        <v>0</v>
      </c>
      <c r="G1656" s="11">
        <v>0</v>
      </c>
      <c r="H1656" s="11">
        <v>251.14419570999999</v>
      </c>
      <c r="I1656" s="11">
        <v>0</v>
      </c>
      <c r="J1656" s="11">
        <v>31</v>
      </c>
      <c r="K1656" s="11">
        <v>43.372372818999999</v>
      </c>
      <c r="L1656" s="11" t="s">
        <v>13</v>
      </c>
      <c r="M1656" s="11" t="s">
        <v>15</v>
      </c>
      <c r="N1656" s="11">
        <f t="shared" si="175"/>
        <v>1</v>
      </c>
      <c r="O1656" s="11">
        <f t="shared" si="176"/>
        <v>0</v>
      </c>
      <c r="P1656" s="11">
        <f t="shared" si="177"/>
        <v>0</v>
      </c>
      <c r="Q1656" s="11">
        <f t="shared" si="178"/>
        <v>1</v>
      </c>
      <c r="R1656" s="11">
        <f t="shared" si="179"/>
        <v>0</v>
      </c>
      <c r="S1656" s="11">
        <f t="shared" si="180"/>
        <v>0</v>
      </c>
      <c r="T1656" s="9">
        <f t="shared" si="181"/>
        <v>251.14419570999999</v>
      </c>
      <c r="AT1656" s="18"/>
      <c r="AU1656" s="15"/>
      <c r="AV1656" s="15"/>
      <c r="AW1656" s="15"/>
      <c r="AX1656" s="15"/>
      <c r="AY1656" s="15"/>
      <c r="AZ1656" s="15"/>
      <c r="BA1656" s="15"/>
      <c r="BB1656" s="15"/>
      <c r="BC1656" s="15"/>
      <c r="BD1656" s="15"/>
      <c r="BE1656" s="15"/>
      <c r="BF1656" s="15"/>
      <c r="BG1656" s="15"/>
      <c r="BH1656" s="15"/>
      <c r="BI1656" s="15"/>
      <c r="BJ1656" s="15"/>
      <c r="BK1656" s="15"/>
      <c r="BL1656" s="15"/>
      <c r="BM1656" s="15"/>
      <c r="BN1656" s="15"/>
      <c r="BO1656" s="15"/>
      <c r="BQ1656" s="18"/>
      <c r="BR1656" s="15"/>
      <c r="BS1656" s="15"/>
      <c r="BT1656" s="15"/>
      <c r="BU1656" s="15"/>
      <c r="BV1656" s="15"/>
      <c r="BW1656" s="15"/>
      <c r="BX1656" s="15"/>
      <c r="BY1656" s="15"/>
      <c r="BZ1656" s="15"/>
    </row>
    <row r="1657" spans="1:78" ht="15" customHeight="1" x14ac:dyDescent="0.75">
      <c r="A1657" s="10">
        <v>0</v>
      </c>
      <c r="B1657" s="11">
        <v>11800</v>
      </c>
      <c r="C1657" s="11">
        <v>67336</v>
      </c>
      <c r="D1657" s="11">
        <v>82218</v>
      </c>
      <c r="E1657" s="11">
        <v>12</v>
      </c>
      <c r="F1657" s="11">
        <v>0</v>
      </c>
      <c r="G1657" s="11">
        <v>0</v>
      </c>
      <c r="H1657" s="11">
        <v>255.31353476000001</v>
      </c>
      <c r="I1657" s="11">
        <v>3</v>
      </c>
      <c r="J1657" s="11">
        <v>36</v>
      </c>
      <c r="K1657" s="11">
        <v>40.878428241000002</v>
      </c>
      <c r="L1657" s="11" t="s">
        <v>20</v>
      </c>
      <c r="M1657" s="11" t="s">
        <v>15</v>
      </c>
      <c r="N1657" s="11">
        <f t="shared" si="175"/>
        <v>0</v>
      </c>
      <c r="O1657" s="11">
        <f t="shared" si="176"/>
        <v>0</v>
      </c>
      <c r="P1657" s="11">
        <f t="shared" si="177"/>
        <v>0</v>
      </c>
      <c r="Q1657" s="11">
        <f t="shared" si="178"/>
        <v>1</v>
      </c>
      <c r="R1657" s="11">
        <f t="shared" si="179"/>
        <v>0</v>
      </c>
      <c r="S1657" s="11">
        <f t="shared" si="180"/>
        <v>0</v>
      </c>
      <c r="T1657" s="9">
        <f t="shared" si="181"/>
        <v>0</v>
      </c>
      <c r="AT1657" s="18"/>
      <c r="AU1657" s="15"/>
      <c r="AV1657" s="15"/>
      <c r="AW1657" s="15"/>
      <c r="AX1657" s="15"/>
      <c r="AY1657" s="15"/>
      <c r="AZ1657" s="15"/>
      <c r="BA1657" s="15"/>
      <c r="BB1657" s="15"/>
      <c r="BC1657" s="15"/>
      <c r="BD1657" s="15"/>
      <c r="BE1657" s="15"/>
      <c r="BF1657" s="15"/>
      <c r="BG1657" s="15"/>
      <c r="BH1657" s="15"/>
      <c r="BI1657" s="15"/>
      <c r="BJ1657" s="15"/>
      <c r="BK1657" s="15"/>
      <c r="BL1657" s="15"/>
      <c r="BM1657" s="15"/>
      <c r="BN1657" s="15"/>
      <c r="BO1657" s="15"/>
      <c r="BQ1657" s="18"/>
      <c r="BR1657" s="15"/>
      <c r="BS1657" s="15"/>
      <c r="BT1657" s="15"/>
      <c r="BU1657" s="15"/>
      <c r="BV1657" s="15"/>
      <c r="BW1657" s="15"/>
      <c r="BX1657" s="15"/>
      <c r="BY1657" s="15"/>
      <c r="BZ1657" s="15"/>
    </row>
    <row r="1658" spans="1:78" ht="15" customHeight="1" x14ac:dyDescent="0.75">
      <c r="A1658" s="10">
        <v>0</v>
      </c>
      <c r="B1658" s="11">
        <v>11800</v>
      </c>
      <c r="C1658" s="11">
        <v>86785</v>
      </c>
      <c r="D1658" s="11">
        <v>125552</v>
      </c>
      <c r="E1658" s="11">
        <v>11</v>
      </c>
      <c r="F1658" s="11">
        <v>0</v>
      </c>
      <c r="G1658" s="11">
        <v>0</v>
      </c>
      <c r="H1658" s="11">
        <v>148.17649241000001</v>
      </c>
      <c r="I1658" s="11">
        <v>1</v>
      </c>
      <c r="J1658" s="11">
        <v>22</v>
      </c>
      <c r="K1658" s="11">
        <v>37.884449326999999</v>
      </c>
      <c r="L1658" s="11" t="s">
        <v>20</v>
      </c>
      <c r="M1658" s="11" t="s">
        <v>15</v>
      </c>
      <c r="N1658" s="11">
        <f t="shared" si="175"/>
        <v>0</v>
      </c>
      <c r="O1658" s="11">
        <f t="shared" si="176"/>
        <v>0</v>
      </c>
      <c r="P1658" s="11">
        <f t="shared" si="177"/>
        <v>0</v>
      </c>
      <c r="Q1658" s="11">
        <f t="shared" si="178"/>
        <v>1</v>
      </c>
      <c r="R1658" s="11">
        <f t="shared" si="179"/>
        <v>0</v>
      </c>
      <c r="S1658" s="11">
        <f t="shared" si="180"/>
        <v>0</v>
      </c>
      <c r="T1658" s="9">
        <f t="shared" si="181"/>
        <v>0</v>
      </c>
      <c r="AT1658" s="18"/>
      <c r="AU1658" s="15"/>
      <c r="AV1658" s="15"/>
      <c r="AW1658" s="15"/>
      <c r="AX1658" s="15"/>
      <c r="AY1658" s="15"/>
      <c r="AZ1658" s="15"/>
      <c r="BA1658" s="15"/>
      <c r="BB1658" s="15"/>
      <c r="BC1658" s="15"/>
      <c r="BD1658" s="15"/>
      <c r="BE1658" s="15"/>
      <c r="BF1658" s="15"/>
      <c r="BG1658" s="15"/>
      <c r="BH1658" s="15"/>
      <c r="BI1658" s="15"/>
      <c r="BJ1658" s="15"/>
      <c r="BK1658" s="15"/>
      <c r="BL1658" s="15"/>
      <c r="BM1658" s="15"/>
      <c r="BN1658" s="15"/>
      <c r="BO1658" s="15"/>
      <c r="BQ1658" s="18"/>
      <c r="BR1658" s="15"/>
      <c r="BS1658" s="15"/>
      <c r="BT1658" s="15"/>
      <c r="BU1658" s="15"/>
      <c r="BV1658" s="15"/>
      <c r="BW1658" s="15"/>
      <c r="BX1658" s="15"/>
      <c r="BY1658" s="15"/>
      <c r="BZ1658" s="15"/>
    </row>
    <row r="1659" spans="1:78" ht="15" customHeight="1" x14ac:dyDescent="0.75">
      <c r="A1659" s="10">
        <v>0</v>
      </c>
      <c r="B1659" s="11">
        <v>11800</v>
      </c>
      <c r="C1659" s="11">
        <v>116742</v>
      </c>
      <c r="D1659" s="11">
        <v>137385</v>
      </c>
      <c r="E1659" s="11">
        <v>15</v>
      </c>
      <c r="F1659" s="11"/>
      <c r="G1659" s="11">
        <v>1</v>
      </c>
      <c r="H1659" s="11">
        <v>170.54003506000001</v>
      </c>
      <c r="I1659" s="11">
        <v>1</v>
      </c>
      <c r="J1659" s="11">
        <v>33</v>
      </c>
      <c r="K1659" s="11">
        <v>30.785003590999999</v>
      </c>
      <c r="L1659" s="11" t="s">
        <v>20</v>
      </c>
      <c r="M1659" s="11" t="s">
        <v>18</v>
      </c>
      <c r="N1659" s="11">
        <f t="shared" si="175"/>
        <v>0</v>
      </c>
      <c r="O1659" s="11">
        <f t="shared" si="176"/>
        <v>0</v>
      </c>
      <c r="P1659" s="11">
        <f t="shared" si="177"/>
        <v>0</v>
      </c>
      <c r="Q1659" s="11">
        <f t="shared" si="178"/>
        <v>0</v>
      </c>
      <c r="R1659" s="11">
        <f t="shared" si="179"/>
        <v>0</v>
      </c>
      <c r="S1659" s="11">
        <f t="shared" si="180"/>
        <v>1</v>
      </c>
      <c r="T1659" s="9">
        <f t="shared" si="181"/>
        <v>0</v>
      </c>
      <c r="AT1659" s="18"/>
      <c r="AU1659" s="15"/>
      <c r="AV1659" s="15"/>
      <c r="AW1659" s="15"/>
      <c r="AX1659" s="15"/>
      <c r="AY1659" s="15"/>
      <c r="AZ1659" s="15"/>
      <c r="BA1659" s="15"/>
      <c r="BB1659" s="15"/>
      <c r="BC1659" s="15"/>
      <c r="BD1659" s="15"/>
      <c r="BE1659" s="15"/>
      <c r="BF1659" s="15"/>
      <c r="BG1659" s="15"/>
      <c r="BH1659" s="15"/>
      <c r="BI1659" s="15"/>
      <c r="BJ1659" s="15"/>
      <c r="BK1659" s="15"/>
      <c r="BL1659" s="15"/>
      <c r="BM1659" s="15"/>
      <c r="BN1659" s="15"/>
      <c r="BO1659" s="15"/>
      <c r="BQ1659" s="18"/>
      <c r="BR1659" s="15"/>
      <c r="BS1659" s="15"/>
      <c r="BT1659" s="15"/>
      <c r="BU1659" s="15"/>
      <c r="BV1659" s="15"/>
      <c r="BW1659" s="15"/>
      <c r="BX1659" s="15"/>
      <c r="BY1659" s="15"/>
      <c r="BZ1659" s="15"/>
    </row>
    <row r="1660" spans="1:78" ht="15" customHeight="1" x14ac:dyDescent="0.75">
      <c r="A1660" s="10">
        <v>0</v>
      </c>
      <c r="B1660" s="11">
        <v>11800</v>
      </c>
      <c r="C1660" s="11">
        <v>38825</v>
      </c>
      <c r="D1660" s="11">
        <v>51984</v>
      </c>
      <c r="E1660" s="11"/>
      <c r="F1660" s="11">
        <v>0</v>
      </c>
      <c r="G1660" s="11">
        <v>0</v>
      </c>
      <c r="H1660" s="11">
        <v>82.527794350999997</v>
      </c>
      <c r="I1660" s="11">
        <v>0</v>
      </c>
      <c r="J1660" s="11">
        <v>14</v>
      </c>
      <c r="K1660" s="11">
        <v>40.882733260000002</v>
      </c>
      <c r="L1660" s="11" t="s">
        <v>20</v>
      </c>
      <c r="M1660" s="11" t="s">
        <v>14</v>
      </c>
      <c r="N1660" s="11">
        <f t="shared" si="175"/>
        <v>0</v>
      </c>
      <c r="O1660" s="11">
        <f t="shared" si="176"/>
        <v>0</v>
      </c>
      <c r="P1660" s="11">
        <f t="shared" si="177"/>
        <v>1</v>
      </c>
      <c r="Q1660" s="11">
        <f t="shared" si="178"/>
        <v>0</v>
      </c>
      <c r="R1660" s="11">
        <f t="shared" si="179"/>
        <v>0</v>
      </c>
      <c r="S1660" s="11">
        <f t="shared" si="180"/>
        <v>0</v>
      </c>
      <c r="T1660" s="9">
        <f t="shared" si="181"/>
        <v>0</v>
      </c>
      <c r="AT1660" s="18"/>
      <c r="AU1660" s="15"/>
      <c r="AV1660" s="15"/>
      <c r="AW1660" s="15"/>
      <c r="AX1660" s="15"/>
      <c r="AY1660" s="15"/>
      <c r="AZ1660" s="15"/>
      <c r="BA1660" s="15"/>
      <c r="BB1660" s="15"/>
      <c r="BC1660" s="15"/>
      <c r="BD1660" s="15"/>
      <c r="BE1660" s="15"/>
      <c r="BF1660" s="15"/>
      <c r="BG1660" s="15"/>
      <c r="BH1660" s="15"/>
      <c r="BI1660" s="15"/>
      <c r="BJ1660" s="15"/>
      <c r="BK1660" s="15"/>
      <c r="BL1660" s="15"/>
      <c r="BM1660" s="15"/>
      <c r="BN1660" s="15"/>
      <c r="BO1660" s="15"/>
      <c r="BQ1660" s="18"/>
      <c r="BR1660" s="15"/>
      <c r="BS1660" s="15"/>
      <c r="BT1660" s="15"/>
      <c r="BU1660" s="15"/>
      <c r="BV1660" s="15"/>
      <c r="BW1660" s="15"/>
      <c r="BX1660" s="15"/>
      <c r="BY1660" s="15"/>
      <c r="BZ1660" s="15"/>
    </row>
    <row r="1661" spans="1:78" ht="15" customHeight="1" x14ac:dyDescent="0.75">
      <c r="A1661" s="10">
        <v>0</v>
      </c>
      <c r="B1661" s="11">
        <v>11800</v>
      </c>
      <c r="C1661" s="11">
        <v>32257</v>
      </c>
      <c r="D1661" s="11">
        <v>59515</v>
      </c>
      <c r="E1661" s="11">
        <v>23</v>
      </c>
      <c r="F1661" s="11">
        <v>0</v>
      </c>
      <c r="G1661" s="11">
        <v>0</v>
      </c>
      <c r="H1661" s="11">
        <v>231.59994452000001</v>
      </c>
      <c r="I1661" s="11">
        <v>0</v>
      </c>
      <c r="J1661" s="11">
        <v>29</v>
      </c>
      <c r="K1661" s="11">
        <v>25.701276421999999</v>
      </c>
      <c r="L1661" s="11" t="s">
        <v>20</v>
      </c>
      <c r="M1661" s="11" t="s">
        <v>15</v>
      </c>
      <c r="N1661" s="11">
        <f t="shared" si="175"/>
        <v>0</v>
      </c>
      <c r="O1661" s="11">
        <f t="shared" si="176"/>
        <v>0</v>
      </c>
      <c r="P1661" s="11">
        <f t="shared" si="177"/>
        <v>0</v>
      </c>
      <c r="Q1661" s="11">
        <f t="shared" si="178"/>
        <v>1</v>
      </c>
      <c r="R1661" s="11">
        <f t="shared" si="179"/>
        <v>0</v>
      </c>
      <c r="S1661" s="11">
        <f t="shared" si="180"/>
        <v>0</v>
      </c>
      <c r="T1661" s="9">
        <f t="shared" si="181"/>
        <v>0</v>
      </c>
      <c r="AT1661" s="18"/>
      <c r="AU1661" s="15"/>
      <c r="AV1661" s="15"/>
      <c r="AW1661" s="15"/>
      <c r="AX1661" s="15"/>
      <c r="AY1661" s="15"/>
      <c r="AZ1661" s="15"/>
      <c r="BA1661" s="15"/>
      <c r="BB1661" s="15"/>
      <c r="BC1661" s="15"/>
      <c r="BD1661" s="15"/>
      <c r="BE1661" s="15"/>
      <c r="BF1661" s="15"/>
      <c r="BG1661" s="15"/>
      <c r="BH1661" s="15"/>
      <c r="BI1661" s="15"/>
      <c r="BJ1661" s="15"/>
      <c r="BK1661" s="15"/>
      <c r="BL1661" s="15"/>
      <c r="BM1661" s="15"/>
      <c r="BN1661" s="15"/>
      <c r="BO1661" s="15"/>
      <c r="BQ1661" s="18"/>
      <c r="BR1661" s="15"/>
      <c r="BS1661" s="15"/>
      <c r="BT1661" s="15"/>
      <c r="BU1661" s="15"/>
      <c r="BV1661" s="15"/>
      <c r="BW1661" s="15"/>
      <c r="BX1661" s="15"/>
      <c r="BY1661" s="15"/>
      <c r="BZ1661" s="15"/>
    </row>
    <row r="1662" spans="1:78" ht="15" customHeight="1" x14ac:dyDescent="0.75">
      <c r="A1662" s="10">
        <v>0</v>
      </c>
      <c r="B1662" s="11">
        <v>11800</v>
      </c>
      <c r="C1662" s="11"/>
      <c r="D1662" s="11">
        <v>51246</v>
      </c>
      <c r="E1662" s="11">
        <v>11</v>
      </c>
      <c r="F1662" s="11">
        <v>0</v>
      </c>
      <c r="G1662" s="11">
        <v>0</v>
      </c>
      <c r="H1662" s="11">
        <v>305.56671569999997</v>
      </c>
      <c r="I1662" s="11">
        <v>2</v>
      </c>
      <c r="J1662" s="11">
        <v>13</v>
      </c>
      <c r="K1662" s="11">
        <v>32.500059069000002</v>
      </c>
      <c r="L1662" s="11" t="s">
        <v>13</v>
      </c>
      <c r="M1662" s="11" t="s">
        <v>14</v>
      </c>
      <c r="N1662" s="11">
        <f t="shared" si="175"/>
        <v>1</v>
      </c>
      <c r="O1662" s="11">
        <f t="shared" si="176"/>
        <v>0</v>
      </c>
      <c r="P1662" s="11">
        <f t="shared" si="177"/>
        <v>1</v>
      </c>
      <c r="Q1662" s="11">
        <f t="shared" si="178"/>
        <v>0</v>
      </c>
      <c r="R1662" s="11">
        <f t="shared" si="179"/>
        <v>0</v>
      </c>
      <c r="S1662" s="11">
        <f t="shared" si="180"/>
        <v>0</v>
      </c>
      <c r="T1662" s="9">
        <f t="shared" si="181"/>
        <v>305.56671569999997</v>
      </c>
      <c r="AT1662" s="18"/>
      <c r="AU1662" s="15"/>
      <c r="AV1662" s="15"/>
      <c r="AW1662" s="15"/>
      <c r="AX1662" s="15"/>
      <c r="AY1662" s="15"/>
      <c r="AZ1662" s="15"/>
      <c r="BA1662" s="15"/>
      <c r="BB1662" s="15"/>
      <c r="BC1662" s="15"/>
      <c r="BD1662" s="15"/>
      <c r="BE1662" s="15"/>
      <c r="BF1662" s="15"/>
      <c r="BG1662" s="15"/>
      <c r="BH1662" s="15"/>
      <c r="BI1662" s="15"/>
      <c r="BJ1662" s="15"/>
      <c r="BK1662" s="15"/>
      <c r="BL1662" s="15"/>
      <c r="BM1662" s="15"/>
      <c r="BN1662" s="15"/>
      <c r="BO1662" s="15"/>
      <c r="BQ1662" s="18"/>
      <c r="BR1662" s="15"/>
      <c r="BS1662" s="15"/>
      <c r="BT1662" s="15"/>
      <c r="BU1662" s="15"/>
      <c r="BV1662" s="15"/>
      <c r="BW1662" s="15"/>
      <c r="BX1662" s="15"/>
      <c r="BY1662" s="15"/>
      <c r="BZ1662" s="15"/>
    </row>
    <row r="1663" spans="1:78" ht="15" customHeight="1" x14ac:dyDescent="0.75">
      <c r="A1663" s="10">
        <v>0</v>
      </c>
      <c r="B1663" s="11">
        <v>11800</v>
      </c>
      <c r="C1663" s="11">
        <v>65012</v>
      </c>
      <c r="D1663" s="11">
        <v>91614</v>
      </c>
      <c r="E1663" s="11">
        <v>26</v>
      </c>
      <c r="F1663" s="11">
        <v>0</v>
      </c>
      <c r="G1663" s="11">
        <v>0</v>
      </c>
      <c r="H1663" s="11">
        <v>171.88954687</v>
      </c>
      <c r="I1663" s="11">
        <v>2</v>
      </c>
      <c r="J1663" s="11">
        <v>13</v>
      </c>
      <c r="K1663" s="11">
        <v>42.488517051999999</v>
      </c>
      <c r="L1663" s="11" t="s">
        <v>13</v>
      </c>
      <c r="M1663" s="11" t="s">
        <v>15</v>
      </c>
      <c r="N1663" s="11">
        <f t="shared" si="175"/>
        <v>1</v>
      </c>
      <c r="O1663" s="11">
        <f t="shared" si="176"/>
        <v>0</v>
      </c>
      <c r="P1663" s="11">
        <f t="shared" si="177"/>
        <v>0</v>
      </c>
      <c r="Q1663" s="11">
        <f t="shared" si="178"/>
        <v>1</v>
      </c>
      <c r="R1663" s="11">
        <f t="shared" si="179"/>
        <v>0</v>
      </c>
      <c r="S1663" s="11">
        <f t="shared" si="180"/>
        <v>0</v>
      </c>
      <c r="T1663" s="9">
        <f t="shared" si="181"/>
        <v>171.88954687</v>
      </c>
      <c r="AT1663" s="18"/>
      <c r="AU1663" s="15"/>
      <c r="AV1663" s="15"/>
      <c r="AW1663" s="15"/>
      <c r="AX1663" s="15"/>
      <c r="AY1663" s="15"/>
      <c r="AZ1663" s="15"/>
      <c r="BA1663" s="15"/>
      <c r="BB1663" s="15"/>
      <c r="BC1663" s="15"/>
      <c r="BD1663" s="15"/>
      <c r="BE1663" s="15"/>
      <c r="BF1663" s="15"/>
      <c r="BG1663" s="15"/>
      <c r="BH1663" s="15"/>
      <c r="BI1663" s="15"/>
      <c r="BJ1663" s="15"/>
      <c r="BK1663" s="15"/>
      <c r="BL1663" s="15"/>
      <c r="BM1663" s="15"/>
      <c r="BN1663" s="15"/>
      <c r="BO1663" s="15"/>
      <c r="BQ1663" s="18"/>
      <c r="BR1663" s="15"/>
      <c r="BS1663" s="15"/>
      <c r="BT1663" s="15"/>
      <c r="BU1663" s="15"/>
      <c r="BV1663" s="15"/>
      <c r="BW1663" s="15"/>
      <c r="BX1663" s="15"/>
      <c r="BY1663" s="15"/>
      <c r="BZ1663" s="15"/>
    </row>
    <row r="1664" spans="1:78" ht="15" customHeight="1" x14ac:dyDescent="0.75">
      <c r="A1664" s="10">
        <v>0</v>
      </c>
      <c r="B1664" s="11">
        <v>11800</v>
      </c>
      <c r="C1664" s="11">
        <v>53596</v>
      </c>
      <c r="D1664" s="11">
        <v>69786</v>
      </c>
      <c r="E1664" s="11">
        <v>5</v>
      </c>
      <c r="F1664" s="11"/>
      <c r="G1664" s="11"/>
      <c r="H1664" s="11">
        <v>126.78778068</v>
      </c>
      <c r="I1664" s="11"/>
      <c r="J1664" s="11">
        <v>24</v>
      </c>
      <c r="K1664" s="11">
        <v>41.047754879000003</v>
      </c>
      <c r="L1664" s="11" t="s">
        <v>20</v>
      </c>
      <c r="M1664" s="11" t="s">
        <v>17</v>
      </c>
      <c r="N1664" s="11">
        <f t="shared" si="175"/>
        <v>0</v>
      </c>
      <c r="O1664" s="11">
        <f t="shared" si="176"/>
        <v>1</v>
      </c>
      <c r="P1664" s="11">
        <f t="shared" si="177"/>
        <v>0</v>
      </c>
      <c r="Q1664" s="11">
        <f t="shared" si="178"/>
        <v>0</v>
      </c>
      <c r="R1664" s="11">
        <f t="shared" si="179"/>
        <v>0</v>
      </c>
      <c r="S1664" s="11">
        <f t="shared" si="180"/>
        <v>0</v>
      </c>
      <c r="T1664" s="9">
        <f t="shared" si="181"/>
        <v>0</v>
      </c>
      <c r="AT1664" s="18"/>
      <c r="AU1664" s="15"/>
      <c r="AV1664" s="15"/>
      <c r="AW1664" s="15"/>
      <c r="AX1664" s="15"/>
      <c r="AY1664" s="15"/>
      <c r="AZ1664" s="15"/>
      <c r="BA1664" s="15"/>
      <c r="BB1664" s="15"/>
      <c r="BC1664" s="15"/>
      <c r="BD1664" s="15"/>
      <c r="BE1664" s="15"/>
      <c r="BF1664" s="15"/>
      <c r="BG1664" s="15"/>
      <c r="BH1664" s="15"/>
      <c r="BI1664" s="15"/>
      <c r="BJ1664" s="15"/>
      <c r="BK1664" s="15"/>
      <c r="BL1664" s="15"/>
      <c r="BM1664" s="15"/>
      <c r="BN1664" s="15"/>
      <c r="BO1664" s="15"/>
      <c r="BQ1664" s="18"/>
      <c r="BR1664" s="15"/>
      <c r="BS1664" s="15"/>
      <c r="BT1664" s="15"/>
      <c r="BU1664" s="15"/>
      <c r="BV1664" s="15"/>
      <c r="BW1664" s="15"/>
      <c r="BX1664" s="15"/>
      <c r="BY1664" s="15"/>
      <c r="BZ1664" s="15"/>
    </row>
    <row r="1665" spans="1:78" ht="15" customHeight="1" x14ac:dyDescent="0.75">
      <c r="A1665" s="10">
        <v>0</v>
      </c>
      <c r="B1665" s="11">
        <v>11800</v>
      </c>
      <c r="C1665" s="11">
        <v>98877</v>
      </c>
      <c r="D1665" s="11">
        <v>110250</v>
      </c>
      <c r="E1665" s="11">
        <v>18</v>
      </c>
      <c r="F1665" s="11">
        <v>0</v>
      </c>
      <c r="G1665" s="11">
        <v>2</v>
      </c>
      <c r="H1665" s="11">
        <v>195.86291677</v>
      </c>
      <c r="I1665" s="11">
        <v>1</v>
      </c>
      <c r="J1665" s="11">
        <v>16</v>
      </c>
      <c r="K1665" s="11">
        <v>36.871699423000003</v>
      </c>
      <c r="L1665" s="11" t="s">
        <v>20</v>
      </c>
      <c r="M1665" s="11" t="s">
        <v>14</v>
      </c>
      <c r="N1665" s="11">
        <f t="shared" si="175"/>
        <v>0</v>
      </c>
      <c r="O1665" s="11">
        <f t="shared" si="176"/>
        <v>0</v>
      </c>
      <c r="P1665" s="11">
        <f t="shared" si="177"/>
        <v>1</v>
      </c>
      <c r="Q1665" s="11">
        <f t="shared" si="178"/>
        <v>0</v>
      </c>
      <c r="R1665" s="11">
        <f t="shared" si="179"/>
        <v>0</v>
      </c>
      <c r="S1665" s="11">
        <f t="shared" si="180"/>
        <v>0</v>
      </c>
      <c r="T1665" s="9">
        <f t="shared" si="181"/>
        <v>0</v>
      </c>
      <c r="AT1665" s="18"/>
      <c r="AU1665" s="15"/>
      <c r="AV1665" s="15"/>
      <c r="AW1665" s="15"/>
      <c r="AX1665" s="15"/>
      <c r="AY1665" s="15"/>
      <c r="AZ1665" s="15"/>
      <c r="BA1665" s="15"/>
      <c r="BB1665" s="15"/>
      <c r="BC1665" s="15"/>
      <c r="BD1665" s="15"/>
      <c r="BE1665" s="15"/>
      <c r="BF1665" s="15"/>
      <c r="BG1665" s="15"/>
      <c r="BH1665" s="15"/>
      <c r="BI1665" s="15"/>
      <c r="BJ1665" s="15"/>
      <c r="BK1665" s="15"/>
      <c r="BL1665" s="15"/>
      <c r="BM1665" s="15"/>
      <c r="BN1665" s="15"/>
      <c r="BO1665" s="15"/>
      <c r="BQ1665" s="18"/>
      <c r="BR1665" s="15"/>
      <c r="BS1665" s="15"/>
      <c r="BT1665" s="15"/>
      <c r="BU1665" s="15"/>
      <c r="BV1665" s="15"/>
      <c r="BW1665" s="15"/>
      <c r="BX1665" s="15"/>
      <c r="BY1665" s="15"/>
      <c r="BZ1665" s="15"/>
    </row>
    <row r="1666" spans="1:78" ht="15" customHeight="1" x14ac:dyDescent="0.75">
      <c r="A1666" s="10">
        <v>0</v>
      </c>
      <c r="B1666" s="11">
        <v>11800</v>
      </c>
      <c r="C1666" s="11">
        <v>112146</v>
      </c>
      <c r="D1666" s="11">
        <v>140781</v>
      </c>
      <c r="E1666" s="11">
        <v>14</v>
      </c>
      <c r="F1666" s="11"/>
      <c r="G1666" s="11">
        <v>0</v>
      </c>
      <c r="H1666" s="11">
        <v>170.70050749000001</v>
      </c>
      <c r="I1666" s="11">
        <v>0</v>
      </c>
      <c r="J1666" s="11">
        <v>32</v>
      </c>
      <c r="K1666" s="11">
        <v>29.942492401999999</v>
      </c>
      <c r="L1666" s="11" t="s">
        <v>20</v>
      </c>
      <c r="M1666" s="11" t="s">
        <v>18</v>
      </c>
      <c r="N1666" s="11">
        <f t="shared" si="175"/>
        <v>0</v>
      </c>
      <c r="O1666" s="11">
        <f t="shared" si="176"/>
        <v>0</v>
      </c>
      <c r="P1666" s="11">
        <f t="shared" si="177"/>
        <v>0</v>
      </c>
      <c r="Q1666" s="11">
        <f t="shared" si="178"/>
        <v>0</v>
      </c>
      <c r="R1666" s="11">
        <f t="shared" si="179"/>
        <v>0</v>
      </c>
      <c r="S1666" s="11">
        <f t="shared" si="180"/>
        <v>1</v>
      </c>
      <c r="T1666" s="9">
        <f t="shared" si="181"/>
        <v>0</v>
      </c>
      <c r="AT1666" s="18"/>
      <c r="AU1666" s="15"/>
      <c r="AV1666" s="15"/>
      <c r="AW1666" s="15"/>
      <c r="AX1666" s="15"/>
      <c r="AY1666" s="15"/>
      <c r="AZ1666" s="15"/>
      <c r="BA1666" s="15"/>
      <c r="BB1666" s="15"/>
      <c r="BC1666" s="15"/>
      <c r="BD1666" s="15"/>
      <c r="BE1666" s="15"/>
      <c r="BF1666" s="15"/>
      <c r="BG1666" s="15"/>
      <c r="BH1666" s="15"/>
      <c r="BI1666" s="15"/>
      <c r="BJ1666" s="15"/>
      <c r="BK1666" s="15"/>
      <c r="BL1666" s="15"/>
      <c r="BM1666" s="15"/>
      <c r="BN1666" s="15"/>
      <c r="BO1666" s="15"/>
      <c r="BQ1666" s="18"/>
      <c r="BR1666" s="15"/>
      <c r="BS1666" s="15"/>
      <c r="BT1666" s="15"/>
      <c r="BU1666" s="15"/>
      <c r="BV1666" s="15"/>
      <c r="BW1666" s="15"/>
      <c r="BX1666" s="15"/>
      <c r="BY1666" s="15"/>
      <c r="BZ1666" s="15"/>
    </row>
    <row r="1667" spans="1:78" ht="15" customHeight="1" x14ac:dyDescent="0.75">
      <c r="A1667" s="10">
        <v>0</v>
      </c>
      <c r="B1667" s="11">
        <v>11900</v>
      </c>
      <c r="C1667" s="11">
        <v>44600</v>
      </c>
      <c r="D1667" s="11">
        <v>63800</v>
      </c>
      <c r="E1667" s="11">
        <v>9</v>
      </c>
      <c r="F1667" s="11">
        <v>0</v>
      </c>
      <c r="G1667" s="11">
        <v>0</v>
      </c>
      <c r="H1667" s="11">
        <v>243.5</v>
      </c>
      <c r="I1667" s="11">
        <v>0</v>
      </c>
      <c r="J1667" s="11">
        <v>18</v>
      </c>
      <c r="K1667" s="11"/>
      <c r="L1667" s="11" t="s">
        <v>20</v>
      </c>
      <c r="M1667" s="11" t="s">
        <v>14</v>
      </c>
      <c r="N1667" s="11">
        <f t="shared" ref="N1667:N1730" si="182">IF(L1667="HomeImp",1,0)</f>
        <v>0</v>
      </c>
      <c r="O1667" s="11">
        <f t="shared" ref="O1667:O1730" si="183">IF(M1667="Mgr",1,0)</f>
        <v>0</v>
      </c>
      <c r="P1667" s="11">
        <f t="shared" ref="P1667:P1730" si="184">IF(M1667="Other",1,0)</f>
        <v>1</v>
      </c>
      <c r="Q1667" s="11">
        <f t="shared" ref="Q1667:Q1730" si="185">IF(M1667="Office",1,0)</f>
        <v>0</v>
      </c>
      <c r="R1667" s="11">
        <f t="shared" ref="R1667:R1730" si="186">IF(M1667="Sales",1,0)</f>
        <v>0</v>
      </c>
      <c r="S1667" s="11">
        <f t="shared" ref="S1667:S1730" si="187">IF(M1667="ProfExe",1,0)</f>
        <v>0</v>
      </c>
      <c r="T1667" s="9">
        <f t="shared" ref="T1667:T1730" si="188">H1667*N1667</f>
        <v>0</v>
      </c>
      <c r="AT1667" s="18"/>
      <c r="AU1667" s="15"/>
      <c r="AV1667" s="15"/>
      <c r="AW1667" s="15"/>
      <c r="AX1667" s="15"/>
      <c r="AY1667" s="15"/>
      <c r="AZ1667" s="15"/>
      <c r="BA1667" s="15"/>
      <c r="BB1667" s="15"/>
      <c r="BC1667" s="15"/>
      <c r="BD1667" s="15"/>
      <c r="BE1667" s="15"/>
      <c r="BF1667" s="15"/>
      <c r="BG1667" s="15"/>
      <c r="BH1667" s="15"/>
      <c r="BI1667" s="15"/>
      <c r="BJ1667" s="15"/>
      <c r="BK1667" s="15"/>
      <c r="BL1667" s="15"/>
      <c r="BM1667" s="15"/>
      <c r="BN1667" s="15"/>
      <c r="BO1667" s="15"/>
      <c r="BQ1667" s="18"/>
      <c r="BR1667" s="15"/>
      <c r="BS1667" s="15"/>
      <c r="BT1667" s="15"/>
      <c r="BU1667" s="15"/>
      <c r="BV1667" s="15"/>
      <c r="BW1667" s="15"/>
      <c r="BX1667" s="15"/>
      <c r="BY1667" s="15"/>
      <c r="BZ1667" s="15"/>
    </row>
    <row r="1668" spans="1:78" ht="15" customHeight="1" x14ac:dyDescent="0.75">
      <c r="A1668" s="10">
        <v>1</v>
      </c>
      <c r="B1668" s="11">
        <v>11900</v>
      </c>
      <c r="C1668" s="11">
        <v>54867</v>
      </c>
      <c r="D1668" s="11">
        <v>79000</v>
      </c>
      <c r="E1668" s="11">
        <v>1</v>
      </c>
      <c r="F1668" s="11">
        <v>0</v>
      </c>
      <c r="G1668" s="11">
        <v>0</v>
      </c>
      <c r="H1668" s="11">
        <v>182.6</v>
      </c>
      <c r="I1668" s="11">
        <v>2</v>
      </c>
      <c r="J1668" s="11">
        <v>23</v>
      </c>
      <c r="K1668" s="11"/>
      <c r="L1668" s="11" t="s">
        <v>13</v>
      </c>
      <c r="M1668" s="11" t="s">
        <v>17</v>
      </c>
      <c r="N1668" s="11">
        <f t="shared" si="182"/>
        <v>1</v>
      </c>
      <c r="O1668" s="11">
        <f t="shared" si="183"/>
        <v>1</v>
      </c>
      <c r="P1668" s="11">
        <f t="shared" si="184"/>
        <v>0</v>
      </c>
      <c r="Q1668" s="11">
        <f t="shared" si="185"/>
        <v>0</v>
      </c>
      <c r="R1668" s="11">
        <f t="shared" si="186"/>
        <v>0</v>
      </c>
      <c r="S1668" s="11">
        <f t="shared" si="187"/>
        <v>0</v>
      </c>
      <c r="T1668" s="9">
        <f t="shared" si="188"/>
        <v>182.6</v>
      </c>
      <c r="AT1668" s="18"/>
      <c r="AU1668" s="15"/>
      <c r="AV1668" s="15"/>
      <c r="AW1668" s="15"/>
      <c r="AX1668" s="15"/>
      <c r="AY1668" s="15"/>
      <c r="AZ1668" s="15"/>
      <c r="BA1668" s="15"/>
      <c r="BB1668" s="15"/>
      <c r="BC1668" s="15"/>
      <c r="BD1668" s="15"/>
      <c r="BE1668" s="15"/>
      <c r="BF1668" s="15"/>
      <c r="BG1668" s="15"/>
      <c r="BH1668" s="15"/>
      <c r="BI1668" s="15"/>
      <c r="BJ1668" s="15"/>
      <c r="BK1668" s="15"/>
      <c r="BL1668" s="15"/>
      <c r="BM1668" s="15"/>
      <c r="BN1668" s="15"/>
      <c r="BO1668" s="15"/>
      <c r="BQ1668" s="18"/>
      <c r="BR1668" s="15"/>
      <c r="BS1668" s="15"/>
      <c r="BT1668" s="15"/>
      <c r="BU1668" s="15"/>
      <c r="BV1668" s="15"/>
      <c r="BW1668" s="15"/>
      <c r="BX1668" s="15"/>
      <c r="BY1668" s="15"/>
      <c r="BZ1668" s="15"/>
    </row>
    <row r="1669" spans="1:78" ht="15" customHeight="1" x14ac:dyDescent="0.75">
      <c r="A1669" s="10">
        <v>0</v>
      </c>
      <c r="B1669" s="11">
        <v>11900</v>
      </c>
      <c r="C1669" s="11">
        <v>44142</v>
      </c>
      <c r="D1669" s="11">
        <v>54299</v>
      </c>
      <c r="E1669" s="11">
        <v>22</v>
      </c>
      <c r="F1669" s="11">
        <v>0</v>
      </c>
      <c r="G1669" s="11">
        <v>0</v>
      </c>
      <c r="H1669" s="11">
        <v>123.47114722000001</v>
      </c>
      <c r="I1669" s="11">
        <v>0</v>
      </c>
      <c r="J1669" s="11">
        <v>22</v>
      </c>
      <c r="K1669" s="11">
        <v>37.154902302000004</v>
      </c>
      <c r="L1669" s="11" t="s">
        <v>13</v>
      </c>
      <c r="M1669" s="11" t="s">
        <v>14</v>
      </c>
      <c r="N1669" s="11">
        <f t="shared" si="182"/>
        <v>1</v>
      </c>
      <c r="O1669" s="11">
        <f t="shared" si="183"/>
        <v>0</v>
      </c>
      <c r="P1669" s="11">
        <f t="shared" si="184"/>
        <v>1</v>
      </c>
      <c r="Q1669" s="11">
        <f t="shared" si="185"/>
        <v>0</v>
      </c>
      <c r="R1669" s="11">
        <f t="shared" si="186"/>
        <v>0</v>
      </c>
      <c r="S1669" s="11">
        <f t="shared" si="187"/>
        <v>0</v>
      </c>
      <c r="T1669" s="9">
        <f t="shared" si="188"/>
        <v>123.47114722000001</v>
      </c>
      <c r="AT1669" s="18"/>
      <c r="AU1669" s="15"/>
      <c r="AV1669" s="15"/>
      <c r="AW1669" s="15"/>
      <c r="AX1669" s="15"/>
      <c r="AY1669" s="15"/>
      <c r="AZ1669" s="15"/>
      <c r="BA1669" s="15"/>
      <c r="BB1669" s="15"/>
      <c r="BC1669" s="15"/>
      <c r="BD1669" s="15"/>
      <c r="BE1669" s="15"/>
      <c r="BF1669" s="15"/>
      <c r="BG1669" s="15"/>
      <c r="BH1669" s="15"/>
      <c r="BI1669" s="15"/>
      <c r="BJ1669" s="15"/>
      <c r="BK1669" s="15"/>
      <c r="BL1669" s="15"/>
      <c r="BM1669" s="15"/>
      <c r="BN1669" s="15"/>
      <c r="BO1669" s="15"/>
      <c r="BQ1669" s="18"/>
      <c r="BR1669" s="15"/>
      <c r="BS1669" s="15"/>
      <c r="BT1669" s="15"/>
      <c r="BU1669" s="15"/>
      <c r="BV1669" s="15"/>
      <c r="BW1669" s="15"/>
      <c r="BX1669" s="15"/>
      <c r="BY1669" s="15"/>
      <c r="BZ1669" s="15"/>
    </row>
    <row r="1670" spans="1:78" ht="15" customHeight="1" x14ac:dyDescent="0.75">
      <c r="A1670" s="10">
        <v>0</v>
      </c>
      <c r="B1670" s="11">
        <v>11900</v>
      </c>
      <c r="C1670" s="11">
        <v>56443</v>
      </c>
      <c r="D1670" s="11">
        <v>86913</v>
      </c>
      <c r="E1670" s="11">
        <v>12</v>
      </c>
      <c r="F1670" s="11">
        <v>0</v>
      </c>
      <c r="G1670" s="11">
        <v>0</v>
      </c>
      <c r="H1670" s="11">
        <v>119.85940967000001</v>
      </c>
      <c r="I1670" s="11">
        <v>0</v>
      </c>
      <c r="J1670" s="11">
        <v>24</v>
      </c>
      <c r="K1670" s="11">
        <v>38.861656969000002</v>
      </c>
      <c r="L1670" s="11" t="s">
        <v>20</v>
      </c>
      <c r="M1670" s="11" t="s">
        <v>15</v>
      </c>
      <c r="N1670" s="11">
        <f t="shared" si="182"/>
        <v>0</v>
      </c>
      <c r="O1670" s="11">
        <f t="shared" si="183"/>
        <v>0</v>
      </c>
      <c r="P1670" s="11">
        <f t="shared" si="184"/>
        <v>0</v>
      </c>
      <c r="Q1670" s="11">
        <f t="shared" si="185"/>
        <v>1</v>
      </c>
      <c r="R1670" s="11">
        <f t="shared" si="186"/>
        <v>0</v>
      </c>
      <c r="S1670" s="11">
        <f t="shared" si="187"/>
        <v>0</v>
      </c>
      <c r="T1670" s="9">
        <f t="shared" si="188"/>
        <v>0</v>
      </c>
      <c r="AT1670" s="18"/>
      <c r="AU1670" s="15"/>
      <c r="AV1670" s="15"/>
      <c r="AW1670" s="15"/>
      <c r="AX1670" s="15"/>
      <c r="AY1670" s="15"/>
      <c r="AZ1670" s="15"/>
      <c r="BA1670" s="15"/>
      <c r="BB1670" s="15"/>
      <c r="BC1670" s="15"/>
      <c r="BD1670" s="15"/>
      <c r="BE1670" s="15"/>
      <c r="BF1670" s="15"/>
      <c r="BG1670" s="15"/>
      <c r="BH1670" s="15"/>
      <c r="BI1670" s="15"/>
      <c r="BJ1670" s="15"/>
      <c r="BK1670" s="15"/>
      <c r="BL1670" s="15"/>
      <c r="BM1670" s="15"/>
      <c r="BN1670" s="15"/>
      <c r="BO1670" s="15"/>
      <c r="BQ1670" s="18"/>
      <c r="BR1670" s="15"/>
      <c r="BS1670" s="15"/>
      <c r="BT1670" s="15"/>
      <c r="BU1670" s="15"/>
      <c r="BV1670" s="15"/>
      <c r="BW1670" s="15"/>
      <c r="BX1670" s="15"/>
      <c r="BY1670" s="15"/>
      <c r="BZ1670" s="15"/>
    </row>
    <row r="1671" spans="1:78" ht="15" customHeight="1" x14ac:dyDescent="0.75">
      <c r="A1671" s="10">
        <v>0</v>
      </c>
      <c r="B1671" s="11">
        <v>11900</v>
      </c>
      <c r="C1671" s="11">
        <v>85486</v>
      </c>
      <c r="D1671" s="11">
        <v>109386</v>
      </c>
      <c r="E1671" s="11">
        <v>11</v>
      </c>
      <c r="F1671" s="11">
        <v>0</v>
      </c>
      <c r="G1671" s="11">
        <v>1</v>
      </c>
      <c r="H1671" s="11">
        <v>175.54256545999999</v>
      </c>
      <c r="I1671" s="11">
        <v>0</v>
      </c>
      <c r="J1671" s="11">
        <v>28</v>
      </c>
      <c r="K1671" s="11">
        <v>33.670908179000001</v>
      </c>
      <c r="L1671" s="11" t="s">
        <v>13</v>
      </c>
      <c r="M1671" s="11" t="s">
        <v>18</v>
      </c>
      <c r="N1671" s="11">
        <f t="shared" si="182"/>
        <v>1</v>
      </c>
      <c r="O1671" s="11">
        <f t="shared" si="183"/>
        <v>0</v>
      </c>
      <c r="P1671" s="11">
        <f t="shared" si="184"/>
        <v>0</v>
      </c>
      <c r="Q1671" s="11">
        <f t="shared" si="185"/>
        <v>0</v>
      </c>
      <c r="R1671" s="11">
        <f t="shared" si="186"/>
        <v>0</v>
      </c>
      <c r="S1671" s="11">
        <f t="shared" si="187"/>
        <v>1</v>
      </c>
      <c r="T1671" s="9">
        <f t="shared" si="188"/>
        <v>175.54256545999999</v>
      </c>
      <c r="AT1671" s="18"/>
      <c r="AU1671" s="15"/>
      <c r="AV1671" s="15"/>
      <c r="AW1671" s="15"/>
      <c r="AX1671" s="15"/>
      <c r="AY1671" s="15"/>
      <c r="AZ1671" s="15"/>
      <c r="BA1671" s="15"/>
      <c r="BB1671" s="15"/>
      <c r="BC1671" s="15"/>
      <c r="BD1671" s="15"/>
      <c r="BE1671" s="15"/>
      <c r="BF1671" s="15"/>
      <c r="BG1671" s="15"/>
      <c r="BH1671" s="15"/>
      <c r="BI1671" s="15"/>
      <c r="BJ1671" s="15"/>
      <c r="BK1671" s="15"/>
      <c r="BL1671" s="15"/>
      <c r="BM1671" s="15"/>
      <c r="BN1671" s="15"/>
      <c r="BO1671" s="15"/>
      <c r="BQ1671" s="18"/>
      <c r="BR1671" s="15"/>
      <c r="BS1671" s="15"/>
      <c r="BT1671" s="15"/>
      <c r="BU1671" s="15"/>
      <c r="BV1671" s="15"/>
      <c r="BW1671" s="15"/>
      <c r="BX1671" s="15"/>
      <c r="BY1671" s="15"/>
      <c r="BZ1671" s="15"/>
    </row>
    <row r="1672" spans="1:78" ht="15" customHeight="1" x14ac:dyDescent="0.75">
      <c r="A1672" s="10">
        <v>1</v>
      </c>
      <c r="B1672" s="11">
        <v>11900</v>
      </c>
      <c r="C1672" s="11">
        <v>108763</v>
      </c>
      <c r="D1672" s="11">
        <v>128780</v>
      </c>
      <c r="E1672" s="11">
        <v>8</v>
      </c>
      <c r="F1672" s="11">
        <v>0</v>
      </c>
      <c r="G1672" s="11">
        <v>0</v>
      </c>
      <c r="H1672" s="11">
        <v>60.377932903000001</v>
      </c>
      <c r="I1672" s="11">
        <v>3</v>
      </c>
      <c r="J1672" s="11">
        <v>21</v>
      </c>
      <c r="K1672" s="11">
        <v>49.418114377999999</v>
      </c>
      <c r="L1672" s="11" t="s">
        <v>20</v>
      </c>
      <c r="M1672" s="11" t="s">
        <v>15</v>
      </c>
      <c r="N1672" s="11">
        <f t="shared" si="182"/>
        <v>0</v>
      </c>
      <c r="O1672" s="11">
        <f t="shared" si="183"/>
        <v>0</v>
      </c>
      <c r="P1672" s="11">
        <f t="shared" si="184"/>
        <v>0</v>
      </c>
      <c r="Q1672" s="11">
        <f t="shared" si="185"/>
        <v>1</v>
      </c>
      <c r="R1672" s="11">
        <f t="shared" si="186"/>
        <v>0</v>
      </c>
      <c r="S1672" s="11">
        <f t="shared" si="187"/>
        <v>0</v>
      </c>
      <c r="T1672" s="9">
        <f t="shared" si="188"/>
        <v>0</v>
      </c>
      <c r="AT1672" s="18"/>
      <c r="AU1672" s="15"/>
      <c r="AV1672" s="15"/>
      <c r="AW1672" s="15"/>
      <c r="AX1672" s="15"/>
      <c r="AY1672" s="15"/>
      <c r="AZ1672" s="15"/>
      <c r="BA1672" s="15"/>
      <c r="BB1672" s="15"/>
      <c r="BC1672" s="15"/>
      <c r="BD1672" s="15"/>
      <c r="BE1672" s="15"/>
      <c r="BF1672" s="15"/>
      <c r="BG1672" s="15"/>
      <c r="BH1672" s="15"/>
      <c r="BI1672" s="15"/>
      <c r="BJ1672" s="15"/>
      <c r="BK1672" s="15"/>
      <c r="BL1672" s="15"/>
      <c r="BM1672" s="15"/>
      <c r="BN1672" s="15"/>
      <c r="BO1672" s="15"/>
      <c r="BQ1672" s="18"/>
      <c r="BR1672" s="15"/>
      <c r="BS1672" s="15"/>
      <c r="BT1672" s="15"/>
      <c r="BU1672" s="15"/>
      <c r="BV1672" s="15"/>
      <c r="BW1672" s="15"/>
      <c r="BX1672" s="15"/>
      <c r="BY1672" s="15"/>
      <c r="BZ1672" s="15"/>
    </row>
    <row r="1673" spans="1:78" ht="15" customHeight="1" x14ac:dyDescent="0.75">
      <c r="A1673" s="10">
        <v>0</v>
      </c>
      <c r="B1673" s="11">
        <v>11900</v>
      </c>
      <c r="C1673" s="11">
        <v>56792</v>
      </c>
      <c r="D1673" s="11">
        <v>64130</v>
      </c>
      <c r="E1673" s="11">
        <v>13</v>
      </c>
      <c r="F1673" s="11">
        <v>0</v>
      </c>
      <c r="G1673" s="11">
        <v>0</v>
      </c>
      <c r="H1673" s="11">
        <v>118.61259022</v>
      </c>
      <c r="I1673" s="11">
        <v>1</v>
      </c>
      <c r="J1673" s="11">
        <v>18</v>
      </c>
      <c r="K1673" s="11">
        <v>32.665746304000002</v>
      </c>
      <c r="L1673" s="11" t="s">
        <v>20</v>
      </c>
      <c r="M1673" s="11" t="s">
        <v>17</v>
      </c>
      <c r="N1673" s="11">
        <f t="shared" si="182"/>
        <v>0</v>
      </c>
      <c r="O1673" s="11">
        <f t="shared" si="183"/>
        <v>1</v>
      </c>
      <c r="P1673" s="11">
        <f t="shared" si="184"/>
        <v>0</v>
      </c>
      <c r="Q1673" s="11">
        <f t="shared" si="185"/>
        <v>0</v>
      </c>
      <c r="R1673" s="11">
        <f t="shared" si="186"/>
        <v>0</v>
      </c>
      <c r="S1673" s="11">
        <f t="shared" si="187"/>
        <v>0</v>
      </c>
      <c r="T1673" s="9">
        <f t="shared" si="188"/>
        <v>0</v>
      </c>
      <c r="AT1673" s="18"/>
      <c r="AU1673" s="15"/>
      <c r="AV1673" s="15"/>
      <c r="AW1673" s="15"/>
      <c r="AX1673" s="15"/>
      <c r="AY1673" s="15"/>
      <c r="AZ1673" s="15"/>
      <c r="BA1673" s="15"/>
      <c r="BB1673" s="15"/>
      <c r="BC1673" s="15"/>
      <c r="BD1673" s="15"/>
      <c r="BE1673" s="15"/>
      <c r="BF1673" s="15"/>
      <c r="BG1673" s="15"/>
      <c r="BH1673" s="15"/>
      <c r="BI1673" s="15"/>
      <c r="BJ1673" s="15"/>
      <c r="BK1673" s="15"/>
      <c r="BL1673" s="15"/>
      <c r="BM1673" s="15"/>
      <c r="BN1673" s="15"/>
      <c r="BO1673" s="15"/>
      <c r="BQ1673" s="18"/>
      <c r="BR1673" s="15"/>
      <c r="BS1673" s="15"/>
      <c r="BT1673" s="15"/>
      <c r="BU1673" s="15"/>
      <c r="BV1673" s="15"/>
      <c r="BW1673" s="15"/>
      <c r="BX1673" s="15"/>
      <c r="BY1673" s="15"/>
      <c r="BZ1673" s="15"/>
    </row>
    <row r="1674" spans="1:78" ht="15" customHeight="1" x14ac:dyDescent="0.75">
      <c r="A1674" s="10">
        <v>0</v>
      </c>
      <c r="B1674" s="11">
        <v>11900</v>
      </c>
      <c r="C1674" s="11"/>
      <c r="D1674" s="11">
        <v>39433</v>
      </c>
      <c r="E1674" s="11"/>
      <c r="F1674" s="11"/>
      <c r="G1674" s="11">
        <v>1</v>
      </c>
      <c r="H1674" s="11">
        <v>81.394829611999995</v>
      </c>
      <c r="I1674" s="11">
        <v>0</v>
      </c>
      <c r="J1674" s="11">
        <v>9</v>
      </c>
      <c r="K1674" s="11">
        <v>35.503664256999997</v>
      </c>
      <c r="L1674" s="11" t="s">
        <v>13</v>
      </c>
      <c r="M1674" s="11" t="s">
        <v>14</v>
      </c>
      <c r="N1674" s="11">
        <f t="shared" si="182"/>
        <v>1</v>
      </c>
      <c r="O1674" s="11">
        <f t="shared" si="183"/>
        <v>0</v>
      </c>
      <c r="P1674" s="11">
        <f t="shared" si="184"/>
        <v>1</v>
      </c>
      <c r="Q1674" s="11">
        <f t="shared" si="185"/>
        <v>0</v>
      </c>
      <c r="R1674" s="11">
        <f t="shared" si="186"/>
        <v>0</v>
      </c>
      <c r="S1674" s="11">
        <f t="shared" si="187"/>
        <v>0</v>
      </c>
      <c r="T1674" s="9">
        <f t="shared" si="188"/>
        <v>81.394829611999995</v>
      </c>
      <c r="AT1674" s="18"/>
      <c r="AU1674" s="15"/>
      <c r="AV1674" s="15"/>
      <c r="AW1674" s="15"/>
      <c r="AX1674" s="15"/>
      <c r="AY1674" s="15"/>
      <c r="AZ1674" s="15"/>
      <c r="BA1674" s="15"/>
      <c r="BB1674" s="15"/>
      <c r="BC1674" s="15"/>
      <c r="BD1674" s="15"/>
      <c r="BE1674" s="15"/>
      <c r="BF1674" s="15"/>
      <c r="BG1674" s="15"/>
      <c r="BH1674" s="15"/>
      <c r="BI1674" s="15"/>
      <c r="BJ1674" s="15"/>
      <c r="BK1674" s="15"/>
      <c r="BL1674" s="15"/>
      <c r="BM1674" s="15"/>
      <c r="BN1674" s="15"/>
      <c r="BO1674" s="15"/>
      <c r="BQ1674" s="18"/>
      <c r="BR1674" s="15"/>
      <c r="BS1674" s="15"/>
      <c r="BT1674" s="15"/>
      <c r="BU1674" s="15"/>
      <c r="BV1674" s="15"/>
      <c r="BW1674" s="15"/>
      <c r="BX1674" s="15"/>
      <c r="BY1674" s="15"/>
      <c r="BZ1674" s="15"/>
    </row>
    <row r="1675" spans="1:78" ht="15" customHeight="1" x14ac:dyDescent="0.75">
      <c r="A1675" s="10">
        <v>0</v>
      </c>
      <c r="B1675" s="11">
        <v>11900</v>
      </c>
      <c r="C1675" s="11">
        <v>71000</v>
      </c>
      <c r="D1675" s="11">
        <v>87000</v>
      </c>
      <c r="E1675" s="11">
        <v>20</v>
      </c>
      <c r="F1675" s="11">
        <v>0</v>
      </c>
      <c r="G1675" s="11">
        <v>0</v>
      </c>
      <c r="H1675" s="11">
        <v>238.46666667</v>
      </c>
      <c r="I1675" s="11">
        <v>11</v>
      </c>
      <c r="J1675" s="11">
        <v>24</v>
      </c>
      <c r="K1675" s="11"/>
      <c r="L1675" s="11" t="s">
        <v>20</v>
      </c>
      <c r="M1675" s="11" t="s">
        <v>17</v>
      </c>
      <c r="N1675" s="11">
        <f t="shared" si="182"/>
        <v>0</v>
      </c>
      <c r="O1675" s="11">
        <f t="shared" si="183"/>
        <v>1</v>
      </c>
      <c r="P1675" s="11">
        <f t="shared" si="184"/>
        <v>0</v>
      </c>
      <c r="Q1675" s="11">
        <f t="shared" si="185"/>
        <v>0</v>
      </c>
      <c r="R1675" s="11">
        <f t="shared" si="186"/>
        <v>0</v>
      </c>
      <c r="S1675" s="11">
        <f t="shared" si="187"/>
        <v>0</v>
      </c>
      <c r="T1675" s="9">
        <f t="shared" si="188"/>
        <v>0</v>
      </c>
      <c r="AT1675" s="18"/>
      <c r="AU1675" s="15"/>
      <c r="AV1675" s="15"/>
      <c r="AW1675" s="15"/>
      <c r="AX1675" s="15"/>
      <c r="AY1675" s="15"/>
      <c r="AZ1675" s="15"/>
      <c r="BA1675" s="15"/>
      <c r="BB1675" s="15"/>
      <c r="BC1675" s="15"/>
      <c r="BD1675" s="15"/>
      <c r="BE1675" s="15"/>
      <c r="BF1675" s="15"/>
      <c r="BG1675" s="15"/>
      <c r="BH1675" s="15"/>
      <c r="BI1675" s="15"/>
      <c r="BJ1675" s="15"/>
      <c r="BK1675" s="15"/>
      <c r="BL1675" s="15"/>
      <c r="BM1675" s="15"/>
      <c r="BN1675" s="15"/>
      <c r="BO1675" s="15"/>
      <c r="BQ1675" s="18"/>
      <c r="BR1675" s="15"/>
      <c r="BS1675" s="15"/>
      <c r="BT1675" s="15"/>
      <c r="BU1675" s="15"/>
      <c r="BV1675" s="15"/>
      <c r="BW1675" s="15"/>
      <c r="BX1675" s="15"/>
      <c r="BY1675" s="15"/>
      <c r="BZ1675" s="15"/>
    </row>
    <row r="1676" spans="1:78" ht="15" customHeight="1" x14ac:dyDescent="0.75">
      <c r="A1676" s="10">
        <v>0</v>
      </c>
      <c r="B1676" s="11">
        <v>11900</v>
      </c>
      <c r="C1676" s="11">
        <v>85179</v>
      </c>
      <c r="D1676" s="11">
        <v>122788</v>
      </c>
      <c r="E1676" s="11">
        <v>10</v>
      </c>
      <c r="F1676" s="11"/>
      <c r="G1676" s="11"/>
      <c r="H1676" s="11"/>
      <c r="I1676" s="11"/>
      <c r="J1676" s="11"/>
      <c r="K1676" s="11">
        <v>39.430730627000003</v>
      </c>
      <c r="L1676" s="11" t="s">
        <v>13</v>
      </c>
      <c r="M1676" s="11" t="s">
        <v>14</v>
      </c>
      <c r="N1676" s="11">
        <f t="shared" si="182"/>
        <v>1</v>
      </c>
      <c r="O1676" s="11">
        <f t="shared" si="183"/>
        <v>0</v>
      </c>
      <c r="P1676" s="11">
        <f t="shared" si="184"/>
        <v>1</v>
      </c>
      <c r="Q1676" s="11">
        <f t="shared" si="185"/>
        <v>0</v>
      </c>
      <c r="R1676" s="11">
        <f t="shared" si="186"/>
        <v>0</v>
      </c>
      <c r="S1676" s="11">
        <f t="shared" si="187"/>
        <v>0</v>
      </c>
      <c r="T1676" s="9">
        <f t="shared" si="188"/>
        <v>0</v>
      </c>
      <c r="AT1676" s="18"/>
      <c r="AU1676" s="15"/>
      <c r="AV1676" s="15"/>
      <c r="AW1676" s="15"/>
      <c r="AX1676" s="15"/>
      <c r="AY1676" s="15"/>
      <c r="AZ1676" s="15"/>
      <c r="BA1676" s="15"/>
      <c r="BB1676" s="15"/>
      <c r="BC1676" s="15"/>
      <c r="BD1676" s="15"/>
      <c r="BE1676" s="15"/>
      <c r="BF1676" s="15"/>
      <c r="BG1676" s="15"/>
      <c r="BH1676" s="15"/>
      <c r="BI1676" s="15"/>
      <c r="BJ1676" s="15"/>
      <c r="BK1676" s="15"/>
      <c r="BL1676" s="15"/>
      <c r="BM1676" s="15"/>
      <c r="BN1676" s="15"/>
      <c r="BO1676" s="15"/>
      <c r="BQ1676" s="18"/>
      <c r="BR1676" s="15"/>
      <c r="BS1676" s="15"/>
      <c r="BT1676" s="15"/>
      <c r="BU1676" s="15"/>
      <c r="BV1676" s="15"/>
      <c r="BW1676" s="15"/>
      <c r="BX1676" s="15"/>
      <c r="BY1676" s="15"/>
      <c r="BZ1676" s="15"/>
    </row>
    <row r="1677" spans="1:78" ht="15" customHeight="1" x14ac:dyDescent="0.75">
      <c r="A1677" s="10">
        <v>0</v>
      </c>
      <c r="B1677" s="11">
        <v>11900</v>
      </c>
      <c r="C1677" s="11">
        <v>41009</v>
      </c>
      <c r="D1677" s="11">
        <v>68211</v>
      </c>
      <c r="E1677" s="11">
        <v>23</v>
      </c>
      <c r="F1677" s="11">
        <v>0</v>
      </c>
      <c r="G1677" s="11">
        <v>0</v>
      </c>
      <c r="H1677" s="11">
        <v>234.92961743999999</v>
      </c>
      <c r="I1677" s="11">
        <v>0</v>
      </c>
      <c r="J1677" s="11">
        <v>28</v>
      </c>
      <c r="K1677" s="11">
        <v>28.391039296999999</v>
      </c>
      <c r="L1677" s="11" t="s">
        <v>20</v>
      </c>
      <c r="M1677" s="11" t="s">
        <v>15</v>
      </c>
      <c r="N1677" s="11">
        <f t="shared" si="182"/>
        <v>0</v>
      </c>
      <c r="O1677" s="11">
        <f t="shared" si="183"/>
        <v>0</v>
      </c>
      <c r="P1677" s="11">
        <f t="shared" si="184"/>
        <v>0</v>
      </c>
      <c r="Q1677" s="11">
        <f t="shared" si="185"/>
        <v>1</v>
      </c>
      <c r="R1677" s="11">
        <f t="shared" si="186"/>
        <v>0</v>
      </c>
      <c r="S1677" s="11">
        <f t="shared" si="187"/>
        <v>0</v>
      </c>
      <c r="T1677" s="9">
        <f t="shared" si="188"/>
        <v>0</v>
      </c>
      <c r="AT1677" s="18"/>
      <c r="AU1677" s="15"/>
      <c r="AV1677" s="15"/>
      <c r="AW1677" s="15"/>
      <c r="AX1677" s="15"/>
      <c r="AY1677" s="15"/>
      <c r="AZ1677" s="15"/>
      <c r="BA1677" s="15"/>
      <c r="BB1677" s="15"/>
      <c r="BC1677" s="15"/>
      <c r="BD1677" s="15"/>
      <c r="BE1677" s="15"/>
      <c r="BF1677" s="15"/>
      <c r="BG1677" s="15"/>
      <c r="BH1677" s="15"/>
      <c r="BI1677" s="15"/>
      <c r="BJ1677" s="15"/>
      <c r="BK1677" s="15"/>
      <c r="BL1677" s="15"/>
      <c r="BM1677" s="15"/>
      <c r="BN1677" s="15"/>
      <c r="BO1677" s="15"/>
      <c r="BQ1677" s="18"/>
      <c r="BR1677" s="15"/>
      <c r="BS1677" s="15"/>
      <c r="BT1677" s="15"/>
      <c r="BU1677" s="15"/>
      <c r="BV1677" s="15"/>
      <c r="BW1677" s="15"/>
      <c r="BX1677" s="15"/>
      <c r="BY1677" s="15"/>
      <c r="BZ1677" s="15"/>
    </row>
    <row r="1678" spans="1:78" ht="15" customHeight="1" x14ac:dyDescent="0.75">
      <c r="A1678" s="10">
        <v>0</v>
      </c>
      <c r="B1678" s="11">
        <v>11900</v>
      </c>
      <c r="C1678" s="11">
        <v>28329</v>
      </c>
      <c r="D1678" s="11">
        <v>80963</v>
      </c>
      <c r="E1678" s="11">
        <v>21</v>
      </c>
      <c r="F1678" s="11">
        <v>0</v>
      </c>
      <c r="G1678" s="11">
        <v>0</v>
      </c>
      <c r="H1678" s="11">
        <v>239.45711772000001</v>
      </c>
      <c r="I1678" s="11">
        <v>0</v>
      </c>
      <c r="J1678" s="11">
        <v>10</v>
      </c>
      <c r="K1678" s="11">
        <v>24.534997191999999</v>
      </c>
      <c r="L1678" s="11" t="s">
        <v>13</v>
      </c>
      <c r="M1678" s="11" t="s">
        <v>18</v>
      </c>
      <c r="N1678" s="11">
        <f t="shared" si="182"/>
        <v>1</v>
      </c>
      <c r="O1678" s="11">
        <f t="shared" si="183"/>
        <v>0</v>
      </c>
      <c r="P1678" s="11">
        <f t="shared" si="184"/>
        <v>0</v>
      </c>
      <c r="Q1678" s="11">
        <f t="shared" si="185"/>
        <v>0</v>
      </c>
      <c r="R1678" s="11">
        <f t="shared" si="186"/>
        <v>0</v>
      </c>
      <c r="S1678" s="11">
        <f t="shared" si="187"/>
        <v>1</v>
      </c>
      <c r="T1678" s="9">
        <f t="shared" si="188"/>
        <v>239.45711772000001</v>
      </c>
      <c r="AT1678" s="18"/>
      <c r="AU1678" s="15"/>
      <c r="AV1678" s="15"/>
      <c r="AW1678" s="15"/>
      <c r="AX1678" s="15"/>
      <c r="AY1678" s="15"/>
      <c r="AZ1678" s="15"/>
      <c r="BA1678" s="15"/>
      <c r="BB1678" s="15"/>
      <c r="BC1678" s="15"/>
      <c r="BD1678" s="15"/>
      <c r="BE1678" s="15"/>
      <c r="BF1678" s="15"/>
      <c r="BG1678" s="15"/>
      <c r="BH1678" s="15"/>
      <c r="BI1678" s="15"/>
      <c r="BJ1678" s="15"/>
      <c r="BK1678" s="15"/>
      <c r="BL1678" s="15"/>
      <c r="BM1678" s="15"/>
      <c r="BN1678" s="15"/>
      <c r="BO1678" s="15"/>
      <c r="BQ1678" s="18"/>
      <c r="BR1678" s="15"/>
      <c r="BS1678" s="15"/>
      <c r="BT1678" s="15"/>
      <c r="BU1678" s="15"/>
      <c r="BV1678" s="15"/>
      <c r="BW1678" s="15"/>
      <c r="BX1678" s="15"/>
      <c r="BY1678" s="15"/>
      <c r="BZ1678" s="15"/>
    </row>
    <row r="1679" spans="1:78" ht="15" customHeight="1" x14ac:dyDescent="0.75">
      <c r="A1679" s="10">
        <v>0</v>
      </c>
      <c r="B1679" s="11">
        <v>11900</v>
      </c>
      <c r="C1679" s="11">
        <v>117550</v>
      </c>
      <c r="D1679" s="11">
        <v>144178</v>
      </c>
      <c r="E1679" s="11">
        <v>15</v>
      </c>
      <c r="F1679" s="11"/>
      <c r="G1679" s="11">
        <v>1</v>
      </c>
      <c r="H1679" s="11">
        <v>170.94583280000001</v>
      </c>
      <c r="I1679" s="11">
        <v>1</v>
      </c>
      <c r="J1679" s="11">
        <v>32</v>
      </c>
      <c r="K1679" s="11">
        <v>29.099981214</v>
      </c>
      <c r="L1679" s="11" t="s">
        <v>20</v>
      </c>
      <c r="M1679" s="11" t="s">
        <v>18</v>
      </c>
      <c r="N1679" s="11">
        <f t="shared" si="182"/>
        <v>0</v>
      </c>
      <c r="O1679" s="11">
        <f t="shared" si="183"/>
        <v>0</v>
      </c>
      <c r="P1679" s="11">
        <f t="shared" si="184"/>
        <v>0</v>
      </c>
      <c r="Q1679" s="11">
        <f t="shared" si="185"/>
        <v>0</v>
      </c>
      <c r="R1679" s="11">
        <f t="shared" si="186"/>
        <v>0</v>
      </c>
      <c r="S1679" s="11">
        <f t="shared" si="187"/>
        <v>1</v>
      </c>
      <c r="T1679" s="9">
        <f t="shared" si="188"/>
        <v>0</v>
      </c>
      <c r="AT1679" s="18"/>
      <c r="AU1679" s="15"/>
      <c r="AV1679" s="15"/>
      <c r="AW1679" s="15"/>
      <c r="AX1679" s="15"/>
      <c r="AY1679" s="15"/>
      <c r="AZ1679" s="15"/>
      <c r="BA1679" s="15"/>
      <c r="BB1679" s="15"/>
      <c r="BC1679" s="15"/>
      <c r="BD1679" s="15"/>
      <c r="BE1679" s="15"/>
      <c r="BF1679" s="15"/>
      <c r="BG1679" s="15"/>
      <c r="BH1679" s="15"/>
      <c r="BI1679" s="15"/>
      <c r="BJ1679" s="15"/>
      <c r="BK1679" s="15"/>
      <c r="BL1679" s="15"/>
      <c r="BM1679" s="15"/>
      <c r="BN1679" s="15"/>
      <c r="BO1679" s="15"/>
      <c r="BQ1679" s="18"/>
      <c r="BR1679" s="15"/>
      <c r="BS1679" s="15"/>
      <c r="BT1679" s="15"/>
      <c r="BU1679" s="15"/>
      <c r="BV1679" s="15"/>
      <c r="BW1679" s="15"/>
      <c r="BX1679" s="15"/>
      <c r="BY1679" s="15"/>
      <c r="BZ1679" s="15"/>
    </row>
    <row r="1680" spans="1:78" ht="15" customHeight="1" x14ac:dyDescent="0.75">
      <c r="A1680" s="10">
        <v>1</v>
      </c>
      <c r="B1680" s="11">
        <v>11900</v>
      </c>
      <c r="C1680" s="11">
        <v>58104</v>
      </c>
      <c r="D1680" s="11">
        <v>77870</v>
      </c>
      <c r="E1680" s="11">
        <v>7</v>
      </c>
      <c r="F1680" s="11">
        <v>0</v>
      </c>
      <c r="G1680" s="11">
        <v>0</v>
      </c>
      <c r="H1680" s="11">
        <v>69.433333332999993</v>
      </c>
      <c r="I1680" s="11">
        <v>1</v>
      </c>
      <c r="J1680" s="11">
        <v>19</v>
      </c>
      <c r="K1680" s="11"/>
      <c r="L1680" s="11" t="s">
        <v>13</v>
      </c>
      <c r="M1680" s="11" t="s">
        <v>14</v>
      </c>
      <c r="N1680" s="11">
        <f t="shared" si="182"/>
        <v>1</v>
      </c>
      <c r="O1680" s="11">
        <f t="shared" si="183"/>
        <v>0</v>
      </c>
      <c r="P1680" s="11">
        <f t="shared" si="184"/>
        <v>1</v>
      </c>
      <c r="Q1680" s="11">
        <f t="shared" si="185"/>
        <v>0</v>
      </c>
      <c r="R1680" s="11">
        <f t="shared" si="186"/>
        <v>0</v>
      </c>
      <c r="S1680" s="11">
        <f t="shared" si="187"/>
        <v>0</v>
      </c>
      <c r="T1680" s="9">
        <f t="shared" si="188"/>
        <v>69.433333332999993</v>
      </c>
      <c r="AT1680" s="18"/>
      <c r="AU1680" s="15"/>
      <c r="AV1680" s="15"/>
      <c r="AW1680" s="15"/>
      <c r="AX1680" s="15"/>
      <c r="AY1680" s="15"/>
      <c r="AZ1680" s="15"/>
      <c r="BA1680" s="15"/>
      <c r="BB1680" s="15"/>
      <c r="BC1680" s="15"/>
      <c r="BD1680" s="15"/>
      <c r="BE1680" s="15"/>
      <c r="BF1680" s="15"/>
      <c r="BG1680" s="15"/>
      <c r="BH1680" s="15"/>
      <c r="BI1680" s="15"/>
      <c r="BJ1680" s="15"/>
      <c r="BK1680" s="15"/>
      <c r="BL1680" s="15"/>
      <c r="BM1680" s="15"/>
      <c r="BN1680" s="15"/>
      <c r="BO1680" s="15"/>
      <c r="BQ1680" s="18"/>
      <c r="BR1680" s="15"/>
      <c r="BS1680" s="15"/>
      <c r="BT1680" s="15"/>
      <c r="BU1680" s="15"/>
      <c r="BV1680" s="15"/>
      <c r="BW1680" s="15"/>
      <c r="BX1680" s="15"/>
      <c r="BY1680" s="15"/>
      <c r="BZ1680" s="15"/>
    </row>
    <row r="1681" spans="1:78" ht="15" customHeight="1" x14ac:dyDescent="0.75">
      <c r="A1681" s="10">
        <v>1</v>
      </c>
      <c r="B1681" s="11">
        <v>11900</v>
      </c>
      <c r="C1681" s="11">
        <v>52814</v>
      </c>
      <c r="D1681" s="11">
        <v>72000</v>
      </c>
      <c r="E1681" s="11">
        <v>12</v>
      </c>
      <c r="F1681" s="11">
        <v>0</v>
      </c>
      <c r="G1681" s="11">
        <v>0</v>
      </c>
      <c r="H1681" s="11">
        <v>123.6</v>
      </c>
      <c r="I1681" s="11">
        <v>0</v>
      </c>
      <c r="J1681" s="11">
        <v>20</v>
      </c>
      <c r="K1681" s="11"/>
      <c r="L1681" s="11" t="s">
        <v>20</v>
      </c>
      <c r="M1681" s="11" t="s">
        <v>14</v>
      </c>
      <c r="N1681" s="11">
        <f t="shared" si="182"/>
        <v>0</v>
      </c>
      <c r="O1681" s="11">
        <f t="shared" si="183"/>
        <v>0</v>
      </c>
      <c r="P1681" s="11">
        <f t="shared" si="184"/>
        <v>1</v>
      </c>
      <c r="Q1681" s="11">
        <f t="shared" si="185"/>
        <v>0</v>
      </c>
      <c r="R1681" s="11">
        <f t="shared" si="186"/>
        <v>0</v>
      </c>
      <c r="S1681" s="11">
        <f t="shared" si="187"/>
        <v>0</v>
      </c>
      <c r="T1681" s="9">
        <f t="shared" si="188"/>
        <v>0</v>
      </c>
      <c r="AT1681" s="18"/>
      <c r="AU1681" s="15"/>
      <c r="AV1681" s="15"/>
      <c r="AW1681" s="15"/>
      <c r="AX1681" s="15"/>
      <c r="AY1681" s="15"/>
      <c r="AZ1681" s="15"/>
      <c r="BA1681" s="15"/>
      <c r="BB1681" s="15"/>
      <c r="BC1681" s="15"/>
      <c r="BD1681" s="15"/>
      <c r="BE1681" s="15"/>
      <c r="BF1681" s="15"/>
      <c r="BG1681" s="15"/>
      <c r="BH1681" s="15"/>
      <c r="BI1681" s="15"/>
      <c r="BJ1681" s="15"/>
      <c r="BK1681" s="15"/>
      <c r="BL1681" s="15"/>
      <c r="BM1681" s="15"/>
      <c r="BN1681" s="15"/>
      <c r="BO1681" s="15"/>
      <c r="BQ1681" s="18"/>
      <c r="BR1681" s="15"/>
      <c r="BS1681" s="15"/>
      <c r="BT1681" s="15"/>
      <c r="BU1681" s="15"/>
      <c r="BV1681" s="15"/>
      <c r="BW1681" s="15"/>
      <c r="BX1681" s="15"/>
      <c r="BY1681" s="15"/>
      <c r="BZ1681" s="15"/>
    </row>
    <row r="1682" spans="1:78" ht="15" customHeight="1" x14ac:dyDescent="0.75">
      <c r="A1682" s="10">
        <v>0</v>
      </c>
      <c r="B1682" s="11">
        <v>11900</v>
      </c>
      <c r="C1682" s="11">
        <v>34222</v>
      </c>
      <c r="D1682" s="11">
        <v>59948</v>
      </c>
      <c r="E1682" s="11">
        <v>24</v>
      </c>
      <c r="F1682" s="11">
        <v>0</v>
      </c>
      <c r="G1682" s="11">
        <v>0</v>
      </c>
      <c r="H1682" s="11">
        <v>228.0753508</v>
      </c>
      <c r="I1682" s="11">
        <v>1</v>
      </c>
      <c r="J1682" s="11">
        <v>29</v>
      </c>
      <c r="K1682" s="11">
        <v>25.728837382999998</v>
      </c>
      <c r="L1682" s="11" t="s">
        <v>20</v>
      </c>
      <c r="M1682" s="11" t="s">
        <v>15</v>
      </c>
      <c r="N1682" s="11">
        <f t="shared" si="182"/>
        <v>0</v>
      </c>
      <c r="O1682" s="11">
        <f t="shared" si="183"/>
        <v>0</v>
      </c>
      <c r="P1682" s="11">
        <f t="shared" si="184"/>
        <v>0</v>
      </c>
      <c r="Q1682" s="11">
        <f t="shared" si="185"/>
        <v>1</v>
      </c>
      <c r="R1682" s="11">
        <f t="shared" si="186"/>
        <v>0</v>
      </c>
      <c r="S1682" s="11">
        <f t="shared" si="187"/>
        <v>0</v>
      </c>
      <c r="T1682" s="9">
        <f t="shared" si="188"/>
        <v>0</v>
      </c>
      <c r="AT1682" s="18"/>
      <c r="AU1682" s="15"/>
      <c r="AV1682" s="15"/>
      <c r="AW1682" s="15"/>
      <c r="AX1682" s="15"/>
      <c r="AY1682" s="15"/>
      <c r="AZ1682" s="15"/>
      <c r="BA1682" s="15"/>
      <c r="BB1682" s="15"/>
      <c r="BC1682" s="15"/>
      <c r="BD1682" s="15"/>
      <c r="BE1682" s="15"/>
      <c r="BF1682" s="15"/>
      <c r="BG1682" s="15"/>
      <c r="BH1682" s="15"/>
      <c r="BI1682" s="15"/>
      <c r="BJ1682" s="15"/>
      <c r="BK1682" s="15"/>
      <c r="BL1682" s="15"/>
      <c r="BM1682" s="15"/>
      <c r="BN1682" s="15"/>
      <c r="BO1682" s="15"/>
      <c r="BQ1682" s="18"/>
      <c r="BR1682" s="15"/>
      <c r="BS1682" s="15"/>
      <c r="BT1682" s="15"/>
      <c r="BU1682" s="15"/>
      <c r="BV1682" s="15"/>
      <c r="BW1682" s="15"/>
      <c r="BX1682" s="15"/>
      <c r="BY1682" s="15"/>
      <c r="BZ1682" s="15"/>
    </row>
    <row r="1683" spans="1:78" ht="15" customHeight="1" x14ac:dyDescent="0.75">
      <c r="A1683" s="10">
        <v>0</v>
      </c>
      <c r="B1683" s="11">
        <v>11900</v>
      </c>
      <c r="C1683" s="11">
        <v>26601</v>
      </c>
      <c r="D1683" s="11">
        <v>52544</v>
      </c>
      <c r="E1683" s="11">
        <v>0</v>
      </c>
      <c r="F1683" s="11">
        <v>0</v>
      </c>
      <c r="G1683" s="11">
        <v>0</v>
      </c>
      <c r="H1683" s="11">
        <v>240.6943608</v>
      </c>
      <c r="I1683" s="11">
        <v>0</v>
      </c>
      <c r="J1683" s="11">
        <v>11</v>
      </c>
      <c r="K1683" s="11">
        <v>40.775677146</v>
      </c>
      <c r="L1683" s="11" t="s">
        <v>13</v>
      </c>
      <c r="M1683" s="11" t="s">
        <v>14</v>
      </c>
      <c r="N1683" s="11">
        <f t="shared" si="182"/>
        <v>1</v>
      </c>
      <c r="O1683" s="11">
        <f t="shared" si="183"/>
        <v>0</v>
      </c>
      <c r="P1683" s="11">
        <f t="shared" si="184"/>
        <v>1</v>
      </c>
      <c r="Q1683" s="11">
        <f t="shared" si="185"/>
        <v>0</v>
      </c>
      <c r="R1683" s="11">
        <f t="shared" si="186"/>
        <v>0</v>
      </c>
      <c r="S1683" s="11">
        <f t="shared" si="187"/>
        <v>0</v>
      </c>
      <c r="T1683" s="9">
        <f t="shared" si="188"/>
        <v>240.6943608</v>
      </c>
      <c r="AT1683" s="18"/>
      <c r="AU1683" s="15"/>
      <c r="AV1683" s="15"/>
      <c r="AW1683" s="15"/>
      <c r="AX1683" s="15"/>
      <c r="AY1683" s="15"/>
      <c r="AZ1683" s="15"/>
      <c r="BA1683" s="15"/>
      <c r="BB1683" s="15"/>
      <c r="BC1683" s="15"/>
      <c r="BD1683" s="15"/>
      <c r="BE1683" s="15"/>
      <c r="BF1683" s="15"/>
      <c r="BG1683" s="15"/>
      <c r="BH1683" s="15"/>
      <c r="BI1683" s="15"/>
      <c r="BJ1683" s="15"/>
      <c r="BK1683" s="15"/>
      <c r="BL1683" s="15"/>
      <c r="BM1683" s="15"/>
      <c r="BN1683" s="15"/>
      <c r="BO1683" s="15"/>
      <c r="BQ1683" s="18"/>
      <c r="BR1683" s="15"/>
      <c r="BS1683" s="15"/>
      <c r="BT1683" s="15"/>
      <c r="BU1683" s="15"/>
      <c r="BV1683" s="15"/>
      <c r="BW1683" s="15"/>
      <c r="BX1683" s="15"/>
      <c r="BY1683" s="15"/>
      <c r="BZ1683" s="15"/>
    </row>
    <row r="1684" spans="1:78" ht="15" customHeight="1" x14ac:dyDescent="0.75">
      <c r="A1684" s="10">
        <v>0</v>
      </c>
      <c r="B1684" s="11">
        <v>11900</v>
      </c>
      <c r="C1684" s="11">
        <v>81849</v>
      </c>
      <c r="D1684" s="11">
        <v>105403</v>
      </c>
      <c r="E1684" s="11">
        <v>5</v>
      </c>
      <c r="F1684" s="11">
        <v>0</v>
      </c>
      <c r="G1684" s="11">
        <v>1</v>
      </c>
      <c r="H1684" s="11">
        <v>82.639505381999996</v>
      </c>
      <c r="I1684" s="11">
        <v>1</v>
      </c>
      <c r="J1684" s="11">
        <v>34</v>
      </c>
      <c r="K1684" s="11">
        <v>36.505983209999997</v>
      </c>
      <c r="L1684" s="11" t="s">
        <v>13</v>
      </c>
      <c r="M1684" s="11" t="s">
        <v>18</v>
      </c>
      <c r="N1684" s="11">
        <f t="shared" si="182"/>
        <v>1</v>
      </c>
      <c r="O1684" s="11">
        <f t="shared" si="183"/>
        <v>0</v>
      </c>
      <c r="P1684" s="11">
        <f t="shared" si="184"/>
        <v>0</v>
      </c>
      <c r="Q1684" s="11">
        <f t="shared" si="185"/>
        <v>0</v>
      </c>
      <c r="R1684" s="11">
        <f t="shared" si="186"/>
        <v>0</v>
      </c>
      <c r="S1684" s="11">
        <f t="shared" si="187"/>
        <v>1</v>
      </c>
      <c r="T1684" s="9">
        <f t="shared" si="188"/>
        <v>82.639505381999996</v>
      </c>
      <c r="AT1684" s="18"/>
      <c r="AU1684" s="15"/>
      <c r="AV1684" s="15"/>
      <c r="AW1684" s="15"/>
      <c r="AX1684" s="15"/>
      <c r="AY1684" s="15"/>
      <c r="AZ1684" s="15"/>
      <c r="BA1684" s="15"/>
      <c r="BB1684" s="15"/>
      <c r="BC1684" s="15"/>
      <c r="BD1684" s="15"/>
      <c r="BE1684" s="15"/>
      <c r="BF1684" s="15"/>
      <c r="BG1684" s="15"/>
      <c r="BH1684" s="15"/>
      <c r="BI1684" s="15"/>
      <c r="BJ1684" s="15"/>
      <c r="BK1684" s="15"/>
      <c r="BL1684" s="15"/>
      <c r="BM1684" s="15"/>
      <c r="BN1684" s="15"/>
      <c r="BO1684" s="15"/>
      <c r="BQ1684" s="18"/>
      <c r="BR1684" s="15"/>
      <c r="BS1684" s="15"/>
      <c r="BT1684" s="15"/>
      <c r="BU1684" s="15"/>
      <c r="BV1684" s="15"/>
      <c r="BW1684" s="15"/>
      <c r="BX1684" s="15"/>
      <c r="BY1684" s="15"/>
      <c r="BZ1684" s="15"/>
    </row>
    <row r="1685" spans="1:78" ht="15" customHeight="1" x14ac:dyDescent="0.75">
      <c r="A1685" s="10">
        <v>1</v>
      </c>
      <c r="B1685" s="11">
        <v>11900</v>
      </c>
      <c r="C1685" s="11">
        <v>29822</v>
      </c>
      <c r="D1685" s="11">
        <v>48574</v>
      </c>
      <c r="E1685" s="11">
        <v>13</v>
      </c>
      <c r="F1685" s="11">
        <v>0</v>
      </c>
      <c r="G1685" s="11">
        <v>0</v>
      </c>
      <c r="H1685" s="11">
        <v>132.4016914</v>
      </c>
      <c r="I1685" s="11">
        <v>0</v>
      </c>
      <c r="J1685" s="11">
        <v>4</v>
      </c>
      <c r="K1685" s="11">
        <v>36.611156973</v>
      </c>
      <c r="L1685" s="11" t="s">
        <v>20</v>
      </c>
      <c r="M1685" s="11" t="s">
        <v>15</v>
      </c>
      <c r="N1685" s="11">
        <f t="shared" si="182"/>
        <v>0</v>
      </c>
      <c r="O1685" s="11">
        <f t="shared" si="183"/>
        <v>0</v>
      </c>
      <c r="P1685" s="11">
        <f t="shared" si="184"/>
        <v>0</v>
      </c>
      <c r="Q1685" s="11">
        <f t="shared" si="185"/>
        <v>1</v>
      </c>
      <c r="R1685" s="11">
        <f t="shared" si="186"/>
        <v>0</v>
      </c>
      <c r="S1685" s="11">
        <f t="shared" si="187"/>
        <v>0</v>
      </c>
      <c r="T1685" s="9">
        <f t="shared" si="188"/>
        <v>0</v>
      </c>
      <c r="AT1685" s="18"/>
      <c r="AU1685" s="15"/>
      <c r="AV1685" s="15"/>
      <c r="AW1685" s="15"/>
      <c r="AX1685" s="15"/>
      <c r="AY1685" s="15"/>
      <c r="AZ1685" s="15"/>
      <c r="BA1685" s="15"/>
      <c r="BB1685" s="15"/>
      <c r="BC1685" s="15"/>
      <c r="BD1685" s="15"/>
      <c r="BE1685" s="15"/>
      <c r="BF1685" s="15"/>
      <c r="BG1685" s="15"/>
      <c r="BH1685" s="15"/>
      <c r="BI1685" s="15"/>
      <c r="BJ1685" s="15"/>
      <c r="BK1685" s="15"/>
      <c r="BL1685" s="15"/>
      <c r="BM1685" s="15"/>
      <c r="BN1685" s="15"/>
      <c r="BO1685" s="15"/>
      <c r="BQ1685" s="18"/>
      <c r="BR1685" s="15"/>
      <c r="BS1685" s="15"/>
      <c r="BT1685" s="15"/>
      <c r="BU1685" s="15"/>
      <c r="BV1685" s="15"/>
      <c r="BW1685" s="15"/>
      <c r="BX1685" s="15"/>
      <c r="BY1685" s="15"/>
      <c r="BZ1685" s="15"/>
    </row>
    <row r="1686" spans="1:78" ht="15" customHeight="1" x14ac:dyDescent="0.75">
      <c r="A1686" s="10">
        <v>0</v>
      </c>
      <c r="B1686" s="11">
        <v>11900</v>
      </c>
      <c r="C1686" s="11">
        <v>201264</v>
      </c>
      <c r="D1686" s="11">
        <v>227295</v>
      </c>
      <c r="E1686" s="11">
        <v>10</v>
      </c>
      <c r="F1686" s="11">
        <v>0</v>
      </c>
      <c r="G1686" s="11">
        <v>0</v>
      </c>
      <c r="H1686" s="11">
        <v>239.74336632999999</v>
      </c>
      <c r="I1686" s="11">
        <v>0</v>
      </c>
      <c r="J1686" s="11">
        <v>22</v>
      </c>
      <c r="K1686" s="11">
        <v>33.776336962999999</v>
      </c>
      <c r="L1686" s="11" t="s">
        <v>13</v>
      </c>
      <c r="M1686" s="11" t="s">
        <v>18</v>
      </c>
      <c r="N1686" s="11">
        <f t="shared" si="182"/>
        <v>1</v>
      </c>
      <c r="O1686" s="11">
        <f t="shared" si="183"/>
        <v>0</v>
      </c>
      <c r="P1686" s="11">
        <f t="shared" si="184"/>
        <v>0</v>
      </c>
      <c r="Q1686" s="11">
        <f t="shared" si="185"/>
        <v>0</v>
      </c>
      <c r="R1686" s="11">
        <f t="shared" si="186"/>
        <v>0</v>
      </c>
      <c r="S1686" s="11">
        <f t="shared" si="187"/>
        <v>1</v>
      </c>
      <c r="T1686" s="9">
        <f t="shared" si="188"/>
        <v>239.74336632999999</v>
      </c>
      <c r="AT1686" s="18"/>
      <c r="AU1686" s="15"/>
      <c r="AV1686" s="15"/>
      <c r="AW1686" s="15"/>
      <c r="AX1686" s="15"/>
      <c r="AY1686" s="15"/>
      <c r="AZ1686" s="15"/>
      <c r="BA1686" s="15"/>
      <c r="BB1686" s="15"/>
      <c r="BC1686" s="15"/>
      <c r="BD1686" s="15"/>
      <c r="BE1686" s="15"/>
      <c r="BF1686" s="15"/>
      <c r="BG1686" s="15"/>
      <c r="BH1686" s="15"/>
      <c r="BI1686" s="15"/>
      <c r="BJ1686" s="15"/>
      <c r="BK1686" s="15"/>
      <c r="BL1686" s="15"/>
      <c r="BM1686" s="15"/>
      <c r="BN1686" s="15"/>
      <c r="BO1686" s="15"/>
      <c r="BQ1686" s="18"/>
      <c r="BR1686" s="15"/>
      <c r="BS1686" s="15"/>
      <c r="BT1686" s="15"/>
      <c r="BU1686" s="15"/>
      <c r="BV1686" s="15"/>
      <c r="BW1686" s="15"/>
      <c r="BX1686" s="15"/>
      <c r="BY1686" s="15"/>
      <c r="BZ1686" s="15"/>
    </row>
    <row r="1687" spans="1:78" ht="15" customHeight="1" x14ac:dyDescent="0.75">
      <c r="A1687" s="10">
        <v>0</v>
      </c>
      <c r="B1687" s="11">
        <v>11900</v>
      </c>
      <c r="C1687" s="11">
        <v>97506</v>
      </c>
      <c r="D1687" s="11">
        <v>110902</v>
      </c>
      <c r="E1687" s="11">
        <v>17</v>
      </c>
      <c r="F1687" s="11">
        <v>0</v>
      </c>
      <c r="G1687" s="11">
        <v>1</v>
      </c>
      <c r="H1687" s="11">
        <v>196.56812794999999</v>
      </c>
      <c r="I1687" s="11">
        <v>2</v>
      </c>
      <c r="J1687" s="11">
        <v>15</v>
      </c>
      <c r="K1687" s="11">
        <v>37.99899138</v>
      </c>
      <c r="L1687" s="11" t="s">
        <v>20</v>
      </c>
      <c r="M1687" s="11" t="s">
        <v>14</v>
      </c>
      <c r="N1687" s="11">
        <f t="shared" si="182"/>
        <v>0</v>
      </c>
      <c r="O1687" s="11">
        <f t="shared" si="183"/>
        <v>0</v>
      </c>
      <c r="P1687" s="11">
        <f t="shared" si="184"/>
        <v>1</v>
      </c>
      <c r="Q1687" s="11">
        <f t="shared" si="185"/>
        <v>0</v>
      </c>
      <c r="R1687" s="11">
        <f t="shared" si="186"/>
        <v>0</v>
      </c>
      <c r="S1687" s="11">
        <f t="shared" si="187"/>
        <v>0</v>
      </c>
      <c r="T1687" s="9">
        <f t="shared" si="188"/>
        <v>0</v>
      </c>
      <c r="AT1687" s="18"/>
      <c r="AU1687" s="15"/>
      <c r="AV1687" s="15"/>
      <c r="AW1687" s="15"/>
      <c r="AX1687" s="15"/>
      <c r="AY1687" s="15"/>
      <c r="AZ1687" s="15"/>
      <c r="BA1687" s="15"/>
      <c r="BB1687" s="15"/>
      <c r="BC1687" s="15"/>
      <c r="BD1687" s="15"/>
      <c r="BE1687" s="15"/>
      <c r="BF1687" s="15"/>
      <c r="BG1687" s="15"/>
      <c r="BH1687" s="15"/>
      <c r="BI1687" s="15"/>
      <c r="BJ1687" s="15"/>
      <c r="BK1687" s="15"/>
      <c r="BL1687" s="15"/>
      <c r="BM1687" s="15"/>
      <c r="BN1687" s="15"/>
      <c r="BO1687" s="15"/>
      <c r="BQ1687" s="18"/>
      <c r="BR1687" s="15"/>
      <c r="BS1687" s="15"/>
      <c r="BT1687" s="15"/>
      <c r="BU1687" s="15"/>
      <c r="BV1687" s="15"/>
      <c r="BW1687" s="15"/>
      <c r="BX1687" s="15"/>
      <c r="BY1687" s="15"/>
      <c r="BZ1687" s="15"/>
    </row>
    <row r="1688" spans="1:78" ht="15" customHeight="1" x14ac:dyDescent="0.75">
      <c r="A1688" s="10">
        <v>0</v>
      </c>
      <c r="B1688" s="11">
        <v>11900</v>
      </c>
      <c r="C1688" s="11">
        <v>89595</v>
      </c>
      <c r="D1688" s="11">
        <v>107895</v>
      </c>
      <c r="E1688" s="11">
        <v>9</v>
      </c>
      <c r="F1688" s="11">
        <v>0</v>
      </c>
      <c r="G1688" s="11">
        <v>0</v>
      </c>
      <c r="H1688" s="11">
        <v>250.46824187000001</v>
      </c>
      <c r="I1688" s="11">
        <v>0</v>
      </c>
      <c r="J1688" s="11">
        <v>24</v>
      </c>
      <c r="K1688" s="11">
        <v>30.305388107999999</v>
      </c>
      <c r="L1688" s="11" t="s">
        <v>13</v>
      </c>
      <c r="M1688" s="11" t="s">
        <v>17</v>
      </c>
      <c r="N1688" s="11">
        <f t="shared" si="182"/>
        <v>1</v>
      </c>
      <c r="O1688" s="11">
        <f t="shared" si="183"/>
        <v>1</v>
      </c>
      <c r="P1688" s="11">
        <f t="shared" si="184"/>
        <v>0</v>
      </c>
      <c r="Q1688" s="11">
        <f t="shared" si="185"/>
        <v>0</v>
      </c>
      <c r="R1688" s="11">
        <f t="shared" si="186"/>
        <v>0</v>
      </c>
      <c r="S1688" s="11">
        <f t="shared" si="187"/>
        <v>0</v>
      </c>
      <c r="T1688" s="9">
        <f t="shared" si="188"/>
        <v>250.46824187000001</v>
      </c>
      <c r="AT1688" s="18"/>
      <c r="AU1688" s="15"/>
      <c r="AV1688" s="15"/>
      <c r="AW1688" s="15"/>
      <c r="AX1688" s="15"/>
      <c r="AY1688" s="15"/>
      <c r="AZ1688" s="15"/>
      <c r="BA1688" s="15"/>
      <c r="BB1688" s="15"/>
      <c r="BC1688" s="15"/>
      <c r="BD1688" s="15"/>
      <c r="BE1688" s="15"/>
      <c r="BF1688" s="15"/>
      <c r="BG1688" s="15"/>
      <c r="BH1688" s="15"/>
      <c r="BI1688" s="15"/>
      <c r="BJ1688" s="15"/>
      <c r="BK1688" s="15"/>
      <c r="BL1688" s="15"/>
      <c r="BM1688" s="15"/>
      <c r="BN1688" s="15"/>
      <c r="BO1688" s="15"/>
      <c r="BQ1688" s="18"/>
      <c r="BR1688" s="15"/>
      <c r="BS1688" s="15"/>
      <c r="BT1688" s="15"/>
      <c r="BU1688" s="15"/>
      <c r="BV1688" s="15"/>
      <c r="BW1688" s="15"/>
      <c r="BX1688" s="15"/>
      <c r="BY1688" s="15"/>
      <c r="BZ1688" s="15"/>
    </row>
    <row r="1689" spans="1:78" ht="15" customHeight="1" x14ac:dyDescent="0.75">
      <c r="A1689" s="10">
        <v>1</v>
      </c>
      <c r="B1689" s="11">
        <v>11900</v>
      </c>
      <c r="C1689" s="11">
        <v>63833</v>
      </c>
      <c r="D1689" s="11"/>
      <c r="E1689" s="11">
        <v>3</v>
      </c>
      <c r="F1689" s="11"/>
      <c r="G1689" s="11"/>
      <c r="H1689" s="11"/>
      <c r="I1689" s="11"/>
      <c r="J1689" s="11"/>
      <c r="K1689" s="11">
        <v>40.932766780999998</v>
      </c>
      <c r="L1689" s="11" t="s">
        <v>20</v>
      </c>
      <c r="M1689" s="11" t="s">
        <v>14</v>
      </c>
      <c r="N1689" s="11">
        <f t="shared" si="182"/>
        <v>0</v>
      </c>
      <c r="O1689" s="11">
        <f t="shared" si="183"/>
        <v>0</v>
      </c>
      <c r="P1689" s="11">
        <f t="shared" si="184"/>
        <v>1</v>
      </c>
      <c r="Q1689" s="11">
        <f t="shared" si="185"/>
        <v>0</v>
      </c>
      <c r="R1689" s="11">
        <f t="shared" si="186"/>
        <v>0</v>
      </c>
      <c r="S1689" s="11">
        <f t="shared" si="187"/>
        <v>0</v>
      </c>
      <c r="T1689" s="9">
        <f t="shared" si="188"/>
        <v>0</v>
      </c>
      <c r="AT1689" s="18"/>
      <c r="AU1689" s="15"/>
      <c r="AV1689" s="15"/>
      <c r="AW1689" s="15"/>
      <c r="AX1689" s="15"/>
      <c r="AY1689" s="15"/>
      <c r="AZ1689" s="15"/>
      <c r="BA1689" s="15"/>
      <c r="BB1689" s="15"/>
      <c r="BC1689" s="15"/>
      <c r="BD1689" s="15"/>
      <c r="BE1689" s="15"/>
      <c r="BF1689" s="15"/>
      <c r="BG1689" s="15"/>
      <c r="BH1689" s="15"/>
      <c r="BI1689" s="15"/>
      <c r="BJ1689" s="15"/>
      <c r="BK1689" s="15"/>
      <c r="BL1689" s="15"/>
      <c r="BM1689" s="15"/>
      <c r="BN1689" s="15"/>
      <c r="BO1689" s="15"/>
      <c r="BQ1689" s="18"/>
      <c r="BR1689" s="15"/>
      <c r="BS1689" s="15"/>
      <c r="BT1689" s="15"/>
      <c r="BU1689" s="15"/>
      <c r="BV1689" s="15"/>
      <c r="BW1689" s="15"/>
      <c r="BX1689" s="15"/>
      <c r="BY1689" s="15"/>
      <c r="BZ1689" s="15"/>
    </row>
    <row r="1690" spans="1:78" ht="15" customHeight="1" x14ac:dyDescent="0.75">
      <c r="A1690" s="10">
        <v>0</v>
      </c>
      <c r="B1690" s="11">
        <v>11900</v>
      </c>
      <c r="C1690" s="11">
        <v>78959</v>
      </c>
      <c r="D1690" s="11">
        <v>104371</v>
      </c>
      <c r="E1690" s="11">
        <v>1</v>
      </c>
      <c r="F1690" s="11">
        <v>0</v>
      </c>
      <c r="G1690" s="11">
        <v>0</v>
      </c>
      <c r="H1690" s="11">
        <v>79.081397224</v>
      </c>
      <c r="I1690" s="11">
        <v>1</v>
      </c>
      <c r="J1690" s="11">
        <v>23</v>
      </c>
      <c r="K1690" s="11">
        <v>40.024211080000001</v>
      </c>
      <c r="L1690" s="11" t="s">
        <v>20</v>
      </c>
      <c r="M1690" s="11" t="s">
        <v>17</v>
      </c>
      <c r="N1690" s="11">
        <f t="shared" si="182"/>
        <v>0</v>
      </c>
      <c r="O1690" s="11">
        <f t="shared" si="183"/>
        <v>1</v>
      </c>
      <c r="P1690" s="11">
        <f t="shared" si="184"/>
        <v>0</v>
      </c>
      <c r="Q1690" s="11">
        <f t="shared" si="185"/>
        <v>0</v>
      </c>
      <c r="R1690" s="11">
        <f t="shared" si="186"/>
        <v>0</v>
      </c>
      <c r="S1690" s="11">
        <f t="shared" si="187"/>
        <v>0</v>
      </c>
      <c r="T1690" s="9">
        <f t="shared" si="188"/>
        <v>0</v>
      </c>
      <c r="AT1690" s="18"/>
      <c r="AU1690" s="15"/>
      <c r="AV1690" s="15"/>
      <c r="AW1690" s="15"/>
      <c r="AX1690" s="15"/>
      <c r="AY1690" s="15"/>
      <c r="AZ1690" s="15"/>
      <c r="BA1690" s="15"/>
      <c r="BB1690" s="15"/>
      <c r="BC1690" s="15"/>
      <c r="BD1690" s="15"/>
      <c r="BE1690" s="15"/>
      <c r="BF1690" s="15"/>
      <c r="BG1690" s="15"/>
      <c r="BH1690" s="15"/>
      <c r="BI1690" s="15"/>
      <c r="BJ1690" s="15"/>
      <c r="BK1690" s="15"/>
      <c r="BL1690" s="15"/>
      <c r="BM1690" s="15"/>
      <c r="BN1690" s="15"/>
      <c r="BO1690" s="15"/>
      <c r="BQ1690" s="18"/>
      <c r="BR1690" s="15"/>
      <c r="BS1690" s="15"/>
      <c r="BT1690" s="15"/>
      <c r="BU1690" s="15"/>
      <c r="BV1690" s="15"/>
      <c r="BW1690" s="15"/>
      <c r="BX1690" s="15"/>
      <c r="BY1690" s="15"/>
      <c r="BZ1690" s="15"/>
    </row>
    <row r="1691" spans="1:78" ht="15" customHeight="1" x14ac:dyDescent="0.75">
      <c r="A1691" s="10">
        <v>0</v>
      </c>
      <c r="B1691" s="11">
        <v>11900</v>
      </c>
      <c r="C1691" s="11">
        <v>83877</v>
      </c>
      <c r="D1691" s="11">
        <v>208924</v>
      </c>
      <c r="E1691" s="11">
        <v>15</v>
      </c>
      <c r="F1691" s="11">
        <v>0</v>
      </c>
      <c r="G1691" s="11">
        <v>0</v>
      </c>
      <c r="H1691" s="11">
        <v>12.752046941</v>
      </c>
      <c r="I1691" s="11"/>
      <c r="J1691" s="11">
        <v>7</v>
      </c>
      <c r="K1691" s="11">
        <v>18.249721915999999</v>
      </c>
      <c r="L1691" s="11" t="s">
        <v>13</v>
      </c>
      <c r="M1691" s="11" t="s">
        <v>19</v>
      </c>
      <c r="N1691" s="11">
        <f t="shared" si="182"/>
        <v>1</v>
      </c>
      <c r="O1691" s="11">
        <f t="shared" si="183"/>
        <v>0</v>
      </c>
      <c r="P1691" s="11">
        <f t="shared" si="184"/>
        <v>0</v>
      </c>
      <c r="Q1691" s="11">
        <f t="shared" si="185"/>
        <v>0</v>
      </c>
      <c r="R1691" s="11">
        <f t="shared" si="186"/>
        <v>0</v>
      </c>
      <c r="S1691" s="11">
        <f t="shared" si="187"/>
        <v>0</v>
      </c>
      <c r="T1691" s="9">
        <f t="shared" si="188"/>
        <v>12.752046941</v>
      </c>
      <c r="AT1691" s="18"/>
      <c r="AU1691" s="15"/>
      <c r="AV1691" s="15"/>
      <c r="AW1691" s="15"/>
      <c r="AX1691" s="15"/>
      <c r="AY1691" s="15"/>
      <c r="AZ1691" s="15"/>
      <c r="BA1691" s="15"/>
      <c r="BB1691" s="15"/>
      <c r="BC1691" s="15"/>
      <c r="BD1691" s="15"/>
      <c r="BE1691" s="15"/>
      <c r="BF1691" s="15"/>
      <c r="BG1691" s="15"/>
      <c r="BH1691" s="15"/>
      <c r="BI1691" s="15"/>
      <c r="BJ1691" s="15"/>
      <c r="BK1691" s="15"/>
      <c r="BL1691" s="15"/>
      <c r="BM1691" s="15"/>
      <c r="BN1691" s="15"/>
      <c r="BO1691" s="15"/>
      <c r="BQ1691" s="18"/>
      <c r="BR1691" s="15"/>
      <c r="BS1691" s="15"/>
      <c r="BT1691" s="15"/>
      <c r="BU1691" s="15"/>
      <c r="BV1691" s="15"/>
      <c r="BW1691" s="15"/>
      <c r="BX1691" s="15"/>
      <c r="BY1691" s="15"/>
      <c r="BZ1691" s="15"/>
    </row>
    <row r="1692" spans="1:78" ht="15" customHeight="1" x14ac:dyDescent="0.75">
      <c r="A1692" s="10">
        <v>0</v>
      </c>
      <c r="B1692" s="11">
        <v>11900</v>
      </c>
      <c r="C1692" s="11">
        <v>114329</v>
      </c>
      <c r="D1692" s="11">
        <v>143915</v>
      </c>
      <c r="E1692" s="11">
        <v>15</v>
      </c>
      <c r="F1692" s="11"/>
      <c r="G1692" s="11">
        <v>1</v>
      </c>
      <c r="H1692" s="11">
        <v>185.57266827999999</v>
      </c>
      <c r="I1692" s="11">
        <v>0</v>
      </c>
      <c r="J1692" s="11">
        <v>32</v>
      </c>
      <c r="K1692" s="11">
        <v>28.977738657</v>
      </c>
      <c r="L1692" s="11" t="s">
        <v>20</v>
      </c>
      <c r="M1692" s="11" t="s">
        <v>18</v>
      </c>
      <c r="N1692" s="11">
        <f t="shared" si="182"/>
        <v>0</v>
      </c>
      <c r="O1692" s="11">
        <f t="shared" si="183"/>
        <v>0</v>
      </c>
      <c r="P1692" s="11">
        <f t="shared" si="184"/>
        <v>0</v>
      </c>
      <c r="Q1692" s="11">
        <f t="shared" si="185"/>
        <v>0</v>
      </c>
      <c r="R1692" s="11">
        <f t="shared" si="186"/>
        <v>0</v>
      </c>
      <c r="S1692" s="11">
        <f t="shared" si="187"/>
        <v>1</v>
      </c>
      <c r="T1692" s="9">
        <f t="shared" si="188"/>
        <v>0</v>
      </c>
      <c r="AT1692" s="18"/>
      <c r="AU1692" s="15"/>
      <c r="AV1692" s="15"/>
      <c r="AW1692" s="15"/>
      <c r="AX1692" s="15"/>
      <c r="AY1692" s="15"/>
      <c r="AZ1692" s="15"/>
      <c r="BA1692" s="15"/>
      <c r="BB1692" s="15"/>
      <c r="BC1692" s="15"/>
      <c r="BD1692" s="15"/>
      <c r="BE1692" s="15"/>
      <c r="BF1692" s="15"/>
      <c r="BG1692" s="15"/>
      <c r="BH1692" s="15"/>
      <c r="BI1692" s="15"/>
      <c r="BJ1692" s="15"/>
      <c r="BK1692" s="15"/>
      <c r="BL1692" s="15"/>
      <c r="BM1692" s="15"/>
      <c r="BN1692" s="15"/>
      <c r="BO1692" s="15"/>
      <c r="BQ1692" s="18"/>
      <c r="BR1692" s="15"/>
      <c r="BS1692" s="15"/>
      <c r="BT1692" s="15"/>
      <c r="BU1692" s="15"/>
      <c r="BV1692" s="15"/>
      <c r="BW1692" s="15"/>
      <c r="BX1692" s="15"/>
      <c r="BY1692" s="15"/>
      <c r="BZ1692" s="15"/>
    </row>
    <row r="1693" spans="1:78" ht="15" customHeight="1" x14ac:dyDescent="0.75">
      <c r="A1693" s="10">
        <v>0</v>
      </c>
      <c r="B1693" s="11">
        <v>11900</v>
      </c>
      <c r="C1693" s="11">
        <v>81318</v>
      </c>
      <c r="D1693" s="11">
        <v>105454</v>
      </c>
      <c r="E1693" s="11">
        <v>6</v>
      </c>
      <c r="F1693" s="11">
        <v>0</v>
      </c>
      <c r="G1693" s="11">
        <v>0</v>
      </c>
      <c r="H1693" s="11">
        <v>92.136821036000001</v>
      </c>
      <c r="I1693" s="11">
        <v>1</v>
      </c>
      <c r="J1693" s="11">
        <v>33</v>
      </c>
      <c r="K1693" s="11">
        <v>37.525751032999999</v>
      </c>
      <c r="L1693" s="11" t="s">
        <v>13</v>
      </c>
      <c r="M1693" s="11" t="s">
        <v>18</v>
      </c>
      <c r="N1693" s="11">
        <f t="shared" si="182"/>
        <v>1</v>
      </c>
      <c r="O1693" s="11">
        <f t="shared" si="183"/>
        <v>0</v>
      </c>
      <c r="P1693" s="11">
        <f t="shared" si="184"/>
        <v>0</v>
      </c>
      <c r="Q1693" s="11">
        <f t="shared" si="185"/>
        <v>0</v>
      </c>
      <c r="R1693" s="11">
        <f t="shared" si="186"/>
        <v>0</v>
      </c>
      <c r="S1693" s="11">
        <f t="shared" si="187"/>
        <v>1</v>
      </c>
      <c r="T1693" s="9">
        <f t="shared" si="188"/>
        <v>92.136821036000001</v>
      </c>
      <c r="AT1693" s="18"/>
      <c r="AU1693" s="15"/>
      <c r="AV1693" s="15"/>
      <c r="AW1693" s="15"/>
      <c r="AX1693" s="15"/>
      <c r="AY1693" s="15"/>
      <c r="AZ1693" s="15"/>
      <c r="BA1693" s="15"/>
      <c r="BB1693" s="15"/>
      <c r="BC1693" s="15"/>
      <c r="BD1693" s="15"/>
      <c r="BE1693" s="15"/>
      <c r="BF1693" s="15"/>
      <c r="BG1693" s="15"/>
      <c r="BH1693" s="15"/>
      <c r="BI1693" s="15"/>
      <c r="BJ1693" s="15"/>
      <c r="BK1693" s="15"/>
      <c r="BL1693" s="15"/>
      <c r="BM1693" s="15"/>
      <c r="BN1693" s="15"/>
      <c r="BO1693" s="15"/>
      <c r="BQ1693" s="18"/>
      <c r="BR1693" s="15"/>
      <c r="BS1693" s="15"/>
      <c r="BT1693" s="15"/>
      <c r="BU1693" s="15"/>
      <c r="BV1693" s="15"/>
      <c r="BW1693" s="15"/>
      <c r="BX1693" s="15"/>
      <c r="BY1693" s="15"/>
      <c r="BZ1693" s="15"/>
    </row>
    <row r="1694" spans="1:78" ht="15" customHeight="1" x14ac:dyDescent="0.75">
      <c r="A1694" s="10">
        <v>0</v>
      </c>
      <c r="B1694" s="11">
        <v>11900</v>
      </c>
      <c r="C1694" s="11">
        <v>61094</v>
      </c>
      <c r="D1694" s="11">
        <v>74842</v>
      </c>
      <c r="E1694" s="11">
        <v>12</v>
      </c>
      <c r="F1694" s="11">
        <v>0</v>
      </c>
      <c r="G1694" s="11">
        <v>0</v>
      </c>
      <c r="H1694" s="11">
        <v>250.19983439000001</v>
      </c>
      <c r="I1694" s="11">
        <v>0</v>
      </c>
      <c r="J1694" s="11">
        <v>26</v>
      </c>
      <c r="K1694" s="11">
        <v>29.734874071</v>
      </c>
      <c r="L1694" s="11"/>
      <c r="M1694" s="11" t="s">
        <v>14</v>
      </c>
      <c r="N1694" s="11">
        <f t="shared" si="182"/>
        <v>0</v>
      </c>
      <c r="O1694" s="11">
        <f t="shared" si="183"/>
        <v>0</v>
      </c>
      <c r="P1694" s="11">
        <f t="shared" si="184"/>
        <v>1</v>
      </c>
      <c r="Q1694" s="11">
        <f t="shared" si="185"/>
        <v>0</v>
      </c>
      <c r="R1694" s="11">
        <f t="shared" si="186"/>
        <v>0</v>
      </c>
      <c r="S1694" s="11">
        <f t="shared" si="187"/>
        <v>0</v>
      </c>
      <c r="T1694" s="9">
        <f t="shared" si="188"/>
        <v>0</v>
      </c>
      <c r="AT1694" s="18"/>
      <c r="AU1694" s="15"/>
      <c r="AV1694" s="15"/>
      <c r="AW1694" s="15"/>
      <c r="AX1694" s="15"/>
      <c r="AY1694" s="15"/>
      <c r="AZ1694" s="15"/>
      <c r="BA1694" s="15"/>
      <c r="BB1694" s="15"/>
      <c r="BC1694" s="15"/>
      <c r="BD1694" s="15"/>
      <c r="BE1694" s="15"/>
      <c r="BF1694" s="15"/>
      <c r="BG1694" s="15"/>
      <c r="BH1694" s="15"/>
      <c r="BI1694" s="15"/>
      <c r="BJ1694" s="15"/>
      <c r="BK1694" s="15"/>
      <c r="BL1694" s="15"/>
      <c r="BM1694" s="15"/>
      <c r="BN1694" s="15"/>
      <c r="BO1694" s="15"/>
      <c r="BQ1694" s="18"/>
      <c r="BR1694" s="15"/>
      <c r="BS1694" s="15"/>
      <c r="BT1694" s="15"/>
      <c r="BU1694" s="15"/>
      <c r="BV1694" s="15"/>
      <c r="BW1694" s="15"/>
      <c r="BX1694" s="15"/>
      <c r="BY1694" s="15"/>
      <c r="BZ1694" s="15"/>
    </row>
    <row r="1695" spans="1:78" ht="15" customHeight="1" x14ac:dyDescent="0.75">
      <c r="A1695" s="10">
        <v>0</v>
      </c>
      <c r="B1695" s="11">
        <v>12000</v>
      </c>
      <c r="C1695" s="11">
        <v>84172</v>
      </c>
      <c r="D1695" s="11">
        <v>123415</v>
      </c>
      <c r="E1695" s="11">
        <v>9</v>
      </c>
      <c r="F1695" s="11">
        <v>0</v>
      </c>
      <c r="G1695" s="11">
        <v>0</v>
      </c>
      <c r="H1695" s="11">
        <v>139.01844935</v>
      </c>
      <c r="I1695" s="11">
        <v>1</v>
      </c>
      <c r="J1695" s="11">
        <v>21</v>
      </c>
      <c r="K1695" s="11">
        <v>38.582669883999998</v>
      </c>
      <c r="L1695" s="11" t="s">
        <v>20</v>
      </c>
      <c r="M1695" s="11" t="s">
        <v>15</v>
      </c>
      <c r="N1695" s="11">
        <f t="shared" si="182"/>
        <v>0</v>
      </c>
      <c r="O1695" s="11">
        <f t="shared" si="183"/>
        <v>0</v>
      </c>
      <c r="P1695" s="11">
        <f t="shared" si="184"/>
        <v>0</v>
      </c>
      <c r="Q1695" s="11">
        <f t="shared" si="185"/>
        <v>1</v>
      </c>
      <c r="R1695" s="11">
        <f t="shared" si="186"/>
        <v>0</v>
      </c>
      <c r="S1695" s="11">
        <f t="shared" si="187"/>
        <v>0</v>
      </c>
      <c r="T1695" s="9">
        <f t="shared" si="188"/>
        <v>0</v>
      </c>
      <c r="AT1695" s="18"/>
      <c r="AU1695" s="15"/>
      <c r="AV1695" s="15"/>
      <c r="AW1695" s="15"/>
      <c r="AX1695" s="15"/>
      <c r="AY1695" s="15"/>
      <c r="AZ1695" s="15"/>
      <c r="BA1695" s="15"/>
      <c r="BB1695" s="15"/>
      <c r="BC1695" s="15"/>
      <c r="BD1695" s="15"/>
      <c r="BE1695" s="15"/>
      <c r="BF1695" s="15"/>
      <c r="BG1695" s="15"/>
      <c r="BH1695" s="15"/>
      <c r="BI1695" s="15"/>
      <c r="BJ1695" s="15"/>
      <c r="BK1695" s="15"/>
      <c r="BL1695" s="15"/>
      <c r="BM1695" s="15"/>
      <c r="BN1695" s="15"/>
      <c r="BO1695" s="15"/>
      <c r="BQ1695" s="18"/>
      <c r="BR1695" s="15"/>
      <c r="BS1695" s="15"/>
      <c r="BT1695" s="15"/>
      <c r="BU1695" s="15"/>
      <c r="BV1695" s="15"/>
      <c r="BW1695" s="15"/>
      <c r="BX1695" s="15"/>
      <c r="BY1695" s="15"/>
      <c r="BZ1695" s="15"/>
    </row>
    <row r="1696" spans="1:78" ht="15" customHeight="1" x14ac:dyDescent="0.75">
      <c r="A1696" s="10">
        <v>0</v>
      </c>
      <c r="B1696" s="11">
        <v>12000</v>
      </c>
      <c r="C1696" s="11">
        <v>83560</v>
      </c>
      <c r="D1696" s="11">
        <v>126479</v>
      </c>
      <c r="E1696" s="11">
        <v>8</v>
      </c>
      <c r="F1696" s="11"/>
      <c r="G1696" s="11"/>
      <c r="H1696" s="11"/>
      <c r="I1696" s="11"/>
      <c r="J1696" s="11"/>
      <c r="K1696" s="11">
        <v>38.928315685000001</v>
      </c>
      <c r="L1696" s="11" t="s">
        <v>13</v>
      </c>
      <c r="M1696" s="11" t="s">
        <v>14</v>
      </c>
      <c r="N1696" s="11">
        <f t="shared" si="182"/>
        <v>1</v>
      </c>
      <c r="O1696" s="11">
        <f t="shared" si="183"/>
        <v>0</v>
      </c>
      <c r="P1696" s="11">
        <f t="shared" si="184"/>
        <v>1</v>
      </c>
      <c r="Q1696" s="11">
        <f t="shared" si="185"/>
        <v>0</v>
      </c>
      <c r="R1696" s="11">
        <f t="shared" si="186"/>
        <v>0</v>
      </c>
      <c r="S1696" s="11">
        <f t="shared" si="187"/>
        <v>0</v>
      </c>
      <c r="T1696" s="9">
        <f t="shared" si="188"/>
        <v>0</v>
      </c>
      <c r="AT1696" s="18"/>
      <c r="AU1696" s="15"/>
      <c r="AV1696" s="15"/>
      <c r="AW1696" s="15"/>
      <c r="AX1696" s="15"/>
      <c r="AY1696" s="15"/>
      <c r="AZ1696" s="15"/>
      <c r="BA1696" s="15"/>
      <c r="BB1696" s="15"/>
      <c r="BC1696" s="15"/>
      <c r="BD1696" s="15"/>
      <c r="BE1696" s="15"/>
      <c r="BF1696" s="15"/>
      <c r="BG1696" s="15"/>
      <c r="BH1696" s="15"/>
      <c r="BI1696" s="15"/>
      <c r="BJ1696" s="15"/>
      <c r="BK1696" s="15"/>
      <c r="BL1696" s="15"/>
      <c r="BM1696" s="15"/>
      <c r="BN1696" s="15"/>
      <c r="BO1696" s="15"/>
      <c r="BQ1696" s="18"/>
      <c r="BR1696" s="15"/>
      <c r="BS1696" s="15"/>
      <c r="BT1696" s="15"/>
      <c r="BU1696" s="15"/>
      <c r="BV1696" s="15"/>
      <c r="BW1696" s="15"/>
      <c r="BX1696" s="15"/>
      <c r="BY1696" s="15"/>
      <c r="BZ1696" s="15"/>
    </row>
    <row r="1697" spans="1:78" ht="15" customHeight="1" x14ac:dyDescent="0.75">
      <c r="A1697" s="10">
        <v>0</v>
      </c>
      <c r="B1697" s="11">
        <v>12000</v>
      </c>
      <c r="C1697" s="11">
        <v>63019</v>
      </c>
      <c r="D1697" s="11">
        <v>74204</v>
      </c>
      <c r="E1697" s="11">
        <v>6</v>
      </c>
      <c r="F1697" s="11">
        <v>0</v>
      </c>
      <c r="G1697" s="11">
        <v>0</v>
      </c>
      <c r="H1697" s="11">
        <v>98.591738332000006</v>
      </c>
      <c r="I1697" s="11">
        <v>2</v>
      </c>
      <c r="J1697" s="11">
        <v>14</v>
      </c>
      <c r="K1697" s="11">
        <v>24.490438354999998</v>
      </c>
      <c r="L1697" s="11" t="s">
        <v>20</v>
      </c>
      <c r="M1697" s="11" t="s">
        <v>15</v>
      </c>
      <c r="N1697" s="11">
        <f t="shared" si="182"/>
        <v>0</v>
      </c>
      <c r="O1697" s="11">
        <f t="shared" si="183"/>
        <v>0</v>
      </c>
      <c r="P1697" s="11">
        <f t="shared" si="184"/>
        <v>0</v>
      </c>
      <c r="Q1697" s="11">
        <f t="shared" si="185"/>
        <v>1</v>
      </c>
      <c r="R1697" s="11">
        <f t="shared" si="186"/>
        <v>0</v>
      </c>
      <c r="S1697" s="11">
        <f t="shared" si="187"/>
        <v>0</v>
      </c>
      <c r="T1697" s="9">
        <f t="shared" si="188"/>
        <v>0</v>
      </c>
      <c r="AT1697" s="18"/>
      <c r="AU1697" s="15"/>
      <c r="AV1697" s="15"/>
      <c r="AW1697" s="15"/>
      <c r="AX1697" s="15"/>
      <c r="AY1697" s="15"/>
      <c r="AZ1697" s="15"/>
      <c r="BA1697" s="15"/>
      <c r="BB1697" s="15"/>
      <c r="BC1697" s="15"/>
      <c r="BD1697" s="15"/>
      <c r="BE1697" s="15"/>
      <c r="BF1697" s="15"/>
      <c r="BG1697" s="15"/>
      <c r="BH1697" s="15"/>
      <c r="BI1697" s="15"/>
      <c r="BJ1697" s="15"/>
      <c r="BK1697" s="15"/>
      <c r="BL1697" s="15"/>
      <c r="BM1697" s="15"/>
      <c r="BN1697" s="15"/>
      <c r="BO1697" s="15"/>
      <c r="BQ1697" s="18"/>
      <c r="BR1697" s="15"/>
      <c r="BS1697" s="15"/>
      <c r="BT1697" s="15"/>
      <c r="BU1697" s="15"/>
      <c r="BV1697" s="15"/>
      <c r="BW1697" s="15"/>
      <c r="BX1697" s="15"/>
      <c r="BY1697" s="15"/>
      <c r="BZ1697" s="15"/>
    </row>
    <row r="1698" spans="1:78" ht="15" customHeight="1" x14ac:dyDescent="0.75">
      <c r="A1698" s="10">
        <v>0</v>
      </c>
      <c r="B1698" s="11">
        <v>12000</v>
      </c>
      <c r="C1698" s="11">
        <v>41182</v>
      </c>
      <c r="D1698" s="11">
        <v>59947</v>
      </c>
      <c r="E1698" s="11">
        <v>23</v>
      </c>
      <c r="F1698" s="11">
        <v>0</v>
      </c>
      <c r="G1698" s="11">
        <v>0</v>
      </c>
      <c r="H1698" s="11">
        <v>118.17993915</v>
      </c>
      <c r="I1698" s="11">
        <v>0</v>
      </c>
      <c r="J1698" s="11">
        <v>22</v>
      </c>
      <c r="K1698" s="11">
        <v>37.131064160999998</v>
      </c>
      <c r="L1698" s="11" t="s">
        <v>13</v>
      </c>
      <c r="M1698" s="11" t="s">
        <v>14</v>
      </c>
      <c r="N1698" s="11">
        <f t="shared" si="182"/>
        <v>1</v>
      </c>
      <c r="O1698" s="11">
        <f t="shared" si="183"/>
        <v>0</v>
      </c>
      <c r="P1698" s="11">
        <f t="shared" si="184"/>
        <v>1</v>
      </c>
      <c r="Q1698" s="11">
        <f t="shared" si="185"/>
        <v>0</v>
      </c>
      <c r="R1698" s="11">
        <f t="shared" si="186"/>
        <v>0</v>
      </c>
      <c r="S1698" s="11">
        <f t="shared" si="187"/>
        <v>0</v>
      </c>
      <c r="T1698" s="9">
        <f t="shared" si="188"/>
        <v>118.17993915</v>
      </c>
      <c r="AT1698" s="18"/>
      <c r="AU1698" s="15"/>
      <c r="AV1698" s="15"/>
      <c r="AW1698" s="15"/>
      <c r="AX1698" s="15"/>
      <c r="AY1698" s="15"/>
      <c r="AZ1698" s="15"/>
      <c r="BA1698" s="15"/>
      <c r="BB1698" s="15"/>
      <c r="BC1698" s="15"/>
      <c r="BD1698" s="15"/>
      <c r="BE1698" s="15"/>
      <c r="BF1698" s="15"/>
      <c r="BG1698" s="15"/>
      <c r="BH1698" s="15"/>
      <c r="BI1698" s="15"/>
      <c r="BJ1698" s="15"/>
      <c r="BK1698" s="15"/>
      <c r="BL1698" s="15"/>
      <c r="BM1698" s="15"/>
      <c r="BN1698" s="15"/>
      <c r="BO1698" s="15"/>
      <c r="BQ1698" s="18"/>
      <c r="BR1698" s="15"/>
      <c r="BS1698" s="15"/>
      <c r="BT1698" s="15"/>
      <c r="BU1698" s="15"/>
      <c r="BV1698" s="15"/>
      <c r="BW1698" s="15"/>
      <c r="BX1698" s="15"/>
      <c r="BY1698" s="15"/>
      <c r="BZ1698" s="15"/>
    </row>
    <row r="1699" spans="1:78" ht="15" customHeight="1" x14ac:dyDescent="0.75">
      <c r="A1699" s="10">
        <v>0</v>
      </c>
      <c r="B1699" s="11">
        <v>12000</v>
      </c>
      <c r="C1699" s="11">
        <v>57371</v>
      </c>
      <c r="D1699" s="11">
        <v>69076</v>
      </c>
      <c r="E1699" s="11">
        <v>10</v>
      </c>
      <c r="F1699" s="11">
        <v>1</v>
      </c>
      <c r="G1699" s="11">
        <v>0</v>
      </c>
      <c r="H1699" s="11">
        <v>83.251972038999995</v>
      </c>
      <c r="I1699" s="11">
        <v>1</v>
      </c>
      <c r="J1699" s="11">
        <v>19</v>
      </c>
      <c r="K1699" s="11">
        <v>29.632108255999999</v>
      </c>
      <c r="L1699" s="11" t="s">
        <v>20</v>
      </c>
      <c r="M1699" s="11" t="s">
        <v>17</v>
      </c>
      <c r="N1699" s="11">
        <f t="shared" si="182"/>
        <v>0</v>
      </c>
      <c r="O1699" s="11">
        <f t="shared" si="183"/>
        <v>1</v>
      </c>
      <c r="P1699" s="11">
        <f t="shared" si="184"/>
        <v>0</v>
      </c>
      <c r="Q1699" s="11">
        <f t="shared" si="185"/>
        <v>0</v>
      </c>
      <c r="R1699" s="11">
        <f t="shared" si="186"/>
        <v>0</v>
      </c>
      <c r="S1699" s="11">
        <f t="shared" si="187"/>
        <v>0</v>
      </c>
      <c r="T1699" s="9">
        <f t="shared" si="188"/>
        <v>0</v>
      </c>
      <c r="AT1699" s="18"/>
      <c r="AU1699" s="15"/>
      <c r="AV1699" s="15"/>
      <c r="AW1699" s="15"/>
      <c r="AX1699" s="15"/>
      <c r="AY1699" s="15"/>
      <c r="AZ1699" s="15"/>
      <c r="BA1699" s="15"/>
      <c r="BB1699" s="15"/>
      <c r="BC1699" s="15"/>
      <c r="BD1699" s="15"/>
      <c r="BE1699" s="15"/>
      <c r="BF1699" s="15"/>
      <c r="BG1699" s="15"/>
      <c r="BH1699" s="15"/>
      <c r="BI1699" s="15"/>
      <c r="BJ1699" s="15"/>
      <c r="BK1699" s="15"/>
      <c r="BL1699" s="15"/>
      <c r="BM1699" s="15"/>
      <c r="BN1699" s="15"/>
      <c r="BO1699" s="15"/>
      <c r="BQ1699" s="18"/>
      <c r="BR1699" s="15"/>
      <c r="BS1699" s="15"/>
      <c r="BT1699" s="15"/>
      <c r="BU1699" s="15"/>
      <c r="BV1699" s="15"/>
      <c r="BW1699" s="15"/>
      <c r="BX1699" s="15"/>
      <c r="BY1699" s="15"/>
      <c r="BZ1699" s="15"/>
    </row>
    <row r="1700" spans="1:78" ht="15" customHeight="1" x14ac:dyDescent="0.75">
      <c r="A1700" s="10">
        <v>0</v>
      </c>
      <c r="B1700" s="11">
        <v>12000</v>
      </c>
      <c r="C1700" s="11">
        <v>76799</v>
      </c>
      <c r="D1700" s="11">
        <v>83864</v>
      </c>
      <c r="E1700" s="11">
        <v>8</v>
      </c>
      <c r="F1700" s="11">
        <v>0</v>
      </c>
      <c r="G1700" s="11">
        <v>0</v>
      </c>
      <c r="H1700" s="11">
        <v>102.20427433</v>
      </c>
      <c r="I1700" s="11">
        <v>0</v>
      </c>
      <c r="J1700" s="11">
        <v>22</v>
      </c>
      <c r="K1700" s="11">
        <v>27.171930079999999</v>
      </c>
      <c r="L1700" s="11" t="s">
        <v>20</v>
      </c>
      <c r="M1700" s="11" t="s">
        <v>17</v>
      </c>
      <c r="N1700" s="11">
        <f t="shared" si="182"/>
        <v>0</v>
      </c>
      <c r="O1700" s="11">
        <f t="shared" si="183"/>
        <v>1</v>
      </c>
      <c r="P1700" s="11">
        <f t="shared" si="184"/>
        <v>0</v>
      </c>
      <c r="Q1700" s="11">
        <f t="shared" si="185"/>
        <v>0</v>
      </c>
      <c r="R1700" s="11">
        <f t="shared" si="186"/>
        <v>0</v>
      </c>
      <c r="S1700" s="11">
        <f t="shared" si="187"/>
        <v>0</v>
      </c>
      <c r="T1700" s="9">
        <f t="shared" si="188"/>
        <v>0</v>
      </c>
      <c r="AT1700" s="18"/>
      <c r="AU1700" s="15"/>
      <c r="AV1700" s="15"/>
      <c r="AW1700" s="15"/>
      <c r="AX1700" s="15"/>
      <c r="AY1700" s="15"/>
      <c r="AZ1700" s="15"/>
      <c r="BA1700" s="15"/>
      <c r="BB1700" s="15"/>
      <c r="BC1700" s="15"/>
      <c r="BD1700" s="15"/>
      <c r="BE1700" s="15"/>
      <c r="BF1700" s="15"/>
      <c r="BG1700" s="15"/>
      <c r="BH1700" s="15"/>
      <c r="BI1700" s="15"/>
      <c r="BJ1700" s="15"/>
      <c r="BK1700" s="15"/>
      <c r="BL1700" s="15"/>
      <c r="BM1700" s="15"/>
      <c r="BN1700" s="15"/>
      <c r="BO1700" s="15"/>
      <c r="BQ1700" s="18"/>
      <c r="BR1700" s="15"/>
      <c r="BS1700" s="15"/>
      <c r="BT1700" s="15"/>
      <c r="BU1700" s="15"/>
      <c r="BV1700" s="15"/>
      <c r="BW1700" s="15"/>
      <c r="BX1700" s="15"/>
      <c r="BY1700" s="15"/>
      <c r="BZ1700" s="15"/>
    </row>
    <row r="1701" spans="1:78" ht="15" customHeight="1" x14ac:dyDescent="0.75">
      <c r="A1701" s="10">
        <v>0</v>
      </c>
      <c r="B1701" s="11">
        <v>12000</v>
      </c>
      <c r="C1701" s="11">
        <v>35028</v>
      </c>
      <c r="D1701" s="11">
        <v>55079</v>
      </c>
      <c r="E1701" s="11">
        <v>23</v>
      </c>
      <c r="F1701" s="11">
        <v>0</v>
      </c>
      <c r="G1701" s="11">
        <v>1</v>
      </c>
      <c r="H1701" s="11">
        <v>108.63396856999999</v>
      </c>
      <c r="I1701" s="11">
        <v>0</v>
      </c>
      <c r="J1701" s="11">
        <v>23</v>
      </c>
      <c r="K1701" s="11">
        <v>40.797457547999997</v>
      </c>
      <c r="L1701" s="11" t="s">
        <v>13</v>
      </c>
      <c r="M1701" s="11" t="s">
        <v>14</v>
      </c>
      <c r="N1701" s="11">
        <f t="shared" si="182"/>
        <v>1</v>
      </c>
      <c r="O1701" s="11">
        <f t="shared" si="183"/>
        <v>0</v>
      </c>
      <c r="P1701" s="11">
        <f t="shared" si="184"/>
        <v>1</v>
      </c>
      <c r="Q1701" s="11">
        <f t="shared" si="185"/>
        <v>0</v>
      </c>
      <c r="R1701" s="11">
        <f t="shared" si="186"/>
        <v>0</v>
      </c>
      <c r="S1701" s="11">
        <f t="shared" si="187"/>
        <v>0</v>
      </c>
      <c r="T1701" s="9">
        <f t="shared" si="188"/>
        <v>108.63396856999999</v>
      </c>
      <c r="AT1701" s="18"/>
      <c r="AU1701" s="15"/>
      <c r="AV1701" s="15"/>
      <c r="AW1701" s="15"/>
      <c r="AX1701" s="15"/>
      <c r="AY1701" s="15"/>
      <c r="AZ1701" s="15"/>
      <c r="BA1701" s="15"/>
      <c r="BB1701" s="15"/>
      <c r="BC1701" s="15"/>
      <c r="BD1701" s="15"/>
      <c r="BE1701" s="15"/>
      <c r="BF1701" s="15"/>
      <c r="BG1701" s="15"/>
      <c r="BH1701" s="15"/>
      <c r="BI1701" s="15"/>
      <c r="BJ1701" s="15"/>
      <c r="BK1701" s="15"/>
      <c r="BL1701" s="15"/>
      <c r="BM1701" s="15"/>
      <c r="BN1701" s="15"/>
      <c r="BO1701" s="15"/>
      <c r="BQ1701" s="18"/>
      <c r="BR1701" s="15"/>
      <c r="BS1701" s="15"/>
      <c r="BT1701" s="15"/>
      <c r="BU1701" s="15"/>
      <c r="BV1701" s="15"/>
      <c r="BW1701" s="15"/>
      <c r="BX1701" s="15"/>
      <c r="BY1701" s="15"/>
      <c r="BZ1701" s="15"/>
    </row>
    <row r="1702" spans="1:78" ht="15" customHeight="1" x14ac:dyDescent="0.75">
      <c r="A1702" s="10">
        <v>0</v>
      </c>
      <c r="B1702" s="11">
        <v>12000</v>
      </c>
      <c r="C1702" s="11">
        <v>30777</v>
      </c>
      <c r="D1702" s="11">
        <v>43157</v>
      </c>
      <c r="E1702" s="11">
        <v>8</v>
      </c>
      <c r="F1702" s="11"/>
      <c r="G1702" s="11">
        <v>0</v>
      </c>
      <c r="H1702" s="11">
        <v>151.69943101999999</v>
      </c>
      <c r="I1702" s="11">
        <v>7</v>
      </c>
      <c r="J1702" s="11">
        <v>28</v>
      </c>
      <c r="K1702" s="11">
        <v>38.177742946999999</v>
      </c>
      <c r="L1702" s="11" t="s">
        <v>20</v>
      </c>
      <c r="M1702" s="11" t="s">
        <v>14</v>
      </c>
      <c r="N1702" s="11">
        <f t="shared" si="182"/>
        <v>0</v>
      </c>
      <c r="O1702" s="11">
        <f t="shared" si="183"/>
        <v>0</v>
      </c>
      <c r="P1702" s="11">
        <f t="shared" si="184"/>
        <v>1</v>
      </c>
      <c r="Q1702" s="11">
        <f t="shared" si="185"/>
        <v>0</v>
      </c>
      <c r="R1702" s="11">
        <f t="shared" si="186"/>
        <v>0</v>
      </c>
      <c r="S1702" s="11">
        <f t="shared" si="187"/>
        <v>0</v>
      </c>
      <c r="T1702" s="9">
        <f t="shared" si="188"/>
        <v>0</v>
      </c>
      <c r="AT1702" s="18"/>
      <c r="AU1702" s="15"/>
      <c r="AV1702" s="15"/>
      <c r="AW1702" s="15"/>
      <c r="AX1702" s="15"/>
      <c r="AY1702" s="15"/>
      <c r="AZ1702" s="15"/>
      <c r="BA1702" s="15"/>
      <c r="BB1702" s="15"/>
      <c r="BC1702" s="15"/>
      <c r="BD1702" s="15"/>
      <c r="BE1702" s="15"/>
      <c r="BF1702" s="15"/>
      <c r="BG1702" s="15"/>
      <c r="BH1702" s="15"/>
      <c r="BI1702" s="15"/>
      <c r="BJ1702" s="15"/>
      <c r="BK1702" s="15"/>
      <c r="BL1702" s="15"/>
      <c r="BM1702" s="15"/>
      <c r="BN1702" s="15"/>
      <c r="BO1702" s="15"/>
      <c r="BQ1702" s="18"/>
      <c r="BR1702" s="15"/>
      <c r="BS1702" s="15"/>
      <c r="BT1702" s="15"/>
      <c r="BU1702" s="15"/>
      <c r="BV1702" s="15"/>
      <c r="BW1702" s="15"/>
      <c r="BX1702" s="15"/>
      <c r="BY1702" s="15"/>
      <c r="BZ1702" s="15"/>
    </row>
    <row r="1703" spans="1:78" ht="15" customHeight="1" x14ac:dyDescent="0.75">
      <c r="A1703" s="10">
        <v>0</v>
      </c>
      <c r="B1703" s="11">
        <v>12000</v>
      </c>
      <c r="C1703" s="11">
        <v>7804</v>
      </c>
      <c r="D1703" s="11">
        <v>65395</v>
      </c>
      <c r="E1703" s="11">
        <v>8</v>
      </c>
      <c r="F1703" s="11">
        <v>2</v>
      </c>
      <c r="G1703" s="11">
        <v>0</v>
      </c>
      <c r="H1703" s="11">
        <v>347.12332581999999</v>
      </c>
      <c r="I1703" s="11">
        <v>0</v>
      </c>
      <c r="J1703" s="11">
        <v>21</v>
      </c>
      <c r="K1703" s="11">
        <v>16.816307485999999</v>
      </c>
      <c r="L1703" s="11" t="s">
        <v>13</v>
      </c>
      <c r="M1703" s="11" t="s">
        <v>14</v>
      </c>
      <c r="N1703" s="11">
        <f t="shared" si="182"/>
        <v>1</v>
      </c>
      <c r="O1703" s="11">
        <f t="shared" si="183"/>
        <v>0</v>
      </c>
      <c r="P1703" s="11">
        <f t="shared" si="184"/>
        <v>1</v>
      </c>
      <c r="Q1703" s="11">
        <f t="shared" si="185"/>
        <v>0</v>
      </c>
      <c r="R1703" s="11">
        <f t="shared" si="186"/>
        <v>0</v>
      </c>
      <c r="S1703" s="11">
        <f t="shared" si="187"/>
        <v>0</v>
      </c>
      <c r="T1703" s="9">
        <f t="shared" si="188"/>
        <v>347.12332581999999</v>
      </c>
      <c r="AT1703" s="18"/>
      <c r="AU1703" s="15"/>
      <c r="AV1703" s="15"/>
      <c r="AW1703" s="15"/>
      <c r="AX1703" s="15"/>
      <c r="AY1703" s="15"/>
      <c r="AZ1703" s="15"/>
      <c r="BA1703" s="15"/>
      <c r="BB1703" s="15"/>
      <c r="BC1703" s="15"/>
      <c r="BD1703" s="15"/>
      <c r="BE1703" s="15"/>
      <c r="BF1703" s="15"/>
      <c r="BG1703" s="15"/>
      <c r="BH1703" s="15"/>
      <c r="BI1703" s="15"/>
      <c r="BJ1703" s="15"/>
      <c r="BK1703" s="15"/>
      <c r="BL1703" s="15"/>
      <c r="BM1703" s="15"/>
      <c r="BN1703" s="15"/>
      <c r="BO1703" s="15"/>
      <c r="BQ1703" s="18"/>
      <c r="BR1703" s="15"/>
      <c r="BS1703" s="15"/>
      <c r="BT1703" s="15"/>
      <c r="BU1703" s="15"/>
      <c r="BV1703" s="15"/>
      <c r="BW1703" s="15"/>
      <c r="BX1703" s="15"/>
      <c r="BY1703" s="15"/>
      <c r="BZ1703" s="15"/>
    </row>
    <row r="1704" spans="1:78" ht="15" customHeight="1" x14ac:dyDescent="0.75">
      <c r="A1704" s="10">
        <v>0</v>
      </c>
      <c r="B1704" s="11">
        <v>12000</v>
      </c>
      <c r="C1704" s="11">
        <v>38130</v>
      </c>
      <c r="D1704" s="11">
        <v>68707</v>
      </c>
      <c r="E1704" s="11">
        <v>23</v>
      </c>
      <c r="F1704" s="11">
        <v>0</v>
      </c>
      <c r="G1704" s="11">
        <v>0</v>
      </c>
      <c r="H1704" s="11">
        <v>234.88798047</v>
      </c>
      <c r="I1704" s="11">
        <v>1</v>
      </c>
      <c r="J1704" s="11">
        <v>29</v>
      </c>
      <c r="K1704" s="11">
        <v>26.301236901999999</v>
      </c>
      <c r="L1704" s="11" t="s">
        <v>20</v>
      </c>
      <c r="M1704" s="11" t="s">
        <v>15</v>
      </c>
      <c r="N1704" s="11">
        <f t="shared" si="182"/>
        <v>0</v>
      </c>
      <c r="O1704" s="11">
        <f t="shared" si="183"/>
        <v>0</v>
      </c>
      <c r="P1704" s="11">
        <f t="shared" si="184"/>
        <v>0</v>
      </c>
      <c r="Q1704" s="11">
        <f t="shared" si="185"/>
        <v>1</v>
      </c>
      <c r="R1704" s="11">
        <f t="shared" si="186"/>
        <v>0</v>
      </c>
      <c r="S1704" s="11">
        <f t="shared" si="187"/>
        <v>0</v>
      </c>
      <c r="T1704" s="9">
        <f t="shared" si="188"/>
        <v>0</v>
      </c>
      <c r="AT1704" s="18"/>
      <c r="AU1704" s="15"/>
      <c r="AV1704" s="15"/>
      <c r="AW1704" s="15"/>
      <c r="AX1704" s="15"/>
      <c r="AY1704" s="15"/>
      <c r="AZ1704" s="15"/>
      <c r="BA1704" s="15"/>
      <c r="BB1704" s="15"/>
      <c r="BC1704" s="15"/>
      <c r="BD1704" s="15"/>
      <c r="BE1704" s="15"/>
      <c r="BF1704" s="15"/>
      <c r="BG1704" s="15"/>
      <c r="BH1704" s="15"/>
      <c r="BI1704" s="15"/>
      <c r="BJ1704" s="15"/>
      <c r="BK1704" s="15"/>
      <c r="BL1704" s="15"/>
      <c r="BM1704" s="15"/>
      <c r="BN1704" s="15"/>
      <c r="BO1704" s="15"/>
      <c r="BQ1704" s="18"/>
      <c r="BR1704" s="15"/>
      <c r="BS1704" s="15"/>
      <c r="BT1704" s="15"/>
      <c r="BU1704" s="15"/>
      <c r="BV1704" s="15"/>
      <c r="BW1704" s="15"/>
      <c r="BX1704" s="15"/>
      <c r="BY1704" s="15"/>
      <c r="BZ1704" s="15"/>
    </row>
    <row r="1705" spans="1:78" ht="15" customHeight="1" x14ac:dyDescent="0.75">
      <c r="A1705" s="10">
        <v>0</v>
      </c>
      <c r="B1705" s="11">
        <v>12000</v>
      </c>
      <c r="C1705" s="11">
        <v>15756</v>
      </c>
      <c r="D1705" s="11">
        <v>53079</v>
      </c>
      <c r="E1705" s="11">
        <v>23</v>
      </c>
      <c r="F1705" s="11">
        <v>0</v>
      </c>
      <c r="G1705" s="11">
        <v>0</v>
      </c>
      <c r="H1705" s="11">
        <v>259.55504435</v>
      </c>
      <c r="I1705" s="11">
        <v>0</v>
      </c>
      <c r="J1705" s="11">
        <v>20</v>
      </c>
      <c r="K1705" s="11">
        <v>29.397478217</v>
      </c>
      <c r="L1705" s="11" t="s">
        <v>13</v>
      </c>
      <c r="M1705" s="11" t="s">
        <v>15</v>
      </c>
      <c r="N1705" s="11">
        <f t="shared" si="182"/>
        <v>1</v>
      </c>
      <c r="O1705" s="11">
        <f t="shared" si="183"/>
        <v>0</v>
      </c>
      <c r="P1705" s="11">
        <f t="shared" si="184"/>
        <v>0</v>
      </c>
      <c r="Q1705" s="11">
        <f t="shared" si="185"/>
        <v>1</v>
      </c>
      <c r="R1705" s="11">
        <f t="shared" si="186"/>
        <v>0</v>
      </c>
      <c r="S1705" s="11">
        <f t="shared" si="187"/>
        <v>0</v>
      </c>
      <c r="T1705" s="9">
        <f t="shared" si="188"/>
        <v>259.55504435</v>
      </c>
      <c r="AT1705" s="18"/>
      <c r="AU1705" s="15"/>
      <c r="AV1705" s="15"/>
      <c r="AW1705" s="15"/>
      <c r="AX1705" s="15"/>
      <c r="AY1705" s="15"/>
      <c r="AZ1705" s="15"/>
      <c r="BA1705" s="15"/>
      <c r="BB1705" s="15"/>
      <c r="BC1705" s="15"/>
      <c r="BD1705" s="15"/>
      <c r="BE1705" s="15"/>
      <c r="BF1705" s="15"/>
      <c r="BG1705" s="15"/>
      <c r="BH1705" s="15"/>
      <c r="BI1705" s="15"/>
      <c r="BJ1705" s="15"/>
      <c r="BK1705" s="15"/>
      <c r="BL1705" s="15"/>
      <c r="BM1705" s="15"/>
      <c r="BN1705" s="15"/>
      <c r="BO1705" s="15"/>
      <c r="BQ1705" s="18"/>
      <c r="BR1705" s="15"/>
      <c r="BS1705" s="15"/>
      <c r="BT1705" s="15"/>
      <c r="BU1705" s="15"/>
      <c r="BV1705" s="15"/>
      <c r="BW1705" s="15"/>
      <c r="BX1705" s="15"/>
      <c r="BY1705" s="15"/>
      <c r="BZ1705" s="15"/>
    </row>
    <row r="1706" spans="1:78" ht="15" customHeight="1" x14ac:dyDescent="0.75">
      <c r="A1706" s="10">
        <v>1</v>
      </c>
      <c r="B1706" s="11">
        <v>12000</v>
      </c>
      <c r="C1706" s="11">
        <v>50581</v>
      </c>
      <c r="D1706" s="11">
        <v>70171</v>
      </c>
      <c r="E1706" s="11"/>
      <c r="F1706" s="11">
        <v>0</v>
      </c>
      <c r="G1706" s="11">
        <v>2</v>
      </c>
      <c r="H1706" s="11">
        <v>206.31923380000001</v>
      </c>
      <c r="I1706" s="11">
        <v>1</v>
      </c>
      <c r="J1706" s="11">
        <v>12</v>
      </c>
      <c r="K1706" s="11">
        <v>29.843136669</v>
      </c>
      <c r="L1706" s="11" t="s">
        <v>13</v>
      </c>
      <c r="M1706" s="11" t="s">
        <v>14</v>
      </c>
      <c r="N1706" s="11">
        <f t="shared" si="182"/>
        <v>1</v>
      </c>
      <c r="O1706" s="11">
        <f t="shared" si="183"/>
        <v>0</v>
      </c>
      <c r="P1706" s="11">
        <f t="shared" si="184"/>
        <v>1</v>
      </c>
      <c r="Q1706" s="11">
        <f t="shared" si="185"/>
        <v>0</v>
      </c>
      <c r="R1706" s="11">
        <f t="shared" si="186"/>
        <v>0</v>
      </c>
      <c r="S1706" s="11">
        <f t="shared" si="187"/>
        <v>0</v>
      </c>
      <c r="T1706" s="9">
        <f t="shared" si="188"/>
        <v>206.31923380000001</v>
      </c>
      <c r="AT1706" s="18"/>
      <c r="AU1706" s="15"/>
      <c r="AV1706" s="15"/>
      <c r="AW1706" s="15"/>
      <c r="AX1706" s="15"/>
      <c r="AY1706" s="15"/>
      <c r="AZ1706" s="15"/>
      <c r="BA1706" s="15"/>
      <c r="BB1706" s="15"/>
      <c r="BC1706" s="15"/>
      <c r="BD1706" s="15"/>
      <c r="BE1706" s="15"/>
      <c r="BF1706" s="15"/>
      <c r="BG1706" s="15"/>
      <c r="BH1706" s="15"/>
      <c r="BI1706" s="15"/>
      <c r="BJ1706" s="15"/>
      <c r="BK1706" s="15"/>
      <c r="BL1706" s="15"/>
      <c r="BM1706" s="15"/>
      <c r="BN1706" s="15"/>
      <c r="BO1706" s="15"/>
      <c r="BQ1706" s="18"/>
      <c r="BR1706" s="15"/>
      <c r="BS1706" s="15"/>
      <c r="BT1706" s="15"/>
      <c r="BU1706" s="15"/>
      <c r="BV1706" s="15"/>
      <c r="BW1706" s="15"/>
      <c r="BX1706" s="15"/>
      <c r="BY1706" s="15"/>
      <c r="BZ1706" s="15"/>
    </row>
    <row r="1707" spans="1:78" ht="15" customHeight="1" x14ac:dyDescent="0.75">
      <c r="A1707" s="10">
        <v>0</v>
      </c>
      <c r="B1707" s="11">
        <v>12000</v>
      </c>
      <c r="C1707" s="11">
        <v>69796</v>
      </c>
      <c r="D1707" s="11">
        <v>93757</v>
      </c>
      <c r="E1707" s="11">
        <v>16</v>
      </c>
      <c r="F1707" s="11">
        <v>0</v>
      </c>
      <c r="G1707" s="11">
        <v>1</v>
      </c>
      <c r="H1707" s="11">
        <v>91.432675907999993</v>
      </c>
      <c r="I1707" s="11">
        <v>0</v>
      </c>
      <c r="J1707" s="11">
        <v>8</v>
      </c>
      <c r="K1707" s="11">
        <v>24.459383677999998</v>
      </c>
      <c r="L1707" s="11" t="s">
        <v>20</v>
      </c>
      <c r="M1707" s="11" t="s">
        <v>15</v>
      </c>
      <c r="N1707" s="11">
        <f t="shared" si="182"/>
        <v>0</v>
      </c>
      <c r="O1707" s="11">
        <f t="shared" si="183"/>
        <v>0</v>
      </c>
      <c r="P1707" s="11">
        <f t="shared" si="184"/>
        <v>0</v>
      </c>
      <c r="Q1707" s="11">
        <f t="shared" si="185"/>
        <v>1</v>
      </c>
      <c r="R1707" s="11">
        <f t="shared" si="186"/>
        <v>0</v>
      </c>
      <c r="S1707" s="11">
        <f t="shared" si="187"/>
        <v>0</v>
      </c>
      <c r="T1707" s="9">
        <f t="shared" si="188"/>
        <v>0</v>
      </c>
      <c r="AT1707" s="18"/>
      <c r="AU1707" s="15"/>
      <c r="AV1707" s="15"/>
      <c r="AW1707" s="15"/>
      <c r="AX1707" s="15"/>
      <c r="AY1707" s="15"/>
      <c r="AZ1707" s="15"/>
      <c r="BA1707" s="15"/>
      <c r="BB1707" s="15"/>
      <c r="BC1707" s="15"/>
      <c r="BD1707" s="15"/>
      <c r="BE1707" s="15"/>
      <c r="BF1707" s="15"/>
      <c r="BG1707" s="15"/>
      <c r="BH1707" s="15"/>
      <c r="BI1707" s="15"/>
      <c r="BJ1707" s="15"/>
      <c r="BK1707" s="15"/>
      <c r="BL1707" s="15"/>
      <c r="BM1707" s="15"/>
      <c r="BN1707" s="15"/>
      <c r="BO1707" s="15"/>
      <c r="BQ1707" s="18"/>
      <c r="BR1707" s="15"/>
      <c r="BS1707" s="15"/>
      <c r="BT1707" s="15"/>
      <c r="BU1707" s="15"/>
      <c r="BV1707" s="15"/>
      <c r="BW1707" s="15"/>
      <c r="BX1707" s="15"/>
      <c r="BY1707" s="15"/>
      <c r="BZ1707" s="15"/>
    </row>
    <row r="1708" spans="1:78" ht="15" customHeight="1" x14ac:dyDescent="0.75">
      <c r="A1708" s="10">
        <v>0</v>
      </c>
      <c r="B1708" s="11">
        <v>12000</v>
      </c>
      <c r="C1708" s="11">
        <v>102109</v>
      </c>
      <c r="D1708" s="11">
        <v>121229</v>
      </c>
      <c r="E1708" s="11">
        <v>2</v>
      </c>
      <c r="F1708" s="11">
        <v>0</v>
      </c>
      <c r="G1708" s="11">
        <v>0</v>
      </c>
      <c r="H1708" s="11">
        <v>104.48259122</v>
      </c>
      <c r="I1708" s="11">
        <v>0</v>
      </c>
      <c r="J1708" s="11">
        <v>25</v>
      </c>
      <c r="K1708" s="11">
        <v>34.767288886999999</v>
      </c>
      <c r="L1708" s="11" t="s">
        <v>20</v>
      </c>
      <c r="M1708" s="11"/>
      <c r="N1708" s="11">
        <f t="shared" si="182"/>
        <v>0</v>
      </c>
      <c r="O1708" s="11">
        <f t="shared" si="183"/>
        <v>0</v>
      </c>
      <c r="P1708" s="11">
        <f t="shared" si="184"/>
        <v>0</v>
      </c>
      <c r="Q1708" s="11">
        <f t="shared" si="185"/>
        <v>0</v>
      </c>
      <c r="R1708" s="11">
        <f t="shared" si="186"/>
        <v>0</v>
      </c>
      <c r="S1708" s="11">
        <f t="shared" si="187"/>
        <v>0</v>
      </c>
      <c r="T1708" s="9">
        <f t="shared" si="188"/>
        <v>0</v>
      </c>
      <c r="AT1708" s="18"/>
      <c r="AU1708" s="15"/>
      <c r="AV1708" s="15"/>
      <c r="AW1708" s="15"/>
      <c r="AX1708" s="15"/>
      <c r="AY1708" s="15"/>
      <c r="AZ1708" s="15"/>
      <c r="BA1708" s="15"/>
      <c r="BB1708" s="15"/>
      <c r="BC1708" s="15"/>
      <c r="BD1708" s="15"/>
      <c r="BE1708" s="15"/>
      <c r="BF1708" s="15"/>
      <c r="BG1708" s="15"/>
      <c r="BH1708" s="15"/>
      <c r="BI1708" s="15"/>
      <c r="BJ1708" s="15"/>
      <c r="BK1708" s="15"/>
      <c r="BL1708" s="15"/>
      <c r="BM1708" s="15"/>
      <c r="BN1708" s="15"/>
      <c r="BO1708" s="15"/>
      <c r="BQ1708" s="18"/>
      <c r="BR1708" s="15"/>
      <c r="BS1708" s="15"/>
      <c r="BT1708" s="15"/>
      <c r="BU1708" s="15"/>
      <c r="BV1708" s="15"/>
      <c r="BW1708" s="15"/>
      <c r="BX1708" s="15"/>
      <c r="BY1708" s="15"/>
      <c r="BZ1708" s="15"/>
    </row>
    <row r="1709" spans="1:78" ht="15" customHeight="1" x14ac:dyDescent="0.75">
      <c r="A1709" s="10">
        <v>0</v>
      </c>
      <c r="B1709" s="11">
        <v>12000</v>
      </c>
      <c r="C1709" s="11">
        <v>79844</v>
      </c>
      <c r="D1709" s="11">
        <v>98139</v>
      </c>
      <c r="E1709" s="11">
        <v>8</v>
      </c>
      <c r="F1709" s="11">
        <v>0</v>
      </c>
      <c r="G1709" s="11">
        <v>0</v>
      </c>
      <c r="H1709" s="11">
        <v>156.95475827000001</v>
      </c>
      <c r="I1709" s="11">
        <v>0</v>
      </c>
      <c r="J1709" s="11">
        <v>34</v>
      </c>
      <c r="K1709" s="11">
        <v>31.700124322000001</v>
      </c>
      <c r="L1709" s="11" t="s">
        <v>13</v>
      </c>
      <c r="M1709" s="11" t="s">
        <v>18</v>
      </c>
      <c r="N1709" s="11">
        <f t="shared" si="182"/>
        <v>1</v>
      </c>
      <c r="O1709" s="11">
        <f t="shared" si="183"/>
        <v>0</v>
      </c>
      <c r="P1709" s="11">
        <f t="shared" si="184"/>
        <v>0</v>
      </c>
      <c r="Q1709" s="11">
        <f t="shared" si="185"/>
        <v>0</v>
      </c>
      <c r="R1709" s="11">
        <f t="shared" si="186"/>
        <v>0</v>
      </c>
      <c r="S1709" s="11">
        <f t="shared" si="187"/>
        <v>1</v>
      </c>
      <c r="T1709" s="9">
        <f t="shared" si="188"/>
        <v>156.95475827000001</v>
      </c>
      <c r="AT1709" s="18"/>
      <c r="AU1709" s="15"/>
      <c r="AV1709" s="15"/>
      <c r="AW1709" s="15"/>
      <c r="AX1709" s="15"/>
      <c r="AY1709" s="15"/>
      <c r="AZ1709" s="15"/>
      <c r="BA1709" s="15"/>
      <c r="BB1709" s="15"/>
      <c r="BC1709" s="15"/>
      <c r="BD1709" s="15"/>
      <c r="BE1709" s="15"/>
      <c r="BF1709" s="15"/>
      <c r="BG1709" s="15"/>
      <c r="BH1709" s="15"/>
      <c r="BI1709" s="15"/>
      <c r="BJ1709" s="15"/>
      <c r="BK1709" s="15"/>
      <c r="BL1709" s="15"/>
      <c r="BM1709" s="15"/>
      <c r="BN1709" s="15"/>
      <c r="BO1709" s="15"/>
      <c r="BQ1709" s="18"/>
      <c r="BR1709" s="15"/>
      <c r="BS1709" s="15"/>
      <c r="BT1709" s="15"/>
      <c r="BU1709" s="15"/>
      <c r="BV1709" s="15"/>
      <c r="BW1709" s="15"/>
      <c r="BX1709" s="15"/>
      <c r="BY1709" s="15"/>
      <c r="BZ1709" s="15"/>
    </row>
    <row r="1710" spans="1:78" ht="15" customHeight="1" x14ac:dyDescent="0.75">
      <c r="A1710" s="10">
        <v>1</v>
      </c>
      <c r="B1710" s="11">
        <v>12000</v>
      </c>
      <c r="C1710" s="11">
        <v>76345</v>
      </c>
      <c r="D1710" s="11">
        <v>89036</v>
      </c>
      <c r="E1710" s="11">
        <v>8</v>
      </c>
      <c r="F1710" s="11">
        <v>0</v>
      </c>
      <c r="G1710" s="11">
        <v>0</v>
      </c>
      <c r="H1710" s="11">
        <v>91.970349760000005</v>
      </c>
      <c r="I1710" s="11">
        <v>1</v>
      </c>
      <c r="J1710" s="11">
        <v>19</v>
      </c>
      <c r="K1710" s="11">
        <v>50.173065029</v>
      </c>
      <c r="L1710" s="11" t="s">
        <v>13</v>
      </c>
      <c r="M1710" s="11" t="s">
        <v>14</v>
      </c>
      <c r="N1710" s="11">
        <f t="shared" si="182"/>
        <v>1</v>
      </c>
      <c r="O1710" s="11">
        <f t="shared" si="183"/>
        <v>0</v>
      </c>
      <c r="P1710" s="11">
        <f t="shared" si="184"/>
        <v>1</v>
      </c>
      <c r="Q1710" s="11">
        <f t="shared" si="185"/>
        <v>0</v>
      </c>
      <c r="R1710" s="11">
        <f t="shared" si="186"/>
        <v>0</v>
      </c>
      <c r="S1710" s="11">
        <f t="shared" si="187"/>
        <v>0</v>
      </c>
      <c r="T1710" s="9">
        <f t="shared" si="188"/>
        <v>91.970349760000005</v>
      </c>
      <c r="AT1710" s="18"/>
      <c r="AU1710" s="15"/>
      <c r="AV1710" s="15"/>
      <c r="AW1710" s="15"/>
      <c r="AX1710" s="15"/>
      <c r="AY1710" s="15"/>
      <c r="AZ1710" s="15"/>
      <c r="BA1710" s="15"/>
      <c r="BB1710" s="15"/>
      <c r="BC1710" s="15"/>
      <c r="BD1710" s="15"/>
      <c r="BE1710" s="15"/>
      <c r="BF1710" s="15"/>
      <c r="BG1710" s="15"/>
      <c r="BH1710" s="15"/>
      <c r="BI1710" s="15"/>
      <c r="BJ1710" s="15"/>
      <c r="BK1710" s="15"/>
      <c r="BL1710" s="15"/>
      <c r="BM1710" s="15"/>
      <c r="BN1710" s="15"/>
      <c r="BO1710" s="15"/>
      <c r="BQ1710" s="18"/>
      <c r="BR1710" s="15"/>
      <c r="BS1710" s="15"/>
      <c r="BT1710" s="15"/>
      <c r="BU1710" s="15"/>
      <c r="BV1710" s="15"/>
      <c r="BW1710" s="15"/>
      <c r="BX1710" s="15"/>
      <c r="BY1710" s="15"/>
      <c r="BZ1710" s="15"/>
    </row>
    <row r="1711" spans="1:78" ht="15" customHeight="1" x14ac:dyDescent="0.75">
      <c r="A1711" s="10">
        <v>0</v>
      </c>
      <c r="B1711" s="11">
        <v>12000</v>
      </c>
      <c r="C1711" s="11">
        <v>35721</v>
      </c>
      <c r="D1711" s="11">
        <v>52938</v>
      </c>
      <c r="E1711" s="11">
        <v>23</v>
      </c>
      <c r="F1711" s="11">
        <v>0</v>
      </c>
      <c r="G1711" s="11">
        <v>1</v>
      </c>
      <c r="H1711" s="11">
        <v>125.928071</v>
      </c>
      <c r="I1711" s="11">
        <v>0</v>
      </c>
      <c r="J1711" s="11">
        <v>22</v>
      </c>
      <c r="K1711" s="11">
        <v>38.627024992999999</v>
      </c>
      <c r="L1711" s="11" t="s">
        <v>13</v>
      </c>
      <c r="M1711" s="11" t="s">
        <v>14</v>
      </c>
      <c r="N1711" s="11">
        <f t="shared" si="182"/>
        <v>1</v>
      </c>
      <c r="O1711" s="11">
        <f t="shared" si="183"/>
        <v>0</v>
      </c>
      <c r="P1711" s="11">
        <f t="shared" si="184"/>
        <v>1</v>
      </c>
      <c r="Q1711" s="11">
        <f t="shared" si="185"/>
        <v>0</v>
      </c>
      <c r="R1711" s="11">
        <f t="shared" si="186"/>
        <v>0</v>
      </c>
      <c r="S1711" s="11">
        <f t="shared" si="187"/>
        <v>0</v>
      </c>
      <c r="T1711" s="9">
        <f t="shared" si="188"/>
        <v>125.928071</v>
      </c>
      <c r="AT1711" s="18"/>
      <c r="AU1711" s="15"/>
      <c r="AV1711" s="15"/>
      <c r="AW1711" s="15"/>
      <c r="AX1711" s="15"/>
      <c r="AY1711" s="15"/>
      <c r="AZ1711" s="15"/>
      <c r="BA1711" s="15"/>
      <c r="BB1711" s="15"/>
      <c r="BC1711" s="15"/>
      <c r="BD1711" s="15"/>
      <c r="BE1711" s="15"/>
      <c r="BF1711" s="15"/>
      <c r="BG1711" s="15"/>
      <c r="BH1711" s="15"/>
      <c r="BI1711" s="15"/>
      <c r="BJ1711" s="15"/>
      <c r="BK1711" s="15"/>
      <c r="BL1711" s="15"/>
      <c r="BM1711" s="15"/>
      <c r="BN1711" s="15"/>
      <c r="BO1711" s="15"/>
      <c r="BQ1711" s="18"/>
      <c r="BR1711" s="15"/>
      <c r="BS1711" s="15"/>
      <c r="BT1711" s="15"/>
      <c r="BU1711" s="15"/>
      <c r="BV1711" s="15"/>
      <c r="BW1711" s="15"/>
      <c r="BX1711" s="15"/>
      <c r="BY1711" s="15"/>
      <c r="BZ1711" s="15"/>
    </row>
    <row r="1712" spans="1:78" ht="15" customHeight="1" x14ac:dyDescent="0.75">
      <c r="A1712" s="10">
        <v>0</v>
      </c>
      <c r="B1712" s="11">
        <v>12000</v>
      </c>
      <c r="C1712" s="11">
        <v>72786</v>
      </c>
      <c r="D1712" s="11">
        <v>84595</v>
      </c>
      <c r="E1712" s="11">
        <v>4</v>
      </c>
      <c r="F1712" s="11">
        <v>2</v>
      </c>
      <c r="G1712" s="11">
        <v>2</v>
      </c>
      <c r="H1712" s="11">
        <v>198.76932507999999</v>
      </c>
      <c r="I1712" s="11">
        <v>3</v>
      </c>
      <c r="J1712" s="11">
        <v>30</v>
      </c>
      <c r="K1712" s="11">
        <v>38.090209025999997</v>
      </c>
      <c r="L1712" s="11" t="s">
        <v>20</v>
      </c>
      <c r="M1712" s="11" t="s">
        <v>15</v>
      </c>
      <c r="N1712" s="11">
        <f t="shared" si="182"/>
        <v>0</v>
      </c>
      <c r="O1712" s="11">
        <f t="shared" si="183"/>
        <v>0</v>
      </c>
      <c r="P1712" s="11">
        <f t="shared" si="184"/>
        <v>0</v>
      </c>
      <c r="Q1712" s="11">
        <f t="shared" si="185"/>
        <v>1</v>
      </c>
      <c r="R1712" s="11">
        <f t="shared" si="186"/>
        <v>0</v>
      </c>
      <c r="S1712" s="11">
        <f t="shared" si="187"/>
        <v>0</v>
      </c>
      <c r="T1712" s="9">
        <f t="shared" si="188"/>
        <v>0</v>
      </c>
      <c r="AT1712" s="18"/>
      <c r="AU1712" s="15"/>
      <c r="AV1712" s="15"/>
      <c r="AW1712" s="15"/>
      <c r="AX1712" s="15"/>
      <c r="AY1712" s="15"/>
      <c r="AZ1712" s="15"/>
      <c r="BA1712" s="15"/>
      <c r="BB1712" s="15"/>
      <c r="BC1712" s="15"/>
      <c r="BD1712" s="15"/>
      <c r="BE1712" s="15"/>
      <c r="BF1712" s="15"/>
      <c r="BG1712" s="15"/>
      <c r="BH1712" s="15"/>
      <c r="BI1712" s="15"/>
      <c r="BJ1712" s="15"/>
      <c r="BK1712" s="15"/>
      <c r="BL1712" s="15"/>
      <c r="BM1712" s="15"/>
      <c r="BN1712" s="15"/>
      <c r="BO1712" s="15"/>
      <c r="BQ1712" s="18"/>
      <c r="BR1712" s="15"/>
      <c r="BS1712" s="15"/>
      <c r="BT1712" s="15"/>
      <c r="BU1712" s="15"/>
      <c r="BV1712" s="15"/>
      <c r="BW1712" s="15"/>
      <c r="BX1712" s="15"/>
      <c r="BY1712" s="15"/>
      <c r="BZ1712" s="15"/>
    </row>
    <row r="1713" spans="1:78" ht="15" customHeight="1" x14ac:dyDescent="0.75">
      <c r="A1713" s="10">
        <v>1</v>
      </c>
      <c r="B1713" s="11">
        <v>12000</v>
      </c>
      <c r="C1713" s="11">
        <v>42000</v>
      </c>
      <c r="D1713" s="11">
        <v>60000</v>
      </c>
      <c r="E1713" s="11">
        <v>4</v>
      </c>
      <c r="F1713" s="11">
        <v>1</v>
      </c>
      <c r="G1713" s="11">
        <v>2</v>
      </c>
      <c r="H1713" s="11">
        <v>145.53333333</v>
      </c>
      <c r="I1713" s="11">
        <v>0</v>
      </c>
      <c r="J1713" s="11">
        <v>23</v>
      </c>
      <c r="K1713" s="11"/>
      <c r="L1713" s="11" t="s">
        <v>20</v>
      </c>
      <c r="M1713" s="11" t="s">
        <v>14</v>
      </c>
      <c r="N1713" s="11">
        <f t="shared" si="182"/>
        <v>0</v>
      </c>
      <c r="O1713" s="11">
        <f t="shared" si="183"/>
        <v>0</v>
      </c>
      <c r="P1713" s="11">
        <f t="shared" si="184"/>
        <v>1</v>
      </c>
      <c r="Q1713" s="11">
        <f t="shared" si="185"/>
        <v>0</v>
      </c>
      <c r="R1713" s="11">
        <f t="shared" si="186"/>
        <v>0</v>
      </c>
      <c r="S1713" s="11">
        <f t="shared" si="187"/>
        <v>0</v>
      </c>
      <c r="T1713" s="9">
        <f t="shared" si="188"/>
        <v>0</v>
      </c>
      <c r="AT1713" s="18"/>
      <c r="AU1713" s="15"/>
      <c r="AV1713" s="15"/>
      <c r="AW1713" s="15"/>
      <c r="AX1713" s="15"/>
      <c r="AY1713" s="15"/>
      <c r="AZ1713" s="15"/>
      <c r="BA1713" s="15"/>
      <c r="BB1713" s="15"/>
      <c r="BC1713" s="15"/>
      <c r="BD1713" s="15"/>
      <c r="BE1713" s="15"/>
      <c r="BF1713" s="15"/>
      <c r="BG1713" s="15"/>
      <c r="BH1713" s="15"/>
      <c r="BI1713" s="15"/>
      <c r="BJ1713" s="15"/>
      <c r="BK1713" s="15"/>
      <c r="BL1713" s="15"/>
      <c r="BM1713" s="15"/>
      <c r="BN1713" s="15"/>
      <c r="BO1713" s="15"/>
      <c r="BQ1713" s="18"/>
      <c r="BR1713" s="15"/>
      <c r="BS1713" s="15"/>
      <c r="BT1713" s="15"/>
      <c r="BU1713" s="15"/>
      <c r="BV1713" s="15"/>
      <c r="BW1713" s="15"/>
      <c r="BX1713" s="15"/>
      <c r="BY1713" s="15"/>
      <c r="BZ1713" s="15"/>
    </row>
    <row r="1714" spans="1:78" ht="15" customHeight="1" x14ac:dyDescent="0.75">
      <c r="A1714" s="10">
        <v>1</v>
      </c>
      <c r="B1714" s="11">
        <v>12000</v>
      </c>
      <c r="C1714" s="11">
        <v>69000</v>
      </c>
      <c r="D1714" s="11">
        <v>92900</v>
      </c>
      <c r="E1714" s="11">
        <v>2</v>
      </c>
      <c r="F1714" s="11">
        <v>0</v>
      </c>
      <c r="G1714" s="11">
        <v>0</v>
      </c>
      <c r="H1714" s="11">
        <v>115.9</v>
      </c>
      <c r="I1714" s="11">
        <v>0</v>
      </c>
      <c r="J1714" s="11">
        <v>15</v>
      </c>
      <c r="K1714" s="11"/>
      <c r="L1714" s="11" t="s">
        <v>13</v>
      </c>
      <c r="M1714" s="11" t="s">
        <v>18</v>
      </c>
      <c r="N1714" s="11">
        <f t="shared" si="182"/>
        <v>1</v>
      </c>
      <c r="O1714" s="11">
        <f t="shared" si="183"/>
        <v>0</v>
      </c>
      <c r="P1714" s="11">
        <f t="shared" si="184"/>
        <v>0</v>
      </c>
      <c r="Q1714" s="11">
        <f t="shared" si="185"/>
        <v>0</v>
      </c>
      <c r="R1714" s="11">
        <f t="shared" si="186"/>
        <v>0</v>
      </c>
      <c r="S1714" s="11">
        <f t="shared" si="187"/>
        <v>1</v>
      </c>
      <c r="T1714" s="9">
        <f t="shared" si="188"/>
        <v>115.9</v>
      </c>
      <c r="AT1714" s="18"/>
      <c r="AU1714" s="15"/>
      <c r="AV1714" s="15"/>
      <c r="AW1714" s="15"/>
      <c r="AX1714" s="15"/>
      <c r="AY1714" s="15"/>
      <c r="AZ1714" s="15"/>
      <c r="BA1714" s="15"/>
      <c r="BB1714" s="15"/>
      <c r="BC1714" s="15"/>
      <c r="BD1714" s="15"/>
      <c r="BE1714" s="15"/>
      <c r="BF1714" s="15"/>
      <c r="BG1714" s="15"/>
      <c r="BH1714" s="15"/>
      <c r="BI1714" s="15"/>
      <c r="BJ1714" s="15"/>
      <c r="BK1714" s="15"/>
      <c r="BL1714" s="15"/>
      <c r="BM1714" s="15"/>
      <c r="BN1714" s="15"/>
      <c r="BO1714" s="15"/>
      <c r="BQ1714" s="18"/>
      <c r="BR1714" s="15"/>
      <c r="BS1714" s="15"/>
      <c r="BT1714" s="15"/>
      <c r="BU1714" s="15"/>
      <c r="BV1714" s="15"/>
      <c r="BW1714" s="15"/>
      <c r="BX1714" s="15"/>
      <c r="BY1714" s="15"/>
      <c r="BZ1714" s="15"/>
    </row>
    <row r="1715" spans="1:78" ht="15" customHeight="1" x14ac:dyDescent="0.75">
      <c r="A1715" s="10">
        <v>1</v>
      </c>
      <c r="B1715" s="11">
        <v>12000</v>
      </c>
      <c r="C1715" s="11">
        <v>74427</v>
      </c>
      <c r="D1715" s="11">
        <v>96270</v>
      </c>
      <c r="E1715" s="11">
        <v>18</v>
      </c>
      <c r="F1715" s="11">
        <v>0</v>
      </c>
      <c r="G1715" s="11">
        <v>1</v>
      </c>
      <c r="H1715" s="11">
        <v>169.73333332999999</v>
      </c>
      <c r="I1715" s="11">
        <v>2</v>
      </c>
      <c r="J1715" s="11">
        <v>40</v>
      </c>
      <c r="K1715" s="11"/>
      <c r="L1715" s="11" t="s">
        <v>20</v>
      </c>
      <c r="M1715" s="11" t="s">
        <v>14</v>
      </c>
      <c r="N1715" s="11">
        <f t="shared" si="182"/>
        <v>0</v>
      </c>
      <c r="O1715" s="11">
        <f t="shared" si="183"/>
        <v>0</v>
      </c>
      <c r="P1715" s="11">
        <f t="shared" si="184"/>
        <v>1</v>
      </c>
      <c r="Q1715" s="11">
        <f t="shared" si="185"/>
        <v>0</v>
      </c>
      <c r="R1715" s="11">
        <f t="shared" si="186"/>
        <v>0</v>
      </c>
      <c r="S1715" s="11">
        <f t="shared" si="187"/>
        <v>0</v>
      </c>
      <c r="T1715" s="9">
        <f t="shared" si="188"/>
        <v>0</v>
      </c>
      <c r="AT1715" s="18"/>
      <c r="AU1715" s="15"/>
      <c r="AV1715" s="15"/>
      <c r="AW1715" s="15"/>
      <c r="AX1715" s="15"/>
      <c r="AY1715" s="15"/>
      <c r="AZ1715" s="15"/>
      <c r="BA1715" s="15"/>
      <c r="BB1715" s="15"/>
      <c r="BC1715" s="15"/>
      <c r="BD1715" s="15"/>
      <c r="BE1715" s="15"/>
      <c r="BF1715" s="15"/>
      <c r="BG1715" s="15"/>
      <c r="BH1715" s="15"/>
      <c r="BI1715" s="15"/>
      <c r="BJ1715" s="15"/>
      <c r="BK1715" s="15"/>
      <c r="BL1715" s="15"/>
      <c r="BM1715" s="15"/>
      <c r="BN1715" s="15"/>
      <c r="BO1715" s="15"/>
      <c r="BQ1715" s="18"/>
      <c r="BR1715" s="15"/>
      <c r="BS1715" s="15"/>
      <c r="BT1715" s="15"/>
      <c r="BU1715" s="15"/>
      <c r="BV1715" s="15"/>
      <c r="BW1715" s="15"/>
      <c r="BX1715" s="15"/>
      <c r="BY1715" s="15"/>
      <c r="BZ1715" s="15"/>
    </row>
    <row r="1716" spans="1:78" ht="15" customHeight="1" x14ac:dyDescent="0.75">
      <c r="A1716" s="10">
        <v>1</v>
      </c>
      <c r="B1716" s="11">
        <v>12000</v>
      </c>
      <c r="C1716" s="11"/>
      <c r="D1716" s="11"/>
      <c r="E1716" s="11">
        <v>3</v>
      </c>
      <c r="F1716" s="11">
        <v>0</v>
      </c>
      <c r="G1716" s="11">
        <v>2</v>
      </c>
      <c r="H1716" s="11">
        <v>213.66666667000001</v>
      </c>
      <c r="I1716" s="11">
        <v>1</v>
      </c>
      <c r="J1716" s="11">
        <v>15</v>
      </c>
      <c r="K1716" s="11"/>
      <c r="L1716" s="11" t="s">
        <v>13</v>
      </c>
      <c r="M1716" s="11" t="s">
        <v>14</v>
      </c>
      <c r="N1716" s="11">
        <f t="shared" si="182"/>
        <v>1</v>
      </c>
      <c r="O1716" s="11">
        <f t="shared" si="183"/>
        <v>0</v>
      </c>
      <c r="P1716" s="11">
        <f t="shared" si="184"/>
        <v>1</v>
      </c>
      <c r="Q1716" s="11">
        <f t="shared" si="185"/>
        <v>0</v>
      </c>
      <c r="R1716" s="11">
        <f t="shared" si="186"/>
        <v>0</v>
      </c>
      <c r="S1716" s="11">
        <f t="shared" si="187"/>
        <v>0</v>
      </c>
      <c r="T1716" s="9">
        <f t="shared" si="188"/>
        <v>213.66666667000001</v>
      </c>
      <c r="AT1716" s="18"/>
      <c r="AU1716" s="15"/>
      <c r="AV1716" s="15"/>
      <c r="AW1716" s="15"/>
      <c r="AX1716" s="15"/>
      <c r="AY1716" s="15"/>
      <c r="AZ1716" s="15"/>
      <c r="BA1716" s="15"/>
      <c r="BB1716" s="15"/>
      <c r="BC1716" s="15"/>
      <c r="BD1716" s="15"/>
      <c r="BE1716" s="15"/>
      <c r="BF1716" s="15"/>
      <c r="BG1716" s="15"/>
      <c r="BH1716" s="15"/>
      <c r="BI1716" s="15"/>
      <c r="BJ1716" s="15"/>
      <c r="BK1716" s="15"/>
      <c r="BL1716" s="15"/>
      <c r="BM1716" s="15"/>
      <c r="BN1716" s="15"/>
      <c r="BO1716" s="15"/>
      <c r="BQ1716" s="18"/>
      <c r="BR1716" s="15"/>
      <c r="BS1716" s="15"/>
      <c r="BT1716" s="15"/>
      <c r="BU1716" s="15"/>
      <c r="BV1716" s="15"/>
      <c r="BW1716" s="15"/>
      <c r="BX1716" s="15"/>
      <c r="BY1716" s="15"/>
      <c r="BZ1716" s="15"/>
    </row>
    <row r="1717" spans="1:78" ht="15" customHeight="1" x14ac:dyDescent="0.75">
      <c r="A1717" s="10">
        <v>0</v>
      </c>
      <c r="B1717" s="11">
        <v>12000</v>
      </c>
      <c r="C1717" s="11">
        <v>43000</v>
      </c>
      <c r="D1717" s="11">
        <v>64000</v>
      </c>
      <c r="E1717" s="11">
        <v>1</v>
      </c>
      <c r="F1717" s="11">
        <v>0</v>
      </c>
      <c r="G1717" s="11">
        <v>0</v>
      </c>
      <c r="H1717" s="11">
        <v>262.96666667</v>
      </c>
      <c r="I1717" s="11">
        <v>0</v>
      </c>
      <c r="J1717" s="11">
        <v>21</v>
      </c>
      <c r="K1717" s="11"/>
      <c r="L1717" s="11" t="s">
        <v>20</v>
      </c>
      <c r="M1717" s="11" t="s">
        <v>14</v>
      </c>
      <c r="N1717" s="11">
        <f t="shared" si="182"/>
        <v>0</v>
      </c>
      <c r="O1717" s="11">
        <f t="shared" si="183"/>
        <v>0</v>
      </c>
      <c r="P1717" s="11">
        <f t="shared" si="184"/>
        <v>1</v>
      </c>
      <c r="Q1717" s="11">
        <f t="shared" si="185"/>
        <v>0</v>
      </c>
      <c r="R1717" s="11">
        <f t="shared" si="186"/>
        <v>0</v>
      </c>
      <c r="S1717" s="11">
        <f t="shared" si="187"/>
        <v>0</v>
      </c>
      <c r="T1717" s="9">
        <f t="shared" si="188"/>
        <v>0</v>
      </c>
      <c r="AT1717" s="18"/>
      <c r="AU1717" s="15"/>
      <c r="AV1717" s="15"/>
      <c r="AW1717" s="15"/>
      <c r="AX1717" s="15"/>
      <c r="AY1717" s="15"/>
      <c r="AZ1717" s="15"/>
      <c r="BA1717" s="15"/>
      <c r="BB1717" s="15"/>
      <c r="BC1717" s="15"/>
      <c r="BD1717" s="15"/>
      <c r="BE1717" s="15"/>
      <c r="BF1717" s="15"/>
      <c r="BG1717" s="15"/>
      <c r="BH1717" s="15"/>
      <c r="BI1717" s="15"/>
      <c r="BJ1717" s="15"/>
      <c r="BK1717" s="15"/>
      <c r="BL1717" s="15"/>
      <c r="BM1717" s="15"/>
      <c r="BN1717" s="15"/>
      <c r="BO1717" s="15"/>
      <c r="BQ1717" s="18"/>
      <c r="BR1717" s="15"/>
      <c r="BS1717" s="15"/>
      <c r="BT1717" s="15"/>
      <c r="BU1717" s="15"/>
      <c r="BV1717" s="15"/>
      <c r="BW1717" s="15"/>
      <c r="BX1717" s="15"/>
      <c r="BY1717" s="15"/>
      <c r="BZ1717" s="15"/>
    </row>
    <row r="1718" spans="1:78" ht="15" customHeight="1" x14ac:dyDescent="0.75">
      <c r="A1718" s="10">
        <v>0</v>
      </c>
      <c r="B1718" s="11">
        <v>12000</v>
      </c>
      <c r="C1718" s="11">
        <v>96000</v>
      </c>
      <c r="D1718" s="11">
        <v>135000</v>
      </c>
      <c r="E1718" s="11">
        <v>14</v>
      </c>
      <c r="F1718" s="11">
        <v>0</v>
      </c>
      <c r="G1718" s="11">
        <v>0</v>
      </c>
      <c r="H1718" s="11">
        <v>126.8</v>
      </c>
      <c r="I1718" s="11">
        <v>5</v>
      </c>
      <c r="J1718" s="11">
        <v>22</v>
      </c>
      <c r="K1718" s="11"/>
      <c r="L1718" s="11" t="s">
        <v>13</v>
      </c>
      <c r="M1718" s="11" t="s">
        <v>18</v>
      </c>
      <c r="N1718" s="11">
        <f t="shared" si="182"/>
        <v>1</v>
      </c>
      <c r="O1718" s="11">
        <f t="shared" si="183"/>
        <v>0</v>
      </c>
      <c r="P1718" s="11">
        <f t="shared" si="184"/>
        <v>0</v>
      </c>
      <c r="Q1718" s="11">
        <f t="shared" si="185"/>
        <v>0</v>
      </c>
      <c r="R1718" s="11">
        <f t="shared" si="186"/>
        <v>0</v>
      </c>
      <c r="S1718" s="11">
        <f t="shared" si="187"/>
        <v>1</v>
      </c>
      <c r="T1718" s="9">
        <f t="shared" si="188"/>
        <v>126.8</v>
      </c>
      <c r="AT1718" s="18"/>
      <c r="AU1718" s="15"/>
      <c r="AV1718" s="15"/>
      <c r="AW1718" s="15"/>
      <c r="AX1718" s="15"/>
      <c r="AY1718" s="15"/>
      <c r="AZ1718" s="15"/>
      <c r="BA1718" s="15"/>
      <c r="BB1718" s="15"/>
      <c r="BC1718" s="15"/>
      <c r="BD1718" s="15"/>
      <c r="BE1718" s="15"/>
      <c r="BF1718" s="15"/>
      <c r="BG1718" s="15"/>
      <c r="BH1718" s="15"/>
      <c r="BI1718" s="15"/>
      <c r="BJ1718" s="15"/>
      <c r="BK1718" s="15"/>
      <c r="BL1718" s="15"/>
      <c r="BM1718" s="15"/>
      <c r="BN1718" s="15"/>
      <c r="BO1718" s="15"/>
      <c r="BQ1718" s="18"/>
      <c r="BR1718" s="15"/>
      <c r="BS1718" s="15"/>
      <c r="BT1718" s="15"/>
      <c r="BU1718" s="15"/>
      <c r="BV1718" s="15"/>
      <c r="BW1718" s="15"/>
      <c r="BX1718" s="15"/>
      <c r="BY1718" s="15"/>
      <c r="BZ1718" s="15"/>
    </row>
    <row r="1719" spans="1:78" ht="15" customHeight="1" x14ac:dyDescent="0.75">
      <c r="A1719" s="10">
        <v>0</v>
      </c>
      <c r="B1719" s="11">
        <v>12000</v>
      </c>
      <c r="C1719" s="11">
        <v>46000</v>
      </c>
      <c r="D1719" s="11">
        <v>60200</v>
      </c>
      <c r="E1719" s="11">
        <v>4</v>
      </c>
      <c r="F1719" s="11">
        <v>0</v>
      </c>
      <c r="G1719" s="11">
        <v>0</v>
      </c>
      <c r="H1719" s="11">
        <v>176.5</v>
      </c>
      <c r="I1719" s="11">
        <v>0</v>
      </c>
      <c r="J1719" s="11">
        <v>14</v>
      </c>
      <c r="K1719" s="11"/>
      <c r="L1719" s="11" t="s">
        <v>20</v>
      </c>
      <c r="M1719" s="11" t="s">
        <v>14</v>
      </c>
      <c r="N1719" s="11">
        <f t="shared" si="182"/>
        <v>0</v>
      </c>
      <c r="O1719" s="11">
        <f t="shared" si="183"/>
        <v>0</v>
      </c>
      <c r="P1719" s="11">
        <f t="shared" si="184"/>
        <v>1</v>
      </c>
      <c r="Q1719" s="11">
        <f t="shared" si="185"/>
        <v>0</v>
      </c>
      <c r="R1719" s="11">
        <f t="shared" si="186"/>
        <v>0</v>
      </c>
      <c r="S1719" s="11">
        <f t="shared" si="187"/>
        <v>0</v>
      </c>
      <c r="T1719" s="9">
        <f t="shared" si="188"/>
        <v>0</v>
      </c>
      <c r="AT1719" s="18"/>
      <c r="AU1719" s="15"/>
      <c r="AV1719" s="15"/>
      <c r="AW1719" s="15"/>
      <c r="AX1719" s="15"/>
      <c r="AY1719" s="15"/>
      <c r="AZ1719" s="15"/>
      <c r="BA1719" s="15"/>
      <c r="BB1719" s="15"/>
      <c r="BC1719" s="15"/>
      <c r="BD1719" s="15"/>
      <c r="BE1719" s="15"/>
      <c r="BF1719" s="15"/>
      <c r="BG1719" s="15"/>
      <c r="BH1719" s="15"/>
      <c r="BI1719" s="15"/>
      <c r="BJ1719" s="15"/>
      <c r="BK1719" s="15"/>
      <c r="BL1719" s="15"/>
      <c r="BM1719" s="15"/>
      <c r="BN1719" s="15"/>
      <c r="BO1719" s="15"/>
      <c r="BQ1719" s="18"/>
      <c r="BR1719" s="15"/>
      <c r="BS1719" s="15"/>
      <c r="BT1719" s="15"/>
      <c r="BU1719" s="15"/>
      <c r="BV1719" s="15"/>
      <c r="BW1719" s="15"/>
      <c r="BX1719" s="15"/>
      <c r="BY1719" s="15"/>
      <c r="BZ1719" s="15"/>
    </row>
    <row r="1720" spans="1:78" ht="15" customHeight="1" x14ac:dyDescent="0.75">
      <c r="A1720" s="10">
        <v>0</v>
      </c>
      <c r="B1720" s="11">
        <v>12000</v>
      </c>
      <c r="C1720" s="11">
        <v>87000</v>
      </c>
      <c r="D1720" s="11">
        <v>101200</v>
      </c>
      <c r="E1720" s="11">
        <v>13</v>
      </c>
      <c r="F1720" s="11"/>
      <c r="G1720" s="11">
        <v>2</v>
      </c>
      <c r="H1720" s="11">
        <v>151.13333333</v>
      </c>
      <c r="I1720" s="11">
        <v>1</v>
      </c>
      <c r="J1720" s="11">
        <v>18</v>
      </c>
      <c r="K1720" s="11"/>
      <c r="L1720" s="11" t="s">
        <v>20</v>
      </c>
      <c r="M1720" s="11" t="s">
        <v>16</v>
      </c>
      <c r="N1720" s="11">
        <f t="shared" si="182"/>
        <v>0</v>
      </c>
      <c r="O1720" s="11">
        <f t="shared" si="183"/>
        <v>0</v>
      </c>
      <c r="P1720" s="11">
        <f t="shared" si="184"/>
        <v>0</v>
      </c>
      <c r="Q1720" s="11">
        <f t="shared" si="185"/>
        <v>0</v>
      </c>
      <c r="R1720" s="11">
        <f t="shared" si="186"/>
        <v>1</v>
      </c>
      <c r="S1720" s="11">
        <f t="shared" si="187"/>
        <v>0</v>
      </c>
      <c r="T1720" s="9">
        <f t="shared" si="188"/>
        <v>0</v>
      </c>
      <c r="AT1720" s="18"/>
      <c r="AU1720" s="15"/>
      <c r="AV1720" s="15"/>
      <c r="AW1720" s="15"/>
      <c r="AX1720" s="15"/>
      <c r="AY1720" s="15"/>
      <c r="AZ1720" s="15"/>
      <c r="BA1720" s="15"/>
      <c r="BB1720" s="15"/>
      <c r="BC1720" s="15"/>
      <c r="BD1720" s="15"/>
      <c r="BE1720" s="15"/>
      <c r="BF1720" s="15"/>
      <c r="BG1720" s="15"/>
      <c r="BH1720" s="15"/>
      <c r="BI1720" s="15"/>
      <c r="BJ1720" s="15"/>
      <c r="BK1720" s="15"/>
      <c r="BL1720" s="15"/>
      <c r="BM1720" s="15"/>
      <c r="BN1720" s="15"/>
      <c r="BO1720" s="15"/>
      <c r="BQ1720" s="18"/>
      <c r="BR1720" s="15"/>
      <c r="BS1720" s="15"/>
      <c r="BT1720" s="15"/>
      <c r="BU1720" s="15"/>
      <c r="BV1720" s="15"/>
      <c r="BW1720" s="15"/>
      <c r="BX1720" s="15"/>
      <c r="BY1720" s="15"/>
      <c r="BZ1720" s="15"/>
    </row>
    <row r="1721" spans="1:78" ht="15" customHeight="1" x14ac:dyDescent="0.75">
      <c r="A1721" s="10">
        <v>0</v>
      </c>
      <c r="B1721" s="11">
        <v>12000</v>
      </c>
      <c r="C1721" s="11">
        <v>98000</v>
      </c>
      <c r="D1721" s="11">
        <v>123385</v>
      </c>
      <c r="E1721" s="11">
        <v>10</v>
      </c>
      <c r="F1721" s="11">
        <v>0</v>
      </c>
      <c r="G1721" s="11">
        <v>0</v>
      </c>
      <c r="H1721" s="11">
        <v>170.43333333000001</v>
      </c>
      <c r="I1721" s="11">
        <v>3</v>
      </c>
      <c r="J1721" s="11">
        <v>32</v>
      </c>
      <c r="K1721" s="11"/>
      <c r="L1721" s="11" t="s">
        <v>13</v>
      </c>
      <c r="M1721" s="11" t="s">
        <v>18</v>
      </c>
      <c r="N1721" s="11">
        <f t="shared" si="182"/>
        <v>1</v>
      </c>
      <c r="O1721" s="11">
        <f t="shared" si="183"/>
        <v>0</v>
      </c>
      <c r="P1721" s="11">
        <f t="shared" si="184"/>
        <v>0</v>
      </c>
      <c r="Q1721" s="11">
        <f t="shared" si="185"/>
        <v>0</v>
      </c>
      <c r="R1721" s="11">
        <f t="shared" si="186"/>
        <v>0</v>
      </c>
      <c r="S1721" s="11">
        <f t="shared" si="187"/>
        <v>1</v>
      </c>
      <c r="T1721" s="9">
        <f t="shared" si="188"/>
        <v>170.43333333000001</v>
      </c>
      <c r="AT1721" s="18"/>
      <c r="AU1721" s="15"/>
      <c r="AV1721" s="15"/>
      <c r="AW1721" s="15"/>
      <c r="AX1721" s="15"/>
      <c r="AY1721" s="15"/>
      <c r="AZ1721" s="15"/>
      <c r="BA1721" s="15"/>
      <c r="BB1721" s="15"/>
      <c r="BC1721" s="15"/>
      <c r="BD1721" s="15"/>
      <c r="BE1721" s="15"/>
      <c r="BF1721" s="15"/>
      <c r="BG1721" s="15"/>
      <c r="BH1721" s="15"/>
      <c r="BI1721" s="15"/>
      <c r="BJ1721" s="15"/>
      <c r="BK1721" s="15"/>
      <c r="BL1721" s="15"/>
      <c r="BM1721" s="15"/>
      <c r="BN1721" s="15"/>
      <c r="BO1721" s="15"/>
      <c r="BQ1721" s="18"/>
      <c r="BR1721" s="15"/>
      <c r="BS1721" s="15"/>
      <c r="BT1721" s="15"/>
      <c r="BU1721" s="15"/>
      <c r="BV1721" s="15"/>
      <c r="BW1721" s="15"/>
      <c r="BX1721" s="15"/>
      <c r="BY1721" s="15"/>
      <c r="BZ1721" s="15"/>
    </row>
    <row r="1722" spans="1:78" ht="15" customHeight="1" x14ac:dyDescent="0.75">
      <c r="A1722" s="10">
        <v>0</v>
      </c>
      <c r="B1722" s="11">
        <v>12000</v>
      </c>
      <c r="C1722" s="11">
        <v>76187</v>
      </c>
      <c r="D1722" s="11">
        <v>93100</v>
      </c>
      <c r="E1722" s="11">
        <v>0.5</v>
      </c>
      <c r="F1722" s="11">
        <v>0</v>
      </c>
      <c r="G1722" s="11">
        <v>0</v>
      </c>
      <c r="H1722" s="11">
        <v>144.06666666999999</v>
      </c>
      <c r="I1722" s="11">
        <v>0</v>
      </c>
      <c r="J1722" s="11">
        <v>23</v>
      </c>
      <c r="K1722" s="11"/>
      <c r="L1722" s="11" t="s">
        <v>20</v>
      </c>
      <c r="M1722" s="11" t="s">
        <v>14</v>
      </c>
      <c r="N1722" s="11">
        <f t="shared" si="182"/>
        <v>0</v>
      </c>
      <c r="O1722" s="11">
        <f t="shared" si="183"/>
        <v>0</v>
      </c>
      <c r="P1722" s="11">
        <f t="shared" si="184"/>
        <v>1</v>
      </c>
      <c r="Q1722" s="11">
        <f t="shared" si="185"/>
        <v>0</v>
      </c>
      <c r="R1722" s="11">
        <f t="shared" si="186"/>
        <v>0</v>
      </c>
      <c r="S1722" s="11">
        <f t="shared" si="187"/>
        <v>0</v>
      </c>
      <c r="T1722" s="9">
        <f t="shared" si="188"/>
        <v>0</v>
      </c>
      <c r="AT1722" s="18"/>
      <c r="AU1722" s="15"/>
      <c r="AV1722" s="15"/>
      <c r="AW1722" s="15"/>
      <c r="AX1722" s="15"/>
      <c r="AY1722" s="15"/>
      <c r="AZ1722" s="15"/>
      <c r="BA1722" s="15"/>
      <c r="BB1722" s="15"/>
      <c r="BC1722" s="15"/>
      <c r="BD1722" s="15"/>
      <c r="BE1722" s="15"/>
      <c r="BF1722" s="15"/>
      <c r="BG1722" s="15"/>
      <c r="BH1722" s="15"/>
      <c r="BI1722" s="15"/>
      <c r="BJ1722" s="15"/>
      <c r="BK1722" s="15"/>
      <c r="BL1722" s="15"/>
      <c r="BM1722" s="15"/>
      <c r="BN1722" s="15"/>
      <c r="BO1722" s="15"/>
      <c r="BQ1722" s="18"/>
      <c r="BR1722" s="15"/>
      <c r="BS1722" s="15"/>
      <c r="BT1722" s="15"/>
      <c r="BU1722" s="15"/>
      <c r="BV1722" s="15"/>
      <c r="BW1722" s="15"/>
      <c r="BX1722" s="15"/>
      <c r="BY1722" s="15"/>
      <c r="BZ1722" s="15"/>
    </row>
    <row r="1723" spans="1:78" ht="15" customHeight="1" x14ac:dyDescent="0.75">
      <c r="A1723" s="10">
        <v>0</v>
      </c>
      <c r="B1723" s="11">
        <v>12000</v>
      </c>
      <c r="C1723" s="11">
        <v>73000</v>
      </c>
      <c r="D1723" s="11">
        <v>94900</v>
      </c>
      <c r="E1723" s="11">
        <v>9</v>
      </c>
      <c r="F1723" s="11">
        <v>3</v>
      </c>
      <c r="G1723" s="11">
        <v>0</v>
      </c>
      <c r="H1723" s="11">
        <v>189.7</v>
      </c>
      <c r="I1723" s="11">
        <v>1</v>
      </c>
      <c r="J1723" s="11">
        <v>30</v>
      </c>
      <c r="K1723" s="11"/>
      <c r="L1723" s="11" t="s">
        <v>20</v>
      </c>
      <c r="M1723" s="11" t="s">
        <v>18</v>
      </c>
      <c r="N1723" s="11">
        <f t="shared" si="182"/>
        <v>0</v>
      </c>
      <c r="O1723" s="11">
        <f t="shared" si="183"/>
        <v>0</v>
      </c>
      <c r="P1723" s="11">
        <f t="shared" si="184"/>
        <v>0</v>
      </c>
      <c r="Q1723" s="11">
        <f t="shared" si="185"/>
        <v>0</v>
      </c>
      <c r="R1723" s="11">
        <f t="shared" si="186"/>
        <v>0</v>
      </c>
      <c r="S1723" s="11">
        <f t="shared" si="187"/>
        <v>1</v>
      </c>
      <c r="T1723" s="9">
        <f t="shared" si="188"/>
        <v>0</v>
      </c>
      <c r="AT1723" s="18"/>
      <c r="AU1723" s="15"/>
      <c r="AV1723" s="15"/>
      <c r="AW1723" s="15"/>
      <c r="AX1723" s="15"/>
      <c r="AY1723" s="15"/>
      <c r="AZ1723" s="15"/>
      <c r="BA1723" s="15"/>
      <c r="BB1723" s="15"/>
      <c r="BC1723" s="15"/>
      <c r="BD1723" s="15"/>
      <c r="BE1723" s="15"/>
      <c r="BF1723" s="15"/>
      <c r="BG1723" s="15"/>
      <c r="BH1723" s="15"/>
      <c r="BI1723" s="15"/>
      <c r="BJ1723" s="15"/>
      <c r="BK1723" s="15"/>
      <c r="BL1723" s="15"/>
      <c r="BM1723" s="15"/>
      <c r="BN1723" s="15"/>
      <c r="BO1723" s="15"/>
      <c r="BQ1723" s="18"/>
      <c r="BR1723" s="15"/>
      <c r="BS1723" s="15"/>
      <c r="BT1723" s="15"/>
      <c r="BU1723" s="15"/>
      <c r="BV1723" s="15"/>
      <c r="BW1723" s="15"/>
      <c r="BX1723" s="15"/>
      <c r="BY1723" s="15"/>
      <c r="BZ1723" s="15"/>
    </row>
    <row r="1724" spans="1:78" ht="15" customHeight="1" x14ac:dyDescent="0.75">
      <c r="A1724" s="10">
        <v>0</v>
      </c>
      <c r="B1724" s="11">
        <v>12000</v>
      </c>
      <c r="C1724" s="11">
        <v>150000</v>
      </c>
      <c r="D1724" s="11">
        <v>175065</v>
      </c>
      <c r="E1724" s="11">
        <v>7</v>
      </c>
      <c r="F1724" s="11"/>
      <c r="G1724" s="11">
        <v>1</v>
      </c>
      <c r="H1724" s="11">
        <v>206.66666667000001</v>
      </c>
      <c r="I1724" s="11">
        <v>4</v>
      </c>
      <c r="J1724" s="11">
        <v>26</v>
      </c>
      <c r="K1724" s="11"/>
      <c r="L1724" s="11" t="s">
        <v>20</v>
      </c>
      <c r="M1724" s="11" t="s">
        <v>18</v>
      </c>
      <c r="N1724" s="11">
        <f t="shared" si="182"/>
        <v>0</v>
      </c>
      <c r="O1724" s="11">
        <f t="shared" si="183"/>
        <v>0</v>
      </c>
      <c r="P1724" s="11">
        <f t="shared" si="184"/>
        <v>0</v>
      </c>
      <c r="Q1724" s="11">
        <f t="shared" si="185"/>
        <v>0</v>
      </c>
      <c r="R1724" s="11">
        <f t="shared" si="186"/>
        <v>0</v>
      </c>
      <c r="S1724" s="11">
        <f t="shared" si="187"/>
        <v>1</v>
      </c>
      <c r="T1724" s="9">
        <f t="shared" si="188"/>
        <v>0</v>
      </c>
      <c r="AT1724" s="18"/>
      <c r="AU1724" s="15"/>
      <c r="AV1724" s="15"/>
      <c r="AW1724" s="15"/>
      <c r="AX1724" s="15"/>
      <c r="AY1724" s="15"/>
      <c r="AZ1724" s="15"/>
      <c r="BA1724" s="15"/>
      <c r="BB1724" s="15"/>
      <c r="BC1724" s="15"/>
      <c r="BD1724" s="15"/>
      <c r="BE1724" s="15"/>
      <c r="BF1724" s="15"/>
      <c r="BG1724" s="15"/>
      <c r="BH1724" s="15"/>
      <c r="BI1724" s="15"/>
      <c r="BJ1724" s="15"/>
      <c r="BK1724" s="15"/>
      <c r="BL1724" s="15"/>
      <c r="BM1724" s="15"/>
      <c r="BN1724" s="15"/>
      <c r="BO1724" s="15"/>
      <c r="BQ1724" s="18"/>
      <c r="BR1724" s="15"/>
      <c r="BS1724" s="15"/>
      <c r="BT1724" s="15"/>
      <c r="BU1724" s="15"/>
      <c r="BV1724" s="15"/>
      <c r="BW1724" s="15"/>
      <c r="BX1724" s="15"/>
      <c r="BY1724" s="15"/>
      <c r="BZ1724" s="15"/>
    </row>
    <row r="1725" spans="1:78" ht="15" customHeight="1" x14ac:dyDescent="0.75">
      <c r="A1725" s="10">
        <v>0</v>
      </c>
      <c r="B1725" s="11">
        <v>12000</v>
      </c>
      <c r="C1725" s="11">
        <v>29600</v>
      </c>
      <c r="D1725" s="11">
        <v>61250</v>
      </c>
      <c r="E1725" s="11">
        <v>7.5</v>
      </c>
      <c r="F1725" s="11">
        <v>0</v>
      </c>
      <c r="G1725" s="11">
        <v>0</v>
      </c>
      <c r="H1725" s="11">
        <v>264.8</v>
      </c>
      <c r="I1725" s="11">
        <v>1</v>
      </c>
      <c r="J1725" s="11">
        <v>16</v>
      </c>
      <c r="K1725" s="11"/>
      <c r="L1725" s="11" t="s">
        <v>20</v>
      </c>
      <c r="M1725" s="11" t="s">
        <v>18</v>
      </c>
      <c r="N1725" s="11">
        <f t="shared" si="182"/>
        <v>0</v>
      </c>
      <c r="O1725" s="11">
        <f t="shared" si="183"/>
        <v>0</v>
      </c>
      <c r="P1725" s="11">
        <f t="shared" si="184"/>
        <v>0</v>
      </c>
      <c r="Q1725" s="11">
        <f t="shared" si="185"/>
        <v>0</v>
      </c>
      <c r="R1725" s="11">
        <f t="shared" si="186"/>
        <v>0</v>
      </c>
      <c r="S1725" s="11">
        <f t="shared" si="187"/>
        <v>1</v>
      </c>
      <c r="T1725" s="9">
        <f t="shared" si="188"/>
        <v>0</v>
      </c>
      <c r="AT1725" s="18"/>
      <c r="AU1725" s="15"/>
      <c r="AV1725" s="15"/>
      <c r="AW1725" s="15"/>
      <c r="AX1725" s="15"/>
      <c r="AY1725" s="15"/>
      <c r="AZ1725" s="15"/>
      <c r="BA1725" s="15"/>
      <c r="BB1725" s="15"/>
      <c r="BC1725" s="15"/>
      <c r="BD1725" s="15"/>
      <c r="BE1725" s="15"/>
      <c r="BF1725" s="15"/>
      <c r="BG1725" s="15"/>
      <c r="BH1725" s="15"/>
      <c r="BI1725" s="15"/>
      <c r="BJ1725" s="15"/>
      <c r="BK1725" s="15"/>
      <c r="BL1725" s="15"/>
      <c r="BM1725" s="15"/>
      <c r="BN1725" s="15"/>
      <c r="BO1725" s="15"/>
      <c r="BQ1725" s="18"/>
      <c r="BR1725" s="15"/>
      <c r="BS1725" s="15"/>
      <c r="BT1725" s="15"/>
      <c r="BU1725" s="15"/>
      <c r="BV1725" s="15"/>
      <c r="BW1725" s="15"/>
      <c r="BX1725" s="15"/>
      <c r="BY1725" s="15"/>
      <c r="BZ1725" s="15"/>
    </row>
    <row r="1726" spans="1:78" ht="15" customHeight="1" x14ac:dyDescent="0.75">
      <c r="A1726" s="10">
        <v>0</v>
      </c>
      <c r="B1726" s="11">
        <v>12000</v>
      </c>
      <c r="C1726" s="11"/>
      <c r="D1726" s="11">
        <v>63000</v>
      </c>
      <c r="E1726" s="11">
        <v>0</v>
      </c>
      <c r="F1726" s="11">
        <v>0</v>
      </c>
      <c r="G1726" s="11">
        <v>0</v>
      </c>
      <c r="H1726" s="11"/>
      <c r="I1726" s="11">
        <v>0</v>
      </c>
      <c r="J1726" s="11">
        <v>0</v>
      </c>
      <c r="K1726" s="11"/>
      <c r="L1726" s="11"/>
      <c r="M1726" s="11"/>
      <c r="N1726" s="11">
        <f t="shared" si="182"/>
        <v>0</v>
      </c>
      <c r="O1726" s="11">
        <f t="shared" si="183"/>
        <v>0</v>
      </c>
      <c r="P1726" s="11">
        <f t="shared" si="184"/>
        <v>0</v>
      </c>
      <c r="Q1726" s="11">
        <f t="shared" si="185"/>
        <v>0</v>
      </c>
      <c r="R1726" s="11">
        <f t="shared" si="186"/>
        <v>0</v>
      </c>
      <c r="S1726" s="11">
        <f t="shared" si="187"/>
        <v>0</v>
      </c>
      <c r="T1726" s="9">
        <f t="shared" si="188"/>
        <v>0</v>
      </c>
      <c r="AT1726" s="18"/>
      <c r="AU1726" s="15"/>
      <c r="AV1726" s="15"/>
      <c r="AW1726" s="15"/>
      <c r="AX1726" s="15"/>
      <c r="AY1726" s="15"/>
      <c r="AZ1726" s="15"/>
      <c r="BA1726" s="15"/>
      <c r="BB1726" s="15"/>
      <c r="BC1726" s="15"/>
      <c r="BD1726" s="15"/>
      <c r="BE1726" s="15"/>
      <c r="BF1726" s="15"/>
      <c r="BG1726" s="15"/>
      <c r="BH1726" s="15"/>
      <c r="BI1726" s="15"/>
      <c r="BJ1726" s="15"/>
      <c r="BK1726" s="15"/>
      <c r="BL1726" s="15"/>
      <c r="BM1726" s="15"/>
      <c r="BN1726" s="15"/>
      <c r="BO1726" s="15"/>
      <c r="BQ1726" s="18"/>
      <c r="BR1726" s="15"/>
      <c r="BS1726" s="15"/>
      <c r="BT1726" s="15"/>
      <c r="BU1726" s="15"/>
      <c r="BV1726" s="15"/>
      <c r="BW1726" s="15"/>
      <c r="BX1726" s="15"/>
      <c r="BY1726" s="15"/>
      <c r="BZ1726" s="15"/>
    </row>
    <row r="1727" spans="1:78" ht="15" customHeight="1" x14ac:dyDescent="0.75">
      <c r="A1727" s="10">
        <v>0</v>
      </c>
      <c r="B1727" s="11">
        <v>12000</v>
      </c>
      <c r="C1727" s="11">
        <v>94000</v>
      </c>
      <c r="D1727" s="11">
        <v>112125</v>
      </c>
      <c r="E1727" s="11">
        <v>2</v>
      </c>
      <c r="F1727" s="11">
        <v>0</v>
      </c>
      <c r="G1727" s="11">
        <v>0</v>
      </c>
      <c r="H1727" s="11">
        <v>143.03333333</v>
      </c>
      <c r="I1727" s="11">
        <v>1</v>
      </c>
      <c r="J1727" s="11">
        <v>22</v>
      </c>
      <c r="K1727" s="11"/>
      <c r="L1727" s="11" t="s">
        <v>13</v>
      </c>
      <c r="M1727" s="11" t="s">
        <v>15</v>
      </c>
      <c r="N1727" s="11">
        <f t="shared" si="182"/>
        <v>1</v>
      </c>
      <c r="O1727" s="11">
        <f t="shared" si="183"/>
        <v>0</v>
      </c>
      <c r="P1727" s="11">
        <f t="shared" si="184"/>
        <v>0</v>
      </c>
      <c r="Q1727" s="11">
        <f t="shared" si="185"/>
        <v>1</v>
      </c>
      <c r="R1727" s="11">
        <f t="shared" si="186"/>
        <v>0</v>
      </c>
      <c r="S1727" s="11">
        <f t="shared" si="187"/>
        <v>0</v>
      </c>
      <c r="T1727" s="9">
        <f t="shared" si="188"/>
        <v>143.03333333</v>
      </c>
      <c r="AT1727" s="18"/>
      <c r="AU1727" s="15"/>
      <c r="AV1727" s="15"/>
      <c r="AW1727" s="15"/>
      <c r="AX1727" s="15"/>
      <c r="AY1727" s="15"/>
      <c r="AZ1727" s="15"/>
      <c r="BA1727" s="15"/>
      <c r="BB1727" s="15"/>
      <c r="BC1727" s="15"/>
      <c r="BD1727" s="15"/>
      <c r="BE1727" s="15"/>
      <c r="BF1727" s="15"/>
      <c r="BG1727" s="15"/>
      <c r="BH1727" s="15"/>
      <c r="BI1727" s="15"/>
      <c r="BJ1727" s="15"/>
      <c r="BK1727" s="15"/>
      <c r="BL1727" s="15"/>
      <c r="BM1727" s="15"/>
      <c r="BN1727" s="15"/>
      <c r="BO1727" s="15"/>
      <c r="BQ1727" s="18"/>
      <c r="BR1727" s="15"/>
      <c r="BS1727" s="15"/>
      <c r="BT1727" s="15"/>
      <c r="BU1727" s="15"/>
      <c r="BV1727" s="15"/>
      <c r="BW1727" s="15"/>
      <c r="BX1727" s="15"/>
      <c r="BY1727" s="15"/>
      <c r="BZ1727" s="15"/>
    </row>
    <row r="1728" spans="1:78" ht="15" customHeight="1" x14ac:dyDescent="0.75">
      <c r="A1728" s="10">
        <v>0</v>
      </c>
      <c r="B1728" s="11">
        <v>12000</v>
      </c>
      <c r="C1728" s="11">
        <v>72000</v>
      </c>
      <c r="D1728" s="11">
        <v>106000</v>
      </c>
      <c r="E1728" s="11">
        <v>6</v>
      </c>
      <c r="F1728" s="11">
        <v>0</v>
      </c>
      <c r="G1728" s="11">
        <v>0</v>
      </c>
      <c r="H1728" s="11">
        <v>78.066666667000007</v>
      </c>
      <c r="I1728" s="11">
        <v>2</v>
      </c>
      <c r="J1728" s="11">
        <v>14</v>
      </c>
      <c r="K1728" s="11"/>
      <c r="L1728" s="11" t="s">
        <v>20</v>
      </c>
      <c r="M1728" s="11" t="s">
        <v>14</v>
      </c>
      <c r="N1728" s="11">
        <f t="shared" si="182"/>
        <v>0</v>
      </c>
      <c r="O1728" s="11">
        <f t="shared" si="183"/>
        <v>0</v>
      </c>
      <c r="P1728" s="11">
        <f t="shared" si="184"/>
        <v>1</v>
      </c>
      <c r="Q1728" s="11">
        <f t="shared" si="185"/>
        <v>0</v>
      </c>
      <c r="R1728" s="11">
        <f t="shared" si="186"/>
        <v>0</v>
      </c>
      <c r="S1728" s="11">
        <f t="shared" si="187"/>
        <v>0</v>
      </c>
      <c r="T1728" s="9">
        <f t="shared" si="188"/>
        <v>0</v>
      </c>
      <c r="AT1728" s="18"/>
      <c r="AU1728" s="15"/>
      <c r="AV1728" s="15"/>
      <c r="AW1728" s="15"/>
      <c r="AX1728" s="15"/>
      <c r="AY1728" s="15"/>
      <c r="AZ1728" s="15"/>
      <c r="BA1728" s="15"/>
      <c r="BB1728" s="15"/>
      <c r="BC1728" s="15"/>
      <c r="BD1728" s="15"/>
      <c r="BE1728" s="15"/>
      <c r="BF1728" s="15"/>
      <c r="BG1728" s="15"/>
      <c r="BH1728" s="15"/>
      <c r="BI1728" s="15"/>
      <c r="BJ1728" s="15"/>
      <c r="BK1728" s="15"/>
      <c r="BL1728" s="15"/>
      <c r="BM1728" s="15"/>
      <c r="BN1728" s="15"/>
      <c r="BO1728" s="15"/>
      <c r="BQ1728" s="18"/>
      <c r="BR1728" s="15"/>
      <c r="BS1728" s="15"/>
      <c r="BT1728" s="15"/>
      <c r="BU1728" s="15"/>
      <c r="BV1728" s="15"/>
      <c r="BW1728" s="15"/>
      <c r="BX1728" s="15"/>
      <c r="BY1728" s="15"/>
      <c r="BZ1728" s="15"/>
    </row>
    <row r="1729" spans="1:78" ht="15" customHeight="1" x14ac:dyDescent="0.75">
      <c r="A1729" s="10">
        <v>0</v>
      </c>
      <c r="B1729" s="11">
        <v>12000</v>
      </c>
      <c r="C1729" s="11">
        <v>42482</v>
      </c>
      <c r="D1729" s="11">
        <v>67800</v>
      </c>
      <c r="E1729" s="11">
        <v>19</v>
      </c>
      <c r="F1729" s="11">
        <v>0</v>
      </c>
      <c r="G1729" s="11">
        <v>0</v>
      </c>
      <c r="H1729" s="11">
        <v>199.9</v>
      </c>
      <c r="I1729" s="11">
        <v>0</v>
      </c>
      <c r="J1729" s="11">
        <v>16</v>
      </c>
      <c r="K1729" s="11"/>
      <c r="L1729" s="11" t="s">
        <v>20</v>
      </c>
      <c r="M1729" s="11" t="s">
        <v>18</v>
      </c>
      <c r="N1729" s="11">
        <f t="shared" si="182"/>
        <v>0</v>
      </c>
      <c r="O1729" s="11">
        <f t="shared" si="183"/>
        <v>0</v>
      </c>
      <c r="P1729" s="11">
        <f t="shared" si="184"/>
        <v>0</v>
      </c>
      <c r="Q1729" s="11">
        <f t="shared" si="185"/>
        <v>0</v>
      </c>
      <c r="R1729" s="11">
        <f t="shared" si="186"/>
        <v>0</v>
      </c>
      <c r="S1729" s="11">
        <f t="shared" si="187"/>
        <v>1</v>
      </c>
      <c r="T1729" s="9">
        <f t="shared" si="188"/>
        <v>0</v>
      </c>
      <c r="AT1729" s="18"/>
      <c r="AU1729" s="15"/>
      <c r="AV1729" s="15"/>
      <c r="AW1729" s="15"/>
      <c r="AX1729" s="15"/>
      <c r="AY1729" s="15"/>
      <c r="AZ1729" s="15"/>
      <c r="BA1729" s="15"/>
      <c r="BB1729" s="15"/>
      <c r="BC1729" s="15"/>
      <c r="BD1729" s="15"/>
      <c r="BE1729" s="15"/>
      <c r="BF1729" s="15"/>
      <c r="BG1729" s="15"/>
      <c r="BH1729" s="15"/>
      <c r="BI1729" s="15"/>
      <c r="BJ1729" s="15"/>
      <c r="BK1729" s="15"/>
      <c r="BL1729" s="15"/>
      <c r="BM1729" s="15"/>
      <c r="BN1729" s="15"/>
      <c r="BO1729" s="15"/>
      <c r="BQ1729" s="18"/>
      <c r="BR1729" s="15"/>
      <c r="BS1729" s="15"/>
      <c r="BT1729" s="15"/>
      <c r="BU1729" s="15"/>
      <c r="BV1729" s="15"/>
      <c r="BW1729" s="15"/>
      <c r="BX1729" s="15"/>
      <c r="BY1729" s="15"/>
      <c r="BZ1729" s="15"/>
    </row>
    <row r="1730" spans="1:78" ht="15" customHeight="1" x14ac:dyDescent="0.75">
      <c r="A1730" s="10">
        <v>0</v>
      </c>
      <c r="B1730" s="11">
        <v>12000</v>
      </c>
      <c r="C1730" s="11">
        <v>53800</v>
      </c>
      <c r="D1730" s="11">
        <v>80000</v>
      </c>
      <c r="E1730" s="11">
        <v>0.3</v>
      </c>
      <c r="F1730" s="11">
        <v>0</v>
      </c>
      <c r="G1730" s="11">
        <v>0</v>
      </c>
      <c r="H1730" s="11">
        <v>124.76666667000001</v>
      </c>
      <c r="I1730" s="11">
        <v>4</v>
      </c>
      <c r="J1730" s="11">
        <v>11</v>
      </c>
      <c r="K1730" s="11"/>
      <c r="L1730" s="11" t="s">
        <v>20</v>
      </c>
      <c r="M1730" s="11" t="s">
        <v>14</v>
      </c>
      <c r="N1730" s="11">
        <f t="shared" si="182"/>
        <v>0</v>
      </c>
      <c r="O1730" s="11">
        <f t="shared" si="183"/>
        <v>0</v>
      </c>
      <c r="P1730" s="11">
        <f t="shared" si="184"/>
        <v>1</v>
      </c>
      <c r="Q1730" s="11">
        <f t="shared" si="185"/>
        <v>0</v>
      </c>
      <c r="R1730" s="11">
        <f t="shared" si="186"/>
        <v>0</v>
      </c>
      <c r="S1730" s="11">
        <f t="shared" si="187"/>
        <v>0</v>
      </c>
      <c r="T1730" s="9">
        <f t="shared" si="188"/>
        <v>0</v>
      </c>
      <c r="AT1730" s="18"/>
      <c r="AU1730" s="15"/>
      <c r="AV1730" s="15"/>
      <c r="AW1730" s="15"/>
      <c r="AX1730" s="15"/>
      <c r="AY1730" s="15"/>
      <c r="AZ1730" s="15"/>
      <c r="BA1730" s="15"/>
      <c r="BB1730" s="15"/>
      <c r="BC1730" s="15"/>
      <c r="BD1730" s="15"/>
      <c r="BE1730" s="15"/>
      <c r="BF1730" s="15"/>
      <c r="BG1730" s="15"/>
      <c r="BH1730" s="15"/>
      <c r="BI1730" s="15"/>
      <c r="BJ1730" s="15"/>
      <c r="BK1730" s="15"/>
      <c r="BL1730" s="15"/>
      <c r="BM1730" s="15"/>
      <c r="BN1730" s="15"/>
      <c r="BO1730" s="15"/>
      <c r="BQ1730" s="18"/>
      <c r="BR1730" s="15"/>
      <c r="BS1730" s="15"/>
      <c r="BT1730" s="15"/>
      <c r="BU1730" s="15"/>
      <c r="BV1730" s="15"/>
      <c r="BW1730" s="15"/>
      <c r="BX1730" s="15"/>
      <c r="BY1730" s="15"/>
      <c r="BZ1730" s="15"/>
    </row>
    <row r="1731" spans="1:78" ht="15" customHeight="1" x14ac:dyDescent="0.75">
      <c r="A1731" s="10">
        <v>0</v>
      </c>
      <c r="B1731" s="11">
        <v>12000</v>
      </c>
      <c r="C1731" s="11">
        <v>88000</v>
      </c>
      <c r="D1731" s="11">
        <v>118750</v>
      </c>
      <c r="E1731" s="11">
        <v>3</v>
      </c>
      <c r="F1731" s="11">
        <v>0</v>
      </c>
      <c r="G1731" s="11">
        <v>3</v>
      </c>
      <c r="H1731" s="11">
        <v>153.5</v>
      </c>
      <c r="I1731" s="11">
        <v>0</v>
      </c>
      <c r="J1731" s="11">
        <v>26</v>
      </c>
      <c r="K1731" s="11"/>
      <c r="L1731" s="11" t="s">
        <v>13</v>
      </c>
      <c r="M1731" s="11" t="s">
        <v>17</v>
      </c>
      <c r="N1731" s="11">
        <f t="shared" ref="N1731:N1794" si="189">IF(L1731="HomeImp",1,0)</f>
        <v>1</v>
      </c>
      <c r="O1731" s="11">
        <f t="shared" ref="O1731:O1794" si="190">IF(M1731="Mgr",1,0)</f>
        <v>1</v>
      </c>
      <c r="P1731" s="11">
        <f t="shared" ref="P1731:P1794" si="191">IF(M1731="Other",1,0)</f>
        <v>0</v>
      </c>
      <c r="Q1731" s="11">
        <f t="shared" ref="Q1731:Q1794" si="192">IF(M1731="Office",1,0)</f>
        <v>0</v>
      </c>
      <c r="R1731" s="11">
        <f t="shared" ref="R1731:R1794" si="193">IF(M1731="Sales",1,0)</f>
        <v>0</v>
      </c>
      <c r="S1731" s="11">
        <f t="shared" ref="S1731:S1794" si="194">IF(M1731="ProfExe",1,0)</f>
        <v>0</v>
      </c>
      <c r="T1731" s="9">
        <f t="shared" ref="T1731:T1794" si="195">H1731*N1731</f>
        <v>153.5</v>
      </c>
      <c r="AT1731" s="18"/>
      <c r="AU1731" s="15"/>
      <c r="AV1731" s="15"/>
      <c r="AW1731" s="15"/>
      <c r="AX1731" s="15"/>
      <c r="AY1731" s="15"/>
      <c r="AZ1731" s="15"/>
      <c r="BA1731" s="15"/>
      <c r="BB1731" s="15"/>
      <c r="BC1731" s="15"/>
      <c r="BD1731" s="15"/>
      <c r="BE1731" s="15"/>
      <c r="BF1731" s="15"/>
      <c r="BG1731" s="15"/>
      <c r="BH1731" s="15"/>
      <c r="BI1731" s="15"/>
      <c r="BJ1731" s="15"/>
      <c r="BK1731" s="15"/>
      <c r="BL1731" s="15"/>
      <c r="BM1731" s="15"/>
      <c r="BN1731" s="15"/>
      <c r="BO1731" s="15"/>
      <c r="BQ1731" s="18"/>
      <c r="BR1731" s="15"/>
      <c r="BS1731" s="15"/>
      <c r="BT1731" s="15"/>
      <c r="BU1731" s="15"/>
      <c r="BV1731" s="15"/>
      <c r="BW1731" s="15"/>
      <c r="BX1731" s="15"/>
      <c r="BY1731" s="15"/>
      <c r="BZ1731" s="15"/>
    </row>
    <row r="1732" spans="1:78" ht="15" customHeight="1" x14ac:dyDescent="0.75">
      <c r="A1732" s="10">
        <v>0</v>
      </c>
      <c r="B1732" s="11">
        <v>12000</v>
      </c>
      <c r="C1732" s="11">
        <v>44000</v>
      </c>
      <c r="D1732" s="11">
        <v>59500</v>
      </c>
      <c r="E1732" s="11">
        <v>3.7</v>
      </c>
      <c r="F1732" s="11">
        <v>0</v>
      </c>
      <c r="G1732" s="11">
        <v>0</v>
      </c>
      <c r="H1732" s="11">
        <v>172.5</v>
      </c>
      <c r="I1732" s="11">
        <v>0</v>
      </c>
      <c r="J1732" s="11">
        <v>14</v>
      </c>
      <c r="K1732" s="11"/>
      <c r="L1732" s="11" t="s">
        <v>20</v>
      </c>
      <c r="M1732" s="11" t="s">
        <v>14</v>
      </c>
      <c r="N1732" s="11">
        <f t="shared" si="189"/>
        <v>0</v>
      </c>
      <c r="O1732" s="11">
        <f t="shared" si="190"/>
        <v>0</v>
      </c>
      <c r="P1732" s="11">
        <f t="shared" si="191"/>
        <v>1</v>
      </c>
      <c r="Q1732" s="11">
        <f t="shared" si="192"/>
        <v>0</v>
      </c>
      <c r="R1732" s="11">
        <f t="shared" si="193"/>
        <v>0</v>
      </c>
      <c r="S1732" s="11">
        <f t="shared" si="194"/>
        <v>0</v>
      </c>
      <c r="T1732" s="9">
        <f t="shared" si="195"/>
        <v>0</v>
      </c>
      <c r="AT1732" s="18"/>
      <c r="AU1732" s="15"/>
      <c r="AV1732" s="15"/>
      <c r="AW1732" s="15"/>
      <c r="AX1732" s="15"/>
      <c r="AY1732" s="15"/>
      <c r="AZ1732" s="15"/>
      <c r="BA1732" s="15"/>
      <c r="BB1732" s="15"/>
      <c r="BC1732" s="15"/>
      <c r="BD1732" s="15"/>
      <c r="BE1732" s="15"/>
      <c r="BF1732" s="15"/>
      <c r="BG1732" s="15"/>
      <c r="BH1732" s="15"/>
      <c r="BI1732" s="15"/>
      <c r="BJ1732" s="15"/>
      <c r="BK1732" s="15"/>
      <c r="BL1732" s="15"/>
      <c r="BM1732" s="15"/>
      <c r="BN1732" s="15"/>
      <c r="BO1732" s="15"/>
      <c r="BQ1732" s="18"/>
      <c r="BR1732" s="15"/>
      <c r="BS1732" s="15"/>
      <c r="BT1732" s="15"/>
      <c r="BU1732" s="15"/>
      <c r="BV1732" s="15"/>
      <c r="BW1732" s="15"/>
      <c r="BX1732" s="15"/>
      <c r="BY1732" s="15"/>
      <c r="BZ1732" s="15"/>
    </row>
    <row r="1733" spans="1:78" ht="15" customHeight="1" x14ac:dyDescent="0.75">
      <c r="A1733" s="10">
        <v>0</v>
      </c>
      <c r="B1733" s="11">
        <v>12000</v>
      </c>
      <c r="C1733" s="11">
        <v>81000</v>
      </c>
      <c r="D1733" s="11">
        <v>105250</v>
      </c>
      <c r="E1733" s="11">
        <v>9</v>
      </c>
      <c r="F1733" s="11">
        <v>0</v>
      </c>
      <c r="G1733" s="11">
        <v>0</v>
      </c>
      <c r="H1733" s="11">
        <v>200.9</v>
      </c>
      <c r="I1733" s="11">
        <v>2</v>
      </c>
      <c r="J1733" s="11">
        <v>37</v>
      </c>
      <c r="K1733" s="11"/>
      <c r="L1733" s="11" t="s">
        <v>20</v>
      </c>
      <c r="M1733" s="11" t="s">
        <v>18</v>
      </c>
      <c r="N1733" s="11">
        <f t="shared" si="189"/>
        <v>0</v>
      </c>
      <c r="O1733" s="11">
        <f t="shared" si="190"/>
        <v>0</v>
      </c>
      <c r="P1733" s="11">
        <f t="shared" si="191"/>
        <v>0</v>
      </c>
      <c r="Q1733" s="11">
        <f t="shared" si="192"/>
        <v>0</v>
      </c>
      <c r="R1733" s="11">
        <f t="shared" si="193"/>
        <v>0</v>
      </c>
      <c r="S1733" s="11">
        <f t="shared" si="194"/>
        <v>1</v>
      </c>
      <c r="T1733" s="9">
        <f t="shared" si="195"/>
        <v>0</v>
      </c>
      <c r="AT1733" s="18"/>
      <c r="AU1733" s="15"/>
      <c r="AV1733" s="15"/>
      <c r="AW1733" s="15"/>
      <c r="AX1733" s="15"/>
      <c r="AY1733" s="15"/>
      <c r="AZ1733" s="15"/>
      <c r="BA1733" s="15"/>
      <c r="BB1733" s="15"/>
      <c r="BC1733" s="15"/>
      <c r="BD1733" s="15"/>
      <c r="BE1733" s="15"/>
      <c r="BF1733" s="15"/>
      <c r="BG1733" s="15"/>
      <c r="BH1733" s="15"/>
      <c r="BI1733" s="15"/>
      <c r="BJ1733" s="15"/>
      <c r="BK1733" s="15"/>
      <c r="BL1733" s="15"/>
      <c r="BM1733" s="15"/>
      <c r="BN1733" s="15"/>
      <c r="BO1733" s="15"/>
      <c r="BQ1733" s="18"/>
      <c r="BR1733" s="15"/>
      <c r="BS1733" s="15"/>
      <c r="BT1733" s="15"/>
      <c r="BU1733" s="15"/>
      <c r="BV1733" s="15"/>
      <c r="BW1733" s="15"/>
      <c r="BX1733" s="15"/>
      <c r="BY1733" s="15"/>
      <c r="BZ1733" s="15"/>
    </row>
    <row r="1734" spans="1:78" ht="15" customHeight="1" x14ac:dyDescent="0.75">
      <c r="A1734" s="10">
        <v>0</v>
      </c>
      <c r="B1734" s="11">
        <v>12000</v>
      </c>
      <c r="C1734" s="11">
        <v>36346</v>
      </c>
      <c r="D1734" s="11">
        <v>54000</v>
      </c>
      <c r="E1734" s="11"/>
      <c r="F1734" s="11">
        <v>0</v>
      </c>
      <c r="G1734" s="11">
        <v>0</v>
      </c>
      <c r="H1734" s="11">
        <v>114.66666667</v>
      </c>
      <c r="I1734" s="11">
        <v>2</v>
      </c>
      <c r="J1734" s="11">
        <v>19</v>
      </c>
      <c r="K1734" s="11"/>
      <c r="L1734" s="11" t="s">
        <v>20</v>
      </c>
      <c r="M1734" s="11" t="s">
        <v>14</v>
      </c>
      <c r="N1734" s="11">
        <f t="shared" si="189"/>
        <v>0</v>
      </c>
      <c r="O1734" s="11">
        <f t="shared" si="190"/>
        <v>0</v>
      </c>
      <c r="P1734" s="11">
        <f t="shared" si="191"/>
        <v>1</v>
      </c>
      <c r="Q1734" s="11">
        <f t="shared" si="192"/>
        <v>0</v>
      </c>
      <c r="R1734" s="11">
        <f t="shared" si="193"/>
        <v>0</v>
      </c>
      <c r="S1734" s="11">
        <f t="shared" si="194"/>
        <v>0</v>
      </c>
      <c r="T1734" s="9">
        <f t="shared" si="195"/>
        <v>0</v>
      </c>
      <c r="AT1734" s="18"/>
      <c r="AU1734" s="15"/>
      <c r="AV1734" s="15"/>
      <c r="AW1734" s="15"/>
      <c r="AX1734" s="15"/>
      <c r="AY1734" s="15"/>
      <c r="AZ1734" s="15"/>
      <c r="BA1734" s="15"/>
      <c r="BB1734" s="15"/>
      <c r="BC1734" s="15"/>
      <c r="BD1734" s="15"/>
      <c r="BE1734" s="15"/>
      <c r="BF1734" s="15"/>
      <c r="BG1734" s="15"/>
      <c r="BH1734" s="15"/>
      <c r="BI1734" s="15"/>
      <c r="BJ1734" s="15"/>
      <c r="BK1734" s="15"/>
      <c r="BL1734" s="15"/>
      <c r="BM1734" s="15"/>
      <c r="BN1734" s="15"/>
      <c r="BO1734" s="15"/>
      <c r="BQ1734" s="18"/>
      <c r="BR1734" s="15"/>
      <c r="BS1734" s="15"/>
      <c r="BT1734" s="15"/>
      <c r="BU1734" s="15"/>
      <c r="BV1734" s="15"/>
      <c r="BW1734" s="15"/>
      <c r="BX1734" s="15"/>
      <c r="BY1734" s="15"/>
      <c r="BZ1734" s="15"/>
    </row>
    <row r="1735" spans="1:78" ht="15" customHeight="1" x14ac:dyDescent="0.75">
      <c r="A1735" s="10">
        <v>0</v>
      </c>
      <c r="B1735" s="11">
        <v>12000</v>
      </c>
      <c r="C1735" s="11">
        <v>81000</v>
      </c>
      <c r="D1735" s="11">
        <v>99000</v>
      </c>
      <c r="E1735" s="11">
        <v>20</v>
      </c>
      <c r="F1735" s="11">
        <v>0</v>
      </c>
      <c r="G1735" s="11">
        <v>0</v>
      </c>
      <c r="H1735" s="11">
        <v>136</v>
      </c>
      <c r="I1735" s="11">
        <v>4</v>
      </c>
      <c r="J1735" s="11">
        <v>24</v>
      </c>
      <c r="K1735" s="11"/>
      <c r="L1735" s="11" t="s">
        <v>13</v>
      </c>
      <c r="M1735" s="11" t="s">
        <v>14</v>
      </c>
      <c r="N1735" s="11">
        <f t="shared" si="189"/>
        <v>1</v>
      </c>
      <c r="O1735" s="11">
        <f t="shared" si="190"/>
        <v>0</v>
      </c>
      <c r="P1735" s="11">
        <f t="shared" si="191"/>
        <v>1</v>
      </c>
      <c r="Q1735" s="11">
        <f t="shared" si="192"/>
        <v>0</v>
      </c>
      <c r="R1735" s="11">
        <f t="shared" si="193"/>
        <v>0</v>
      </c>
      <c r="S1735" s="11">
        <f t="shared" si="194"/>
        <v>0</v>
      </c>
      <c r="T1735" s="9">
        <f t="shared" si="195"/>
        <v>136</v>
      </c>
      <c r="AT1735" s="18"/>
      <c r="AU1735" s="15"/>
      <c r="AV1735" s="15"/>
      <c r="AW1735" s="15"/>
      <c r="AX1735" s="15"/>
      <c r="AY1735" s="15"/>
      <c r="AZ1735" s="15"/>
      <c r="BA1735" s="15"/>
      <c r="BB1735" s="15"/>
      <c r="BC1735" s="15"/>
      <c r="BD1735" s="15"/>
      <c r="BE1735" s="15"/>
      <c r="BF1735" s="15"/>
      <c r="BG1735" s="15"/>
      <c r="BH1735" s="15"/>
      <c r="BI1735" s="15"/>
      <c r="BJ1735" s="15"/>
      <c r="BK1735" s="15"/>
      <c r="BL1735" s="15"/>
      <c r="BM1735" s="15"/>
      <c r="BN1735" s="15"/>
      <c r="BO1735" s="15"/>
      <c r="BQ1735" s="18"/>
      <c r="BR1735" s="15"/>
      <c r="BS1735" s="15"/>
      <c r="BT1735" s="15"/>
      <c r="BU1735" s="15"/>
      <c r="BV1735" s="15"/>
      <c r="BW1735" s="15"/>
      <c r="BX1735" s="15"/>
      <c r="BY1735" s="15"/>
      <c r="BZ1735" s="15"/>
    </row>
    <row r="1736" spans="1:78" ht="15" customHeight="1" x14ac:dyDescent="0.75">
      <c r="A1736" s="10">
        <v>0</v>
      </c>
      <c r="B1736" s="11">
        <v>12000</v>
      </c>
      <c r="C1736" s="11">
        <v>64000</v>
      </c>
      <c r="D1736" s="11">
        <v>80000</v>
      </c>
      <c r="E1736" s="11">
        <v>2</v>
      </c>
      <c r="F1736" s="11">
        <v>0</v>
      </c>
      <c r="G1736" s="11">
        <v>0</v>
      </c>
      <c r="H1736" s="11">
        <v>239.53333333</v>
      </c>
      <c r="I1736" s="11">
        <v>3</v>
      </c>
      <c r="J1736" s="11">
        <v>26</v>
      </c>
      <c r="K1736" s="11"/>
      <c r="L1736" s="11" t="s">
        <v>20</v>
      </c>
      <c r="M1736" s="11" t="s">
        <v>14</v>
      </c>
      <c r="N1736" s="11">
        <f t="shared" si="189"/>
        <v>0</v>
      </c>
      <c r="O1736" s="11">
        <f t="shared" si="190"/>
        <v>0</v>
      </c>
      <c r="P1736" s="11">
        <f t="shared" si="191"/>
        <v>1</v>
      </c>
      <c r="Q1736" s="11">
        <f t="shared" si="192"/>
        <v>0</v>
      </c>
      <c r="R1736" s="11">
        <f t="shared" si="193"/>
        <v>0</v>
      </c>
      <c r="S1736" s="11">
        <f t="shared" si="194"/>
        <v>0</v>
      </c>
      <c r="T1736" s="9">
        <f t="shared" si="195"/>
        <v>0</v>
      </c>
      <c r="AT1736" s="18"/>
      <c r="AU1736" s="15"/>
      <c r="AV1736" s="15"/>
      <c r="AW1736" s="15"/>
      <c r="AX1736" s="15"/>
      <c r="AY1736" s="15"/>
      <c r="AZ1736" s="15"/>
      <c r="BA1736" s="15"/>
      <c r="BB1736" s="15"/>
      <c r="BC1736" s="15"/>
      <c r="BD1736" s="15"/>
      <c r="BE1736" s="15"/>
      <c r="BF1736" s="15"/>
      <c r="BG1736" s="15"/>
      <c r="BH1736" s="15"/>
      <c r="BI1736" s="15"/>
      <c r="BJ1736" s="15"/>
      <c r="BK1736" s="15"/>
      <c r="BL1736" s="15"/>
      <c r="BM1736" s="15"/>
      <c r="BN1736" s="15"/>
      <c r="BO1736" s="15"/>
      <c r="BQ1736" s="18"/>
      <c r="BR1736" s="15"/>
      <c r="BS1736" s="15"/>
      <c r="BT1736" s="15"/>
      <c r="BU1736" s="15"/>
      <c r="BV1736" s="15"/>
      <c r="BW1736" s="15"/>
      <c r="BX1736" s="15"/>
      <c r="BY1736" s="15"/>
      <c r="BZ1736" s="15"/>
    </row>
    <row r="1737" spans="1:78" ht="15" customHeight="1" x14ac:dyDescent="0.75">
      <c r="A1737" s="10">
        <v>1</v>
      </c>
      <c r="B1737" s="11">
        <v>12000</v>
      </c>
      <c r="C1737" s="11"/>
      <c r="D1737" s="11">
        <v>87000</v>
      </c>
      <c r="E1737" s="11">
        <v>13</v>
      </c>
      <c r="F1737" s="11"/>
      <c r="G1737" s="11"/>
      <c r="H1737" s="11"/>
      <c r="I1737" s="11"/>
      <c r="J1737" s="11"/>
      <c r="K1737" s="11"/>
      <c r="L1737" s="11" t="s">
        <v>20</v>
      </c>
      <c r="M1737" s="11" t="s">
        <v>14</v>
      </c>
      <c r="N1737" s="11">
        <f t="shared" si="189"/>
        <v>0</v>
      </c>
      <c r="O1737" s="11">
        <f t="shared" si="190"/>
        <v>0</v>
      </c>
      <c r="P1737" s="11">
        <f t="shared" si="191"/>
        <v>1</v>
      </c>
      <c r="Q1737" s="11">
        <f t="shared" si="192"/>
        <v>0</v>
      </c>
      <c r="R1737" s="11">
        <f t="shared" si="193"/>
        <v>0</v>
      </c>
      <c r="S1737" s="11">
        <f t="shared" si="194"/>
        <v>0</v>
      </c>
      <c r="T1737" s="9">
        <f t="shared" si="195"/>
        <v>0</v>
      </c>
      <c r="AT1737" s="18"/>
      <c r="AU1737" s="15"/>
      <c r="AV1737" s="15"/>
      <c r="AW1737" s="15"/>
      <c r="AX1737" s="15"/>
      <c r="AY1737" s="15"/>
      <c r="AZ1737" s="15"/>
      <c r="BA1737" s="15"/>
      <c r="BB1737" s="15"/>
      <c r="BC1737" s="15"/>
      <c r="BD1737" s="15"/>
      <c r="BE1737" s="15"/>
      <c r="BF1737" s="15"/>
      <c r="BG1737" s="15"/>
      <c r="BH1737" s="15"/>
      <c r="BI1737" s="15"/>
      <c r="BJ1737" s="15"/>
      <c r="BK1737" s="15"/>
      <c r="BL1737" s="15"/>
      <c r="BM1737" s="15"/>
      <c r="BN1737" s="15"/>
      <c r="BO1737" s="15"/>
      <c r="BQ1737" s="18"/>
      <c r="BR1737" s="15"/>
      <c r="BS1737" s="15"/>
      <c r="BT1737" s="15"/>
      <c r="BU1737" s="15"/>
      <c r="BV1737" s="15"/>
      <c r="BW1737" s="15"/>
      <c r="BX1737" s="15"/>
      <c r="BY1737" s="15"/>
      <c r="BZ1737" s="15"/>
    </row>
    <row r="1738" spans="1:78" ht="15" customHeight="1" x14ac:dyDescent="0.75">
      <c r="A1738" s="10">
        <v>0</v>
      </c>
      <c r="B1738" s="11">
        <v>12000</v>
      </c>
      <c r="C1738" s="11">
        <v>85039</v>
      </c>
      <c r="D1738" s="11">
        <v>111100</v>
      </c>
      <c r="E1738" s="11">
        <v>0.2</v>
      </c>
      <c r="F1738" s="11">
        <v>1</v>
      </c>
      <c r="G1738" s="11">
        <v>2</v>
      </c>
      <c r="H1738" s="11">
        <v>144.06666666999999</v>
      </c>
      <c r="I1738" s="11">
        <v>1</v>
      </c>
      <c r="J1738" s="11">
        <v>34</v>
      </c>
      <c r="K1738" s="11"/>
      <c r="L1738" s="11" t="s">
        <v>20</v>
      </c>
      <c r="M1738" s="11" t="s">
        <v>18</v>
      </c>
      <c r="N1738" s="11">
        <f t="shared" si="189"/>
        <v>0</v>
      </c>
      <c r="O1738" s="11">
        <f t="shared" si="190"/>
        <v>0</v>
      </c>
      <c r="P1738" s="11">
        <f t="shared" si="191"/>
        <v>0</v>
      </c>
      <c r="Q1738" s="11">
        <f t="shared" si="192"/>
        <v>0</v>
      </c>
      <c r="R1738" s="11">
        <f t="shared" si="193"/>
        <v>0</v>
      </c>
      <c r="S1738" s="11">
        <f t="shared" si="194"/>
        <v>1</v>
      </c>
      <c r="T1738" s="9">
        <f t="shared" si="195"/>
        <v>0</v>
      </c>
      <c r="AT1738" s="18"/>
      <c r="AU1738" s="15"/>
      <c r="AV1738" s="15"/>
      <c r="AW1738" s="15"/>
      <c r="AX1738" s="15"/>
      <c r="AY1738" s="15"/>
      <c r="AZ1738" s="15"/>
      <c r="BA1738" s="15"/>
      <c r="BB1738" s="15"/>
      <c r="BC1738" s="15"/>
      <c r="BD1738" s="15"/>
      <c r="BE1738" s="15"/>
      <c r="BF1738" s="15"/>
      <c r="BG1738" s="15"/>
      <c r="BH1738" s="15"/>
      <c r="BI1738" s="15"/>
      <c r="BJ1738" s="15"/>
      <c r="BK1738" s="15"/>
      <c r="BL1738" s="15"/>
      <c r="BM1738" s="15"/>
      <c r="BN1738" s="15"/>
      <c r="BO1738" s="15"/>
      <c r="BQ1738" s="18"/>
      <c r="BR1738" s="15"/>
      <c r="BS1738" s="15"/>
      <c r="BT1738" s="15"/>
      <c r="BU1738" s="15"/>
      <c r="BV1738" s="15"/>
      <c r="BW1738" s="15"/>
      <c r="BX1738" s="15"/>
      <c r="BY1738" s="15"/>
      <c r="BZ1738" s="15"/>
    </row>
    <row r="1739" spans="1:78" ht="15" customHeight="1" x14ac:dyDescent="0.75">
      <c r="A1739" s="10">
        <v>0</v>
      </c>
      <c r="B1739" s="11">
        <v>12000</v>
      </c>
      <c r="C1739" s="11">
        <v>87000</v>
      </c>
      <c r="D1739" s="11">
        <v>113850</v>
      </c>
      <c r="E1739" s="11">
        <v>11</v>
      </c>
      <c r="F1739" s="11">
        <v>0</v>
      </c>
      <c r="G1739" s="11">
        <v>0</v>
      </c>
      <c r="H1739" s="11">
        <v>216.13333333</v>
      </c>
      <c r="I1739" s="11">
        <v>0</v>
      </c>
      <c r="J1739" s="11">
        <v>12</v>
      </c>
      <c r="K1739" s="11"/>
      <c r="L1739" s="11" t="s">
        <v>20</v>
      </c>
      <c r="M1739" s="11" t="s">
        <v>15</v>
      </c>
      <c r="N1739" s="11">
        <f t="shared" si="189"/>
        <v>0</v>
      </c>
      <c r="O1739" s="11">
        <f t="shared" si="190"/>
        <v>0</v>
      </c>
      <c r="P1739" s="11">
        <f t="shared" si="191"/>
        <v>0</v>
      </c>
      <c r="Q1739" s="11">
        <f t="shared" si="192"/>
        <v>1</v>
      </c>
      <c r="R1739" s="11">
        <f t="shared" si="193"/>
        <v>0</v>
      </c>
      <c r="S1739" s="11">
        <f t="shared" si="194"/>
        <v>0</v>
      </c>
      <c r="T1739" s="9">
        <f t="shared" si="195"/>
        <v>0</v>
      </c>
      <c r="AT1739" s="18"/>
      <c r="AU1739" s="15"/>
      <c r="AV1739" s="15"/>
      <c r="AW1739" s="15"/>
      <c r="AX1739" s="15"/>
      <c r="AY1739" s="15"/>
      <c r="AZ1739" s="15"/>
      <c r="BA1739" s="15"/>
      <c r="BB1739" s="15"/>
      <c r="BC1739" s="15"/>
      <c r="BD1739" s="15"/>
      <c r="BE1739" s="15"/>
      <c r="BF1739" s="15"/>
      <c r="BG1739" s="15"/>
      <c r="BH1739" s="15"/>
      <c r="BI1739" s="15"/>
      <c r="BJ1739" s="15"/>
      <c r="BK1739" s="15"/>
      <c r="BL1739" s="15"/>
      <c r="BM1739" s="15"/>
      <c r="BN1739" s="15"/>
      <c r="BO1739" s="15"/>
      <c r="BQ1739" s="18"/>
      <c r="BR1739" s="15"/>
      <c r="BS1739" s="15"/>
      <c r="BT1739" s="15"/>
      <c r="BU1739" s="15"/>
      <c r="BV1739" s="15"/>
      <c r="BW1739" s="15"/>
      <c r="BX1739" s="15"/>
      <c r="BY1739" s="15"/>
      <c r="BZ1739" s="15"/>
    </row>
    <row r="1740" spans="1:78" ht="15" customHeight="1" x14ac:dyDescent="0.75">
      <c r="A1740" s="10">
        <v>1</v>
      </c>
      <c r="B1740" s="11">
        <v>12000</v>
      </c>
      <c r="C1740" s="11"/>
      <c r="D1740" s="11"/>
      <c r="E1740" s="11">
        <v>19</v>
      </c>
      <c r="F1740" s="11">
        <v>0</v>
      </c>
      <c r="G1740" s="11">
        <v>8</v>
      </c>
      <c r="H1740" s="11">
        <v>195.83333332999999</v>
      </c>
      <c r="I1740" s="11">
        <v>0</v>
      </c>
      <c r="J1740" s="11">
        <v>13</v>
      </c>
      <c r="K1740" s="11"/>
      <c r="L1740" s="11" t="s">
        <v>13</v>
      </c>
      <c r="M1740" s="11" t="s">
        <v>14</v>
      </c>
      <c r="N1740" s="11">
        <f t="shared" si="189"/>
        <v>1</v>
      </c>
      <c r="O1740" s="11">
        <f t="shared" si="190"/>
        <v>0</v>
      </c>
      <c r="P1740" s="11">
        <f t="shared" si="191"/>
        <v>1</v>
      </c>
      <c r="Q1740" s="11">
        <f t="shared" si="192"/>
        <v>0</v>
      </c>
      <c r="R1740" s="11">
        <f t="shared" si="193"/>
        <v>0</v>
      </c>
      <c r="S1740" s="11">
        <f t="shared" si="194"/>
        <v>0</v>
      </c>
      <c r="T1740" s="9">
        <f t="shared" si="195"/>
        <v>195.83333332999999</v>
      </c>
      <c r="AT1740" s="18"/>
      <c r="AU1740" s="15"/>
      <c r="AV1740" s="15"/>
      <c r="AW1740" s="15"/>
      <c r="AX1740" s="15"/>
      <c r="AY1740" s="15"/>
      <c r="AZ1740" s="15"/>
      <c r="BA1740" s="15"/>
      <c r="BB1740" s="15"/>
      <c r="BC1740" s="15"/>
      <c r="BD1740" s="15"/>
      <c r="BE1740" s="15"/>
      <c r="BF1740" s="15"/>
      <c r="BG1740" s="15"/>
      <c r="BH1740" s="15"/>
      <c r="BI1740" s="15"/>
      <c r="BJ1740" s="15"/>
      <c r="BK1740" s="15"/>
      <c r="BL1740" s="15"/>
      <c r="BM1740" s="15"/>
      <c r="BN1740" s="15"/>
      <c r="BO1740" s="15"/>
      <c r="BQ1740" s="18"/>
      <c r="BR1740" s="15"/>
      <c r="BS1740" s="15"/>
      <c r="BT1740" s="15"/>
      <c r="BU1740" s="15"/>
      <c r="BV1740" s="15"/>
      <c r="BW1740" s="15"/>
      <c r="BX1740" s="15"/>
      <c r="BY1740" s="15"/>
      <c r="BZ1740" s="15"/>
    </row>
    <row r="1741" spans="1:78" ht="15" customHeight="1" x14ac:dyDescent="0.75">
      <c r="A1741" s="10">
        <v>1</v>
      </c>
      <c r="B1741" s="11">
        <v>12000</v>
      </c>
      <c r="C1741" s="11">
        <v>75373</v>
      </c>
      <c r="D1741" s="11">
        <v>102602</v>
      </c>
      <c r="E1741" s="11">
        <v>6</v>
      </c>
      <c r="F1741" s="11">
        <v>2</v>
      </c>
      <c r="G1741" s="11">
        <v>0</v>
      </c>
      <c r="H1741" s="11">
        <v>99.366666667000004</v>
      </c>
      <c r="I1741" s="11">
        <v>0</v>
      </c>
      <c r="J1741" s="11">
        <v>21</v>
      </c>
      <c r="K1741" s="11"/>
      <c r="L1741" s="11" t="s">
        <v>13</v>
      </c>
      <c r="M1741" s="11" t="s">
        <v>14</v>
      </c>
      <c r="N1741" s="11">
        <f t="shared" si="189"/>
        <v>1</v>
      </c>
      <c r="O1741" s="11">
        <f t="shared" si="190"/>
        <v>0</v>
      </c>
      <c r="P1741" s="11">
        <f t="shared" si="191"/>
        <v>1</v>
      </c>
      <c r="Q1741" s="11">
        <f t="shared" si="192"/>
        <v>0</v>
      </c>
      <c r="R1741" s="11">
        <f t="shared" si="193"/>
        <v>0</v>
      </c>
      <c r="S1741" s="11">
        <f t="shared" si="194"/>
        <v>0</v>
      </c>
      <c r="T1741" s="9">
        <f t="shared" si="195"/>
        <v>99.366666667000004</v>
      </c>
      <c r="AT1741" s="18"/>
      <c r="AU1741" s="15"/>
      <c r="AV1741" s="15"/>
      <c r="AW1741" s="15"/>
      <c r="AX1741" s="15"/>
      <c r="AY1741" s="15"/>
      <c r="AZ1741" s="15"/>
      <c r="BA1741" s="15"/>
      <c r="BB1741" s="15"/>
      <c r="BC1741" s="15"/>
      <c r="BD1741" s="15"/>
      <c r="BE1741" s="15"/>
      <c r="BF1741" s="15"/>
      <c r="BG1741" s="15"/>
      <c r="BH1741" s="15"/>
      <c r="BI1741" s="15"/>
      <c r="BJ1741" s="15"/>
      <c r="BK1741" s="15"/>
      <c r="BL1741" s="15"/>
      <c r="BM1741" s="15"/>
      <c r="BN1741" s="15"/>
      <c r="BO1741" s="15"/>
      <c r="BQ1741" s="18"/>
      <c r="BR1741" s="15"/>
      <c r="BS1741" s="15"/>
      <c r="BT1741" s="15"/>
      <c r="BU1741" s="15"/>
      <c r="BV1741" s="15"/>
      <c r="BW1741" s="15"/>
      <c r="BX1741" s="15"/>
      <c r="BY1741" s="15"/>
      <c r="BZ1741" s="15"/>
    </row>
    <row r="1742" spans="1:78" ht="15" customHeight="1" x14ac:dyDescent="0.75">
      <c r="A1742" s="10">
        <v>1</v>
      </c>
      <c r="B1742" s="11">
        <v>12000</v>
      </c>
      <c r="C1742" s="11">
        <v>36000</v>
      </c>
      <c r="D1742" s="11">
        <v>51900</v>
      </c>
      <c r="E1742" s="11">
        <v>0.1</v>
      </c>
      <c r="F1742" s="11">
        <v>0</v>
      </c>
      <c r="G1742" s="11">
        <v>0</v>
      </c>
      <c r="H1742" s="11">
        <v>247.5</v>
      </c>
      <c r="I1742" s="11">
        <v>1</v>
      </c>
      <c r="J1742" s="11">
        <v>10</v>
      </c>
      <c r="K1742" s="11"/>
      <c r="L1742" s="11" t="s">
        <v>20</v>
      </c>
      <c r="M1742" s="11" t="s">
        <v>14</v>
      </c>
      <c r="N1742" s="11">
        <f t="shared" si="189"/>
        <v>0</v>
      </c>
      <c r="O1742" s="11">
        <f t="shared" si="190"/>
        <v>0</v>
      </c>
      <c r="P1742" s="11">
        <f t="shared" si="191"/>
        <v>1</v>
      </c>
      <c r="Q1742" s="11">
        <f t="shared" si="192"/>
        <v>0</v>
      </c>
      <c r="R1742" s="11">
        <f t="shared" si="193"/>
        <v>0</v>
      </c>
      <c r="S1742" s="11">
        <f t="shared" si="194"/>
        <v>0</v>
      </c>
      <c r="T1742" s="9">
        <f t="shared" si="195"/>
        <v>0</v>
      </c>
      <c r="AT1742" s="18"/>
      <c r="AU1742" s="15"/>
      <c r="AV1742" s="15"/>
      <c r="AW1742" s="15"/>
      <c r="AX1742" s="15"/>
      <c r="AY1742" s="15"/>
      <c r="AZ1742" s="15"/>
      <c r="BA1742" s="15"/>
      <c r="BB1742" s="15"/>
      <c r="BC1742" s="15"/>
      <c r="BD1742" s="15"/>
      <c r="BE1742" s="15"/>
      <c r="BF1742" s="15"/>
      <c r="BG1742" s="15"/>
      <c r="BH1742" s="15"/>
      <c r="BI1742" s="15"/>
      <c r="BJ1742" s="15"/>
      <c r="BK1742" s="15"/>
      <c r="BL1742" s="15"/>
      <c r="BM1742" s="15"/>
      <c r="BN1742" s="15"/>
      <c r="BO1742" s="15"/>
      <c r="BQ1742" s="18"/>
      <c r="BR1742" s="15"/>
      <c r="BS1742" s="15"/>
      <c r="BT1742" s="15"/>
      <c r="BU1742" s="15"/>
      <c r="BV1742" s="15"/>
      <c r="BW1742" s="15"/>
      <c r="BX1742" s="15"/>
      <c r="BY1742" s="15"/>
      <c r="BZ1742" s="15"/>
    </row>
    <row r="1743" spans="1:78" ht="15" customHeight="1" x14ac:dyDescent="0.75">
      <c r="A1743" s="10">
        <v>1</v>
      </c>
      <c r="B1743" s="11">
        <v>12000</v>
      </c>
      <c r="C1743" s="11">
        <v>114390</v>
      </c>
      <c r="D1743" s="11">
        <v>132800</v>
      </c>
      <c r="E1743" s="11">
        <v>10</v>
      </c>
      <c r="F1743" s="11">
        <v>0</v>
      </c>
      <c r="G1743" s="11">
        <v>0</v>
      </c>
      <c r="H1743" s="11">
        <v>95.733333333000004</v>
      </c>
      <c r="I1743" s="11">
        <v>0</v>
      </c>
      <c r="J1743" s="11">
        <v>25</v>
      </c>
      <c r="K1743" s="11"/>
      <c r="L1743" s="11" t="s">
        <v>20</v>
      </c>
      <c r="M1743" s="11" t="s">
        <v>17</v>
      </c>
      <c r="N1743" s="11">
        <f t="shared" si="189"/>
        <v>0</v>
      </c>
      <c r="O1743" s="11">
        <f t="shared" si="190"/>
        <v>1</v>
      </c>
      <c r="P1743" s="11">
        <f t="shared" si="191"/>
        <v>0</v>
      </c>
      <c r="Q1743" s="11">
        <f t="shared" si="192"/>
        <v>0</v>
      </c>
      <c r="R1743" s="11">
        <f t="shared" si="193"/>
        <v>0</v>
      </c>
      <c r="S1743" s="11">
        <f t="shared" si="194"/>
        <v>0</v>
      </c>
      <c r="T1743" s="9">
        <f t="shared" si="195"/>
        <v>0</v>
      </c>
      <c r="AT1743" s="18"/>
      <c r="AU1743" s="15"/>
      <c r="AV1743" s="15"/>
      <c r="AW1743" s="15"/>
      <c r="AX1743" s="15"/>
      <c r="AY1743" s="15"/>
      <c r="AZ1743" s="15"/>
      <c r="BA1743" s="15"/>
      <c r="BB1743" s="15"/>
      <c r="BC1743" s="15"/>
      <c r="BD1743" s="15"/>
      <c r="BE1743" s="15"/>
      <c r="BF1743" s="15"/>
      <c r="BG1743" s="15"/>
      <c r="BH1743" s="15"/>
      <c r="BI1743" s="15"/>
      <c r="BJ1743" s="15"/>
      <c r="BK1743" s="15"/>
      <c r="BL1743" s="15"/>
      <c r="BM1743" s="15"/>
      <c r="BN1743" s="15"/>
      <c r="BO1743" s="15"/>
      <c r="BQ1743" s="18"/>
      <c r="BR1743" s="15"/>
      <c r="BS1743" s="15"/>
      <c r="BT1743" s="15"/>
      <c r="BU1743" s="15"/>
      <c r="BV1743" s="15"/>
      <c r="BW1743" s="15"/>
      <c r="BX1743" s="15"/>
      <c r="BY1743" s="15"/>
      <c r="BZ1743" s="15"/>
    </row>
    <row r="1744" spans="1:78" ht="15" customHeight="1" x14ac:dyDescent="0.75">
      <c r="A1744" s="10">
        <v>1</v>
      </c>
      <c r="B1744" s="11">
        <v>12000</v>
      </c>
      <c r="C1744" s="11">
        <v>28298</v>
      </c>
      <c r="D1744" s="11">
        <v>72000</v>
      </c>
      <c r="E1744" s="11">
        <v>8</v>
      </c>
      <c r="F1744" s="11"/>
      <c r="G1744" s="11"/>
      <c r="H1744" s="11">
        <v>105.5</v>
      </c>
      <c r="I1744" s="11">
        <v>2</v>
      </c>
      <c r="J1744" s="11">
        <v>22</v>
      </c>
      <c r="K1744" s="11"/>
      <c r="L1744" s="11" t="s">
        <v>20</v>
      </c>
      <c r="M1744" s="11" t="s">
        <v>14</v>
      </c>
      <c r="N1744" s="11">
        <f t="shared" si="189"/>
        <v>0</v>
      </c>
      <c r="O1744" s="11">
        <f t="shared" si="190"/>
        <v>0</v>
      </c>
      <c r="P1744" s="11">
        <f t="shared" si="191"/>
        <v>1</v>
      </c>
      <c r="Q1744" s="11">
        <f t="shared" si="192"/>
        <v>0</v>
      </c>
      <c r="R1744" s="11">
        <f t="shared" si="193"/>
        <v>0</v>
      </c>
      <c r="S1744" s="11">
        <f t="shared" si="194"/>
        <v>0</v>
      </c>
      <c r="T1744" s="9">
        <f t="shared" si="195"/>
        <v>0</v>
      </c>
      <c r="AT1744" s="18"/>
      <c r="AU1744" s="15"/>
      <c r="AV1744" s="15"/>
      <c r="AW1744" s="15"/>
      <c r="AX1744" s="15"/>
      <c r="AY1744" s="15"/>
      <c r="AZ1744" s="15"/>
      <c r="BA1744" s="15"/>
      <c r="BB1744" s="15"/>
      <c r="BC1744" s="15"/>
      <c r="BD1744" s="15"/>
      <c r="BE1744" s="15"/>
      <c r="BF1744" s="15"/>
      <c r="BG1744" s="15"/>
      <c r="BH1744" s="15"/>
      <c r="BI1744" s="15"/>
      <c r="BJ1744" s="15"/>
      <c r="BK1744" s="15"/>
      <c r="BL1744" s="15"/>
      <c r="BM1744" s="15"/>
      <c r="BN1744" s="15"/>
      <c r="BO1744" s="15"/>
      <c r="BQ1744" s="18"/>
      <c r="BR1744" s="15"/>
      <c r="BS1744" s="15"/>
      <c r="BT1744" s="15"/>
      <c r="BU1744" s="15"/>
      <c r="BV1744" s="15"/>
      <c r="BW1744" s="15"/>
      <c r="BX1744" s="15"/>
      <c r="BY1744" s="15"/>
      <c r="BZ1744" s="15"/>
    </row>
    <row r="1745" spans="1:78" ht="15" customHeight="1" x14ac:dyDescent="0.75">
      <c r="A1745" s="10">
        <v>1</v>
      </c>
      <c r="B1745" s="11">
        <v>12000</v>
      </c>
      <c r="C1745" s="11">
        <v>118000</v>
      </c>
      <c r="D1745" s="11">
        <v>139350</v>
      </c>
      <c r="E1745" s="11">
        <v>2</v>
      </c>
      <c r="F1745" s="11">
        <v>0</v>
      </c>
      <c r="G1745" s="11">
        <v>0</v>
      </c>
      <c r="H1745" s="11">
        <v>153.16666667000001</v>
      </c>
      <c r="I1745" s="11">
        <v>2</v>
      </c>
      <c r="J1745" s="11">
        <v>17</v>
      </c>
      <c r="K1745" s="11"/>
      <c r="L1745" s="11" t="s">
        <v>13</v>
      </c>
      <c r="M1745" s="11" t="s">
        <v>18</v>
      </c>
      <c r="N1745" s="11">
        <f t="shared" si="189"/>
        <v>1</v>
      </c>
      <c r="O1745" s="11">
        <f t="shared" si="190"/>
        <v>0</v>
      </c>
      <c r="P1745" s="11">
        <f t="shared" si="191"/>
        <v>0</v>
      </c>
      <c r="Q1745" s="11">
        <f t="shared" si="192"/>
        <v>0</v>
      </c>
      <c r="R1745" s="11">
        <f t="shared" si="193"/>
        <v>0</v>
      </c>
      <c r="S1745" s="11">
        <f t="shared" si="194"/>
        <v>1</v>
      </c>
      <c r="T1745" s="9">
        <f t="shared" si="195"/>
        <v>153.16666667000001</v>
      </c>
      <c r="AT1745" s="18"/>
      <c r="AU1745" s="15"/>
      <c r="AV1745" s="15"/>
      <c r="AW1745" s="15"/>
      <c r="AX1745" s="15"/>
      <c r="AY1745" s="15"/>
      <c r="AZ1745" s="15"/>
      <c r="BA1745" s="15"/>
      <c r="BB1745" s="15"/>
      <c r="BC1745" s="15"/>
      <c r="BD1745" s="15"/>
      <c r="BE1745" s="15"/>
      <c r="BF1745" s="15"/>
      <c r="BG1745" s="15"/>
      <c r="BH1745" s="15"/>
      <c r="BI1745" s="15"/>
      <c r="BJ1745" s="15"/>
      <c r="BK1745" s="15"/>
      <c r="BL1745" s="15"/>
      <c r="BM1745" s="15"/>
      <c r="BN1745" s="15"/>
      <c r="BO1745" s="15"/>
      <c r="BQ1745" s="18"/>
      <c r="BR1745" s="15"/>
      <c r="BS1745" s="15"/>
      <c r="BT1745" s="15"/>
      <c r="BU1745" s="15"/>
      <c r="BV1745" s="15"/>
      <c r="BW1745" s="15"/>
      <c r="BX1745" s="15"/>
      <c r="BY1745" s="15"/>
      <c r="BZ1745" s="15"/>
    </row>
    <row r="1746" spans="1:78" ht="15" customHeight="1" x14ac:dyDescent="0.75">
      <c r="A1746" s="10">
        <v>1</v>
      </c>
      <c r="B1746" s="11">
        <v>12000</v>
      </c>
      <c r="C1746" s="11">
        <v>87917</v>
      </c>
      <c r="D1746" s="11"/>
      <c r="E1746" s="11">
        <v>12.9</v>
      </c>
      <c r="F1746" s="11">
        <v>0</v>
      </c>
      <c r="G1746" s="11">
        <v>1</v>
      </c>
      <c r="H1746" s="11">
        <v>71</v>
      </c>
      <c r="I1746" s="11">
        <v>0</v>
      </c>
      <c r="J1746" s="11">
        <v>12</v>
      </c>
      <c r="K1746" s="11"/>
      <c r="L1746" s="11"/>
      <c r="M1746" s="11" t="s">
        <v>14</v>
      </c>
      <c r="N1746" s="11">
        <f t="shared" si="189"/>
        <v>0</v>
      </c>
      <c r="O1746" s="11">
        <f t="shared" si="190"/>
        <v>0</v>
      </c>
      <c r="P1746" s="11">
        <f t="shared" si="191"/>
        <v>1</v>
      </c>
      <c r="Q1746" s="11">
        <f t="shared" si="192"/>
        <v>0</v>
      </c>
      <c r="R1746" s="11">
        <f t="shared" si="193"/>
        <v>0</v>
      </c>
      <c r="S1746" s="11">
        <f t="shared" si="194"/>
        <v>0</v>
      </c>
      <c r="T1746" s="9">
        <f t="shared" si="195"/>
        <v>0</v>
      </c>
      <c r="AT1746" s="18"/>
      <c r="AU1746" s="15"/>
      <c r="AV1746" s="15"/>
      <c r="AW1746" s="15"/>
      <c r="AX1746" s="15"/>
      <c r="AY1746" s="15"/>
      <c r="AZ1746" s="15"/>
      <c r="BA1746" s="15"/>
      <c r="BB1746" s="15"/>
      <c r="BC1746" s="15"/>
      <c r="BD1746" s="15"/>
      <c r="BE1746" s="15"/>
      <c r="BF1746" s="15"/>
      <c r="BG1746" s="15"/>
      <c r="BH1746" s="15"/>
      <c r="BI1746" s="15"/>
      <c r="BJ1746" s="15"/>
      <c r="BK1746" s="15"/>
      <c r="BL1746" s="15"/>
      <c r="BM1746" s="15"/>
      <c r="BN1746" s="15"/>
      <c r="BO1746" s="15"/>
      <c r="BQ1746" s="18"/>
      <c r="BR1746" s="15"/>
      <c r="BS1746" s="15"/>
      <c r="BT1746" s="15"/>
      <c r="BU1746" s="15"/>
      <c r="BV1746" s="15"/>
      <c r="BW1746" s="15"/>
      <c r="BX1746" s="15"/>
      <c r="BY1746" s="15"/>
      <c r="BZ1746" s="15"/>
    </row>
    <row r="1747" spans="1:78" ht="15" customHeight="1" x14ac:dyDescent="0.75">
      <c r="A1747" s="10">
        <v>1</v>
      </c>
      <c r="B1747" s="11">
        <v>12000</v>
      </c>
      <c r="C1747" s="11">
        <v>58730</v>
      </c>
      <c r="D1747" s="11">
        <v>80000</v>
      </c>
      <c r="E1747" s="11">
        <v>10</v>
      </c>
      <c r="F1747" s="11"/>
      <c r="G1747" s="11">
        <v>4</v>
      </c>
      <c r="H1747" s="11">
        <v>123.1</v>
      </c>
      <c r="I1747" s="11">
        <v>3</v>
      </c>
      <c r="J1747" s="11">
        <v>25</v>
      </c>
      <c r="K1747" s="11"/>
      <c r="L1747" s="11" t="s">
        <v>20</v>
      </c>
      <c r="M1747" s="11" t="s">
        <v>15</v>
      </c>
      <c r="N1747" s="11">
        <f t="shared" si="189"/>
        <v>0</v>
      </c>
      <c r="O1747" s="11">
        <f t="shared" si="190"/>
        <v>0</v>
      </c>
      <c r="P1747" s="11">
        <f t="shared" si="191"/>
        <v>0</v>
      </c>
      <c r="Q1747" s="11">
        <f t="shared" si="192"/>
        <v>1</v>
      </c>
      <c r="R1747" s="11">
        <f t="shared" si="193"/>
        <v>0</v>
      </c>
      <c r="S1747" s="11">
        <f t="shared" si="194"/>
        <v>0</v>
      </c>
      <c r="T1747" s="9">
        <f t="shared" si="195"/>
        <v>0</v>
      </c>
      <c r="AT1747" s="18"/>
      <c r="AU1747" s="15"/>
      <c r="AV1747" s="15"/>
      <c r="AW1747" s="15"/>
      <c r="AX1747" s="15"/>
      <c r="AY1747" s="15"/>
      <c r="AZ1747" s="15"/>
      <c r="BA1747" s="15"/>
      <c r="BB1747" s="15"/>
      <c r="BC1747" s="15"/>
      <c r="BD1747" s="15"/>
      <c r="BE1747" s="15"/>
      <c r="BF1747" s="15"/>
      <c r="BG1747" s="15"/>
      <c r="BH1747" s="15"/>
      <c r="BI1747" s="15"/>
      <c r="BJ1747" s="15"/>
      <c r="BK1747" s="15"/>
      <c r="BL1747" s="15"/>
      <c r="BM1747" s="15"/>
      <c r="BN1747" s="15"/>
      <c r="BO1747" s="15"/>
      <c r="BQ1747" s="18"/>
      <c r="BR1747" s="15"/>
      <c r="BS1747" s="15"/>
      <c r="BT1747" s="15"/>
      <c r="BU1747" s="15"/>
      <c r="BV1747" s="15"/>
      <c r="BW1747" s="15"/>
      <c r="BX1747" s="15"/>
      <c r="BY1747" s="15"/>
      <c r="BZ1747" s="15"/>
    </row>
    <row r="1748" spans="1:78" ht="15" customHeight="1" x14ac:dyDescent="0.75">
      <c r="A1748" s="10">
        <v>1</v>
      </c>
      <c r="B1748" s="11">
        <v>12000</v>
      </c>
      <c r="C1748" s="11">
        <v>59099</v>
      </c>
      <c r="D1748" s="11">
        <v>82000</v>
      </c>
      <c r="E1748" s="11">
        <v>10</v>
      </c>
      <c r="F1748" s="11">
        <v>0</v>
      </c>
      <c r="G1748" s="11">
        <v>2</v>
      </c>
      <c r="H1748" s="11">
        <v>219.13333333</v>
      </c>
      <c r="I1748" s="11">
        <v>0</v>
      </c>
      <c r="J1748" s="11">
        <v>33</v>
      </c>
      <c r="K1748" s="11"/>
      <c r="L1748" s="11" t="s">
        <v>20</v>
      </c>
      <c r="M1748" s="11" t="s">
        <v>14</v>
      </c>
      <c r="N1748" s="11">
        <f t="shared" si="189"/>
        <v>0</v>
      </c>
      <c r="O1748" s="11">
        <f t="shared" si="190"/>
        <v>0</v>
      </c>
      <c r="P1748" s="11">
        <f t="shared" si="191"/>
        <v>1</v>
      </c>
      <c r="Q1748" s="11">
        <f t="shared" si="192"/>
        <v>0</v>
      </c>
      <c r="R1748" s="11">
        <f t="shared" si="193"/>
        <v>0</v>
      </c>
      <c r="S1748" s="11">
        <f t="shared" si="194"/>
        <v>0</v>
      </c>
      <c r="T1748" s="9">
        <f t="shared" si="195"/>
        <v>0</v>
      </c>
      <c r="AT1748" s="18"/>
      <c r="AU1748" s="15"/>
      <c r="AV1748" s="15"/>
      <c r="AW1748" s="15"/>
      <c r="AX1748" s="15"/>
      <c r="AY1748" s="15"/>
      <c r="AZ1748" s="15"/>
      <c r="BA1748" s="15"/>
      <c r="BB1748" s="15"/>
      <c r="BC1748" s="15"/>
      <c r="BD1748" s="15"/>
      <c r="BE1748" s="15"/>
      <c r="BF1748" s="15"/>
      <c r="BG1748" s="15"/>
      <c r="BH1748" s="15"/>
      <c r="BI1748" s="15"/>
      <c r="BJ1748" s="15"/>
      <c r="BK1748" s="15"/>
      <c r="BL1748" s="15"/>
      <c r="BM1748" s="15"/>
      <c r="BN1748" s="15"/>
      <c r="BO1748" s="15"/>
      <c r="BQ1748" s="18"/>
      <c r="BR1748" s="15"/>
      <c r="BS1748" s="15"/>
      <c r="BT1748" s="15"/>
      <c r="BU1748" s="15"/>
      <c r="BV1748" s="15"/>
      <c r="BW1748" s="15"/>
      <c r="BX1748" s="15"/>
      <c r="BY1748" s="15"/>
      <c r="BZ1748" s="15"/>
    </row>
    <row r="1749" spans="1:78" ht="15" customHeight="1" x14ac:dyDescent="0.75">
      <c r="A1749" s="10">
        <v>1</v>
      </c>
      <c r="B1749" s="11">
        <v>12000</v>
      </c>
      <c r="C1749" s="11">
        <v>15231</v>
      </c>
      <c r="D1749" s="11">
        <v>42845.01</v>
      </c>
      <c r="E1749" s="11">
        <v>6.5</v>
      </c>
      <c r="F1749" s="11">
        <v>0</v>
      </c>
      <c r="G1749" s="11">
        <v>1</v>
      </c>
      <c r="H1749" s="11">
        <v>65.966666666999998</v>
      </c>
      <c r="I1749" s="11">
        <v>2</v>
      </c>
      <c r="J1749" s="11">
        <v>18</v>
      </c>
      <c r="K1749" s="11"/>
      <c r="L1749" s="11" t="s">
        <v>20</v>
      </c>
      <c r="M1749" s="11" t="s">
        <v>15</v>
      </c>
      <c r="N1749" s="11">
        <f t="shared" si="189"/>
        <v>0</v>
      </c>
      <c r="O1749" s="11">
        <f t="shared" si="190"/>
        <v>0</v>
      </c>
      <c r="P1749" s="11">
        <f t="shared" si="191"/>
        <v>0</v>
      </c>
      <c r="Q1749" s="11">
        <f t="shared" si="192"/>
        <v>1</v>
      </c>
      <c r="R1749" s="11">
        <f t="shared" si="193"/>
        <v>0</v>
      </c>
      <c r="S1749" s="11">
        <f t="shared" si="194"/>
        <v>0</v>
      </c>
      <c r="T1749" s="9">
        <f t="shared" si="195"/>
        <v>0</v>
      </c>
      <c r="AT1749" s="18"/>
      <c r="AU1749" s="15"/>
      <c r="AV1749" s="15"/>
      <c r="AW1749" s="15"/>
      <c r="AX1749" s="15"/>
      <c r="AY1749" s="15"/>
      <c r="AZ1749" s="15"/>
      <c r="BA1749" s="15"/>
      <c r="BB1749" s="15"/>
      <c r="BC1749" s="15"/>
      <c r="BD1749" s="15"/>
      <c r="BE1749" s="15"/>
      <c r="BF1749" s="15"/>
      <c r="BG1749" s="15"/>
      <c r="BH1749" s="15"/>
      <c r="BI1749" s="15"/>
      <c r="BJ1749" s="15"/>
      <c r="BK1749" s="15"/>
      <c r="BL1749" s="15"/>
      <c r="BM1749" s="15"/>
      <c r="BN1749" s="15"/>
      <c r="BO1749" s="15"/>
      <c r="BQ1749" s="18"/>
      <c r="BR1749" s="15"/>
      <c r="BS1749" s="15"/>
      <c r="BT1749" s="15"/>
      <c r="BU1749" s="15"/>
      <c r="BV1749" s="15"/>
      <c r="BW1749" s="15"/>
      <c r="BX1749" s="15"/>
      <c r="BY1749" s="15"/>
      <c r="BZ1749" s="15"/>
    </row>
    <row r="1750" spans="1:78" ht="15" customHeight="1" x14ac:dyDescent="0.75">
      <c r="A1750" s="10">
        <v>1</v>
      </c>
      <c r="B1750" s="11">
        <v>12000</v>
      </c>
      <c r="C1750" s="11">
        <v>48786</v>
      </c>
      <c r="D1750" s="11">
        <v>89800</v>
      </c>
      <c r="E1750" s="11">
        <v>29.9</v>
      </c>
      <c r="F1750" s="11">
        <v>0</v>
      </c>
      <c r="G1750" s="11">
        <v>5</v>
      </c>
      <c r="H1750" s="11">
        <v>220.13333333</v>
      </c>
      <c r="I1750" s="11">
        <v>1</v>
      </c>
      <c r="J1750" s="11">
        <v>16</v>
      </c>
      <c r="K1750" s="11"/>
      <c r="L1750" s="11" t="s">
        <v>13</v>
      </c>
      <c r="M1750" s="11" t="s">
        <v>18</v>
      </c>
      <c r="N1750" s="11">
        <f t="shared" si="189"/>
        <v>1</v>
      </c>
      <c r="O1750" s="11">
        <f t="shared" si="190"/>
        <v>0</v>
      </c>
      <c r="P1750" s="11">
        <f t="shared" si="191"/>
        <v>0</v>
      </c>
      <c r="Q1750" s="11">
        <f t="shared" si="192"/>
        <v>0</v>
      </c>
      <c r="R1750" s="11">
        <f t="shared" si="193"/>
        <v>0</v>
      </c>
      <c r="S1750" s="11">
        <f t="shared" si="194"/>
        <v>1</v>
      </c>
      <c r="T1750" s="9">
        <f t="shared" si="195"/>
        <v>220.13333333</v>
      </c>
      <c r="AT1750" s="18"/>
      <c r="AU1750" s="15"/>
      <c r="AV1750" s="15"/>
      <c r="AW1750" s="15"/>
      <c r="AX1750" s="15"/>
      <c r="AY1750" s="15"/>
      <c r="AZ1750" s="15"/>
      <c r="BA1750" s="15"/>
      <c r="BB1750" s="15"/>
      <c r="BC1750" s="15"/>
      <c r="BD1750" s="15"/>
      <c r="BE1750" s="15"/>
      <c r="BF1750" s="15"/>
      <c r="BG1750" s="15"/>
      <c r="BH1750" s="15"/>
      <c r="BI1750" s="15"/>
      <c r="BJ1750" s="15"/>
      <c r="BK1750" s="15"/>
      <c r="BL1750" s="15"/>
      <c r="BM1750" s="15"/>
      <c r="BN1750" s="15"/>
      <c r="BO1750" s="15"/>
      <c r="BQ1750" s="18"/>
      <c r="BR1750" s="15"/>
      <c r="BS1750" s="15"/>
      <c r="BT1750" s="15"/>
      <c r="BU1750" s="15"/>
      <c r="BV1750" s="15"/>
      <c r="BW1750" s="15"/>
      <c r="BX1750" s="15"/>
      <c r="BY1750" s="15"/>
      <c r="BZ1750" s="15"/>
    </row>
    <row r="1751" spans="1:78" ht="15" customHeight="1" x14ac:dyDescent="0.75">
      <c r="A1751" s="10">
        <v>1</v>
      </c>
      <c r="B1751" s="11">
        <v>12000</v>
      </c>
      <c r="C1751" s="11">
        <v>74265</v>
      </c>
      <c r="D1751" s="11">
        <v>91000</v>
      </c>
      <c r="E1751" s="11">
        <v>7</v>
      </c>
      <c r="F1751" s="11">
        <v>1</v>
      </c>
      <c r="G1751" s="11">
        <v>0</v>
      </c>
      <c r="H1751" s="11">
        <v>137</v>
      </c>
      <c r="I1751" s="11">
        <v>0</v>
      </c>
      <c r="J1751" s="11">
        <v>3</v>
      </c>
      <c r="K1751" s="11"/>
      <c r="L1751" s="11" t="s">
        <v>13</v>
      </c>
      <c r="M1751" s="11" t="s">
        <v>14</v>
      </c>
      <c r="N1751" s="11">
        <f t="shared" si="189"/>
        <v>1</v>
      </c>
      <c r="O1751" s="11">
        <f t="shared" si="190"/>
        <v>0</v>
      </c>
      <c r="P1751" s="11">
        <f t="shared" si="191"/>
        <v>1</v>
      </c>
      <c r="Q1751" s="11">
        <f t="shared" si="192"/>
        <v>0</v>
      </c>
      <c r="R1751" s="11">
        <f t="shared" si="193"/>
        <v>0</v>
      </c>
      <c r="S1751" s="11">
        <f t="shared" si="194"/>
        <v>0</v>
      </c>
      <c r="T1751" s="9">
        <f t="shared" si="195"/>
        <v>137</v>
      </c>
      <c r="AT1751" s="18"/>
      <c r="AU1751" s="15"/>
      <c r="AV1751" s="15"/>
      <c r="AW1751" s="15"/>
      <c r="AX1751" s="15"/>
      <c r="AY1751" s="15"/>
      <c r="AZ1751" s="15"/>
      <c r="BA1751" s="15"/>
      <c r="BB1751" s="15"/>
      <c r="BC1751" s="15"/>
      <c r="BD1751" s="15"/>
      <c r="BE1751" s="15"/>
      <c r="BF1751" s="15"/>
      <c r="BG1751" s="15"/>
      <c r="BH1751" s="15"/>
      <c r="BI1751" s="15"/>
      <c r="BJ1751" s="15"/>
      <c r="BK1751" s="15"/>
      <c r="BL1751" s="15"/>
      <c r="BM1751" s="15"/>
      <c r="BN1751" s="15"/>
      <c r="BO1751" s="15"/>
      <c r="BQ1751" s="18"/>
      <c r="BR1751" s="15"/>
      <c r="BS1751" s="15"/>
      <c r="BT1751" s="15"/>
      <c r="BU1751" s="15"/>
      <c r="BV1751" s="15"/>
      <c r="BW1751" s="15"/>
      <c r="BX1751" s="15"/>
      <c r="BY1751" s="15"/>
      <c r="BZ1751" s="15"/>
    </row>
    <row r="1752" spans="1:78" ht="15" customHeight="1" x14ac:dyDescent="0.75">
      <c r="A1752" s="10">
        <v>1</v>
      </c>
      <c r="B1752" s="11">
        <v>12000</v>
      </c>
      <c r="C1752" s="11">
        <v>42000</v>
      </c>
      <c r="D1752" s="11">
        <v>58000</v>
      </c>
      <c r="E1752" s="11">
        <v>5</v>
      </c>
      <c r="F1752" s="11">
        <v>0</v>
      </c>
      <c r="G1752" s="11">
        <v>1</v>
      </c>
      <c r="H1752" s="11">
        <v>113.63333333</v>
      </c>
      <c r="I1752" s="11">
        <v>1</v>
      </c>
      <c r="J1752" s="11">
        <v>18</v>
      </c>
      <c r="K1752" s="11"/>
      <c r="L1752" s="11" t="s">
        <v>20</v>
      </c>
      <c r="M1752" s="11" t="s">
        <v>14</v>
      </c>
      <c r="N1752" s="11">
        <f t="shared" si="189"/>
        <v>0</v>
      </c>
      <c r="O1752" s="11">
        <f t="shared" si="190"/>
        <v>0</v>
      </c>
      <c r="P1752" s="11">
        <f t="shared" si="191"/>
        <v>1</v>
      </c>
      <c r="Q1752" s="11">
        <f t="shared" si="192"/>
        <v>0</v>
      </c>
      <c r="R1752" s="11">
        <f t="shared" si="193"/>
        <v>0</v>
      </c>
      <c r="S1752" s="11">
        <f t="shared" si="194"/>
        <v>0</v>
      </c>
      <c r="T1752" s="9">
        <f t="shared" si="195"/>
        <v>0</v>
      </c>
      <c r="AT1752" s="18"/>
      <c r="AU1752" s="15"/>
      <c r="AV1752" s="15"/>
      <c r="AW1752" s="15"/>
      <c r="AX1752" s="15"/>
      <c r="AY1752" s="15"/>
      <c r="AZ1752" s="15"/>
      <c r="BA1752" s="15"/>
      <c r="BB1752" s="15"/>
      <c r="BC1752" s="15"/>
      <c r="BD1752" s="15"/>
      <c r="BE1752" s="15"/>
      <c r="BF1752" s="15"/>
      <c r="BG1752" s="15"/>
      <c r="BH1752" s="15"/>
      <c r="BI1752" s="15"/>
      <c r="BJ1752" s="15"/>
      <c r="BK1752" s="15"/>
      <c r="BL1752" s="15"/>
      <c r="BM1752" s="15"/>
      <c r="BN1752" s="15"/>
      <c r="BO1752" s="15"/>
      <c r="BQ1752" s="18"/>
      <c r="BR1752" s="15"/>
      <c r="BS1752" s="15"/>
      <c r="BT1752" s="15"/>
      <c r="BU1752" s="15"/>
      <c r="BV1752" s="15"/>
      <c r="BW1752" s="15"/>
      <c r="BX1752" s="15"/>
      <c r="BY1752" s="15"/>
      <c r="BZ1752" s="15"/>
    </row>
    <row r="1753" spans="1:78" ht="15" customHeight="1" x14ac:dyDescent="0.75">
      <c r="A1753" s="10">
        <v>0</v>
      </c>
      <c r="B1753" s="11">
        <v>12000</v>
      </c>
      <c r="C1753" s="11">
        <v>76674</v>
      </c>
      <c r="D1753" s="11">
        <v>97936</v>
      </c>
      <c r="E1753" s="11">
        <v>5</v>
      </c>
      <c r="F1753" s="11">
        <v>0</v>
      </c>
      <c r="G1753" s="11">
        <v>0</v>
      </c>
      <c r="H1753" s="11">
        <v>147.91420273</v>
      </c>
      <c r="I1753" s="11">
        <v>2</v>
      </c>
      <c r="J1753" s="11">
        <v>27</v>
      </c>
      <c r="K1753" s="11">
        <v>41.225763159000003</v>
      </c>
      <c r="L1753" s="11" t="s">
        <v>20</v>
      </c>
      <c r="M1753" s="11" t="s">
        <v>17</v>
      </c>
      <c r="N1753" s="11">
        <f t="shared" si="189"/>
        <v>0</v>
      </c>
      <c r="O1753" s="11">
        <f t="shared" si="190"/>
        <v>1</v>
      </c>
      <c r="P1753" s="11">
        <f t="shared" si="191"/>
        <v>0</v>
      </c>
      <c r="Q1753" s="11">
        <f t="shared" si="192"/>
        <v>0</v>
      </c>
      <c r="R1753" s="11">
        <f t="shared" si="193"/>
        <v>0</v>
      </c>
      <c r="S1753" s="11">
        <f t="shared" si="194"/>
        <v>0</v>
      </c>
      <c r="T1753" s="9">
        <f t="shared" si="195"/>
        <v>0</v>
      </c>
      <c r="AT1753" s="18"/>
      <c r="AU1753" s="15"/>
      <c r="AV1753" s="15"/>
      <c r="AW1753" s="15"/>
      <c r="AX1753" s="15"/>
      <c r="AY1753" s="15"/>
      <c r="AZ1753" s="15"/>
      <c r="BA1753" s="15"/>
      <c r="BB1753" s="15"/>
      <c r="BC1753" s="15"/>
      <c r="BD1753" s="15"/>
      <c r="BE1753" s="15"/>
      <c r="BF1753" s="15"/>
      <c r="BG1753" s="15"/>
      <c r="BH1753" s="15"/>
      <c r="BI1753" s="15"/>
      <c r="BJ1753" s="15"/>
      <c r="BK1753" s="15"/>
      <c r="BL1753" s="15"/>
      <c r="BM1753" s="15"/>
      <c r="BN1753" s="15"/>
      <c r="BO1753" s="15"/>
      <c r="BQ1753" s="18"/>
      <c r="BR1753" s="15"/>
      <c r="BS1753" s="15"/>
      <c r="BT1753" s="15"/>
      <c r="BU1753" s="15"/>
      <c r="BV1753" s="15"/>
      <c r="BW1753" s="15"/>
      <c r="BX1753" s="15"/>
      <c r="BY1753" s="15"/>
      <c r="BZ1753" s="15"/>
    </row>
    <row r="1754" spans="1:78" ht="15" customHeight="1" x14ac:dyDescent="0.75">
      <c r="A1754" s="10">
        <v>1</v>
      </c>
      <c r="B1754" s="11">
        <v>12000</v>
      </c>
      <c r="C1754" s="11">
        <v>54257</v>
      </c>
      <c r="D1754" s="11">
        <v>82764</v>
      </c>
      <c r="E1754" s="11">
        <v>14</v>
      </c>
      <c r="F1754" s="11">
        <v>1</v>
      </c>
      <c r="G1754" s="11">
        <v>1</v>
      </c>
      <c r="H1754" s="11">
        <v>188.33742176999999</v>
      </c>
      <c r="I1754" s="11">
        <v>2</v>
      </c>
      <c r="J1754" s="11">
        <v>31</v>
      </c>
      <c r="K1754" s="11">
        <v>38.942759641000002</v>
      </c>
      <c r="L1754" s="11"/>
      <c r="M1754" s="11" t="s">
        <v>14</v>
      </c>
      <c r="N1754" s="11">
        <f t="shared" si="189"/>
        <v>0</v>
      </c>
      <c r="O1754" s="11">
        <f t="shared" si="190"/>
        <v>0</v>
      </c>
      <c r="P1754" s="11">
        <f t="shared" si="191"/>
        <v>1</v>
      </c>
      <c r="Q1754" s="11">
        <f t="shared" si="192"/>
        <v>0</v>
      </c>
      <c r="R1754" s="11">
        <f t="shared" si="193"/>
        <v>0</v>
      </c>
      <c r="S1754" s="11">
        <f t="shared" si="194"/>
        <v>0</v>
      </c>
      <c r="T1754" s="9">
        <f t="shared" si="195"/>
        <v>0</v>
      </c>
      <c r="AT1754" s="18"/>
      <c r="AU1754" s="15"/>
      <c r="AV1754" s="15"/>
      <c r="AW1754" s="15"/>
      <c r="AX1754" s="15"/>
      <c r="AY1754" s="15"/>
      <c r="AZ1754" s="15"/>
      <c r="BA1754" s="15"/>
      <c r="BB1754" s="15"/>
      <c r="BC1754" s="15"/>
      <c r="BD1754" s="15"/>
      <c r="BE1754" s="15"/>
      <c r="BF1754" s="15"/>
      <c r="BG1754" s="15"/>
      <c r="BH1754" s="15"/>
      <c r="BI1754" s="15"/>
      <c r="BJ1754" s="15"/>
      <c r="BK1754" s="15"/>
      <c r="BL1754" s="15"/>
      <c r="BM1754" s="15"/>
      <c r="BN1754" s="15"/>
      <c r="BO1754" s="15"/>
      <c r="BQ1754" s="18"/>
      <c r="BR1754" s="15"/>
      <c r="BS1754" s="15"/>
      <c r="BT1754" s="15"/>
      <c r="BU1754" s="15"/>
      <c r="BV1754" s="15"/>
      <c r="BW1754" s="15"/>
      <c r="BX1754" s="15"/>
      <c r="BY1754" s="15"/>
      <c r="BZ1754" s="15"/>
    </row>
    <row r="1755" spans="1:78" ht="15" customHeight="1" x14ac:dyDescent="0.75">
      <c r="A1755" s="10">
        <v>0</v>
      </c>
      <c r="B1755" s="11">
        <v>12000</v>
      </c>
      <c r="C1755" s="11">
        <v>36072</v>
      </c>
      <c r="D1755" s="11">
        <v>62960</v>
      </c>
      <c r="E1755" s="11">
        <v>8</v>
      </c>
      <c r="F1755" s="11">
        <v>0</v>
      </c>
      <c r="G1755" s="11">
        <v>0</v>
      </c>
      <c r="H1755" s="11">
        <v>288.5298732</v>
      </c>
      <c r="I1755" s="11">
        <v>0</v>
      </c>
      <c r="J1755" s="11">
        <v>16</v>
      </c>
      <c r="K1755" s="11">
        <v>22.423002458999999</v>
      </c>
      <c r="L1755" s="11" t="s">
        <v>20</v>
      </c>
      <c r="M1755" s="11" t="s">
        <v>18</v>
      </c>
      <c r="N1755" s="11">
        <f t="shared" si="189"/>
        <v>0</v>
      </c>
      <c r="O1755" s="11">
        <f t="shared" si="190"/>
        <v>0</v>
      </c>
      <c r="P1755" s="11">
        <f t="shared" si="191"/>
        <v>0</v>
      </c>
      <c r="Q1755" s="11">
        <f t="shared" si="192"/>
        <v>0</v>
      </c>
      <c r="R1755" s="11">
        <f t="shared" si="193"/>
        <v>0</v>
      </c>
      <c r="S1755" s="11">
        <f t="shared" si="194"/>
        <v>1</v>
      </c>
      <c r="T1755" s="9">
        <f t="shared" si="195"/>
        <v>0</v>
      </c>
      <c r="AT1755" s="18"/>
      <c r="AU1755" s="15"/>
      <c r="AV1755" s="15"/>
      <c r="AW1755" s="15"/>
      <c r="AX1755" s="15"/>
      <c r="AY1755" s="15"/>
      <c r="AZ1755" s="15"/>
      <c r="BA1755" s="15"/>
      <c r="BB1755" s="15"/>
      <c r="BC1755" s="15"/>
      <c r="BD1755" s="15"/>
      <c r="BE1755" s="15"/>
      <c r="BF1755" s="15"/>
      <c r="BG1755" s="15"/>
      <c r="BH1755" s="15"/>
      <c r="BI1755" s="15"/>
      <c r="BJ1755" s="15"/>
      <c r="BK1755" s="15"/>
      <c r="BL1755" s="15"/>
      <c r="BM1755" s="15"/>
      <c r="BN1755" s="15"/>
      <c r="BO1755" s="15"/>
      <c r="BQ1755" s="18"/>
      <c r="BR1755" s="15"/>
      <c r="BS1755" s="15"/>
      <c r="BT1755" s="15"/>
      <c r="BU1755" s="15"/>
      <c r="BV1755" s="15"/>
      <c r="BW1755" s="15"/>
      <c r="BX1755" s="15"/>
      <c r="BY1755" s="15"/>
      <c r="BZ1755" s="15"/>
    </row>
    <row r="1756" spans="1:78" ht="15" customHeight="1" x14ac:dyDescent="0.75">
      <c r="A1756" s="10">
        <v>0</v>
      </c>
      <c r="B1756" s="11">
        <v>12000</v>
      </c>
      <c r="C1756" s="11">
        <v>97650</v>
      </c>
      <c r="D1756" s="11">
        <v>115931</v>
      </c>
      <c r="E1756" s="11">
        <v>11</v>
      </c>
      <c r="F1756" s="11">
        <v>0</v>
      </c>
      <c r="G1756" s="11">
        <v>0</v>
      </c>
      <c r="H1756" s="11">
        <v>199.82804200999999</v>
      </c>
      <c r="I1756" s="11">
        <v>1</v>
      </c>
      <c r="J1756" s="11">
        <v>17</v>
      </c>
      <c r="K1756" s="11">
        <v>34.387943972999999</v>
      </c>
      <c r="L1756" s="11" t="s">
        <v>20</v>
      </c>
      <c r="M1756" s="11" t="s">
        <v>18</v>
      </c>
      <c r="N1756" s="11">
        <f t="shared" si="189"/>
        <v>0</v>
      </c>
      <c r="O1756" s="11">
        <f t="shared" si="190"/>
        <v>0</v>
      </c>
      <c r="P1756" s="11">
        <f t="shared" si="191"/>
        <v>0</v>
      </c>
      <c r="Q1756" s="11">
        <f t="shared" si="192"/>
        <v>0</v>
      </c>
      <c r="R1756" s="11">
        <f t="shared" si="193"/>
        <v>0</v>
      </c>
      <c r="S1756" s="11">
        <f t="shared" si="194"/>
        <v>1</v>
      </c>
      <c r="T1756" s="9">
        <f t="shared" si="195"/>
        <v>0</v>
      </c>
      <c r="AT1756" s="18"/>
      <c r="AU1756" s="15"/>
      <c r="AV1756" s="15"/>
      <c r="AW1756" s="15"/>
      <c r="AX1756" s="15"/>
      <c r="AY1756" s="15"/>
      <c r="AZ1756" s="15"/>
      <c r="BA1756" s="15"/>
      <c r="BB1756" s="15"/>
      <c r="BC1756" s="15"/>
      <c r="BD1756" s="15"/>
      <c r="BE1756" s="15"/>
      <c r="BF1756" s="15"/>
      <c r="BG1756" s="15"/>
      <c r="BH1756" s="15"/>
      <c r="BI1756" s="15"/>
      <c r="BJ1756" s="15"/>
      <c r="BK1756" s="15"/>
      <c r="BL1756" s="15"/>
      <c r="BM1756" s="15"/>
      <c r="BN1756" s="15"/>
      <c r="BO1756" s="15"/>
      <c r="BQ1756" s="18"/>
      <c r="BR1756" s="15"/>
      <c r="BS1756" s="15"/>
      <c r="BT1756" s="15"/>
      <c r="BU1756" s="15"/>
      <c r="BV1756" s="15"/>
      <c r="BW1756" s="15"/>
      <c r="BX1756" s="15"/>
      <c r="BY1756" s="15"/>
      <c r="BZ1756" s="15"/>
    </row>
    <row r="1757" spans="1:78" ht="15" customHeight="1" x14ac:dyDescent="0.75">
      <c r="A1757" s="10">
        <v>0</v>
      </c>
      <c r="B1757" s="11">
        <v>12000</v>
      </c>
      <c r="C1757" s="11"/>
      <c r="D1757" s="11">
        <v>67446</v>
      </c>
      <c r="E1757" s="11"/>
      <c r="F1757" s="11">
        <v>0</v>
      </c>
      <c r="G1757" s="11">
        <v>0</v>
      </c>
      <c r="H1757" s="11">
        <v>356.93333041</v>
      </c>
      <c r="I1757" s="11">
        <v>0</v>
      </c>
      <c r="J1757" s="11">
        <v>7</v>
      </c>
      <c r="K1757" s="11">
        <v>37.934443412</v>
      </c>
      <c r="L1757" s="11" t="s">
        <v>13</v>
      </c>
      <c r="M1757" s="11" t="s">
        <v>14</v>
      </c>
      <c r="N1757" s="11">
        <f t="shared" si="189"/>
        <v>1</v>
      </c>
      <c r="O1757" s="11">
        <f t="shared" si="190"/>
        <v>0</v>
      </c>
      <c r="P1757" s="11">
        <f t="shared" si="191"/>
        <v>1</v>
      </c>
      <c r="Q1757" s="11">
        <f t="shared" si="192"/>
        <v>0</v>
      </c>
      <c r="R1757" s="11">
        <f t="shared" si="193"/>
        <v>0</v>
      </c>
      <c r="S1757" s="11">
        <f t="shared" si="194"/>
        <v>0</v>
      </c>
      <c r="T1757" s="9">
        <f t="shared" si="195"/>
        <v>356.93333041</v>
      </c>
      <c r="AT1757" s="18"/>
      <c r="AU1757" s="15"/>
      <c r="AV1757" s="15"/>
      <c r="AW1757" s="15"/>
      <c r="AX1757" s="15"/>
      <c r="AY1757" s="15"/>
      <c r="AZ1757" s="15"/>
      <c r="BA1757" s="15"/>
      <c r="BB1757" s="15"/>
      <c r="BC1757" s="15"/>
      <c r="BD1757" s="15"/>
      <c r="BE1757" s="15"/>
      <c r="BF1757" s="15"/>
      <c r="BG1757" s="15"/>
      <c r="BH1757" s="15"/>
      <c r="BI1757" s="15"/>
      <c r="BJ1757" s="15"/>
      <c r="BK1757" s="15"/>
      <c r="BL1757" s="15"/>
      <c r="BM1757" s="15"/>
      <c r="BN1757" s="15"/>
      <c r="BO1757" s="15"/>
      <c r="BQ1757" s="18"/>
      <c r="BR1757" s="15"/>
      <c r="BS1757" s="15"/>
      <c r="BT1757" s="15"/>
      <c r="BU1757" s="15"/>
      <c r="BV1757" s="15"/>
      <c r="BW1757" s="15"/>
      <c r="BX1757" s="15"/>
      <c r="BY1757" s="15"/>
      <c r="BZ1757" s="15"/>
    </row>
    <row r="1758" spans="1:78" ht="15" customHeight="1" x14ac:dyDescent="0.75">
      <c r="A1758" s="10">
        <v>0</v>
      </c>
      <c r="B1758" s="11">
        <v>12000</v>
      </c>
      <c r="C1758" s="11">
        <v>88210</v>
      </c>
      <c r="D1758" s="11">
        <v>114224</v>
      </c>
      <c r="E1758" s="11">
        <v>8</v>
      </c>
      <c r="F1758" s="11">
        <v>0</v>
      </c>
      <c r="G1758" s="11">
        <v>0</v>
      </c>
      <c r="H1758" s="11">
        <v>203.46897898</v>
      </c>
      <c r="I1758" s="11">
        <v>1</v>
      </c>
      <c r="J1758" s="11">
        <v>36</v>
      </c>
      <c r="K1758" s="11">
        <v>41.572971522000003</v>
      </c>
      <c r="L1758" s="11" t="s">
        <v>20</v>
      </c>
      <c r="M1758" s="11" t="s">
        <v>18</v>
      </c>
      <c r="N1758" s="11">
        <f t="shared" si="189"/>
        <v>0</v>
      </c>
      <c r="O1758" s="11">
        <f t="shared" si="190"/>
        <v>0</v>
      </c>
      <c r="P1758" s="11">
        <f t="shared" si="191"/>
        <v>0</v>
      </c>
      <c r="Q1758" s="11">
        <f t="shared" si="192"/>
        <v>0</v>
      </c>
      <c r="R1758" s="11">
        <f t="shared" si="193"/>
        <v>0</v>
      </c>
      <c r="S1758" s="11">
        <f t="shared" si="194"/>
        <v>1</v>
      </c>
      <c r="T1758" s="9">
        <f t="shared" si="195"/>
        <v>0</v>
      </c>
      <c r="AT1758" s="18"/>
      <c r="AU1758" s="15"/>
      <c r="AV1758" s="15"/>
      <c r="AW1758" s="15"/>
      <c r="AX1758" s="15"/>
      <c r="AY1758" s="15"/>
      <c r="AZ1758" s="15"/>
      <c r="BA1758" s="15"/>
      <c r="BB1758" s="15"/>
      <c r="BC1758" s="15"/>
      <c r="BD1758" s="15"/>
      <c r="BE1758" s="15"/>
      <c r="BF1758" s="15"/>
      <c r="BG1758" s="15"/>
      <c r="BH1758" s="15"/>
      <c r="BI1758" s="15"/>
      <c r="BJ1758" s="15"/>
      <c r="BK1758" s="15"/>
      <c r="BL1758" s="15"/>
      <c r="BM1758" s="15"/>
      <c r="BN1758" s="15"/>
      <c r="BO1758" s="15"/>
      <c r="BQ1758" s="18"/>
      <c r="BR1758" s="15"/>
      <c r="BS1758" s="15"/>
      <c r="BT1758" s="15"/>
      <c r="BU1758" s="15"/>
      <c r="BV1758" s="15"/>
      <c r="BW1758" s="15"/>
      <c r="BX1758" s="15"/>
      <c r="BY1758" s="15"/>
      <c r="BZ1758" s="15"/>
    </row>
    <row r="1759" spans="1:78" ht="15" customHeight="1" x14ac:dyDescent="0.75">
      <c r="A1759" s="10">
        <v>0</v>
      </c>
      <c r="B1759" s="11">
        <v>12000</v>
      </c>
      <c r="C1759" s="11">
        <v>84191</v>
      </c>
      <c r="D1759" s="11">
        <v>100654</v>
      </c>
      <c r="E1759" s="11">
        <v>0</v>
      </c>
      <c r="F1759" s="11">
        <v>0</v>
      </c>
      <c r="G1759" s="11">
        <v>0</v>
      </c>
      <c r="H1759" s="11">
        <v>79.677885377999999</v>
      </c>
      <c r="I1759" s="11">
        <v>1</v>
      </c>
      <c r="J1759" s="11">
        <v>20</v>
      </c>
      <c r="K1759" s="11">
        <v>33.773303261999999</v>
      </c>
      <c r="L1759" s="11" t="s">
        <v>13</v>
      </c>
      <c r="M1759" s="11" t="s">
        <v>18</v>
      </c>
      <c r="N1759" s="11">
        <f t="shared" si="189"/>
        <v>1</v>
      </c>
      <c r="O1759" s="11">
        <f t="shared" si="190"/>
        <v>0</v>
      </c>
      <c r="P1759" s="11">
        <f t="shared" si="191"/>
        <v>0</v>
      </c>
      <c r="Q1759" s="11">
        <f t="shared" si="192"/>
        <v>0</v>
      </c>
      <c r="R1759" s="11">
        <f t="shared" si="193"/>
        <v>0</v>
      </c>
      <c r="S1759" s="11">
        <f t="shared" si="194"/>
        <v>1</v>
      </c>
      <c r="T1759" s="9">
        <f t="shared" si="195"/>
        <v>79.677885377999999</v>
      </c>
      <c r="AT1759" s="18"/>
      <c r="AU1759" s="15"/>
      <c r="AV1759" s="15"/>
      <c r="AW1759" s="15"/>
      <c r="AX1759" s="15"/>
      <c r="AY1759" s="15"/>
      <c r="AZ1759" s="15"/>
      <c r="BA1759" s="15"/>
      <c r="BB1759" s="15"/>
      <c r="BC1759" s="15"/>
      <c r="BD1759" s="15"/>
      <c r="BE1759" s="15"/>
      <c r="BF1759" s="15"/>
      <c r="BG1759" s="15"/>
      <c r="BH1759" s="15"/>
      <c r="BI1759" s="15"/>
      <c r="BJ1759" s="15"/>
      <c r="BK1759" s="15"/>
      <c r="BL1759" s="15"/>
      <c r="BM1759" s="15"/>
      <c r="BN1759" s="15"/>
      <c r="BO1759" s="15"/>
      <c r="BQ1759" s="18"/>
      <c r="BR1759" s="15"/>
      <c r="BS1759" s="15"/>
      <c r="BT1759" s="15"/>
      <c r="BU1759" s="15"/>
      <c r="BV1759" s="15"/>
      <c r="BW1759" s="15"/>
      <c r="BX1759" s="15"/>
      <c r="BY1759" s="15"/>
      <c r="BZ1759" s="15"/>
    </row>
    <row r="1760" spans="1:78" ht="15" customHeight="1" x14ac:dyDescent="0.75">
      <c r="A1760" s="10">
        <v>0</v>
      </c>
      <c r="B1760" s="11">
        <v>12000</v>
      </c>
      <c r="C1760" s="11">
        <v>63589</v>
      </c>
      <c r="D1760" s="11">
        <v>75959</v>
      </c>
      <c r="E1760" s="11">
        <v>14</v>
      </c>
      <c r="F1760" s="11">
        <v>1</v>
      </c>
      <c r="G1760" s="11">
        <v>0</v>
      </c>
      <c r="H1760" s="11">
        <v>253.61692796</v>
      </c>
      <c r="I1760" s="11">
        <v>1</v>
      </c>
      <c r="J1760" s="11">
        <v>31</v>
      </c>
      <c r="K1760" s="11">
        <v>43.159700579999999</v>
      </c>
      <c r="L1760" s="11" t="s">
        <v>13</v>
      </c>
      <c r="M1760" s="11" t="s">
        <v>15</v>
      </c>
      <c r="N1760" s="11">
        <f t="shared" si="189"/>
        <v>1</v>
      </c>
      <c r="O1760" s="11">
        <f t="shared" si="190"/>
        <v>0</v>
      </c>
      <c r="P1760" s="11">
        <f t="shared" si="191"/>
        <v>0</v>
      </c>
      <c r="Q1760" s="11">
        <f t="shared" si="192"/>
        <v>1</v>
      </c>
      <c r="R1760" s="11">
        <f t="shared" si="193"/>
        <v>0</v>
      </c>
      <c r="S1760" s="11">
        <f t="shared" si="194"/>
        <v>0</v>
      </c>
      <c r="T1760" s="9">
        <f t="shared" si="195"/>
        <v>253.61692796</v>
      </c>
      <c r="AT1760" s="18"/>
      <c r="AU1760" s="15"/>
      <c r="AV1760" s="15"/>
      <c r="AW1760" s="15"/>
      <c r="AX1760" s="15"/>
      <c r="AY1760" s="15"/>
      <c r="AZ1760" s="15"/>
      <c r="BA1760" s="15"/>
      <c r="BB1760" s="15"/>
      <c r="BC1760" s="15"/>
      <c r="BD1760" s="15"/>
      <c r="BE1760" s="15"/>
      <c r="BF1760" s="15"/>
      <c r="BG1760" s="15"/>
      <c r="BH1760" s="15"/>
      <c r="BI1760" s="15"/>
      <c r="BJ1760" s="15"/>
      <c r="BK1760" s="15"/>
      <c r="BL1760" s="15"/>
      <c r="BM1760" s="15"/>
      <c r="BN1760" s="15"/>
      <c r="BO1760" s="15"/>
      <c r="BQ1760" s="18"/>
      <c r="BR1760" s="15"/>
      <c r="BS1760" s="15"/>
      <c r="BT1760" s="15"/>
      <c r="BU1760" s="15"/>
      <c r="BV1760" s="15"/>
      <c r="BW1760" s="15"/>
      <c r="BX1760" s="15"/>
      <c r="BY1760" s="15"/>
      <c r="BZ1760" s="15"/>
    </row>
    <row r="1761" spans="1:78" ht="15" customHeight="1" x14ac:dyDescent="0.75">
      <c r="A1761" s="10">
        <v>1</v>
      </c>
      <c r="B1761" s="11">
        <v>12000</v>
      </c>
      <c r="C1761" s="11"/>
      <c r="D1761" s="11">
        <v>33879</v>
      </c>
      <c r="E1761" s="11"/>
      <c r="F1761" s="11">
        <v>1</v>
      </c>
      <c r="G1761" s="11">
        <v>0</v>
      </c>
      <c r="H1761" s="11">
        <v>121.37953588000001</v>
      </c>
      <c r="I1761" s="11">
        <v>0</v>
      </c>
      <c r="J1761" s="11">
        <v>4</v>
      </c>
      <c r="K1761" s="11">
        <v>39.694691370000001</v>
      </c>
      <c r="L1761" s="11" t="s">
        <v>20</v>
      </c>
      <c r="M1761" s="11" t="s">
        <v>14</v>
      </c>
      <c r="N1761" s="11">
        <f t="shared" si="189"/>
        <v>0</v>
      </c>
      <c r="O1761" s="11">
        <f t="shared" si="190"/>
        <v>0</v>
      </c>
      <c r="P1761" s="11">
        <f t="shared" si="191"/>
        <v>1</v>
      </c>
      <c r="Q1761" s="11">
        <f t="shared" si="192"/>
        <v>0</v>
      </c>
      <c r="R1761" s="11">
        <f t="shared" si="193"/>
        <v>0</v>
      </c>
      <c r="S1761" s="11">
        <f t="shared" si="194"/>
        <v>0</v>
      </c>
      <c r="T1761" s="9">
        <f t="shared" si="195"/>
        <v>0</v>
      </c>
      <c r="AT1761" s="18"/>
      <c r="AU1761" s="15"/>
      <c r="AV1761" s="15"/>
      <c r="AW1761" s="15"/>
      <c r="AX1761" s="15"/>
      <c r="AY1761" s="15"/>
      <c r="AZ1761" s="15"/>
      <c r="BA1761" s="15"/>
      <c r="BB1761" s="15"/>
      <c r="BC1761" s="15"/>
      <c r="BD1761" s="15"/>
      <c r="BE1761" s="15"/>
      <c r="BF1761" s="15"/>
      <c r="BG1761" s="15"/>
      <c r="BH1761" s="15"/>
      <c r="BI1761" s="15"/>
      <c r="BJ1761" s="15"/>
      <c r="BK1761" s="15"/>
      <c r="BL1761" s="15"/>
      <c r="BM1761" s="15"/>
      <c r="BN1761" s="15"/>
      <c r="BO1761" s="15"/>
      <c r="BQ1761" s="18"/>
      <c r="BR1761" s="15"/>
      <c r="BS1761" s="15"/>
      <c r="BT1761" s="15"/>
      <c r="BU1761" s="15"/>
      <c r="BV1761" s="15"/>
      <c r="BW1761" s="15"/>
      <c r="BX1761" s="15"/>
      <c r="BY1761" s="15"/>
      <c r="BZ1761" s="15"/>
    </row>
    <row r="1762" spans="1:78" ht="15" customHeight="1" x14ac:dyDescent="0.75">
      <c r="A1762" s="10">
        <v>1</v>
      </c>
      <c r="B1762" s="11">
        <v>12000</v>
      </c>
      <c r="C1762" s="11">
        <v>48189</v>
      </c>
      <c r="D1762" s="11">
        <v>53969</v>
      </c>
      <c r="E1762" s="11">
        <v>5</v>
      </c>
      <c r="F1762" s="11">
        <v>0</v>
      </c>
      <c r="G1762" s="11">
        <v>0</v>
      </c>
      <c r="H1762" s="11">
        <v>276.38174269000001</v>
      </c>
      <c r="I1762" s="11">
        <v>0</v>
      </c>
      <c r="J1762" s="11">
        <v>18</v>
      </c>
      <c r="K1762" s="11">
        <v>65.495243152</v>
      </c>
      <c r="L1762" s="11" t="s">
        <v>20</v>
      </c>
      <c r="M1762" s="11" t="s">
        <v>14</v>
      </c>
      <c r="N1762" s="11">
        <f t="shared" si="189"/>
        <v>0</v>
      </c>
      <c r="O1762" s="11">
        <f t="shared" si="190"/>
        <v>0</v>
      </c>
      <c r="P1762" s="11">
        <f t="shared" si="191"/>
        <v>1</v>
      </c>
      <c r="Q1762" s="11">
        <f t="shared" si="192"/>
        <v>0</v>
      </c>
      <c r="R1762" s="11">
        <f t="shared" si="193"/>
        <v>0</v>
      </c>
      <c r="S1762" s="11">
        <f t="shared" si="194"/>
        <v>0</v>
      </c>
      <c r="T1762" s="9">
        <f t="shared" si="195"/>
        <v>0</v>
      </c>
      <c r="AT1762" s="18"/>
      <c r="AU1762" s="15"/>
      <c r="AV1762" s="15"/>
      <c r="AW1762" s="15"/>
      <c r="AX1762" s="15"/>
      <c r="AY1762" s="15"/>
      <c r="AZ1762" s="15"/>
      <c r="BA1762" s="15"/>
      <c r="BB1762" s="15"/>
      <c r="BC1762" s="15"/>
      <c r="BD1762" s="15"/>
      <c r="BE1762" s="15"/>
      <c r="BF1762" s="15"/>
      <c r="BG1762" s="15"/>
      <c r="BH1762" s="15"/>
      <c r="BI1762" s="15"/>
      <c r="BJ1762" s="15"/>
      <c r="BK1762" s="15"/>
      <c r="BL1762" s="15"/>
      <c r="BM1762" s="15"/>
      <c r="BN1762" s="15"/>
      <c r="BO1762" s="15"/>
      <c r="BQ1762" s="18"/>
      <c r="BR1762" s="15"/>
      <c r="BS1762" s="15"/>
      <c r="BT1762" s="15"/>
      <c r="BU1762" s="15"/>
      <c r="BV1762" s="15"/>
      <c r="BW1762" s="15"/>
      <c r="BX1762" s="15"/>
      <c r="BY1762" s="15"/>
      <c r="BZ1762" s="15"/>
    </row>
    <row r="1763" spans="1:78" ht="15" customHeight="1" x14ac:dyDescent="0.75">
      <c r="A1763" s="10">
        <v>0</v>
      </c>
      <c r="B1763" s="11">
        <v>12000</v>
      </c>
      <c r="C1763" s="11">
        <v>98428</v>
      </c>
      <c r="D1763" s="11">
        <v>114820</v>
      </c>
      <c r="E1763" s="11">
        <v>16</v>
      </c>
      <c r="F1763" s="11">
        <v>0</v>
      </c>
      <c r="G1763" s="11">
        <v>1</v>
      </c>
      <c r="H1763" s="11">
        <v>188.14820818999999</v>
      </c>
      <c r="I1763" s="11">
        <v>2</v>
      </c>
      <c r="J1763" s="11">
        <v>15</v>
      </c>
      <c r="K1763" s="11">
        <v>36.737721284999999</v>
      </c>
      <c r="L1763" s="11" t="s">
        <v>20</v>
      </c>
      <c r="M1763" s="11" t="s">
        <v>14</v>
      </c>
      <c r="N1763" s="11">
        <f t="shared" si="189"/>
        <v>0</v>
      </c>
      <c r="O1763" s="11">
        <f t="shared" si="190"/>
        <v>0</v>
      </c>
      <c r="P1763" s="11">
        <f t="shared" si="191"/>
        <v>1</v>
      </c>
      <c r="Q1763" s="11">
        <f t="shared" si="192"/>
        <v>0</v>
      </c>
      <c r="R1763" s="11">
        <f t="shared" si="193"/>
        <v>0</v>
      </c>
      <c r="S1763" s="11">
        <f t="shared" si="194"/>
        <v>0</v>
      </c>
      <c r="T1763" s="9">
        <f t="shared" si="195"/>
        <v>0</v>
      </c>
      <c r="AT1763" s="18"/>
      <c r="AU1763" s="15"/>
      <c r="AV1763" s="15"/>
      <c r="AW1763" s="15"/>
      <c r="AX1763" s="15"/>
      <c r="AY1763" s="15"/>
      <c r="AZ1763" s="15"/>
      <c r="BA1763" s="15"/>
      <c r="BB1763" s="15"/>
      <c r="BC1763" s="15"/>
      <c r="BD1763" s="15"/>
      <c r="BE1763" s="15"/>
      <c r="BF1763" s="15"/>
      <c r="BG1763" s="15"/>
      <c r="BH1763" s="15"/>
      <c r="BI1763" s="15"/>
      <c r="BJ1763" s="15"/>
      <c r="BK1763" s="15"/>
      <c r="BL1763" s="15"/>
      <c r="BM1763" s="15"/>
      <c r="BN1763" s="15"/>
      <c r="BO1763" s="15"/>
      <c r="BQ1763" s="18"/>
      <c r="BR1763" s="15"/>
      <c r="BS1763" s="15"/>
      <c r="BT1763" s="15"/>
      <c r="BU1763" s="15"/>
      <c r="BV1763" s="15"/>
      <c r="BW1763" s="15"/>
      <c r="BX1763" s="15"/>
      <c r="BY1763" s="15"/>
      <c r="BZ1763" s="15"/>
    </row>
    <row r="1764" spans="1:78" ht="15" customHeight="1" x14ac:dyDescent="0.75">
      <c r="A1764" s="10">
        <v>0</v>
      </c>
      <c r="B1764" s="11">
        <v>12100</v>
      </c>
      <c r="C1764" s="11">
        <v>56335</v>
      </c>
      <c r="D1764" s="11">
        <v>86648</v>
      </c>
      <c r="E1764" s="11">
        <v>17</v>
      </c>
      <c r="F1764" s="11">
        <v>0</v>
      </c>
      <c r="G1764" s="11">
        <v>0</v>
      </c>
      <c r="H1764" s="11">
        <v>206.24709465999999</v>
      </c>
      <c r="I1764" s="11">
        <v>0</v>
      </c>
      <c r="J1764" s="11">
        <v>17</v>
      </c>
      <c r="K1764" s="11">
        <v>35.127874351000003</v>
      </c>
      <c r="L1764" s="11" t="s">
        <v>13</v>
      </c>
      <c r="M1764" s="11" t="s">
        <v>14</v>
      </c>
      <c r="N1764" s="11">
        <f t="shared" si="189"/>
        <v>1</v>
      </c>
      <c r="O1764" s="11">
        <f t="shared" si="190"/>
        <v>0</v>
      </c>
      <c r="P1764" s="11">
        <f t="shared" si="191"/>
        <v>1</v>
      </c>
      <c r="Q1764" s="11">
        <f t="shared" si="192"/>
        <v>0</v>
      </c>
      <c r="R1764" s="11">
        <f t="shared" si="193"/>
        <v>0</v>
      </c>
      <c r="S1764" s="11">
        <f t="shared" si="194"/>
        <v>0</v>
      </c>
      <c r="T1764" s="9">
        <f t="shared" si="195"/>
        <v>206.24709465999999</v>
      </c>
      <c r="AT1764" s="18"/>
      <c r="AU1764" s="15"/>
      <c r="AV1764" s="15"/>
      <c r="AW1764" s="15"/>
      <c r="AX1764" s="15"/>
      <c r="AY1764" s="15"/>
      <c r="AZ1764" s="15"/>
      <c r="BA1764" s="15"/>
      <c r="BB1764" s="15"/>
      <c r="BC1764" s="15"/>
      <c r="BD1764" s="15"/>
      <c r="BE1764" s="15"/>
      <c r="BF1764" s="15"/>
      <c r="BG1764" s="15"/>
      <c r="BH1764" s="15"/>
      <c r="BI1764" s="15"/>
      <c r="BJ1764" s="15"/>
      <c r="BK1764" s="15"/>
      <c r="BL1764" s="15"/>
      <c r="BM1764" s="15"/>
      <c r="BN1764" s="15"/>
      <c r="BO1764" s="15"/>
      <c r="BQ1764" s="18"/>
      <c r="BR1764" s="15"/>
      <c r="BS1764" s="15"/>
      <c r="BT1764" s="15"/>
      <c r="BU1764" s="15"/>
      <c r="BV1764" s="15"/>
      <c r="BW1764" s="15"/>
      <c r="BX1764" s="15"/>
      <c r="BY1764" s="15"/>
      <c r="BZ1764" s="15"/>
    </row>
    <row r="1765" spans="1:78" ht="15" customHeight="1" x14ac:dyDescent="0.75">
      <c r="A1765" s="10">
        <v>0</v>
      </c>
      <c r="B1765" s="11">
        <v>12100</v>
      </c>
      <c r="C1765" s="11">
        <v>48622</v>
      </c>
      <c r="D1765" s="11">
        <v>83158</v>
      </c>
      <c r="E1765" s="11">
        <v>4</v>
      </c>
      <c r="F1765" s="11">
        <v>0</v>
      </c>
      <c r="G1765" s="11">
        <v>2</v>
      </c>
      <c r="H1765" s="11">
        <v>191.56929158</v>
      </c>
      <c r="I1765" s="11">
        <v>0</v>
      </c>
      <c r="J1765" s="11">
        <v>12</v>
      </c>
      <c r="K1765" s="11">
        <v>29.204499555000002</v>
      </c>
      <c r="L1765" s="11" t="s">
        <v>13</v>
      </c>
      <c r="M1765" s="11" t="s">
        <v>14</v>
      </c>
      <c r="N1765" s="11">
        <f t="shared" si="189"/>
        <v>1</v>
      </c>
      <c r="O1765" s="11">
        <f t="shared" si="190"/>
        <v>0</v>
      </c>
      <c r="P1765" s="11">
        <f t="shared" si="191"/>
        <v>1</v>
      </c>
      <c r="Q1765" s="11">
        <f t="shared" si="192"/>
        <v>0</v>
      </c>
      <c r="R1765" s="11">
        <f t="shared" si="193"/>
        <v>0</v>
      </c>
      <c r="S1765" s="11">
        <f t="shared" si="194"/>
        <v>0</v>
      </c>
      <c r="T1765" s="9">
        <f t="shared" si="195"/>
        <v>191.56929158</v>
      </c>
      <c r="AT1765" s="18"/>
      <c r="AU1765" s="15"/>
      <c r="AV1765" s="15"/>
      <c r="AW1765" s="15"/>
      <c r="AX1765" s="15"/>
      <c r="AY1765" s="15"/>
      <c r="AZ1765" s="15"/>
      <c r="BA1765" s="15"/>
      <c r="BB1765" s="15"/>
      <c r="BC1765" s="15"/>
      <c r="BD1765" s="15"/>
      <c r="BE1765" s="15"/>
      <c r="BF1765" s="15"/>
      <c r="BG1765" s="15"/>
      <c r="BH1765" s="15"/>
      <c r="BI1765" s="15"/>
      <c r="BJ1765" s="15"/>
      <c r="BK1765" s="15"/>
      <c r="BL1765" s="15"/>
      <c r="BM1765" s="15"/>
      <c r="BN1765" s="15"/>
      <c r="BO1765" s="15"/>
      <c r="BQ1765" s="18"/>
      <c r="BR1765" s="15"/>
      <c r="BS1765" s="15"/>
      <c r="BT1765" s="15"/>
      <c r="BU1765" s="15"/>
      <c r="BV1765" s="15"/>
      <c r="BW1765" s="15"/>
      <c r="BX1765" s="15"/>
      <c r="BY1765" s="15"/>
      <c r="BZ1765" s="15"/>
    </row>
    <row r="1766" spans="1:78" ht="15" customHeight="1" x14ac:dyDescent="0.75">
      <c r="A1766" s="10">
        <v>0</v>
      </c>
      <c r="B1766" s="11">
        <v>12100</v>
      </c>
      <c r="C1766" s="11">
        <v>58556</v>
      </c>
      <c r="D1766" s="11">
        <v>76724</v>
      </c>
      <c r="E1766" s="11">
        <v>3</v>
      </c>
      <c r="F1766" s="11">
        <v>0</v>
      </c>
      <c r="G1766" s="11">
        <v>1</v>
      </c>
      <c r="H1766" s="11">
        <v>234.65854468000001</v>
      </c>
      <c r="I1766" s="11">
        <v>1</v>
      </c>
      <c r="J1766" s="11">
        <v>16</v>
      </c>
      <c r="K1766" s="11">
        <v>37.639252933999998</v>
      </c>
      <c r="L1766" s="11" t="s">
        <v>13</v>
      </c>
      <c r="M1766" s="11" t="s">
        <v>14</v>
      </c>
      <c r="N1766" s="11">
        <f t="shared" si="189"/>
        <v>1</v>
      </c>
      <c r="O1766" s="11">
        <f t="shared" si="190"/>
        <v>0</v>
      </c>
      <c r="P1766" s="11">
        <f t="shared" si="191"/>
        <v>1</v>
      </c>
      <c r="Q1766" s="11">
        <f t="shared" si="192"/>
        <v>0</v>
      </c>
      <c r="R1766" s="11">
        <f t="shared" si="193"/>
        <v>0</v>
      </c>
      <c r="S1766" s="11">
        <f t="shared" si="194"/>
        <v>0</v>
      </c>
      <c r="T1766" s="9">
        <f t="shared" si="195"/>
        <v>234.65854468000001</v>
      </c>
      <c r="AT1766" s="18"/>
      <c r="AU1766" s="15"/>
      <c r="AV1766" s="15"/>
      <c r="AW1766" s="15"/>
      <c r="AX1766" s="15"/>
      <c r="AY1766" s="15"/>
      <c r="AZ1766" s="15"/>
      <c r="BA1766" s="15"/>
      <c r="BB1766" s="15"/>
      <c r="BC1766" s="15"/>
      <c r="BD1766" s="15"/>
      <c r="BE1766" s="15"/>
      <c r="BF1766" s="15"/>
      <c r="BG1766" s="15"/>
      <c r="BH1766" s="15"/>
      <c r="BI1766" s="15"/>
      <c r="BJ1766" s="15"/>
      <c r="BK1766" s="15"/>
      <c r="BL1766" s="15"/>
      <c r="BM1766" s="15"/>
      <c r="BN1766" s="15"/>
      <c r="BO1766" s="15"/>
      <c r="BQ1766" s="18"/>
      <c r="BR1766" s="15"/>
      <c r="BS1766" s="15"/>
      <c r="BT1766" s="15"/>
      <c r="BU1766" s="15"/>
      <c r="BV1766" s="15"/>
      <c r="BW1766" s="15"/>
      <c r="BX1766" s="15"/>
      <c r="BY1766" s="15"/>
      <c r="BZ1766" s="15"/>
    </row>
    <row r="1767" spans="1:78" ht="15" customHeight="1" x14ac:dyDescent="0.75">
      <c r="A1767" s="10">
        <v>1</v>
      </c>
      <c r="B1767" s="11">
        <v>12100</v>
      </c>
      <c r="C1767" s="11">
        <v>186062</v>
      </c>
      <c r="D1767" s="11">
        <v>227171</v>
      </c>
      <c r="E1767" s="11">
        <v>0</v>
      </c>
      <c r="F1767" s="11">
        <v>0</v>
      </c>
      <c r="G1767" s="11">
        <v>0</v>
      </c>
      <c r="H1767" s="11">
        <v>67.780848026000001</v>
      </c>
      <c r="I1767" s="11"/>
      <c r="J1767" s="11">
        <v>4</v>
      </c>
      <c r="K1767" s="11">
        <v>26.990532995999999</v>
      </c>
      <c r="L1767" s="11" t="s">
        <v>13</v>
      </c>
      <c r="M1767" s="11" t="s">
        <v>18</v>
      </c>
      <c r="N1767" s="11">
        <f t="shared" si="189"/>
        <v>1</v>
      </c>
      <c r="O1767" s="11">
        <f t="shared" si="190"/>
        <v>0</v>
      </c>
      <c r="P1767" s="11">
        <f t="shared" si="191"/>
        <v>0</v>
      </c>
      <c r="Q1767" s="11">
        <f t="shared" si="192"/>
        <v>0</v>
      </c>
      <c r="R1767" s="11">
        <f t="shared" si="193"/>
        <v>0</v>
      </c>
      <c r="S1767" s="11">
        <f t="shared" si="194"/>
        <v>1</v>
      </c>
      <c r="T1767" s="9">
        <f t="shared" si="195"/>
        <v>67.780848026000001</v>
      </c>
      <c r="AT1767" s="18"/>
      <c r="AU1767" s="15"/>
      <c r="AV1767" s="15"/>
      <c r="AW1767" s="15"/>
      <c r="AX1767" s="15"/>
      <c r="AY1767" s="15"/>
      <c r="AZ1767" s="15"/>
      <c r="BA1767" s="15"/>
      <c r="BB1767" s="15"/>
      <c r="BC1767" s="15"/>
      <c r="BD1767" s="15"/>
      <c r="BE1767" s="15"/>
      <c r="BF1767" s="15"/>
      <c r="BG1767" s="15"/>
      <c r="BH1767" s="15"/>
      <c r="BI1767" s="15"/>
      <c r="BJ1767" s="15"/>
      <c r="BK1767" s="15"/>
      <c r="BL1767" s="15"/>
      <c r="BM1767" s="15"/>
      <c r="BN1767" s="15"/>
      <c r="BO1767" s="15"/>
      <c r="BQ1767" s="18"/>
      <c r="BR1767" s="15"/>
      <c r="BS1767" s="15"/>
      <c r="BT1767" s="15"/>
      <c r="BU1767" s="15"/>
      <c r="BV1767" s="15"/>
      <c r="BW1767" s="15"/>
      <c r="BX1767" s="15"/>
      <c r="BY1767" s="15"/>
      <c r="BZ1767" s="15"/>
    </row>
    <row r="1768" spans="1:78" ht="15" customHeight="1" x14ac:dyDescent="0.75">
      <c r="A1768" s="10">
        <v>0</v>
      </c>
      <c r="B1768" s="11">
        <v>12100</v>
      </c>
      <c r="C1768" s="11">
        <v>13218</v>
      </c>
      <c r="D1768" s="11">
        <v>82386</v>
      </c>
      <c r="E1768" s="11">
        <v>7</v>
      </c>
      <c r="F1768" s="11">
        <v>0</v>
      </c>
      <c r="G1768" s="11">
        <v>0</v>
      </c>
      <c r="H1768" s="11">
        <v>262.39425426999998</v>
      </c>
      <c r="I1768" s="11">
        <v>0</v>
      </c>
      <c r="J1768" s="11">
        <v>14</v>
      </c>
      <c r="K1768" s="11">
        <v>18.430472375000001</v>
      </c>
      <c r="L1768" s="11" t="s">
        <v>20</v>
      </c>
      <c r="M1768" s="11" t="s">
        <v>14</v>
      </c>
      <c r="N1768" s="11">
        <f t="shared" si="189"/>
        <v>0</v>
      </c>
      <c r="O1768" s="11">
        <f t="shared" si="190"/>
        <v>0</v>
      </c>
      <c r="P1768" s="11">
        <f t="shared" si="191"/>
        <v>1</v>
      </c>
      <c r="Q1768" s="11">
        <f t="shared" si="192"/>
        <v>0</v>
      </c>
      <c r="R1768" s="11">
        <f t="shared" si="193"/>
        <v>0</v>
      </c>
      <c r="S1768" s="11">
        <f t="shared" si="194"/>
        <v>0</v>
      </c>
      <c r="T1768" s="9">
        <f t="shared" si="195"/>
        <v>0</v>
      </c>
      <c r="AT1768" s="18"/>
      <c r="AU1768" s="15"/>
      <c r="AV1768" s="15"/>
      <c r="AW1768" s="15"/>
      <c r="AX1768" s="15"/>
      <c r="AY1768" s="15"/>
      <c r="AZ1768" s="15"/>
      <c r="BA1768" s="15"/>
      <c r="BB1768" s="15"/>
      <c r="BC1768" s="15"/>
      <c r="BD1768" s="15"/>
      <c r="BE1768" s="15"/>
      <c r="BF1768" s="15"/>
      <c r="BG1768" s="15"/>
      <c r="BH1768" s="15"/>
      <c r="BI1768" s="15"/>
      <c r="BJ1768" s="15"/>
      <c r="BK1768" s="15"/>
      <c r="BL1768" s="15"/>
      <c r="BM1768" s="15"/>
      <c r="BN1768" s="15"/>
      <c r="BO1768" s="15"/>
      <c r="BQ1768" s="18"/>
      <c r="BR1768" s="15"/>
      <c r="BS1768" s="15"/>
      <c r="BT1768" s="15"/>
      <c r="BU1768" s="15"/>
      <c r="BV1768" s="15"/>
      <c r="BW1768" s="15"/>
      <c r="BX1768" s="15"/>
      <c r="BY1768" s="15"/>
      <c r="BZ1768" s="15"/>
    </row>
    <row r="1769" spans="1:78" ht="15" customHeight="1" x14ac:dyDescent="0.75">
      <c r="A1769" s="10">
        <v>0</v>
      </c>
      <c r="B1769" s="11">
        <v>12100</v>
      </c>
      <c r="C1769" s="11">
        <v>96439</v>
      </c>
      <c r="D1769" s="11">
        <v>126328</v>
      </c>
      <c r="E1769" s="11">
        <v>3</v>
      </c>
      <c r="F1769" s="11">
        <v>0</v>
      </c>
      <c r="G1769" s="11">
        <v>3</v>
      </c>
      <c r="H1769" s="11">
        <v>156.31913094000001</v>
      </c>
      <c r="I1769" s="11">
        <v>0</v>
      </c>
      <c r="J1769" s="11">
        <v>26</v>
      </c>
      <c r="K1769" s="11">
        <v>39.279313252999998</v>
      </c>
      <c r="L1769" s="11" t="s">
        <v>13</v>
      </c>
      <c r="M1769" s="11" t="s">
        <v>17</v>
      </c>
      <c r="N1769" s="11">
        <f t="shared" si="189"/>
        <v>1</v>
      </c>
      <c r="O1769" s="11">
        <f t="shared" si="190"/>
        <v>1</v>
      </c>
      <c r="P1769" s="11">
        <f t="shared" si="191"/>
        <v>0</v>
      </c>
      <c r="Q1769" s="11">
        <f t="shared" si="192"/>
        <v>0</v>
      </c>
      <c r="R1769" s="11">
        <f t="shared" si="193"/>
        <v>0</v>
      </c>
      <c r="S1769" s="11">
        <f t="shared" si="194"/>
        <v>0</v>
      </c>
      <c r="T1769" s="9">
        <f t="shared" si="195"/>
        <v>156.31913094000001</v>
      </c>
      <c r="AT1769" s="18"/>
      <c r="AU1769" s="15"/>
      <c r="AV1769" s="15"/>
      <c r="AW1769" s="15"/>
      <c r="AX1769" s="15"/>
      <c r="AY1769" s="15"/>
      <c r="AZ1769" s="15"/>
      <c r="BA1769" s="15"/>
      <c r="BB1769" s="15"/>
      <c r="BC1769" s="15"/>
      <c r="BD1769" s="15"/>
      <c r="BE1769" s="15"/>
      <c r="BF1769" s="15"/>
      <c r="BG1769" s="15"/>
      <c r="BH1769" s="15"/>
      <c r="BI1769" s="15"/>
      <c r="BJ1769" s="15"/>
      <c r="BK1769" s="15"/>
      <c r="BL1769" s="15"/>
      <c r="BM1769" s="15"/>
      <c r="BN1769" s="15"/>
      <c r="BO1769" s="15"/>
      <c r="BQ1769" s="18"/>
      <c r="BR1769" s="15"/>
      <c r="BS1769" s="15"/>
      <c r="BT1769" s="15"/>
      <c r="BU1769" s="15"/>
      <c r="BV1769" s="15"/>
      <c r="BW1769" s="15"/>
      <c r="BX1769" s="15"/>
      <c r="BY1769" s="15"/>
      <c r="BZ1769" s="15"/>
    </row>
    <row r="1770" spans="1:78" ht="15" customHeight="1" x14ac:dyDescent="0.75">
      <c r="A1770" s="10">
        <v>0</v>
      </c>
      <c r="B1770" s="11">
        <v>12100</v>
      </c>
      <c r="C1770" s="11">
        <v>44484</v>
      </c>
      <c r="D1770" s="11">
        <v>64398</v>
      </c>
      <c r="E1770" s="11">
        <v>3</v>
      </c>
      <c r="F1770" s="11">
        <v>0</v>
      </c>
      <c r="G1770" s="11">
        <v>0</v>
      </c>
      <c r="H1770" s="11">
        <v>263.04470405000001</v>
      </c>
      <c r="I1770" s="11">
        <v>0</v>
      </c>
      <c r="J1770" s="11">
        <v>20</v>
      </c>
      <c r="K1770" s="11">
        <v>28.803982547</v>
      </c>
      <c r="L1770" s="11" t="s">
        <v>20</v>
      </c>
      <c r="M1770" s="11" t="s">
        <v>14</v>
      </c>
      <c r="N1770" s="11">
        <f t="shared" si="189"/>
        <v>0</v>
      </c>
      <c r="O1770" s="11">
        <f t="shared" si="190"/>
        <v>0</v>
      </c>
      <c r="P1770" s="11">
        <f t="shared" si="191"/>
        <v>1</v>
      </c>
      <c r="Q1770" s="11">
        <f t="shared" si="192"/>
        <v>0</v>
      </c>
      <c r="R1770" s="11">
        <f t="shared" si="193"/>
        <v>0</v>
      </c>
      <c r="S1770" s="11">
        <f t="shared" si="194"/>
        <v>0</v>
      </c>
      <c r="T1770" s="9">
        <f t="shared" si="195"/>
        <v>0</v>
      </c>
      <c r="AT1770" s="18"/>
      <c r="AU1770" s="15"/>
      <c r="AV1770" s="15"/>
      <c r="AW1770" s="15"/>
      <c r="AX1770" s="15"/>
      <c r="AY1770" s="15"/>
      <c r="AZ1770" s="15"/>
      <c r="BA1770" s="15"/>
      <c r="BB1770" s="15"/>
      <c r="BC1770" s="15"/>
      <c r="BD1770" s="15"/>
      <c r="BE1770" s="15"/>
      <c r="BF1770" s="15"/>
      <c r="BG1770" s="15"/>
      <c r="BH1770" s="15"/>
      <c r="BI1770" s="15"/>
      <c r="BJ1770" s="15"/>
      <c r="BK1770" s="15"/>
      <c r="BL1770" s="15"/>
      <c r="BM1770" s="15"/>
      <c r="BN1770" s="15"/>
      <c r="BO1770" s="15"/>
      <c r="BQ1770" s="18"/>
      <c r="BR1770" s="15"/>
      <c r="BS1770" s="15"/>
      <c r="BT1770" s="15"/>
      <c r="BU1770" s="15"/>
      <c r="BV1770" s="15"/>
      <c r="BW1770" s="15"/>
      <c r="BX1770" s="15"/>
      <c r="BY1770" s="15"/>
      <c r="BZ1770" s="15"/>
    </row>
    <row r="1771" spans="1:78" ht="15" customHeight="1" x14ac:dyDescent="0.75">
      <c r="A1771" s="10">
        <v>1</v>
      </c>
      <c r="B1771" s="11">
        <v>12100</v>
      </c>
      <c r="C1771" s="11">
        <v>29097</v>
      </c>
      <c r="D1771" s="11">
        <v>72647</v>
      </c>
      <c r="E1771" s="11">
        <v>8</v>
      </c>
      <c r="F1771" s="11"/>
      <c r="G1771" s="11"/>
      <c r="H1771" s="11">
        <v>109.51487945</v>
      </c>
      <c r="I1771" s="11">
        <v>1</v>
      </c>
      <c r="J1771" s="11">
        <v>22</v>
      </c>
      <c r="K1771" s="11">
        <v>45.304760569000003</v>
      </c>
      <c r="L1771" s="11" t="s">
        <v>20</v>
      </c>
      <c r="M1771" s="11" t="s">
        <v>14</v>
      </c>
      <c r="N1771" s="11">
        <f t="shared" si="189"/>
        <v>0</v>
      </c>
      <c r="O1771" s="11">
        <f t="shared" si="190"/>
        <v>0</v>
      </c>
      <c r="P1771" s="11">
        <f t="shared" si="191"/>
        <v>1</v>
      </c>
      <c r="Q1771" s="11">
        <f t="shared" si="192"/>
        <v>0</v>
      </c>
      <c r="R1771" s="11">
        <f t="shared" si="193"/>
        <v>0</v>
      </c>
      <c r="S1771" s="11">
        <f t="shared" si="194"/>
        <v>0</v>
      </c>
      <c r="T1771" s="9">
        <f t="shared" si="195"/>
        <v>0</v>
      </c>
      <c r="AT1771" s="18"/>
      <c r="AU1771" s="15"/>
      <c r="AV1771" s="15"/>
      <c r="AW1771" s="15"/>
      <c r="AX1771" s="15"/>
      <c r="AY1771" s="15"/>
      <c r="AZ1771" s="15"/>
      <c r="BA1771" s="15"/>
      <c r="BB1771" s="15"/>
      <c r="BC1771" s="15"/>
      <c r="BD1771" s="15"/>
      <c r="BE1771" s="15"/>
      <c r="BF1771" s="15"/>
      <c r="BG1771" s="15"/>
      <c r="BH1771" s="15"/>
      <c r="BI1771" s="15"/>
      <c r="BJ1771" s="15"/>
      <c r="BK1771" s="15"/>
      <c r="BL1771" s="15"/>
      <c r="BM1771" s="15"/>
      <c r="BN1771" s="15"/>
      <c r="BO1771" s="15"/>
      <c r="BQ1771" s="18"/>
      <c r="BR1771" s="15"/>
      <c r="BS1771" s="15"/>
      <c r="BT1771" s="15"/>
      <c r="BU1771" s="15"/>
      <c r="BV1771" s="15"/>
      <c r="BW1771" s="15"/>
      <c r="BX1771" s="15"/>
      <c r="BY1771" s="15"/>
      <c r="BZ1771" s="15"/>
    </row>
    <row r="1772" spans="1:78" ht="15" customHeight="1" x14ac:dyDescent="0.75">
      <c r="A1772" s="10">
        <v>0</v>
      </c>
      <c r="B1772" s="11">
        <v>12100</v>
      </c>
      <c r="C1772" s="11">
        <v>90917</v>
      </c>
      <c r="D1772" s="11">
        <v>102400</v>
      </c>
      <c r="E1772" s="11">
        <v>11</v>
      </c>
      <c r="F1772" s="11"/>
      <c r="G1772" s="11">
        <v>2</v>
      </c>
      <c r="H1772" s="11">
        <v>159.87451797</v>
      </c>
      <c r="I1772" s="11">
        <v>0</v>
      </c>
      <c r="J1772" s="11">
        <v>17</v>
      </c>
      <c r="K1772" s="11">
        <v>33.453728495</v>
      </c>
      <c r="L1772" s="11" t="s">
        <v>20</v>
      </c>
      <c r="M1772" s="11" t="s">
        <v>16</v>
      </c>
      <c r="N1772" s="11">
        <f t="shared" si="189"/>
        <v>0</v>
      </c>
      <c r="O1772" s="11">
        <f t="shared" si="190"/>
        <v>0</v>
      </c>
      <c r="P1772" s="11">
        <f t="shared" si="191"/>
        <v>0</v>
      </c>
      <c r="Q1772" s="11">
        <f t="shared" si="192"/>
        <v>0</v>
      </c>
      <c r="R1772" s="11">
        <f t="shared" si="193"/>
        <v>1</v>
      </c>
      <c r="S1772" s="11">
        <f t="shared" si="194"/>
        <v>0</v>
      </c>
      <c r="T1772" s="9">
        <f t="shared" si="195"/>
        <v>0</v>
      </c>
      <c r="AT1772" s="18"/>
      <c r="AU1772" s="15"/>
      <c r="AV1772" s="15"/>
      <c r="AW1772" s="15"/>
      <c r="AX1772" s="15"/>
      <c r="AY1772" s="15"/>
      <c r="AZ1772" s="15"/>
      <c r="BA1772" s="15"/>
      <c r="BB1772" s="15"/>
      <c r="BC1772" s="15"/>
      <c r="BD1772" s="15"/>
      <c r="BE1772" s="15"/>
      <c r="BF1772" s="15"/>
      <c r="BG1772" s="15"/>
      <c r="BH1772" s="15"/>
      <c r="BI1772" s="15"/>
      <c r="BJ1772" s="15"/>
      <c r="BK1772" s="15"/>
      <c r="BL1772" s="15"/>
      <c r="BM1772" s="15"/>
      <c r="BN1772" s="15"/>
      <c r="BO1772" s="15"/>
      <c r="BQ1772" s="18"/>
      <c r="BR1772" s="15"/>
      <c r="BS1772" s="15"/>
      <c r="BT1772" s="15"/>
      <c r="BU1772" s="15"/>
      <c r="BV1772" s="15"/>
      <c r="BW1772" s="15"/>
      <c r="BX1772" s="15"/>
      <c r="BY1772" s="15"/>
      <c r="BZ1772" s="15"/>
    </row>
    <row r="1773" spans="1:78" ht="15" customHeight="1" x14ac:dyDescent="0.75">
      <c r="A1773" s="10">
        <v>0</v>
      </c>
      <c r="B1773" s="11">
        <v>12100</v>
      </c>
      <c r="C1773" s="11">
        <v>50100</v>
      </c>
      <c r="D1773" s="11">
        <v>66410</v>
      </c>
      <c r="E1773" s="11">
        <v>3</v>
      </c>
      <c r="F1773" s="11">
        <v>0</v>
      </c>
      <c r="G1773" s="11">
        <v>0</v>
      </c>
      <c r="H1773" s="11">
        <v>176.00986434000001</v>
      </c>
      <c r="I1773" s="11">
        <v>0</v>
      </c>
      <c r="J1773" s="11">
        <v>14</v>
      </c>
      <c r="K1773" s="11">
        <v>28.548603692</v>
      </c>
      <c r="L1773" s="11" t="s">
        <v>20</v>
      </c>
      <c r="M1773" s="11" t="s">
        <v>14</v>
      </c>
      <c r="N1773" s="11">
        <f t="shared" si="189"/>
        <v>0</v>
      </c>
      <c r="O1773" s="11">
        <f t="shared" si="190"/>
        <v>0</v>
      </c>
      <c r="P1773" s="11">
        <f t="shared" si="191"/>
        <v>1</v>
      </c>
      <c r="Q1773" s="11">
        <f t="shared" si="192"/>
        <v>0</v>
      </c>
      <c r="R1773" s="11">
        <f t="shared" si="193"/>
        <v>0</v>
      </c>
      <c r="S1773" s="11">
        <f t="shared" si="194"/>
        <v>0</v>
      </c>
      <c r="T1773" s="9">
        <f t="shared" si="195"/>
        <v>0</v>
      </c>
      <c r="AT1773" s="18"/>
      <c r="AU1773" s="15"/>
      <c r="AV1773" s="15"/>
      <c r="AW1773" s="15"/>
      <c r="AX1773" s="15"/>
      <c r="AY1773" s="15"/>
      <c r="AZ1773" s="15"/>
      <c r="BA1773" s="15"/>
      <c r="BB1773" s="15"/>
      <c r="BC1773" s="15"/>
      <c r="BD1773" s="15"/>
      <c r="BE1773" s="15"/>
      <c r="BF1773" s="15"/>
      <c r="BG1773" s="15"/>
      <c r="BH1773" s="15"/>
      <c r="BI1773" s="15"/>
      <c r="BJ1773" s="15"/>
      <c r="BK1773" s="15"/>
      <c r="BL1773" s="15"/>
      <c r="BM1773" s="15"/>
      <c r="BN1773" s="15"/>
      <c r="BO1773" s="15"/>
      <c r="BQ1773" s="18"/>
      <c r="BR1773" s="15"/>
      <c r="BS1773" s="15"/>
      <c r="BT1773" s="15"/>
      <c r="BU1773" s="15"/>
      <c r="BV1773" s="15"/>
      <c r="BW1773" s="15"/>
      <c r="BX1773" s="15"/>
      <c r="BY1773" s="15"/>
      <c r="BZ1773" s="15"/>
    </row>
    <row r="1774" spans="1:78" ht="15" customHeight="1" x14ac:dyDescent="0.75">
      <c r="A1774" s="10">
        <v>0</v>
      </c>
      <c r="B1774" s="11">
        <v>12100</v>
      </c>
      <c r="C1774" s="11">
        <v>68941</v>
      </c>
      <c r="D1774" s="11">
        <v>75029</v>
      </c>
      <c r="E1774" s="11">
        <v>14</v>
      </c>
      <c r="F1774" s="11">
        <v>0</v>
      </c>
      <c r="G1774" s="11">
        <v>0</v>
      </c>
      <c r="H1774" s="11">
        <v>254.18965549000001</v>
      </c>
      <c r="I1774" s="11">
        <v>0</v>
      </c>
      <c r="J1774" s="11">
        <v>31</v>
      </c>
      <c r="K1774" s="11">
        <v>43.897849549999997</v>
      </c>
      <c r="L1774" s="11" t="s">
        <v>13</v>
      </c>
      <c r="M1774" s="11" t="s">
        <v>15</v>
      </c>
      <c r="N1774" s="11">
        <f t="shared" si="189"/>
        <v>1</v>
      </c>
      <c r="O1774" s="11">
        <f t="shared" si="190"/>
        <v>0</v>
      </c>
      <c r="P1774" s="11">
        <f t="shared" si="191"/>
        <v>0</v>
      </c>
      <c r="Q1774" s="11">
        <f t="shared" si="192"/>
        <v>1</v>
      </c>
      <c r="R1774" s="11">
        <f t="shared" si="193"/>
        <v>0</v>
      </c>
      <c r="S1774" s="11">
        <f t="shared" si="194"/>
        <v>0</v>
      </c>
      <c r="T1774" s="9">
        <f t="shared" si="195"/>
        <v>254.18965549000001</v>
      </c>
      <c r="AT1774" s="18"/>
      <c r="AU1774" s="15"/>
      <c r="AV1774" s="15"/>
      <c r="AW1774" s="15"/>
      <c r="AX1774" s="15"/>
      <c r="AY1774" s="15"/>
      <c r="AZ1774" s="15"/>
      <c r="BA1774" s="15"/>
      <c r="BB1774" s="15"/>
      <c r="BC1774" s="15"/>
      <c r="BD1774" s="15"/>
      <c r="BE1774" s="15"/>
      <c r="BF1774" s="15"/>
      <c r="BG1774" s="15"/>
      <c r="BH1774" s="15"/>
      <c r="BI1774" s="15"/>
      <c r="BJ1774" s="15"/>
      <c r="BK1774" s="15"/>
      <c r="BL1774" s="15"/>
      <c r="BM1774" s="15"/>
      <c r="BN1774" s="15"/>
      <c r="BO1774" s="15"/>
      <c r="BQ1774" s="18"/>
      <c r="BR1774" s="15"/>
      <c r="BS1774" s="15"/>
      <c r="BT1774" s="15"/>
      <c r="BU1774" s="15"/>
      <c r="BV1774" s="15"/>
      <c r="BW1774" s="15"/>
      <c r="BX1774" s="15"/>
      <c r="BY1774" s="15"/>
      <c r="BZ1774" s="15"/>
    </row>
    <row r="1775" spans="1:78" ht="15" customHeight="1" x14ac:dyDescent="0.75">
      <c r="A1775" s="10">
        <v>0</v>
      </c>
      <c r="B1775" s="11">
        <v>12100</v>
      </c>
      <c r="C1775" s="11">
        <v>50150</v>
      </c>
      <c r="D1775" s="11">
        <v>65565</v>
      </c>
      <c r="E1775" s="11">
        <v>4</v>
      </c>
      <c r="F1775" s="11">
        <v>0</v>
      </c>
      <c r="G1775" s="11">
        <v>0</v>
      </c>
      <c r="H1775" s="11">
        <v>166.23170863000001</v>
      </c>
      <c r="I1775" s="11">
        <v>0</v>
      </c>
      <c r="J1775" s="11">
        <v>13</v>
      </c>
      <c r="K1775" s="11">
        <v>26.644324790999999</v>
      </c>
      <c r="L1775" s="11" t="s">
        <v>20</v>
      </c>
      <c r="M1775" s="11" t="s">
        <v>14</v>
      </c>
      <c r="N1775" s="11">
        <f t="shared" si="189"/>
        <v>0</v>
      </c>
      <c r="O1775" s="11">
        <f t="shared" si="190"/>
        <v>0</v>
      </c>
      <c r="P1775" s="11">
        <f t="shared" si="191"/>
        <v>1</v>
      </c>
      <c r="Q1775" s="11">
        <f t="shared" si="192"/>
        <v>0</v>
      </c>
      <c r="R1775" s="11">
        <f t="shared" si="193"/>
        <v>0</v>
      </c>
      <c r="S1775" s="11">
        <f t="shared" si="194"/>
        <v>0</v>
      </c>
      <c r="T1775" s="9">
        <f t="shared" si="195"/>
        <v>0</v>
      </c>
      <c r="AT1775" s="18"/>
      <c r="AU1775" s="15"/>
      <c r="AV1775" s="15"/>
      <c r="AW1775" s="15"/>
      <c r="AX1775" s="15"/>
      <c r="AY1775" s="15"/>
      <c r="AZ1775" s="15"/>
      <c r="BA1775" s="15"/>
      <c r="BB1775" s="15"/>
      <c r="BC1775" s="15"/>
      <c r="BD1775" s="15"/>
      <c r="BE1775" s="15"/>
      <c r="BF1775" s="15"/>
      <c r="BG1775" s="15"/>
      <c r="BH1775" s="15"/>
      <c r="BI1775" s="15"/>
      <c r="BJ1775" s="15"/>
      <c r="BK1775" s="15"/>
      <c r="BL1775" s="15"/>
      <c r="BM1775" s="15"/>
      <c r="BN1775" s="15"/>
      <c r="BO1775" s="15"/>
      <c r="BQ1775" s="18"/>
      <c r="BR1775" s="15"/>
      <c r="BS1775" s="15"/>
      <c r="BT1775" s="15"/>
      <c r="BU1775" s="15"/>
      <c r="BV1775" s="15"/>
      <c r="BW1775" s="15"/>
      <c r="BX1775" s="15"/>
      <c r="BY1775" s="15"/>
      <c r="BZ1775" s="15"/>
    </row>
    <row r="1776" spans="1:78" ht="15" customHeight="1" x14ac:dyDescent="0.75">
      <c r="A1776" s="10">
        <v>0</v>
      </c>
      <c r="B1776" s="11">
        <v>12100</v>
      </c>
      <c r="C1776" s="11">
        <v>50973</v>
      </c>
      <c r="D1776" s="11">
        <v>74183</v>
      </c>
      <c r="E1776" s="11">
        <v>6</v>
      </c>
      <c r="F1776" s="11"/>
      <c r="G1776" s="11"/>
      <c r="H1776" s="11">
        <v>122.69182705</v>
      </c>
      <c r="I1776" s="11"/>
      <c r="J1776" s="11">
        <v>24</v>
      </c>
      <c r="K1776" s="11">
        <v>41.128085306999999</v>
      </c>
      <c r="L1776" s="11" t="s">
        <v>20</v>
      </c>
      <c r="M1776" s="11" t="s">
        <v>17</v>
      </c>
      <c r="N1776" s="11">
        <f t="shared" si="189"/>
        <v>0</v>
      </c>
      <c r="O1776" s="11">
        <f t="shared" si="190"/>
        <v>1</v>
      </c>
      <c r="P1776" s="11">
        <f t="shared" si="191"/>
        <v>0</v>
      </c>
      <c r="Q1776" s="11">
        <f t="shared" si="192"/>
        <v>0</v>
      </c>
      <c r="R1776" s="11">
        <f t="shared" si="193"/>
        <v>0</v>
      </c>
      <c r="S1776" s="11">
        <f t="shared" si="194"/>
        <v>0</v>
      </c>
      <c r="T1776" s="9">
        <f t="shared" si="195"/>
        <v>0</v>
      </c>
      <c r="AT1776" s="18"/>
      <c r="AU1776" s="15"/>
      <c r="AV1776" s="15"/>
      <c r="AW1776" s="15"/>
      <c r="AX1776" s="15"/>
      <c r="AY1776" s="15"/>
      <c r="AZ1776" s="15"/>
      <c r="BA1776" s="15"/>
      <c r="BB1776" s="15"/>
      <c r="BC1776" s="15"/>
      <c r="BD1776" s="15"/>
      <c r="BE1776" s="15"/>
      <c r="BF1776" s="15"/>
      <c r="BG1776" s="15"/>
      <c r="BH1776" s="15"/>
      <c r="BI1776" s="15"/>
      <c r="BJ1776" s="15"/>
      <c r="BK1776" s="15"/>
      <c r="BL1776" s="15"/>
      <c r="BM1776" s="15"/>
      <c r="BN1776" s="15"/>
      <c r="BO1776" s="15"/>
      <c r="BQ1776" s="18"/>
      <c r="BR1776" s="15"/>
      <c r="BS1776" s="15"/>
      <c r="BT1776" s="15"/>
      <c r="BU1776" s="15"/>
      <c r="BV1776" s="15"/>
      <c r="BW1776" s="15"/>
      <c r="BX1776" s="15"/>
      <c r="BY1776" s="15"/>
      <c r="BZ1776" s="15"/>
    </row>
    <row r="1777" spans="1:78" ht="15" customHeight="1" x14ac:dyDescent="0.75">
      <c r="A1777" s="10">
        <v>1</v>
      </c>
      <c r="B1777" s="11">
        <v>12100</v>
      </c>
      <c r="C1777" s="11">
        <v>22000</v>
      </c>
      <c r="D1777" s="11">
        <v>38750</v>
      </c>
      <c r="E1777" s="11">
        <v>0.8</v>
      </c>
      <c r="F1777" s="11">
        <v>0</v>
      </c>
      <c r="G1777" s="11">
        <v>0</v>
      </c>
      <c r="H1777" s="11">
        <v>167.4</v>
      </c>
      <c r="I1777" s="11">
        <v>1</v>
      </c>
      <c r="J1777" s="11">
        <v>17</v>
      </c>
      <c r="K1777" s="11"/>
      <c r="L1777" s="11" t="s">
        <v>20</v>
      </c>
      <c r="M1777" s="11" t="s">
        <v>14</v>
      </c>
      <c r="N1777" s="11">
        <f t="shared" si="189"/>
        <v>0</v>
      </c>
      <c r="O1777" s="11">
        <f t="shared" si="190"/>
        <v>0</v>
      </c>
      <c r="P1777" s="11">
        <f t="shared" si="191"/>
        <v>1</v>
      </c>
      <c r="Q1777" s="11">
        <f t="shared" si="192"/>
        <v>0</v>
      </c>
      <c r="R1777" s="11">
        <f t="shared" si="193"/>
        <v>0</v>
      </c>
      <c r="S1777" s="11">
        <f t="shared" si="194"/>
        <v>0</v>
      </c>
      <c r="T1777" s="9">
        <f t="shared" si="195"/>
        <v>0</v>
      </c>
      <c r="AT1777" s="18"/>
      <c r="AU1777" s="15"/>
      <c r="AV1777" s="15"/>
      <c r="AW1777" s="15"/>
      <c r="AX1777" s="15"/>
      <c r="AY1777" s="15"/>
      <c r="AZ1777" s="15"/>
      <c r="BA1777" s="15"/>
      <c r="BB1777" s="15"/>
      <c r="BC1777" s="15"/>
      <c r="BD1777" s="15"/>
      <c r="BE1777" s="15"/>
      <c r="BF1777" s="15"/>
      <c r="BG1777" s="15"/>
      <c r="BH1777" s="15"/>
      <c r="BI1777" s="15"/>
      <c r="BJ1777" s="15"/>
      <c r="BK1777" s="15"/>
      <c r="BL1777" s="15"/>
      <c r="BM1777" s="15"/>
      <c r="BN1777" s="15"/>
      <c r="BO1777" s="15"/>
      <c r="BQ1777" s="18"/>
      <c r="BR1777" s="15"/>
      <c r="BS1777" s="15"/>
      <c r="BT1777" s="15"/>
      <c r="BU1777" s="15"/>
      <c r="BV1777" s="15"/>
      <c r="BW1777" s="15"/>
      <c r="BX1777" s="15"/>
      <c r="BY1777" s="15"/>
      <c r="BZ1777" s="15"/>
    </row>
    <row r="1778" spans="1:78" ht="15" customHeight="1" x14ac:dyDescent="0.75">
      <c r="A1778" s="10">
        <v>0</v>
      </c>
      <c r="B1778" s="11">
        <v>12100</v>
      </c>
      <c r="C1778" s="11">
        <v>12000</v>
      </c>
      <c r="D1778" s="11">
        <v>33938</v>
      </c>
      <c r="E1778" s="11">
        <v>9</v>
      </c>
      <c r="F1778" s="11">
        <v>0</v>
      </c>
      <c r="G1778" s="11">
        <v>0</v>
      </c>
      <c r="H1778" s="11">
        <v>118.76666667000001</v>
      </c>
      <c r="I1778" s="11">
        <v>0</v>
      </c>
      <c r="J1778" s="11">
        <v>11</v>
      </c>
      <c r="K1778" s="11"/>
      <c r="L1778" s="11" t="s">
        <v>20</v>
      </c>
      <c r="M1778" s="11" t="s">
        <v>17</v>
      </c>
      <c r="N1778" s="11">
        <f t="shared" si="189"/>
        <v>0</v>
      </c>
      <c r="O1778" s="11">
        <f t="shared" si="190"/>
        <v>1</v>
      </c>
      <c r="P1778" s="11">
        <f t="shared" si="191"/>
        <v>0</v>
      </c>
      <c r="Q1778" s="11">
        <f t="shared" si="192"/>
        <v>0</v>
      </c>
      <c r="R1778" s="11">
        <f t="shared" si="193"/>
        <v>0</v>
      </c>
      <c r="S1778" s="11">
        <f t="shared" si="194"/>
        <v>0</v>
      </c>
      <c r="T1778" s="9">
        <f t="shared" si="195"/>
        <v>0</v>
      </c>
      <c r="AT1778" s="18"/>
      <c r="AU1778" s="15"/>
      <c r="AV1778" s="15"/>
      <c r="AW1778" s="15"/>
      <c r="AX1778" s="15"/>
      <c r="AY1778" s="15"/>
      <c r="AZ1778" s="15"/>
      <c r="BA1778" s="15"/>
      <c r="BB1778" s="15"/>
      <c r="BC1778" s="15"/>
      <c r="BD1778" s="15"/>
      <c r="BE1778" s="15"/>
      <c r="BF1778" s="15"/>
      <c r="BG1778" s="15"/>
      <c r="BH1778" s="15"/>
      <c r="BI1778" s="15"/>
      <c r="BJ1778" s="15"/>
      <c r="BK1778" s="15"/>
      <c r="BL1778" s="15"/>
      <c r="BM1778" s="15"/>
      <c r="BN1778" s="15"/>
      <c r="BO1778" s="15"/>
      <c r="BQ1778" s="18"/>
      <c r="BR1778" s="15"/>
      <c r="BS1778" s="15"/>
      <c r="BT1778" s="15"/>
      <c r="BU1778" s="15"/>
      <c r="BV1778" s="15"/>
      <c r="BW1778" s="15"/>
      <c r="BX1778" s="15"/>
      <c r="BY1778" s="15"/>
      <c r="BZ1778" s="15"/>
    </row>
    <row r="1779" spans="1:78" ht="15" customHeight="1" x14ac:dyDescent="0.75">
      <c r="A1779" s="10">
        <v>0</v>
      </c>
      <c r="B1779" s="11">
        <v>12100</v>
      </c>
      <c r="C1779" s="11">
        <v>31400</v>
      </c>
      <c r="D1779" s="11">
        <v>48000</v>
      </c>
      <c r="E1779" s="11">
        <v>6</v>
      </c>
      <c r="F1779" s="11">
        <v>1</v>
      </c>
      <c r="G1779" s="11">
        <v>0</v>
      </c>
      <c r="H1779" s="11">
        <v>107.53333333</v>
      </c>
      <c r="I1779" s="11">
        <v>2</v>
      </c>
      <c r="J1779" s="11">
        <v>16</v>
      </c>
      <c r="K1779" s="11"/>
      <c r="L1779" s="11" t="s">
        <v>20</v>
      </c>
      <c r="M1779" s="11" t="s">
        <v>14</v>
      </c>
      <c r="N1779" s="11">
        <f t="shared" si="189"/>
        <v>0</v>
      </c>
      <c r="O1779" s="11">
        <f t="shared" si="190"/>
        <v>0</v>
      </c>
      <c r="P1779" s="11">
        <f t="shared" si="191"/>
        <v>1</v>
      </c>
      <c r="Q1779" s="11">
        <f t="shared" si="192"/>
        <v>0</v>
      </c>
      <c r="R1779" s="11">
        <f t="shared" si="193"/>
        <v>0</v>
      </c>
      <c r="S1779" s="11">
        <f t="shared" si="194"/>
        <v>0</v>
      </c>
      <c r="T1779" s="9">
        <f t="shared" si="195"/>
        <v>0</v>
      </c>
      <c r="AT1779" s="18"/>
      <c r="AU1779" s="15"/>
      <c r="AV1779" s="15"/>
      <c r="AW1779" s="15"/>
      <c r="AX1779" s="15"/>
      <c r="AY1779" s="15"/>
      <c r="AZ1779" s="15"/>
      <c r="BA1779" s="15"/>
      <c r="BB1779" s="15"/>
      <c r="BC1779" s="15"/>
      <c r="BD1779" s="15"/>
      <c r="BE1779" s="15"/>
      <c r="BF1779" s="15"/>
      <c r="BG1779" s="15"/>
      <c r="BH1779" s="15"/>
      <c r="BI1779" s="15"/>
      <c r="BJ1779" s="15"/>
      <c r="BK1779" s="15"/>
      <c r="BL1779" s="15"/>
      <c r="BM1779" s="15"/>
      <c r="BN1779" s="15"/>
      <c r="BO1779" s="15"/>
      <c r="BQ1779" s="18"/>
      <c r="BR1779" s="15"/>
      <c r="BS1779" s="15"/>
      <c r="BT1779" s="15"/>
      <c r="BU1779" s="15"/>
      <c r="BV1779" s="15"/>
      <c r="BW1779" s="15"/>
      <c r="BX1779" s="15"/>
      <c r="BY1779" s="15"/>
      <c r="BZ1779" s="15"/>
    </row>
    <row r="1780" spans="1:78" ht="15" customHeight="1" x14ac:dyDescent="0.75">
      <c r="A1780" s="10">
        <v>1</v>
      </c>
      <c r="B1780" s="11">
        <v>12100</v>
      </c>
      <c r="C1780" s="11">
        <v>67000</v>
      </c>
      <c r="D1780" s="11">
        <v>79100</v>
      </c>
      <c r="E1780" s="11">
        <v>5</v>
      </c>
      <c r="F1780" s="11">
        <v>0</v>
      </c>
      <c r="G1780" s="11">
        <v>0</v>
      </c>
      <c r="H1780" s="11">
        <v>155.19999999999999</v>
      </c>
      <c r="I1780" s="11">
        <v>1</v>
      </c>
      <c r="J1780" s="11">
        <v>32</v>
      </c>
      <c r="K1780" s="11"/>
      <c r="L1780" s="11" t="s">
        <v>20</v>
      </c>
      <c r="M1780" s="11" t="s">
        <v>17</v>
      </c>
      <c r="N1780" s="11">
        <f t="shared" si="189"/>
        <v>0</v>
      </c>
      <c r="O1780" s="11">
        <f t="shared" si="190"/>
        <v>1</v>
      </c>
      <c r="P1780" s="11">
        <f t="shared" si="191"/>
        <v>0</v>
      </c>
      <c r="Q1780" s="11">
        <f t="shared" si="192"/>
        <v>0</v>
      </c>
      <c r="R1780" s="11">
        <f t="shared" si="193"/>
        <v>0</v>
      </c>
      <c r="S1780" s="11">
        <f t="shared" si="194"/>
        <v>0</v>
      </c>
      <c r="T1780" s="9">
        <f t="shared" si="195"/>
        <v>0</v>
      </c>
      <c r="AT1780" s="18"/>
      <c r="AU1780" s="15"/>
      <c r="AV1780" s="15"/>
      <c r="AW1780" s="15"/>
      <c r="AX1780" s="15"/>
      <c r="AY1780" s="15"/>
      <c r="AZ1780" s="15"/>
      <c r="BA1780" s="15"/>
      <c r="BB1780" s="15"/>
      <c r="BC1780" s="15"/>
      <c r="BD1780" s="15"/>
      <c r="BE1780" s="15"/>
      <c r="BF1780" s="15"/>
      <c r="BG1780" s="15"/>
      <c r="BH1780" s="15"/>
      <c r="BI1780" s="15"/>
      <c r="BJ1780" s="15"/>
      <c r="BK1780" s="15"/>
      <c r="BL1780" s="15"/>
      <c r="BM1780" s="15"/>
      <c r="BN1780" s="15"/>
      <c r="BO1780" s="15"/>
      <c r="BQ1780" s="18"/>
      <c r="BR1780" s="15"/>
      <c r="BS1780" s="15"/>
      <c r="BT1780" s="15"/>
      <c r="BU1780" s="15"/>
      <c r="BV1780" s="15"/>
      <c r="BW1780" s="15"/>
      <c r="BX1780" s="15"/>
      <c r="BY1780" s="15"/>
      <c r="BZ1780" s="15"/>
    </row>
    <row r="1781" spans="1:78" ht="15" customHeight="1" x14ac:dyDescent="0.75">
      <c r="A1781" s="10">
        <v>0</v>
      </c>
      <c r="B1781" s="11">
        <v>12100</v>
      </c>
      <c r="C1781" s="11">
        <v>67927</v>
      </c>
      <c r="D1781" s="11">
        <v>94126</v>
      </c>
      <c r="E1781" s="11">
        <v>2</v>
      </c>
      <c r="F1781" s="11">
        <v>0</v>
      </c>
      <c r="G1781" s="11">
        <v>0</v>
      </c>
      <c r="H1781" s="11">
        <v>35.53887812</v>
      </c>
      <c r="I1781" s="11">
        <v>2</v>
      </c>
      <c r="J1781" s="11">
        <v>3</v>
      </c>
      <c r="K1781" s="11">
        <v>38.847597081000004</v>
      </c>
      <c r="L1781" s="11" t="s">
        <v>20</v>
      </c>
      <c r="M1781" s="11" t="s">
        <v>14</v>
      </c>
      <c r="N1781" s="11">
        <f t="shared" si="189"/>
        <v>0</v>
      </c>
      <c r="O1781" s="11">
        <f t="shared" si="190"/>
        <v>0</v>
      </c>
      <c r="P1781" s="11">
        <f t="shared" si="191"/>
        <v>1</v>
      </c>
      <c r="Q1781" s="11">
        <f t="shared" si="192"/>
        <v>0</v>
      </c>
      <c r="R1781" s="11">
        <f t="shared" si="193"/>
        <v>0</v>
      </c>
      <c r="S1781" s="11">
        <f t="shared" si="194"/>
        <v>0</v>
      </c>
      <c r="T1781" s="9">
        <f t="shared" si="195"/>
        <v>0</v>
      </c>
      <c r="AT1781" s="18"/>
      <c r="AU1781" s="15"/>
      <c r="AV1781" s="15"/>
      <c r="AW1781" s="15"/>
      <c r="AX1781" s="15"/>
      <c r="AY1781" s="15"/>
      <c r="AZ1781" s="15"/>
      <c r="BA1781" s="15"/>
      <c r="BB1781" s="15"/>
      <c r="BC1781" s="15"/>
      <c r="BD1781" s="15"/>
      <c r="BE1781" s="15"/>
      <c r="BF1781" s="15"/>
      <c r="BG1781" s="15"/>
      <c r="BH1781" s="15"/>
      <c r="BI1781" s="15"/>
      <c r="BJ1781" s="15"/>
      <c r="BK1781" s="15"/>
      <c r="BL1781" s="15"/>
      <c r="BM1781" s="15"/>
      <c r="BN1781" s="15"/>
      <c r="BO1781" s="15"/>
      <c r="BQ1781" s="18"/>
      <c r="BR1781" s="15"/>
      <c r="BS1781" s="15"/>
      <c r="BT1781" s="15"/>
      <c r="BU1781" s="15"/>
      <c r="BV1781" s="15"/>
      <c r="BW1781" s="15"/>
      <c r="BX1781" s="15"/>
      <c r="BY1781" s="15"/>
      <c r="BZ1781" s="15"/>
    </row>
    <row r="1782" spans="1:78" ht="15" customHeight="1" x14ac:dyDescent="0.75">
      <c r="A1782" s="10">
        <v>0</v>
      </c>
      <c r="B1782" s="11">
        <v>12100</v>
      </c>
      <c r="C1782" s="11"/>
      <c r="D1782" s="11">
        <v>72731</v>
      </c>
      <c r="E1782" s="11">
        <v>0</v>
      </c>
      <c r="F1782" s="11">
        <v>0</v>
      </c>
      <c r="G1782" s="11">
        <v>0</v>
      </c>
      <c r="H1782" s="11"/>
      <c r="I1782" s="11">
        <v>0</v>
      </c>
      <c r="J1782" s="11">
        <v>0</v>
      </c>
      <c r="K1782" s="11">
        <v>0.72029500670000002</v>
      </c>
      <c r="L1782" s="11"/>
      <c r="M1782" s="11"/>
      <c r="N1782" s="11">
        <f t="shared" si="189"/>
        <v>0</v>
      </c>
      <c r="O1782" s="11">
        <f t="shared" si="190"/>
        <v>0</v>
      </c>
      <c r="P1782" s="11">
        <f t="shared" si="191"/>
        <v>0</v>
      </c>
      <c r="Q1782" s="11">
        <f t="shared" si="192"/>
        <v>0</v>
      </c>
      <c r="R1782" s="11">
        <f t="shared" si="193"/>
        <v>0</v>
      </c>
      <c r="S1782" s="11">
        <f t="shared" si="194"/>
        <v>0</v>
      </c>
      <c r="T1782" s="9">
        <f t="shared" si="195"/>
        <v>0</v>
      </c>
      <c r="AT1782" s="18"/>
      <c r="AU1782" s="15"/>
      <c r="AV1782" s="15"/>
      <c r="AW1782" s="15"/>
      <c r="AX1782" s="15"/>
      <c r="AY1782" s="15"/>
      <c r="AZ1782" s="15"/>
      <c r="BA1782" s="15"/>
      <c r="BB1782" s="15"/>
      <c r="BC1782" s="15"/>
      <c r="BD1782" s="15"/>
      <c r="BE1782" s="15"/>
      <c r="BF1782" s="15"/>
      <c r="BG1782" s="15"/>
      <c r="BH1782" s="15"/>
      <c r="BI1782" s="15"/>
      <c r="BJ1782" s="15"/>
      <c r="BK1782" s="15"/>
      <c r="BL1782" s="15"/>
      <c r="BM1782" s="15"/>
      <c r="BN1782" s="15"/>
      <c r="BO1782" s="15"/>
      <c r="BQ1782" s="18"/>
      <c r="BR1782" s="15"/>
      <c r="BS1782" s="15"/>
      <c r="BT1782" s="15"/>
      <c r="BU1782" s="15"/>
      <c r="BV1782" s="15"/>
      <c r="BW1782" s="15"/>
      <c r="BX1782" s="15"/>
      <c r="BY1782" s="15"/>
      <c r="BZ1782" s="15"/>
    </row>
    <row r="1783" spans="1:78" ht="15" customHeight="1" x14ac:dyDescent="0.75">
      <c r="A1783" s="10">
        <v>0</v>
      </c>
      <c r="B1783" s="11">
        <v>12100</v>
      </c>
      <c r="C1783" s="11">
        <v>74594</v>
      </c>
      <c r="D1783" s="11">
        <v>90555</v>
      </c>
      <c r="E1783" s="11">
        <v>4</v>
      </c>
      <c r="F1783" s="11">
        <v>0</v>
      </c>
      <c r="G1783" s="11">
        <v>0</v>
      </c>
      <c r="H1783" s="11">
        <v>123.77662458</v>
      </c>
      <c r="I1783" s="11">
        <v>2</v>
      </c>
      <c r="J1783" s="11">
        <v>27</v>
      </c>
      <c r="K1783" s="11">
        <v>41.634847305999998</v>
      </c>
      <c r="L1783" s="11" t="s">
        <v>20</v>
      </c>
      <c r="M1783" s="11" t="s">
        <v>17</v>
      </c>
      <c r="N1783" s="11">
        <f t="shared" si="189"/>
        <v>0</v>
      </c>
      <c r="O1783" s="11">
        <f t="shared" si="190"/>
        <v>1</v>
      </c>
      <c r="P1783" s="11">
        <f t="shared" si="191"/>
        <v>0</v>
      </c>
      <c r="Q1783" s="11">
        <f t="shared" si="192"/>
        <v>0</v>
      </c>
      <c r="R1783" s="11">
        <f t="shared" si="193"/>
        <v>0</v>
      </c>
      <c r="S1783" s="11">
        <f t="shared" si="194"/>
        <v>0</v>
      </c>
      <c r="T1783" s="9">
        <f t="shared" si="195"/>
        <v>0</v>
      </c>
      <c r="AT1783" s="18"/>
      <c r="AU1783" s="15"/>
      <c r="AV1783" s="15"/>
      <c r="AW1783" s="15"/>
      <c r="AX1783" s="15"/>
      <c r="AY1783" s="15"/>
      <c r="AZ1783" s="15"/>
      <c r="BA1783" s="15"/>
      <c r="BB1783" s="15"/>
      <c r="BC1783" s="15"/>
      <c r="BD1783" s="15"/>
      <c r="BE1783" s="15"/>
      <c r="BF1783" s="15"/>
      <c r="BG1783" s="15"/>
      <c r="BH1783" s="15"/>
      <c r="BI1783" s="15"/>
      <c r="BJ1783" s="15"/>
      <c r="BK1783" s="15"/>
      <c r="BL1783" s="15"/>
      <c r="BM1783" s="15"/>
      <c r="BN1783" s="15"/>
      <c r="BO1783" s="15"/>
      <c r="BQ1783" s="18"/>
      <c r="BR1783" s="15"/>
      <c r="BS1783" s="15"/>
      <c r="BT1783" s="15"/>
      <c r="BU1783" s="15"/>
      <c r="BV1783" s="15"/>
      <c r="BW1783" s="15"/>
      <c r="BX1783" s="15"/>
      <c r="BY1783" s="15"/>
      <c r="BZ1783" s="15"/>
    </row>
    <row r="1784" spans="1:78" ht="15" customHeight="1" x14ac:dyDescent="0.75">
      <c r="A1784" s="10">
        <v>0</v>
      </c>
      <c r="B1784" s="11">
        <v>12100</v>
      </c>
      <c r="C1784" s="11">
        <v>83557</v>
      </c>
      <c r="D1784" s="11">
        <v>98881</v>
      </c>
      <c r="E1784" s="11">
        <v>6</v>
      </c>
      <c r="F1784" s="11">
        <v>0</v>
      </c>
      <c r="G1784" s="11">
        <v>0</v>
      </c>
      <c r="H1784" s="11">
        <v>102.22570446</v>
      </c>
      <c r="I1784" s="11">
        <v>1</v>
      </c>
      <c r="J1784" s="11">
        <v>26</v>
      </c>
      <c r="K1784" s="11">
        <v>25.782787087999999</v>
      </c>
      <c r="L1784" s="11" t="s">
        <v>13</v>
      </c>
      <c r="M1784" s="11" t="s">
        <v>18</v>
      </c>
      <c r="N1784" s="11">
        <f t="shared" si="189"/>
        <v>1</v>
      </c>
      <c r="O1784" s="11">
        <f t="shared" si="190"/>
        <v>0</v>
      </c>
      <c r="P1784" s="11">
        <f t="shared" si="191"/>
        <v>0</v>
      </c>
      <c r="Q1784" s="11">
        <f t="shared" si="192"/>
        <v>0</v>
      </c>
      <c r="R1784" s="11">
        <f t="shared" si="193"/>
        <v>0</v>
      </c>
      <c r="S1784" s="11">
        <f t="shared" si="194"/>
        <v>1</v>
      </c>
      <c r="T1784" s="9">
        <f t="shared" si="195"/>
        <v>102.22570446</v>
      </c>
      <c r="AT1784" s="18"/>
      <c r="AU1784" s="15"/>
      <c r="AV1784" s="15"/>
      <c r="AW1784" s="15"/>
      <c r="AX1784" s="15"/>
      <c r="AY1784" s="15"/>
      <c r="AZ1784" s="15"/>
      <c r="BA1784" s="15"/>
      <c r="BB1784" s="15"/>
      <c r="BC1784" s="15"/>
      <c r="BD1784" s="15"/>
      <c r="BE1784" s="15"/>
      <c r="BF1784" s="15"/>
      <c r="BG1784" s="15"/>
      <c r="BH1784" s="15"/>
      <c r="BI1784" s="15"/>
      <c r="BJ1784" s="15"/>
      <c r="BK1784" s="15"/>
      <c r="BL1784" s="15"/>
      <c r="BM1784" s="15"/>
      <c r="BN1784" s="15"/>
      <c r="BO1784" s="15"/>
      <c r="BQ1784" s="18"/>
      <c r="BR1784" s="15"/>
      <c r="BS1784" s="15"/>
      <c r="BT1784" s="15"/>
      <c r="BU1784" s="15"/>
      <c r="BV1784" s="15"/>
      <c r="BW1784" s="15"/>
      <c r="BX1784" s="15"/>
      <c r="BY1784" s="15"/>
      <c r="BZ1784" s="15"/>
    </row>
    <row r="1785" spans="1:78" ht="15" customHeight="1" x14ac:dyDescent="0.75">
      <c r="A1785" s="10">
        <v>0</v>
      </c>
      <c r="B1785" s="11">
        <v>12100</v>
      </c>
      <c r="C1785" s="11">
        <v>61868</v>
      </c>
      <c r="D1785" s="11">
        <v>66874</v>
      </c>
      <c r="E1785" s="11">
        <v>30</v>
      </c>
      <c r="F1785" s="11">
        <v>0</v>
      </c>
      <c r="G1785" s="11">
        <v>3</v>
      </c>
      <c r="H1785" s="11">
        <v>170.43863923999999</v>
      </c>
      <c r="I1785" s="11">
        <v>0</v>
      </c>
      <c r="J1785" s="11">
        <v>23</v>
      </c>
      <c r="K1785" s="11">
        <v>37.915020998999999</v>
      </c>
      <c r="L1785" s="11" t="s">
        <v>13</v>
      </c>
      <c r="M1785" s="11" t="s">
        <v>14</v>
      </c>
      <c r="N1785" s="11">
        <f t="shared" si="189"/>
        <v>1</v>
      </c>
      <c r="O1785" s="11">
        <f t="shared" si="190"/>
        <v>0</v>
      </c>
      <c r="P1785" s="11">
        <f t="shared" si="191"/>
        <v>1</v>
      </c>
      <c r="Q1785" s="11">
        <f t="shared" si="192"/>
        <v>0</v>
      </c>
      <c r="R1785" s="11">
        <f t="shared" si="193"/>
        <v>0</v>
      </c>
      <c r="S1785" s="11">
        <f t="shared" si="194"/>
        <v>0</v>
      </c>
      <c r="T1785" s="9">
        <f t="shared" si="195"/>
        <v>170.43863923999999</v>
      </c>
      <c r="AT1785" s="18"/>
      <c r="AU1785" s="15"/>
      <c r="AV1785" s="15"/>
      <c r="AW1785" s="15"/>
      <c r="AX1785" s="15"/>
      <c r="AY1785" s="15"/>
      <c r="AZ1785" s="15"/>
      <c r="BA1785" s="15"/>
      <c r="BB1785" s="15"/>
      <c r="BC1785" s="15"/>
      <c r="BD1785" s="15"/>
      <c r="BE1785" s="15"/>
      <c r="BF1785" s="15"/>
      <c r="BG1785" s="15"/>
      <c r="BH1785" s="15"/>
      <c r="BI1785" s="15"/>
      <c r="BJ1785" s="15"/>
      <c r="BK1785" s="15"/>
      <c r="BL1785" s="15"/>
      <c r="BM1785" s="15"/>
      <c r="BN1785" s="15"/>
      <c r="BO1785" s="15"/>
      <c r="BQ1785" s="18"/>
      <c r="BR1785" s="15"/>
      <c r="BS1785" s="15"/>
      <c r="BT1785" s="15"/>
      <c r="BU1785" s="15"/>
      <c r="BV1785" s="15"/>
      <c r="BW1785" s="15"/>
      <c r="BX1785" s="15"/>
      <c r="BY1785" s="15"/>
      <c r="BZ1785" s="15"/>
    </row>
    <row r="1786" spans="1:78" ht="15" customHeight="1" x14ac:dyDescent="0.75">
      <c r="A1786" s="10">
        <v>0</v>
      </c>
      <c r="B1786" s="11">
        <v>12100</v>
      </c>
      <c r="C1786" s="11">
        <v>46152</v>
      </c>
      <c r="D1786" s="11">
        <v>72773</v>
      </c>
      <c r="E1786" s="11">
        <v>0</v>
      </c>
      <c r="F1786" s="11">
        <v>0</v>
      </c>
      <c r="G1786" s="11">
        <v>0</v>
      </c>
      <c r="H1786" s="11">
        <v>270.48998005999999</v>
      </c>
      <c r="I1786" s="11">
        <v>0</v>
      </c>
      <c r="J1786" s="11">
        <v>20</v>
      </c>
      <c r="K1786" s="11">
        <v>29.495115993999999</v>
      </c>
      <c r="L1786" s="11" t="s">
        <v>20</v>
      </c>
      <c r="M1786" s="11" t="s">
        <v>14</v>
      </c>
      <c r="N1786" s="11">
        <f t="shared" si="189"/>
        <v>0</v>
      </c>
      <c r="O1786" s="11">
        <f t="shared" si="190"/>
        <v>0</v>
      </c>
      <c r="P1786" s="11">
        <f t="shared" si="191"/>
        <v>1</v>
      </c>
      <c r="Q1786" s="11">
        <f t="shared" si="192"/>
        <v>0</v>
      </c>
      <c r="R1786" s="11">
        <f t="shared" si="193"/>
        <v>0</v>
      </c>
      <c r="S1786" s="11">
        <f t="shared" si="194"/>
        <v>0</v>
      </c>
      <c r="T1786" s="9">
        <f t="shared" si="195"/>
        <v>0</v>
      </c>
      <c r="AT1786" s="18"/>
      <c r="AU1786" s="15"/>
      <c r="AV1786" s="15"/>
      <c r="AW1786" s="15"/>
      <c r="AX1786" s="15"/>
      <c r="AY1786" s="15"/>
      <c r="AZ1786" s="15"/>
      <c r="BA1786" s="15"/>
      <c r="BB1786" s="15"/>
      <c r="BC1786" s="15"/>
      <c r="BD1786" s="15"/>
      <c r="BE1786" s="15"/>
      <c r="BF1786" s="15"/>
      <c r="BG1786" s="15"/>
      <c r="BH1786" s="15"/>
      <c r="BI1786" s="15"/>
      <c r="BJ1786" s="15"/>
      <c r="BK1786" s="15"/>
      <c r="BL1786" s="15"/>
      <c r="BM1786" s="15"/>
      <c r="BN1786" s="15"/>
      <c r="BO1786" s="15"/>
      <c r="BQ1786" s="18"/>
      <c r="BR1786" s="15"/>
      <c r="BS1786" s="15"/>
      <c r="BT1786" s="15"/>
      <c r="BU1786" s="15"/>
      <c r="BV1786" s="15"/>
      <c r="BW1786" s="15"/>
      <c r="BX1786" s="15"/>
      <c r="BY1786" s="15"/>
      <c r="BZ1786" s="15"/>
    </row>
    <row r="1787" spans="1:78" ht="15" customHeight="1" x14ac:dyDescent="0.75">
      <c r="A1787" s="10">
        <v>0</v>
      </c>
      <c r="B1787" s="11">
        <v>12100</v>
      </c>
      <c r="C1787" s="11">
        <v>97185</v>
      </c>
      <c r="D1787" s="11">
        <v>113004</v>
      </c>
      <c r="E1787" s="11">
        <v>13</v>
      </c>
      <c r="F1787" s="11">
        <v>0</v>
      </c>
      <c r="G1787" s="11">
        <v>0</v>
      </c>
      <c r="H1787" s="11">
        <v>202.62253129999999</v>
      </c>
      <c r="I1787" s="11">
        <v>2</v>
      </c>
      <c r="J1787" s="11">
        <v>15</v>
      </c>
      <c r="K1787" s="11">
        <v>37.716646111999999</v>
      </c>
      <c r="L1787" s="11" t="s">
        <v>20</v>
      </c>
      <c r="M1787" s="11" t="s">
        <v>14</v>
      </c>
      <c r="N1787" s="11">
        <f t="shared" si="189"/>
        <v>0</v>
      </c>
      <c r="O1787" s="11">
        <f t="shared" si="190"/>
        <v>0</v>
      </c>
      <c r="P1787" s="11">
        <f t="shared" si="191"/>
        <v>1</v>
      </c>
      <c r="Q1787" s="11">
        <f t="shared" si="192"/>
        <v>0</v>
      </c>
      <c r="R1787" s="11">
        <f t="shared" si="193"/>
        <v>0</v>
      </c>
      <c r="S1787" s="11">
        <f t="shared" si="194"/>
        <v>0</v>
      </c>
      <c r="T1787" s="9">
        <f t="shared" si="195"/>
        <v>0</v>
      </c>
      <c r="AT1787" s="18"/>
      <c r="AU1787" s="15"/>
      <c r="AV1787" s="15"/>
      <c r="AW1787" s="15"/>
      <c r="AX1787" s="15"/>
      <c r="AY1787" s="15"/>
      <c r="AZ1787" s="15"/>
      <c r="BA1787" s="15"/>
      <c r="BB1787" s="15"/>
      <c r="BC1787" s="15"/>
      <c r="BD1787" s="15"/>
      <c r="BE1787" s="15"/>
      <c r="BF1787" s="15"/>
      <c r="BG1787" s="15"/>
      <c r="BH1787" s="15"/>
      <c r="BI1787" s="15"/>
      <c r="BJ1787" s="15"/>
      <c r="BK1787" s="15"/>
      <c r="BL1787" s="15"/>
      <c r="BM1787" s="15"/>
      <c r="BN1787" s="15"/>
      <c r="BO1787" s="15"/>
      <c r="BQ1787" s="18"/>
      <c r="BR1787" s="15"/>
      <c r="BS1787" s="15"/>
      <c r="BT1787" s="15"/>
      <c r="BU1787" s="15"/>
      <c r="BV1787" s="15"/>
      <c r="BW1787" s="15"/>
      <c r="BX1787" s="15"/>
      <c r="BY1787" s="15"/>
      <c r="BZ1787" s="15"/>
    </row>
    <row r="1788" spans="1:78" ht="15" customHeight="1" x14ac:dyDescent="0.75">
      <c r="A1788" s="10">
        <v>0</v>
      </c>
      <c r="B1788" s="11">
        <v>12100</v>
      </c>
      <c r="C1788" s="11">
        <v>105104</v>
      </c>
      <c r="D1788" s="11">
        <v>144712</v>
      </c>
      <c r="E1788" s="11">
        <v>13</v>
      </c>
      <c r="F1788" s="11">
        <v>0</v>
      </c>
      <c r="G1788" s="11">
        <v>0</v>
      </c>
      <c r="H1788" s="11">
        <v>129.51880811000001</v>
      </c>
      <c r="I1788" s="11">
        <v>5</v>
      </c>
      <c r="J1788" s="11">
        <v>22</v>
      </c>
      <c r="K1788" s="11">
        <v>37.413774660999998</v>
      </c>
      <c r="L1788" s="11" t="s">
        <v>13</v>
      </c>
      <c r="M1788" s="11" t="s">
        <v>18</v>
      </c>
      <c r="N1788" s="11">
        <f t="shared" si="189"/>
        <v>1</v>
      </c>
      <c r="O1788" s="11">
        <f t="shared" si="190"/>
        <v>0</v>
      </c>
      <c r="P1788" s="11">
        <f t="shared" si="191"/>
        <v>0</v>
      </c>
      <c r="Q1788" s="11">
        <f t="shared" si="192"/>
        <v>0</v>
      </c>
      <c r="R1788" s="11">
        <f t="shared" si="193"/>
        <v>0</v>
      </c>
      <c r="S1788" s="11">
        <f t="shared" si="194"/>
        <v>1</v>
      </c>
      <c r="T1788" s="9">
        <f t="shared" si="195"/>
        <v>129.51880811000001</v>
      </c>
      <c r="AT1788" s="18"/>
      <c r="AU1788" s="15"/>
      <c r="AV1788" s="15"/>
      <c r="AW1788" s="15"/>
      <c r="AX1788" s="15"/>
      <c r="AY1788" s="15"/>
      <c r="AZ1788" s="15"/>
      <c r="BA1788" s="15"/>
      <c r="BB1788" s="15"/>
      <c r="BC1788" s="15"/>
      <c r="BD1788" s="15"/>
      <c r="BE1788" s="15"/>
      <c r="BF1788" s="15"/>
      <c r="BG1788" s="15"/>
      <c r="BH1788" s="15"/>
      <c r="BI1788" s="15"/>
      <c r="BJ1788" s="15"/>
      <c r="BK1788" s="15"/>
      <c r="BL1788" s="15"/>
      <c r="BM1788" s="15"/>
      <c r="BN1788" s="15"/>
      <c r="BO1788" s="15"/>
      <c r="BQ1788" s="18"/>
      <c r="BR1788" s="15"/>
      <c r="BS1788" s="15"/>
      <c r="BT1788" s="15"/>
      <c r="BU1788" s="15"/>
      <c r="BV1788" s="15"/>
      <c r="BW1788" s="15"/>
      <c r="BX1788" s="15"/>
      <c r="BY1788" s="15"/>
      <c r="BZ1788" s="15"/>
    </row>
    <row r="1789" spans="1:78" ht="15" customHeight="1" x14ac:dyDescent="0.75">
      <c r="A1789" s="10">
        <v>0</v>
      </c>
      <c r="B1789" s="11">
        <v>12100</v>
      </c>
      <c r="C1789" s="11">
        <v>71060</v>
      </c>
      <c r="D1789" s="11">
        <v>79744</v>
      </c>
      <c r="E1789" s="11">
        <v>3</v>
      </c>
      <c r="F1789" s="11"/>
      <c r="G1789" s="11"/>
      <c r="H1789" s="11">
        <v>179.86634885999999</v>
      </c>
      <c r="I1789" s="11"/>
      <c r="J1789" s="11">
        <v>35</v>
      </c>
      <c r="K1789" s="11">
        <v>29.89415099</v>
      </c>
      <c r="L1789" s="11" t="s">
        <v>20</v>
      </c>
      <c r="M1789" s="11" t="s">
        <v>14</v>
      </c>
      <c r="N1789" s="11">
        <f t="shared" si="189"/>
        <v>0</v>
      </c>
      <c r="O1789" s="11">
        <f t="shared" si="190"/>
        <v>0</v>
      </c>
      <c r="P1789" s="11">
        <f t="shared" si="191"/>
        <v>1</v>
      </c>
      <c r="Q1789" s="11">
        <f t="shared" si="192"/>
        <v>0</v>
      </c>
      <c r="R1789" s="11">
        <f t="shared" si="193"/>
        <v>0</v>
      </c>
      <c r="S1789" s="11">
        <f t="shared" si="194"/>
        <v>0</v>
      </c>
      <c r="T1789" s="9">
        <f t="shared" si="195"/>
        <v>0</v>
      </c>
      <c r="AT1789" s="18"/>
      <c r="AU1789" s="15"/>
      <c r="AV1789" s="15"/>
      <c r="AW1789" s="15"/>
      <c r="AX1789" s="15"/>
      <c r="AY1789" s="15"/>
      <c r="AZ1789" s="15"/>
      <c r="BA1789" s="15"/>
      <c r="BB1789" s="15"/>
      <c r="BC1789" s="15"/>
      <c r="BD1789" s="15"/>
      <c r="BE1789" s="15"/>
      <c r="BF1789" s="15"/>
      <c r="BG1789" s="15"/>
      <c r="BH1789" s="15"/>
      <c r="BI1789" s="15"/>
      <c r="BJ1789" s="15"/>
      <c r="BK1789" s="15"/>
      <c r="BL1789" s="15"/>
      <c r="BM1789" s="15"/>
      <c r="BN1789" s="15"/>
      <c r="BO1789" s="15"/>
      <c r="BQ1789" s="18"/>
      <c r="BR1789" s="15"/>
      <c r="BS1789" s="15"/>
      <c r="BT1789" s="15"/>
      <c r="BU1789" s="15"/>
      <c r="BV1789" s="15"/>
      <c r="BW1789" s="15"/>
      <c r="BX1789" s="15"/>
      <c r="BY1789" s="15"/>
      <c r="BZ1789" s="15"/>
    </row>
    <row r="1790" spans="1:78" ht="15" customHeight="1" x14ac:dyDescent="0.75">
      <c r="A1790" s="10">
        <v>0</v>
      </c>
      <c r="B1790" s="11">
        <v>12100</v>
      </c>
      <c r="C1790" s="11">
        <v>85121</v>
      </c>
      <c r="D1790" s="11">
        <v>113744</v>
      </c>
      <c r="E1790" s="11">
        <v>0</v>
      </c>
      <c r="F1790" s="11">
        <v>0</v>
      </c>
      <c r="G1790" s="11">
        <v>2</v>
      </c>
      <c r="H1790" s="11">
        <v>139.48533968999999</v>
      </c>
      <c r="I1790" s="11">
        <v>0</v>
      </c>
      <c r="J1790" s="11">
        <v>34</v>
      </c>
      <c r="K1790" s="11">
        <v>33.943437719000002</v>
      </c>
      <c r="L1790" s="11" t="s">
        <v>20</v>
      </c>
      <c r="M1790" s="11" t="s">
        <v>18</v>
      </c>
      <c r="N1790" s="11">
        <f t="shared" si="189"/>
        <v>0</v>
      </c>
      <c r="O1790" s="11">
        <f t="shared" si="190"/>
        <v>0</v>
      </c>
      <c r="P1790" s="11">
        <f t="shared" si="191"/>
        <v>0</v>
      </c>
      <c r="Q1790" s="11">
        <f t="shared" si="192"/>
        <v>0</v>
      </c>
      <c r="R1790" s="11">
        <f t="shared" si="193"/>
        <v>0</v>
      </c>
      <c r="S1790" s="11">
        <f t="shared" si="194"/>
        <v>1</v>
      </c>
      <c r="T1790" s="9">
        <f t="shared" si="195"/>
        <v>0</v>
      </c>
      <c r="AT1790" s="18"/>
      <c r="AU1790" s="15"/>
      <c r="AV1790" s="15"/>
      <c r="AW1790" s="15"/>
      <c r="AX1790" s="15"/>
      <c r="AY1790" s="15"/>
      <c r="AZ1790" s="15"/>
      <c r="BA1790" s="15"/>
      <c r="BB1790" s="15"/>
      <c r="BC1790" s="15"/>
      <c r="BD1790" s="15"/>
      <c r="BE1790" s="15"/>
      <c r="BF1790" s="15"/>
      <c r="BG1790" s="15"/>
      <c r="BH1790" s="15"/>
      <c r="BI1790" s="15"/>
      <c r="BJ1790" s="15"/>
      <c r="BK1790" s="15"/>
      <c r="BL1790" s="15"/>
      <c r="BM1790" s="15"/>
      <c r="BN1790" s="15"/>
      <c r="BO1790" s="15"/>
      <c r="BQ1790" s="18"/>
      <c r="BR1790" s="15"/>
      <c r="BS1790" s="15"/>
      <c r="BT1790" s="15"/>
      <c r="BU1790" s="15"/>
      <c r="BV1790" s="15"/>
      <c r="BW1790" s="15"/>
      <c r="BX1790" s="15"/>
      <c r="BY1790" s="15"/>
      <c r="BZ1790" s="15"/>
    </row>
    <row r="1791" spans="1:78" ht="15" customHeight="1" x14ac:dyDescent="0.75">
      <c r="A1791" s="10">
        <v>0</v>
      </c>
      <c r="B1791" s="11">
        <v>12100</v>
      </c>
      <c r="C1791" s="11">
        <v>28193</v>
      </c>
      <c r="D1791" s="11">
        <v>34705</v>
      </c>
      <c r="E1791" s="11">
        <v>0</v>
      </c>
      <c r="F1791" s="11"/>
      <c r="G1791" s="11"/>
      <c r="H1791" s="11"/>
      <c r="I1791" s="11"/>
      <c r="J1791" s="11"/>
      <c r="K1791" s="11">
        <v>37.618026903999997</v>
      </c>
      <c r="L1791" s="11" t="s">
        <v>20</v>
      </c>
      <c r="M1791" s="11" t="s">
        <v>14</v>
      </c>
      <c r="N1791" s="11">
        <f t="shared" si="189"/>
        <v>0</v>
      </c>
      <c r="O1791" s="11">
        <f t="shared" si="190"/>
        <v>0</v>
      </c>
      <c r="P1791" s="11">
        <f t="shared" si="191"/>
        <v>1</v>
      </c>
      <c r="Q1791" s="11">
        <f t="shared" si="192"/>
        <v>0</v>
      </c>
      <c r="R1791" s="11">
        <f t="shared" si="193"/>
        <v>0</v>
      </c>
      <c r="S1791" s="11">
        <f t="shared" si="194"/>
        <v>0</v>
      </c>
      <c r="T1791" s="9">
        <f t="shared" si="195"/>
        <v>0</v>
      </c>
      <c r="AT1791" s="18"/>
      <c r="AU1791" s="15"/>
      <c r="AV1791" s="15"/>
      <c r="AW1791" s="15"/>
      <c r="AX1791" s="15"/>
      <c r="AY1791" s="15"/>
      <c r="AZ1791" s="15"/>
      <c r="BA1791" s="15"/>
      <c r="BB1791" s="15"/>
      <c r="BC1791" s="15"/>
      <c r="BD1791" s="15"/>
      <c r="BE1791" s="15"/>
      <c r="BF1791" s="15"/>
      <c r="BG1791" s="15"/>
      <c r="BH1791" s="15"/>
      <c r="BI1791" s="15"/>
      <c r="BJ1791" s="15"/>
      <c r="BK1791" s="15"/>
      <c r="BL1791" s="15"/>
      <c r="BM1791" s="15"/>
      <c r="BN1791" s="15"/>
      <c r="BO1791" s="15"/>
      <c r="BQ1791" s="18"/>
      <c r="BR1791" s="15"/>
      <c r="BS1791" s="15"/>
      <c r="BT1791" s="15"/>
      <c r="BU1791" s="15"/>
      <c r="BV1791" s="15"/>
      <c r="BW1791" s="15"/>
      <c r="BX1791" s="15"/>
      <c r="BY1791" s="15"/>
      <c r="BZ1791" s="15"/>
    </row>
    <row r="1792" spans="1:78" ht="15" customHeight="1" x14ac:dyDescent="0.75">
      <c r="A1792" s="10">
        <v>0</v>
      </c>
      <c r="B1792" s="11">
        <v>12100</v>
      </c>
      <c r="C1792" s="11">
        <v>18728</v>
      </c>
      <c r="D1792" s="11">
        <v>34443</v>
      </c>
      <c r="E1792" s="11">
        <v>9</v>
      </c>
      <c r="F1792" s="11">
        <v>0</v>
      </c>
      <c r="G1792" s="11">
        <v>0</v>
      </c>
      <c r="H1792" s="11">
        <v>117.64828292999999</v>
      </c>
      <c r="I1792" s="11">
        <v>0</v>
      </c>
      <c r="J1792" s="11">
        <v>10</v>
      </c>
      <c r="K1792" s="11">
        <v>21.589836378000001</v>
      </c>
      <c r="L1792" s="11" t="s">
        <v>20</v>
      </c>
      <c r="M1792" s="11" t="s">
        <v>17</v>
      </c>
      <c r="N1792" s="11">
        <f t="shared" si="189"/>
        <v>0</v>
      </c>
      <c r="O1792" s="11">
        <f t="shared" si="190"/>
        <v>1</v>
      </c>
      <c r="P1792" s="11">
        <f t="shared" si="191"/>
        <v>0</v>
      </c>
      <c r="Q1792" s="11">
        <f t="shared" si="192"/>
        <v>0</v>
      </c>
      <c r="R1792" s="11">
        <f t="shared" si="193"/>
        <v>0</v>
      </c>
      <c r="S1792" s="11">
        <f t="shared" si="194"/>
        <v>0</v>
      </c>
      <c r="T1792" s="9">
        <f t="shared" si="195"/>
        <v>0</v>
      </c>
      <c r="AT1792" s="18"/>
      <c r="AU1792" s="15"/>
      <c r="AV1792" s="15"/>
      <c r="AW1792" s="15"/>
      <c r="AX1792" s="15"/>
      <c r="AY1792" s="15"/>
      <c r="AZ1792" s="15"/>
      <c r="BA1792" s="15"/>
      <c r="BB1792" s="15"/>
      <c r="BC1792" s="15"/>
      <c r="BD1792" s="15"/>
      <c r="BE1792" s="15"/>
      <c r="BF1792" s="15"/>
      <c r="BG1792" s="15"/>
      <c r="BH1792" s="15"/>
      <c r="BI1792" s="15"/>
      <c r="BJ1792" s="15"/>
      <c r="BK1792" s="15"/>
      <c r="BL1792" s="15"/>
      <c r="BM1792" s="15"/>
      <c r="BN1792" s="15"/>
      <c r="BO1792" s="15"/>
      <c r="BQ1792" s="18"/>
      <c r="BR1792" s="15"/>
      <c r="BS1792" s="15"/>
      <c r="BT1792" s="15"/>
      <c r="BU1792" s="15"/>
      <c r="BV1792" s="15"/>
      <c r="BW1792" s="15"/>
      <c r="BX1792" s="15"/>
      <c r="BY1792" s="15"/>
      <c r="BZ1792" s="15"/>
    </row>
    <row r="1793" spans="1:78" ht="15" customHeight="1" x14ac:dyDescent="0.75">
      <c r="A1793" s="10">
        <v>0</v>
      </c>
      <c r="B1793" s="11">
        <v>12100</v>
      </c>
      <c r="C1793" s="11">
        <v>55147</v>
      </c>
      <c r="D1793" s="11">
        <v>72553</v>
      </c>
      <c r="E1793" s="11">
        <v>0</v>
      </c>
      <c r="F1793" s="11">
        <v>0</v>
      </c>
      <c r="G1793" s="11">
        <v>0</v>
      </c>
      <c r="H1793" s="11">
        <v>229.40617542000001</v>
      </c>
      <c r="I1793" s="11">
        <v>0</v>
      </c>
      <c r="J1793" s="11">
        <v>10</v>
      </c>
      <c r="K1793" s="11">
        <v>35.867729634</v>
      </c>
      <c r="L1793" s="11" t="s">
        <v>20</v>
      </c>
      <c r="M1793" s="11" t="s">
        <v>14</v>
      </c>
      <c r="N1793" s="11">
        <f t="shared" si="189"/>
        <v>0</v>
      </c>
      <c r="O1793" s="11">
        <f t="shared" si="190"/>
        <v>0</v>
      </c>
      <c r="P1793" s="11">
        <f t="shared" si="191"/>
        <v>1</v>
      </c>
      <c r="Q1793" s="11">
        <f t="shared" si="192"/>
        <v>0</v>
      </c>
      <c r="R1793" s="11">
        <f t="shared" si="193"/>
        <v>0</v>
      </c>
      <c r="S1793" s="11">
        <f t="shared" si="194"/>
        <v>0</v>
      </c>
      <c r="T1793" s="9">
        <f t="shared" si="195"/>
        <v>0</v>
      </c>
      <c r="AT1793" s="18"/>
      <c r="AU1793" s="15"/>
      <c r="AV1793" s="15"/>
      <c r="AW1793" s="15"/>
      <c r="AX1793" s="15"/>
      <c r="AY1793" s="15"/>
      <c r="AZ1793" s="15"/>
      <c r="BA1793" s="15"/>
      <c r="BB1793" s="15"/>
      <c r="BC1793" s="15"/>
      <c r="BD1793" s="15"/>
      <c r="BE1793" s="15"/>
      <c r="BF1793" s="15"/>
      <c r="BG1793" s="15"/>
      <c r="BH1793" s="15"/>
      <c r="BI1793" s="15"/>
      <c r="BJ1793" s="15"/>
      <c r="BK1793" s="15"/>
      <c r="BL1793" s="15"/>
      <c r="BM1793" s="15"/>
      <c r="BN1793" s="15"/>
      <c r="BO1793" s="15"/>
      <c r="BQ1793" s="18"/>
      <c r="BR1793" s="15"/>
      <c r="BS1793" s="15"/>
      <c r="BT1793" s="15"/>
      <c r="BU1793" s="15"/>
      <c r="BV1793" s="15"/>
      <c r="BW1793" s="15"/>
      <c r="BX1793" s="15"/>
      <c r="BY1793" s="15"/>
      <c r="BZ1793" s="15"/>
    </row>
    <row r="1794" spans="1:78" ht="15" customHeight="1" x14ac:dyDescent="0.75">
      <c r="A1794" s="10">
        <v>0</v>
      </c>
      <c r="B1794" s="11">
        <v>12100</v>
      </c>
      <c r="C1794" s="11">
        <v>48149</v>
      </c>
      <c r="D1794" s="11">
        <v>74539</v>
      </c>
      <c r="E1794" s="11">
        <v>17</v>
      </c>
      <c r="F1794" s="11">
        <v>0</v>
      </c>
      <c r="G1794" s="11">
        <v>0</v>
      </c>
      <c r="H1794" s="11">
        <v>200.03256163</v>
      </c>
      <c r="I1794" s="11">
        <v>0</v>
      </c>
      <c r="J1794" s="11">
        <v>15</v>
      </c>
      <c r="K1794" s="11">
        <v>23.130971888000001</v>
      </c>
      <c r="L1794" s="11" t="s">
        <v>20</v>
      </c>
      <c r="M1794" s="11" t="s">
        <v>18</v>
      </c>
      <c r="N1794" s="11">
        <f t="shared" si="189"/>
        <v>0</v>
      </c>
      <c r="O1794" s="11">
        <f t="shared" si="190"/>
        <v>0</v>
      </c>
      <c r="P1794" s="11">
        <f t="shared" si="191"/>
        <v>0</v>
      </c>
      <c r="Q1794" s="11">
        <f t="shared" si="192"/>
        <v>0</v>
      </c>
      <c r="R1794" s="11">
        <f t="shared" si="193"/>
        <v>0</v>
      </c>
      <c r="S1794" s="11">
        <f t="shared" si="194"/>
        <v>1</v>
      </c>
      <c r="T1794" s="9">
        <f t="shared" si="195"/>
        <v>0</v>
      </c>
      <c r="AT1794" s="18"/>
      <c r="AU1794" s="15"/>
      <c r="AV1794" s="15"/>
      <c r="AW1794" s="15"/>
      <c r="AX1794" s="15"/>
      <c r="AY1794" s="15"/>
      <c r="AZ1794" s="15"/>
      <c r="BA1794" s="15"/>
      <c r="BB1794" s="15"/>
      <c r="BC1794" s="15"/>
      <c r="BD1794" s="15"/>
      <c r="BE1794" s="15"/>
      <c r="BF1794" s="15"/>
      <c r="BG1794" s="15"/>
      <c r="BH1794" s="15"/>
      <c r="BI1794" s="15"/>
      <c r="BJ1794" s="15"/>
      <c r="BK1794" s="15"/>
      <c r="BL1794" s="15"/>
      <c r="BM1794" s="15"/>
      <c r="BN1794" s="15"/>
      <c r="BO1794" s="15"/>
      <c r="BQ1794" s="18"/>
      <c r="BR1794" s="15"/>
      <c r="BS1794" s="15"/>
      <c r="BT1794" s="15"/>
      <c r="BU1794" s="15"/>
      <c r="BV1794" s="15"/>
      <c r="BW1794" s="15"/>
      <c r="BX1794" s="15"/>
      <c r="BY1794" s="15"/>
      <c r="BZ1794" s="15"/>
    </row>
    <row r="1795" spans="1:78" ht="15" customHeight="1" x14ac:dyDescent="0.75">
      <c r="A1795" s="10">
        <v>0</v>
      </c>
      <c r="B1795" s="11">
        <v>12200</v>
      </c>
      <c r="C1795" s="11">
        <v>61929</v>
      </c>
      <c r="D1795" s="11">
        <v>83102</v>
      </c>
      <c r="E1795" s="11">
        <v>14</v>
      </c>
      <c r="F1795" s="11">
        <v>0</v>
      </c>
      <c r="G1795" s="11">
        <v>0</v>
      </c>
      <c r="H1795" s="11">
        <v>238.52492741</v>
      </c>
      <c r="I1795" s="11">
        <v>1</v>
      </c>
      <c r="J1795" s="11">
        <v>32</v>
      </c>
      <c r="K1795" s="11">
        <v>44.449670971000003</v>
      </c>
      <c r="L1795" s="11" t="s">
        <v>13</v>
      </c>
      <c r="M1795" s="11" t="s">
        <v>15</v>
      </c>
      <c r="N1795" s="11">
        <f t="shared" ref="N1795:N1858" si="196">IF(L1795="HomeImp",1,0)</f>
        <v>1</v>
      </c>
      <c r="O1795" s="11">
        <f t="shared" ref="O1795:O1858" si="197">IF(M1795="Mgr",1,0)</f>
        <v>0</v>
      </c>
      <c r="P1795" s="11">
        <f t="shared" ref="P1795:P1858" si="198">IF(M1795="Other",1,0)</f>
        <v>0</v>
      </c>
      <c r="Q1795" s="11">
        <f t="shared" ref="Q1795:Q1858" si="199">IF(M1795="Office",1,0)</f>
        <v>1</v>
      </c>
      <c r="R1795" s="11">
        <f t="shared" ref="R1795:R1858" si="200">IF(M1795="Sales",1,0)</f>
        <v>0</v>
      </c>
      <c r="S1795" s="11">
        <f t="shared" ref="S1795:S1858" si="201">IF(M1795="ProfExe",1,0)</f>
        <v>0</v>
      </c>
      <c r="T1795" s="9">
        <f t="shared" ref="T1795:T1858" si="202">H1795*N1795</f>
        <v>238.52492741</v>
      </c>
      <c r="AT1795" s="18"/>
      <c r="AU1795" s="15"/>
      <c r="AV1795" s="15"/>
      <c r="AW1795" s="15"/>
      <c r="AX1795" s="15"/>
      <c r="AY1795" s="15"/>
      <c r="AZ1795" s="15"/>
      <c r="BA1795" s="15"/>
      <c r="BB1795" s="15"/>
      <c r="BC1795" s="15"/>
      <c r="BD1795" s="15"/>
      <c r="BE1795" s="15"/>
      <c r="BF1795" s="15"/>
      <c r="BG1795" s="15"/>
      <c r="BH1795" s="15"/>
      <c r="BI1795" s="15"/>
      <c r="BJ1795" s="15"/>
      <c r="BK1795" s="15"/>
      <c r="BL1795" s="15"/>
      <c r="BM1795" s="15"/>
      <c r="BN1795" s="15"/>
      <c r="BO1795" s="15"/>
      <c r="BQ1795" s="18"/>
      <c r="BR1795" s="15"/>
      <c r="BS1795" s="15"/>
      <c r="BT1795" s="15"/>
      <c r="BU1795" s="15"/>
      <c r="BV1795" s="15"/>
      <c r="BW1795" s="15"/>
      <c r="BX1795" s="15"/>
      <c r="BY1795" s="15"/>
      <c r="BZ1795" s="15"/>
    </row>
    <row r="1796" spans="1:78" ht="15" customHeight="1" x14ac:dyDescent="0.75">
      <c r="A1796" s="10">
        <v>0</v>
      </c>
      <c r="B1796" s="11">
        <v>12200</v>
      </c>
      <c r="C1796" s="11">
        <v>110088</v>
      </c>
      <c r="D1796" s="11">
        <v>137794</v>
      </c>
      <c r="E1796" s="11">
        <v>3</v>
      </c>
      <c r="F1796" s="11">
        <v>0</v>
      </c>
      <c r="G1796" s="11">
        <v>0</v>
      </c>
      <c r="H1796" s="11">
        <v>251.15189185</v>
      </c>
      <c r="I1796" s="11">
        <v>1</v>
      </c>
      <c r="J1796" s="11">
        <v>46</v>
      </c>
      <c r="K1796" s="11">
        <v>33.517117222000003</v>
      </c>
      <c r="L1796" s="11" t="s">
        <v>20</v>
      </c>
      <c r="M1796" s="11" t="s">
        <v>18</v>
      </c>
      <c r="N1796" s="11">
        <f t="shared" si="196"/>
        <v>0</v>
      </c>
      <c r="O1796" s="11">
        <f t="shared" si="197"/>
        <v>0</v>
      </c>
      <c r="P1796" s="11">
        <f t="shared" si="198"/>
        <v>0</v>
      </c>
      <c r="Q1796" s="11">
        <f t="shared" si="199"/>
        <v>0</v>
      </c>
      <c r="R1796" s="11">
        <f t="shared" si="200"/>
        <v>0</v>
      </c>
      <c r="S1796" s="11">
        <f t="shared" si="201"/>
        <v>1</v>
      </c>
      <c r="T1796" s="9">
        <f t="shared" si="202"/>
        <v>0</v>
      </c>
      <c r="AT1796" s="18"/>
      <c r="AU1796" s="15"/>
      <c r="AV1796" s="15"/>
      <c r="AW1796" s="15"/>
      <c r="AX1796" s="15"/>
      <c r="AY1796" s="15"/>
      <c r="AZ1796" s="15"/>
      <c r="BA1796" s="15"/>
      <c r="BB1796" s="15"/>
      <c r="BC1796" s="15"/>
      <c r="BD1796" s="15"/>
      <c r="BE1796" s="15"/>
      <c r="BF1796" s="15"/>
      <c r="BG1796" s="15"/>
      <c r="BH1796" s="15"/>
      <c r="BI1796" s="15"/>
      <c r="BJ1796" s="15"/>
      <c r="BK1796" s="15"/>
      <c r="BL1796" s="15"/>
      <c r="BM1796" s="15"/>
      <c r="BN1796" s="15"/>
      <c r="BO1796" s="15"/>
      <c r="BQ1796" s="18"/>
      <c r="BR1796" s="15"/>
      <c r="BS1796" s="15"/>
      <c r="BT1796" s="15"/>
      <c r="BU1796" s="15"/>
      <c r="BV1796" s="15"/>
      <c r="BW1796" s="15"/>
      <c r="BX1796" s="15"/>
      <c r="BY1796" s="15"/>
      <c r="BZ1796" s="15"/>
    </row>
    <row r="1797" spans="1:78" ht="15" customHeight="1" x14ac:dyDescent="0.75">
      <c r="A1797" s="10">
        <v>0</v>
      </c>
      <c r="B1797" s="11">
        <v>12200</v>
      </c>
      <c r="C1797" s="11">
        <v>57785</v>
      </c>
      <c r="D1797" s="11">
        <v>72971</v>
      </c>
      <c r="E1797" s="11">
        <v>2</v>
      </c>
      <c r="F1797" s="11">
        <v>0</v>
      </c>
      <c r="G1797" s="11">
        <v>0</v>
      </c>
      <c r="H1797" s="11">
        <v>166.89946021</v>
      </c>
      <c r="I1797" s="11">
        <v>1</v>
      </c>
      <c r="J1797" s="11">
        <v>16</v>
      </c>
      <c r="K1797" s="11">
        <v>34.709643927000002</v>
      </c>
      <c r="L1797" s="11" t="s">
        <v>20</v>
      </c>
      <c r="M1797" s="11" t="s">
        <v>14</v>
      </c>
      <c r="N1797" s="11">
        <f t="shared" si="196"/>
        <v>0</v>
      </c>
      <c r="O1797" s="11">
        <f t="shared" si="197"/>
        <v>0</v>
      </c>
      <c r="P1797" s="11">
        <f t="shared" si="198"/>
        <v>1</v>
      </c>
      <c r="Q1797" s="11">
        <f t="shared" si="199"/>
        <v>0</v>
      </c>
      <c r="R1797" s="11">
        <f t="shared" si="200"/>
        <v>0</v>
      </c>
      <c r="S1797" s="11">
        <f t="shared" si="201"/>
        <v>0</v>
      </c>
      <c r="T1797" s="9">
        <f t="shared" si="202"/>
        <v>0</v>
      </c>
      <c r="AT1797" s="18"/>
      <c r="AU1797" s="15"/>
      <c r="AV1797" s="15"/>
      <c r="AW1797" s="15"/>
      <c r="AX1797" s="15"/>
      <c r="AY1797" s="15"/>
      <c r="AZ1797" s="15"/>
      <c r="BA1797" s="15"/>
      <c r="BB1797" s="15"/>
      <c r="BC1797" s="15"/>
      <c r="BD1797" s="15"/>
      <c r="BE1797" s="15"/>
      <c r="BF1797" s="15"/>
      <c r="BG1797" s="15"/>
      <c r="BH1797" s="15"/>
      <c r="BI1797" s="15"/>
      <c r="BJ1797" s="15"/>
      <c r="BK1797" s="15"/>
      <c r="BL1797" s="15"/>
      <c r="BM1797" s="15"/>
      <c r="BN1797" s="15"/>
      <c r="BO1797" s="15"/>
      <c r="BQ1797" s="18"/>
      <c r="BR1797" s="15"/>
      <c r="BS1797" s="15"/>
      <c r="BT1797" s="15"/>
      <c r="BU1797" s="15"/>
      <c r="BV1797" s="15"/>
      <c r="BW1797" s="15"/>
      <c r="BX1797" s="15"/>
      <c r="BY1797" s="15"/>
      <c r="BZ1797" s="15"/>
    </row>
    <row r="1798" spans="1:78" ht="15" customHeight="1" x14ac:dyDescent="0.75">
      <c r="A1798" s="10">
        <v>0</v>
      </c>
      <c r="B1798" s="11">
        <v>12200</v>
      </c>
      <c r="C1798" s="11">
        <v>67474</v>
      </c>
      <c r="D1798" s="11">
        <v>88473</v>
      </c>
      <c r="E1798" s="11">
        <v>2</v>
      </c>
      <c r="F1798" s="11">
        <v>0</v>
      </c>
      <c r="G1798" s="11">
        <v>0</v>
      </c>
      <c r="H1798" s="11">
        <v>234.77599667999999</v>
      </c>
      <c r="I1798" s="11">
        <v>3</v>
      </c>
      <c r="J1798" s="11">
        <v>26</v>
      </c>
      <c r="K1798" s="11">
        <v>29.097298793</v>
      </c>
      <c r="L1798" s="11" t="s">
        <v>20</v>
      </c>
      <c r="M1798" s="11" t="s">
        <v>14</v>
      </c>
      <c r="N1798" s="11">
        <f t="shared" si="196"/>
        <v>0</v>
      </c>
      <c r="O1798" s="11">
        <f t="shared" si="197"/>
        <v>0</v>
      </c>
      <c r="P1798" s="11">
        <f t="shared" si="198"/>
        <v>1</v>
      </c>
      <c r="Q1798" s="11">
        <f t="shared" si="199"/>
        <v>0</v>
      </c>
      <c r="R1798" s="11">
        <f t="shared" si="200"/>
        <v>0</v>
      </c>
      <c r="S1798" s="11">
        <f t="shared" si="201"/>
        <v>0</v>
      </c>
      <c r="T1798" s="9">
        <f t="shared" si="202"/>
        <v>0</v>
      </c>
      <c r="AT1798" s="18"/>
      <c r="AU1798" s="15"/>
      <c r="AV1798" s="15"/>
      <c r="AW1798" s="15"/>
      <c r="AX1798" s="15"/>
      <c r="AY1798" s="15"/>
      <c r="AZ1798" s="15"/>
      <c r="BA1798" s="15"/>
      <c r="BB1798" s="15"/>
      <c r="BC1798" s="15"/>
      <c r="BD1798" s="15"/>
      <c r="BE1798" s="15"/>
      <c r="BF1798" s="15"/>
      <c r="BG1798" s="15"/>
      <c r="BH1798" s="15"/>
      <c r="BI1798" s="15"/>
      <c r="BJ1798" s="15"/>
      <c r="BK1798" s="15"/>
      <c r="BL1798" s="15"/>
      <c r="BM1798" s="15"/>
      <c r="BN1798" s="15"/>
      <c r="BO1798" s="15"/>
      <c r="BQ1798" s="18"/>
      <c r="BR1798" s="15"/>
      <c r="BS1798" s="15"/>
      <c r="BT1798" s="15"/>
      <c r="BU1798" s="15"/>
      <c r="BV1798" s="15"/>
      <c r="BW1798" s="15"/>
      <c r="BX1798" s="15"/>
      <c r="BY1798" s="15"/>
      <c r="BZ1798" s="15"/>
    </row>
    <row r="1799" spans="1:78" ht="15" customHeight="1" x14ac:dyDescent="0.75">
      <c r="A1799" s="10">
        <v>0</v>
      </c>
      <c r="B1799" s="11">
        <v>12200</v>
      </c>
      <c r="C1799" s="11">
        <v>136866</v>
      </c>
      <c r="D1799" s="11">
        <v>162906</v>
      </c>
      <c r="E1799" s="11">
        <v>4</v>
      </c>
      <c r="F1799" s="11">
        <v>0</v>
      </c>
      <c r="G1799" s="11">
        <v>0</v>
      </c>
      <c r="H1799" s="11">
        <v>427.92359148999998</v>
      </c>
      <c r="I1799" s="11">
        <v>0</v>
      </c>
      <c r="J1799" s="11">
        <v>43</v>
      </c>
      <c r="K1799" s="11">
        <v>30.182122904</v>
      </c>
      <c r="L1799" s="11" t="s">
        <v>13</v>
      </c>
      <c r="M1799" s="11" t="s">
        <v>18</v>
      </c>
      <c r="N1799" s="11">
        <f t="shared" si="196"/>
        <v>1</v>
      </c>
      <c r="O1799" s="11">
        <f t="shared" si="197"/>
        <v>0</v>
      </c>
      <c r="P1799" s="11">
        <f t="shared" si="198"/>
        <v>0</v>
      </c>
      <c r="Q1799" s="11">
        <f t="shared" si="199"/>
        <v>0</v>
      </c>
      <c r="R1799" s="11">
        <f t="shared" si="200"/>
        <v>0</v>
      </c>
      <c r="S1799" s="11">
        <f t="shared" si="201"/>
        <v>1</v>
      </c>
      <c r="T1799" s="9">
        <f t="shared" si="202"/>
        <v>427.92359148999998</v>
      </c>
      <c r="AT1799" s="18"/>
      <c r="AU1799" s="15"/>
      <c r="AV1799" s="15"/>
      <c r="AW1799" s="15"/>
      <c r="AX1799" s="15"/>
      <c r="AY1799" s="15"/>
      <c r="AZ1799" s="15"/>
      <c r="BA1799" s="15"/>
      <c r="BB1799" s="15"/>
      <c r="BC1799" s="15"/>
      <c r="BD1799" s="15"/>
      <c r="BE1799" s="15"/>
      <c r="BF1799" s="15"/>
      <c r="BG1799" s="15"/>
      <c r="BH1799" s="15"/>
      <c r="BI1799" s="15"/>
      <c r="BJ1799" s="15"/>
      <c r="BK1799" s="15"/>
      <c r="BL1799" s="15"/>
      <c r="BM1799" s="15"/>
      <c r="BN1799" s="15"/>
      <c r="BO1799" s="15"/>
      <c r="BQ1799" s="18"/>
      <c r="BR1799" s="15"/>
      <c r="BS1799" s="15"/>
      <c r="BT1799" s="15"/>
      <c r="BU1799" s="15"/>
      <c r="BV1799" s="15"/>
      <c r="BW1799" s="15"/>
      <c r="BX1799" s="15"/>
      <c r="BY1799" s="15"/>
      <c r="BZ1799" s="15"/>
    </row>
    <row r="1800" spans="1:78" ht="15" customHeight="1" x14ac:dyDescent="0.75">
      <c r="A1800" s="10">
        <v>0</v>
      </c>
      <c r="B1800" s="11">
        <v>12200</v>
      </c>
      <c r="C1800" s="11">
        <v>80336</v>
      </c>
      <c r="D1800" s="11">
        <v>102618</v>
      </c>
      <c r="E1800" s="11">
        <v>2</v>
      </c>
      <c r="F1800" s="11">
        <v>0</v>
      </c>
      <c r="G1800" s="11">
        <v>0</v>
      </c>
      <c r="H1800" s="11">
        <v>79.730260623000007</v>
      </c>
      <c r="I1800" s="11">
        <v>2</v>
      </c>
      <c r="J1800" s="11">
        <v>19</v>
      </c>
      <c r="K1800" s="11">
        <v>34.405482343000003</v>
      </c>
      <c r="L1800" s="11" t="s">
        <v>13</v>
      </c>
      <c r="M1800" s="11" t="s">
        <v>18</v>
      </c>
      <c r="N1800" s="11">
        <f t="shared" si="196"/>
        <v>1</v>
      </c>
      <c r="O1800" s="11">
        <f t="shared" si="197"/>
        <v>0</v>
      </c>
      <c r="P1800" s="11">
        <f t="shared" si="198"/>
        <v>0</v>
      </c>
      <c r="Q1800" s="11">
        <f t="shared" si="199"/>
        <v>0</v>
      </c>
      <c r="R1800" s="11">
        <f t="shared" si="200"/>
        <v>0</v>
      </c>
      <c r="S1800" s="11">
        <f t="shared" si="201"/>
        <v>1</v>
      </c>
      <c r="T1800" s="9">
        <f t="shared" si="202"/>
        <v>79.730260623000007</v>
      </c>
      <c r="AT1800" s="18"/>
      <c r="AU1800" s="15"/>
      <c r="AV1800" s="15"/>
      <c r="AW1800" s="15"/>
      <c r="AX1800" s="15"/>
      <c r="AY1800" s="15"/>
      <c r="AZ1800" s="15"/>
      <c r="BA1800" s="15"/>
      <c r="BB1800" s="15"/>
      <c r="BC1800" s="15"/>
      <c r="BD1800" s="15"/>
      <c r="BE1800" s="15"/>
      <c r="BF1800" s="15"/>
      <c r="BG1800" s="15"/>
      <c r="BH1800" s="15"/>
      <c r="BI1800" s="15"/>
      <c r="BJ1800" s="15"/>
      <c r="BK1800" s="15"/>
      <c r="BL1800" s="15"/>
      <c r="BM1800" s="15"/>
      <c r="BN1800" s="15"/>
      <c r="BO1800" s="15"/>
      <c r="BQ1800" s="18"/>
      <c r="BR1800" s="15"/>
      <c r="BS1800" s="15"/>
      <c r="BT1800" s="15"/>
      <c r="BU1800" s="15"/>
      <c r="BV1800" s="15"/>
      <c r="BW1800" s="15"/>
      <c r="BX1800" s="15"/>
      <c r="BY1800" s="15"/>
      <c r="BZ1800" s="15"/>
    </row>
    <row r="1801" spans="1:78" ht="15" customHeight="1" x14ac:dyDescent="0.75">
      <c r="A1801" s="10">
        <v>1</v>
      </c>
      <c r="B1801" s="11">
        <v>12200</v>
      </c>
      <c r="C1801" s="11">
        <v>97000</v>
      </c>
      <c r="D1801" s="11">
        <v>109800</v>
      </c>
      <c r="E1801" s="11">
        <v>5</v>
      </c>
      <c r="F1801" s="11">
        <v>0</v>
      </c>
      <c r="G1801" s="11">
        <v>0</v>
      </c>
      <c r="H1801" s="11">
        <v>152.13333333</v>
      </c>
      <c r="I1801" s="11">
        <v>3</v>
      </c>
      <c r="J1801" s="11">
        <v>33</v>
      </c>
      <c r="K1801" s="11"/>
      <c r="L1801" s="11" t="s">
        <v>13</v>
      </c>
      <c r="M1801" s="11" t="s">
        <v>18</v>
      </c>
      <c r="N1801" s="11">
        <f t="shared" si="196"/>
        <v>1</v>
      </c>
      <c r="O1801" s="11">
        <f t="shared" si="197"/>
        <v>0</v>
      </c>
      <c r="P1801" s="11">
        <f t="shared" si="198"/>
        <v>0</v>
      </c>
      <c r="Q1801" s="11">
        <f t="shared" si="199"/>
        <v>0</v>
      </c>
      <c r="R1801" s="11">
        <f t="shared" si="200"/>
        <v>0</v>
      </c>
      <c r="S1801" s="11">
        <f t="shared" si="201"/>
        <v>1</v>
      </c>
      <c r="T1801" s="9">
        <f t="shared" si="202"/>
        <v>152.13333333</v>
      </c>
      <c r="AT1801" s="18"/>
      <c r="AU1801" s="15"/>
      <c r="AV1801" s="15"/>
      <c r="AW1801" s="15"/>
      <c r="AX1801" s="15"/>
      <c r="AY1801" s="15"/>
      <c r="AZ1801" s="15"/>
      <c r="BA1801" s="15"/>
      <c r="BB1801" s="15"/>
      <c r="BC1801" s="15"/>
      <c r="BD1801" s="15"/>
      <c r="BE1801" s="15"/>
      <c r="BF1801" s="15"/>
      <c r="BG1801" s="15"/>
      <c r="BH1801" s="15"/>
      <c r="BI1801" s="15"/>
      <c r="BJ1801" s="15"/>
      <c r="BK1801" s="15"/>
      <c r="BL1801" s="15"/>
      <c r="BM1801" s="15"/>
      <c r="BN1801" s="15"/>
      <c r="BO1801" s="15"/>
      <c r="BQ1801" s="18"/>
      <c r="BR1801" s="15"/>
      <c r="BS1801" s="15"/>
      <c r="BT1801" s="15"/>
      <c r="BU1801" s="15"/>
      <c r="BV1801" s="15"/>
      <c r="BW1801" s="15"/>
      <c r="BX1801" s="15"/>
      <c r="BY1801" s="15"/>
      <c r="BZ1801" s="15"/>
    </row>
    <row r="1802" spans="1:78" ht="15" customHeight="1" x14ac:dyDescent="0.75">
      <c r="A1802" s="10">
        <v>0</v>
      </c>
      <c r="B1802" s="11">
        <v>12200</v>
      </c>
      <c r="C1802" s="11">
        <v>91000</v>
      </c>
      <c r="D1802" s="11">
        <v>114053</v>
      </c>
      <c r="E1802" s="11">
        <v>11</v>
      </c>
      <c r="F1802" s="11">
        <v>0</v>
      </c>
      <c r="G1802" s="11">
        <v>0</v>
      </c>
      <c r="H1802" s="11">
        <v>173.5</v>
      </c>
      <c r="I1802" s="11">
        <v>0</v>
      </c>
      <c r="J1802" s="11">
        <v>27</v>
      </c>
      <c r="K1802" s="11"/>
      <c r="L1802" s="11" t="s">
        <v>20</v>
      </c>
      <c r="M1802" s="11" t="s">
        <v>14</v>
      </c>
      <c r="N1802" s="11">
        <f t="shared" si="196"/>
        <v>0</v>
      </c>
      <c r="O1802" s="11">
        <f t="shared" si="197"/>
        <v>0</v>
      </c>
      <c r="P1802" s="11">
        <f t="shared" si="198"/>
        <v>1</v>
      </c>
      <c r="Q1802" s="11">
        <f t="shared" si="199"/>
        <v>0</v>
      </c>
      <c r="R1802" s="11">
        <f t="shared" si="200"/>
        <v>0</v>
      </c>
      <c r="S1802" s="11">
        <f t="shared" si="201"/>
        <v>0</v>
      </c>
      <c r="T1802" s="9">
        <f t="shared" si="202"/>
        <v>0</v>
      </c>
      <c r="AT1802" s="18"/>
      <c r="AU1802" s="15"/>
      <c r="AV1802" s="15"/>
      <c r="AW1802" s="15"/>
      <c r="AX1802" s="15"/>
      <c r="AY1802" s="15"/>
      <c r="AZ1802" s="15"/>
      <c r="BA1802" s="15"/>
      <c r="BB1802" s="15"/>
      <c r="BC1802" s="15"/>
      <c r="BD1802" s="15"/>
      <c r="BE1802" s="15"/>
      <c r="BF1802" s="15"/>
      <c r="BG1802" s="15"/>
      <c r="BH1802" s="15"/>
      <c r="BI1802" s="15"/>
      <c r="BJ1802" s="15"/>
      <c r="BK1802" s="15"/>
      <c r="BL1802" s="15"/>
      <c r="BM1802" s="15"/>
      <c r="BN1802" s="15"/>
      <c r="BO1802" s="15"/>
      <c r="BQ1802" s="18"/>
      <c r="BR1802" s="15"/>
      <c r="BS1802" s="15"/>
      <c r="BT1802" s="15"/>
      <c r="BU1802" s="15"/>
      <c r="BV1802" s="15"/>
      <c r="BW1802" s="15"/>
      <c r="BX1802" s="15"/>
      <c r="BY1802" s="15"/>
      <c r="BZ1802" s="15"/>
    </row>
    <row r="1803" spans="1:78" ht="15" customHeight="1" x14ac:dyDescent="0.75">
      <c r="A1803" s="10">
        <v>0</v>
      </c>
      <c r="B1803" s="11">
        <v>12200</v>
      </c>
      <c r="C1803" s="11">
        <v>206613</v>
      </c>
      <c r="D1803" s="11">
        <v>232176</v>
      </c>
      <c r="E1803" s="11">
        <v>10</v>
      </c>
      <c r="F1803" s="11">
        <v>0</v>
      </c>
      <c r="G1803" s="11">
        <v>1</v>
      </c>
      <c r="H1803" s="11">
        <v>237.31576971999999</v>
      </c>
      <c r="I1803" s="11">
        <v>0</v>
      </c>
      <c r="J1803" s="11">
        <v>22</v>
      </c>
      <c r="K1803" s="11">
        <v>30.689439204999999</v>
      </c>
      <c r="L1803" s="11" t="s">
        <v>13</v>
      </c>
      <c r="M1803" s="11" t="s">
        <v>18</v>
      </c>
      <c r="N1803" s="11">
        <f t="shared" si="196"/>
        <v>1</v>
      </c>
      <c r="O1803" s="11">
        <f t="shared" si="197"/>
        <v>0</v>
      </c>
      <c r="P1803" s="11">
        <f t="shared" si="198"/>
        <v>0</v>
      </c>
      <c r="Q1803" s="11">
        <f t="shared" si="199"/>
        <v>0</v>
      </c>
      <c r="R1803" s="11">
        <f t="shared" si="200"/>
        <v>0</v>
      </c>
      <c r="S1803" s="11">
        <f t="shared" si="201"/>
        <v>1</v>
      </c>
      <c r="T1803" s="9">
        <f t="shared" si="202"/>
        <v>237.31576971999999</v>
      </c>
      <c r="AT1803" s="18"/>
      <c r="AU1803" s="15"/>
      <c r="AV1803" s="15"/>
      <c r="AW1803" s="15"/>
      <c r="AX1803" s="15"/>
      <c r="AY1803" s="15"/>
      <c r="AZ1803" s="15"/>
      <c r="BA1803" s="15"/>
      <c r="BB1803" s="15"/>
      <c r="BC1803" s="15"/>
      <c r="BD1803" s="15"/>
      <c r="BE1803" s="15"/>
      <c r="BF1803" s="15"/>
      <c r="BG1803" s="15"/>
      <c r="BH1803" s="15"/>
      <c r="BI1803" s="15"/>
      <c r="BJ1803" s="15"/>
      <c r="BK1803" s="15"/>
      <c r="BL1803" s="15"/>
      <c r="BM1803" s="15"/>
      <c r="BN1803" s="15"/>
      <c r="BO1803" s="15"/>
      <c r="BQ1803" s="18"/>
      <c r="BR1803" s="15"/>
      <c r="BS1803" s="15"/>
      <c r="BT1803" s="15"/>
      <c r="BU1803" s="15"/>
      <c r="BV1803" s="15"/>
      <c r="BW1803" s="15"/>
      <c r="BX1803" s="15"/>
      <c r="BY1803" s="15"/>
      <c r="BZ1803" s="15"/>
    </row>
    <row r="1804" spans="1:78" ht="15" customHeight="1" x14ac:dyDescent="0.75">
      <c r="A1804" s="10">
        <v>0</v>
      </c>
      <c r="B1804" s="11">
        <v>12200</v>
      </c>
      <c r="C1804" s="11">
        <v>45095</v>
      </c>
      <c r="D1804" s="11">
        <v>64736</v>
      </c>
      <c r="E1804" s="11">
        <v>9</v>
      </c>
      <c r="F1804" s="11">
        <v>0</v>
      </c>
      <c r="G1804" s="11">
        <v>0</v>
      </c>
      <c r="H1804" s="11">
        <v>249.67377106000001</v>
      </c>
      <c r="I1804" s="11">
        <v>0</v>
      </c>
      <c r="J1804" s="11">
        <v>18</v>
      </c>
      <c r="K1804" s="11">
        <v>31.635302623000001</v>
      </c>
      <c r="L1804" s="11" t="s">
        <v>20</v>
      </c>
      <c r="M1804" s="11" t="s">
        <v>14</v>
      </c>
      <c r="N1804" s="11">
        <f t="shared" si="196"/>
        <v>0</v>
      </c>
      <c r="O1804" s="11">
        <f t="shared" si="197"/>
        <v>0</v>
      </c>
      <c r="P1804" s="11">
        <f t="shared" si="198"/>
        <v>1</v>
      </c>
      <c r="Q1804" s="11">
        <f t="shared" si="199"/>
        <v>0</v>
      </c>
      <c r="R1804" s="11">
        <f t="shared" si="200"/>
        <v>0</v>
      </c>
      <c r="S1804" s="11">
        <f t="shared" si="201"/>
        <v>0</v>
      </c>
      <c r="T1804" s="9">
        <f t="shared" si="202"/>
        <v>0</v>
      </c>
      <c r="AT1804" s="18"/>
      <c r="AU1804" s="15"/>
      <c r="AV1804" s="15"/>
      <c r="AW1804" s="15"/>
      <c r="AX1804" s="15"/>
      <c r="AY1804" s="15"/>
      <c r="AZ1804" s="15"/>
      <c r="BA1804" s="15"/>
      <c r="BB1804" s="15"/>
      <c r="BC1804" s="15"/>
      <c r="BD1804" s="15"/>
      <c r="BE1804" s="15"/>
      <c r="BF1804" s="15"/>
      <c r="BG1804" s="15"/>
      <c r="BH1804" s="15"/>
      <c r="BI1804" s="15"/>
      <c r="BJ1804" s="15"/>
      <c r="BK1804" s="15"/>
      <c r="BL1804" s="15"/>
      <c r="BM1804" s="15"/>
      <c r="BN1804" s="15"/>
      <c r="BO1804" s="15"/>
      <c r="BQ1804" s="18"/>
      <c r="BR1804" s="15"/>
      <c r="BS1804" s="15"/>
      <c r="BT1804" s="15"/>
      <c r="BU1804" s="15"/>
      <c r="BV1804" s="15"/>
      <c r="BW1804" s="15"/>
      <c r="BX1804" s="15"/>
      <c r="BY1804" s="15"/>
      <c r="BZ1804" s="15"/>
    </row>
    <row r="1805" spans="1:78" ht="15" customHeight="1" x14ac:dyDescent="0.75">
      <c r="A1805" s="10">
        <v>0</v>
      </c>
      <c r="B1805" s="11">
        <v>12200</v>
      </c>
      <c r="C1805" s="11">
        <v>70722</v>
      </c>
      <c r="D1805" s="11">
        <v>81760</v>
      </c>
      <c r="E1805" s="11">
        <v>0</v>
      </c>
      <c r="F1805" s="11">
        <v>0</v>
      </c>
      <c r="G1805" s="11">
        <v>0</v>
      </c>
      <c r="H1805" s="11">
        <v>219.78527278000001</v>
      </c>
      <c r="I1805" s="11">
        <v>3</v>
      </c>
      <c r="J1805" s="11">
        <v>26</v>
      </c>
      <c r="K1805" s="11">
        <v>30.277005376000002</v>
      </c>
      <c r="L1805" s="11" t="s">
        <v>20</v>
      </c>
      <c r="M1805" s="11" t="s">
        <v>14</v>
      </c>
      <c r="N1805" s="11">
        <f t="shared" si="196"/>
        <v>0</v>
      </c>
      <c r="O1805" s="11">
        <f t="shared" si="197"/>
        <v>0</v>
      </c>
      <c r="P1805" s="11">
        <f t="shared" si="198"/>
        <v>1</v>
      </c>
      <c r="Q1805" s="11">
        <f t="shared" si="199"/>
        <v>0</v>
      </c>
      <c r="R1805" s="11">
        <f t="shared" si="200"/>
        <v>0</v>
      </c>
      <c r="S1805" s="11">
        <f t="shared" si="201"/>
        <v>0</v>
      </c>
      <c r="T1805" s="9">
        <f t="shared" si="202"/>
        <v>0</v>
      </c>
      <c r="AT1805" s="18"/>
      <c r="AU1805" s="15"/>
      <c r="AV1805" s="15"/>
      <c r="AW1805" s="15"/>
      <c r="AX1805" s="15"/>
      <c r="AY1805" s="15"/>
      <c r="AZ1805" s="15"/>
      <c r="BA1805" s="15"/>
      <c r="BB1805" s="15"/>
      <c r="BC1805" s="15"/>
      <c r="BD1805" s="15"/>
      <c r="BE1805" s="15"/>
      <c r="BF1805" s="15"/>
      <c r="BG1805" s="15"/>
      <c r="BH1805" s="15"/>
      <c r="BI1805" s="15"/>
      <c r="BJ1805" s="15"/>
      <c r="BK1805" s="15"/>
      <c r="BL1805" s="15"/>
      <c r="BM1805" s="15"/>
      <c r="BN1805" s="15"/>
      <c r="BO1805" s="15"/>
      <c r="BQ1805" s="18"/>
      <c r="BR1805" s="15"/>
      <c r="BS1805" s="15"/>
      <c r="BT1805" s="15"/>
      <c r="BU1805" s="15"/>
      <c r="BV1805" s="15"/>
      <c r="BW1805" s="15"/>
      <c r="BX1805" s="15"/>
      <c r="BY1805" s="15"/>
      <c r="BZ1805" s="15"/>
    </row>
    <row r="1806" spans="1:78" ht="15" customHeight="1" x14ac:dyDescent="0.75">
      <c r="A1806" s="10">
        <v>0</v>
      </c>
      <c r="B1806" s="11">
        <v>12200</v>
      </c>
      <c r="C1806" s="11">
        <v>199232</v>
      </c>
      <c r="D1806" s="11">
        <v>229929</v>
      </c>
      <c r="E1806" s="11">
        <v>11</v>
      </c>
      <c r="F1806" s="11">
        <v>0</v>
      </c>
      <c r="G1806" s="11">
        <v>0</v>
      </c>
      <c r="H1806" s="11">
        <v>223.43811683000001</v>
      </c>
      <c r="I1806" s="11">
        <v>0</v>
      </c>
      <c r="J1806" s="11">
        <v>21</v>
      </c>
      <c r="K1806" s="11">
        <v>31.370272297</v>
      </c>
      <c r="L1806" s="11" t="s">
        <v>13</v>
      </c>
      <c r="M1806" s="11" t="s">
        <v>18</v>
      </c>
      <c r="N1806" s="11">
        <f t="shared" si="196"/>
        <v>1</v>
      </c>
      <c r="O1806" s="11">
        <f t="shared" si="197"/>
        <v>0</v>
      </c>
      <c r="P1806" s="11">
        <f t="shared" si="198"/>
        <v>0</v>
      </c>
      <c r="Q1806" s="11">
        <f t="shared" si="199"/>
        <v>0</v>
      </c>
      <c r="R1806" s="11">
        <f t="shared" si="200"/>
        <v>0</v>
      </c>
      <c r="S1806" s="11">
        <f t="shared" si="201"/>
        <v>1</v>
      </c>
      <c r="T1806" s="9">
        <f t="shared" si="202"/>
        <v>223.43811683000001</v>
      </c>
      <c r="AT1806" s="18"/>
      <c r="AU1806" s="15"/>
      <c r="AV1806" s="15"/>
      <c r="AW1806" s="15"/>
      <c r="AX1806" s="15"/>
      <c r="AY1806" s="15"/>
      <c r="AZ1806" s="15"/>
      <c r="BA1806" s="15"/>
      <c r="BB1806" s="15"/>
      <c r="BC1806" s="15"/>
      <c r="BD1806" s="15"/>
      <c r="BE1806" s="15"/>
      <c r="BF1806" s="15"/>
      <c r="BG1806" s="15"/>
      <c r="BH1806" s="15"/>
      <c r="BI1806" s="15"/>
      <c r="BJ1806" s="15"/>
      <c r="BK1806" s="15"/>
      <c r="BL1806" s="15"/>
      <c r="BM1806" s="15"/>
      <c r="BN1806" s="15"/>
      <c r="BO1806" s="15"/>
      <c r="BQ1806" s="18"/>
      <c r="BR1806" s="15"/>
      <c r="BS1806" s="15"/>
      <c r="BT1806" s="15"/>
      <c r="BU1806" s="15"/>
      <c r="BV1806" s="15"/>
      <c r="BW1806" s="15"/>
      <c r="BX1806" s="15"/>
      <c r="BY1806" s="15"/>
      <c r="BZ1806" s="15"/>
    </row>
    <row r="1807" spans="1:78" ht="15" customHeight="1" x14ac:dyDescent="0.75">
      <c r="A1807" s="10">
        <v>0</v>
      </c>
      <c r="B1807" s="11">
        <v>12200</v>
      </c>
      <c r="C1807" s="11">
        <v>82904</v>
      </c>
      <c r="D1807" s="11">
        <v>125057</v>
      </c>
      <c r="E1807" s="11">
        <v>8</v>
      </c>
      <c r="F1807" s="11">
        <v>0</v>
      </c>
      <c r="G1807" s="11">
        <v>0</v>
      </c>
      <c r="H1807" s="11">
        <v>131.6590526</v>
      </c>
      <c r="I1807" s="11">
        <v>1</v>
      </c>
      <c r="J1807" s="11">
        <v>21</v>
      </c>
      <c r="K1807" s="11">
        <v>37.273139991999997</v>
      </c>
      <c r="L1807" s="11" t="s">
        <v>20</v>
      </c>
      <c r="M1807" s="11" t="s">
        <v>15</v>
      </c>
      <c r="N1807" s="11">
        <f t="shared" si="196"/>
        <v>0</v>
      </c>
      <c r="O1807" s="11">
        <f t="shared" si="197"/>
        <v>0</v>
      </c>
      <c r="P1807" s="11">
        <f t="shared" si="198"/>
        <v>0</v>
      </c>
      <c r="Q1807" s="11">
        <f t="shared" si="199"/>
        <v>1</v>
      </c>
      <c r="R1807" s="11">
        <f t="shared" si="200"/>
        <v>0</v>
      </c>
      <c r="S1807" s="11">
        <f t="shared" si="201"/>
        <v>0</v>
      </c>
      <c r="T1807" s="9">
        <f t="shared" si="202"/>
        <v>0</v>
      </c>
      <c r="AT1807" s="18"/>
      <c r="AU1807" s="15"/>
      <c r="AV1807" s="15"/>
      <c r="AW1807" s="15"/>
      <c r="AX1807" s="15"/>
      <c r="AY1807" s="15"/>
      <c r="AZ1807" s="15"/>
      <c r="BA1807" s="15"/>
      <c r="BB1807" s="15"/>
      <c r="BC1807" s="15"/>
      <c r="BD1807" s="15"/>
      <c r="BE1807" s="15"/>
      <c r="BF1807" s="15"/>
      <c r="BG1807" s="15"/>
      <c r="BH1807" s="15"/>
      <c r="BI1807" s="15"/>
      <c r="BJ1807" s="15"/>
      <c r="BK1807" s="15"/>
      <c r="BL1807" s="15"/>
      <c r="BM1807" s="15"/>
      <c r="BN1807" s="15"/>
      <c r="BO1807" s="15"/>
      <c r="BQ1807" s="18"/>
      <c r="BR1807" s="15"/>
      <c r="BS1807" s="15"/>
      <c r="BT1807" s="15"/>
      <c r="BU1807" s="15"/>
      <c r="BV1807" s="15"/>
      <c r="BW1807" s="15"/>
      <c r="BX1807" s="15"/>
      <c r="BY1807" s="15"/>
      <c r="BZ1807" s="15"/>
    </row>
    <row r="1808" spans="1:78" ht="15" customHeight="1" x14ac:dyDescent="0.75">
      <c r="A1808" s="10">
        <v>0</v>
      </c>
      <c r="B1808" s="11">
        <v>12200</v>
      </c>
      <c r="C1808" s="11">
        <v>61302</v>
      </c>
      <c r="D1808" s="11">
        <v>90873</v>
      </c>
      <c r="E1808" s="11">
        <v>2</v>
      </c>
      <c r="F1808" s="11">
        <v>0</v>
      </c>
      <c r="G1808" s="11">
        <v>0</v>
      </c>
      <c r="H1808" s="11">
        <v>35.973541611999998</v>
      </c>
      <c r="I1808" s="11">
        <v>1</v>
      </c>
      <c r="J1808" s="11">
        <v>4</v>
      </c>
      <c r="K1808" s="11">
        <v>39.973613155000002</v>
      </c>
      <c r="L1808" s="11" t="s">
        <v>20</v>
      </c>
      <c r="M1808" s="11" t="s">
        <v>14</v>
      </c>
      <c r="N1808" s="11">
        <f t="shared" si="196"/>
        <v>0</v>
      </c>
      <c r="O1808" s="11">
        <f t="shared" si="197"/>
        <v>0</v>
      </c>
      <c r="P1808" s="11">
        <f t="shared" si="198"/>
        <v>1</v>
      </c>
      <c r="Q1808" s="11">
        <f t="shared" si="199"/>
        <v>0</v>
      </c>
      <c r="R1808" s="11">
        <f t="shared" si="200"/>
        <v>0</v>
      </c>
      <c r="S1808" s="11">
        <f t="shared" si="201"/>
        <v>0</v>
      </c>
      <c r="T1808" s="9">
        <f t="shared" si="202"/>
        <v>0</v>
      </c>
      <c r="AT1808" s="18"/>
      <c r="AU1808" s="15"/>
      <c r="AV1808" s="15"/>
      <c r="AW1808" s="15"/>
      <c r="AX1808" s="15"/>
      <c r="AY1808" s="15"/>
      <c r="AZ1808" s="15"/>
      <c r="BA1808" s="15"/>
      <c r="BB1808" s="15"/>
      <c r="BC1808" s="15"/>
      <c r="BD1808" s="15"/>
      <c r="BE1808" s="15"/>
      <c r="BF1808" s="15"/>
      <c r="BG1808" s="15"/>
      <c r="BH1808" s="15"/>
      <c r="BI1808" s="15"/>
      <c r="BJ1808" s="15"/>
      <c r="BK1808" s="15"/>
      <c r="BL1808" s="15"/>
      <c r="BM1808" s="15"/>
      <c r="BN1808" s="15"/>
      <c r="BO1808" s="15"/>
      <c r="BQ1808" s="18"/>
      <c r="BR1808" s="15"/>
      <c r="BS1808" s="15"/>
      <c r="BT1808" s="15"/>
      <c r="BU1808" s="15"/>
      <c r="BV1808" s="15"/>
      <c r="BW1808" s="15"/>
      <c r="BX1808" s="15"/>
      <c r="BY1808" s="15"/>
      <c r="BZ1808" s="15"/>
    </row>
    <row r="1809" spans="1:78" ht="15" customHeight="1" x14ac:dyDescent="0.75">
      <c r="A1809" s="10">
        <v>0</v>
      </c>
      <c r="B1809" s="11">
        <v>12200</v>
      </c>
      <c r="C1809" s="11">
        <v>27118</v>
      </c>
      <c r="D1809" s="11">
        <v>87982</v>
      </c>
      <c r="E1809" s="11">
        <v>19</v>
      </c>
      <c r="F1809" s="11">
        <v>0</v>
      </c>
      <c r="G1809" s="11">
        <v>0</v>
      </c>
      <c r="H1809" s="11">
        <v>232.23699614</v>
      </c>
      <c r="I1809" s="11">
        <v>0</v>
      </c>
      <c r="J1809" s="11">
        <v>11</v>
      </c>
      <c r="K1809" s="11">
        <v>25.235438798000001</v>
      </c>
      <c r="L1809" s="11" t="s">
        <v>13</v>
      </c>
      <c r="M1809" s="11" t="s">
        <v>18</v>
      </c>
      <c r="N1809" s="11">
        <f t="shared" si="196"/>
        <v>1</v>
      </c>
      <c r="O1809" s="11">
        <f t="shared" si="197"/>
        <v>0</v>
      </c>
      <c r="P1809" s="11">
        <f t="shared" si="198"/>
        <v>0</v>
      </c>
      <c r="Q1809" s="11">
        <f t="shared" si="199"/>
        <v>0</v>
      </c>
      <c r="R1809" s="11">
        <f t="shared" si="200"/>
        <v>0</v>
      </c>
      <c r="S1809" s="11">
        <f t="shared" si="201"/>
        <v>1</v>
      </c>
      <c r="T1809" s="9">
        <f t="shared" si="202"/>
        <v>232.23699614</v>
      </c>
      <c r="AT1809" s="18"/>
      <c r="AU1809" s="15"/>
      <c r="AV1809" s="15"/>
      <c r="AW1809" s="15"/>
      <c r="AX1809" s="15"/>
      <c r="AY1809" s="15"/>
      <c r="AZ1809" s="15"/>
      <c r="BA1809" s="15"/>
      <c r="BB1809" s="15"/>
      <c r="BC1809" s="15"/>
      <c r="BD1809" s="15"/>
      <c r="BE1809" s="15"/>
      <c r="BF1809" s="15"/>
      <c r="BG1809" s="15"/>
      <c r="BH1809" s="15"/>
      <c r="BI1809" s="15"/>
      <c r="BJ1809" s="15"/>
      <c r="BK1809" s="15"/>
      <c r="BL1809" s="15"/>
      <c r="BM1809" s="15"/>
      <c r="BN1809" s="15"/>
      <c r="BO1809" s="15"/>
      <c r="BQ1809" s="18"/>
      <c r="BR1809" s="15"/>
      <c r="BS1809" s="15"/>
      <c r="BT1809" s="15"/>
      <c r="BU1809" s="15"/>
      <c r="BV1809" s="15"/>
      <c r="BW1809" s="15"/>
      <c r="BX1809" s="15"/>
      <c r="BY1809" s="15"/>
      <c r="BZ1809" s="15"/>
    </row>
    <row r="1810" spans="1:78" ht="15" customHeight="1" x14ac:dyDescent="0.75">
      <c r="A1810" s="10">
        <v>1</v>
      </c>
      <c r="B1810" s="11">
        <v>12200</v>
      </c>
      <c r="C1810" s="11">
        <v>53242</v>
      </c>
      <c r="D1810" s="11">
        <v>70400</v>
      </c>
      <c r="E1810" s="11">
        <v>14</v>
      </c>
      <c r="F1810" s="11">
        <v>0</v>
      </c>
      <c r="G1810" s="11">
        <v>0</v>
      </c>
      <c r="H1810" s="11">
        <v>169.93066352</v>
      </c>
      <c r="I1810" s="11">
        <v>0</v>
      </c>
      <c r="J1810" s="11">
        <v>18</v>
      </c>
      <c r="K1810" s="11">
        <v>34.629427655999997</v>
      </c>
      <c r="L1810" s="11" t="s">
        <v>20</v>
      </c>
      <c r="M1810" s="11" t="s">
        <v>14</v>
      </c>
      <c r="N1810" s="11">
        <f t="shared" si="196"/>
        <v>0</v>
      </c>
      <c r="O1810" s="11">
        <f t="shared" si="197"/>
        <v>0</v>
      </c>
      <c r="P1810" s="11">
        <f t="shared" si="198"/>
        <v>1</v>
      </c>
      <c r="Q1810" s="11">
        <f t="shared" si="199"/>
        <v>0</v>
      </c>
      <c r="R1810" s="11">
        <f t="shared" si="200"/>
        <v>0</v>
      </c>
      <c r="S1810" s="11">
        <f t="shared" si="201"/>
        <v>0</v>
      </c>
      <c r="T1810" s="9">
        <f t="shared" si="202"/>
        <v>0</v>
      </c>
      <c r="AT1810" s="18"/>
      <c r="AU1810" s="15"/>
      <c r="AV1810" s="15"/>
      <c r="AW1810" s="15"/>
      <c r="AX1810" s="15"/>
      <c r="AY1810" s="15"/>
      <c r="AZ1810" s="15"/>
      <c r="BA1810" s="15"/>
      <c r="BB1810" s="15"/>
      <c r="BC1810" s="15"/>
      <c r="BD1810" s="15"/>
      <c r="BE1810" s="15"/>
      <c r="BF1810" s="15"/>
      <c r="BG1810" s="15"/>
      <c r="BH1810" s="15"/>
      <c r="BI1810" s="15"/>
      <c r="BJ1810" s="15"/>
      <c r="BK1810" s="15"/>
      <c r="BL1810" s="15"/>
      <c r="BM1810" s="15"/>
      <c r="BN1810" s="15"/>
      <c r="BO1810" s="15"/>
      <c r="BQ1810" s="18"/>
      <c r="BR1810" s="15"/>
      <c r="BS1810" s="15"/>
      <c r="BT1810" s="15"/>
      <c r="BU1810" s="15"/>
      <c r="BV1810" s="15"/>
      <c r="BW1810" s="15"/>
      <c r="BX1810" s="15"/>
      <c r="BY1810" s="15"/>
      <c r="BZ1810" s="15"/>
    </row>
    <row r="1811" spans="1:78" ht="15" customHeight="1" x14ac:dyDescent="0.75">
      <c r="A1811" s="10">
        <v>0</v>
      </c>
      <c r="B1811" s="11">
        <v>12200</v>
      </c>
      <c r="C1811" s="11">
        <v>57112</v>
      </c>
      <c r="D1811" s="11">
        <v>76050</v>
      </c>
      <c r="E1811" s="11">
        <v>1</v>
      </c>
      <c r="F1811" s="11">
        <v>0</v>
      </c>
      <c r="G1811" s="11">
        <v>0</v>
      </c>
      <c r="H1811" s="11">
        <v>235.22926877</v>
      </c>
      <c r="I1811" s="11">
        <v>0</v>
      </c>
      <c r="J1811" s="11">
        <v>9</v>
      </c>
      <c r="K1811" s="11">
        <v>35.113185330999997</v>
      </c>
      <c r="L1811" s="11" t="s">
        <v>20</v>
      </c>
      <c r="M1811" s="11" t="s">
        <v>14</v>
      </c>
      <c r="N1811" s="11">
        <f t="shared" si="196"/>
        <v>0</v>
      </c>
      <c r="O1811" s="11">
        <f t="shared" si="197"/>
        <v>0</v>
      </c>
      <c r="P1811" s="11">
        <f t="shared" si="198"/>
        <v>1</v>
      </c>
      <c r="Q1811" s="11">
        <f t="shared" si="199"/>
        <v>0</v>
      </c>
      <c r="R1811" s="11">
        <f t="shared" si="200"/>
        <v>0</v>
      </c>
      <c r="S1811" s="11">
        <f t="shared" si="201"/>
        <v>0</v>
      </c>
      <c r="T1811" s="9">
        <f t="shared" si="202"/>
        <v>0</v>
      </c>
      <c r="AT1811" s="18"/>
      <c r="AU1811" s="15"/>
      <c r="AV1811" s="15"/>
      <c r="AW1811" s="15"/>
      <c r="AX1811" s="15"/>
      <c r="AY1811" s="15"/>
      <c r="AZ1811" s="15"/>
      <c r="BA1811" s="15"/>
      <c r="BB1811" s="15"/>
      <c r="BC1811" s="15"/>
      <c r="BD1811" s="15"/>
      <c r="BE1811" s="15"/>
      <c r="BF1811" s="15"/>
      <c r="BG1811" s="15"/>
      <c r="BH1811" s="15"/>
      <c r="BI1811" s="15"/>
      <c r="BJ1811" s="15"/>
      <c r="BK1811" s="15"/>
      <c r="BL1811" s="15"/>
      <c r="BM1811" s="15"/>
      <c r="BN1811" s="15"/>
      <c r="BO1811" s="15"/>
      <c r="BQ1811" s="18"/>
      <c r="BR1811" s="15"/>
      <c r="BS1811" s="15"/>
      <c r="BT1811" s="15"/>
      <c r="BU1811" s="15"/>
      <c r="BV1811" s="15"/>
      <c r="BW1811" s="15"/>
      <c r="BX1811" s="15"/>
      <c r="BY1811" s="15"/>
      <c r="BZ1811" s="15"/>
    </row>
    <row r="1812" spans="1:78" ht="15" customHeight="1" x14ac:dyDescent="0.75">
      <c r="A1812" s="10">
        <v>0</v>
      </c>
      <c r="B1812" s="11">
        <v>12200</v>
      </c>
      <c r="C1812" s="11">
        <v>90154</v>
      </c>
      <c r="D1812" s="11">
        <v>110479</v>
      </c>
      <c r="E1812" s="11">
        <v>9</v>
      </c>
      <c r="F1812" s="11">
        <v>0</v>
      </c>
      <c r="G1812" s="11">
        <v>0</v>
      </c>
      <c r="H1812" s="11">
        <v>196.92640591</v>
      </c>
      <c r="I1812" s="11">
        <v>2</v>
      </c>
      <c r="J1812" s="11">
        <v>37</v>
      </c>
      <c r="K1812" s="11">
        <v>43.189031501999999</v>
      </c>
      <c r="L1812" s="11" t="s">
        <v>20</v>
      </c>
      <c r="M1812" s="11" t="s">
        <v>18</v>
      </c>
      <c r="N1812" s="11">
        <f t="shared" si="196"/>
        <v>0</v>
      </c>
      <c r="O1812" s="11">
        <f t="shared" si="197"/>
        <v>0</v>
      </c>
      <c r="P1812" s="11">
        <f t="shared" si="198"/>
        <v>0</v>
      </c>
      <c r="Q1812" s="11">
        <f t="shared" si="199"/>
        <v>0</v>
      </c>
      <c r="R1812" s="11">
        <f t="shared" si="200"/>
        <v>0</v>
      </c>
      <c r="S1812" s="11">
        <f t="shared" si="201"/>
        <v>1</v>
      </c>
      <c r="T1812" s="9">
        <f t="shared" si="202"/>
        <v>0</v>
      </c>
      <c r="AT1812" s="18"/>
      <c r="AU1812" s="15"/>
      <c r="AV1812" s="15"/>
      <c r="AW1812" s="15"/>
      <c r="AX1812" s="15"/>
      <c r="AY1812" s="15"/>
      <c r="AZ1812" s="15"/>
      <c r="BA1812" s="15"/>
      <c r="BB1812" s="15"/>
      <c r="BC1812" s="15"/>
      <c r="BD1812" s="15"/>
      <c r="BE1812" s="15"/>
      <c r="BF1812" s="15"/>
      <c r="BG1812" s="15"/>
      <c r="BH1812" s="15"/>
      <c r="BI1812" s="15"/>
      <c r="BJ1812" s="15"/>
      <c r="BK1812" s="15"/>
      <c r="BL1812" s="15"/>
      <c r="BM1812" s="15"/>
      <c r="BN1812" s="15"/>
      <c r="BO1812" s="15"/>
      <c r="BQ1812" s="18"/>
      <c r="BR1812" s="15"/>
      <c r="BS1812" s="15"/>
      <c r="BT1812" s="15"/>
      <c r="BU1812" s="15"/>
      <c r="BV1812" s="15"/>
      <c r="BW1812" s="15"/>
      <c r="BX1812" s="15"/>
      <c r="BY1812" s="15"/>
      <c r="BZ1812" s="15"/>
    </row>
    <row r="1813" spans="1:78" ht="15" customHeight="1" x14ac:dyDescent="0.75">
      <c r="A1813" s="10">
        <v>0</v>
      </c>
      <c r="B1813" s="11">
        <v>12200</v>
      </c>
      <c r="C1813" s="11">
        <v>86775</v>
      </c>
      <c r="D1813" s="11">
        <v>111572</v>
      </c>
      <c r="E1813" s="11">
        <v>0</v>
      </c>
      <c r="F1813" s="11">
        <v>1</v>
      </c>
      <c r="G1813" s="11">
        <v>1</v>
      </c>
      <c r="H1813" s="11">
        <v>138.61008049</v>
      </c>
      <c r="I1813" s="11">
        <v>1</v>
      </c>
      <c r="J1813" s="11">
        <v>33</v>
      </c>
      <c r="K1813" s="11">
        <v>34.351808355999999</v>
      </c>
      <c r="L1813" s="11" t="s">
        <v>20</v>
      </c>
      <c r="M1813" s="11" t="s">
        <v>18</v>
      </c>
      <c r="N1813" s="11">
        <f t="shared" si="196"/>
        <v>0</v>
      </c>
      <c r="O1813" s="11">
        <f t="shared" si="197"/>
        <v>0</v>
      </c>
      <c r="P1813" s="11">
        <f t="shared" si="198"/>
        <v>0</v>
      </c>
      <c r="Q1813" s="11">
        <f t="shared" si="199"/>
        <v>0</v>
      </c>
      <c r="R1813" s="11">
        <f t="shared" si="200"/>
        <v>0</v>
      </c>
      <c r="S1813" s="11">
        <f t="shared" si="201"/>
        <v>1</v>
      </c>
      <c r="T1813" s="9">
        <f t="shared" si="202"/>
        <v>0</v>
      </c>
      <c r="AT1813" s="18"/>
      <c r="AU1813" s="15"/>
      <c r="AV1813" s="15"/>
      <c r="AW1813" s="15"/>
      <c r="AX1813" s="15"/>
      <c r="AY1813" s="15"/>
      <c r="AZ1813" s="15"/>
      <c r="BA1813" s="15"/>
      <c r="BB1813" s="15"/>
      <c r="BC1813" s="15"/>
      <c r="BD1813" s="15"/>
      <c r="BE1813" s="15"/>
      <c r="BF1813" s="15"/>
      <c r="BG1813" s="15"/>
      <c r="BH1813" s="15"/>
      <c r="BI1813" s="15"/>
      <c r="BJ1813" s="15"/>
      <c r="BK1813" s="15"/>
      <c r="BL1813" s="15"/>
      <c r="BM1813" s="15"/>
      <c r="BN1813" s="15"/>
      <c r="BO1813" s="15"/>
      <c r="BQ1813" s="18"/>
      <c r="BR1813" s="15"/>
      <c r="BS1813" s="15"/>
      <c r="BT1813" s="15"/>
      <c r="BU1813" s="15"/>
      <c r="BV1813" s="15"/>
      <c r="BW1813" s="15"/>
      <c r="BX1813" s="15"/>
      <c r="BY1813" s="15"/>
      <c r="BZ1813" s="15"/>
    </row>
    <row r="1814" spans="1:78" ht="15" customHeight="1" x14ac:dyDescent="0.75">
      <c r="A1814" s="10">
        <v>0</v>
      </c>
      <c r="B1814" s="11">
        <v>12300</v>
      </c>
      <c r="C1814" s="11">
        <v>79838</v>
      </c>
      <c r="D1814" s="11">
        <v>85209</v>
      </c>
      <c r="E1814" s="11">
        <v>8</v>
      </c>
      <c r="F1814" s="11">
        <v>0</v>
      </c>
      <c r="G1814" s="11">
        <v>0</v>
      </c>
      <c r="H1814" s="11">
        <v>173.83862388</v>
      </c>
      <c r="I1814" s="11">
        <v>0</v>
      </c>
      <c r="J1814" s="11">
        <v>11</v>
      </c>
      <c r="K1814" s="11">
        <v>37.824470796</v>
      </c>
      <c r="L1814" s="11" t="s">
        <v>20</v>
      </c>
      <c r="M1814" s="11" t="s">
        <v>18</v>
      </c>
      <c r="N1814" s="11">
        <f t="shared" si="196"/>
        <v>0</v>
      </c>
      <c r="O1814" s="11">
        <f t="shared" si="197"/>
        <v>0</v>
      </c>
      <c r="P1814" s="11">
        <f t="shared" si="198"/>
        <v>0</v>
      </c>
      <c r="Q1814" s="11">
        <f t="shared" si="199"/>
        <v>0</v>
      </c>
      <c r="R1814" s="11">
        <f t="shared" si="200"/>
        <v>0</v>
      </c>
      <c r="S1814" s="11">
        <f t="shared" si="201"/>
        <v>1</v>
      </c>
      <c r="T1814" s="9">
        <f t="shared" si="202"/>
        <v>0</v>
      </c>
      <c r="AT1814" s="18"/>
      <c r="AU1814" s="15"/>
      <c r="AV1814" s="15"/>
      <c r="AW1814" s="15"/>
      <c r="AX1814" s="15"/>
      <c r="AY1814" s="15"/>
      <c r="AZ1814" s="15"/>
      <c r="BA1814" s="15"/>
      <c r="BB1814" s="15"/>
      <c r="BC1814" s="15"/>
      <c r="BD1814" s="15"/>
      <c r="BE1814" s="15"/>
      <c r="BF1814" s="15"/>
      <c r="BG1814" s="15"/>
      <c r="BH1814" s="15"/>
      <c r="BI1814" s="15"/>
      <c r="BJ1814" s="15"/>
      <c r="BK1814" s="15"/>
      <c r="BL1814" s="15"/>
      <c r="BM1814" s="15"/>
      <c r="BN1814" s="15"/>
      <c r="BO1814" s="15"/>
      <c r="BQ1814" s="18"/>
      <c r="BR1814" s="15"/>
      <c r="BS1814" s="15"/>
      <c r="BT1814" s="15"/>
      <c r="BU1814" s="15"/>
      <c r="BV1814" s="15"/>
      <c r="BW1814" s="15"/>
      <c r="BX1814" s="15"/>
      <c r="BY1814" s="15"/>
      <c r="BZ1814" s="15"/>
    </row>
    <row r="1815" spans="1:78" ht="15" customHeight="1" x14ac:dyDescent="0.75">
      <c r="A1815" s="10">
        <v>0</v>
      </c>
      <c r="B1815" s="11">
        <v>12300</v>
      </c>
      <c r="C1815" s="11">
        <v>114035</v>
      </c>
      <c r="D1815" s="11">
        <v>137208</v>
      </c>
      <c r="E1815" s="11">
        <v>15</v>
      </c>
      <c r="F1815" s="11"/>
      <c r="G1815" s="11">
        <v>1</v>
      </c>
      <c r="H1815" s="11">
        <v>173.71432272999999</v>
      </c>
      <c r="I1815" s="11">
        <v>0</v>
      </c>
      <c r="J1815" s="11">
        <v>33</v>
      </c>
      <c r="K1815" s="11">
        <v>32.056072286000003</v>
      </c>
      <c r="L1815" s="11" t="s">
        <v>20</v>
      </c>
      <c r="M1815" s="11" t="s">
        <v>18</v>
      </c>
      <c r="N1815" s="11">
        <f t="shared" si="196"/>
        <v>0</v>
      </c>
      <c r="O1815" s="11">
        <f t="shared" si="197"/>
        <v>0</v>
      </c>
      <c r="P1815" s="11">
        <f t="shared" si="198"/>
        <v>0</v>
      </c>
      <c r="Q1815" s="11">
        <f t="shared" si="199"/>
        <v>0</v>
      </c>
      <c r="R1815" s="11">
        <f t="shared" si="200"/>
        <v>0</v>
      </c>
      <c r="S1815" s="11">
        <f t="shared" si="201"/>
        <v>1</v>
      </c>
      <c r="T1815" s="9">
        <f t="shared" si="202"/>
        <v>0</v>
      </c>
      <c r="AT1815" s="18"/>
      <c r="AU1815" s="15"/>
      <c r="AV1815" s="15"/>
      <c r="AW1815" s="15"/>
      <c r="AX1815" s="15"/>
      <c r="AY1815" s="15"/>
      <c r="AZ1815" s="15"/>
      <c r="BA1815" s="15"/>
      <c r="BB1815" s="15"/>
      <c r="BC1815" s="15"/>
      <c r="BD1815" s="15"/>
      <c r="BE1815" s="15"/>
      <c r="BF1815" s="15"/>
      <c r="BG1815" s="15"/>
      <c r="BH1815" s="15"/>
      <c r="BI1815" s="15"/>
      <c r="BJ1815" s="15"/>
      <c r="BK1815" s="15"/>
      <c r="BL1815" s="15"/>
      <c r="BM1815" s="15"/>
      <c r="BN1815" s="15"/>
      <c r="BO1815" s="15"/>
      <c r="BQ1815" s="18"/>
      <c r="BR1815" s="15"/>
      <c r="BS1815" s="15"/>
      <c r="BT1815" s="15"/>
      <c r="BU1815" s="15"/>
      <c r="BV1815" s="15"/>
      <c r="BW1815" s="15"/>
      <c r="BX1815" s="15"/>
      <c r="BY1815" s="15"/>
      <c r="BZ1815" s="15"/>
    </row>
    <row r="1816" spans="1:78" ht="15" customHeight="1" x14ac:dyDescent="0.75">
      <c r="A1816" s="10">
        <v>0</v>
      </c>
      <c r="B1816" s="11">
        <v>12300</v>
      </c>
      <c r="C1816" s="11">
        <v>89333</v>
      </c>
      <c r="D1816" s="11">
        <v>106107</v>
      </c>
      <c r="E1816" s="11">
        <v>19</v>
      </c>
      <c r="F1816" s="11">
        <v>0</v>
      </c>
      <c r="G1816" s="11">
        <v>0</v>
      </c>
      <c r="H1816" s="11">
        <v>120.25788605</v>
      </c>
      <c r="I1816" s="11">
        <v>3</v>
      </c>
      <c r="J1816" s="11">
        <v>24</v>
      </c>
      <c r="K1816" s="11">
        <v>28.774702133000002</v>
      </c>
      <c r="L1816" s="11" t="s">
        <v>13</v>
      </c>
      <c r="M1816" s="11" t="s">
        <v>14</v>
      </c>
      <c r="N1816" s="11">
        <f t="shared" si="196"/>
        <v>1</v>
      </c>
      <c r="O1816" s="11">
        <f t="shared" si="197"/>
        <v>0</v>
      </c>
      <c r="P1816" s="11">
        <f t="shared" si="198"/>
        <v>1</v>
      </c>
      <c r="Q1816" s="11">
        <f t="shared" si="199"/>
        <v>0</v>
      </c>
      <c r="R1816" s="11">
        <f t="shared" si="200"/>
        <v>0</v>
      </c>
      <c r="S1816" s="11">
        <f t="shared" si="201"/>
        <v>0</v>
      </c>
      <c r="T1816" s="9">
        <f t="shared" si="202"/>
        <v>120.25788605</v>
      </c>
      <c r="AT1816" s="18"/>
      <c r="AU1816" s="15"/>
      <c r="AV1816" s="15"/>
      <c r="AW1816" s="15"/>
      <c r="AX1816" s="15"/>
      <c r="AY1816" s="15"/>
      <c r="AZ1816" s="15"/>
      <c r="BA1816" s="15"/>
      <c r="BB1816" s="15"/>
      <c r="BC1816" s="15"/>
      <c r="BD1816" s="15"/>
      <c r="BE1816" s="15"/>
      <c r="BF1816" s="15"/>
      <c r="BG1816" s="15"/>
      <c r="BH1816" s="15"/>
      <c r="BI1816" s="15"/>
      <c r="BJ1816" s="15"/>
      <c r="BK1816" s="15"/>
      <c r="BL1816" s="15"/>
      <c r="BM1816" s="15"/>
      <c r="BN1816" s="15"/>
      <c r="BO1816" s="15"/>
      <c r="BQ1816" s="18"/>
      <c r="BR1816" s="15"/>
      <c r="BS1816" s="15"/>
      <c r="BT1816" s="15"/>
      <c r="BU1816" s="15"/>
      <c r="BV1816" s="15"/>
      <c r="BW1816" s="15"/>
      <c r="BX1816" s="15"/>
      <c r="BY1816" s="15"/>
      <c r="BZ1816" s="15"/>
    </row>
    <row r="1817" spans="1:78" ht="15" customHeight="1" x14ac:dyDescent="0.75">
      <c r="A1817" s="10">
        <v>1</v>
      </c>
      <c r="B1817" s="11">
        <v>12300</v>
      </c>
      <c r="C1817" s="11">
        <v>24552</v>
      </c>
      <c r="D1817" s="11">
        <v>48278</v>
      </c>
      <c r="E1817" s="11">
        <v>0</v>
      </c>
      <c r="F1817" s="11">
        <v>0</v>
      </c>
      <c r="G1817" s="11">
        <v>0</v>
      </c>
      <c r="H1817" s="11">
        <v>171.07510456</v>
      </c>
      <c r="I1817" s="11">
        <v>0</v>
      </c>
      <c r="J1817" s="11">
        <v>16</v>
      </c>
      <c r="K1817" s="11">
        <v>29.299550944</v>
      </c>
      <c r="L1817" s="11" t="s">
        <v>20</v>
      </c>
      <c r="M1817" s="11" t="s">
        <v>14</v>
      </c>
      <c r="N1817" s="11">
        <f t="shared" si="196"/>
        <v>0</v>
      </c>
      <c r="O1817" s="11">
        <f t="shared" si="197"/>
        <v>0</v>
      </c>
      <c r="P1817" s="11">
        <f t="shared" si="198"/>
        <v>1</v>
      </c>
      <c r="Q1817" s="11">
        <f t="shared" si="199"/>
        <v>0</v>
      </c>
      <c r="R1817" s="11">
        <f t="shared" si="200"/>
        <v>0</v>
      </c>
      <c r="S1817" s="11">
        <f t="shared" si="201"/>
        <v>0</v>
      </c>
      <c r="T1817" s="9">
        <f t="shared" si="202"/>
        <v>0</v>
      </c>
      <c r="AT1817" s="18"/>
      <c r="AU1817" s="15"/>
      <c r="AV1817" s="15"/>
      <c r="AW1817" s="15"/>
      <c r="AX1817" s="15"/>
      <c r="AY1817" s="15"/>
      <c r="AZ1817" s="15"/>
      <c r="BA1817" s="15"/>
      <c r="BB1817" s="15"/>
      <c r="BC1817" s="15"/>
      <c r="BD1817" s="15"/>
      <c r="BE1817" s="15"/>
      <c r="BF1817" s="15"/>
      <c r="BG1817" s="15"/>
      <c r="BH1817" s="15"/>
      <c r="BI1817" s="15"/>
      <c r="BJ1817" s="15"/>
      <c r="BK1817" s="15"/>
      <c r="BL1817" s="15"/>
      <c r="BM1817" s="15"/>
      <c r="BN1817" s="15"/>
      <c r="BO1817" s="15"/>
      <c r="BQ1817" s="18"/>
      <c r="BR1817" s="15"/>
      <c r="BS1817" s="15"/>
      <c r="BT1817" s="15"/>
      <c r="BU1817" s="15"/>
      <c r="BV1817" s="15"/>
      <c r="BW1817" s="15"/>
      <c r="BX1817" s="15"/>
      <c r="BY1817" s="15"/>
      <c r="BZ1817" s="15"/>
    </row>
    <row r="1818" spans="1:78" ht="15" customHeight="1" x14ac:dyDescent="0.75">
      <c r="A1818" s="10">
        <v>0</v>
      </c>
      <c r="B1818" s="11">
        <v>12300</v>
      </c>
      <c r="C1818" s="11">
        <v>61253</v>
      </c>
      <c r="D1818" s="11">
        <v>85825</v>
      </c>
      <c r="E1818" s="11">
        <v>5</v>
      </c>
      <c r="F1818" s="11">
        <v>0</v>
      </c>
      <c r="G1818" s="11">
        <v>0</v>
      </c>
      <c r="H1818" s="11">
        <v>130.02625896999999</v>
      </c>
      <c r="I1818" s="11">
        <v>0</v>
      </c>
      <c r="J1818" s="11">
        <v>34</v>
      </c>
      <c r="K1818" s="11">
        <v>27.203378239999999</v>
      </c>
      <c r="L1818" s="11" t="s">
        <v>20</v>
      </c>
      <c r="M1818" s="11" t="s">
        <v>16</v>
      </c>
      <c r="N1818" s="11">
        <f t="shared" si="196"/>
        <v>0</v>
      </c>
      <c r="O1818" s="11">
        <f t="shared" si="197"/>
        <v>0</v>
      </c>
      <c r="P1818" s="11">
        <f t="shared" si="198"/>
        <v>0</v>
      </c>
      <c r="Q1818" s="11">
        <f t="shared" si="199"/>
        <v>0</v>
      </c>
      <c r="R1818" s="11">
        <f t="shared" si="200"/>
        <v>1</v>
      </c>
      <c r="S1818" s="11">
        <f t="shared" si="201"/>
        <v>0</v>
      </c>
      <c r="T1818" s="9">
        <f t="shared" si="202"/>
        <v>0</v>
      </c>
      <c r="AT1818" s="18"/>
      <c r="AU1818" s="15"/>
      <c r="AV1818" s="15"/>
      <c r="AW1818" s="15"/>
      <c r="AX1818" s="15"/>
      <c r="AY1818" s="15"/>
      <c r="AZ1818" s="15"/>
      <c r="BA1818" s="15"/>
      <c r="BB1818" s="15"/>
      <c r="BC1818" s="15"/>
      <c r="BD1818" s="15"/>
      <c r="BE1818" s="15"/>
      <c r="BF1818" s="15"/>
      <c r="BG1818" s="15"/>
      <c r="BH1818" s="15"/>
      <c r="BI1818" s="15"/>
      <c r="BJ1818" s="15"/>
      <c r="BK1818" s="15"/>
      <c r="BL1818" s="15"/>
      <c r="BM1818" s="15"/>
      <c r="BN1818" s="15"/>
      <c r="BO1818" s="15"/>
      <c r="BQ1818" s="18"/>
      <c r="BR1818" s="15"/>
      <c r="BS1818" s="15"/>
      <c r="BT1818" s="15"/>
      <c r="BU1818" s="15"/>
      <c r="BV1818" s="15"/>
      <c r="BW1818" s="15"/>
      <c r="BX1818" s="15"/>
      <c r="BY1818" s="15"/>
      <c r="BZ1818" s="15"/>
    </row>
    <row r="1819" spans="1:78" ht="15" customHeight="1" x14ac:dyDescent="0.75">
      <c r="A1819" s="10">
        <v>0</v>
      </c>
      <c r="B1819" s="11">
        <v>12300</v>
      </c>
      <c r="C1819" s="11">
        <v>152107</v>
      </c>
      <c r="D1819" s="11">
        <v>179793</v>
      </c>
      <c r="E1819" s="11">
        <v>7</v>
      </c>
      <c r="F1819" s="11"/>
      <c r="G1819" s="11">
        <v>1</v>
      </c>
      <c r="H1819" s="11">
        <v>212.78299558000001</v>
      </c>
      <c r="I1819" s="11">
        <v>3</v>
      </c>
      <c r="J1819" s="11">
        <v>25</v>
      </c>
      <c r="K1819" s="11">
        <v>43.134095051000003</v>
      </c>
      <c r="L1819" s="11" t="s">
        <v>20</v>
      </c>
      <c r="M1819" s="11" t="s">
        <v>18</v>
      </c>
      <c r="N1819" s="11">
        <f t="shared" si="196"/>
        <v>0</v>
      </c>
      <c r="O1819" s="11">
        <f t="shared" si="197"/>
        <v>0</v>
      </c>
      <c r="P1819" s="11">
        <f t="shared" si="198"/>
        <v>0</v>
      </c>
      <c r="Q1819" s="11">
        <f t="shared" si="199"/>
        <v>0</v>
      </c>
      <c r="R1819" s="11">
        <f t="shared" si="200"/>
        <v>0</v>
      </c>
      <c r="S1819" s="11">
        <f t="shared" si="201"/>
        <v>1</v>
      </c>
      <c r="T1819" s="9">
        <f t="shared" si="202"/>
        <v>0</v>
      </c>
      <c r="AT1819" s="18"/>
      <c r="AU1819" s="15"/>
      <c r="AV1819" s="15"/>
      <c r="AW1819" s="15"/>
      <c r="AX1819" s="15"/>
      <c r="AY1819" s="15"/>
      <c r="AZ1819" s="15"/>
      <c r="BA1819" s="15"/>
      <c r="BB1819" s="15"/>
      <c r="BC1819" s="15"/>
      <c r="BD1819" s="15"/>
      <c r="BE1819" s="15"/>
      <c r="BF1819" s="15"/>
      <c r="BG1819" s="15"/>
      <c r="BH1819" s="15"/>
      <c r="BI1819" s="15"/>
      <c r="BJ1819" s="15"/>
      <c r="BK1819" s="15"/>
      <c r="BL1819" s="15"/>
      <c r="BM1819" s="15"/>
      <c r="BN1819" s="15"/>
      <c r="BO1819" s="15"/>
      <c r="BQ1819" s="18"/>
      <c r="BR1819" s="15"/>
      <c r="BS1819" s="15"/>
      <c r="BT1819" s="15"/>
      <c r="BU1819" s="15"/>
      <c r="BV1819" s="15"/>
      <c r="BW1819" s="15"/>
      <c r="BX1819" s="15"/>
      <c r="BY1819" s="15"/>
      <c r="BZ1819" s="15"/>
    </row>
    <row r="1820" spans="1:78" ht="15" customHeight="1" x14ac:dyDescent="0.75">
      <c r="A1820" s="10">
        <v>0</v>
      </c>
      <c r="B1820" s="11">
        <v>12300</v>
      </c>
      <c r="C1820" s="11">
        <v>48866</v>
      </c>
      <c r="D1820" s="11">
        <v>73023</v>
      </c>
      <c r="E1820" s="11">
        <v>11</v>
      </c>
      <c r="F1820" s="11">
        <v>3</v>
      </c>
      <c r="G1820" s="11">
        <v>1</v>
      </c>
      <c r="H1820" s="11">
        <v>251.62906201000001</v>
      </c>
      <c r="I1820" s="11">
        <v>1</v>
      </c>
      <c r="J1820" s="11">
        <v>29</v>
      </c>
      <c r="K1820" s="11">
        <v>32.876870738999997</v>
      </c>
      <c r="L1820" s="11" t="s">
        <v>13</v>
      </c>
      <c r="M1820" s="11" t="s">
        <v>15</v>
      </c>
      <c r="N1820" s="11">
        <f t="shared" si="196"/>
        <v>1</v>
      </c>
      <c r="O1820" s="11">
        <f t="shared" si="197"/>
        <v>0</v>
      </c>
      <c r="P1820" s="11">
        <f t="shared" si="198"/>
        <v>0</v>
      </c>
      <c r="Q1820" s="11">
        <f t="shared" si="199"/>
        <v>1</v>
      </c>
      <c r="R1820" s="11">
        <f t="shared" si="200"/>
        <v>0</v>
      </c>
      <c r="S1820" s="11">
        <f t="shared" si="201"/>
        <v>0</v>
      </c>
      <c r="T1820" s="9">
        <f t="shared" si="202"/>
        <v>251.62906201000001</v>
      </c>
      <c r="AT1820" s="18"/>
      <c r="AU1820" s="15"/>
      <c r="AV1820" s="15"/>
      <c r="AW1820" s="15"/>
      <c r="AX1820" s="15"/>
      <c r="AY1820" s="15"/>
      <c r="AZ1820" s="15"/>
      <c r="BA1820" s="15"/>
      <c r="BB1820" s="15"/>
      <c r="BC1820" s="15"/>
      <c r="BD1820" s="15"/>
      <c r="BE1820" s="15"/>
      <c r="BF1820" s="15"/>
      <c r="BG1820" s="15"/>
      <c r="BH1820" s="15"/>
      <c r="BI1820" s="15"/>
      <c r="BJ1820" s="15"/>
      <c r="BK1820" s="15"/>
      <c r="BL1820" s="15"/>
      <c r="BM1820" s="15"/>
      <c r="BN1820" s="15"/>
      <c r="BO1820" s="15"/>
      <c r="BQ1820" s="18"/>
      <c r="BR1820" s="15"/>
      <c r="BS1820" s="15"/>
      <c r="BT1820" s="15"/>
      <c r="BU1820" s="15"/>
      <c r="BV1820" s="15"/>
      <c r="BW1820" s="15"/>
      <c r="BX1820" s="15"/>
      <c r="BY1820" s="15"/>
      <c r="BZ1820" s="15"/>
    </row>
    <row r="1821" spans="1:78" ht="15" customHeight="1" x14ac:dyDescent="0.75">
      <c r="A1821" s="10">
        <v>1</v>
      </c>
      <c r="B1821" s="11">
        <v>12300</v>
      </c>
      <c r="C1821" s="11">
        <v>48238</v>
      </c>
      <c r="D1821" s="11">
        <v>66603</v>
      </c>
      <c r="E1821" s="11">
        <v>6</v>
      </c>
      <c r="F1821" s="11">
        <v>0</v>
      </c>
      <c r="G1821" s="11">
        <v>1</v>
      </c>
      <c r="H1821" s="11">
        <v>80.388982940000005</v>
      </c>
      <c r="I1821" s="11">
        <v>1</v>
      </c>
      <c r="J1821" s="11">
        <v>11</v>
      </c>
      <c r="K1821" s="11">
        <v>40.019104550000002</v>
      </c>
      <c r="L1821" s="11" t="s">
        <v>13</v>
      </c>
      <c r="M1821" s="11" t="s">
        <v>15</v>
      </c>
      <c r="N1821" s="11">
        <f t="shared" si="196"/>
        <v>1</v>
      </c>
      <c r="O1821" s="11">
        <f t="shared" si="197"/>
        <v>0</v>
      </c>
      <c r="P1821" s="11">
        <f t="shared" si="198"/>
        <v>0</v>
      </c>
      <c r="Q1821" s="11">
        <f t="shared" si="199"/>
        <v>1</v>
      </c>
      <c r="R1821" s="11">
        <f t="shared" si="200"/>
        <v>0</v>
      </c>
      <c r="S1821" s="11">
        <f t="shared" si="201"/>
        <v>0</v>
      </c>
      <c r="T1821" s="9">
        <f t="shared" si="202"/>
        <v>80.388982940000005</v>
      </c>
      <c r="AT1821" s="18"/>
      <c r="AU1821" s="15"/>
      <c r="AV1821" s="15"/>
      <c r="AW1821" s="15"/>
      <c r="AX1821" s="15"/>
      <c r="AY1821" s="15"/>
      <c r="AZ1821" s="15"/>
      <c r="BA1821" s="15"/>
      <c r="BB1821" s="15"/>
      <c r="BC1821" s="15"/>
      <c r="BD1821" s="15"/>
      <c r="BE1821" s="15"/>
      <c r="BF1821" s="15"/>
      <c r="BG1821" s="15"/>
      <c r="BH1821" s="15"/>
      <c r="BI1821" s="15"/>
      <c r="BJ1821" s="15"/>
      <c r="BK1821" s="15"/>
      <c r="BL1821" s="15"/>
      <c r="BM1821" s="15"/>
      <c r="BN1821" s="15"/>
      <c r="BO1821" s="15"/>
      <c r="BQ1821" s="18"/>
      <c r="BR1821" s="15"/>
      <c r="BS1821" s="15"/>
      <c r="BT1821" s="15"/>
      <c r="BU1821" s="15"/>
      <c r="BV1821" s="15"/>
      <c r="BW1821" s="15"/>
      <c r="BX1821" s="15"/>
      <c r="BY1821" s="15"/>
      <c r="BZ1821" s="15"/>
    </row>
    <row r="1822" spans="1:78" ht="15" customHeight="1" x14ac:dyDescent="0.75">
      <c r="A1822" s="10">
        <v>0</v>
      </c>
      <c r="B1822" s="11">
        <v>12300</v>
      </c>
      <c r="C1822" s="11">
        <v>112373</v>
      </c>
      <c r="D1822" s="11">
        <v>136202</v>
      </c>
      <c r="E1822" s="11">
        <v>16</v>
      </c>
      <c r="F1822" s="11"/>
      <c r="G1822" s="11">
        <v>1</v>
      </c>
      <c r="H1822" s="11">
        <v>179.8829733</v>
      </c>
      <c r="I1822" s="11">
        <v>0</v>
      </c>
      <c r="J1822" s="11">
        <v>32</v>
      </c>
      <c r="K1822" s="11">
        <v>30.488268105</v>
      </c>
      <c r="L1822" s="11" t="s">
        <v>20</v>
      </c>
      <c r="M1822" s="11" t="s">
        <v>18</v>
      </c>
      <c r="N1822" s="11">
        <f t="shared" si="196"/>
        <v>0</v>
      </c>
      <c r="O1822" s="11">
        <f t="shared" si="197"/>
        <v>0</v>
      </c>
      <c r="P1822" s="11">
        <f t="shared" si="198"/>
        <v>0</v>
      </c>
      <c r="Q1822" s="11">
        <f t="shared" si="199"/>
        <v>0</v>
      </c>
      <c r="R1822" s="11">
        <f t="shared" si="200"/>
        <v>0</v>
      </c>
      <c r="S1822" s="11">
        <f t="shared" si="201"/>
        <v>1</v>
      </c>
      <c r="T1822" s="9">
        <f t="shared" si="202"/>
        <v>0</v>
      </c>
      <c r="AT1822" s="18"/>
      <c r="AU1822" s="15"/>
      <c r="AV1822" s="15"/>
      <c r="AW1822" s="15"/>
      <c r="AX1822" s="15"/>
      <c r="AY1822" s="15"/>
      <c r="AZ1822" s="15"/>
      <c r="BA1822" s="15"/>
      <c r="BB1822" s="15"/>
      <c r="BC1822" s="15"/>
      <c r="BD1822" s="15"/>
      <c r="BE1822" s="15"/>
      <c r="BF1822" s="15"/>
      <c r="BG1822" s="15"/>
      <c r="BH1822" s="15"/>
      <c r="BI1822" s="15"/>
      <c r="BJ1822" s="15"/>
      <c r="BK1822" s="15"/>
      <c r="BL1822" s="15"/>
      <c r="BM1822" s="15"/>
      <c r="BN1822" s="15"/>
      <c r="BO1822" s="15"/>
      <c r="BQ1822" s="18"/>
      <c r="BR1822" s="15"/>
      <c r="BS1822" s="15"/>
      <c r="BT1822" s="15"/>
      <c r="BU1822" s="15"/>
      <c r="BV1822" s="15"/>
      <c r="BW1822" s="15"/>
      <c r="BX1822" s="15"/>
      <c r="BY1822" s="15"/>
      <c r="BZ1822" s="15"/>
    </row>
    <row r="1823" spans="1:78" ht="15" customHeight="1" x14ac:dyDescent="0.75">
      <c r="A1823" s="10">
        <v>0</v>
      </c>
      <c r="B1823" s="11">
        <v>12300</v>
      </c>
      <c r="C1823" s="11">
        <v>69499</v>
      </c>
      <c r="D1823" s="11">
        <v>104045</v>
      </c>
      <c r="E1823" s="11">
        <v>8</v>
      </c>
      <c r="F1823" s="11">
        <v>0</v>
      </c>
      <c r="G1823" s="11">
        <v>0</v>
      </c>
      <c r="H1823" s="11">
        <v>219.09048910999999</v>
      </c>
      <c r="I1823" s="11">
        <v>0</v>
      </c>
      <c r="J1823" s="11">
        <v>20</v>
      </c>
      <c r="K1823" s="11">
        <v>18.584756949999999</v>
      </c>
      <c r="L1823" s="11" t="s">
        <v>20</v>
      </c>
      <c r="M1823" s="11" t="s">
        <v>14</v>
      </c>
      <c r="N1823" s="11">
        <f t="shared" si="196"/>
        <v>0</v>
      </c>
      <c r="O1823" s="11">
        <f t="shared" si="197"/>
        <v>0</v>
      </c>
      <c r="P1823" s="11">
        <f t="shared" si="198"/>
        <v>1</v>
      </c>
      <c r="Q1823" s="11">
        <f t="shared" si="199"/>
        <v>0</v>
      </c>
      <c r="R1823" s="11">
        <f t="shared" si="200"/>
        <v>0</v>
      </c>
      <c r="S1823" s="11">
        <f t="shared" si="201"/>
        <v>0</v>
      </c>
      <c r="T1823" s="9">
        <f t="shared" si="202"/>
        <v>0</v>
      </c>
      <c r="AT1823" s="18"/>
      <c r="AU1823" s="15"/>
      <c r="AV1823" s="15"/>
      <c r="AW1823" s="15"/>
      <c r="AX1823" s="15"/>
      <c r="AY1823" s="15"/>
      <c r="AZ1823" s="15"/>
      <c r="BA1823" s="15"/>
      <c r="BB1823" s="15"/>
      <c r="BC1823" s="15"/>
      <c r="BD1823" s="15"/>
      <c r="BE1823" s="15"/>
      <c r="BF1823" s="15"/>
      <c r="BG1823" s="15"/>
      <c r="BH1823" s="15"/>
      <c r="BI1823" s="15"/>
      <c r="BJ1823" s="15"/>
      <c r="BK1823" s="15"/>
      <c r="BL1823" s="15"/>
      <c r="BM1823" s="15"/>
      <c r="BN1823" s="15"/>
      <c r="BO1823" s="15"/>
      <c r="BQ1823" s="18"/>
      <c r="BR1823" s="15"/>
      <c r="BS1823" s="15"/>
      <c r="BT1823" s="15"/>
      <c r="BU1823" s="15"/>
      <c r="BV1823" s="15"/>
      <c r="BW1823" s="15"/>
      <c r="BX1823" s="15"/>
      <c r="BY1823" s="15"/>
      <c r="BZ1823" s="15"/>
    </row>
    <row r="1824" spans="1:78" ht="15" customHeight="1" x14ac:dyDescent="0.75">
      <c r="A1824" s="10">
        <v>0</v>
      </c>
      <c r="B1824" s="11">
        <v>12300</v>
      </c>
      <c r="C1824" s="11">
        <v>60200</v>
      </c>
      <c r="D1824" s="11">
        <v>77079</v>
      </c>
      <c r="E1824" s="11">
        <v>13</v>
      </c>
      <c r="F1824" s="11">
        <v>0</v>
      </c>
      <c r="G1824" s="11">
        <v>0</v>
      </c>
      <c r="H1824" s="11">
        <v>242.24413817999999</v>
      </c>
      <c r="I1824" s="11">
        <v>1</v>
      </c>
      <c r="J1824" s="11">
        <v>32</v>
      </c>
      <c r="K1824" s="11">
        <v>45.394168544999999</v>
      </c>
      <c r="L1824" s="11" t="s">
        <v>13</v>
      </c>
      <c r="M1824" s="11" t="s">
        <v>15</v>
      </c>
      <c r="N1824" s="11">
        <f t="shared" si="196"/>
        <v>1</v>
      </c>
      <c r="O1824" s="11">
        <f t="shared" si="197"/>
        <v>0</v>
      </c>
      <c r="P1824" s="11">
        <f t="shared" si="198"/>
        <v>0</v>
      </c>
      <c r="Q1824" s="11">
        <f t="shared" si="199"/>
        <v>1</v>
      </c>
      <c r="R1824" s="11">
        <f t="shared" si="200"/>
        <v>0</v>
      </c>
      <c r="S1824" s="11">
        <f t="shared" si="201"/>
        <v>0</v>
      </c>
      <c r="T1824" s="9">
        <f t="shared" si="202"/>
        <v>242.24413817999999</v>
      </c>
      <c r="AT1824" s="18"/>
      <c r="AU1824" s="15"/>
      <c r="AV1824" s="15"/>
      <c r="AW1824" s="15"/>
      <c r="AX1824" s="15"/>
      <c r="AY1824" s="15"/>
      <c r="AZ1824" s="15"/>
      <c r="BA1824" s="15"/>
      <c r="BB1824" s="15"/>
      <c r="BC1824" s="15"/>
      <c r="BD1824" s="15"/>
      <c r="BE1824" s="15"/>
      <c r="BF1824" s="15"/>
      <c r="BG1824" s="15"/>
      <c r="BH1824" s="15"/>
      <c r="BI1824" s="15"/>
      <c r="BJ1824" s="15"/>
      <c r="BK1824" s="15"/>
      <c r="BL1824" s="15"/>
      <c r="BM1824" s="15"/>
      <c r="BN1824" s="15"/>
      <c r="BO1824" s="15"/>
      <c r="BQ1824" s="18"/>
      <c r="BR1824" s="15"/>
      <c r="BS1824" s="15"/>
      <c r="BT1824" s="15"/>
      <c r="BU1824" s="15"/>
      <c r="BV1824" s="15"/>
      <c r="BW1824" s="15"/>
      <c r="BX1824" s="15"/>
      <c r="BY1824" s="15"/>
      <c r="BZ1824" s="15"/>
    </row>
    <row r="1825" spans="1:78" ht="15" customHeight="1" x14ac:dyDescent="0.75">
      <c r="A1825" s="10">
        <v>0</v>
      </c>
      <c r="B1825" s="11">
        <v>12300</v>
      </c>
      <c r="C1825" s="11"/>
      <c r="D1825" s="11">
        <v>50530</v>
      </c>
      <c r="E1825" s="11">
        <v>5</v>
      </c>
      <c r="F1825" s="11"/>
      <c r="G1825" s="11"/>
      <c r="H1825" s="11">
        <v>163.54095996000001</v>
      </c>
      <c r="I1825" s="11"/>
      <c r="J1825" s="11">
        <v>9</v>
      </c>
      <c r="K1825" s="11">
        <v>20.026284409999999</v>
      </c>
      <c r="L1825" s="11" t="s">
        <v>13</v>
      </c>
      <c r="M1825" s="11" t="s">
        <v>17</v>
      </c>
      <c r="N1825" s="11">
        <f t="shared" si="196"/>
        <v>1</v>
      </c>
      <c r="O1825" s="11">
        <f t="shared" si="197"/>
        <v>1</v>
      </c>
      <c r="P1825" s="11">
        <f t="shared" si="198"/>
        <v>0</v>
      </c>
      <c r="Q1825" s="11">
        <f t="shared" si="199"/>
        <v>0</v>
      </c>
      <c r="R1825" s="11">
        <f t="shared" si="200"/>
        <v>0</v>
      </c>
      <c r="S1825" s="11">
        <f t="shared" si="201"/>
        <v>0</v>
      </c>
      <c r="T1825" s="9">
        <f t="shared" si="202"/>
        <v>163.54095996000001</v>
      </c>
      <c r="AT1825" s="18"/>
      <c r="AU1825" s="15"/>
      <c r="AV1825" s="15"/>
      <c r="AW1825" s="15"/>
      <c r="AX1825" s="15"/>
      <c r="AY1825" s="15"/>
      <c r="AZ1825" s="15"/>
      <c r="BA1825" s="15"/>
      <c r="BB1825" s="15"/>
      <c r="BC1825" s="15"/>
      <c r="BD1825" s="15"/>
      <c r="BE1825" s="15"/>
      <c r="BF1825" s="15"/>
      <c r="BG1825" s="15"/>
      <c r="BH1825" s="15"/>
      <c r="BI1825" s="15"/>
      <c r="BJ1825" s="15"/>
      <c r="BK1825" s="15"/>
      <c r="BL1825" s="15"/>
      <c r="BM1825" s="15"/>
      <c r="BN1825" s="15"/>
      <c r="BO1825" s="15"/>
      <c r="BQ1825" s="18"/>
      <c r="BR1825" s="15"/>
      <c r="BS1825" s="15"/>
      <c r="BT1825" s="15"/>
      <c r="BU1825" s="15"/>
      <c r="BV1825" s="15"/>
      <c r="BW1825" s="15"/>
      <c r="BX1825" s="15"/>
      <c r="BY1825" s="15"/>
      <c r="BZ1825" s="15"/>
    </row>
    <row r="1826" spans="1:78" ht="15" customHeight="1" x14ac:dyDescent="0.75">
      <c r="A1826" s="10">
        <v>1</v>
      </c>
      <c r="B1826" s="11">
        <v>12300</v>
      </c>
      <c r="C1826" s="11">
        <v>78000</v>
      </c>
      <c r="D1826" s="11">
        <v>101200</v>
      </c>
      <c r="E1826" s="11">
        <v>0.4</v>
      </c>
      <c r="F1826" s="11">
        <v>0</v>
      </c>
      <c r="G1826" s="11">
        <v>0</v>
      </c>
      <c r="H1826" s="11">
        <v>145.06666666999999</v>
      </c>
      <c r="I1826" s="11">
        <v>1</v>
      </c>
      <c r="J1826" s="11">
        <v>19</v>
      </c>
      <c r="K1826" s="11"/>
      <c r="L1826" s="11" t="s">
        <v>13</v>
      </c>
      <c r="M1826" s="11" t="s">
        <v>14</v>
      </c>
      <c r="N1826" s="11">
        <f t="shared" si="196"/>
        <v>1</v>
      </c>
      <c r="O1826" s="11">
        <f t="shared" si="197"/>
        <v>0</v>
      </c>
      <c r="P1826" s="11">
        <f t="shared" si="198"/>
        <v>1</v>
      </c>
      <c r="Q1826" s="11">
        <f t="shared" si="199"/>
        <v>0</v>
      </c>
      <c r="R1826" s="11">
        <f t="shared" si="200"/>
        <v>0</v>
      </c>
      <c r="S1826" s="11">
        <f t="shared" si="201"/>
        <v>0</v>
      </c>
      <c r="T1826" s="9">
        <f t="shared" si="202"/>
        <v>145.06666666999999</v>
      </c>
      <c r="AT1826" s="18"/>
      <c r="AU1826" s="15"/>
      <c r="AV1826" s="15"/>
      <c r="AW1826" s="15"/>
      <c r="AX1826" s="15"/>
      <c r="AY1826" s="15"/>
      <c r="AZ1826" s="15"/>
      <c r="BA1826" s="15"/>
      <c r="BB1826" s="15"/>
      <c r="BC1826" s="15"/>
      <c r="BD1826" s="15"/>
      <c r="BE1826" s="15"/>
      <c r="BF1826" s="15"/>
      <c r="BG1826" s="15"/>
      <c r="BH1826" s="15"/>
      <c r="BI1826" s="15"/>
      <c r="BJ1826" s="15"/>
      <c r="BK1826" s="15"/>
      <c r="BL1826" s="15"/>
      <c r="BM1826" s="15"/>
      <c r="BN1826" s="15"/>
      <c r="BO1826" s="15"/>
      <c r="BQ1826" s="18"/>
      <c r="BR1826" s="15"/>
      <c r="BS1826" s="15"/>
      <c r="BT1826" s="15"/>
      <c r="BU1826" s="15"/>
      <c r="BV1826" s="15"/>
      <c r="BW1826" s="15"/>
      <c r="BX1826" s="15"/>
      <c r="BY1826" s="15"/>
      <c r="BZ1826" s="15"/>
    </row>
    <row r="1827" spans="1:78" ht="15" customHeight="1" x14ac:dyDescent="0.75">
      <c r="A1827" s="10">
        <v>1</v>
      </c>
      <c r="B1827" s="11">
        <v>12300</v>
      </c>
      <c r="C1827" s="11">
        <v>50230</v>
      </c>
      <c r="D1827" s="11">
        <v>70000</v>
      </c>
      <c r="E1827" s="11">
        <v>1</v>
      </c>
      <c r="F1827" s="11">
        <v>0</v>
      </c>
      <c r="G1827" s="11"/>
      <c r="H1827" s="11">
        <v>184.36666667</v>
      </c>
      <c r="I1827" s="11">
        <v>2</v>
      </c>
      <c r="J1827" s="11">
        <v>20</v>
      </c>
      <c r="K1827" s="11"/>
      <c r="L1827" s="11" t="s">
        <v>20</v>
      </c>
      <c r="M1827" s="11" t="s">
        <v>16</v>
      </c>
      <c r="N1827" s="11">
        <f t="shared" si="196"/>
        <v>0</v>
      </c>
      <c r="O1827" s="11">
        <f t="shared" si="197"/>
        <v>0</v>
      </c>
      <c r="P1827" s="11">
        <f t="shared" si="198"/>
        <v>0</v>
      </c>
      <c r="Q1827" s="11">
        <f t="shared" si="199"/>
        <v>0</v>
      </c>
      <c r="R1827" s="11">
        <f t="shared" si="200"/>
        <v>1</v>
      </c>
      <c r="S1827" s="11">
        <f t="shared" si="201"/>
        <v>0</v>
      </c>
      <c r="T1827" s="9">
        <f t="shared" si="202"/>
        <v>0</v>
      </c>
      <c r="AT1827" s="18"/>
      <c r="AU1827" s="15"/>
      <c r="AV1827" s="15"/>
      <c r="AW1827" s="15"/>
      <c r="AX1827" s="15"/>
      <c r="AY1827" s="15"/>
      <c r="AZ1827" s="15"/>
      <c r="BA1827" s="15"/>
      <c r="BB1827" s="15"/>
      <c r="BC1827" s="15"/>
      <c r="BD1827" s="15"/>
      <c r="BE1827" s="15"/>
      <c r="BF1827" s="15"/>
      <c r="BG1827" s="15"/>
      <c r="BH1827" s="15"/>
      <c r="BI1827" s="15"/>
      <c r="BJ1827" s="15"/>
      <c r="BK1827" s="15"/>
      <c r="BL1827" s="15"/>
      <c r="BM1827" s="15"/>
      <c r="BN1827" s="15"/>
      <c r="BO1827" s="15"/>
      <c r="BQ1827" s="18"/>
      <c r="BR1827" s="15"/>
      <c r="BS1827" s="15"/>
      <c r="BT1827" s="15"/>
      <c r="BU1827" s="15"/>
      <c r="BV1827" s="15"/>
      <c r="BW1827" s="15"/>
      <c r="BX1827" s="15"/>
      <c r="BY1827" s="15"/>
      <c r="BZ1827" s="15"/>
    </row>
    <row r="1828" spans="1:78" ht="15" customHeight="1" x14ac:dyDescent="0.75">
      <c r="A1828" s="10">
        <v>1</v>
      </c>
      <c r="B1828" s="11">
        <v>12300</v>
      </c>
      <c r="C1828" s="11">
        <v>49800</v>
      </c>
      <c r="D1828" s="11">
        <v>64000</v>
      </c>
      <c r="E1828" s="11">
        <v>23</v>
      </c>
      <c r="F1828" s="11">
        <v>0</v>
      </c>
      <c r="G1828" s="11">
        <v>2</v>
      </c>
      <c r="H1828" s="11">
        <v>232.33333332999999</v>
      </c>
      <c r="I1828" s="11">
        <v>3</v>
      </c>
      <c r="J1828" s="11">
        <v>17</v>
      </c>
      <c r="K1828" s="11"/>
      <c r="L1828" s="11" t="s">
        <v>20</v>
      </c>
      <c r="M1828" s="11" t="s">
        <v>18</v>
      </c>
      <c r="N1828" s="11">
        <f t="shared" si="196"/>
        <v>0</v>
      </c>
      <c r="O1828" s="11">
        <f t="shared" si="197"/>
        <v>0</v>
      </c>
      <c r="P1828" s="11">
        <f t="shared" si="198"/>
        <v>0</v>
      </c>
      <c r="Q1828" s="11">
        <f t="shared" si="199"/>
        <v>0</v>
      </c>
      <c r="R1828" s="11">
        <f t="shared" si="200"/>
        <v>0</v>
      </c>
      <c r="S1828" s="11">
        <f t="shared" si="201"/>
        <v>1</v>
      </c>
      <c r="T1828" s="9">
        <f t="shared" si="202"/>
        <v>0</v>
      </c>
      <c r="AT1828" s="18"/>
      <c r="AU1828" s="15"/>
      <c r="AV1828" s="15"/>
      <c r="AW1828" s="15"/>
      <c r="AX1828" s="15"/>
      <c r="AY1828" s="15"/>
      <c r="AZ1828" s="15"/>
      <c r="BA1828" s="15"/>
      <c r="BB1828" s="15"/>
      <c r="BC1828" s="15"/>
      <c r="BD1828" s="15"/>
      <c r="BE1828" s="15"/>
      <c r="BF1828" s="15"/>
      <c r="BG1828" s="15"/>
      <c r="BH1828" s="15"/>
      <c r="BI1828" s="15"/>
      <c r="BJ1828" s="15"/>
      <c r="BK1828" s="15"/>
      <c r="BL1828" s="15"/>
      <c r="BM1828" s="15"/>
      <c r="BN1828" s="15"/>
      <c r="BO1828" s="15"/>
      <c r="BQ1828" s="18"/>
      <c r="BR1828" s="15"/>
      <c r="BS1828" s="15"/>
      <c r="BT1828" s="15"/>
      <c r="BU1828" s="15"/>
      <c r="BV1828" s="15"/>
      <c r="BW1828" s="15"/>
      <c r="BX1828" s="15"/>
      <c r="BY1828" s="15"/>
      <c r="BZ1828" s="15"/>
    </row>
    <row r="1829" spans="1:78" ht="15" customHeight="1" x14ac:dyDescent="0.75">
      <c r="A1829" s="10">
        <v>1</v>
      </c>
      <c r="B1829" s="11">
        <v>12300</v>
      </c>
      <c r="C1829" s="11">
        <v>77000</v>
      </c>
      <c r="D1829" s="11">
        <v>94000</v>
      </c>
      <c r="E1829" s="11">
        <v>41</v>
      </c>
      <c r="F1829" s="11"/>
      <c r="G1829" s="11">
        <v>4</v>
      </c>
      <c r="H1829" s="11">
        <v>212.86666667</v>
      </c>
      <c r="I1829" s="11">
        <v>4</v>
      </c>
      <c r="J1829" s="11">
        <v>17</v>
      </c>
      <c r="K1829" s="11"/>
      <c r="L1829" s="11" t="s">
        <v>20</v>
      </c>
      <c r="M1829" s="11" t="s">
        <v>17</v>
      </c>
      <c r="N1829" s="11">
        <f t="shared" si="196"/>
        <v>0</v>
      </c>
      <c r="O1829" s="11">
        <f t="shared" si="197"/>
        <v>1</v>
      </c>
      <c r="P1829" s="11">
        <f t="shared" si="198"/>
        <v>0</v>
      </c>
      <c r="Q1829" s="11">
        <f t="shared" si="199"/>
        <v>0</v>
      </c>
      <c r="R1829" s="11">
        <f t="shared" si="200"/>
        <v>0</v>
      </c>
      <c r="S1829" s="11">
        <f t="shared" si="201"/>
        <v>0</v>
      </c>
      <c r="T1829" s="9">
        <f t="shared" si="202"/>
        <v>0</v>
      </c>
      <c r="AT1829" s="18"/>
      <c r="AU1829" s="15"/>
      <c r="AV1829" s="15"/>
      <c r="AW1829" s="15"/>
      <c r="AX1829" s="15"/>
      <c r="AY1829" s="15"/>
      <c r="AZ1829" s="15"/>
      <c r="BA1829" s="15"/>
      <c r="BB1829" s="15"/>
      <c r="BC1829" s="15"/>
      <c r="BD1829" s="15"/>
      <c r="BE1829" s="15"/>
      <c r="BF1829" s="15"/>
      <c r="BG1829" s="15"/>
      <c r="BH1829" s="15"/>
      <c r="BI1829" s="15"/>
      <c r="BJ1829" s="15"/>
      <c r="BK1829" s="15"/>
      <c r="BL1829" s="15"/>
      <c r="BM1829" s="15"/>
      <c r="BN1829" s="15"/>
      <c r="BO1829" s="15"/>
      <c r="BQ1829" s="18"/>
      <c r="BR1829" s="15"/>
      <c r="BS1829" s="15"/>
      <c r="BT1829" s="15"/>
      <c r="BU1829" s="15"/>
      <c r="BV1829" s="15"/>
      <c r="BW1829" s="15"/>
      <c r="BX1829" s="15"/>
      <c r="BY1829" s="15"/>
      <c r="BZ1829" s="15"/>
    </row>
    <row r="1830" spans="1:78" ht="15" customHeight="1" x14ac:dyDescent="0.75">
      <c r="A1830" s="10">
        <v>0</v>
      </c>
      <c r="B1830" s="11">
        <v>12300</v>
      </c>
      <c r="C1830" s="11">
        <v>114457</v>
      </c>
      <c r="D1830" s="11">
        <v>144284</v>
      </c>
      <c r="E1830" s="11">
        <v>1</v>
      </c>
      <c r="F1830" s="11">
        <v>0</v>
      </c>
      <c r="G1830" s="11">
        <v>0</v>
      </c>
      <c r="H1830" s="11">
        <v>252.6592531</v>
      </c>
      <c r="I1830" s="11">
        <v>0</v>
      </c>
      <c r="J1830" s="11">
        <v>45</v>
      </c>
      <c r="K1830" s="11">
        <v>32.497145095999997</v>
      </c>
      <c r="L1830" s="11" t="s">
        <v>20</v>
      </c>
      <c r="M1830" s="11" t="s">
        <v>18</v>
      </c>
      <c r="N1830" s="11">
        <f t="shared" si="196"/>
        <v>0</v>
      </c>
      <c r="O1830" s="11">
        <f t="shared" si="197"/>
        <v>0</v>
      </c>
      <c r="P1830" s="11">
        <f t="shared" si="198"/>
        <v>0</v>
      </c>
      <c r="Q1830" s="11">
        <f t="shared" si="199"/>
        <v>0</v>
      </c>
      <c r="R1830" s="11">
        <f t="shared" si="200"/>
        <v>0</v>
      </c>
      <c r="S1830" s="11">
        <f t="shared" si="201"/>
        <v>1</v>
      </c>
      <c r="T1830" s="9">
        <f t="shared" si="202"/>
        <v>0</v>
      </c>
      <c r="AT1830" s="18"/>
      <c r="AU1830" s="15"/>
      <c r="AV1830" s="15"/>
      <c r="AW1830" s="15"/>
      <c r="AX1830" s="15"/>
      <c r="AY1830" s="15"/>
      <c r="AZ1830" s="15"/>
      <c r="BA1830" s="15"/>
      <c r="BB1830" s="15"/>
      <c r="BC1830" s="15"/>
      <c r="BD1830" s="15"/>
      <c r="BE1830" s="15"/>
      <c r="BF1830" s="15"/>
      <c r="BG1830" s="15"/>
      <c r="BH1830" s="15"/>
      <c r="BI1830" s="15"/>
      <c r="BJ1830" s="15"/>
      <c r="BK1830" s="15"/>
      <c r="BL1830" s="15"/>
      <c r="BM1830" s="15"/>
      <c r="BN1830" s="15"/>
      <c r="BO1830" s="15"/>
      <c r="BQ1830" s="18"/>
      <c r="BR1830" s="15"/>
      <c r="BS1830" s="15"/>
      <c r="BT1830" s="15"/>
      <c r="BU1830" s="15"/>
      <c r="BV1830" s="15"/>
      <c r="BW1830" s="15"/>
      <c r="BX1830" s="15"/>
      <c r="BY1830" s="15"/>
      <c r="BZ1830" s="15"/>
    </row>
    <row r="1831" spans="1:78" ht="15" customHeight="1" x14ac:dyDescent="0.75">
      <c r="A1831" s="10">
        <v>0</v>
      </c>
      <c r="B1831" s="11">
        <v>12300</v>
      </c>
      <c r="C1831" s="11">
        <v>52622</v>
      </c>
      <c r="D1831" s="11">
        <v>64407</v>
      </c>
      <c r="E1831" s="11">
        <v>0</v>
      </c>
      <c r="F1831" s="11">
        <v>0</v>
      </c>
      <c r="G1831" s="11">
        <v>0</v>
      </c>
      <c r="H1831" s="11">
        <v>191.07742540000001</v>
      </c>
      <c r="I1831" s="11">
        <v>1</v>
      </c>
      <c r="J1831" s="11">
        <v>13</v>
      </c>
      <c r="K1831" s="11">
        <v>26.203067291</v>
      </c>
      <c r="L1831" s="11" t="s">
        <v>20</v>
      </c>
      <c r="M1831" s="11" t="s">
        <v>14</v>
      </c>
      <c r="N1831" s="11">
        <f t="shared" si="196"/>
        <v>0</v>
      </c>
      <c r="O1831" s="11">
        <f t="shared" si="197"/>
        <v>0</v>
      </c>
      <c r="P1831" s="11">
        <f t="shared" si="198"/>
        <v>1</v>
      </c>
      <c r="Q1831" s="11">
        <f t="shared" si="199"/>
        <v>0</v>
      </c>
      <c r="R1831" s="11">
        <f t="shared" si="200"/>
        <v>0</v>
      </c>
      <c r="S1831" s="11">
        <f t="shared" si="201"/>
        <v>0</v>
      </c>
      <c r="T1831" s="9">
        <f t="shared" si="202"/>
        <v>0</v>
      </c>
      <c r="AT1831" s="18"/>
      <c r="AU1831" s="15"/>
      <c r="AV1831" s="15"/>
      <c r="AW1831" s="15"/>
      <c r="AX1831" s="15"/>
      <c r="AY1831" s="15"/>
      <c r="AZ1831" s="15"/>
      <c r="BA1831" s="15"/>
      <c r="BB1831" s="15"/>
      <c r="BC1831" s="15"/>
      <c r="BD1831" s="15"/>
      <c r="BE1831" s="15"/>
      <c r="BF1831" s="15"/>
      <c r="BG1831" s="15"/>
      <c r="BH1831" s="15"/>
      <c r="BI1831" s="15"/>
      <c r="BJ1831" s="15"/>
      <c r="BK1831" s="15"/>
      <c r="BL1831" s="15"/>
      <c r="BM1831" s="15"/>
      <c r="BN1831" s="15"/>
      <c r="BO1831" s="15"/>
      <c r="BQ1831" s="18"/>
      <c r="BR1831" s="15"/>
      <c r="BS1831" s="15"/>
      <c r="BT1831" s="15"/>
      <c r="BU1831" s="15"/>
      <c r="BV1831" s="15"/>
      <c r="BW1831" s="15"/>
      <c r="BX1831" s="15"/>
      <c r="BY1831" s="15"/>
      <c r="BZ1831" s="15"/>
    </row>
    <row r="1832" spans="1:78" ht="15" customHeight="1" x14ac:dyDescent="0.75">
      <c r="A1832" s="10">
        <v>0</v>
      </c>
      <c r="B1832" s="11">
        <v>12300</v>
      </c>
      <c r="C1832" s="11">
        <v>152274</v>
      </c>
      <c r="D1832" s="11">
        <v>177940</v>
      </c>
      <c r="E1832" s="11">
        <v>4</v>
      </c>
      <c r="F1832" s="11">
        <v>0</v>
      </c>
      <c r="G1832" s="11">
        <v>0</v>
      </c>
      <c r="H1832" s="11">
        <v>196.87675772</v>
      </c>
      <c r="I1832" s="11">
        <v>0</v>
      </c>
      <c r="J1832" s="11">
        <v>56</v>
      </c>
      <c r="K1832" s="11">
        <v>33.722769149000001</v>
      </c>
      <c r="L1832" s="11" t="s">
        <v>13</v>
      </c>
      <c r="M1832" s="11" t="s">
        <v>15</v>
      </c>
      <c r="N1832" s="11">
        <f t="shared" si="196"/>
        <v>1</v>
      </c>
      <c r="O1832" s="11">
        <f t="shared" si="197"/>
        <v>0</v>
      </c>
      <c r="P1832" s="11">
        <f t="shared" si="198"/>
        <v>0</v>
      </c>
      <c r="Q1832" s="11">
        <f t="shared" si="199"/>
        <v>1</v>
      </c>
      <c r="R1832" s="11">
        <f t="shared" si="200"/>
        <v>0</v>
      </c>
      <c r="S1832" s="11">
        <f t="shared" si="201"/>
        <v>0</v>
      </c>
      <c r="T1832" s="9">
        <f t="shared" si="202"/>
        <v>196.87675772</v>
      </c>
      <c r="AT1832" s="18"/>
      <c r="AU1832" s="15"/>
      <c r="AV1832" s="15"/>
      <c r="AW1832" s="15"/>
      <c r="AX1832" s="15"/>
      <c r="AY1832" s="15"/>
      <c r="AZ1832" s="15"/>
      <c r="BA1832" s="15"/>
      <c r="BB1832" s="15"/>
      <c r="BC1832" s="15"/>
      <c r="BD1832" s="15"/>
      <c r="BE1832" s="15"/>
      <c r="BF1832" s="15"/>
      <c r="BG1832" s="15"/>
      <c r="BH1832" s="15"/>
      <c r="BI1832" s="15"/>
      <c r="BJ1832" s="15"/>
      <c r="BK1832" s="15"/>
      <c r="BL1832" s="15"/>
      <c r="BM1832" s="15"/>
      <c r="BN1832" s="15"/>
      <c r="BO1832" s="15"/>
      <c r="BQ1832" s="18"/>
      <c r="BR1832" s="15"/>
      <c r="BS1832" s="15"/>
      <c r="BT1832" s="15"/>
      <c r="BU1832" s="15"/>
      <c r="BV1832" s="15"/>
      <c r="BW1832" s="15"/>
      <c r="BX1832" s="15"/>
      <c r="BY1832" s="15"/>
      <c r="BZ1832" s="15"/>
    </row>
    <row r="1833" spans="1:78" ht="15" customHeight="1" x14ac:dyDescent="0.75">
      <c r="A1833" s="10">
        <v>0</v>
      </c>
      <c r="B1833" s="11">
        <v>12300</v>
      </c>
      <c r="C1833" s="11">
        <v>27859</v>
      </c>
      <c r="D1833" s="11">
        <v>48393</v>
      </c>
      <c r="E1833" s="11">
        <v>10</v>
      </c>
      <c r="F1833" s="11">
        <v>0</v>
      </c>
      <c r="G1833" s="11">
        <v>0</v>
      </c>
      <c r="H1833" s="11">
        <v>82.760160333000002</v>
      </c>
      <c r="I1833" s="11">
        <v>0</v>
      </c>
      <c r="J1833" s="11">
        <v>3</v>
      </c>
      <c r="K1833" s="11">
        <v>34.385367068000001</v>
      </c>
      <c r="L1833" s="11" t="s">
        <v>13</v>
      </c>
      <c r="M1833" s="11" t="s">
        <v>14</v>
      </c>
      <c r="N1833" s="11">
        <f t="shared" si="196"/>
        <v>1</v>
      </c>
      <c r="O1833" s="11">
        <f t="shared" si="197"/>
        <v>0</v>
      </c>
      <c r="P1833" s="11">
        <f t="shared" si="198"/>
        <v>1</v>
      </c>
      <c r="Q1833" s="11">
        <f t="shared" si="199"/>
        <v>0</v>
      </c>
      <c r="R1833" s="11">
        <f t="shared" si="200"/>
        <v>0</v>
      </c>
      <c r="S1833" s="11">
        <f t="shared" si="201"/>
        <v>0</v>
      </c>
      <c r="T1833" s="9">
        <f t="shared" si="202"/>
        <v>82.760160333000002</v>
      </c>
      <c r="AT1833" s="18"/>
      <c r="AU1833" s="15"/>
      <c r="AV1833" s="15"/>
      <c r="AW1833" s="15"/>
      <c r="AX1833" s="15"/>
      <c r="AY1833" s="15"/>
      <c r="AZ1833" s="15"/>
      <c r="BA1833" s="15"/>
      <c r="BB1833" s="15"/>
      <c r="BC1833" s="15"/>
      <c r="BD1833" s="15"/>
      <c r="BE1833" s="15"/>
      <c r="BF1833" s="15"/>
      <c r="BG1833" s="15"/>
      <c r="BH1833" s="15"/>
      <c r="BI1833" s="15"/>
      <c r="BJ1833" s="15"/>
      <c r="BK1833" s="15"/>
      <c r="BL1833" s="15"/>
      <c r="BM1833" s="15"/>
      <c r="BN1833" s="15"/>
      <c r="BO1833" s="15"/>
      <c r="BQ1833" s="18"/>
      <c r="BR1833" s="15"/>
      <c r="BS1833" s="15"/>
      <c r="BT1833" s="15"/>
      <c r="BU1833" s="15"/>
      <c r="BV1833" s="15"/>
      <c r="BW1833" s="15"/>
      <c r="BX1833" s="15"/>
      <c r="BY1833" s="15"/>
      <c r="BZ1833" s="15"/>
    </row>
    <row r="1834" spans="1:78" ht="15" customHeight="1" x14ac:dyDescent="0.75">
      <c r="A1834" s="10">
        <v>0</v>
      </c>
      <c r="B1834" s="11">
        <v>12300</v>
      </c>
      <c r="C1834" s="11">
        <v>90006</v>
      </c>
      <c r="D1834" s="11">
        <v>121122</v>
      </c>
      <c r="E1834" s="11">
        <v>9</v>
      </c>
      <c r="F1834" s="11">
        <v>0</v>
      </c>
      <c r="G1834" s="11">
        <v>0</v>
      </c>
      <c r="H1834" s="11">
        <v>133.49754075000001</v>
      </c>
      <c r="I1834" s="11">
        <v>1</v>
      </c>
      <c r="J1834" s="11">
        <v>21</v>
      </c>
      <c r="K1834" s="11">
        <v>36.910481670000003</v>
      </c>
      <c r="L1834" s="11" t="s">
        <v>20</v>
      </c>
      <c r="M1834" s="11" t="s">
        <v>15</v>
      </c>
      <c r="N1834" s="11">
        <f t="shared" si="196"/>
        <v>0</v>
      </c>
      <c r="O1834" s="11">
        <f t="shared" si="197"/>
        <v>0</v>
      </c>
      <c r="P1834" s="11">
        <f t="shared" si="198"/>
        <v>0</v>
      </c>
      <c r="Q1834" s="11">
        <f t="shared" si="199"/>
        <v>1</v>
      </c>
      <c r="R1834" s="11">
        <f t="shared" si="200"/>
        <v>0</v>
      </c>
      <c r="S1834" s="11">
        <f t="shared" si="201"/>
        <v>0</v>
      </c>
      <c r="T1834" s="9">
        <f t="shared" si="202"/>
        <v>0</v>
      </c>
      <c r="AT1834" s="18"/>
      <c r="AU1834" s="15"/>
      <c r="AV1834" s="15"/>
      <c r="AW1834" s="15"/>
      <c r="AX1834" s="15"/>
      <c r="AY1834" s="15"/>
      <c r="AZ1834" s="15"/>
      <c r="BA1834" s="15"/>
      <c r="BB1834" s="15"/>
      <c r="BC1834" s="15"/>
      <c r="BD1834" s="15"/>
      <c r="BE1834" s="15"/>
      <c r="BF1834" s="15"/>
      <c r="BG1834" s="15"/>
      <c r="BH1834" s="15"/>
      <c r="BI1834" s="15"/>
      <c r="BJ1834" s="15"/>
      <c r="BK1834" s="15"/>
      <c r="BL1834" s="15"/>
      <c r="BM1834" s="15"/>
      <c r="BN1834" s="15"/>
      <c r="BO1834" s="15"/>
      <c r="BQ1834" s="18"/>
      <c r="BR1834" s="15"/>
      <c r="BS1834" s="15"/>
      <c r="BT1834" s="15"/>
      <c r="BU1834" s="15"/>
      <c r="BV1834" s="15"/>
      <c r="BW1834" s="15"/>
      <c r="BX1834" s="15"/>
      <c r="BY1834" s="15"/>
      <c r="BZ1834" s="15"/>
    </row>
    <row r="1835" spans="1:78" ht="15" customHeight="1" x14ac:dyDescent="0.75">
      <c r="A1835" s="10">
        <v>0</v>
      </c>
      <c r="B1835" s="11">
        <v>12300</v>
      </c>
      <c r="C1835" s="11">
        <v>159798</v>
      </c>
      <c r="D1835" s="11">
        <v>177853</v>
      </c>
      <c r="E1835" s="11">
        <v>6</v>
      </c>
      <c r="F1835" s="11"/>
      <c r="G1835" s="11">
        <v>0</v>
      </c>
      <c r="H1835" s="11">
        <v>206.81707263999999</v>
      </c>
      <c r="I1835" s="11">
        <v>4</v>
      </c>
      <c r="J1835" s="11">
        <v>25</v>
      </c>
      <c r="K1835" s="11">
        <v>41.425041389999997</v>
      </c>
      <c r="L1835" s="11" t="s">
        <v>20</v>
      </c>
      <c r="M1835" s="11" t="s">
        <v>18</v>
      </c>
      <c r="N1835" s="11">
        <f t="shared" si="196"/>
        <v>0</v>
      </c>
      <c r="O1835" s="11">
        <f t="shared" si="197"/>
        <v>0</v>
      </c>
      <c r="P1835" s="11">
        <f t="shared" si="198"/>
        <v>0</v>
      </c>
      <c r="Q1835" s="11">
        <f t="shared" si="199"/>
        <v>0</v>
      </c>
      <c r="R1835" s="11">
        <f t="shared" si="200"/>
        <v>0</v>
      </c>
      <c r="S1835" s="11">
        <f t="shared" si="201"/>
        <v>1</v>
      </c>
      <c r="T1835" s="9">
        <f t="shared" si="202"/>
        <v>0</v>
      </c>
      <c r="AT1835" s="18"/>
      <c r="AU1835" s="15"/>
      <c r="AV1835" s="15"/>
      <c r="AW1835" s="15"/>
      <c r="AX1835" s="15"/>
      <c r="AY1835" s="15"/>
      <c r="AZ1835" s="15"/>
      <c r="BA1835" s="15"/>
      <c r="BB1835" s="15"/>
      <c r="BC1835" s="15"/>
      <c r="BD1835" s="15"/>
      <c r="BE1835" s="15"/>
      <c r="BF1835" s="15"/>
      <c r="BG1835" s="15"/>
      <c r="BH1835" s="15"/>
      <c r="BI1835" s="15"/>
      <c r="BJ1835" s="15"/>
      <c r="BK1835" s="15"/>
      <c r="BL1835" s="15"/>
      <c r="BM1835" s="15"/>
      <c r="BN1835" s="15"/>
      <c r="BO1835" s="15"/>
      <c r="BQ1835" s="18"/>
      <c r="BR1835" s="15"/>
      <c r="BS1835" s="15"/>
      <c r="BT1835" s="15"/>
      <c r="BU1835" s="15"/>
      <c r="BV1835" s="15"/>
      <c r="BW1835" s="15"/>
      <c r="BX1835" s="15"/>
      <c r="BY1835" s="15"/>
      <c r="BZ1835" s="15"/>
    </row>
    <row r="1836" spans="1:78" ht="15" customHeight="1" x14ac:dyDescent="0.75">
      <c r="A1836" s="10">
        <v>0</v>
      </c>
      <c r="B1836" s="11">
        <v>12300</v>
      </c>
      <c r="C1836" s="11">
        <v>81590</v>
      </c>
      <c r="D1836" s="11">
        <v>90050</v>
      </c>
      <c r="E1836" s="11">
        <v>6</v>
      </c>
      <c r="F1836" s="11">
        <v>0</v>
      </c>
      <c r="G1836" s="11">
        <v>0</v>
      </c>
      <c r="H1836" s="11">
        <v>136.74675869999999</v>
      </c>
      <c r="I1836" s="11">
        <v>1</v>
      </c>
      <c r="J1836" s="11">
        <v>26</v>
      </c>
      <c r="K1836" s="11">
        <v>41.732675815</v>
      </c>
      <c r="L1836" s="11" t="s">
        <v>20</v>
      </c>
      <c r="M1836" s="11" t="s">
        <v>17</v>
      </c>
      <c r="N1836" s="11">
        <f t="shared" si="196"/>
        <v>0</v>
      </c>
      <c r="O1836" s="11">
        <f t="shared" si="197"/>
        <v>1</v>
      </c>
      <c r="P1836" s="11">
        <f t="shared" si="198"/>
        <v>0</v>
      </c>
      <c r="Q1836" s="11">
        <f t="shared" si="199"/>
        <v>0</v>
      </c>
      <c r="R1836" s="11">
        <f t="shared" si="200"/>
        <v>0</v>
      </c>
      <c r="S1836" s="11">
        <f t="shared" si="201"/>
        <v>0</v>
      </c>
      <c r="T1836" s="9">
        <f t="shared" si="202"/>
        <v>0</v>
      </c>
      <c r="AT1836" s="18"/>
      <c r="AU1836" s="15"/>
      <c r="AV1836" s="15"/>
      <c r="AW1836" s="15"/>
      <c r="AX1836" s="15"/>
      <c r="AY1836" s="15"/>
      <c r="AZ1836" s="15"/>
      <c r="BA1836" s="15"/>
      <c r="BB1836" s="15"/>
      <c r="BC1836" s="15"/>
      <c r="BD1836" s="15"/>
      <c r="BE1836" s="15"/>
      <c r="BF1836" s="15"/>
      <c r="BG1836" s="15"/>
      <c r="BH1836" s="15"/>
      <c r="BI1836" s="15"/>
      <c r="BJ1836" s="15"/>
      <c r="BK1836" s="15"/>
      <c r="BL1836" s="15"/>
      <c r="BM1836" s="15"/>
      <c r="BN1836" s="15"/>
      <c r="BO1836" s="15"/>
      <c r="BQ1836" s="18"/>
      <c r="BR1836" s="15"/>
      <c r="BS1836" s="15"/>
      <c r="BT1836" s="15"/>
      <c r="BU1836" s="15"/>
      <c r="BV1836" s="15"/>
      <c r="BW1836" s="15"/>
      <c r="BX1836" s="15"/>
      <c r="BY1836" s="15"/>
      <c r="BZ1836" s="15"/>
    </row>
    <row r="1837" spans="1:78" ht="15" customHeight="1" x14ac:dyDescent="0.75">
      <c r="A1837" s="10">
        <v>0</v>
      </c>
      <c r="B1837" s="11">
        <v>12300</v>
      </c>
      <c r="C1837" s="11">
        <v>35651</v>
      </c>
      <c r="D1837" s="11">
        <v>59795</v>
      </c>
      <c r="E1837" s="11">
        <v>22</v>
      </c>
      <c r="F1837" s="11">
        <v>0</v>
      </c>
      <c r="G1837" s="11">
        <v>0</v>
      </c>
      <c r="H1837" s="11">
        <v>118.65306415000001</v>
      </c>
      <c r="I1837" s="11">
        <v>0</v>
      </c>
      <c r="J1837" s="11">
        <v>23</v>
      </c>
      <c r="K1837" s="11">
        <v>40.662981651999999</v>
      </c>
      <c r="L1837" s="11" t="s">
        <v>13</v>
      </c>
      <c r="M1837" s="11" t="s">
        <v>14</v>
      </c>
      <c r="N1837" s="11">
        <f t="shared" si="196"/>
        <v>1</v>
      </c>
      <c r="O1837" s="11">
        <f t="shared" si="197"/>
        <v>0</v>
      </c>
      <c r="P1837" s="11">
        <f t="shared" si="198"/>
        <v>1</v>
      </c>
      <c r="Q1837" s="11">
        <f t="shared" si="199"/>
        <v>0</v>
      </c>
      <c r="R1837" s="11">
        <f t="shared" si="200"/>
        <v>0</v>
      </c>
      <c r="S1837" s="11">
        <f t="shared" si="201"/>
        <v>0</v>
      </c>
      <c r="T1837" s="9">
        <f t="shared" si="202"/>
        <v>118.65306415000001</v>
      </c>
      <c r="AT1837" s="18"/>
      <c r="AU1837" s="15"/>
      <c r="AV1837" s="15"/>
      <c r="AW1837" s="15"/>
      <c r="AX1837" s="15"/>
      <c r="AY1837" s="15"/>
      <c r="AZ1837" s="15"/>
      <c r="BA1837" s="15"/>
      <c r="BB1837" s="15"/>
      <c r="BC1837" s="15"/>
      <c r="BD1837" s="15"/>
      <c r="BE1837" s="15"/>
      <c r="BF1837" s="15"/>
      <c r="BG1837" s="15"/>
      <c r="BH1837" s="15"/>
      <c r="BI1837" s="15"/>
      <c r="BJ1837" s="15"/>
      <c r="BK1837" s="15"/>
      <c r="BL1837" s="15"/>
      <c r="BM1837" s="15"/>
      <c r="BN1837" s="15"/>
      <c r="BO1837" s="15"/>
      <c r="BQ1837" s="18"/>
      <c r="BR1837" s="15"/>
      <c r="BS1837" s="15"/>
      <c r="BT1837" s="15"/>
      <c r="BU1837" s="15"/>
      <c r="BV1837" s="15"/>
      <c r="BW1837" s="15"/>
      <c r="BX1837" s="15"/>
      <c r="BY1837" s="15"/>
      <c r="BZ1837" s="15"/>
    </row>
    <row r="1838" spans="1:78" ht="15" customHeight="1" x14ac:dyDescent="0.75">
      <c r="A1838" s="10">
        <v>0</v>
      </c>
      <c r="B1838" s="11">
        <v>12300</v>
      </c>
      <c r="C1838" s="11">
        <v>50441</v>
      </c>
      <c r="D1838" s="11">
        <v>56656</v>
      </c>
      <c r="E1838" s="11">
        <v>1</v>
      </c>
      <c r="F1838" s="11">
        <v>0</v>
      </c>
      <c r="G1838" s="11">
        <v>0</v>
      </c>
      <c r="H1838" s="11">
        <v>186.45101665000001</v>
      </c>
      <c r="I1838" s="11">
        <v>0</v>
      </c>
      <c r="J1838" s="11">
        <v>21</v>
      </c>
      <c r="K1838" s="11">
        <v>35.452607421000003</v>
      </c>
      <c r="L1838" s="11" t="s">
        <v>20</v>
      </c>
      <c r="M1838" s="11" t="s">
        <v>15</v>
      </c>
      <c r="N1838" s="11">
        <f t="shared" si="196"/>
        <v>0</v>
      </c>
      <c r="O1838" s="11">
        <f t="shared" si="197"/>
        <v>0</v>
      </c>
      <c r="P1838" s="11">
        <f t="shared" si="198"/>
        <v>0</v>
      </c>
      <c r="Q1838" s="11">
        <f t="shared" si="199"/>
        <v>1</v>
      </c>
      <c r="R1838" s="11">
        <f t="shared" si="200"/>
        <v>0</v>
      </c>
      <c r="S1838" s="11">
        <f t="shared" si="201"/>
        <v>0</v>
      </c>
      <c r="T1838" s="9">
        <f t="shared" si="202"/>
        <v>0</v>
      </c>
      <c r="AT1838" s="18"/>
      <c r="AU1838" s="15"/>
      <c r="AV1838" s="15"/>
      <c r="AW1838" s="15"/>
      <c r="AX1838" s="15"/>
      <c r="AY1838" s="15"/>
      <c r="AZ1838" s="15"/>
      <c r="BA1838" s="15"/>
      <c r="BB1838" s="15"/>
      <c r="BC1838" s="15"/>
      <c r="BD1838" s="15"/>
      <c r="BE1838" s="15"/>
      <c r="BF1838" s="15"/>
      <c r="BG1838" s="15"/>
      <c r="BH1838" s="15"/>
      <c r="BI1838" s="15"/>
      <c r="BJ1838" s="15"/>
      <c r="BK1838" s="15"/>
      <c r="BL1838" s="15"/>
      <c r="BM1838" s="15"/>
      <c r="BN1838" s="15"/>
      <c r="BO1838" s="15"/>
      <c r="BQ1838" s="18"/>
      <c r="BR1838" s="15"/>
      <c r="BS1838" s="15"/>
      <c r="BT1838" s="15"/>
      <c r="BU1838" s="15"/>
      <c r="BV1838" s="15"/>
      <c r="BW1838" s="15"/>
      <c r="BX1838" s="15"/>
      <c r="BY1838" s="15"/>
      <c r="BZ1838" s="15"/>
    </row>
    <row r="1839" spans="1:78" ht="15" customHeight="1" x14ac:dyDescent="0.75">
      <c r="A1839" s="10">
        <v>0</v>
      </c>
      <c r="B1839" s="11">
        <v>12300</v>
      </c>
      <c r="C1839" s="11">
        <v>33061</v>
      </c>
      <c r="D1839" s="11">
        <v>46277</v>
      </c>
      <c r="E1839" s="11">
        <v>8</v>
      </c>
      <c r="F1839" s="11"/>
      <c r="G1839" s="11">
        <v>1</v>
      </c>
      <c r="H1839" s="11">
        <v>154.89927829999999</v>
      </c>
      <c r="I1839" s="11">
        <v>7</v>
      </c>
      <c r="J1839" s="11">
        <v>28</v>
      </c>
      <c r="K1839" s="11">
        <v>39.701782856999998</v>
      </c>
      <c r="L1839" s="11" t="s">
        <v>20</v>
      </c>
      <c r="M1839" s="11" t="s">
        <v>14</v>
      </c>
      <c r="N1839" s="11">
        <f t="shared" si="196"/>
        <v>0</v>
      </c>
      <c r="O1839" s="11">
        <f t="shared" si="197"/>
        <v>0</v>
      </c>
      <c r="P1839" s="11">
        <f t="shared" si="198"/>
        <v>1</v>
      </c>
      <c r="Q1839" s="11">
        <f t="shared" si="199"/>
        <v>0</v>
      </c>
      <c r="R1839" s="11">
        <f t="shared" si="200"/>
        <v>0</v>
      </c>
      <c r="S1839" s="11">
        <f t="shared" si="201"/>
        <v>0</v>
      </c>
      <c r="T1839" s="9">
        <f t="shared" si="202"/>
        <v>0</v>
      </c>
      <c r="AT1839" s="18"/>
      <c r="AU1839" s="15"/>
      <c r="AV1839" s="15"/>
      <c r="AW1839" s="15"/>
      <c r="AX1839" s="15"/>
      <c r="AY1839" s="15"/>
      <c r="AZ1839" s="15"/>
      <c r="BA1839" s="15"/>
      <c r="BB1839" s="15"/>
      <c r="BC1839" s="15"/>
      <c r="BD1839" s="15"/>
      <c r="BE1839" s="15"/>
      <c r="BF1839" s="15"/>
      <c r="BG1839" s="15"/>
      <c r="BH1839" s="15"/>
      <c r="BI1839" s="15"/>
      <c r="BJ1839" s="15"/>
      <c r="BK1839" s="15"/>
      <c r="BL1839" s="15"/>
      <c r="BM1839" s="15"/>
      <c r="BN1839" s="15"/>
      <c r="BO1839" s="15"/>
      <c r="BQ1839" s="18"/>
      <c r="BR1839" s="15"/>
      <c r="BS1839" s="15"/>
      <c r="BT1839" s="15"/>
      <c r="BU1839" s="15"/>
      <c r="BV1839" s="15"/>
      <c r="BW1839" s="15"/>
      <c r="BX1839" s="15"/>
      <c r="BY1839" s="15"/>
      <c r="BZ1839" s="15"/>
    </row>
    <row r="1840" spans="1:78" ht="15" customHeight="1" x14ac:dyDescent="0.75">
      <c r="A1840" s="10">
        <v>0</v>
      </c>
      <c r="B1840" s="11">
        <v>12300</v>
      </c>
      <c r="C1840" s="11">
        <v>102908</v>
      </c>
      <c r="D1840" s="11">
        <v>124217</v>
      </c>
      <c r="E1840" s="11">
        <v>9</v>
      </c>
      <c r="F1840" s="11">
        <v>0</v>
      </c>
      <c r="G1840" s="11">
        <v>0</v>
      </c>
      <c r="H1840" s="11">
        <v>159.99402638999999</v>
      </c>
      <c r="I1840" s="11">
        <v>2</v>
      </c>
      <c r="J1840" s="11">
        <v>31</v>
      </c>
      <c r="K1840" s="11">
        <v>27.707443896000001</v>
      </c>
      <c r="L1840" s="11" t="s">
        <v>13</v>
      </c>
      <c r="M1840" s="11" t="s">
        <v>18</v>
      </c>
      <c r="N1840" s="11">
        <f t="shared" si="196"/>
        <v>1</v>
      </c>
      <c r="O1840" s="11">
        <f t="shared" si="197"/>
        <v>0</v>
      </c>
      <c r="P1840" s="11">
        <f t="shared" si="198"/>
        <v>0</v>
      </c>
      <c r="Q1840" s="11">
        <f t="shared" si="199"/>
        <v>0</v>
      </c>
      <c r="R1840" s="11">
        <f t="shared" si="200"/>
        <v>0</v>
      </c>
      <c r="S1840" s="11">
        <f t="shared" si="201"/>
        <v>1</v>
      </c>
      <c r="T1840" s="9">
        <f t="shared" si="202"/>
        <v>159.99402638999999</v>
      </c>
      <c r="AT1840" s="18"/>
      <c r="AU1840" s="15"/>
      <c r="AV1840" s="15"/>
      <c r="AW1840" s="15"/>
      <c r="AX1840" s="15"/>
      <c r="AY1840" s="15"/>
      <c r="AZ1840" s="15"/>
      <c r="BA1840" s="15"/>
      <c r="BB1840" s="15"/>
      <c r="BC1840" s="15"/>
      <c r="BD1840" s="15"/>
      <c r="BE1840" s="15"/>
      <c r="BF1840" s="15"/>
      <c r="BG1840" s="15"/>
      <c r="BH1840" s="15"/>
      <c r="BI1840" s="15"/>
      <c r="BJ1840" s="15"/>
      <c r="BK1840" s="15"/>
      <c r="BL1840" s="15"/>
      <c r="BM1840" s="15"/>
      <c r="BN1840" s="15"/>
      <c r="BO1840" s="15"/>
      <c r="BQ1840" s="18"/>
      <c r="BR1840" s="15"/>
      <c r="BS1840" s="15"/>
      <c r="BT1840" s="15"/>
      <c r="BU1840" s="15"/>
      <c r="BV1840" s="15"/>
      <c r="BW1840" s="15"/>
      <c r="BX1840" s="15"/>
      <c r="BY1840" s="15"/>
      <c r="BZ1840" s="15"/>
    </row>
    <row r="1841" spans="1:78" ht="15" customHeight="1" x14ac:dyDescent="0.75">
      <c r="A1841" s="10">
        <v>0</v>
      </c>
      <c r="B1841" s="11">
        <v>12300</v>
      </c>
      <c r="C1841" s="11">
        <v>141020</v>
      </c>
      <c r="D1841" s="11">
        <v>157511</v>
      </c>
      <c r="E1841" s="11">
        <v>4</v>
      </c>
      <c r="F1841" s="11">
        <v>0</v>
      </c>
      <c r="G1841" s="11">
        <v>1</v>
      </c>
      <c r="H1841" s="11">
        <v>403.74892984000002</v>
      </c>
      <c r="I1841" s="11">
        <v>0</v>
      </c>
      <c r="J1841" s="11">
        <v>43</v>
      </c>
      <c r="K1841" s="11">
        <v>29.583184252999999</v>
      </c>
      <c r="L1841" s="11" t="s">
        <v>13</v>
      </c>
      <c r="M1841" s="11" t="s">
        <v>18</v>
      </c>
      <c r="N1841" s="11">
        <f t="shared" si="196"/>
        <v>1</v>
      </c>
      <c r="O1841" s="11">
        <f t="shared" si="197"/>
        <v>0</v>
      </c>
      <c r="P1841" s="11">
        <f t="shared" si="198"/>
        <v>0</v>
      </c>
      <c r="Q1841" s="11">
        <f t="shared" si="199"/>
        <v>0</v>
      </c>
      <c r="R1841" s="11">
        <f t="shared" si="200"/>
        <v>0</v>
      </c>
      <c r="S1841" s="11">
        <f t="shared" si="201"/>
        <v>1</v>
      </c>
      <c r="T1841" s="9">
        <f t="shared" si="202"/>
        <v>403.74892984000002</v>
      </c>
      <c r="AT1841" s="18"/>
      <c r="AU1841" s="15"/>
      <c r="AV1841" s="15"/>
      <c r="AW1841" s="15"/>
      <c r="AX1841" s="15"/>
      <c r="AY1841" s="15"/>
      <c r="AZ1841" s="15"/>
      <c r="BA1841" s="15"/>
      <c r="BB1841" s="15"/>
      <c r="BC1841" s="15"/>
      <c r="BD1841" s="15"/>
      <c r="BE1841" s="15"/>
      <c r="BF1841" s="15"/>
      <c r="BG1841" s="15"/>
      <c r="BH1841" s="15"/>
      <c r="BI1841" s="15"/>
      <c r="BJ1841" s="15"/>
      <c r="BK1841" s="15"/>
      <c r="BL1841" s="15"/>
      <c r="BM1841" s="15"/>
      <c r="BN1841" s="15"/>
      <c r="BO1841" s="15"/>
      <c r="BQ1841" s="18"/>
      <c r="BR1841" s="15"/>
      <c r="BS1841" s="15"/>
      <c r="BT1841" s="15"/>
      <c r="BU1841" s="15"/>
      <c r="BV1841" s="15"/>
      <c r="BW1841" s="15"/>
      <c r="BX1841" s="15"/>
      <c r="BY1841" s="15"/>
      <c r="BZ1841" s="15"/>
    </row>
    <row r="1842" spans="1:78" ht="15" customHeight="1" x14ac:dyDescent="0.75">
      <c r="A1842" s="10">
        <v>0</v>
      </c>
      <c r="B1842" s="11">
        <v>12300</v>
      </c>
      <c r="C1842" s="11">
        <v>92573</v>
      </c>
      <c r="D1842" s="11">
        <v>119325</v>
      </c>
      <c r="E1842" s="11">
        <v>2</v>
      </c>
      <c r="F1842" s="11">
        <v>1</v>
      </c>
      <c r="G1842" s="11">
        <v>2</v>
      </c>
      <c r="H1842" s="11">
        <v>157.62064290000001</v>
      </c>
      <c r="I1842" s="11">
        <v>0</v>
      </c>
      <c r="J1842" s="11">
        <v>33</v>
      </c>
      <c r="K1842" s="11">
        <v>34.775102513</v>
      </c>
      <c r="L1842" s="11" t="s">
        <v>20</v>
      </c>
      <c r="M1842" s="11" t="s">
        <v>18</v>
      </c>
      <c r="N1842" s="11">
        <f t="shared" si="196"/>
        <v>0</v>
      </c>
      <c r="O1842" s="11">
        <f t="shared" si="197"/>
        <v>0</v>
      </c>
      <c r="P1842" s="11">
        <f t="shared" si="198"/>
        <v>0</v>
      </c>
      <c r="Q1842" s="11">
        <f t="shared" si="199"/>
        <v>0</v>
      </c>
      <c r="R1842" s="11">
        <f t="shared" si="200"/>
        <v>0</v>
      </c>
      <c r="S1842" s="11">
        <f t="shared" si="201"/>
        <v>1</v>
      </c>
      <c r="T1842" s="9">
        <f t="shared" si="202"/>
        <v>0</v>
      </c>
      <c r="AT1842" s="18"/>
      <c r="AU1842" s="15"/>
      <c r="AV1842" s="15"/>
      <c r="AW1842" s="15"/>
      <c r="AX1842" s="15"/>
      <c r="AY1842" s="15"/>
      <c r="AZ1842" s="15"/>
      <c r="BA1842" s="15"/>
      <c r="BB1842" s="15"/>
      <c r="BC1842" s="15"/>
      <c r="BD1842" s="15"/>
      <c r="BE1842" s="15"/>
      <c r="BF1842" s="15"/>
      <c r="BG1842" s="15"/>
      <c r="BH1842" s="15"/>
      <c r="BI1842" s="15"/>
      <c r="BJ1842" s="15"/>
      <c r="BK1842" s="15"/>
      <c r="BL1842" s="15"/>
      <c r="BM1842" s="15"/>
      <c r="BN1842" s="15"/>
      <c r="BO1842" s="15"/>
      <c r="BQ1842" s="18"/>
      <c r="BR1842" s="15"/>
      <c r="BS1842" s="15"/>
      <c r="BT1842" s="15"/>
      <c r="BU1842" s="15"/>
      <c r="BV1842" s="15"/>
      <c r="BW1842" s="15"/>
      <c r="BX1842" s="15"/>
      <c r="BY1842" s="15"/>
      <c r="BZ1842" s="15"/>
    </row>
    <row r="1843" spans="1:78" ht="15" customHeight="1" x14ac:dyDescent="0.75">
      <c r="A1843" s="10">
        <v>1</v>
      </c>
      <c r="B1843" s="11">
        <v>12300</v>
      </c>
      <c r="C1843" s="11">
        <v>73099</v>
      </c>
      <c r="D1843" s="11">
        <v>84250</v>
      </c>
      <c r="E1843" s="11">
        <v>4</v>
      </c>
      <c r="F1843" s="11"/>
      <c r="G1843" s="11"/>
      <c r="H1843" s="11"/>
      <c r="I1843" s="11"/>
      <c r="J1843" s="11"/>
      <c r="K1843" s="11">
        <v>40.222283144000002</v>
      </c>
      <c r="L1843" s="11" t="s">
        <v>20</v>
      </c>
      <c r="M1843" s="11" t="s">
        <v>18</v>
      </c>
      <c r="N1843" s="11">
        <f t="shared" si="196"/>
        <v>0</v>
      </c>
      <c r="O1843" s="11">
        <f t="shared" si="197"/>
        <v>0</v>
      </c>
      <c r="P1843" s="11">
        <f t="shared" si="198"/>
        <v>0</v>
      </c>
      <c r="Q1843" s="11">
        <f t="shared" si="199"/>
        <v>0</v>
      </c>
      <c r="R1843" s="11">
        <f t="shared" si="200"/>
        <v>0</v>
      </c>
      <c r="S1843" s="11">
        <f t="shared" si="201"/>
        <v>1</v>
      </c>
      <c r="T1843" s="9">
        <f t="shared" si="202"/>
        <v>0</v>
      </c>
      <c r="AT1843" s="18"/>
      <c r="AU1843" s="15"/>
      <c r="AV1843" s="15"/>
      <c r="AW1843" s="15"/>
      <c r="AX1843" s="15"/>
      <c r="AY1843" s="15"/>
      <c r="AZ1843" s="15"/>
      <c r="BA1843" s="15"/>
      <c r="BB1843" s="15"/>
      <c r="BC1843" s="15"/>
      <c r="BD1843" s="15"/>
      <c r="BE1843" s="15"/>
      <c r="BF1843" s="15"/>
      <c r="BG1843" s="15"/>
      <c r="BH1843" s="15"/>
      <c r="BI1843" s="15"/>
      <c r="BJ1843" s="15"/>
      <c r="BK1843" s="15"/>
      <c r="BL1843" s="15"/>
      <c r="BM1843" s="15"/>
      <c r="BN1843" s="15"/>
      <c r="BO1843" s="15"/>
      <c r="BQ1843" s="18"/>
      <c r="BR1843" s="15"/>
      <c r="BS1843" s="15"/>
      <c r="BT1843" s="15"/>
      <c r="BU1843" s="15"/>
      <c r="BV1843" s="15"/>
      <c r="BW1843" s="15"/>
      <c r="BX1843" s="15"/>
      <c r="BY1843" s="15"/>
      <c r="BZ1843" s="15"/>
    </row>
    <row r="1844" spans="1:78" ht="15" customHeight="1" x14ac:dyDescent="0.75">
      <c r="A1844" s="10">
        <v>1</v>
      </c>
      <c r="B1844" s="11">
        <v>12300</v>
      </c>
      <c r="C1844" s="11">
        <v>11300</v>
      </c>
      <c r="D1844" s="11">
        <v>39000</v>
      </c>
      <c r="E1844" s="11"/>
      <c r="F1844" s="11">
        <v>5</v>
      </c>
      <c r="G1844" s="11">
        <v>1</v>
      </c>
      <c r="H1844" s="11">
        <v>170.43333333000001</v>
      </c>
      <c r="I1844" s="11">
        <v>3</v>
      </c>
      <c r="J1844" s="11">
        <v>21</v>
      </c>
      <c r="K1844" s="11"/>
      <c r="L1844" s="11"/>
      <c r="M1844" s="11" t="s">
        <v>14</v>
      </c>
      <c r="N1844" s="11">
        <f t="shared" si="196"/>
        <v>0</v>
      </c>
      <c r="O1844" s="11">
        <f t="shared" si="197"/>
        <v>0</v>
      </c>
      <c r="P1844" s="11">
        <f t="shared" si="198"/>
        <v>1</v>
      </c>
      <c r="Q1844" s="11">
        <f t="shared" si="199"/>
        <v>0</v>
      </c>
      <c r="R1844" s="11">
        <f t="shared" si="200"/>
        <v>0</v>
      </c>
      <c r="S1844" s="11">
        <f t="shared" si="201"/>
        <v>0</v>
      </c>
      <c r="T1844" s="9">
        <f t="shared" si="202"/>
        <v>0</v>
      </c>
      <c r="AT1844" s="18"/>
      <c r="AU1844" s="15"/>
      <c r="AV1844" s="15"/>
      <c r="AW1844" s="15"/>
      <c r="AX1844" s="15"/>
      <c r="AY1844" s="15"/>
      <c r="AZ1844" s="15"/>
      <c r="BA1844" s="15"/>
      <c r="BB1844" s="15"/>
      <c r="BC1844" s="15"/>
      <c r="BD1844" s="15"/>
      <c r="BE1844" s="15"/>
      <c r="BF1844" s="15"/>
      <c r="BG1844" s="15"/>
      <c r="BH1844" s="15"/>
      <c r="BI1844" s="15"/>
      <c r="BJ1844" s="15"/>
      <c r="BK1844" s="15"/>
      <c r="BL1844" s="15"/>
      <c r="BM1844" s="15"/>
      <c r="BN1844" s="15"/>
      <c r="BO1844" s="15"/>
      <c r="BQ1844" s="18"/>
      <c r="BR1844" s="15"/>
      <c r="BS1844" s="15"/>
      <c r="BT1844" s="15"/>
      <c r="BU1844" s="15"/>
      <c r="BV1844" s="15"/>
      <c r="BW1844" s="15"/>
      <c r="BX1844" s="15"/>
      <c r="BY1844" s="15"/>
      <c r="BZ1844" s="15"/>
    </row>
    <row r="1845" spans="1:78" ht="15" customHeight="1" x14ac:dyDescent="0.75">
      <c r="A1845" s="10">
        <v>0</v>
      </c>
      <c r="B1845" s="11">
        <v>12300</v>
      </c>
      <c r="C1845" s="11">
        <v>68024</v>
      </c>
      <c r="D1845" s="11">
        <v>78800</v>
      </c>
      <c r="E1845" s="11">
        <v>7</v>
      </c>
      <c r="F1845" s="11">
        <v>0</v>
      </c>
      <c r="G1845" s="11">
        <v>0</v>
      </c>
      <c r="H1845" s="11">
        <v>125.50405141</v>
      </c>
      <c r="I1845" s="11">
        <v>0</v>
      </c>
      <c r="J1845" s="11">
        <v>35</v>
      </c>
      <c r="K1845" s="11">
        <v>29.293344353999998</v>
      </c>
      <c r="L1845" s="11" t="s">
        <v>20</v>
      </c>
      <c r="M1845" s="11" t="s">
        <v>16</v>
      </c>
      <c r="N1845" s="11">
        <f t="shared" si="196"/>
        <v>0</v>
      </c>
      <c r="O1845" s="11">
        <f t="shared" si="197"/>
        <v>0</v>
      </c>
      <c r="P1845" s="11">
        <f t="shared" si="198"/>
        <v>0</v>
      </c>
      <c r="Q1845" s="11">
        <f t="shared" si="199"/>
        <v>0</v>
      </c>
      <c r="R1845" s="11">
        <f t="shared" si="200"/>
        <v>1</v>
      </c>
      <c r="S1845" s="11">
        <f t="shared" si="201"/>
        <v>0</v>
      </c>
      <c r="T1845" s="9">
        <f t="shared" si="202"/>
        <v>0</v>
      </c>
      <c r="AT1845" s="18"/>
      <c r="AU1845" s="15"/>
      <c r="AV1845" s="15"/>
      <c r="AW1845" s="15"/>
      <c r="AX1845" s="15"/>
      <c r="AY1845" s="15"/>
      <c r="AZ1845" s="15"/>
      <c r="BA1845" s="15"/>
      <c r="BB1845" s="15"/>
      <c r="BC1845" s="15"/>
      <c r="BD1845" s="15"/>
      <c r="BE1845" s="15"/>
      <c r="BF1845" s="15"/>
      <c r="BG1845" s="15"/>
      <c r="BH1845" s="15"/>
      <c r="BI1845" s="15"/>
      <c r="BJ1845" s="15"/>
      <c r="BK1845" s="15"/>
      <c r="BL1845" s="15"/>
      <c r="BM1845" s="15"/>
      <c r="BN1845" s="15"/>
      <c r="BO1845" s="15"/>
      <c r="BQ1845" s="18"/>
      <c r="BR1845" s="15"/>
      <c r="BS1845" s="15"/>
      <c r="BT1845" s="15"/>
      <c r="BU1845" s="15"/>
      <c r="BV1845" s="15"/>
      <c r="BW1845" s="15"/>
      <c r="BX1845" s="15"/>
      <c r="BY1845" s="15"/>
      <c r="BZ1845" s="15"/>
    </row>
    <row r="1846" spans="1:78" ht="15" customHeight="1" x14ac:dyDescent="0.75">
      <c r="A1846" s="10">
        <v>1</v>
      </c>
      <c r="B1846" s="11">
        <v>12300</v>
      </c>
      <c r="C1846" s="11">
        <v>64265</v>
      </c>
      <c r="D1846" s="11">
        <v>90956</v>
      </c>
      <c r="E1846" s="11">
        <v>10</v>
      </c>
      <c r="F1846" s="11">
        <v>0</v>
      </c>
      <c r="G1846" s="11">
        <v>1</v>
      </c>
      <c r="H1846" s="11">
        <v>233.15612479000001</v>
      </c>
      <c r="I1846" s="11">
        <v>0</v>
      </c>
      <c r="J1846" s="11">
        <v>32</v>
      </c>
      <c r="K1846" s="11">
        <v>32.908823863999999</v>
      </c>
      <c r="L1846" s="11" t="s">
        <v>20</v>
      </c>
      <c r="M1846" s="11" t="s">
        <v>14</v>
      </c>
      <c r="N1846" s="11">
        <f t="shared" si="196"/>
        <v>0</v>
      </c>
      <c r="O1846" s="11">
        <f t="shared" si="197"/>
        <v>0</v>
      </c>
      <c r="P1846" s="11">
        <f t="shared" si="198"/>
        <v>1</v>
      </c>
      <c r="Q1846" s="11">
        <f t="shared" si="199"/>
        <v>0</v>
      </c>
      <c r="R1846" s="11">
        <f t="shared" si="200"/>
        <v>0</v>
      </c>
      <c r="S1846" s="11">
        <f t="shared" si="201"/>
        <v>0</v>
      </c>
      <c r="T1846" s="9">
        <f t="shared" si="202"/>
        <v>0</v>
      </c>
      <c r="AT1846" s="18"/>
      <c r="AU1846" s="15"/>
      <c r="AV1846" s="15"/>
      <c r="AW1846" s="15"/>
      <c r="AX1846" s="15"/>
      <c r="AY1846" s="15"/>
      <c r="AZ1846" s="15"/>
      <c r="BA1846" s="15"/>
      <c r="BB1846" s="15"/>
      <c r="BC1846" s="15"/>
      <c r="BD1846" s="15"/>
      <c r="BE1846" s="15"/>
      <c r="BF1846" s="15"/>
      <c r="BG1846" s="15"/>
      <c r="BH1846" s="15"/>
      <c r="BI1846" s="15"/>
      <c r="BJ1846" s="15"/>
      <c r="BK1846" s="15"/>
      <c r="BL1846" s="15"/>
      <c r="BM1846" s="15"/>
      <c r="BN1846" s="15"/>
      <c r="BO1846" s="15"/>
      <c r="BQ1846" s="18"/>
      <c r="BR1846" s="15"/>
      <c r="BS1846" s="15"/>
      <c r="BT1846" s="15"/>
      <c r="BU1846" s="15"/>
      <c r="BV1846" s="15"/>
      <c r="BW1846" s="15"/>
      <c r="BX1846" s="15"/>
      <c r="BY1846" s="15"/>
      <c r="BZ1846" s="15"/>
    </row>
    <row r="1847" spans="1:78" ht="15" customHeight="1" x14ac:dyDescent="0.75">
      <c r="A1847" s="10">
        <v>0</v>
      </c>
      <c r="B1847" s="11">
        <v>12400</v>
      </c>
      <c r="C1847" s="11">
        <v>132894</v>
      </c>
      <c r="D1847" s="11">
        <v>198168</v>
      </c>
      <c r="E1847" s="11">
        <v>0</v>
      </c>
      <c r="F1847" s="11">
        <v>0</v>
      </c>
      <c r="G1847" s="11">
        <v>1</v>
      </c>
      <c r="H1847" s="11">
        <v>355.1639113</v>
      </c>
      <c r="I1847" s="11">
        <v>0</v>
      </c>
      <c r="J1847" s="11">
        <v>16</v>
      </c>
      <c r="K1847" s="11">
        <v>40.540295366000002</v>
      </c>
      <c r="L1847" s="11" t="s">
        <v>13</v>
      </c>
      <c r="M1847" s="11" t="s">
        <v>15</v>
      </c>
      <c r="N1847" s="11">
        <f t="shared" si="196"/>
        <v>1</v>
      </c>
      <c r="O1847" s="11">
        <f t="shared" si="197"/>
        <v>0</v>
      </c>
      <c r="P1847" s="11">
        <f t="shared" si="198"/>
        <v>0</v>
      </c>
      <c r="Q1847" s="11">
        <f t="shared" si="199"/>
        <v>1</v>
      </c>
      <c r="R1847" s="11">
        <f t="shared" si="200"/>
        <v>0</v>
      </c>
      <c r="S1847" s="11">
        <f t="shared" si="201"/>
        <v>0</v>
      </c>
      <c r="T1847" s="9">
        <f t="shared" si="202"/>
        <v>355.1639113</v>
      </c>
      <c r="AT1847" s="18"/>
      <c r="AU1847" s="15"/>
      <c r="AV1847" s="15"/>
      <c r="AW1847" s="15"/>
      <c r="AX1847" s="15"/>
      <c r="AY1847" s="15"/>
      <c r="AZ1847" s="15"/>
      <c r="BA1847" s="15"/>
      <c r="BB1847" s="15"/>
      <c r="BC1847" s="15"/>
      <c r="BD1847" s="15"/>
      <c r="BE1847" s="15"/>
      <c r="BF1847" s="15"/>
      <c r="BG1847" s="15"/>
      <c r="BH1847" s="15"/>
      <c r="BI1847" s="15"/>
      <c r="BJ1847" s="15"/>
      <c r="BK1847" s="15"/>
      <c r="BL1847" s="15"/>
      <c r="BM1847" s="15"/>
      <c r="BN1847" s="15"/>
      <c r="BO1847" s="15"/>
      <c r="BQ1847" s="18"/>
      <c r="BR1847" s="15"/>
      <c r="BS1847" s="15"/>
      <c r="BT1847" s="15"/>
      <c r="BU1847" s="15"/>
      <c r="BV1847" s="15"/>
      <c r="BW1847" s="15"/>
      <c r="BX1847" s="15"/>
      <c r="BY1847" s="15"/>
      <c r="BZ1847" s="15"/>
    </row>
    <row r="1848" spans="1:78" ht="15" customHeight="1" x14ac:dyDescent="0.75">
      <c r="A1848" s="10">
        <v>0</v>
      </c>
      <c r="B1848" s="11">
        <v>12400</v>
      </c>
      <c r="C1848" s="11">
        <v>31303</v>
      </c>
      <c r="D1848" s="11">
        <v>57444</v>
      </c>
      <c r="E1848" s="11">
        <v>29</v>
      </c>
      <c r="F1848" s="11">
        <v>0</v>
      </c>
      <c r="G1848" s="11">
        <v>0</v>
      </c>
      <c r="H1848" s="11">
        <v>246.71682738000001</v>
      </c>
      <c r="I1848" s="11">
        <v>0</v>
      </c>
      <c r="J1848" s="11">
        <v>18</v>
      </c>
      <c r="K1848" s="11">
        <v>20.205907521</v>
      </c>
      <c r="L1848" s="11"/>
      <c r="M1848" s="11" t="s">
        <v>14</v>
      </c>
      <c r="N1848" s="11">
        <f t="shared" si="196"/>
        <v>0</v>
      </c>
      <c r="O1848" s="11">
        <f t="shared" si="197"/>
        <v>0</v>
      </c>
      <c r="P1848" s="11">
        <f t="shared" si="198"/>
        <v>1</v>
      </c>
      <c r="Q1848" s="11">
        <f t="shared" si="199"/>
        <v>0</v>
      </c>
      <c r="R1848" s="11">
        <f t="shared" si="200"/>
        <v>0</v>
      </c>
      <c r="S1848" s="11">
        <f t="shared" si="201"/>
        <v>0</v>
      </c>
      <c r="T1848" s="9">
        <f t="shared" si="202"/>
        <v>0</v>
      </c>
      <c r="AT1848" s="18"/>
      <c r="AU1848" s="15"/>
      <c r="AV1848" s="15"/>
      <c r="AW1848" s="15"/>
      <c r="AX1848" s="15"/>
      <c r="AY1848" s="15"/>
      <c r="AZ1848" s="15"/>
      <c r="BA1848" s="15"/>
      <c r="BB1848" s="15"/>
      <c r="BC1848" s="15"/>
      <c r="BD1848" s="15"/>
      <c r="BE1848" s="15"/>
      <c r="BF1848" s="15"/>
      <c r="BG1848" s="15"/>
      <c r="BH1848" s="15"/>
      <c r="BI1848" s="15"/>
      <c r="BJ1848" s="15"/>
      <c r="BK1848" s="15"/>
      <c r="BL1848" s="15"/>
      <c r="BM1848" s="15"/>
      <c r="BN1848" s="15"/>
      <c r="BO1848" s="15"/>
      <c r="BQ1848" s="18"/>
      <c r="BR1848" s="15"/>
      <c r="BS1848" s="15"/>
      <c r="BT1848" s="15"/>
      <c r="BU1848" s="15"/>
      <c r="BV1848" s="15"/>
      <c r="BW1848" s="15"/>
      <c r="BX1848" s="15"/>
      <c r="BY1848" s="15"/>
      <c r="BZ1848" s="15"/>
    </row>
    <row r="1849" spans="1:78" ht="15" customHeight="1" x14ac:dyDescent="0.75">
      <c r="A1849" s="10">
        <v>0</v>
      </c>
      <c r="B1849" s="11">
        <v>12400</v>
      </c>
      <c r="C1849" s="11">
        <v>80510</v>
      </c>
      <c r="D1849" s="11">
        <v>97548</v>
      </c>
      <c r="E1849" s="11">
        <v>1</v>
      </c>
      <c r="F1849" s="11">
        <v>0</v>
      </c>
      <c r="G1849" s="11">
        <v>0</v>
      </c>
      <c r="H1849" s="11">
        <v>74.404263326999995</v>
      </c>
      <c r="I1849" s="11">
        <v>1</v>
      </c>
      <c r="J1849" s="11">
        <v>19</v>
      </c>
      <c r="K1849" s="11">
        <v>36.457349925999999</v>
      </c>
      <c r="L1849" s="11" t="s">
        <v>13</v>
      </c>
      <c r="M1849" s="11" t="s">
        <v>18</v>
      </c>
      <c r="N1849" s="11">
        <f t="shared" si="196"/>
        <v>1</v>
      </c>
      <c r="O1849" s="11">
        <f t="shared" si="197"/>
        <v>0</v>
      </c>
      <c r="P1849" s="11">
        <f t="shared" si="198"/>
        <v>0</v>
      </c>
      <c r="Q1849" s="11">
        <f t="shared" si="199"/>
        <v>0</v>
      </c>
      <c r="R1849" s="11">
        <f t="shared" si="200"/>
        <v>0</v>
      </c>
      <c r="S1849" s="11">
        <f t="shared" si="201"/>
        <v>1</v>
      </c>
      <c r="T1849" s="9">
        <f t="shared" si="202"/>
        <v>74.404263326999995</v>
      </c>
      <c r="AT1849" s="18"/>
      <c r="AU1849" s="15"/>
      <c r="AV1849" s="15"/>
      <c r="AW1849" s="15"/>
      <c r="AX1849" s="15"/>
      <c r="AY1849" s="15"/>
      <c r="AZ1849" s="15"/>
      <c r="BA1849" s="15"/>
      <c r="BB1849" s="15"/>
      <c r="BC1849" s="15"/>
      <c r="BD1849" s="15"/>
      <c r="BE1849" s="15"/>
      <c r="BF1849" s="15"/>
      <c r="BG1849" s="15"/>
      <c r="BH1849" s="15"/>
      <c r="BI1849" s="15"/>
      <c r="BJ1849" s="15"/>
      <c r="BK1849" s="15"/>
      <c r="BL1849" s="15"/>
      <c r="BM1849" s="15"/>
      <c r="BN1849" s="15"/>
      <c r="BO1849" s="15"/>
      <c r="BQ1849" s="18"/>
      <c r="BR1849" s="15"/>
      <c r="BS1849" s="15"/>
      <c r="BT1849" s="15"/>
      <c r="BU1849" s="15"/>
      <c r="BV1849" s="15"/>
      <c r="BW1849" s="15"/>
      <c r="BX1849" s="15"/>
      <c r="BY1849" s="15"/>
      <c r="BZ1849" s="15"/>
    </row>
    <row r="1850" spans="1:78" ht="15" customHeight="1" x14ac:dyDescent="0.75">
      <c r="A1850" s="10">
        <v>0</v>
      </c>
      <c r="B1850" s="11">
        <v>12400</v>
      </c>
      <c r="C1850" s="11">
        <v>137927</v>
      </c>
      <c r="D1850" s="11">
        <v>160566</v>
      </c>
      <c r="E1850" s="11">
        <v>6</v>
      </c>
      <c r="F1850" s="11">
        <v>0</v>
      </c>
      <c r="G1850" s="11">
        <v>1</v>
      </c>
      <c r="H1850" s="11">
        <v>436.75177987000001</v>
      </c>
      <c r="I1850" s="11">
        <v>0</v>
      </c>
      <c r="J1850" s="11">
        <v>42</v>
      </c>
      <c r="K1850" s="11">
        <v>29.272556814000001</v>
      </c>
      <c r="L1850" s="11" t="s">
        <v>13</v>
      </c>
      <c r="M1850" s="11" t="s">
        <v>18</v>
      </c>
      <c r="N1850" s="11">
        <f t="shared" si="196"/>
        <v>1</v>
      </c>
      <c r="O1850" s="11">
        <f t="shared" si="197"/>
        <v>0</v>
      </c>
      <c r="P1850" s="11">
        <f t="shared" si="198"/>
        <v>0</v>
      </c>
      <c r="Q1850" s="11">
        <f t="shared" si="199"/>
        <v>0</v>
      </c>
      <c r="R1850" s="11">
        <f t="shared" si="200"/>
        <v>0</v>
      </c>
      <c r="S1850" s="11">
        <f t="shared" si="201"/>
        <v>1</v>
      </c>
      <c r="T1850" s="9">
        <f t="shared" si="202"/>
        <v>436.75177987000001</v>
      </c>
      <c r="AT1850" s="18"/>
      <c r="AU1850" s="15"/>
      <c r="AV1850" s="15"/>
      <c r="AW1850" s="15"/>
      <c r="AX1850" s="15"/>
      <c r="AY1850" s="15"/>
      <c r="AZ1850" s="15"/>
      <c r="BA1850" s="15"/>
      <c r="BB1850" s="15"/>
      <c r="BC1850" s="15"/>
      <c r="BD1850" s="15"/>
      <c r="BE1850" s="15"/>
      <c r="BF1850" s="15"/>
      <c r="BG1850" s="15"/>
      <c r="BH1850" s="15"/>
      <c r="BI1850" s="15"/>
      <c r="BJ1850" s="15"/>
      <c r="BK1850" s="15"/>
      <c r="BL1850" s="15"/>
      <c r="BM1850" s="15"/>
      <c r="BN1850" s="15"/>
      <c r="BO1850" s="15"/>
      <c r="BQ1850" s="18"/>
      <c r="BR1850" s="15"/>
      <c r="BS1850" s="15"/>
      <c r="BT1850" s="15"/>
      <c r="BU1850" s="15"/>
      <c r="BV1850" s="15"/>
      <c r="BW1850" s="15"/>
      <c r="BX1850" s="15"/>
      <c r="BY1850" s="15"/>
      <c r="BZ1850" s="15"/>
    </row>
    <row r="1851" spans="1:78" ht="15" customHeight="1" x14ac:dyDescent="0.75">
      <c r="A1851" s="10">
        <v>1</v>
      </c>
      <c r="B1851" s="11">
        <v>12400</v>
      </c>
      <c r="C1851" s="11">
        <v>45604</v>
      </c>
      <c r="D1851" s="11">
        <v>65501</v>
      </c>
      <c r="E1851" s="11">
        <v>9</v>
      </c>
      <c r="F1851" s="11">
        <v>0</v>
      </c>
      <c r="G1851" s="11">
        <v>1</v>
      </c>
      <c r="H1851" s="11">
        <v>70.337530564000005</v>
      </c>
      <c r="I1851" s="11">
        <v>1</v>
      </c>
      <c r="J1851" s="11">
        <v>24</v>
      </c>
      <c r="K1851" s="11">
        <v>35.212181264000002</v>
      </c>
      <c r="L1851" s="11" t="s">
        <v>20</v>
      </c>
      <c r="M1851" s="11" t="s">
        <v>14</v>
      </c>
      <c r="N1851" s="11">
        <f t="shared" si="196"/>
        <v>0</v>
      </c>
      <c r="O1851" s="11">
        <f t="shared" si="197"/>
        <v>0</v>
      </c>
      <c r="P1851" s="11">
        <f t="shared" si="198"/>
        <v>1</v>
      </c>
      <c r="Q1851" s="11">
        <f t="shared" si="199"/>
        <v>0</v>
      </c>
      <c r="R1851" s="11">
        <f t="shared" si="200"/>
        <v>0</v>
      </c>
      <c r="S1851" s="11">
        <f t="shared" si="201"/>
        <v>0</v>
      </c>
      <c r="T1851" s="9">
        <f t="shared" si="202"/>
        <v>0</v>
      </c>
      <c r="AT1851" s="18"/>
      <c r="AU1851" s="15"/>
      <c r="AV1851" s="15"/>
      <c r="AW1851" s="15"/>
      <c r="AX1851" s="15"/>
      <c r="AY1851" s="15"/>
      <c r="AZ1851" s="15"/>
      <c r="BA1851" s="15"/>
      <c r="BB1851" s="15"/>
      <c r="BC1851" s="15"/>
      <c r="BD1851" s="15"/>
      <c r="BE1851" s="15"/>
      <c r="BF1851" s="15"/>
      <c r="BG1851" s="15"/>
      <c r="BH1851" s="15"/>
      <c r="BI1851" s="15"/>
      <c r="BJ1851" s="15"/>
      <c r="BK1851" s="15"/>
      <c r="BL1851" s="15"/>
      <c r="BM1851" s="15"/>
      <c r="BN1851" s="15"/>
      <c r="BO1851" s="15"/>
      <c r="BQ1851" s="18"/>
      <c r="BR1851" s="15"/>
      <c r="BS1851" s="15"/>
      <c r="BT1851" s="15"/>
      <c r="BU1851" s="15"/>
      <c r="BV1851" s="15"/>
      <c r="BW1851" s="15"/>
      <c r="BX1851" s="15"/>
      <c r="BY1851" s="15"/>
      <c r="BZ1851" s="15"/>
    </row>
    <row r="1852" spans="1:78" ht="15" customHeight="1" x14ac:dyDescent="0.75">
      <c r="A1852" s="10">
        <v>0</v>
      </c>
      <c r="B1852" s="11">
        <v>12400</v>
      </c>
      <c r="C1852" s="11">
        <v>26768</v>
      </c>
      <c r="D1852" s="11">
        <v>52411</v>
      </c>
      <c r="E1852" s="11">
        <v>0</v>
      </c>
      <c r="F1852" s="11">
        <v>0</v>
      </c>
      <c r="G1852" s="11">
        <v>0</v>
      </c>
      <c r="H1852" s="11">
        <v>253.31804334</v>
      </c>
      <c r="I1852" s="11">
        <v>0</v>
      </c>
      <c r="J1852" s="11">
        <v>11</v>
      </c>
      <c r="K1852" s="11">
        <v>38.821021322999997</v>
      </c>
      <c r="L1852" s="11" t="s">
        <v>13</v>
      </c>
      <c r="M1852" s="11" t="s">
        <v>14</v>
      </c>
      <c r="N1852" s="11">
        <f t="shared" si="196"/>
        <v>1</v>
      </c>
      <c r="O1852" s="11">
        <f t="shared" si="197"/>
        <v>0</v>
      </c>
      <c r="P1852" s="11">
        <f t="shared" si="198"/>
        <v>1</v>
      </c>
      <c r="Q1852" s="11">
        <f t="shared" si="199"/>
        <v>0</v>
      </c>
      <c r="R1852" s="11">
        <f t="shared" si="200"/>
        <v>0</v>
      </c>
      <c r="S1852" s="11">
        <f t="shared" si="201"/>
        <v>0</v>
      </c>
      <c r="T1852" s="9">
        <f t="shared" si="202"/>
        <v>253.31804334</v>
      </c>
      <c r="AT1852" s="18"/>
      <c r="AU1852" s="15"/>
      <c r="AV1852" s="15"/>
      <c r="AW1852" s="15"/>
      <c r="AX1852" s="15"/>
      <c r="AY1852" s="15"/>
      <c r="AZ1852" s="15"/>
      <c r="BA1852" s="15"/>
      <c r="BB1852" s="15"/>
      <c r="BC1852" s="15"/>
      <c r="BD1852" s="15"/>
      <c r="BE1852" s="15"/>
      <c r="BF1852" s="15"/>
      <c r="BG1852" s="15"/>
      <c r="BH1852" s="15"/>
      <c r="BI1852" s="15"/>
      <c r="BJ1852" s="15"/>
      <c r="BK1852" s="15"/>
      <c r="BL1852" s="15"/>
      <c r="BM1852" s="15"/>
      <c r="BN1852" s="15"/>
      <c r="BO1852" s="15"/>
      <c r="BQ1852" s="18"/>
      <c r="BR1852" s="15"/>
      <c r="BS1852" s="15"/>
      <c r="BT1852" s="15"/>
      <c r="BU1852" s="15"/>
      <c r="BV1852" s="15"/>
      <c r="BW1852" s="15"/>
      <c r="BX1852" s="15"/>
      <c r="BY1852" s="15"/>
      <c r="BZ1852" s="15"/>
    </row>
    <row r="1853" spans="1:78" ht="15" customHeight="1" x14ac:dyDescent="0.75">
      <c r="A1853" s="10">
        <v>0</v>
      </c>
      <c r="B1853" s="11">
        <v>12400</v>
      </c>
      <c r="C1853" s="11">
        <v>203902</v>
      </c>
      <c r="D1853" s="11">
        <v>234454</v>
      </c>
      <c r="E1853" s="11">
        <v>9</v>
      </c>
      <c r="F1853" s="11">
        <v>0</v>
      </c>
      <c r="G1853" s="11">
        <v>0</v>
      </c>
      <c r="H1853" s="11">
        <v>213.45544748</v>
      </c>
      <c r="I1853" s="11">
        <v>0</v>
      </c>
      <c r="J1853" s="11">
        <v>22</v>
      </c>
      <c r="K1853" s="11">
        <v>33.648521049999999</v>
      </c>
      <c r="L1853" s="11" t="s">
        <v>13</v>
      </c>
      <c r="M1853" s="11" t="s">
        <v>18</v>
      </c>
      <c r="N1853" s="11">
        <f t="shared" si="196"/>
        <v>1</v>
      </c>
      <c r="O1853" s="11">
        <f t="shared" si="197"/>
        <v>0</v>
      </c>
      <c r="P1853" s="11">
        <f t="shared" si="198"/>
        <v>0</v>
      </c>
      <c r="Q1853" s="11">
        <f t="shared" si="199"/>
        <v>0</v>
      </c>
      <c r="R1853" s="11">
        <f t="shared" si="200"/>
        <v>0</v>
      </c>
      <c r="S1853" s="11">
        <f t="shared" si="201"/>
        <v>1</v>
      </c>
      <c r="T1853" s="9">
        <f t="shared" si="202"/>
        <v>213.45544748</v>
      </c>
      <c r="AT1853" s="18"/>
      <c r="AU1853" s="15"/>
      <c r="AV1853" s="15"/>
      <c r="AW1853" s="15"/>
      <c r="AX1853" s="15"/>
      <c r="AY1853" s="15"/>
      <c r="AZ1853" s="15"/>
      <c r="BA1853" s="15"/>
      <c r="BB1853" s="15"/>
      <c r="BC1853" s="15"/>
      <c r="BD1853" s="15"/>
      <c r="BE1853" s="15"/>
      <c r="BF1853" s="15"/>
      <c r="BG1853" s="15"/>
      <c r="BH1853" s="15"/>
      <c r="BI1853" s="15"/>
      <c r="BJ1853" s="15"/>
      <c r="BK1853" s="15"/>
      <c r="BL1853" s="15"/>
      <c r="BM1853" s="15"/>
      <c r="BN1853" s="15"/>
      <c r="BO1853" s="15"/>
      <c r="BQ1853" s="18"/>
      <c r="BR1853" s="15"/>
      <c r="BS1853" s="15"/>
      <c r="BT1853" s="15"/>
      <c r="BU1853" s="15"/>
      <c r="BV1853" s="15"/>
      <c r="BW1853" s="15"/>
      <c r="BX1853" s="15"/>
      <c r="BY1853" s="15"/>
      <c r="BZ1853" s="15"/>
    </row>
    <row r="1854" spans="1:78" ht="15" customHeight="1" x14ac:dyDescent="0.75">
      <c r="A1854" s="10">
        <v>0</v>
      </c>
      <c r="B1854" s="11">
        <v>12400</v>
      </c>
      <c r="C1854" s="11">
        <v>16375</v>
      </c>
      <c r="D1854" s="11">
        <v>36672</v>
      </c>
      <c r="E1854" s="11">
        <v>8</v>
      </c>
      <c r="F1854" s="11">
        <v>0</v>
      </c>
      <c r="G1854" s="11">
        <v>0</v>
      </c>
      <c r="H1854" s="11">
        <v>120.67492799</v>
      </c>
      <c r="I1854" s="11">
        <v>0</v>
      </c>
      <c r="J1854" s="11">
        <v>11</v>
      </c>
      <c r="K1854" s="11">
        <v>24.089437147999998</v>
      </c>
      <c r="L1854" s="11" t="s">
        <v>20</v>
      </c>
      <c r="M1854" s="11" t="s">
        <v>17</v>
      </c>
      <c r="N1854" s="11">
        <f t="shared" si="196"/>
        <v>0</v>
      </c>
      <c r="O1854" s="11">
        <f t="shared" si="197"/>
        <v>1</v>
      </c>
      <c r="P1854" s="11">
        <f t="shared" si="198"/>
        <v>0</v>
      </c>
      <c r="Q1854" s="11">
        <f t="shared" si="199"/>
        <v>0</v>
      </c>
      <c r="R1854" s="11">
        <f t="shared" si="200"/>
        <v>0</v>
      </c>
      <c r="S1854" s="11">
        <f t="shared" si="201"/>
        <v>0</v>
      </c>
      <c r="T1854" s="9">
        <f t="shared" si="202"/>
        <v>0</v>
      </c>
      <c r="AT1854" s="18"/>
      <c r="AU1854" s="15"/>
      <c r="AV1854" s="15"/>
      <c r="AW1854" s="15"/>
      <c r="AX1854" s="15"/>
      <c r="AY1854" s="15"/>
      <c r="AZ1854" s="15"/>
      <c r="BA1854" s="15"/>
      <c r="BB1854" s="15"/>
      <c r="BC1854" s="15"/>
      <c r="BD1854" s="15"/>
      <c r="BE1854" s="15"/>
      <c r="BF1854" s="15"/>
      <c r="BG1854" s="15"/>
      <c r="BH1854" s="15"/>
      <c r="BI1854" s="15"/>
      <c r="BJ1854" s="15"/>
      <c r="BK1854" s="15"/>
      <c r="BL1854" s="15"/>
      <c r="BM1854" s="15"/>
      <c r="BN1854" s="15"/>
      <c r="BO1854" s="15"/>
      <c r="BQ1854" s="18"/>
      <c r="BR1854" s="15"/>
      <c r="BS1854" s="15"/>
      <c r="BT1854" s="15"/>
      <c r="BU1854" s="15"/>
      <c r="BV1854" s="15"/>
      <c r="BW1854" s="15"/>
      <c r="BX1854" s="15"/>
      <c r="BY1854" s="15"/>
      <c r="BZ1854" s="15"/>
    </row>
    <row r="1855" spans="1:78" ht="15" customHeight="1" x14ac:dyDescent="0.75">
      <c r="A1855" s="10">
        <v>0</v>
      </c>
      <c r="B1855" s="11">
        <v>12400</v>
      </c>
      <c r="C1855" s="11">
        <v>49264</v>
      </c>
      <c r="D1855" s="11">
        <v>57923</v>
      </c>
      <c r="E1855" s="11">
        <v>0</v>
      </c>
      <c r="F1855" s="11">
        <v>0</v>
      </c>
      <c r="G1855" s="11">
        <v>0</v>
      </c>
      <c r="H1855" s="11">
        <v>182.00104146000001</v>
      </c>
      <c r="I1855" s="11">
        <v>2</v>
      </c>
      <c r="J1855" s="11">
        <v>13</v>
      </c>
      <c r="K1855" s="11">
        <v>27.008776879999999</v>
      </c>
      <c r="L1855" s="11" t="s">
        <v>20</v>
      </c>
      <c r="M1855" s="11" t="s">
        <v>14</v>
      </c>
      <c r="N1855" s="11">
        <f t="shared" si="196"/>
        <v>0</v>
      </c>
      <c r="O1855" s="11">
        <f t="shared" si="197"/>
        <v>0</v>
      </c>
      <c r="P1855" s="11">
        <f t="shared" si="198"/>
        <v>1</v>
      </c>
      <c r="Q1855" s="11">
        <f t="shared" si="199"/>
        <v>0</v>
      </c>
      <c r="R1855" s="11">
        <f t="shared" si="200"/>
        <v>0</v>
      </c>
      <c r="S1855" s="11">
        <f t="shared" si="201"/>
        <v>0</v>
      </c>
      <c r="T1855" s="9">
        <f t="shared" si="202"/>
        <v>0</v>
      </c>
      <c r="AT1855" s="18"/>
      <c r="AU1855" s="15"/>
      <c r="AV1855" s="15"/>
      <c r="AW1855" s="15"/>
      <c r="AX1855" s="15"/>
      <c r="AY1855" s="15"/>
      <c r="AZ1855" s="15"/>
      <c r="BA1855" s="15"/>
      <c r="BB1855" s="15"/>
      <c r="BC1855" s="15"/>
      <c r="BD1855" s="15"/>
      <c r="BE1855" s="15"/>
      <c r="BF1855" s="15"/>
      <c r="BG1855" s="15"/>
      <c r="BH1855" s="15"/>
      <c r="BI1855" s="15"/>
      <c r="BJ1855" s="15"/>
      <c r="BK1855" s="15"/>
      <c r="BL1855" s="15"/>
      <c r="BM1855" s="15"/>
      <c r="BN1855" s="15"/>
      <c r="BO1855" s="15"/>
      <c r="BQ1855" s="18"/>
      <c r="BR1855" s="15"/>
      <c r="BS1855" s="15"/>
      <c r="BT1855" s="15"/>
      <c r="BU1855" s="15"/>
      <c r="BV1855" s="15"/>
      <c r="BW1855" s="15"/>
      <c r="BX1855" s="15"/>
      <c r="BY1855" s="15"/>
      <c r="BZ1855" s="15"/>
    </row>
    <row r="1856" spans="1:78" ht="15" customHeight="1" x14ac:dyDescent="0.75">
      <c r="A1856" s="10">
        <v>0</v>
      </c>
      <c r="B1856" s="11">
        <v>12400</v>
      </c>
      <c r="C1856" s="11">
        <v>36034</v>
      </c>
      <c r="D1856" s="11">
        <v>62953</v>
      </c>
      <c r="E1856" s="11">
        <v>9</v>
      </c>
      <c r="F1856" s="11">
        <v>0</v>
      </c>
      <c r="G1856" s="11">
        <v>0</v>
      </c>
      <c r="H1856" s="11">
        <v>262.07934525000002</v>
      </c>
      <c r="I1856" s="11">
        <v>0</v>
      </c>
      <c r="J1856" s="11">
        <v>16</v>
      </c>
      <c r="K1856" s="11">
        <v>21.345227350999998</v>
      </c>
      <c r="L1856" s="11" t="s">
        <v>20</v>
      </c>
      <c r="M1856" s="11" t="s">
        <v>18</v>
      </c>
      <c r="N1856" s="11">
        <f t="shared" si="196"/>
        <v>0</v>
      </c>
      <c r="O1856" s="11">
        <f t="shared" si="197"/>
        <v>0</v>
      </c>
      <c r="P1856" s="11">
        <f t="shared" si="198"/>
        <v>0</v>
      </c>
      <c r="Q1856" s="11">
        <f t="shared" si="199"/>
        <v>0</v>
      </c>
      <c r="R1856" s="11">
        <f t="shared" si="200"/>
        <v>0</v>
      </c>
      <c r="S1856" s="11">
        <f t="shared" si="201"/>
        <v>1</v>
      </c>
      <c r="T1856" s="9">
        <f t="shared" si="202"/>
        <v>0</v>
      </c>
      <c r="AT1856" s="18"/>
      <c r="AU1856" s="15"/>
      <c r="AV1856" s="15"/>
      <c r="AW1856" s="15"/>
      <c r="AX1856" s="15"/>
      <c r="AY1856" s="15"/>
      <c r="AZ1856" s="15"/>
      <c r="BA1856" s="15"/>
      <c r="BB1856" s="15"/>
      <c r="BC1856" s="15"/>
      <c r="BD1856" s="15"/>
      <c r="BE1856" s="15"/>
      <c r="BF1856" s="15"/>
      <c r="BG1856" s="15"/>
      <c r="BH1856" s="15"/>
      <c r="BI1856" s="15"/>
      <c r="BJ1856" s="15"/>
      <c r="BK1856" s="15"/>
      <c r="BL1856" s="15"/>
      <c r="BM1856" s="15"/>
      <c r="BN1856" s="15"/>
      <c r="BO1856" s="15"/>
      <c r="BQ1856" s="18"/>
      <c r="BR1856" s="15"/>
      <c r="BS1856" s="15"/>
      <c r="BT1856" s="15"/>
      <c r="BU1856" s="15"/>
      <c r="BV1856" s="15"/>
      <c r="BW1856" s="15"/>
      <c r="BX1856" s="15"/>
      <c r="BY1856" s="15"/>
      <c r="BZ1856" s="15"/>
    </row>
    <row r="1857" spans="1:78" ht="15" customHeight="1" x14ac:dyDescent="0.75">
      <c r="A1857" s="10">
        <v>0</v>
      </c>
      <c r="B1857" s="11">
        <v>12400</v>
      </c>
      <c r="C1857" s="11"/>
      <c r="D1857" s="11">
        <v>69350</v>
      </c>
      <c r="E1857" s="11">
        <v>0</v>
      </c>
      <c r="F1857" s="11">
        <v>0</v>
      </c>
      <c r="G1857" s="11">
        <v>0</v>
      </c>
      <c r="H1857" s="11"/>
      <c r="I1857" s="11">
        <v>0</v>
      </c>
      <c r="J1857" s="11">
        <v>0</v>
      </c>
      <c r="K1857" s="11">
        <v>2.3651954132999999</v>
      </c>
      <c r="L1857" s="11"/>
      <c r="M1857" s="11"/>
      <c r="N1857" s="11">
        <f t="shared" si="196"/>
        <v>0</v>
      </c>
      <c r="O1857" s="11">
        <f t="shared" si="197"/>
        <v>0</v>
      </c>
      <c r="P1857" s="11">
        <f t="shared" si="198"/>
        <v>0</v>
      </c>
      <c r="Q1857" s="11">
        <f t="shared" si="199"/>
        <v>0</v>
      </c>
      <c r="R1857" s="11">
        <f t="shared" si="200"/>
        <v>0</v>
      </c>
      <c r="S1857" s="11">
        <f t="shared" si="201"/>
        <v>0</v>
      </c>
      <c r="T1857" s="9">
        <f t="shared" si="202"/>
        <v>0</v>
      </c>
      <c r="AT1857" s="18"/>
      <c r="AU1857" s="15"/>
      <c r="AV1857" s="15"/>
      <c r="AW1857" s="15"/>
      <c r="AX1857" s="15"/>
      <c r="AY1857" s="15"/>
      <c r="AZ1857" s="15"/>
      <c r="BA1857" s="15"/>
      <c r="BB1857" s="15"/>
      <c r="BC1857" s="15"/>
      <c r="BD1857" s="15"/>
      <c r="BE1857" s="15"/>
      <c r="BF1857" s="15"/>
      <c r="BG1857" s="15"/>
      <c r="BH1857" s="15"/>
      <c r="BI1857" s="15"/>
      <c r="BJ1857" s="15"/>
      <c r="BK1857" s="15"/>
      <c r="BL1857" s="15"/>
      <c r="BM1857" s="15"/>
      <c r="BN1857" s="15"/>
      <c r="BO1857" s="15"/>
      <c r="BQ1857" s="18"/>
      <c r="BR1857" s="15"/>
      <c r="BS1857" s="15"/>
      <c r="BT1857" s="15"/>
      <c r="BU1857" s="15"/>
      <c r="BV1857" s="15"/>
      <c r="BW1857" s="15"/>
      <c r="BX1857" s="15"/>
      <c r="BY1857" s="15"/>
      <c r="BZ1857" s="15"/>
    </row>
    <row r="1858" spans="1:78" ht="15" customHeight="1" x14ac:dyDescent="0.75">
      <c r="A1858" s="10">
        <v>1</v>
      </c>
      <c r="B1858" s="11">
        <v>12400</v>
      </c>
      <c r="C1858" s="11">
        <v>94000</v>
      </c>
      <c r="D1858" s="11">
        <v>112000</v>
      </c>
      <c r="E1858" s="11">
        <v>4</v>
      </c>
      <c r="F1858" s="11">
        <v>0</v>
      </c>
      <c r="G1858" s="11">
        <v>0</v>
      </c>
      <c r="H1858" s="11"/>
      <c r="I1858" s="11">
        <v>0</v>
      </c>
      <c r="J1858" s="11">
        <v>0</v>
      </c>
      <c r="K1858" s="11"/>
      <c r="L1858" s="11" t="s">
        <v>20</v>
      </c>
      <c r="M1858" s="11" t="s">
        <v>17</v>
      </c>
      <c r="N1858" s="11">
        <f t="shared" si="196"/>
        <v>0</v>
      </c>
      <c r="O1858" s="11">
        <f t="shared" si="197"/>
        <v>1</v>
      </c>
      <c r="P1858" s="11">
        <f t="shared" si="198"/>
        <v>0</v>
      </c>
      <c r="Q1858" s="11">
        <f t="shared" si="199"/>
        <v>0</v>
      </c>
      <c r="R1858" s="11">
        <f t="shared" si="200"/>
        <v>0</v>
      </c>
      <c r="S1858" s="11">
        <f t="shared" si="201"/>
        <v>0</v>
      </c>
      <c r="T1858" s="9">
        <f t="shared" si="202"/>
        <v>0</v>
      </c>
      <c r="AT1858" s="18"/>
      <c r="AU1858" s="15"/>
      <c r="AV1858" s="15"/>
      <c r="AW1858" s="15"/>
      <c r="AX1858" s="15"/>
      <c r="AY1858" s="15"/>
      <c r="AZ1858" s="15"/>
      <c r="BA1858" s="15"/>
      <c r="BB1858" s="15"/>
      <c r="BC1858" s="15"/>
      <c r="BD1858" s="15"/>
      <c r="BE1858" s="15"/>
      <c r="BF1858" s="15"/>
      <c r="BG1858" s="15"/>
      <c r="BH1858" s="15"/>
      <c r="BI1858" s="15"/>
      <c r="BJ1858" s="15"/>
      <c r="BK1858" s="15"/>
      <c r="BL1858" s="15"/>
      <c r="BM1858" s="15"/>
      <c r="BN1858" s="15"/>
      <c r="BO1858" s="15"/>
      <c r="BQ1858" s="18"/>
      <c r="BR1858" s="15"/>
      <c r="BS1858" s="15"/>
      <c r="BT1858" s="15"/>
      <c r="BU1858" s="15"/>
      <c r="BV1858" s="15"/>
      <c r="BW1858" s="15"/>
      <c r="BX1858" s="15"/>
      <c r="BY1858" s="15"/>
      <c r="BZ1858" s="15"/>
    </row>
    <row r="1859" spans="1:78" ht="15" customHeight="1" x14ac:dyDescent="0.75">
      <c r="A1859" s="10">
        <v>0</v>
      </c>
      <c r="B1859" s="11">
        <v>12400</v>
      </c>
      <c r="C1859" s="11">
        <v>115902</v>
      </c>
      <c r="D1859" s="11">
        <v>146813</v>
      </c>
      <c r="E1859" s="11">
        <v>1</v>
      </c>
      <c r="F1859" s="11">
        <v>0</v>
      </c>
      <c r="G1859" s="11">
        <v>0</v>
      </c>
      <c r="H1859" s="11">
        <v>288.46762658</v>
      </c>
      <c r="I1859" s="11">
        <v>0</v>
      </c>
      <c r="J1859" s="11">
        <v>45</v>
      </c>
      <c r="K1859" s="11">
        <v>33.054284332999998</v>
      </c>
      <c r="L1859" s="11" t="s">
        <v>20</v>
      </c>
      <c r="M1859" s="11" t="s">
        <v>18</v>
      </c>
      <c r="N1859" s="11">
        <f t="shared" ref="N1859:N1922" si="203">IF(L1859="HomeImp",1,0)</f>
        <v>0</v>
      </c>
      <c r="O1859" s="11">
        <f t="shared" ref="O1859:O1922" si="204">IF(M1859="Mgr",1,0)</f>
        <v>0</v>
      </c>
      <c r="P1859" s="11">
        <f t="shared" ref="P1859:P1922" si="205">IF(M1859="Other",1,0)</f>
        <v>0</v>
      </c>
      <c r="Q1859" s="11">
        <f t="shared" ref="Q1859:Q1922" si="206">IF(M1859="Office",1,0)</f>
        <v>0</v>
      </c>
      <c r="R1859" s="11">
        <f t="shared" ref="R1859:R1922" si="207">IF(M1859="Sales",1,0)</f>
        <v>0</v>
      </c>
      <c r="S1859" s="11">
        <f t="shared" ref="S1859:S1922" si="208">IF(M1859="ProfExe",1,0)</f>
        <v>1</v>
      </c>
      <c r="T1859" s="9">
        <f t="shared" ref="T1859:T1922" si="209">H1859*N1859</f>
        <v>0</v>
      </c>
      <c r="AT1859" s="18"/>
      <c r="AU1859" s="15"/>
      <c r="AV1859" s="15"/>
      <c r="AW1859" s="15"/>
      <c r="AX1859" s="15"/>
      <c r="AY1859" s="15"/>
      <c r="AZ1859" s="15"/>
      <c r="BA1859" s="15"/>
      <c r="BB1859" s="15"/>
      <c r="BC1859" s="15"/>
      <c r="BD1859" s="15"/>
      <c r="BE1859" s="15"/>
      <c r="BF1859" s="15"/>
      <c r="BG1859" s="15"/>
      <c r="BH1859" s="15"/>
      <c r="BI1859" s="15"/>
      <c r="BJ1859" s="15"/>
      <c r="BK1859" s="15"/>
      <c r="BL1859" s="15"/>
      <c r="BM1859" s="15"/>
      <c r="BN1859" s="15"/>
      <c r="BO1859" s="15"/>
      <c r="BQ1859" s="18"/>
      <c r="BR1859" s="15"/>
      <c r="BS1859" s="15"/>
      <c r="BT1859" s="15"/>
      <c r="BU1859" s="15"/>
      <c r="BV1859" s="15"/>
      <c r="BW1859" s="15"/>
      <c r="BX1859" s="15"/>
      <c r="BY1859" s="15"/>
      <c r="BZ1859" s="15"/>
    </row>
    <row r="1860" spans="1:78" ht="15" customHeight="1" x14ac:dyDescent="0.75">
      <c r="A1860" s="10">
        <v>0</v>
      </c>
      <c r="B1860" s="11">
        <v>12400</v>
      </c>
      <c r="C1860" s="11">
        <v>115004</v>
      </c>
      <c r="D1860" s="11">
        <v>144760</v>
      </c>
      <c r="E1860" s="11">
        <v>2</v>
      </c>
      <c r="F1860" s="11">
        <v>0</v>
      </c>
      <c r="G1860" s="11">
        <v>0</v>
      </c>
      <c r="H1860" s="11">
        <v>279.52217330000002</v>
      </c>
      <c r="I1860" s="11">
        <v>1</v>
      </c>
      <c r="J1860" s="11">
        <v>46</v>
      </c>
      <c r="K1860" s="11">
        <v>35.614731425000002</v>
      </c>
      <c r="L1860" s="11" t="s">
        <v>20</v>
      </c>
      <c r="M1860" s="11" t="s">
        <v>18</v>
      </c>
      <c r="N1860" s="11">
        <f t="shared" si="203"/>
        <v>0</v>
      </c>
      <c r="O1860" s="11">
        <f t="shared" si="204"/>
        <v>0</v>
      </c>
      <c r="P1860" s="11">
        <f t="shared" si="205"/>
        <v>0</v>
      </c>
      <c r="Q1860" s="11">
        <f t="shared" si="206"/>
        <v>0</v>
      </c>
      <c r="R1860" s="11">
        <f t="shared" si="207"/>
        <v>0</v>
      </c>
      <c r="S1860" s="11">
        <f t="shared" si="208"/>
        <v>1</v>
      </c>
      <c r="T1860" s="9">
        <f t="shared" si="209"/>
        <v>0</v>
      </c>
      <c r="AT1860" s="18"/>
      <c r="AU1860" s="15"/>
      <c r="AV1860" s="15"/>
      <c r="AW1860" s="15"/>
      <c r="AX1860" s="15"/>
      <c r="AY1860" s="15"/>
      <c r="AZ1860" s="15"/>
      <c r="BA1860" s="15"/>
      <c r="BB1860" s="15"/>
      <c r="BC1860" s="15"/>
      <c r="BD1860" s="15"/>
      <c r="BE1860" s="15"/>
      <c r="BF1860" s="15"/>
      <c r="BG1860" s="15"/>
      <c r="BH1860" s="15"/>
      <c r="BI1860" s="15"/>
      <c r="BJ1860" s="15"/>
      <c r="BK1860" s="15"/>
      <c r="BL1860" s="15"/>
      <c r="BM1860" s="15"/>
      <c r="BN1860" s="15"/>
      <c r="BO1860" s="15"/>
      <c r="BQ1860" s="18"/>
      <c r="BR1860" s="15"/>
      <c r="BS1860" s="15"/>
      <c r="BT1860" s="15"/>
      <c r="BU1860" s="15"/>
      <c r="BV1860" s="15"/>
      <c r="BW1860" s="15"/>
      <c r="BX1860" s="15"/>
      <c r="BY1860" s="15"/>
      <c r="BZ1860" s="15"/>
    </row>
    <row r="1861" spans="1:78" ht="15" customHeight="1" x14ac:dyDescent="0.75">
      <c r="A1861" s="10">
        <v>1</v>
      </c>
      <c r="B1861" s="11">
        <v>12400</v>
      </c>
      <c r="C1861" s="11">
        <v>57105</v>
      </c>
      <c r="D1861" s="11">
        <v>74582</v>
      </c>
      <c r="E1861" s="11">
        <v>12</v>
      </c>
      <c r="F1861" s="11">
        <v>0</v>
      </c>
      <c r="G1861" s="11">
        <v>0</v>
      </c>
      <c r="H1861" s="11">
        <v>134.03176787000001</v>
      </c>
      <c r="I1861" s="11">
        <v>0</v>
      </c>
      <c r="J1861" s="11">
        <v>20</v>
      </c>
      <c r="K1861" s="11">
        <v>36.925736413999999</v>
      </c>
      <c r="L1861" s="11" t="s">
        <v>20</v>
      </c>
      <c r="M1861" s="11" t="s">
        <v>14</v>
      </c>
      <c r="N1861" s="11">
        <f t="shared" si="203"/>
        <v>0</v>
      </c>
      <c r="O1861" s="11">
        <f t="shared" si="204"/>
        <v>0</v>
      </c>
      <c r="P1861" s="11">
        <f t="shared" si="205"/>
        <v>1</v>
      </c>
      <c r="Q1861" s="11">
        <f t="shared" si="206"/>
        <v>0</v>
      </c>
      <c r="R1861" s="11">
        <f t="shared" si="207"/>
        <v>0</v>
      </c>
      <c r="S1861" s="11">
        <f t="shared" si="208"/>
        <v>0</v>
      </c>
      <c r="T1861" s="9">
        <f t="shared" si="209"/>
        <v>0</v>
      </c>
      <c r="AT1861" s="18"/>
      <c r="AU1861" s="15"/>
      <c r="AV1861" s="15"/>
      <c r="AW1861" s="15"/>
      <c r="AX1861" s="15"/>
      <c r="AY1861" s="15"/>
      <c r="AZ1861" s="15"/>
      <c r="BA1861" s="15"/>
      <c r="BB1861" s="15"/>
      <c r="BC1861" s="15"/>
      <c r="BD1861" s="15"/>
      <c r="BE1861" s="15"/>
      <c r="BF1861" s="15"/>
      <c r="BG1861" s="15"/>
      <c r="BH1861" s="15"/>
      <c r="BI1861" s="15"/>
      <c r="BJ1861" s="15"/>
      <c r="BK1861" s="15"/>
      <c r="BL1861" s="15"/>
      <c r="BM1861" s="15"/>
      <c r="BN1861" s="15"/>
      <c r="BO1861" s="15"/>
      <c r="BQ1861" s="18"/>
      <c r="BR1861" s="15"/>
      <c r="BS1861" s="15"/>
      <c r="BT1861" s="15"/>
      <c r="BU1861" s="15"/>
      <c r="BV1861" s="15"/>
      <c r="BW1861" s="15"/>
      <c r="BX1861" s="15"/>
      <c r="BY1861" s="15"/>
      <c r="BZ1861" s="15"/>
    </row>
    <row r="1862" spans="1:78" ht="15" customHeight="1" x14ac:dyDescent="0.75">
      <c r="A1862" s="10">
        <v>0</v>
      </c>
      <c r="B1862" s="11">
        <v>12400</v>
      </c>
      <c r="C1862" s="11">
        <v>34055</v>
      </c>
      <c r="D1862" s="11">
        <v>40739</v>
      </c>
      <c r="E1862" s="11">
        <v>9</v>
      </c>
      <c r="F1862" s="11"/>
      <c r="G1862" s="11">
        <v>0</v>
      </c>
      <c r="H1862" s="11">
        <v>147.01282696000001</v>
      </c>
      <c r="I1862" s="11">
        <v>6</v>
      </c>
      <c r="J1862" s="11">
        <v>29</v>
      </c>
      <c r="K1862" s="11">
        <v>39.930947359000001</v>
      </c>
      <c r="L1862" s="11" t="s">
        <v>20</v>
      </c>
      <c r="M1862" s="11" t="s">
        <v>14</v>
      </c>
      <c r="N1862" s="11">
        <f t="shared" si="203"/>
        <v>0</v>
      </c>
      <c r="O1862" s="11">
        <f t="shared" si="204"/>
        <v>0</v>
      </c>
      <c r="P1862" s="11">
        <f t="shared" si="205"/>
        <v>1</v>
      </c>
      <c r="Q1862" s="11">
        <f t="shared" si="206"/>
        <v>0</v>
      </c>
      <c r="R1862" s="11">
        <f t="shared" si="207"/>
        <v>0</v>
      </c>
      <c r="S1862" s="11">
        <f t="shared" si="208"/>
        <v>0</v>
      </c>
      <c r="T1862" s="9">
        <f t="shared" si="209"/>
        <v>0</v>
      </c>
      <c r="AT1862" s="18"/>
      <c r="AU1862" s="15"/>
      <c r="AV1862" s="15"/>
      <c r="AW1862" s="15"/>
      <c r="AX1862" s="15"/>
      <c r="AY1862" s="15"/>
      <c r="AZ1862" s="15"/>
      <c r="BA1862" s="15"/>
      <c r="BB1862" s="15"/>
      <c r="BC1862" s="15"/>
      <c r="BD1862" s="15"/>
      <c r="BE1862" s="15"/>
      <c r="BF1862" s="15"/>
      <c r="BG1862" s="15"/>
      <c r="BH1862" s="15"/>
      <c r="BI1862" s="15"/>
      <c r="BJ1862" s="15"/>
      <c r="BK1862" s="15"/>
      <c r="BL1862" s="15"/>
      <c r="BM1862" s="15"/>
      <c r="BN1862" s="15"/>
      <c r="BO1862" s="15"/>
      <c r="BQ1862" s="18"/>
      <c r="BR1862" s="15"/>
      <c r="BS1862" s="15"/>
      <c r="BT1862" s="15"/>
      <c r="BU1862" s="15"/>
      <c r="BV1862" s="15"/>
      <c r="BW1862" s="15"/>
      <c r="BX1862" s="15"/>
      <c r="BY1862" s="15"/>
      <c r="BZ1862" s="15"/>
    </row>
    <row r="1863" spans="1:78" ht="15" customHeight="1" x14ac:dyDescent="0.75">
      <c r="A1863" s="10">
        <v>1</v>
      </c>
      <c r="B1863" s="11">
        <v>12400</v>
      </c>
      <c r="C1863" s="11">
        <v>50573</v>
      </c>
      <c r="D1863" s="11">
        <v>84008</v>
      </c>
      <c r="E1863" s="11">
        <v>15</v>
      </c>
      <c r="F1863" s="11">
        <v>1</v>
      </c>
      <c r="G1863" s="11">
        <v>0</v>
      </c>
      <c r="H1863" s="11">
        <v>76.042086925999996</v>
      </c>
      <c r="I1863" s="11">
        <v>0</v>
      </c>
      <c r="J1863" s="11">
        <v>7</v>
      </c>
      <c r="K1863" s="11">
        <v>41.027966747000001</v>
      </c>
      <c r="L1863" s="11" t="s">
        <v>20</v>
      </c>
      <c r="M1863" s="11" t="s">
        <v>14</v>
      </c>
      <c r="N1863" s="11">
        <f t="shared" si="203"/>
        <v>0</v>
      </c>
      <c r="O1863" s="11">
        <f t="shared" si="204"/>
        <v>0</v>
      </c>
      <c r="P1863" s="11">
        <f t="shared" si="205"/>
        <v>1</v>
      </c>
      <c r="Q1863" s="11">
        <f t="shared" si="206"/>
        <v>0</v>
      </c>
      <c r="R1863" s="11">
        <f t="shared" si="207"/>
        <v>0</v>
      </c>
      <c r="S1863" s="11">
        <f t="shared" si="208"/>
        <v>0</v>
      </c>
      <c r="T1863" s="9">
        <f t="shared" si="209"/>
        <v>0</v>
      </c>
      <c r="AT1863" s="18"/>
      <c r="AU1863" s="15"/>
      <c r="AV1863" s="15"/>
      <c r="AW1863" s="15"/>
      <c r="AX1863" s="15"/>
      <c r="AY1863" s="15"/>
      <c r="AZ1863" s="15"/>
      <c r="BA1863" s="15"/>
      <c r="BB1863" s="15"/>
      <c r="BC1863" s="15"/>
      <c r="BD1863" s="15"/>
      <c r="BE1863" s="15"/>
      <c r="BF1863" s="15"/>
      <c r="BG1863" s="15"/>
      <c r="BH1863" s="15"/>
      <c r="BI1863" s="15"/>
      <c r="BJ1863" s="15"/>
      <c r="BK1863" s="15"/>
      <c r="BL1863" s="15"/>
      <c r="BM1863" s="15"/>
      <c r="BN1863" s="15"/>
      <c r="BO1863" s="15"/>
      <c r="BQ1863" s="18"/>
      <c r="BR1863" s="15"/>
      <c r="BS1863" s="15"/>
      <c r="BT1863" s="15"/>
      <c r="BU1863" s="15"/>
      <c r="BV1863" s="15"/>
      <c r="BW1863" s="15"/>
      <c r="BX1863" s="15"/>
      <c r="BY1863" s="15"/>
      <c r="BZ1863" s="15"/>
    </row>
    <row r="1864" spans="1:78" ht="15" customHeight="1" x14ac:dyDescent="0.75">
      <c r="A1864" s="10">
        <v>0</v>
      </c>
      <c r="B1864" s="11">
        <v>12400</v>
      </c>
      <c r="C1864" s="11"/>
      <c r="D1864" s="11">
        <v>65317</v>
      </c>
      <c r="E1864" s="11"/>
      <c r="F1864" s="11">
        <v>0</v>
      </c>
      <c r="G1864" s="11">
        <v>0</v>
      </c>
      <c r="H1864" s="11">
        <v>349.27961082000002</v>
      </c>
      <c r="I1864" s="11">
        <v>0</v>
      </c>
      <c r="J1864" s="11">
        <v>6</v>
      </c>
      <c r="K1864" s="11">
        <v>35.714418428999998</v>
      </c>
      <c r="L1864" s="11" t="s">
        <v>13</v>
      </c>
      <c r="M1864" s="11" t="s">
        <v>14</v>
      </c>
      <c r="N1864" s="11">
        <f t="shared" si="203"/>
        <v>1</v>
      </c>
      <c r="O1864" s="11">
        <f t="shared" si="204"/>
        <v>0</v>
      </c>
      <c r="P1864" s="11">
        <f t="shared" si="205"/>
        <v>1</v>
      </c>
      <c r="Q1864" s="11">
        <f t="shared" si="206"/>
        <v>0</v>
      </c>
      <c r="R1864" s="11">
        <f t="shared" si="207"/>
        <v>0</v>
      </c>
      <c r="S1864" s="11">
        <f t="shared" si="208"/>
        <v>0</v>
      </c>
      <c r="T1864" s="9">
        <f t="shared" si="209"/>
        <v>349.27961082000002</v>
      </c>
      <c r="AT1864" s="18"/>
      <c r="AU1864" s="15"/>
      <c r="AV1864" s="15"/>
      <c r="AW1864" s="15"/>
      <c r="AX1864" s="15"/>
      <c r="AY1864" s="15"/>
      <c r="AZ1864" s="15"/>
      <c r="BA1864" s="15"/>
      <c r="BB1864" s="15"/>
      <c r="BC1864" s="15"/>
      <c r="BD1864" s="15"/>
      <c r="BE1864" s="15"/>
      <c r="BF1864" s="15"/>
      <c r="BG1864" s="15"/>
      <c r="BH1864" s="15"/>
      <c r="BI1864" s="15"/>
      <c r="BJ1864" s="15"/>
      <c r="BK1864" s="15"/>
      <c r="BL1864" s="15"/>
      <c r="BM1864" s="15"/>
      <c r="BN1864" s="15"/>
      <c r="BO1864" s="15"/>
      <c r="BQ1864" s="18"/>
      <c r="BR1864" s="15"/>
      <c r="BS1864" s="15"/>
      <c r="BT1864" s="15"/>
      <c r="BU1864" s="15"/>
      <c r="BV1864" s="15"/>
      <c r="BW1864" s="15"/>
      <c r="BX1864" s="15"/>
      <c r="BY1864" s="15"/>
      <c r="BZ1864" s="15"/>
    </row>
    <row r="1865" spans="1:78" ht="15" customHeight="1" x14ac:dyDescent="0.75">
      <c r="A1865" s="10">
        <v>0</v>
      </c>
      <c r="B1865" s="11">
        <v>12400</v>
      </c>
      <c r="C1865" s="11">
        <v>25805</v>
      </c>
      <c r="D1865" s="11">
        <v>31414</v>
      </c>
      <c r="E1865" s="11">
        <v>2</v>
      </c>
      <c r="F1865" s="11"/>
      <c r="G1865" s="11"/>
      <c r="H1865" s="11"/>
      <c r="I1865" s="11"/>
      <c r="J1865" s="11"/>
      <c r="K1865" s="11">
        <v>38.237225598000002</v>
      </c>
      <c r="L1865" s="11" t="s">
        <v>20</v>
      </c>
      <c r="M1865" s="11" t="s">
        <v>14</v>
      </c>
      <c r="N1865" s="11">
        <f t="shared" si="203"/>
        <v>0</v>
      </c>
      <c r="O1865" s="11">
        <f t="shared" si="204"/>
        <v>0</v>
      </c>
      <c r="P1865" s="11">
        <f t="shared" si="205"/>
        <v>1</v>
      </c>
      <c r="Q1865" s="11">
        <f t="shared" si="206"/>
        <v>0</v>
      </c>
      <c r="R1865" s="11">
        <f t="shared" si="207"/>
        <v>0</v>
      </c>
      <c r="S1865" s="11">
        <f t="shared" si="208"/>
        <v>0</v>
      </c>
      <c r="T1865" s="9">
        <f t="shared" si="209"/>
        <v>0</v>
      </c>
      <c r="AT1865" s="18"/>
      <c r="AU1865" s="15"/>
      <c r="AV1865" s="15"/>
      <c r="AW1865" s="15"/>
      <c r="AX1865" s="15"/>
      <c r="AY1865" s="15"/>
      <c r="AZ1865" s="15"/>
      <c r="BA1865" s="15"/>
      <c r="BB1865" s="15"/>
      <c r="BC1865" s="15"/>
      <c r="BD1865" s="15"/>
      <c r="BE1865" s="15"/>
      <c r="BF1865" s="15"/>
      <c r="BG1865" s="15"/>
      <c r="BH1865" s="15"/>
      <c r="BI1865" s="15"/>
      <c r="BJ1865" s="15"/>
      <c r="BK1865" s="15"/>
      <c r="BL1865" s="15"/>
      <c r="BM1865" s="15"/>
      <c r="BN1865" s="15"/>
      <c r="BO1865" s="15"/>
      <c r="BQ1865" s="18"/>
      <c r="BR1865" s="15"/>
      <c r="BS1865" s="15"/>
      <c r="BT1865" s="15"/>
      <c r="BU1865" s="15"/>
      <c r="BV1865" s="15"/>
      <c r="BW1865" s="15"/>
      <c r="BX1865" s="15"/>
      <c r="BY1865" s="15"/>
      <c r="BZ1865" s="15"/>
    </row>
    <row r="1866" spans="1:78" ht="15" customHeight="1" x14ac:dyDescent="0.75">
      <c r="A1866" s="10">
        <v>0</v>
      </c>
      <c r="B1866" s="11">
        <v>12400</v>
      </c>
      <c r="C1866" s="11">
        <v>24769</v>
      </c>
      <c r="D1866" s="11">
        <v>87665</v>
      </c>
      <c r="E1866" s="11">
        <v>21</v>
      </c>
      <c r="F1866" s="11">
        <v>0</v>
      </c>
      <c r="G1866" s="11">
        <v>0</v>
      </c>
      <c r="H1866" s="11">
        <v>238.38276937000001</v>
      </c>
      <c r="I1866" s="11">
        <v>0</v>
      </c>
      <c r="J1866" s="11">
        <v>11</v>
      </c>
      <c r="K1866" s="11">
        <v>25.332201313999999</v>
      </c>
      <c r="L1866" s="11" t="s">
        <v>13</v>
      </c>
      <c r="M1866" s="11" t="s">
        <v>18</v>
      </c>
      <c r="N1866" s="11">
        <f t="shared" si="203"/>
        <v>1</v>
      </c>
      <c r="O1866" s="11">
        <f t="shared" si="204"/>
        <v>0</v>
      </c>
      <c r="P1866" s="11">
        <f t="shared" si="205"/>
        <v>0</v>
      </c>
      <c r="Q1866" s="11">
        <f t="shared" si="206"/>
        <v>0</v>
      </c>
      <c r="R1866" s="11">
        <f t="shared" si="207"/>
        <v>0</v>
      </c>
      <c r="S1866" s="11">
        <f t="shared" si="208"/>
        <v>1</v>
      </c>
      <c r="T1866" s="9">
        <f t="shared" si="209"/>
        <v>238.38276937000001</v>
      </c>
      <c r="AT1866" s="18"/>
      <c r="AU1866" s="15"/>
      <c r="AV1866" s="15"/>
      <c r="AW1866" s="15"/>
      <c r="AX1866" s="15"/>
      <c r="AY1866" s="15"/>
      <c r="AZ1866" s="15"/>
      <c r="BA1866" s="15"/>
      <c r="BB1866" s="15"/>
      <c r="BC1866" s="15"/>
      <c r="BD1866" s="15"/>
      <c r="BE1866" s="15"/>
      <c r="BF1866" s="15"/>
      <c r="BG1866" s="15"/>
      <c r="BH1866" s="15"/>
      <c r="BI1866" s="15"/>
      <c r="BJ1866" s="15"/>
      <c r="BK1866" s="15"/>
      <c r="BL1866" s="15"/>
      <c r="BM1866" s="15"/>
      <c r="BN1866" s="15"/>
      <c r="BO1866" s="15"/>
      <c r="BQ1866" s="18"/>
      <c r="BR1866" s="15"/>
      <c r="BS1866" s="15"/>
      <c r="BT1866" s="15"/>
      <c r="BU1866" s="15"/>
      <c r="BV1866" s="15"/>
      <c r="BW1866" s="15"/>
      <c r="BX1866" s="15"/>
      <c r="BY1866" s="15"/>
      <c r="BZ1866" s="15"/>
    </row>
    <row r="1867" spans="1:78" ht="15" customHeight="1" x14ac:dyDescent="0.75">
      <c r="A1867" s="10">
        <v>0</v>
      </c>
      <c r="B1867" s="11">
        <v>12400</v>
      </c>
      <c r="C1867" s="11">
        <v>83018</v>
      </c>
      <c r="D1867" s="11">
        <v>96637</v>
      </c>
      <c r="E1867" s="11">
        <v>2</v>
      </c>
      <c r="F1867" s="11">
        <v>0</v>
      </c>
      <c r="G1867" s="11">
        <v>0</v>
      </c>
      <c r="H1867" s="11">
        <v>95.902131333</v>
      </c>
      <c r="I1867" s="11">
        <v>2</v>
      </c>
      <c r="J1867" s="11">
        <v>32</v>
      </c>
      <c r="K1867" s="11">
        <v>41.244779194000003</v>
      </c>
      <c r="L1867" s="11" t="s">
        <v>20</v>
      </c>
      <c r="M1867" s="11" t="s">
        <v>14</v>
      </c>
      <c r="N1867" s="11">
        <f t="shared" si="203"/>
        <v>0</v>
      </c>
      <c r="O1867" s="11">
        <f t="shared" si="204"/>
        <v>0</v>
      </c>
      <c r="P1867" s="11">
        <f t="shared" si="205"/>
        <v>1</v>
      </c>
      <c r="Q1867" s="11">
        <f t="shared" si="206"/>
        <v>0</v>
      </c>
      <c r="R1867" s="11">
        <f t="shared" si="207"/>
        <v>0</v>
      </c>
      <c r="S1867" s="11">
        <f t="shared" si="208"/>
        <v>0</v>
      </c>
      <c r="T1867" s="9">
        <f t="shared" si="209"/>
        <v>0</v>
      </c>
      <c r="AT1867" s="18"/>
      <c r="AU1867" s="15"/>
      <c r="AV1867" s="15"/>
      <c r="AW1867" s="15"/>
      <c r="AX1867" s="15"/>
      <c r="AY1867" s="15"/>
      <c r="AZ1867" s="15"/>
      <c r="BA1867" s="15"/>
      <c r="BB1867" s="15"/>
      <c r="BC1867" s="15"/>
      <c r="BD1867" s="15"/>
      <c r="BE1867" s="15"/>
      <c r="BF1867" s="15"/>
      <c r="BG1867" s="15"/>
      <c r="BH1867" s="15"/>
      <c r="BI1867" s="15"/>
      <c r="BJ1867" s="15"/>
      <c r="BK1867" s="15"/>
      <c r="BL1867" s="15"/>
      <c r="BM1867" s="15"/>
      <c r="BN1867" s="15"/>
      <c r="BO1867" s="15"/>
      <c r="BQ1867" s="18"/>
      <c r="BR1867" s="15"/>
      <c r="BS1867" s="15"/>
      <c r="BT1867" s="15"/>
      <c r="BU1867" s="15"/>
      <c r="BV1867" s="15"/>
      <c r="BW1867" s="15"/>
      <c r="BX1867" s="15"/>
      <c r="BY1867" s="15"/>
      <c r="BZ1867" s="15"/>
    </row>
    <row r="1868" spans="1:78" ht="15" customHeight="1" x14ac:dyDescent="0.75">
      <c r="A1868" s="10">
        <v>0</v>
      </c>
      <c r="B1868" s="11">
        <v>12500</v>
      </c>
      <c r="C1868" s="11">
        <v>93538</v>
      </c>
      <c r="D1868" s="11">
        <v>118369</v>
      </c>
      <c r="E1868" s="11">
        <v>0</v>
      </c>
      <c r="F1868" s="11">
        <v>0</v>
      </c>
      <c r="G1868" s="11">
        <v>1</v>
      </c>
      <c r="H1868" s="11">
        <v>132.82371179</v>
      </c>
      <c r="I1868" s="11">
        <v>0</v>
      </c>
      <c r="J1868" s="11">
        <v>33</v>
      </c>
      <c r="K1868" s="11">
        <v>34.833864806000001</v>
      </c>
      <c r="L1868" s="11" t="s">
        <v>20</v>
      </c>
      <c r="M1868" s="11" t="s">
        <v>18</v>
      </c>
      <c r="N1868" s="11">
        <f t="shared" si="203"/>
        <v>0</v>
      </c>
      <c r="O1868" s="11">
        <f t="shared" si="204"/>
        <v>0</v>
      </c>
      <c r="P1868" s="11">
        <f t="shared" si="205"/>
        <v>0</v>
      </c>
      <c r="Q1868" s="11">
        <f t="shared" si="206"/>
        <v>0</v>
      </c>
      <c r="R1868" s="11">
        <f t="shared" si="207"/>
        <v>0</v>
      </c>
      <c r="S1868" s="11">
        <f t="shared" si="208"/>
        <v>1</v>
      </c>
      <c r="T1868" s="9">
        <f t="shared" si="209"/>
        <v>0</v>
      </c>
      <c r="AT1868" s="18"/>
      <c r="AU1868" s="15"/>
      <c r="AV1868" s="15"/>
      <c r="AW1868" s="15"/>
      <c r="AX1868" s="15"/>
      <c r="AY1868" s="15"/>
      <c r="AZ1868" s="15"/>
      <c r="BA1868" s="15"/>
      <c r="BB1868" s="15"/>
      <c r="BC1868" s="15"/>
      <c r="BD1868" s="15"/>
      <c r="BE1868" s="15"/>
      <c r="BF1868" s="15"/>
      <c r="BG1868" s="15"/>
      <c r="BH1868" s="15"/>
      <c r="BI1868" s="15"/>
      <c r="BJ1868" s="15"/>
      <c r="BK1868" s="15"/>
      <c r="BL1868" s="15"/>
      <c r="BM1868" s="15"/>
      <c r="BN1868" s="15"/>
      <c r="BO1868" s="15"/>
      <c r="BQ1868" s="18"/>
      <c r="BR1868" s="15"/>
      <c r="BS1868" s="15"/>
      <c r="BT1868" s="15"/>
      <c r="BU1868" s="15"/>
      <c r="BV1868" s="15"/>
      <c r="BW1868" s="15"/>
      <c r="BX1868" s="15"/>
      <c r="BY1868" s="15"/>
      <c r="BZ1868" s="15"/>
    </row>
    <row r="1869" spans="1:78" ht="15" customHeight="1" x14ac:dyDescent="0.75">
      <c r="A1869" s="10">
        <v>0</v>
      </c>
      <c r="B1869" s="11">
        <v>12500</v>
      </c>
      <c r="C1869" s="11">
        <v>37562</v>
      </c>
      <c r="D1869" s="11">
        <v>57081</v>
      </c>
      <c r="E1869" s="11">
        <v>22</v>
      </c>
      <c r="F1869" s="11">
        <v>0</v>
      </c>
      <c r="G1869" s="11">
        <v>1</v>
      </c>
      <c r="H1869" s="11">
        <v>129.48684395000001</v>
      </c>
      <c r="I1869" s="11">
        <v>0</v>
      </c>
      <c r="J1869" s="11">
        <v>23</v>
      </c>
      <c r="K1869" s="11">
        <v>39.083002442000002</v>
      </c>
      <c r="L1869" s="11" t="s">
        <v>13</v>
      </c>
      <c r="M1869" s="11" t="s">
        <v>14</v>
      </c>
      <c r="N1869" s="11">
        <f t="shared" si="203"/>
        <v>1</v>
      </c>
      <c r="O1869" s="11">
        <f t="shared" si="204"/>
        <v>0</v>
      </c>
      <c r="P1869" s="11">
        <f t="shared" si="205"/>
        <v>1</v>
      </c>
      <c r="Q1869" s="11">
        <f t="shared" si="206"/>
        <v>0</v>
      </c>
      <c r="R1869" s="11">
        <f t="shared" si="207"/>
        <v>0</v>
      </c>
      <c r="S1869" s="11">
        <f t="shared" si="208"/>
        <v>0</v>
      </c>
      <c r="T1869" s="9">
        <f t="shared" si="209"/>
        <v>129.48684395000001</v>
      </c>
      <c r="AT1869" s="18"/>
      <c r="AU1869" s="15"/>
      <c r="AV1869" s="15"/>
      <c r="AW1869" s="15"/>
      <c r="AX1869" s="15"/>
      <c r="AY1869" s="15"/>
      <c r="AZ1869" s="15"/>
      <c r="BA1869" s="15"/>
      <c r="BB1869" s="15"/>
      <c r="BC1869" s="15"/>
      <c r="BD1869" s="15"/>
      <c r="BE1869" s="15"/>
      <c r="BF1869" s="15"/>
      <c r="BG1869" s="15"/>
      <c r="BH1869" s="15"/>
      <c r="BI1869" s="15"/>
      <c r="BJ1869" s="15"/>
      <c r="BK1869" s="15"/>
      <c r="BL1869" s="15"/>
      <c r="BM1869" s="15"/>
      <c r="BN1869" s="15"/>
      <c r="BO1869" s="15"/>
      <c r="BQ1869" s="18"/>
      <c r="BR1869" s="15"/>
      <c r="BS1869" s="15"/>
      <c r="BT1869" s="15"/>
      <c r="BU1869" s="15"/>
      <c r="BV1869" s="15"/>
      <c r="BW1869" s="15"/>
      <c r="BX1869" s="15"/>
      <c r="BY1869" s="15"/>
      <c r="BZ1869" s="15"/>
    </row>
    <row r="1870" spans="1:78" ht="15" customHeight="1" x14ac:dyDescent="0.75">
      <c r="A1870" s="10">
        <v>1</v>
      </c>
      <c r="B1870" s="11">
        <v>12500</v>
      </c>
      <c r="C1870" s="11">
        <v>69117</v>
      </c>
      <c r="D1870" s="11">
        <v>101503</v>
      </c>
      <c r="E1870" s="11">
        <v>13</v>
      </c>
      <c r="F1870" s="11">
        <v>0</v>
      </c>
      <c r="G1870" s="11">
        <v>7</v>
      </c>
      <c r="H1870" s="11">
        <v>145.95301782000001</v>
      </c>
      <c r="I1870" s="11">
        <v>0</v>
      </c>
      <c r="J1870" s="11">
        <v>36</v>
      </c>
      <c r="K1870" s="11">
        <v>36.759984664000001</v>
      </c>
      <c r="L1870" s="11" t="s">
        <v>13</v>
      </c>
      <c r="M1870" s="11" t="s">
        <v>18</v>
      </c>
      <c r="N1870" s="11">
        <f t="shared" si="203"/>
        <v>1</v>
      </c>
      <c r="O1870" s="11">
        <f t="shared" si="204"/>
        <v>0</v>
      </c>
      <c r="P1870" s="11">
        <f t="shared" si="205"/>
        <v>0</v>
      </c>
      <c r="Q1870" s="11">
        <f t="shared" si="206"/>
        <v>0</v>
      </c>
      <c r="R1870" s="11">
        <f t="shared" si="207"/>
        <v>0</v>
      </c>
      <c r="S1870" s="11">
        <f t="shared" si="208"/>
        <v>1</v>
      </c>
      <c r="T1870" s="9">
        <f t="shared" si="209"/>
        <v>145.95301782000001</v>
      </c>
      <c r="AT1870" s="18"/>
      <c r="AU1870" s="15"/>
      <c r="AV1870" s="15"/>
      <c r="AW1870" s="15"/>
      <c r="AX1870" s="15"/>
      <c r="AY1870" s="15"/>
      <c r="AZ1870" s="15"/>
      <c r="BA1870" s="15"/>
      <c r="BB1870" s="15"/>
      <c r="BC1870" s="15"/>
      <c r="BD1870" s="15"/>
      <c r="BE1870" s="15"/>
      <c r="BF1870" s="15"/>
      <c r="BG1870" s="15"/>
      <c r="BH1870" s="15"/>
      <c r="BI1870" s="15"/>
      <c r="BJ1870" s="15"/>
      <c r="BK1870" s="15"/>
      <c r="BL1870" s="15"/>
      <c r="BM1870" s="15"/>
      <c r="BN1870" s="15"/>
      <c r="BO1870" s="15"/>
      <c r="BQ1870" s="18"/>
      <c r="BR1870" s="15"/>
      <c r="BS1870" s="15"/>
      <c r="BT1870" s="15"/>
      <c r="BU1870" s="15"/>
      <c r="BV1870" s="15"/>
      <c r="BW1870" s="15"/>
      <c r="BX1870" s="15"/>
      <c r="BY1870" s="15"/>
      <c r="BZ1870" s="15"/>
    </row>
    <row r="1871" spans="1:78" ht="15" customHeight="1" x14ac:dyDescent="0.75">
      <c r="A1871" s="10">
        <v>0</v>
      </c>
      <c r="B1871" s="11">
        <v>12500</v>
      </c>
      <c r="C1871" s="11">
        <v>157312</v>
      </c>
      <c r="D1871" s="11">
        <v>181050</v>
      </c>
      <c r="E1871" s="11">
        <v>7</v>
      </c>
      <c r="F1871" s="11"/>
      <c r="G1871" s="11">
        <v>0</v>
      </c>
      <c r="H1871" s="11">
        <v>209.70673679000001</v>
      </c>
      <c r="I1871" s="11">
        <v>4</v>
      </c>
      <c r="J1871" s="11">
        <v>25</v>
      </c>
      <c r="K1871" s="11">
        <v>40.905619756</v>
      </c>
      <c r="L1871" s="11" t="s">
        <v>20</v>
      </c>
      <c r="M1871" s="11" t="s">
        <v>18</v>
      </c>
      <c r="N1871" s="11">
        <f t="shared" si="203"/>
        <v>0</v>
      </c>
      <c r="O1871" s="11">
        <f t="shared" si="204"/>
        <v>0</v>
      </c>
      <c r="P1871" s="11">
        <f t="shared" si="205"/>
        <v>0</v>
      </c>
      <c r="Q1871" s="11">
        <f t="shared" si="206"/>
        <v>0</v>
      </c>
      <c r="R1871" s="11">
        <f t="shared" si="207"/>
        <v>0</v>
      </c>
      <c r="S1871" s="11">
        <f t="shared" si="208"/>
        <v>1</v>
      </c>
      <c r="T1871" s="9">
        <f t="shared" si="209"/>
        <v>0</v>
      </c>
      <c r="AT1871" s="18"/>
      <c r="AU1871" s="15"/>
      <c r="AV1871" s="15"/>
      <c r="AW1871" s="15"/>
      <c r="AX1871" s="15"/>
      <c r="AY1871" s="15"/>
      <c r="AZ1871" s="15"/>
      <c r="BA1871" s="15"/>
      <c r="BB1871" s="15"/>
      <c r="BC1871" s="15"/>
      <c r="BD1871" s="15"/>
      <c r="BE1871" s="15"/>
      <c r="BF1871" s="15"/>
      <c r="BG1871" s="15"/>
      <c r="BH1871" s="15"/>
      <c r="BI1871" s="15"/>
      <c r="BJ1871" s="15"/>
      <c r="BK1871" s="15"/>
      <c r="BL1871" s="15"/>
      <c r="BM1871" s="15"/>
      <c r="BN1871" s="15"/>
      <c r="BO1871" s="15"/>
      <c r="BQ1871" s="18"/>
      <c r="BR1871" s="15"/>
      <c r="BS1871" s="15"/>
      <c r="BT1871" s="15"/>
      <c r="BU1871" s="15"/>
      <c r="BV1871" s="15"/>
      <c r="BW1871" s="15"/>
      <c r="BX1871" s="15"/>
      <c r="BY1871" s="15"/>
      <c r="BZ1871" s="15"/>
    </row>
    <row r="1872" spans="1:78" ht="15" customHeight="1" x14ac:dyDescent="0.75">
      <c r="A1872" s="10">
        <v>0</v>
      </c>
      <c r="B1872" s="11">
        <v>12500</v>
      </c>
      <c r="C1872" s="11">
        <v>10035</v>
      </c>
      <c r="D1872" s="11">
        <v>61897</v>
      </c>
      <c r="E1872" s="11">
        <v>6</v>
      </c>
      <c r="F1872" s="11">
        <v>1</v>
      </c>
      <c r="G1872" s="11">
        <v>1</v>
      </c>
      <c r="H1872" s="11">
        <v>368.73779631999997</v>
      </c>
      <c r="I1872" s="11">
        <v>0</v>
      </c>
      <c r="J1872" s="11">
        <v>21</v>
      </c>
      <c r="K1872" s="11">
        <v>14.733594833</v>
      </c>
      <c r="L1872" s="11" t="s">
        <v>13</v>
      </c>
      <c r="M1872" s="11" t="s">
        <v>14</v>
      </c>
      <c r="N1872" s="11">
        <f t="shared" si="203"/>
        <v>1</v>
      </c>
      <c r="O1872" s="11">
        <f t="shared" si="204"/>
        <v>0</v>
      </c>
      <c r="P1872" s="11">
        <f t="shared" si="205"/>
        <v>1</v>
      </c>
      <c r="Q1872" s="11">
        <f t="shared" si="206"/>
        <v>0</v>
      </c>
      <c r="R1872" s="11">
        <f t="shared" si="207"/>
        <v>0</v>
      </c>
      <c r="S1872" s="11">
        <f t="shared" si="208"/>
        <v>0</v>
      </c>
      <c r="T1872" s="9">
        <f t="shared" si="209"/>
        <v>368.73779631999997</v>
      </c>
      <c r="AT1872" s="18"/>
      <c r="AU1872" s="15"/>
      <c r="AV1872" s="15"/>
      <c r="AW1872" s="15"/>
      <c r="AX1872" s="15"/>
      <c r="AY1872" s="15"/>
      <c r="AZ1872" s="15"/>
      <c r="BA1872" s="15"/>
      <c r="BB1872" s="15"/>
      <c r="BC1872" s="15"/>
      <c r="BD1872" s="15"/>
      <c r="BE1872" s="15"/>
      <c r="BF1872" s="15"/>
      <c r="BG1872" s="15"/>
      <c r="BH1872" s="15"/>
      <c r="BI1872" s="15"/>
      <c r="BJ1872" s="15"/>
      <c r="BK1872" s="15"/>
      <c r="BL1872" s="15"/>
      <c r="BM1872" s="15"/>
      <c r="BN1872" s="15"/>
      <c r="BO1872" s="15"/>
      <c r="BQ1872" s="18"/>
      <c r="BR1872" s="15"/>
      <c r="BS1872" s="15"/>
      <c r="BT1872" s="15"/>
      <c r="BU1872" s="15"/>
      <c r="BV1872" s="15"/>
      <c r="BW1872" s="15"/>
      <c r="BX1872" s="15"/>
      <c r="BY1872" s="15"/>
      <c r="BZ1872" s="15"/>
    </row>
    <row r="1873" spans="1:78" ht="15" customHeight="1" x14ac:dyDescent="0.75">
      <c r="A1873" s="10">
        <v>0</v>
      </c>
      <c r="B1873" s="11">
        <v>12500</v>
      </c>
      <c r="C1873" s="11">
        <v>83276</v>
      </c>
      <c r="D1873" s="11">
        <v>129116</v>
      </c>
      <c r="E1873" s="11">
        <v>7</v>
      </c>
      <c r="F1873" s="11">
        <v>0</v>
      </c>
      <c r="G1873" s="11">
        <v>0</v>
      </c>
      <c r="H1873" s="11">
        <v>138.68795496000001</v>
      </c>
      <c r="I1873" s="11">
        <v>0</v>
      </c>
      <c r="J1873" s="11">
        <v>22</v>
      </c>
      <c r="K1873" s="11">
        <v>39.589961826</v>
      </c>
      <c r="L1873" s="11" t="s">
        <v>20</v>
      </c>
      <c r="M1873" s="11" t="s">
        <v>15</v>
      </c>
      <c r="N1873" s="11">
        <f t="shared" si="203"/>
        <v>0</v>
      </c>
      <c r="O1873" s="11">
        <f t="shared" si="204"/>
        <v>0</v>
      </c>
      <c r="P1873" s="11">
        <f t="shared" si="205"/>
        <v>0</v>
      </c>
      <c r="Q1873" s="11">
        <f t="shared" si="206"/>
        <v>1</v>
      </c>
      <c r="R1873" s="11">
        <f t="shared" si="207"/>
        <v>0</v>
      </c>
      <c r="S1873" s="11">
        <f t="shared" si="208"/>
        <v>0</v>
      </c>
      <c r="T1873" s="9">
        <f t="shared" si="209"/>
        <v>0</v>
      </c>
      <c r="AT1873" s="18"/>
      <c r="AU1873" s="15"/>
      <c r="AV1873" s="15"/>
      <c r="AW1873" s="15"/>
      <c r="AX1873" s="15"/>
      <c r="AY1873" s="15"/>
      <c r="AZ1873" s="15"/>
      <c r="BA1873" s="15"/>
      <c r="BB1873" s="15"/>
      <c r="BC1873" s="15"/>
      <c r="BD1873" s="15"/>
      <c r="BE1873" s="15"/>
      <c r="BF1873" s="15"/>
      <c r="BG1873" s="15"/>
      <c r="BH1873" s="15"/>
      <c r="BI1873" s="15"/>
      <c r="BJ1873" s="15"/>
      <c r="BK1873" s="15"/>
      <c r="BL1873" s="15"/>
      <c r="BM1873" s="15"/>
      <c r="BN1873" s="15"/>
      <c r="BO1873" s="15"/>
      <c r="BQ1873" s="18"/>
      <c r="BR1873" s="15"/>
      <c r="BS1873" s="15"/>
      <c r="BT1873" s="15"/>
      <c r="BU1873" s="15"/>
      <c r="BV1873" s="15"/>
      <c r="BW1873" s="15"/>
      <c r="BX1873" s="15"/>
      <c r="BY1873" s="15"/>
      <c r="BZ1873" s="15"/>
    </row>
    <row r="1874" spans="1:78" ht="15" customHeight="1" x14ac:dyDescent="0.75">
      <c r="A1874" s="10">
        <v>0</v>
      </c>
      <c r="B1874" s="11">
        <v>12500</v>
      </c>
      <c r="C1874" s="11">
        <v>57294</v>
      </c>
      <c r="D1874" s="11">
        <v>66615</v>
      </c>
      <c r="E1874" s="11">
        <v>3</v>
      </c>
      <c r="F1874" s="11">
        <v>0</v>
      </c>
      <c r="G1874" s="11">
        <v>1</v>
      </c>
      <c r="H1874" s="11">
        <v>321.38758675000003</v>
      </c>
      <c r="I1874" s="11">
        <v>0</v>
      </c>
      <c r="J1874" s="11">
        <v>9</v>
      </c>
      <c r="K1874" s="11">
        <v>31.380899093</v>
      </c>
      <c r="L1874" s="11" t="s">
        <v>20</v>
      </c>
      <c r="M1874" s="11" t="s">
        <v>14</v>
      </c>
      <c r="N1874" s="11">
        <f t="shared" si="203"/>
        <v>0</v>
      </c>
      <c r="O1874" s="11">
        <f t="shared" si="204"/>
        <v>0</v>
      </c>
      <c r="P1874" s="11">
        <f t="shared" si="205"/>
        <v>1</v>
      </c>
      <c r="Q1874" s="11">
        <f t="shared" si="206"/>
        <v>0</v>
      </c>
      <c r="R1874" s="11">
        <f t="shared" si="207"/>
        <v>0</v>
      </c>
      <c r="S1874" s="11">
        <f t="shared" si="208"/>
        <v>0</v>
      </c>
      <c r="T1874" s="9">
        <f t="shared" si="209"/>
        <v>0</v>
      </c>
      <c r="AT1874" s="18"/>
      <c r="AU1874" s="15"/>
      <c r="AV1874" s="15"/>
      <c r="AW1874" s="15"/>
      <c r="AX1874" s="15"/>
      <c r="AY1874" s="15"/>
      <c r="AZ1874" s="15"/>
      <c r="BA1874" s="15"/>
      <c r="BB1874" s="15"/>
      <c r="BC1874" s="15"/>
      <c r="BD1874" s="15"/>
      <c r="BE1874" s="15"/>
      <c r="BF1874" s="15"/>
      <c r="BG1874" s="15"/>
      <c r="BH1874" s="15"/>
      <c r="BI1874" s="15"/>
      <c r="BJ1874" s="15"/>
      <c r="BK1874" s="15"/>
      <c r="BL1874" s="15"/>
      <c r="BM1874" s="15"/>
      <c r="BN1874" s="15"/>
      <c r="BO1874" s="15"/>
      <c r="BQ1874" s="18"/>
      <c r="BR1874" s="15"/>
      <c r="BS1874" s="15"/>
      <c r="BT1874" s="15"/>
      <c r="BU1874" s="15"/>
      <c r="BV1874" s="15"/>
      <c r="BW1874" s="15"/>
      <c r="BX1874" s="15"/>
      <c r="BY1874" s="15"/>
      <c r="BZ1874" s="15"/>
    </row>
    <row r="1875" spans="1:78" ht="15" customHeight="1" x14ac:dyDescent="0.75">
      <c r="A1875" s="10">
        <v>0</v>
      </c>
      <c r="B1875" s="11">
        <v>12500</v>
      </c>
      <c r="C1875" s="11">
        <v>101047</v>
      </c>
      <c r="D1875" s="11">
        <v>118913</v>
      </c>
      <c r="E1875" s="11">
        <v>2</v>
      </c>
      <c r="F1875" s="11">
        <v>0</v>
      </c>
      <c r="G1875" s="11">
        <v>0</v>
      </c>
      <c r="H1875" s="11">
        <v>156.60549165</v>
      </c>
      <c r="I1875" s="11">
        <v>1</v>
      </c>
      <c r="J1875" s="11">
        <v>22</v>
      </c>
      <c r="K1875" s="11">
        <v>35.899287842</v>
      </c>
      <c r="L1875" s="11" t="s">
        <v>13</v>
      </c>
      <c r="M1875" s="11" t="s">
        <v>15</v>
      </c>
      <c r="N1875" s="11">
        <f t="shared" si="203"/>
        <v>1</v>
      </c>
      <c r="O1875" s="11">
        <f t="shared" si="204"/>
        <v>0</v>
      </c>
      <c r="P1875" s="11">
        <f t="shared" si="205"/>
        <v>0</v>
      </c>
      <c r="Q1875" s="11">
        <f t="shared" si="206"/>
        <v>1</v>
      </c>
      <c r="R1875" s="11">
        <f t="shared" si="207"/>
        <v>0</v>
      </c>
      <c r="S1875" s="11">
        <f t="shared" si="208"/>
        <v>0</v>
      </c>
      <c r="T1875" s="9">
        <f t="shared" si="209"/>
        <v>156.60549165</v>
      </c>
      <c r="AT1875" s="18"/>
      <c r="AU1875" s="15"/>
      <c r="AV1875" s="15"/>
      <c r="AW1875" s="15"/>
      <c r="AX1875" s="15"/>
      <c r="AY1875" s="15"/>
      <c r="AZ1875" s="15"/>
      <c r="BA1875" s="15"/>
      <c r="BB1875" s="15"/>
      <c r="BC1875" s="15"/>
      <c r="BD1875" s="15"/>
      <c r="BE1875" s="15"/>
      <c r="BF1875" s="15"/>
      <c r="BG1875" s="15"/>
      <c r="BH1875" s="15"/>
      <c r="BI1875" s="15"/>
      <c r="BJ1875" s="15"/>
      <c r="BK1875" s="15"/>
      <c r="BL1875" s="15"/>
      <c r="BM1875" s="15"/>
      <c r="BN1875" s="15"/>
      <c r="BO1875" s="15"/>
      <c r="BQ1875" s="18"/>
      <c r="BR1875" s="15"/>
      <c r="BS1875" s="15"/>
      <c r="BT1875" s="15"/>
      <c r="BU1875" s="15"/>
      <c r="BV1875" s="15"/>
      <c r="BW1875" s="15"/>
      <c r="BX1875" s="15"/>
      <c r="BY1875" s="15"/>
      <c r="BZ1875" s="15"/>
    </row>
    <row r="1876" spans="1:78" ht="15" customHeight="1" x14ac:dyDescent="0.75">
      <c r="A1876" s="10">
        <v>0</v>
      </c>
      <c r="B1876" s="11">
        <v>12500</v>
      </c>
      <c r="C1876" s="11">
        <v>56960</v>
      </c>
      <c r="D1876" s="11">
        <v>69014</v>
      </c>
      <c r="E1876" s="11">
        <v>4</v>
      </c>
      <c r="F1876" s="11">
        <v>0</v>
      </c>
      <c r="G1876" s="11">
        <v>0</v>
      </c>
      <c r="H1876" s="11">
        <v>307.63666403000002</v>
      </c>
      <c r="I1876" s="11">
        <v>0</v>
      </c>
      <c r="J1876" s="11">
        <v>10</v>
      </c>
      <c r="K1876" s="11">
        <v>30.362483817000001</v>
      </c>
      <c r="L1876" s="11" t="s">
        <v>20</v>
      </c>
      <c r="M1876" s="11" t="s">
        <v>14</v>
      </c>
      <c r="N1876" s="11">
        <f t="shared" si="203"/>
        <v>0</v>
      </c>
      <c r="O1876" s="11">
        <f t="shared" si="204"/>
        <v>0</v>
      </c>
      <c r="P1876" s="11">
        <f t="shared" si="205"/>
        <v>1</v>
      </c>
      <c r="Q1876" s="11">
        <f t="shared" si="206"/>
        <v>0</v>
      </c>
      <c r="R1876" s="11">
        <f t="shared" si="207"/>
        <v>0</v>
      </c>
      <c r="S1876" s="11">
        <f t="shared" si="208"/>
        <v>0</v>
      </c>
      <c r="T1876" s="9">
        <f t="shared" si="209"/>
        <v>0</v>
      </c>
      <c r="AT1876" s="18"/>
      <c r="AU1876" s="15"/>
      <c r="AV1876" s="15"/>
      <c r="AW1876" s="15"/>
      <c r="AX1876" s="15"/>
      <c r="AY1876" s="15"/>
      <c r="AZ1876" s="15"/>
      <c r="BA1876" s="15"/>
      <c r="BB1876" s="15"/>
      <c r="BC1876" s="15"/>
      <c r="BD1876" s="15"/>
      <c r="BE1876" s="15"/>
      <c r="BF1876" s="15"/>
      <c r="BG1876" s="15"/>
      <c r="BH1876" s="15"/>
      <c r="BI1876" s="15"/>
      <c r="BJ1876" s="15"/>
      <c r="BK1876" s="15"/>
      <c r="BL1876" s="15"/>
      <c r="BM1876" s="15"/>
      <c r="BN1876" s="15"/>
      <c r="BO1876" s="15"/>
      <c r="BQ1876" s="18"/>
      <c r="BR1876" s="15"/>
      <c r="BS1876" s="15"/>
      <c r="BT1876" s="15"/>
      <c r="BU1876" s="15"/>
      <c r="BV1876" s="15"/>
      <c r="BW1876" s="15"/>
      <c r="BX1876" s="15"/>
      <c r="BY1876" s="15"/>
      <c r="BZ1876" s="15"/>
    </row>
    <row r="1877" spans="1:78" ht="15" customHeight="1" x14ac:dyDescent="0.75">
      <c r="A1877" s="10">
        <v>0</v>
      </c>
      <c r="B1877" s="11">
        <v>12500</v>
      </c>
      <c r="C1877" s="11">
        <v>83924</v>
      </c>
      <c r="D1877" s="11">
        <v>100114</v>
      </c>
      <c r="E1877" s="11">
        <v>0</v>
      </c>
      <c r="F1877" s="11">
        <v>0</v>
      </c>
      <c r="G1877" s="11">
        <v>0</v>
      </c>
      <c r="H1877" s="11">
        <v>71.304197606000002</v>
      </c>
      <c r="I1877" s="11">
        <v>1</v>
      </c>
      <c r="J1877" s="11">
        <v>20</v>
      </c>
      <c r="K1877" s="11">
        <v>34.712768805000003</v>
      </c>
      <c r="L1877" s="11" t="s">
        <v>13</v>
      </c>
      <c r="M1877" s="11" t="s">
        <v>18</v>
      </c>
      <c r="N1877" s="11">
        <f t="shared" si="203"/>
        <v>1</v>
      </c>
      <c r="O1877" s="11">
        <f t="shared" si="204"/>
        <v>0</v>
      </c>
      <c r="P1877" s="11">
        <f t="shared" si="205"/>
        <v>0</v>
      </c>
      <c r="Q1877" s="11">
        <f t="shared" si="206"/>
        <v>0</v>
      </c>
      <c r="R1877" s="11">
        <f t="shared" si="207"/>
        <v>0</v>
      </c>
      <c r="S1877" s="11">
        <f t="shared" si="208"/>
        <v>1</v>
      </c>
      <c r="T1877" s="9">
        <f t="shared" si="209"/>
        <v>71.304197606000002</v>
      </c>
      <c r="AT1877" s="18"/>
      <c r="AU1877" s="15"/>
      <c r="AV1877" s="15"/>
      <c r="AW1877" s="15"/>
      <c r="AX1877" s="15"/>
      <c r="AY1877" s="15"/>
      <c r="AZ1877" s="15"/>
      <c r="BA1877" s="15"/>
      <c r="BB1877" s="15"/>
      <c r="BC1877" s="15"/>
      <c r="BD1877" s="15"/>
      <c r="BE1877" s="15"/>
      <c r="BF1877" s="15"/>
      <c r="BG1877" s="15"/>
      <c r="BH1877" s="15"/>
      <c r="BI1877" s="15"/>
      <c r="BJ1877" s="15"/>
      <c r="BK1877" s="15"/>
      <c r="BL1877" s="15"/>
      <c r="BM1877" s="15"/>
      <c r="BN1877" s="15"/>
      <c r="BO1877" s="15"/>
      <c r="BQ1877" s="18"/>
      <c r="BR1877" s="15"/>
      <c r="BS1877" s="15"/>
      <c r="BT1877" s="15"/>
      <c r="BU1877" s="15"/>
      <c r="BV1877" s="15"/>
      <c r="BW1877" s="15"/>
      <c r="BX1877" s="15"/>
      <c r="BY1877" s="15"/>
      <c r="BZ1877" s="15"/>
    </row>
    <row r="1878" spans="1:78" ht="15" customHeight="1" x14ac:dyDescent="0.75">
      <c r="A1878" s="10">
        <v>0</v>
      </c>
      <c r="B1878" s="11">
        <v>12500</v>
      </c>
      <c r="C1878" s="11">
        <v>79900</v>
      </c>
      <c r="D1878" s="11">
        <v>94660</v>
      </c>
      <c r="E1878" s="11">
        <v>19</v>
      </c>
      <c r="F1878" s="11">
        <v>0</v>
      </c>
      <c r="G1878" s="11">
        <v>0</v>
      </c>
      <c r="H1878" s="11">
        <v>252.34969817999999</v>
      </c>
      <c r="I1878" s="11">
        <v>10</v>
      </c>
      <c r="J1878" s="11">
        <v>24</v>
      </c>
      <c r="K1878" s="11">
        <v>35.800492028000001</v>
      </c>
      <c r="L1878" s="11" t="s">
        <v>20</v>
      </c>
      <c r="M1878" s="11" t="s">
        <v>17</v>
      </c>
      <c r="N1878" s="11">
        <f t="shared" si="203"/>
        <v>0</v>
      </c>
      <c r="O1878" s="11">
        <f t="shared" si="204"/>
        <v>1</v>
      </c>
      <c r="P1878" s="11">
        <f t="shared" si="205"/>
        <v>0</v>
      </c>
      <c r="Q1878" s="11">
        <f t="shared" si="206"/>
        <v>0</v>
      </c>
      <c r="R1878" s="11">
        <f t="shared" si="207"/>
        <v>0</v>
      </c>
      <c r="S1878" s="11">
        <f t="shared" si="208"/>
        <v>0</v>
      </c>
      <c r="T1878" s="9">
        <f t="shared" si="209"/>
        <v>0</v>
      </c>
      <c r="AT1878" s="18"/>
      <c r="AU1878" s="15"/>
      <c r="AV1878" s="15"/>
      <c r="AW1878" s="15"/>
      <c r="AX1878" s="15"/>
      <c r="AY1878" s="15"/>
      <c r="AZ1878" s="15"/>
      <c r="BA1878" s="15"/>
      <c r="BB1878" s="15"/>
      <c r="BC1878" s="15"/>
      <c r="BD1878" s="15"/>
      <c r="BE1878" s="15"/>
      <c r="BF1878" s="15"/>
      <c r="BG1878" s="15"/>
      <c r="BH1878" s="15"/>
      <c r="BI1878" s="15"/>
      <c r="BJ1878" s="15"/>
      <c r="BK1878" s="15"/>
      <c r="BL1878" s="15"/>
      <c r="BM1878" s="15"/>
      <c r="BN1878" s="15"/>
      <c r="BO1878" s="15"/>
      <c r="BQ1878" s="18"/>
      <c r="BR1878" s="15"/>
      <c r="BS1878" s="15"/>
      <c r="BT1878" s="15"/>
      <c r="BU1878" s="15"/>
      <c r="BV1878" s="15"/>
      <c r="BW1878" s="15"/>
      <c r="BX1878" s="15"/>
      <c r="BY1878" s="15"/>
      <c r="BZ1878" s="15"/>
    </row>
    <row r="1879" spans="1:78" ht="15" customHeight="1" x14ac:dyDescent="0.75">
      <c r="A1879" s="10">
        <v>0</v>
      </c>
      <c r="B1879" s="11">
        <v>12500</v>
      </c>
      <c r="C1879" s="11"/>
      <c r="D1879" s="11">
        <v>52026</v>
      </c>
      <c r="E1879" s="11">
        <v>6</v>
      </c>
      <c r="F1879" s="11"/>
      <c r="G1879" s="11"/>
      <c r="H1879" s="11">
        <v>173.71723929999999</v>
      </c>
      <c r="I1879" s="11"/>
      <c r="J1879" s="11">
        <v>8</v>
      </c>
      <c r="K1879" s="11">
        <v>21.621195099000001</v>
      </c>
      <c r="L1879" s="11" t="s">
        <v>13</v>
      </c>
      <c r="M1879" s="11" t="s">
        <v>17</v>
      </c>
      <c r="N1879" s="11">
        <f t="shared" si="203"/>
        <v>1</v>
      </c>
      <c r="O1879" s="11">
        <f t="shared" si="204"/>
        <v>1</v>
      </c>
      <c r="P1879" s="11">
        <f t="shared" si="205"/>
        <v>0</v>
      </c>
      <c r="Q1879" s="11">
        <f t="shared" si="206"/>
        <v>0</v>
      </c>
      <c r="R1879" s="11">
        <f t="shared" si="207"/>
        <v>0</v>
      </c>
      <c r="S1879" s="11">
        <f t="shared" si="208"/>
        <v>0</v>
      </c>
      <c r="T1879" s="9">
        <f t="shared" si="209"/>
        <v>173.71723929999999</v>
      </c>
      <c r="AT1879" s="18"/>
      <c r="AU1879" s="15"/>
      <c r="AV1879" s="15"/>
      <c r="AW1879" s="15"/>
      <c r="AX1879" s="15"/>
      <c r="AY1879" s="15"/>
      <c r="AZ1879" s="15"/>
      <c r="BA1879" s="15"/>
      <c r="BB1879" s="15"/>
      <c r="BC1879" s="15"/>
      <c r="BD1879" s="15"/>
      <c r="BE1879" s="15"/>
      <c r="BF1879" s="15"/>
      <c r="BG1879" s="15"/>
      <c r="BH1879" s="15"/>
      <c r="BI1879" s="15"/>
      <c r="BJ1879" s="15"/>
      <c r="BK1879" s="15"/>
      <c r="BL1879" s="15"/>
      <c r="BM1879" s="15"/>
      <c r="BN1879" s="15"/>
      <c r="BO1879" s="15"/>
      <c r="BQ1879" s="18"/>
      <c r="BR1879" s="15"/>
      <c r="BS1879" s="15"/>
      <c r="BT1879" s="15"/>
      <c r="BU1879" s="15"/>
      <c r="BV1879" s="15"/>
      <c r="BW1879" s="15"/>
      <c r="BX1879" s="15"/>
      <c r="BY1879" s="15"/>
      <c r="BZ1879" s="15"/>
    </row>
    <row r="1880" spans="1:78" ht="15" customHeight="1" x14ac:dyDescent="0.75">
      <c r="A1880" s="10">
        <v>1</v>
      </c>
      <c r="B1880" s="11">
        <v>12500</v>
      </c>
      <c r="C1880" s="11">
        <v>41000</v>
      </c>
      <c r="D1880" s="11">
        <v>64680</v>
      </c>
      <c r="E1880" s="11">
        <v>2</v>
      </c>
      <c r="F1880" s="11">
        <v>0</v>
      </c>
      <c r="G1880" s="11">
        <v>0</v>
      </c>
      <c r="H1880" s="11">
        <v>70.900000000000006</v>
      </c>
      <c r="I1880" s="11">
        <v>3</v>
      </c>
      <c r="J1880" s="11">
        <v>30</v>
      </c>
      <c r="K1880" s="11"/>
      <c r="L1880" s="11" t="s">
        <v>20</v>
      </c>
      <c r="M1880" s="11" t="s">
        <v>14</v>
      </c>
      <c r="N1880" s="11">
        <f t="shared" si="203"/>
        <v>0</v>
      </c>
      <c r="O1880" s="11">
        <f t="shared" si="204"/>
        <v>0</v>
      </c>
      <c r="P1880" s="11">
        <f t="shared" si="205"/>
        <v>1</v>
      </c>
      <c r="Q1880" s="11">
        <f t="shared" si="206"/>
        <v>0</v>
      </c>
      <c r="R1880" s="11">
        <f t="shared" si="207"/>
        <v>0</v>
      </c>
      <c r="S1880" s="11">
        <f t="shared" si="208"/>
        <v>0</v>
      </c>
      <c r="T1880" s="9">
        <f t="shared" si="209"/>
        <v>0</v>
      </c>
      <c r="AT1880" s="18"/>
      <c r="AU1880" s="15"/>
      <c r="AV1880" s="15"/>
      <c r="AW1880" s="15"/>
      <c r="AX1880" s="15"/>
      <c r="AY1880" s="15"/>
      <c r="AZ1880" s="15"/>
      <c r="BA1880" s="15"/>
      <c r="BB1880" s="15"/>
      <c r="BC1880" s="15"/>
      <c r="BD1880" s="15"/>
      <c r="BE1880" s="15"/>
      <c r="BF1880" s="15"/>
      <c r="BG1880" s="15"/>
      <c r="BH1880" s="15"/>
      <c r="BI1880" s="15"/>
      <c r="BJ1880" s="15"/>
      <c r="BK1880" s="15"/>
      <c r="BL1880" s="15"/>
      <c r="BM1880" s="15"/>
      <c r="BN1880" s="15"/>
      <c r="BO1880" s="15"/>
      <c r="BQ1880" s="18"/>
      <c r="BR1880" s="15"/>
      <c r="BS1880" s="15"/>
      <c r="BT1880" s="15"/>
      <c r="BU1880" s="15"/>
      <c r="BV1880" s="15"/>
      <c r="BW1880" s="15"/>
      <c r="BX1880" s="15"/>
      <c r="BY1880" s="15"/>
      <c r="BZ1880" s="15"/>
    </row>
    <row r="1881" spans="1:78" ht="15" customHeight="1" x14ac:dyDescent="0.75">
      <c r="A1881" s="10">
        <v>1</v>
      </c>
      <c r="B1881" s="11">
        <v>12500</v>
      </c>
      <c r="C1881" s="11">
        <v>41301</v>
      </c>
      <c r="D1881" s="11">
        <v>60000</v>
      </c>
      <c r="E1881" s="11">
        <v>2</v>
      </c>
      <c r="F1881" s="11">
        <v>0</v>
      </c>
      <c r="G1881" s="11">
        <v>0</v>
      </c>
      <c r="H1881" s="11">
        <v>77.233333333000004</v>
      </c>
      <c r="I1881" s="11">
        <v>0</v>
      </c>
      <c r="J1881" s="11">
        <v>12</v>
      </c>
      <c r="K1881" s="11"/>
      <c r="L1881" s="11" t="s">
        <v>20</v>
      </c>
      <c r="M1881" s="11" t="s">
        <v>14</v>
      </c>
      <c r="N1881" s="11">
        <f t="shared" si="203"/>
        <v>0</v>
      </c>
      <c r="O1881" s="11">
        <f t="shared" si="204"/>
        <v>0</v>
      </c>
      <c r="P1881" s="11">
        <f t="shared" si="205"/>
        <v>1</v>
      </c>
      <c r="Q1881" s="11">
        <f t="shared" si="206"/>
        <v>0</v>
      </c>
      <c r="R1881" s="11">
        <f t="shared" si="207"/>
        <v>0</v>
      </c>
      <c r="S1881" s="11">
        <f t="shared" si="208"/>
        <v>0</v>
      </c>
      <c r="T1881" s="9">
        <f t="shared" si="209"/>
        <v>0</v>
      </c>
      <c r="AT1881" s="18"/>
      <c r="AU1881" s="15"/>
      <c r="AV1881" s="15"/>
      <c r="AW1881" s="15"/>
      <c r="AX1881" s="15"/>
      <c r="AY1881" s="15"/>
      <c r="AZ1881" s="15"/>
      <c r="BA1881" s="15"/>
      <c r="BB1881" s="15"/>
      <c r="BC1881" s="15"/>
      <c r="BD1881" s="15"/>
      <c r="BE1881" s="15"/>
      <c r="BF1881" s="15"/>
      <c r="BG1881" s="15"/>
      <c r="BH1881" s="15"/>
      <c r="BI1881" s="15"/>
      <c r="BJ1881" s="15"/>
      <c r="BK1881" s="15"/>
      <c r="BL1881" s="15"/>
      <c r="BM1881" s="15"/>
      <c r="BN1881" s="15"/>
      <c r="BO1881" s="15"/>
      <c r="BQ1881" s="18"/>
      <c r="BR1881" s="15"/>
      <c r="BS1881" s="15"/>
      <c r="BT1881" s="15"/>
      <c r="BU1881" s="15"/>
      <c r="BV1881" s="15"/>
      <c r="BW1881" s="15"/>
      <c r="BX1881" s="15"/>
      <c r="BY1881" s="15"/>
      <c r="BZ1881" s="15"/>
    </row>
    <row r="1882" spans="1:78" ht="15" customHeight="1" x14ac:dyDescent="0.75">
      <c r="A1882" s="10">
        <v>1</v>
      </c>
      <c r="B1882" s="11">
        <v>12500</v>
      </c>
      <c r="C1882" s="11">
        <v>55000</v>
      </c>
      <c r="D1882" s="11">
        <v>75393</v>
      </c>
      <c r="E1882" s="11">
        <v>0.75</v>
      </c>
      <c r="F1882" s="11">
        <v>0</v>
      </c>
      <c r="G1882" s="11">
        <v>1</v>
      </c>
      <c r="H1882" s="11">
        <v>113.03333333</v>
      </c>
      <c r="I1882" s="11">
        <v>1</v>
      </c>
      <c r="J1882" s="11">
        <v>16</v>
      </c>
      <c r="K1882" s="11"/>
      <c r="L1882" s="11" t="s">
        <v>20</v>
      </c>
      <c r="M1882" s="11" t="s">
        <v>14</v>
      </c>
      <c r="N1882" s="11">
        <f t="shared" si="203"/>
        <v>0</v>
      </c>
      <c r="O1882" s="11">
        <f t="shared" si="204"/>
        <v>0</v>
      </c>
      <c r="P1882" s="11">
        <f t="shared" si="205"/>
        <v>1</v>
      </c>
      <c r="Q1882" s="11">
        <f t="shared" si="206"/>
        <v>0</v>
      </c>
      <c r="R1882" s="11">
        <f t="shared" si="207"/>
        <v>0</v>
      </c>
      <c r="S1882" s="11">
        <f t="shared" si="208"/>
        <v>0</v>
      </c>
      <c r="T1882" s="9">
        <f t="shared" si="209"/>
        <v>0</v>
      </c>
      <c r="AT1882" s="18"/>
      <c r="AU1882" s="15"/>
      <c r="AV1882" s="15"/>
      <c r="AW1882" s="15"/>
      <c r="AX1882" s="15"/>
      <c r="AY1882" s="15"/>
      <c r="AZ1882" s="15"/>
      <c r="BA1882" s="15"/>
      <c r="BB1882" s="15"/>
      <c r="BC1882" s="15"/>
      <c r="BD1882" s="15"/>
      <c r="BE1882" s="15"/>
      <c r="BF1882" s="15"/>
      <c r="BG1882" s="15"/>
      <c r="BH1882" s="15"/>
      <c r="BI1882" s="15"/>
      <c r="BJ1882" s="15"/>
      <c r="BK1882" s="15"/>
      <c r="BL1882" s="15"/>
      <c r="BM1882" s="15"/>
      <c r="BN1882" s="15"/>
      <c r="BO1882" s="15"/>
      <c r="BQ1882" s="18"/>
      <c r="BR1882" s="15"/>
      <c r="BS1882" s="15"/>
      <c r="BT1882" s="15"/>
      <c r="BU1882" s="15"/>
      <c r="BV1882" s="15"/>
      <c r="BW1882" s="15"/>
      <c r="BX1882" s="15"/>
      <c r="BY1882" s="15"/>
      <c r="BZ1882" s="15"/>
    </row>
    <row r="1883" spans="1:78" ht="15" customHeight="1" x14ac:dyDescent="0.75">
      <c r="A1883" s="10">
        <v>0</v>
      </c>
      <c r="B1883" s="11">
        <v>12500</v>
      </c>
      <c r="C1883" s="11">
        <v>77100</v>
      </c>
      <c r="D1883" s="11">
        <v>90550</v>
      </c>
      <c r="E1883" s="11"/>
      <c r="F1883" s="11">
        <v>0</v>
      </c>
      <c r="G1883" s="11">
        <v>0</v>
      </c>
      <c r="H1883" s="11">
        <v>173.46666667</v>
      </c>
      <c r="I1883" s="11">
        <v>1</v>
      </c>
      <c r="J1883" s="11">
        <v>26</v>
      </c>
      <c r="K1883" s="11"/>
      <c r="L1883" s="11" t="s">
        <v>13</v>
      </c>
      <c r="M1883" s="11" t="s">
        <v>15</v>
      </c>
      <c r="N1883" s="11">
        <f t="shared" si="203"/>
        <v>1</v>
      </c>
      <c r="O1883" s="11">
        <f t="shared" si="204"/>
        <v>0</v>
      </c>
      <c r="P1883" s="11">
        <f t="shared" si="205"/>
        <v>0</v>
      </c>
      <c r="Q1883" s="11">
        <f t="shared" si="206"/>
        <v>1</v>
      </c>
      <c r="R1883" s="11">
        <f t="shared" si="207"/>
        <v>0</v>
      </c>
      <c r="S1883" s="11">
        <f t="shared" si="208"/>
        <v>0</v>
      </c>
      <c r="T1883" s="9">
        <f t="shared" si="209"/>
        <v>173.46666667</v>
      </c>
      <c r="AT1883" s="18"/>
      <c r="AU1883" s="15"/>
      <c r="AV1883" s="15"/>
      <c r="AW1883" s="15"/>
      <c r="AX1883" s="15"/>
      <c r="AY1883" s="15"/>
      <c r="AZ1883" s="15"/>
      <c r="BA1883" s="15"/>
      <c r="BB1883" s="15"/>
      <c r="BC1883" s="15"/>
      <c r="BD1883" s="15"/>
      <c r="BE1883" s="15"/>
      <c r="BF1883" s="15"/>
      <c r="BG1883" s="15"/>
      <c r="BH1883" s="15"/>
      <c r="BI1883" s="15"/>
      <c r="BJ1883" s="15"/>
      <c r="BK1883" s="15"/>
      <c r="BL1883" s="15"/>
      <c r="BM1883" s="15"/>
      <c r="BN1883" s="15"/>
      <c r="BO1883" s="15"/>
      <c r="BQ1883" s="18"/>
      <c r="BR1883" s="15"/>
      <c r="BS1883" s="15"/>
      <c r="BT1883" s="15"/>
      <c r="BU1883" s="15"/>
      <c r="BV1883" s="15"/>
      <c r="BW1883" s="15"/>
      <c r="BX1883" s="15"/>
      <c r="BY1883" s="15"/>
      <c r="BZ1883" s="15"/>
    </row>
    <row r="1884" spans="1:78" ht="15" customHeight="1" x14ac:dyDescent="0.75">
      <c r="A1884" s="10">
        <v>0</v>
      </c>
      <c r="B1884" s="11">
        <v>12500</v>
      </c>
      <c r="C1884" s="11">
        <v>71582</v>
      </c>
      <c r="D1884" s="11">
        <v>93400</v>
      </c>
      <c r="E1884" s="11">
        <v>6</v>
      </c>
      <c r="F1884" s="11">
        <v>3</v>
      </c>
      <c r="G1884" s="11">
        <v>0</v>
      </c>
      <c r="H1884" s="11">
        <v>74.066666667000007</v>
      </c>
      <c r="I1884" s="11">
        <v>1</v>
      </c>
      <c r="J1884" s="11">
        <v>21</v>
      </c>
      <c r="K1884" s="11"/>
      <c r="L1884" s="11" t="s">
        <v>20</v>
      </c>
      <c r="M1884" s="11" t="s">
        <v>14</v>
      </c>
      <c r="N1884" s="11">
        <f t="shared" si="203"/>
        <v>0</v>
      </c>
      <c r="O1884" s="11">
        <f t="shared" si="204"/>
        <v>0</v>
      </c>
      <c r="P1884" s="11">
        <f t="shared" si="205"/>
        <v>1</v>
      </c>
      <c r="Q1884" s="11">
        <f t="shared" si="206"/>
        <v>0</v>
      </c>
      <c r="R1884" s="11">
        <f t="shared" si="207"/>
        <v>0</v>
      </c>
      <c r="S1884" s="11">
        <f t="shared" si="208"/>
        <v>0</v>
      </c>
      <c r="T1884" s="9">
        <f t="shared" si="209"/>
        <v>0</v>
      </c>
      <c r="AT1884" s="18"/>
      <c r="AU1884" s="15"/>
      <c r="AV1884" s="15"/>
      <c r="AW1884" s="15"/>
      <c r="AX1884" s="15"/>
      <c r="AY1884" s="15"/>
      <c r="AZ1884" s="15"/>
      <c r="BA1884" s="15"/>
      <c r="BB1884" s="15"/>
      <c r="BC1884" s="15"/>
      <c r="BD1884" s="15"/>
      <c r="BE1884" s="15"/>
      <c r="BF1884" s="15"/>
      <c r="BG1884" s="15"/>
      <c r="BH1884" s="15"/>
      <c r="BI1884" s="15"/>
      <c r="BJ1884" s="15"/>
      <c r="BK1884" s="15"/>
      <c r="BL1884" s="15"/>
      <c r="BM1884" s="15"/>
      <c r="BN1884" s="15"/>
      <c r="BO1884" s="15"/>
      <c r="BQ1884" s="18"/>
      <c r="BR1884" s="15"/>
      <c r="BS1884" s="15"/>
      <c r="BT1884" s="15"/>
      <c r="BU1884" s="15"/>
      <c r="BV1884" s="15"/>
      <c r="BW1884" s="15"/>
      <c r="BX1884" s="15"/>
      <c r="BY1884" s="15"/>
      <c r="BZ1884" s="15"/>
    </row>
    <row r="1885" spans="1:78" ht="15" customHeight="1" x14ac:dyDescent="0.75">
      <c r="A1885" s="10">
        <v>1</v>
      </c>
      <c r="B1885" s="11">
        <v>12500</v>
      </c>
      <c r="C1885" s="11">
        <v>53060</v>
      </c>
      <c r="D1885" s="11">
        <v>67500</v>
      </c>
      <c r="E1885" s="11">
        <v>16</v>
      </c>
      <c r="F1885" s="11">
        <v>0</v>
      </c>
      <c r="G1885" s="11">
        <v>5</v>
      </c>
      <c r="H1885" s="11">
        <v>183.63333333</v>
      </c>
      <c r="I1885" s="11">
        <v>0</v>
      </c>
      <c r="J1885" s="11">
        <v>15</v>
      </c>
      <c r="K1885" s="11"/>
      <c r="L1885" s="11" t="s">
        <v>20</v>
      </c>
      <c r="M1885" s="11" t="s">
        <v>15</v>
      </c>
      <c r="N1885" s="11">
        <f t="shared" si="203"/>
        <v>0</v>
      </c>
      <c r="O1885" s="11">
        <f t="shared" si="204"/>
        <v>0</v>
      </c>
      <c r="P1885" s="11">
        <f t="shared" si="205"/>
        <v>0</v>
      </c>
      <c r="Q1885" s="11">
        <f t="shared" si="206"/>
        <v>1</v>
      </c>
      <c r="R1885" s="11">
        <f t="shared" si="207"/>
        <v>0</v>
      </c>
      <c r="S1885" s="11">
        <f t="shared" si="208"/>
        <v>0</v>
      </c>
      <c r="T1885" s="9">
        <f t="shared" si="209"/>
        <v>0</v>
      </c>
      <c r="AT1885" s="18"/>
      <c r="AU1885" s="15"/>
      <c r="AV1885" s="15"/>
      <c r="AW1885" s="15"/>
      <c r="AX1885" s="15"/>
      <c r="AY1885" s="15"/>
      <c r="AZ1885" s="15"/>
      <c r="BA1885" s="15"/>
      <c r="BB1885" s="15"/>
      <c r="BC1885" s="15"/>
      <c r="BD1885" s="15"/>
      <c r="BE1885" s="15"/>
      <c r="BF1885" s="15"/>
      <c r="BG1885" s="15"/>
      <c r="BH1885" s="15"/>
      <c r="BI1885" s="15"/>
      <c r="BJ1885" s="15"/>
      <c r="BK1885" s="15"/>
      <c r="BL1885" s="15"/>
      <c r="BM1885" s="15"/>
      <c r="BN1885" s="15"/>
      <c r="BO1885" s="15"/>
      <c r="BQ1885" s="18"/>
      <c r="BR1885" s="15"/>
      <c r="BS1885" s="15"/>
      <c r="BT1885" s="15"/>
      <c r="BU1885" s="15"/>
      <c r="BV1885" s="15"/>
      <c r="BW1885" s="15"/>
      <c r="BX1885" s="15"/>
      <c r="BY1885" s="15"/>
      <c r="BZ1885" s="15"/>
    </row>
    <row r="1886" spans="1:78" ht="15" customHeight="1" x14ac:dyDescent="0.75">
      <c r="A1886" s="10">
        <v>1</v>
      </c>
      <c r="B1886" s="11">
        <v>12500</v>
      </c>
      <c r="C1886" s="11">
        <v>69192</v>
      </c>
      <c r="D1886" s="11">
        <v>105300</v>
      </c>
      <c r="E1886" s="11">
        <v>4</v>
      </c>
      <c r="F1886" s="11">
        <v>0</v>
      </c>
      <c r="G1886" s="11">
        <v>0</v>
      </c>
      <c r="H1886" s="11">
        <v>282.03333333</v>
      </c>
      <c r="I1886" s="11">
        <v>1</v>
      </c>
      <c r="J1886" s="11">
        <v>23</v>
      </c>
      <c r="K1886" s="11"/>
      <c r="L1886" s="11" t="s">
        <v>20</v>
      </c>
      <c r="M1886" s="11" t="s">
        <v>17</v>
      </c>
      <c r="N1886" s="11">
        <f t="shared" si="203"/>
        <v>0</v>
      </c>
      <c r="O1886" s="11">
        <f t="shared" si="204"/>
        <v>1</v>
      </c>
      <c r="P1886" s="11">
        <f t="shared" si="205"/>
        <v>0</v>
      </c>
      <c r="Q1886" s="11">
        <f t="shared" si="206"/>
        <v>0</v>
      </c>
      <c r="R1886" s="11">
        <f t="shared" si="207"/>
        <v>0</v>
      </c>
      <c r="S1886" s="11">
        <f t="shared" si="208"/>
        <v>0</v>
      </c>
      <c r="T1886" s="9">
        <f t="shared" si="209"/>
        <v>0</v>
      </c>
      <c r="AT1886" s="18"/>
      <c r="AU1886" s="15"/>
      <c r="AV1886" s="15"/>
      <c r="AW1886" s="15"/>
      <c r="AX1886" s="15"/>
      <c r="AY1886" s="15"/>
      <c r="AZ1886" s="15"/>
      <c r="BA1886" s="15"/>
      <c r="BB1886" s="15"/>
      <c r="BC1886" s="15"/>
      <c r="BD1886" s="15"/>
      <c r="BE1886" s="15"/>
      <c r="BF1886" s="15"/>
      <c r="BG1886" s="15"/>
      <c r="BH1886" s="15"/>
      <c r="BI1886" s="15"/>
      <c r="BJ1886" s="15"/>
      <c r="BK1886" s="15"/>
      <c r="BL1886" s="15"/>
      <c r="BM1886" s="15"/>
      <c r="BN1886" s="15"/>
      <c r="BO1886" s="15"/>
      <c r="BQ1886" s="18"/>
      <c r="BR1886" s="15"/>
      <c r="BS1886" s="15"/>
      <c r="BT1886" s="15"/>
      <c r="BU1886" s="15"/>
      <c r="BV1886" s="15"/>
      <c r="BW1886" s="15"/>
      <c r="BX1886" s="15"/>
      <c r="BY1886" s="15"/>
      <c r="BZ1886" s="15"/>
    </row>
    <row r="1887" spans="1:78" ht="15" customHeight="1" x14ac:dyDescent="0.75">
      <c r="A1887" s="10">
        <v>1</v>
      </c>
      <c r="B1887" s="11">
        <v>12500</v>
      </c>
      <c r="C1887" s="11">
        <v>62000</v>
      </c>
      <c r="D1887" s="11">
        <v>102600</v>
      </c>
      <c r="E1887" s="11">
        <v>10</v>
      </c>
      <c r="F1887" s="11">
        <v>2</v>
      </c>
      <c r="G1887" s="11">
        <v>6</v>
      </c>
      <c r="H1887" s="11">
        <v>226.43333333000001</v>
      </c>
      <c r="I1887" s="11">
        <v>4</v>
      </c>
      <c r="J1887" s="11">
        <v>42</v>
      </c>
      <c r="K1887" s="11"/>
      <c r="L1887" s="11" t="s">
        <v>13</v>
      </c>
      <c r="M1887" s="11" t="s">
        <v>14</v>
      </c>
      <c r="N1887" s="11">
        <f t="shared" si="203"/>
        <v>1</v>
      </c>
      <c r="O1887" s="11">
        <f t="shared" si="204"/>
        <v>0</v>
      </c>
      <c r="P1887" s="11">
        <f t="shared" si="205"/>
        <v>1</v>
      </c>
      <c r="Q1887" s="11">
        <f t="shared" si="206"/>
        <v>0</v>
      </c>
      <c r="R1887" s="11">
        <f t="shared" si="207"/>
        <v>0</v>
      </c>
      <c r="S1887" s="11">
        <f t="shared" si="208"/>
        <v>0</v>
      </c>
      <c r="T1887" s="9">
        <f t="shared" si="209"/>
        <v>226.43333333000001</v>
      </c>
      <c r="AT1887" s="18"/>
      <c r="AU1887" s="15"/>
      <c r="AV1887" s="15"/>
      <c r="AW1887" s="15"/>
      <c r="AX1887" s="15"/>
      <c r="AY1887" s="15"/>
      <c r="AZ1887" s="15"/>
      <c r="BA1887" s="15"/>
      <c r="BB1887" s="15"/>
      <c r="BC1887" s="15"/>
      <c r="BD1887" s="15"/>
      <c r="BE1887" s="15"/>
      <c r="BF1887" s="15"/>
      <c r="BG1887" s="15"/>
      <c r="BH1887" s="15"/>
      <c r="BI1887" s="15"/>
      <c r="BJ1887" s="15"/>
      <c r="BK1887" s="15"/>
      <c r="BL1887" s="15"/>
      <c r="BM1887" s="15"/>
      <c r="BN1887" s="15"/>
      <c r="BO1887" s="15"/>
      <c r="BQ1887" s="18"/>
      <c r="BR1887" s="15"/>
      <c r="BS1887" s="15"/>
      <c r="BT1887" s="15"/>
      <c r="BU1887" s="15"/>
      <c r="BV1887" s="15"/>
      <c r="BW1887" s="15"/>
      <c r="BX1887" s="15"/>
      <c r="BY1887" s="15"/>
      <c r="BZ1887" s="15"/>
    </row>
    <row r="1888" spans="1:78" ht="15" customHeight="1" x14ac:dyDescent="0.75">
      <c r="A1888" s="10">
        <v>0</v>
      </c>
      <c r="B1888" s="11">
        <v>12500</v>
      </c>
      <c r="C1888" s="11">
        <v>50097</v>
      </c>
      <c r="D1888" s="11">
        <v>73846</v>
      </c>
      <c r="E1888" s="11">
        <v>1</v>
      </c>
      <c r="F1888" s="11">
        <v>0</v>
      </c>
      <c r="G1888" s="11">
        <v>0</v>
      </c>
      <c r="H1888" s="11">
        <v>267.86545832000002</v>
      </c>
      <c r="I1888" s="11">
        <v>0</v>
      </c>
      <c r="J1888" s="11">
        <v>20</v>
      </c>
      <c r="K1888" s="11">
        <v>29.159609493000001</v>
      </c>
      <c r="L1888" s="11" t="s">
        <v>20</v>
      </c>
      <c r="M1888" s="11" t="s">
        <v>14</v>
      </c>
      <c r="N1888" s="11">
        <f t="shared" si="203"/>
        <v>0</v>
      </c>
      <c r="O1888" s="11">
        <f t="shared" si="204"/>
        <v>0</v>
      </c>
      <c r="P1888" s="11">
        <f t="shared" si="205"/>
        <v>1</v>
      </c>
      <c r="Q1888" s="11">
        <f t="shared" si="206"/>
        <v>0</v>
      </c>
      <c r="R1888" s="11">
        <f t="shared" si="207"/>
        <v>0</v>
      </c>
      <c r="S1888" s="11">
        <f t="shared" si="208"/>
        <v>0</v>
      </c>
      <c r="T1888" s="9">
        <f t="shared" si="209"/>
        <v>0</v>
      </c>
      <c r="AT1888" s="18"/>
      <c r="AU1888" s="15"/>
      <c r="AV1888" s="15"/>
      <c r="AW1888" s="15"/>
      <c r="AX1888" s="15"/>
      <c r="AY1888" s="15"/>
      <c r="AZ1888" s="15"/>
      <c r="BA1888" s="15"/>
      <c r="BB1888" s="15"/>
      <c r="BC1888" s="15"/>
      <c r="BD1888" s="15"/>
      <c r="BE1888" s="15"/>
      <c r="BF1888" s="15"/>
      <c r="BG1888" s="15"/>
      <c r="BH1888" s="15"/>
      <c r="BI1888" s="15"/>
      <c r="BJ1888" s="15"/>
      <c r="BK1888" s="15"/>
      <c r="BL1888" s="15"/>
      <c r="BM1888" s="15"/>
      <c r="BN1888" s="15"/>
      <c r="BO1888" s="15"/>
      <c r="BQ1888" s="18"/>
      <c r="BR1888" s="15"/>
      <c r="BS1888" s="15"/>
      <c r="BT1888" s="15"/>
      <c r="BU1888" s="15"/>
      <c r="BV1888" s="15"/>
      <c r="BW1888" s="15"/>
      <c r="BX1888" s="15"/>
      <c r="BY1888" s="15"/>
      <c r="BZ1888" s="15"/>
    </row>
    <row r="1889" spans="1:78" ht="15" customHeight="1" x14ac:dyDescent="0.75">
      <c r="A1889" s="10">
        <v>0</v>
      </c>
      <c r="B1889" s="11">
        <v>12500</v>
      </c>
      <c r="C1889" s="11">
        <v>77792</v>
      </c>
      <c r="D1889" s="11">
        <v>100812</v>
      </c>
      <c r="E1889" s="11">
        <v>10</v>
      </c>
      <c r="F1889" s="11">
        <v>2</v>
      </c>
      <c r="G1889" s="11">
        <v>0</v>
      </c>
      <c r="H1889" s="11">
        <v>182.9569956</v>
      </c>
      <c r="I1889" s="11">
        <v>1</v>
      </c>
      <c r="J1889" s="11">
        <v>29</v>
      </c>
      <c r="K1889" s="11">
        <v>27.385873236999998</v>
      </c>
      <c r="L1889" s="11" t="s">
        <v>20</v>
      </c>
      <c r="M1889" s="11" t="s">
        <v>18</v>
      </c>
      <c r="N1889" s="11">
        <f t="shared" si="203"/>
        <v>0</v>
      </c>
      <c r="O1889" s="11">
        <f t="shared" si="204"/>
        <v>0</v>
      </c>
      <c r="P1889" s="11">
        <f t="shared" si="205"/>
        <v>0</v>
      </c>
      <c r="Q1889" s="11">
        <f t="shared" si="206"/>
        <v>0</v>
      </c>
      <c r="R1889" s="11">
        <f t="shared" si="207"/>
        <v>0</v>
      </c>
      <c r="S1889" s="11">
        <f t="shared" si="208"/>
        <v>1</v>
      </c>
      <c r="T1889" s="9">
        <f t="shared" si="209"/>
        <v>0</v>
      </c>
      <c r="AT1889" s="18"/>
      <c r="AU1889" s="15"/>
      <c r="AV1889" s="15"/>
      <c r="AW1889" s="15"/>
      <c r="AX1889" s="15"/>
      <c r="AY1889" s="15"/>
      <c r="AZ1889" s="15"/>
      <c r="BA1889" s="15"/>
      <c r="BB1889" s="15"/>
      <c r="BC1889" s="15"/>
      <c r="BD1889" s="15"/>
      <c r="BE1889" s="15"/>
      <c r="BF1889" s="15"/>
      <c r="BG1889" s="15"/>
      <c r="BH1889" s="15"/>
      <c r="BI1889" s="15"/>
      <c r="BJ1889" s="15"/>
      <c r="BK1889" s="15"/>
      <c r="BL1889" s="15"/>
      <c r="BM1889" s="15"/>
      <c r="BN1889" s="15"/>
      <c r="BO1889" s="15"/>
      <c r="BQ1889" s="18"/>
      <c r="BR1889" s="15"/>
      <c r="BS1889" s="15"/>
      <c r="BT1889" s="15"/>
      <c r="BU1889" s="15"/>
      <c r="BV1889" s="15"/>
      <c r="BW1889" s="15"/>
      <c r="BX1889" s="15"/>
      <c r="BY1889" s="15"/>
      <c r="BZ1889" s="15"/>
    </row>
    <row r="1890" spans="1:78" ht="15" customHeight="1" x14ac:dyDescent="0.75">
      <c r="A1890" s="10">
        <v>0</v>
      </c>
      <c r="B1890" s="11">
        <v>12500</v>
      </c>
      <c r="C1890" s="11">
        <v>53354</v>
      </c>
      <c r="D1890" s="11">
        <v>79893</v>
      </c>
      <c r="E1890" s="11">
        <v>10</v>
      </c>
      <c r="F1890" s="11">
        <v>2</v>
      </c>
      <c r="G1890" s="11">
        <v>0</v>
      </c>
      <c r="H1890" s="11">
        <v>249.43595428</v>
      </c>
      <c r="I1890" s="11">
        <v>1</v>
      </c>
      <c r="J1890" s="11">
        <v>29</v>
      </c>
      <c r="K1890" s="11">
        <v>35.020885784999997</v>
      </c>
      <c r="L1890" s="11" t="s">
        <v>13</v>
      </c>
      <c r="M1890" s="11" t="s">
        <v>15</v>
      </c>
      <c r="N1890" s="11">
        <f t="shared" si="203"/>
        <v>1</v>
      </c>
      <c r="O1890" s="11">
        <f t="shared" si="204"/>
        <v>0</v>
      </c>
      <c r="P1890" s="11">
        <f t="shared" si="205"/>
        <v>0</v>
      </c>
      <c r="Q1890" s="11">
        <f t="shared" si="206"/>
        <v>1</v>
      </c>
      <c r="R1890" s="11">
        <f t="shared" si="207"/>
        <v>0</v>
      </c>
      <c r="S1890" s="11">
        <f t="shared" si="208"/>
        <v>0</v>
      </c>
      <c r="T1890" s="9">
        <f t="shared" si="209"/>
        <v>249.43595428</v>
      </c>
      <c r="AT1890" s="18"/>
      <c r="AU1890" s="15"/>
      <c r="AV1890" s="15"/>
      <c r="AW1890" s="15"/>
      <c r="AX1890" s="15"/>
      <c r="AY1890" s="15"/>
      <c r="AZ1890" s="15"/>
      <c r="BA1890" s="15"/>
      <c r="BB1890" s="15"/>
      <c r="BC1890" s="15"/>
      <c r="BD1890" s="15"/>
      <c r="BE1890" s="15"/>
      <c r="BF1890" s="15"/>
      <c r="BG1890" s="15"/>
      <c r="BH1890" s="15"/>
      <c r="BI1890" s="15"/>
      <c r="BJ1890" s="15"/>
      <c r="BK1890" s="15"/>
      <c r="BL1890" s="15"/>
      <c r="BM1890" s="15"/>
      <c r="BN1890" s="15"/>
      <c r="BO1890" s="15"/>
      <c r="BQ1890" s="18"/>
      <c r="BR1890" s="15"/>
      <c r="BS1890" s="15"/>
      <c r="BT1890" s="15"/>
      <c r="BU1890" s="15"/>
      <c r="BV1890" s="15"/>
      <c r="BW1890" s="15"/>
      <c r="BX1890" s="15"/>
      <c r="BY1890" s="15"/>
      <c r="BZ1890" s="15"/>
    </row>
    <row r="1891" spans="1:78" ht="15" customHeight="1" x14ac:dyDescent="0.75">
      <c r="A1891" s="10">
        <v>0</v>
      </c>
      <c r="B1891" s="11">
        <v>12500</v>
      </c>
      <c r="C1891" s="11">
        <v>66163</v>
      </c>
      <c r="D1891" s="11">
        <v>83727</v>
      </c>
      <c r="E1891" s="11">
        <v>4</v>
      </c>
      <c r="F1891" s="11">
        <v>1</v>
      </c>
      <c r="G1891" s="11">
        <v>2</v>
      </c>
      <c r="H1891" s="11">
        <v>176.93524747999999</v>
      </c>
      <c r="I1891" s="11">
        <v>3</v>
      </c>
      <c r="J1891" s="11">
        <v>30</v>
      </c>
      <c r="K1891" s="11">
        <v>36.774639954000001</v>
      </c>
      <c r="L1891" s="11" t="s">
        <v>20</v>
      </c>
      <c r="M1891" s="11" t="s">
        <v>15</v>
      </c>
      <c r="N1891" s="11">
        <f t="shared" si="203"/>
        <v>0</v>
      </c>
      <c r="O1891" s="11">
        <f t="shared" si="204"/>
        <v>0</v>
      </c>
      <c r="P1891" s="11">
        <f t="shared" si="205"/>
        <v>0</v>
      </c>
      <c r="Q1891" s="11">
        <f t="shared" si="206"/>
        <v>1</v>
      </c>
      <c r="R1891" s="11">
        <f t="shared" si="207"/>
        <v>0</v>
      </c>
      <c r="S1891" s="11">
        <f t="shared" si="208"/>
        <v>0</v>
      </c>
      <c r="T1891" s="9">
        <f t="shared" si="209"/>
        <v>0</v>
      </c>
      <c r="AT1891" s="18"/>
      <c r="AU1891" s="15"/>
      <c r="AV1891" s="15"/>
      <c r="AW1891" s="15"/>
      <c r="AX1891" s="15"/>
      <c r="AY1891" s="15"/>
      <c r="AZ1891" s="15"/>
      <c r="BA1891" s="15"/>
      <c r="BB1891" s="15"/>
      <c r="BC1891" s="15"/>
      <c r="BD1891" s="15"/>
      <c r="BE1891" s="15"/>
      <c r="BF1891" s="15"/>
      <c r="BG1891" s="15"/>
      <c r="BH1891" s="15"/>
      <c r="BI1891" s="15"/>
      <c r="BJ1891" s="15"/>
      <c r="BK1891" s="15"/>
      <c r="BL1891" s="15"/>
      <c r="BM1891" s="15"/>
      <c r="BN1891" s="15"/>
      <c r="BO1891" s="15"/>
      <c r="BQ1891" s="18"/>
      <c r="BR1891" s="15"/>
      <c r="BS1891" s="15"/>
      <c r="BT1891" s="15"/>
      <c r="BU1891" s="15"/>
      <c r="BV1891" s="15"/>
      <c r="BW1891" s="15"/>
      <c r="BX1891" s="15"/>
      <c r="BY1891" s="15"/>
      <c r="BZ1891" s="15"/>
    </row>
    <row r="1892" spans="1:78" ht="15" customHeight="1" x14ac:dyDescent="0.75">
      <c r="A1892" s="10">
        <v>0</v>
      </c>
      <c r="B1892" s="11">
        <v>12500</v>
      </c>
      <c r="C1892" s="11">
        <v>81865</v>
      </c>
      <c r="D1892" s="11">
        <v>101048</v>
      </c>
      <c r="E1892" s="11">
        <v>1</v>
      </c>
      <c r="F1892" s="11">
        <v>0</v>
      </c>
      <c r="G1892" s="11">
        <v>0</v>
      </c>
      <c r="H1892" s="11">
        <v>147.40222743999999</v>
      </c>
      <c r="I1892" s="11">
        <v>0</v>
      </c>
      <c r="J1892" s="11">
        <v>23</v>
      </c>
      <c r="K1892" s="11">
        <v>38.855162720999999</v>
      </c>
      <c r="L1892" s="11" t="s">
        <v>20</v>
      </c>
      <c r="M1892" s="11" t="s">
        <v>14</v>
      </c>
      <c r="N1892" s="11">
        <f t="shared" si="203"/>
        <v>0</v>
      </c>
      <c r="O1892" s="11">
        <f t="shared" si="204"/>
        <v>0</v>
      </c>
      <c r="P1892" s="11">
        <f t="shared" si="205"/>
        <v>1</v>
      </c>
      <c r="Q1892" s="11">
        <f t="shared" si="206"/>
        <v>0</v>
      </c>
      <c r="R1892" s="11">
        <f t="shared" si="207"/>
        <v>0</v>
      </c>
      <c r="S1892" s="11">
        <f t="shared" si="208"/>
        <v>0</v>
      </c>
      <c r="T1892" s="9">
        <f t="shared" si="209"/>
        <v>0</v>
      </c>
      <c r="AT1892" s="18"/>
      <c r="AU1892" s="15"/>
      <c r="AV1892" s="15"/>
      <c r="AW1892" s="15"/>
      <c r="AX1892" s="15"/>
      <c r="AY1892" s="15"/>
      <c r="AZ1892" s="15"/>
      <c r="BA1892" s="15"/>
      <c r="BB1892" s="15"/>
      <c r="BC1892" s="15"/>
      <c r="BD1892" s="15"/>
      <c r="BE1892" s="15"/>
      <c r="BF1892" s="15"/>
      <c r="BG1892" s="15"/>
      <c r="BH1892" s="15"/>
      <c r="BI1892" s="15"/>
      <c r="BJ1892" s="15"/>
      <c r="BK1892" s="15"/>
      <c r="BL1892" s="15"/>
      <c r="BM1892" s="15"/>
      <c r="BN1892" s="15"/>
      <c r="BO1892" s="15"/>
      <c r="BQ1892" s="18"/>
      <c r="BR1892" s="15"/>
      <c r="BS1892" s="15"/>
      <c r="BT1892" s="15"/>
      <c r="BU1892" s="15"/>
      <c r="BV1892" s="15"/>
      <c r="BW1892" s="15"/>
      <c r="BX1892" s="15"/>
      <c r="BY1892" s="15"/>
      <c r="BZ1892" s="15"/>
    </row>
    <row r="1893" spans="1:78" ht="15" customHeight="1" x14ac:dyDescent="0.75">
      <c r="A1893" s="10">
        <v>0</v>
      </c>
      <c r="B1893" s="11">
        <v>12500</v>
      </c>
      <c r="C1893" s="11">
        <v>17659</v>
      </c>
      <c r="D1893" s="11">
        <v>31843</v>
      </c>
      <c r="E1893" s="11">
        <v>7</v>
      </c>
      <c r="F1893" s="11">
        <v>0</v>
      </c>
      <c r="G1893" s="11">
        <v>1</v>
      </c>
      <c r="H1893" s="11">
        <v>107.74109478</v>
      </c>
      <c r="I1893" s="11">
        <v>0</v>
      </c>
      <c r="J1893" s="11">
        <v>16</v>
      </c>
      <c r="K1893" s="11">
        <v>19.300854445999999</v>
      </c>
      <c r="L1893" s="11" t="s">
        <v>20</v>
      </c>
      <c r="M1893" s="11" t="s">
        <v>15</v>
      </c>
      <c r="N1893" s="11">
        <f t="shared" si="203"/>
        <v>0</v>
      </c>
      <c r="O1893" s="11">
        <f t="shared" si="204"/>
        <v>0</v>
      </c>
      <c r="P1893" s="11">
        <f t="shared" si="205"/>
        <v>0</v>
      </c>
      <c r="Q1893" s="11">
        <f t="shared" si="206"/>
        <v>1</v>
      </c>
      <c r="R1893" s="11">
        <f t="shared" si="207"/>
        <v>0</v>
      </c>
      <c r="S1893" s="11">
        <f t="shared" si="208"/>
        <v>0</v>
      </c>
      <c r="T1893" s="9">
        <f t="shared" si="209"/>
        <v>0</v>
      </c>
      <c r="AT1893" s="18"/>
      <c r="AU1893" s="15"/>
      <c r="AV1893" s="15"/>
      <c r="AW1893" s="15"/>
      <c r="AX1893" s="15"/>
      <c r="AY1893" s="15"/>
      <c r="AZ1893" s="15"/>
      <c r="BA1893" s="15"/>
      <c r="BB1893" s="15"/>
      <c r="BC1893" s="15"/>
      <c r="BD1893" s="15"/>
      <c r="BE1893" s="15"/>
      <c r="BF1893" s="15"/>
      <c r="BG1893" s="15"/>
      <c r="BH1893" s="15"/>
      <c r="BI1893" s="15"/>
      <c r="BJ1893" s="15"/>
      <c r="BK1893" s="15"/>
      <c r="BL1893" s="15"/>
      <c r="BM1893" s="15"/>
      <c r="BN1893" s="15"/>
      <c r="BO1893" s="15"/>
      <c r="BQ1893" s="18"/>
      <c r="BR1893" s="15"/>
      <c r="BS1893" s="15"/>
      <c r="BT1893" s="15"/>
      <c r="BU1893" s="15"/>
      <c r="BV1893" s="15"/>
      <c r="BW1893" s="15"/>
      <c r="BX1893" s="15"/>
      <c r="BY1893" s="15"/>
      <c r="BZ1893" s="15"/>
    </row>
    <row r="1894" spans="1:78" ht="15" customHeight="1" x14ac:dyDescent="0.75">
      <c r="A1894" s="10">
        <v>0</v>
      </c>
      <c r="B1894" s="11">
        <v>12500</v>
      </c>
      <c r="C1894" s="11">
        <v>55228</v>
      </c>
      <c r="D1894" s="11">
        <v>66569</v>
      </c>
      <c r="E1894" s="11">
        <v>3</v>
      </c>
      <c r="F1894" s="11">
        <v>0</v>
      </c>
      <c r="G1894" s="11">
        <v>0</v>
      </c>
      <c r="H1894" s="11">
        <v>198.81516721</v>
      </c>
      <c r="I1894" s="11">
        <v>1</v>
      </c>
      <c r="J1894" s="11">
        <v>17</v>
      </c>
      <c r="K1894" s="11">
        <v>27.996872758999999</v>
      </c>
      <c r="L1894" s="11" t="s">
        <v>20</v>
      </c>
      <c r="M1894" s="11" t="s">
        <v>17</v>
      </c>
      <c r="N1894" s="11">
        <f t="shared" si="203"/>
        <v>0</v>
      </c>
      <c r="O1894" s="11">
        <f t="shared" si="204"/>
        <v>1</v>
      </c>
      <c r="P1894" s="11">
        <f t="shared" si="205"/>
        <v>0</v>
      </c>
      <c r="Q1894" s="11">
        <f t="shared" si="206"/>
        <v>0</v>
      </c>
      <c r="R1894" s="11">
        <f t="shared" si="207"/>
        <v>0</v>
      </c>
      <c r="S1894" s="11">
        <f t="shared" si="208"/>
        <v>0</v>
      </c>
      <c r="T1894" s="9">
        <f t="shared" si="209"/>
        <v>0</v>
      </c>
      <c r="AT1894" s="18"/>
      <c r="AU1894" s="15"/>
      <c r="AV1894" s="15"/>
      <c r="AW1894" s="15"/>
      <c r="AX1894" s="15"/>
      <c r="AY1894" s="15"/>
      <c r="AZ1894" s="15"/>
      <c r="BA1894" s="15"/>
      <c r="BB1894" s="15"/>
      <c r="BC1894" s="15"/>
      <c r="BD1894" s="15"/>
      <c r="BE1894" s="15"/>
      <c r="BF1894" s="15"/>
      <c r="BG1894" s="15"/>
      <c r="BH1894" s="15"/>
      <c r="BI1894" s="15"/>
      <c r="BJ1894" s="15"/>
      <c r="BK1894" s="15"/>
      <c r="BL1894" s="15"/>
      <c r="BM1894" s="15"/>
      <c r="BN1894" s="15"/>
      <c r="BO1894" s="15"/>
      <c r="BQ1894" s="18"/>
      <c r="BR1894" s="15"/>
      <c r="BS1894" s="15"/>
      <c r="BT1894" s="15"/>
      <c r="BU1894" s="15"/>
      <c r="BV1894" s="15"/>
      <c r="BW1894" s="15"/>
      <c r="BX1894" s="15"/>
      <c r="BY1894" s="15"/>
      <c r="BZ1894" s="15"/>
    </row>
    <row r="1895" spans="1:78" ht="15" customHeight="1" x14ac:dyDescent="0.75">
      <c r="A1895" s="10">
        <v>0</v>
      </c>
      <c r="B1895" s="11">
        <v>12500</v>
      </c>
      <c r="C1895" s="11">
        <v>77937</v>
      </c>
      <c r="D1895" s="11">
        <v>89710</v>
      </c>
      <c r="E1895" s="11">
        <v>19</v>
      </c>
      <c r="F1895" s="11">
        <v>0</v>
      </c>
      <c r="G1895" s="11">
        <v>0</v>
      </c>
      <c r="H1895" s="11">
        <v>223.58741520000001</v>
      </c>
      <c r="I1895" s="11">
        <v>10</v>
      </c>
      <c r="J1895" s="11">
        <v>24</v>
      </c>
      <c r="K1895" s="11">
        <v>35.951998648</v>
      </c>
      <c r="L1895" s="11" t="s">
        <v>20</v>
      </c>
      <c r="M1895" s="11" t="s">
        <v>17</v>
      </c>
      <c r="N1895" s="11">
        <f t="shared" si="203"/>
        <v>0</v>
      </c>
      <c r="O1895" s="11">
        <f t="shared" si="204"/>
        <v>1</v>
      </c>
      <c r="P1895" s="11">
        <f t="shared" si="205"/>
        <v>0</v>
      </c>
      <c r="Q1895" s="11">
        <f t="shared" si="206"/>
        <v>0</v>
      </c>
      <c r="R1895" s="11">
        <f t="shared" si="207"/>
        <v>0</v>
      </c>
      <c r="S1895" s="11">
        <f t="shared" si="208"/>
        <v>0</v>
      </c>
      <c r="T1895" s="9">
        <f t="shared" si="209"/>
        <v>0</v>
      </c>
      <c r="AT1895" s="18"/>
      <c r="AU1895" s="15"/>
      <c r="AV1895" s="15"/>
      <c r="AW1895" s="15"/>
      <c r="AX1895" s="15"/>
      <c r="AY1895" s="15"/>
      <c r="AZ1895" s="15"/>
      <c r="BA1895" s="15"/>
      <c r="BB1895" s="15"/>
      <c r="BC1895" s="15"/>
      <c r="BD1895" s="15"/>
      <c r="BE1895" s="15"/>
      <c r="BF1895" s="15"/>
      <c r="BG1895" s="15"/>
      <c r="BH1895" s="15"/>
      <c r="BI1895" s="15"/>
      <c r="BJ1895" s="15"/>
      <c r="BK1895" s="15"/>
      <c r="BL1895" s="15"/>
      <c r="BM1895" s="15"/>
      <c r="BN1895" s="15"/>
      <c r="BO1895" s="15"/>
      <c r="BQ1895" s="18"/>
      <c r="BR1895" s="15"/>
      <c r="BS1895" s="15"/>
      <c r="BT1895" s="15"/>
      <c r="BU1895" s="15"/>
      <c r="BV1895" s="15"/>
      <c r="BW1895" s="15"/>
      <c r="BX1895" s="15"/>
      <c r="BY1895" s="15"/>
      <c r="BZ1895" s="15"/>
    </row>
    <row r="1896" spans="1:78" ht="15" customHeight="1" x14ac:dyDescent="0.75">
      <c r="A1896" s="10">
        <v>0</v>
      </c>
      <c r="B1896" s="11">
        <v>12500</v>
      </c>
      <c r="C1896" s="11">
        <v>26286</v>
      </c>
      <c r="D1896" s="11">
        <v>36002</v>
      </c>
      <c r="E1896" s="11">
        <v>2</v>
      </c>
      <c r="F1896" s="11"/>
      <c r="G1896" s="11"/>
      <c r="H1896" s="11"/>
      <c r="I1896" s="11"/>
      <c r="J1896" s="11"/>
      <c r="K1896" s="11">
        <v>38.438681858000002</v>
      </c>
      <c r="L1896" s="11" t="s">
        <v>20</v>
      </c>
      <c r="M1896" s="11" t="s">
        <v>14</v>
      </c>
      <c r="N1896" s="11">
        <f t="shared" si="203"/>
        <v>0</v>
      </c>
      <c r="O1896" s="11">
        <f t="shared" si="204"/>
        <v>0</v>
      </c>
      <c r="P1896" s="11">
        <f t="shared" si="205"/>
        <v>1</v>
      </c>
      <c r="Q1896" s="11">
        <f t="shared" si="206"/>
        <v>0</v>
      </c>
      <c r="R1896" s="11">
        <f t="shared" si="207"/>
        <v>0</v>
      </c>
      <c r="S1896" s="11">
        <f t="shared" si="208"/>
        <v>0</v>
      </c>
      <c r="T1896" s="9">
        <f t="shared" si="209"/>
        <v>0</v>
      </c>
      <c r="AT1896" s="18"/>
      <c r="AU1896" s="15"/>
      <c r="AV1896" s="15"/>
      <c r="AW1896" s="15"/>
      <c r="AX1896" s="15"/>
      <c r="AY1896" s="15"/>
      <c r="AZ1896" s="15"/>
      <c r="BA1896" s="15"/>
      <c r="BB1896" s="15"/>
      <c r="BC1896" s="15"/>
      <c r="BD1896" s="15"/>
      <c r="BE1896" s="15"/>
      <c r="BF1896" s="15"/>
      <c r="BG1896" s="15"/>
      <c r="BH1896" s="15"/>
      <c r="BI1896" s="15"/>
      <c r="BJ1896" s="15"/>
      <c r="BK1896" s="15"/>
      <c r="BL1896" s="15"/>
      <c r="BM1896" s="15"/>
      <c r="BN1896" s="15"/>
      <c r="BO1896" s="15"/>
      <c r="BQ1896" s="18"/>
      <c r="BR1896" s="15"/>
      <c r="BS1896" s="15"/>
      <c r="BT1896" s="15"/>
      <c r="BU1896" s="15"/>
      <c r="BV1896" s="15"/>
      <c r="BW1896" s="15"/>
      <c r="BX1896" s="15"/>
      <c r="BY1896" s="15"/>
      <c r="BZ1896" s="15"/>
    </row>
    <row r="1897" spans="1:78" ht="15" customHeight="1" x14ac:dyDescent="0.75">
      <c r="A1897" s="10">
        <v>0</v>
      </c>
      <c r="B1897" s="11">
        <v>12500</v>
      </c>
      <c r="C1897" s="11"/>
      <c r="D1897" s="11">
        <v>39200</v>
      </c>
      <c r="E1897" s="11">
        <v>0</v>
      </c>
      <c r="F1897" s="11">
        <v>0</v>
      </c>
      <c r="G1897" s="11">
        <v>0</v>
      </c>
      <c r="H1897" s="11">
        <v>309.39999999999998</v>
      </c>
      <c r="I1897" s="11">
        <v>1</v>
      </c>
      <c r="J1897" s="11">
        <v>9</v>
      </c>
      <c r="K1897" s="11"/>
      <c r="L1897" s="11" t="s">
        <v>13</v>
      </c>
      <c r="M1897" s="11" t="s">
        <v>14</v>
      </c>
      <c r="N1897" s="11">
        <f t="shared" si="203"/>
        <v>1</v>
      </c>
      <c r="O1897" s="11">
        <f t="shared" si="204"/>
        <v>0</v>
      </c>
      <c r="P1897" s="11">
        <f t="shared" si="205"/>
        <v>1</v>
      </c>
      <c r="Q1897" s="11">
        <f t="shared" si="206"/>
        <v>0</v>
      </c>
      <c r="R1897" s="11">
        <f t="shared" si="207"/>
        <v>0</v>
      </c>
      <c r="S1897" s="11">
        <f t="shared" si="208"/>
        <v>0</v>
      </c>
      <c r="T1897" s="9">
        <f t="shared" si="209"/>
        <v>309.39999999999998</v>
      </c>
      <c r="AT1897" s="18"/>
      <c r="AU1897" s="15"/>
      <c r="AV1897" s="15"/>
      <c r="AW1897" s="15"/>
      <c r="AX1897" s="15"/>
      <c r="AY1897" s="15"/>
      <c r="AZ1897" s="15"/>
      <c r="BA1897" s="15"/>
      <c r="BB1897" s="15"/>
      <c r="BC1897" s="15"/>
      <c r="BD1897" s="15"/>
      <c r="BE1897" s="15"/>
      <c r="BF1897" s="15"/>
      <c r="BG1897" s="15"/>
      <c r="BH1897" s="15"/>
      <c r="BI1897" s="15"/>
      <c r="BJ1897" s="15"/>
      <c r="BK1897" s="15"/>
      <c r="BL1897" s="15"/>
      <c r="BM1897" s="15"/>
      <c r="BN1897" s="15"/>
      <c r="BO1897" s="15"/>
      <c r="BQ1897" s="18"/>
      <c r="BR1897" s="15"/>
      <c r="BS1897" s="15"/>
      <c r="BT1897" s="15"/>
      <c r="BU1897" s="15"/>
      <c r="BV1897" s="15"/>
      <c r="BW1897" s="15"/>
      <c r="BX1897" s="15"/>
      <c r="BY1897" s="15"/>
      <c r="BZ1897" s="15"/>
    </row>
    <row r="1898" spans="1:78" ht="15" customHeight="1" x14ac:dyDescent="0.75">
      <c r="A1898" s="10">
        <v>0</v>
      </c>
      <c r="B1898" s="11">
        <v>12500</v>
      </c>
      <c r="C1898" s="11">
        <v>56791</v>
      </c>
      <c r="D1898" s="11">
        <v>72974</v>
      </c>
      <c r="E1898" s="11">
        <v>29</v>
      </c>
      <c r="F1898" s="11">
        <v>0</v>
      </c>
      <c r="G1898" s="11">
        <v>3</v>
      </c>
      <c r="H1898" s="11">
        <v>182.06640519999999</v>
      </c>
      <c r="I1898" s="11">
        <v>0</v>
      </c>
      <c r="J1898" s="11">
        <v>24</v>
      </c>
      <c r="K1898" s="11">
        <v>35.691622815000002</v>
      </c>
      <c r="L1898" s="11" t="s">
        <v>13</v>
      </c>
      <c r="M1898" s="11" t="s">
        <v>14</v>
      </c>
      <c r="N1898" s="11">
        <f t="shared" si="203"/>
        <v>1</v>
      </c>
      <c r="O1898" s="11">
        <f t="shared" si="204"/>
        <v>0</v>
      </c>
      <c r="P1898" s="11">
        <f t="shared" si="205"/>
        <v>1</v>
      </c>
      <c r="Q1898" s="11">
        <f t="shared" si="206"/>
        <v>0</v>
      </c>
      <c r="R1898" s="11">
        <f t="shared" si="207"/>
        <v>0</v>
      </c>
      <c r="S1898" s="11">
        <f t="shared" si="208"/>
        <v>0</v>
      </c>
      <c r="T1898" s="9">
        <f t="shared" si="209"/>
        <v>182.06640519999999</v>
      </c>
      <c r="AT1898" s="18"/>
      <c r="AU1898" s="15"/>
      <c r="AV1898" s="15"/>
      <c r="AW1898" s="15"/>
      <c r="AX1898" s="15"/>
      <c r="AY1898" s="15"/>
      <c r="AZ1898" s="15"/>
      <c r="BA1898" s="15"/>
      <c r="BB1898" s="15"/>
      <c r="BC1898" s="15"/>
      <c r="BD1898" s="15"/>
      <c r="BE1898" s="15"/>
      <c r="BF1898" s="15"/>
      <c r="BG1898" s="15"/>
      <c r="BH1898" s="15"/>
      <c r="BI1898" s="15"/>
      <c r="BJ1898" s="15"/>
      <c r="BK1898" s="15"/>
      <c r="BL1898" s="15"/>
      <c r="BM1898" s="15"/>
      <c r="BN1898" s="15"/>
      <c r="BO1898" s="15"/>
      <c r="BQ1898" s="18"/>
      <c r="BR1898" s="15"/>
      <c r="BS1898" s="15"/>
      <c r="BT1898" s="15"/>
      <c r="BU1898" s="15"/>
      <c r="BV1898" s="15"/>
      <c r="BW1898" s="15"/>
      <c r="BX1898" s="15"/>
      <c r="BY1898" s="15"/>
      <c r="BZ1898" s="15"/>
    </row>
    <row r="1899" spans="1:78" ht="15" customHeight="1" x14ac:dyDescent="0.75">
      <c r="A1899" s="10">
        <v>0</v>
      </c>
      <c r="B1899" s="11">
        <v>12500</v>
      </c>
      <c r="C1899" s="11"/>
      <c r="D1899" s="11"/>
      <c r="E1899" s="11"/>
      <c r="F1899" s="11"/>
      <c r="G1899" s="11"/>
      <c r="H1899" s="11"/>
      <c r="I1899" s="11"/>
      <c r="J1899" s="11"/>
      <c r="K1899" s="11">
        <v>27.352644225999999</v>
      </c>
      <c r="L1899" s="11"/>
      <c r="M1899" s="11"/>
      <c r="N1899" s="11">
        <f t="shared" si="203"/>
        <v>0</v>
      </c>
      <c r="O1899" s="11">
        <f t="shared" si="204"/>
        <v>0</v>
      </c>
      <c r="P1899" s="11">
        <f t="shared" si="205"/>
        <v>0</v>
      </c>
      <c r="Q1899" s="11">
        <f t="shared" si="206"/>
        <v>0</v>
      </c>
      <c r="R1899" s="11">
        <f t="shared" si="207"/>
        <v>0</v>
      </c>
      <c r="S1899" s="11">
        <f t="shared" si="208"/>
        <v>0</v>
      </c>
      <c r="T1899" s="9">
        <f t="shared" si="209"/>
        <v>0</v>
      </c>
      <c r="AT1899" s="18"/>
      <c r="AU1899" s="15"/>
      <c r="AV1899" s="15"/>
      <c r="AW1899" s="15"/>
      <c r="AX1899" s="15"/>
      <c r="AY1899" s="15"/>
      <c r="AZ1899" s="15"/>
      <c r="BA1899" s="15"/>
      <c r="BB1899" s="15"/>
      <c r="BC1899" s="15"/>
      <c r="BD1899" s="15"/>
      <c r="BE1899" s="15"/>
      <c r="BF1899" s="15"/>
      <c r="BG1899" s="15"/>
      <c r="BH1899" s="15"/>
      <c r="BI1899" s="15"/>
      <c r="BJ1899" s="15"/>
      <c r="BK1899" s="15"/>
      <c r="BL1899" s="15"/>
      <c r="BM1899" s="15"/>
      <c r="BN1899" s="15"/>
      <c r="BO1899" s="15"/>
      <c r="BQ1899" s="18"/>
      <c r="BR1899" s="15"/>
      <c r="BS1899" s="15"/>
      <c r="BT1899" s="15"/>
      <c r="BU1899" s="15"/>
      <c r="BV1899" s="15"/>
      <c r="BW1899" s="15"/>
      <c r="BX1899" s="15"/>
      <c r="BY1899" s="15"/>
      <c r="BZ1899" s="15"/>
    </row>
    <row r="1900" spans="1:78" ht="15" customHeight="1" x14ac:dyDescent="0.75">
      <c r="A1900" s="10">
        <v>0</v>
      </c>
      <c r="B1900" s="11">
        <v>12600</v>
      </c>
      <c r="C1900" s="11">
        <v>71370</v>
      </c>
      <c r="D1900" s="11">
        <v>90316</v>
      </c>
      <c r="E1900" s="11">
        <v>26</v>
      </c>
      <c r="F1900" s="11">
        <v>0</v>
      </c>
      <c r="G1900" s="11">
        <v>0</v>
      </c>
      <c r="H1900" s="11">
        <v>162.35744149999999</v>
      </c>
      <c r="I1900" s="11">
        <v>2</v>
      </c>
      <c r="J1900" s="11">
        <v>14</v>
      </c>
      <c r="K1900" s="11">
        <v>39.875483801999998</v>
      </c>
      <c r="L1900" s="11" t="s">
        <v>13</v>
      </c>
      <c r="M1900" s="11" t="s">
        <v>15</v>
      </c>
      <c r="N1900" s="11">
        <f t="shared" si="203"/>
        <v>1</v>
      </c>
      <c r="O1900" s="11">
        <f t="shared" si="204"/>
        <v>0</v>
      </c>
      <c r="P1900" s="11">
        <f t="shared" si="205"/>
        <v>0</v>
      </c>
      <c r="Q1900" s="11">
        <f t="shared" si="206"/>
        <v>1</v>
      </c>
      <c r="R1900" s="11">
        <f t="shared" si="207"/>
        <v>0</v>
      </c>
      <c r="S1900" s="11">
        <f t="shared" si="208"/>
        <v>0</v>
      </c>
      <c r="T1900" s="9">
        <f t="shared" si="209"/>
        <v>162.35744149999999</v>
      </c>
      <c r="AT1900" s="18"/>
      <c r="AU1900" s="15"/>
      <c r="AV1900" s="15"/>
      <c r="AW1900" s="15"/>
      <c r="AX1900" s="15"/>
      <c r="AY1900" s="15"/>
      <c r="AZ1900" s="15"/>
      <c r="BA1900" s="15"/>
      <c r="BB1900" s="15"/>
      <c r="BC1900" s="15"/>
      <c r="BD1900" s="15"/>
      <c r="BE1900" s="15"/>
      <c r="BF1900" s="15"/>
      <c r="BG1900" s="15"/>
      <c r="BH1900" s="15"/>
      <c r="BI1900" s="15"/>
      <c r="BJ1900" s="15"/>
      <c r="BK1900" s="15"/>
      <c r="BL1900" s="15"/>
      <c r="BM1900" s="15"/>
      <c r="BN1900" s="15"/>
      <c r="BO1900" s="15"/>
      <c r="BQ1900" s="18"/>
      <c r="BR1900" s="15"/>
      <c r="BS1900" s="15"/>
      <c r="BT1900" s="15"/>
      <c r="BU1900" s="15"/>
      <c r="BV1900" s="15"/>
      <c r="BW1900" s="15"/>
      <c r="BX1900" s="15"/>
      <c r="BY1900" s="15"/>
      <c r="BZ1900" s="15"/>
    </row>
    <row r="1901" spans="1:78" ht="15" customHeight="1" x14ac:dyDescent="0.75">
      <c r="A1901" s="10">
        <v>0</v>
      </c>
      <c r="B1901" s="11">
        <v>12600</v>
      </c>
      <c r="C1901" s="11">
        <v>84933</v>
      </c>
      <c r="D1901" s="11">
        <v>110253</v>
      </c>
      <c r="E1901" s="11">
        <v>8</v>
      </c>
      <c r="F1901" s="11">
        <v>0</v>
      </c>
      <c r="G1901" s="11">
        <v>0</v>
      </c>
      <c r="H1901" s="11">
        <v>192.42260626000001</v>
      </c>
      <c r="I1901" s="11">
        <v>1</v>
      </c>
      <c r="J1901" s="11">
        <v>37</v>
      </c>
      <c r="K1901" s="11">
        <v>40.845077791000001</v>
      </c>
      <c r="L1901" s="11" t="s">
        <v>20</v>
      </c>
      <c r="M1901" s="11" t="s">
        <v>18</v>
      </c>
      <c r="N1901" s="11">
        <f t="shared" si="203"/>
        <v>0</v>
      </c>
      <c r="O1901" s="11">
        <f t="shared" si="204"/>
        <v>0</v>
      </c>
      <c r="P1901" s="11">
        <f t="shared" si="205"/>
        <v>0</v>
      </c>
      <c r="Q1901" s="11">
        <f t="shared" si="206"/>
        <v>0</v>
      </c>
      <c r="R1901" s="11">
        <f t="shared" si="207"/>
        <v>0</v>
      </c>
      <c r="S1901" s="11">
        <f t="shared" si="208"/>
        <v>1</v>
      </c>
      <c r="T1901" s="9">
        <f t="shared" si="209"/>
        <v>0</v>
      </c>
      <c r="AT1901" s="18"/>
      <c r="AU1901" s="15"/>
      <c r="AV1901" s="15"/>
      <c r="AW1901" s="15"/>
      <c r="AX1901" s="15"/>
      <c r="AY1901" s="15"/>
      <c r="AZ1901" s="15"/>
      <c r="BA1901" s="15"/>
      <c r="BB1901" s="15"/>
      <c r="BC1901" s="15"/>
      <c r="BD1901" s="15"/>
      <c r="BE1901" s="15"/>
      <c r="BF1901" s="15"/>
      <c r="BG1901" s="15"/>
      <c r="BH1901" s="15"/>
      <c r="BI1901" s="15"/>
      <c r="BJ1901" s="15"/>
      <c r="BK1901" s="15"/>
      <c r="BL1901" s="15"/>
      <c r="BM1901" s="15"/>
      <c r="BN1901" s="15"/>
      <c r="BO1901" s="15"/>
      <c r="BQ1901" s="18"/>
      <c r="BR1901" s="15"/>
      <c r="BS1901" s="15"/>
      <c r="BT1901" s="15"/>
      <c r="BU1901" s="15"/>
      <c r="BV1901" s="15"/>
      <c r="BW1901" s="15"/>
      <c r="BX1901" s="15"/>
      <c r="BY1901" s="15"/>
      <c r="BZ1901" s="15"/>
    </row>
    <row r="1902" spans="1:78" ht="15" customHeight="1" x14ac:dyDescent="0.75">
      <c r="A1902" s="10">
        <v>0</v>
      </c>
      <c r="B1902" s="11">
        <v>12600</v>
      </c>
      <c r="C1902" s="11">
        <v>80612</v>
      </c>
      <c r="D1902" s="11">
        <v>93802</v>
      </c>
      <c r="E1902" s="11">
        <v>5</v>
      </c>
      <c r="F1902" s="11">
        <v>0</v>
      </c>
      <c r="G1902" s="11">
        <v>0</v>
      </c>
      <c r="H1902" s="11">
        <v>141.61314558000001</v>
      </c>
      <c r="I1902" s="11">
        <v>2</v>
      </c>
      <c r="J1902" s="11">
        <v>26</v>
      </c>
      <c r="K1902" s="11">
        <v>40.749038880000001</v>
      </c>
      <c r="L1902" s="11" t="s">
        <v>20</v>
      </c>
      <c r="M1902" s="11" t="s">
        <v>17</v>
      </c>
      <c r="N1902" s="11">
        <f t="shared" si="203"/>
        <v>0</v>
      </c>
      <c r="O1902" s="11">
        <f t="shared" si="204"/>
        <v>1</v>
      </c>
      <c r="P1902" s="11">
        <f t="shared" si="205"/>
        <v>0</v>
      </c>
      <c r="Q1902" s="11">
        <f t="shared" si="206"/>
        <v>0</v>
      </c>
      <c r="R1902" s="11">
        <f t="shared" si="207"/>
        <v>0</v>
      </c>
      <c r="S1902" s="11">
        <f t="shared" si="208"/>
        <v>0</v>
      </c>
      <c r="T1902" s="9">
        <f t="shared" si="209"/>
        <v>0</v>
      </c>
      <c r="AT1902" s="18"/>
      <c r="AU1902" s="15"/>
      <c r="AV1902" s="15"/>
      <c r="AW1902" s="15"/>
      <c r="AX1902" s="15"/>
      <c r="AY1902" s="15"/>
      <c r="AZ1902" s="15"/>
      <c r="BA1902" s="15"/>
      <c r="BB1902" s="15"/>
      <c r="BC1902" s="15"/>
      <c r="BD1902" s="15"/>
      <c r="BE1902" s="15"/>
      <c r="BF1902" s="15"/>
      <c r="BG1902" s="15"/>
      <c r="BH1902" s="15"/>
      <c r="BI1902" s="15"/>
      <c r="BJ1902" s="15"/>
      <c r="BK1902" s="15"/>
      <c r="BL1902" s="15"/>
      <c r="BM1902" s="15"/>
      <c r="BN1902" s="15"/>
      <c r="BO1902" s="15"/>
      <c r="BQ1902" s="18"/>
      <c r="BR1902" s="15"/>
      <c r="BS1902" s="15"/>
      <c r="BT1902" s="15"/>
      <c r="BU1902" s="15"/>
      <c r="BV1902" s="15"/>
      <c r="BW1902" s="15"/>
      <c r="BX1902" s="15"/>
      <c r="BY1902" s="15"/>
      <c r="BZ1902" s="15"/>
    </row>
    <row r="1903" spans="1:78" ht="15" customHeight="1" x14ac:dyDescent="0.75">
      <c r="A1903" s="10">
        <v>1</v>
      </c>
      <c r="B1903" s="11">
        <v>12600</v>
      </c>
      <c r="C1903" s="11">
        <v>68800</v>
      </c>
      <c r="D1903" s="11">
        <v>86000</v>
      </c>
      <c r="E1903" s="11">
        <v>3</v>
      </c>
      <c r="F1903" s="11">
        <v>2</v>
      </c>
      <c r="G1903" s="11">
        <v>1</v>
      </c>
      <c r="H1903" s="11">
        <v>202.86666667</v>
      </c>
      <c r="I1903" s="11">
        <v>8</v>
      </c>
      <c r="J1903" s="11">
        <v>26</v>
      </c>
      <c r="K1903" s="11"/>
      <c r="L1903" s="11" t="s">
        <v>20</v>
      </c>
      <c r="M1903" s="11" t="s">
        <v>17</v>
      </c>
      <c r="N1903" s="11">
        <f t="shared" si="203"/>
        <v>0</v>
      </c>
      <c r="O1903" s="11">
        <f t="shared" si="204"/>
        <v>1</v>
      </c>
      <c r="P1903" s="11">
        <f t="shared" si="205"/>
        <v>0</v>
      </c>
      <c r="Q1903" s="11">
        <f t="shared" si="206"/>
        <v>0</v>
      </c>
      <c r="R1903" s="11">
        <f t="shared" si="207"/>
        <v>0</v>
      </c>
      <c r="S1903" s="11">
        <f t="shared" si="208"/>
        <v>0</v>
      </c>
      <c r="T1903" s="9">
        <f t="shared" si="209"/>
        <v>0</v>
      </c>
      <c r="AT1903" s="18"/>
      <c r="AU1903" s="15"/>
      <c r="AV1903" s="15"/>
      <c r="AW1903" s="15"/>
      <c r="AX1903" s="15"/>
      <c r="AY1903" s="15"/>
      <c r="AZ1903" s="15"/>
      <c r="BA1903" s="15"/>
      <c r="BB1903" s="15"/>
      <c r="BC1903" s="15"/>
      <c r="BD1903" s="15"/>
      <c r="BE1903" s="15"/>
      <c r="BF1903" s="15"/>
      <c r="BG1903" s="15"/>
      <c r="BH1903" s="15"/>
      <c r="BI1903" s="15"/>
      <c r="BJ1903" s="15"/>
      <c r="BK1903" s="15"/>
      <c r="BL1903" s="15"/>
      <c r="BM1903" s="15"/>
      <c r="BN1903" s="15"/>
      <c r="BO1903" s="15"/>
      <c r="BQ1903" s="18"/>
      <c r="BR1903" s="15"/>
      <c r="BS1903" s="15"/>
      <c r="BT1903" s="15"/>
      <c r="BU1903" s="15"/>
      <c r="BV1903" s="15"/>
      <c r="BW1903" s="15"/>
      <c r="BX1903" s="15"/>
      <c r="BY1903" s="15"/>
      <c r="BZ1903" s="15"/>
    </row>
    <row r="1904" spans="1:78" ht="15" customHeight="1" x14ac:dyDescent="0.75">
      <c r="A1904" s="10">
        <v>1</v>
      </c>
      <c r="B1904" s="11">
        <v>12600</v>
      </c>
      <c r="C1904" s="11">
        <v>41169.82</v>
      </c>
      <c r="D1904" s="11">
        <v>57000</v>
      </c>
      <c r="E1904" s="11">
        <v>5.5</v>
      </c>
      <c r="F1904" s="11">
        <v>1</v>
      </c>
      <c r="G1904" s="11">
        <v>0</v>
      </c>
      <c r="H1904" s="11">
        <v>98.433333332999993</v>
      </c>
      <c r="I1904" s="11">
        <v>10</v>
      </c>
      <c r="J1904" s="11">
        <v>18</v>
      </c>
      <c r="K1904" s="11"/>
      <c r="L1904" s="11" t="s">
        <v>20</v>
      </c>
      <c r="M1904" s="11" t="s">
        <v>14</v>
      </c>
      <c r="N1904" s="11">
        <f t="shared" si="203"/>
        <v>0</v>
      </c>
      <c r="O1904" s="11">
        <f t="shared" si="204"/>
        <v>0</v>
      </c>
      <c r="P1904" s="11">
        <f t="shared" si="205"/>
        <v>1</v>
      </c>
      <c r="Q1904" s="11">
        <f t="shared" si="206"/>
        <v>0</v>
      </c>
      <c r="R1904" s="11">
        <f t="shared" si="207"/>
        <v>0</v>
      </c>
      <c r="S1904" s="11">
        <f t="shared" si="208"/>
        <v>0</v>
      </c>
      <c r="T1904" s="9">
        <f t="shared" si="209"/>
        <v>0</v>
      </c>
      <c r="AT1904" s="18"/>
      <c r="AU1904" s="15"/>
      <c r="AV1904" s="15"/>
      <c r="AW1904" s="15"/>
      <c r="AX1904" s="15"/>
      <c r="AY1904" s="15"/>
      <c r="AZ1904" s="15"/>
      <c r="BA1904" s="15"/>
      <c r="BB1904" s="15"/>
      <c r="BC1904" s="15"/>
      <c r="BD1904" s="15"/>
      <c r="BE1904" s="15"/>
      <c r="BF1904" s="15"/>
      <c r="BG1904" s="15"/>
      <c r="BH1904" s="15"/>
      <c r="BI1904" s="15"/>
      <c r="BJ1904" s="15"/>
      <c r="BK1904" s="15"/>
      <c r="BL1904" s="15"/>
      <c r="BM1904" s="15"/>
      <c r="BN1904" s="15"/>
      <c r="BO1904" s="15"/>
      <c r="BQ1904" s="18"/>
      <c r="BR1904" s="15"/>
      <c r="BS1904" s="15"/>
      <c r="BT1904" s="15"/>
      <c r="BU1904" s="15"/>
      <c r="BV1904" s="15"/>
      <c r="BW1904" s="15"/>
      <c r="BX1904" s="15"/>
      <c r="BY1904" s="15"/>
      <c r="BZ1904" s="15"/>
    </row>
    <row r="1905" spans="1:78" ht="15" customHeight="1" x14ac:dyDescent="0.75">
      <c r="A1905" s="10">
        <v>0</v>
      </c>
      <c r="B1905" s="11">
        <v>12600</v>
      </c>
      <c r="C1905" s="11">
        <v>83921</v>
      </c>
      <c r="D1905" s="11">
        <v>90876</v>
      </c>
      <c r="E1905" s="11">
        <v>3</v>
      </c>
      <c r="F1905" s="11">
        <v>0</v>
      </c>
      <c r="G1905" s="11">
        <v>0</v>
      </c>
      <c r="H1905" s="11">
        <v>106.93739665</v>
      </c>
      <c r="I1905" s="11">
        <v>1</v>
      </c>
      <c r="J1905" s="11">
        <v>32</v>
      </c>
      <c r="K1905" s="11">
        <v>41.473001084000003</v>
      </c>
      <c r="L1905" s="11" t="s">
        <v>20</v>
      </c>
      <c r="M1905" s="11" t="s">
        <v>14</v>
      </c>
      <c r="N1905" s="11">
        <f t="shared" si="203"/>
        <v>0</v>
      </c>
      <c r="O1905" s="11">
        <f t="shared" si="204"/>
        <v>0</v>
      </c>
      <c r="P1905" s="11">
        <f t="shared" si="205"/>
        <v>1</v>
      </c>
      <c r="Q1905" s="11">
        <f t="shared" si="206"/>
        <v>0</v>
      </c>
      <c r="R1905" s="11">
        <f t="shared" si="207"/>
        <v>0</v>
      </c>
      <c r="S1905" s="11">
        <f t="shared" si="208"/>
        <v>0</v>
      </c>
      <c r="T1905" s="9">
        <f t="shared" si="209"/>
        <v>0</v>
      </c>
      <c r="AT1905" s="18"/>
      <c r="AU1905" s="15"/>
      <c r="AV1905" s="15"/>
      <c r="AW1905" s="15"/>
      <c r="AX1905" s="15"/>
      <c r="AY1905" s="15"/>
      <c r="AZ1905" s="15"/>
      <c r="BA1905" s="15"/>
      <c r="BB1905" s="15"/>
      <c r="BC1905" s="15"/>
      <c r="BD1905" s="15"/>
      <c r="BE1905" s="15"/>
      <c r="BF1905" s="15"/>
      <c r="BG1905" s="15"/>
      <c r="BH1905" s="15"/>
      <c r="BI1905" s="15"/>
      <c r="BJ1905" s="15"/>
      <c r="BK1905" s="15"/>
      <c r="BL1905" s="15"/>
      <c r="BM1905" s="15"/>
      <c r="BN1905" s="15"/>
      <c r="BO1905" s="15"/>
      <c r="BQ1905" s="18"/>
      <c r="BR1905" s="15"/>
      <c r="BS1905" s="15"/>
      <c r="BT1905" s="15"/>
      <c r="BU1905" s="15"/>
      <c r="BV1905" s="15"/>
      <c r="BW1905" s="15"/>
      <c r="BX1905" s="15"/>
      <c r="BY1905" s="15"/>
      <c r="BZ1905" s="15"/>
    </row>
    <row r="1906" spans="1:78" ht="15" customHeight="1" x14ac:dyDescent="0.75">
      <c r="A1906" s="10">
        <v>0</v>
      </c>
      <c r="B1906" s="11">
        <v>12600</v>
      </c>
      <c r="C1906" s="11">
        <v>45633</v>
      </c>
      <c r="D1906" s="11">
        <v>77578</v>
      </c>
      <c r="E1906" s="11">
        <v>19</v>
      </c>
      <c r="F1906" s="11">
        <v>0</v>
      </c>
      <c r="G1906" s="11">
        <v>0</v>
      </c>
      <c r="H1906" s="11">
        <v>209.72551959</v>
      </c>
      <c r="I1906" s="11">
        <v>0</v>
      </c>
      <c r="J1906" s="11">
        <v>15</v>
      </c>
      <c r="K1906" s="11">
        <v>23.915614881</v>
      </c>
      <c r="L1906" s="11" t="s">
        <v>20</v>
      </c>
      <c r="M1906" s="11" t="s">
        <v>18</v>
      </c>
      <c r="N1906" s="11">
        <f t="shared" si="203"/>
        <v>0</v>
      </c>
      <c r="O1906" s="11">
        <f t="shared" si="204"/>
        <v>0</v>
      </c>
      <c r="P1906" s="11">
        <f t="shared" si="205"/>
        <v>0</v>
      </c>
      <c r="Q1906" s="11">
        <f t="shared" si="206"/>
        <v>0</v>
      </c>
      <c r="R1906" s="11">
        <f t="shared" si="207"/>
        <v>0</v>
      </c>
      <c r="S1906" s="11">
        <f t="shared" si="208"/>
        <v>1</v>
      </c>
      <c r="T1906" s="9">
        <f t="shared" si="209"/>
        <v>0</v>
      </c>
      <c r="AT1906" s="18"/>
      <c r="AU1906" s="15"/>
      <c r="AV1906" s="15"/>
      <c r="AW1906" s="15"/>
      <c r="AX1906" s="15"/>
      <c r="AY1906" s="15"/>
      <c r="AZ1906" s="15"/>
      <c r="BA1906" s="15"/>
      <c r="BB1906" s="15"/>
      <c r="BC1906" s="15"/>
      <c r="BD1906" s="15"/>
      <c r="BE1906" s="15"/>
      <c r="BF1906" s="15"/>
      <c r="BG1906" s="15"/>
      <c r="BH1906" s="15"/>
      <c r="BI1906" s="15"/>
      <c r="BJ1906" s="15"/>
      <c r="BK1906" s="15"/>
      <c r="BL1906" s="15"/>
      <c r="BM1906" s="15"/>
      <c r="BN1906" s="15"/>
      <c r="BO1906" s="15"/>
      <c r="BQ1906" s="18"/>
      <c r="BR1906" s="15"/>
      <c r="BS1906" s="15"/>
      <c r="BT1906" s="15"/>
      <c r="BU1906" s="15"/>
      <c r="BV1906" s="15"/>
      <c r="BW1906" s="15"/>
      <c r="BX1906" s="15"/>
      <c r="BY1906" s="15"/>
      <c r="BZ1906" s="15"/>
    </row>
    <row r="1907" spans="1:78" ht="15" customHeight="1" x14ac:dyDescent="0.75">
      <c r="A1907" s="10">
        <v>0</v>
      </c>
      <c r="B1907" s="11">
        <v>12600</v>
      </c>
      <c r="C1907" s="11">
        <v>103946</v>
      </c>
      <c r="D1907" s="11">
        <v>113900</v>
      </c>
      <c r="E1907" s="11">
        <v>17</v>
      </c>
      <c r="F1907" s="11">
        <v>0</v>
      </c>
      <c r="G1907" s="11">
        <v>2</v>
      </c>
      <c r="H1907" s="11">
        <v>194.35993932</v>
      </c>
      <c r="I1907" s="11">
        <v>1</v>
      </c>
      <c r="J1907" s="11">
        <v>16</v>
      </c>
      <c r="K1907" s="11">
        <v>36.414572821999997</v>
      </c>
      <c r="L1907" s="11" t="s">
        <v>20</v>
      </c>
      <c r="M1907" s="11" t="s">
        <v>14</v>
      </c>
      <c r="N1907" s="11">
        <f t="shared" si="203"/>
        <v>0</v>
      </c>
      <c r="O1907" s="11">
        <f t="shared" si="204"/>
        <v>0</v>
      </c>
      <c r="P1907" s="11">
        <f t="shared" si="205"/>
        <v>1</v>
      </c>
      <c r="Q1907" s="11">
        <f t="shared" si="206"/>
        <v>0</v>
      </c>
      <c r="R1907" s="11">
        <f t="shared" si="207"/>
        <v>0</v>
      </c>
      <c r="S1907" s="11">
        <f t="shared" si="208"/>
        <v>0</v>
      </c>
      <c r="T1907" s="9">
        <f t="shared" si="209"/>
        <v>0</v>
      </c>
      <c r="AT1907" s="18"/>
      <c r="AU1907" s="15"/>
      <c r="AV1907" s="15"/>
      <c r="AW1907" s="15"/>
      <c r="AX1907" s="15"/>
      <c r="AY1907" s="15"/>
      <c r="AZ1907" s="15"/>
      <c r="BA1907" s="15"/>
      <c r="BB1907" s="15"/>
      <c r="BC1907" s="15"/>
      <c r="BD1907" s="15"/>
      <c r="BE1907" s="15"/>
      <c r="BF1907" s="15"/>
      <c r="BG1907" s="15"/>
      <c r="BH1907" s="15"/>
      <c r="BI1907" s="15"/>
      <c r="BJ1907" s="15"/>
      <c r="BK1907" s="15"/>
      <c r="BL1907" s="15"/>
      <c r="BM1907" s="15"/>
      <c r="BN1907" s="15"/>
      <c r="BO1907" s="15"/>
      <c r="BQ1907" s="18"/>
      <c r="BR1907" s="15"/>
      <c r="BS1907" s="15"/>
      <c r="BT1907" s="15"/>
      <c r="BU1907" s="15"/>
      <c r="BV1907" s="15"/>
      <c r="BW1907" s="15"/>
      <c r="BX1907" s="15"/>
      <c r="BY1907" s="15"/>
      <c r="BZ1907" s="15"/>
    </row>
    <row r="1908" spans="1:78" ht="15" customHeight="1" x14ac:dyDescent="0.75">
      <c r="A1908" s="10">
        <v>0</v>
      </c>
      <c r="B1908" s="11">
        <v>12600</v>
      </c>
      <c r="C1908" s="11">
        <v>125688</v>
      </c>
      <c r="D1908" s="11">
        <v>198602</v>
      </c>
      <c r="E1908" s="11">
        <v>0</v>
      </c>
      <c r="F1908" s="11">
        <v>0</v>
      </c>
      <c r="G1908" s="11">
        <v>1</v>
      </c>
      <c r="H1908" s="11">
        <v>344.74793349999999</v>
      </c>
      <c r="I1908" s="11">
        <v>0</v>
      </c>
      <c r="J1908" s="11">
        <v>16</v>
      </c>
      <c r="K1908" s="11">
        <v>39.483820072999997</v>
      </c>
      <c r="L1908" s="11" t="s">
        <v>13</v>
      </c>
      <c r="M1908" s="11" t="s">
        <v>15</v>
      </c>
      <c r="N1908" s="11">
        <f t="shared" si="203"/>
        <v>1</v>
      </c>
      <c r="O1908" s="11">
        <f t="shared" si="204"/>
        <v>0</v>
      </c>
      <c r="P1908" s="11">
        <f t="shared" si="205"/>
        <v>0</v>
      </c>
      <c r="Q1908" s="11">
        <f t="shared" si="206"/>
        <v>1</v>
      </c>
      <c r="R1908" s="11">
        <f t="shared" si="207"/>
        <v>0</v>
      </c>
      <c r="S1908" s="11">
        <f t="shared" si="208"/>
        <v>0</v>
      </c>
      <c r="T1908" s="9">
        <f t="shared" si="209"/>
        <v>344.74793349999999</v>
      </c>
      <c r="AT1908" s="18"/>
      <c r="AU1908" s="15"/>
      <c r="AV1908" s="15"/>
      <c r="AW1908" s="15"/>
      <c r="AX1908" s="15"/>
      <c r="AY1908" s="15"/>
      <c r="AZ1908" s="15"/>
      <c r="BA1908" s="15"/>
      <c r="BB1908" s="15"/>
      <c r="BC1908" s="15"/>
      <c r="BD1908" s="15"/>
      <c r="BE1908" s="15"/>
      <c r="BF1908" s="15"/>
      <c r="BG1908" s="15"/>
      <c r="BH1908" s="15"/>
      <c r="BI1908" s="15"/>
      <c r="BJ1908" s="15"/>
      <c r="BK1908" s="15"/>
      <c r="BL1908" s="15"/>
      <c r="BM1908" s="15"/>
      <c r="BN1908" s="15"/>
      <c r="BO1908" s="15"/>
      <c r="BQ1908" s="18"/>
      <c r="BR1908" s="15"/>
      <c r="BS1908" s="15"/>
      <c r="BT1908" s="15"/>
      <c r="BU1908" s="15"/>
      <c r="BV1908" s="15"/>
      <c r="BW1908" s="15"/>
      <c r="BX1908" s="15"/>
      <c r="BY1908" s="15"/>
      <c r="BZ1908" s="15"/>
    </row>
    <row r="1909" spans="1:78" ht="15" customHeight="1" x14ac:dyDescent="0.75">
      <c r="A1909" s="10">
        <v>1</v>
      </c>
      <c r="B1909" s="11">
        <v>12600</v>
      </c>
      <c r="C1909" s="11">
        <v>86785</v>
      </c>
      <c r="D1909" s="11">
        <v>110400</v>
      </c>
      <c r="E1909" s="11">
        <v>0.7</v>
      </c>
      <c r="F1909" s="11">
        <v>1</v>
      </c>
      <c r="G1909" s="11"/>
      <c r="H1909" s="11">
        <v>89.066666667000007</v>
      </c>
      <c r="I1909" s="11">
        <v>2</v>
      </c>
      <c r="J1909" s="11">
        <v>27</v>
      </c>
      <c r="K1909" s="11"/>
      <c r="L1909" s="11" t="s">
        <v>20</v>
      </c>
      <c r="M1909" s="11" t="s">
        <v>14</v>
      </c>
      <c r="N1909" s="11">
        <f t="shared" si="203"/>
        <v>0</v>
      </c>
      <c r="O1909" s="11">
        <f t="shared" si="204"/>
        <v>0</v>
      </c>
      <c r="P1909" s="11">
        <f t="shared" si="205"/>
        <v>1</v>
      </c>
      <c r="Q1909" s="11">
        <f t="shared" si="206"/>
        <v>0</v>
      </c>
      <c r="R1909" s="11">
        <f t="shared" si="207"/>
        <v>0</v>
      </c>
      <c r="S1909" s="11">
        <f t="shared" si="208"/>
        <v>0</v>
      </c>
      <c r="T1909" s="9">
        <f t="shared" si="209"/>
        <v>0</v>
      </c>
      <c r="AT1909" s="18"/>
      <c r="AU1909" s="15"/>
      <c r="AV1909" s="15"/>
      <c r="AW1909" s="15"/>
      <c r="AX1909" s="15"/>
      <c r="AY1909" s="15"/>
      <c r="AZ1909" s="15"/>
      <c r="BA1909" s="15"/>
      <c r="BB1909" s="15"/>
      <c r="BC1909" s="15"/>
      <c r="BD1909" s="15"/>
      <c r="BE1909" s="15"/>
      <c r="BF1909" s="15"/>
      <c r="BG1909" s="15"/>
      <c r="BH1909" s="15"/>
      <c r="BI1909" s="15"/>
      <c r="BJ1909" s="15"/>
      <c r="BK1909" s="15"/>
      <c r="BL1909" s="15"/>
      <c r="BM1909" s="15"/>
      <c r="BN1909" s="15"/>
      <c r="BO1909" s="15"/>
      <c r="BQ1909" s="18"/>
      <c r="BR1909" s="15"/>
      <c r="BS1909" s="15"/>
      <c r="BT1909" s="15"/>
      <c r="BU1909" s="15"/>
      <c r="BV1909" s="15"/>
      <c r="BW1909" s="15"/>
      <c r="BX1909" s="15"/>
      <c r="BY1909" s="15"/>
      <c r="BZ1909" s="15"/>
    </row>
    <row r="1910" spans="1:78" ht="15" customHeight="1" x14ac:dyDescent="0.75">
      <c r="A1910" s="10">
        <v>1</v>
      </c>
      <c r="B1910" s="11">
        <v>12600</v>
      </c>
      <c r="C1910" s="11">
        <v>72854</v>
      </c>
      <c r="D1910" s="11">
        <v>86209</v>
      </c>
      <c r="E1910" s="11">
        <v>2</v>
      </c>
      <c r="F1910" s="11">
        <v>0</v>
      </c>
      <c r="G1910" s="11">
        <v>0</v>
      </c>
      <c r="H1910" s="11">
        <v>118.06964742</v>
      </c>
      <c r="I1910" s="11">
        <v>0</v>
      </c>
      <c r="J1910" s="11">
        <v>14</v>
      </c>
      <c r="K1910" s="11">
        <v>36.051487178999999</v>
      </c>
      <c r="L1910" s="11"/>
      <c r="M1910" s="11" t="s">
        <v>18</v>
      </c>
      <c r="N1910" s="11">
        <f t="shared" si="203"/>
        <v>0</v>
      </c>
      <c r="O1910" s="11">
        <f t="shared" si="204"/>
        <v>0</v>
      </c>
      <c r="P1910" s="11">
        <f t="shared" si="205"/>
        <v>0</v>
      </c>
      <c r="Q1910" s="11">
        <f t="shared" si="206"/>
        <v>0</v>
      </c>
      <c r="R1910" s="11">
        <f t="shared" si="207"/>
        <v>0</v>
      </c>
      <c r="S1910" s="11">
        <f t="shared" si="208"/>
        <v>1</v>
      </c>
      <c r="T1910" s="9">
        <f t="shared" si="209"/>
        <v>0</v>
      </c>
      <c r="AT1910" s="18"/>
      <c r="AU1910" s="15"/>
      <c r="AV1910" s="15"/>
      <c r="AW1910" s="15"/>
      <c r="AX1910" s="15"/>
      <c r="AY1910" s="15"/>
      <c r="AZ1910" s="15"/>
      <c r="BA1910" s="15"/>
      <c r="BB1910" s="15"/>
      <c r="BC1910" s="15"/>
      <c r="BD1910" s="15"/>
      <c r="BE1910" s="15"/>
      <c r="BF1910" s="15"/>
      <c r="BG1910" s="15"/>
      <c r="BH1910" s="15"/>
      <c r="BI1910" s="15"/>
      <c r="BJ1910" s="15"/>
      <c r="BK1910" s="15"/>
      <c r="BL1910" s="15"/>
      <c r="BM1910" s="15"/>
      <c r="BN1910" s="15"/>
      <c r="BO1910" s="15"/>
      <c r="BQ1910" s="18"/>
      <c r="BR1910" s="15"/>
      <c r="BS1910" s="15"/>
      <c r="BT1910" s="15"/>
      <c r="BU1910" s="15"/>
      <c r="BV1910" s="15"/>
      <c r="BW1910" s="15"/>
      <c r="BX1910" s="15"/>
      <c r="BY1910" s="15"/>
      <c r="BZ1910" s="15"/>
    </row>
    <row r="1911" spans="1:78" ht="15" customHeight="1" x14ac:dyDescent="0.75">
      <c r="A1911" s="10">
        <v>0</v>
      </c>
      <c r="B1911" s="11">
        <v>12600</v>
      </c>
      <c r="C1911" s="11">
        <v>67860</v>
      </c>
      <c r="D1911" s="11">
        <v>103426</v>
      </c>
      <c r="E1911" s="11">
        <v>9</v>
      </c>
      <c r="F1911" s="11">
        <v>0</v>
      </c>
      <c r="G1911" s="11">
        <v>0</v>
      </c>
      <c r="H1911" s="11">
        <v>202.15263385</v>
      </c>
      <c r="I1911" s="11">
        <v>0</v>
      </c>
      <c r="J1911" s="11">
        <v>20</v>
      </c>
      <c r="K1911" s="11">
        <v>18.347529385000001</v>
      </c>
      <c r="L1911" s="11" t="s">
        <v>20</v>
      </c>
      <c r="M1911" s="11" t="s">
        <v>14</v>
      </c>
      <c r="N1911" s="11">
        <f t="shared" si="203"/>
        <v>0</v>
      </c>
      <c r="O1911" s="11">
        <f t="shared" si="204"/>
        <v>0</v>
      </c>
      <c r="P1911" s="11">
        <f t="shared" si="205"/>
        <v>1</v>
      </c>
      <c r="Q1911" s="11">
        <f t="shared" si="206"/>
        <v>0</v>
      </c>
      <c r="R1911" s="11">
        <f t="shared" si="207"/>
        <v>0</v>
      </c>
      <c r="S1911" s="11">
        <f t="shared" si="208"/>
        <v>0</v>
      </c>
      <c r="T1911" s="9">
        <f t="shared" si="209"/>
        <v>0</v>
      </c>
      <c r="AT1911" s="18"/>
      <c r="AU1911" s="15"/>
      <c r="AV1911" s="15"/>
      <c r="AW1911" s="15"/>
      <c r="AX1911" s="15"/>
      <c r="AY1911" s="15"/>
      <c r="AZ1911" s="15"/>
      <c r="BA1911" s="15"/>
      <c r="BB1911" s="15"/>
      <c r="BC1911" s="15"/>
      <c r="BD1911" s="15"/>
      <c r="BE1911" s="15"/>
      <c r="BF1911" s="15"/>
      <c r="BG1911" s="15"/>
      <c r="BH1911" s="15"/>
      <c r="BI1911" s="15"/>
      <c r="BJ1911" s="15"/>
      <c r="BK1911" s="15"/>
      <c r="BL1911" s="15"/>
      <c r="BM1911" s="15"/>
      <c r="BN1911" s="15"/>
      <c r="BO1911" s="15"/>
      <c r="BQ1911" s="18"/>
      <c r="BR1911" s="15"/>
      <c r="BS1911" s="15"/>
      <c r="BT1911" s="15"/>
      <c r="BU1911" s="15"/>
      <c r="BV1911" s="15"/>
      <c r="BW1911" s="15"/>
      <c r="BX1911" s="15"/>
      <c r="BY1911" s="15"/>
      <c r="BZ1911" s="15"/>
    </row>
    <row r="1912" spans="1:78" ht="15" customHeight="1" x14ac:dyDescent="0.75">
      <c r="A1912" s="10">
        <v>0</v>
      </c>
      <c r="B1912" s="11">
        <v>12600</v>
      </c>
      <c r="C1912" s="11">
        <v>103960</v>
      </c>
      <c r="D1912" s="11">
        <v>127384</v>
      </c>
      <c r="E1912" s="11">
        <v>2</v>
      </c>
      <c r="F1912" s="11">
        <v>0</v>
      </c>
      <c r="G1912" s="11">
        <v>0</v>
      </c>
      <c r="H1912" s="11">
        <v>129.01549940999999</v>
      </c>
      <c r="I1912" s="11">
        <v>0</v>
      </c>
      <c r="J1912" s="11">
        <v>25</v>
      </c>
      <c r="K1912" s="11">
        <v>34.479454764000003</v>
      </c>
      <c r="L1912" s="11" t="s">
        <v>20</v>
      </c>
      <c r="M1912" s="11"/>
      <c r="N1912" s="11">
        <f t="shared" si="203"/>
        <v>0</v>
      </c>
      <c r="O1912" s="11">
        <f t="shared" si="204"/>
        <v>0</v>
      </c>
      <c r="P1912" s="11">
        <f t="shared" si="205"/>
        <v>0</v>
      </c>
      <c r="Q1912" s="11">
        <f t="shared" si="206"/>
        <v>0</v>
      </c>
      <c r="R1912" s="11">
        <f t="shared" si="207"/>
        <v>0</v>
      </c>
      <c r="S1912" s="11">
        <f t="shared" si="208"/>
        <v>0</v>
      </c>
      <c r="T1912" s="9">
        <f t="shared" si="209"/>
        <v>0</v>
      </c>
      <c r="AT1912" s="18"/>
      <c r="AU1912" s="15"/>
      <c r="AV1912" s="15"/>
      <c r="AW1912" s="15"/>
      <c r="AX1912" s="15"/>
      <c r="AY1912" s="15"/>
      <c r="AZ1912" s="15"/>
      <c r="BA1912" s="15"/>
      <c r="BB1912" s="15"/>
      <c r="BC1912" s="15"/>
      <c r="BD1912" s="15"/>
      <c r="BE1912" s="15"/>
      <c r="BF1912" s="15"/>
      <c r="BG1912" s="15"/>
      <c r="BH1912" s="15"/>
      <c r="BI1912" s="15"/>
      <c r="BJ1912" s="15"/>
      <c r="BK1912" s="15"/>
      <c r="BL1912" s="15"/>
      <c r="BM1912" s="15"/>
      <c r="BN1912" s="15"/>
      <c r="BO1912" s="15"/>
      <c r="BQ1912" s="18"/>
      <c r="BR1912" s="15"/>
      <c r="BS1912" s="15"/>
      <c r="BT1912" s="15"/>
      <c r="BU1912" s="15"/>
      <c r="BV1912" s="15"/>
      <c r="BW1912" s="15"/>
      <c r="BX1912" s="15"/>
      <c r="BY1912" s="15"/>
      <c r="BZ1912" s="15"/>
    </row>
    <row r="1913" spans="1:78" ht="15" customHeight="1" x14ac:dyDescent="0.75">
      <c r="A1913" s="10">
        <v>0</v>
      </c>
      <c r="B1913" s="11">
        <v>12600</v>
      </c>
      <c r="C1913" s="11">
        <v>32742</v>
      </c>
      <c r="D1913" s="11">
        <v>41299</v>
      </c>
      <c r="E1913" s="11">
        <v>10</v>
      </c>
      <c r="F1913" s="11"/>
      <c r="G1913" s="11">
        <v>1</v>
      </c>
      <c r="H1913" s="11">
        <v>170.40710644000001</v>
      </c>
      <c r="I1913" s="11">
        <v>7</v>
      </c>
      <c r="J1913" s="11">
        <v>29</v>
      </c>
      <c r="K1913" s="11">
        <v>37.802669594000001</v>
      </c>
      <c r="L1913" s="11" t="s">
        <v>20</v>
      </c>
      <c r="M1913" s="11" t="s">
        <v>14</v>
      </c>
      <c r="N1913" s="11">
        <f t="shared" si="203"/>
        <v>0</v>
      </c>
      <c r="O1913" s="11">
        <f t="shared" si="204"/>
        <v>0</v>
      </c>
      <c r="P1913" s="11">
        <f t="shared" si="205"/>
        <v>1</v>
      </c>
      <c r="Q1913" s="11">
        <f t="shared" si="206"/>
        <v>0</v>
      </c>
      <c r="R1913" s="11">
        <f t="shared" si="207"/>
        <v>0</v>
      </c>
      <c r="S1913" s="11">
        <f t="shared" si="208"/>
        <v>0</v>
      </c>
      <c r="T1913" s="9">
        <f t="shared" si="209"/>
        <v>0</v>
      </c>
      <c r="AT1913" s="18"/>
      <c r="AU1913" s="15"/>
      <c r="AV1913" s="15"/>
      <c r="AW1913" s="15"/>
      <c r="AX1913" s="15"/>
      <c r="AY1913" s="15"/>
      <c r="AZ1913" s="15"/>
      <c r="BA1913" s="15"/>
      <c r="BB1913" s="15"/>
      <c r="BC1913" s="15"/>
      <c r="BD1913" s="15"/>
      <c r="BE1913" s="15"/>
      <c r="BF1913" s="15"/>
      <c r="BG1913" s="15"/>
      <c r="BH1913" s="15"/>
      <c r="BI1913" s="15"/>
      <c r="BJ1913" s="15"/>
      <c r="BK1913" s="15"/>
      <c r="BL1913" s="15"/>
      <c r="BM1913" s="15"/>
      <c r="BN1913" s="15"/>
      <c r="BO1913" s="15"/>
      <c r="BQ1913" s="18"/>
      <c r="BR1913" s="15"/>
      <c r="BS1913" s="15"/>
      <c r="BT1913" s="15"/>
      <c r="BU1913" s="15"/>
      <c r="BV1913" s="15"/>
      <c r="BW1913" s="15"/>
      <c r="BX1913" s="15"/>
      <c r="BY1913" s="15"/>
      <c r="BZ1913" s="15"/>
    </row>
    <row r="1914" spans="1:78" ht="15" customHeight="1" x14ac:dyDescent="0.75">
      <c r="A1914" s="10">
        <v>0</v>
      </c>
      <c r="B1914" s="11">
        <v>12600</v>
      </c>
      <c r="C1914" s="11">
        <v>25000</v>
      </c>
      <c r="D1914" s="11">
        <v>37882</v>
      </c>
      <c r="E1914" s="11">
        <v>8.8000000000000007</v>
      </c>
      <c r="F1914" s="11">
        <v>0</v>
      </c>
      <c r="G1914" s="11">
        <v>0</v>
      </c>
      <c r="H1914" s="11">
        <v>87.2</v>
      </c>
      <c r="I1914" s="11">
        <v>2</v>
      </c>
      <c r="J1914" s="11">
        <v>12</v>
      </c>
      <c r="K1914" s="11"/>
      <c r="L1914" s="11" t="s">
        <v>13</v>
      </c>
      <c r="M1914" s="11" t="s">
        <v>14</v>
      </c>
      <c r="N1914" s="11">
        <f t="shared" si="203"/>
        <v>1</v>
      </c>
      <c r="O1914" s="11">
        <f t="shared" si="204"/>
        <v>0</v>
      </c>
      <c r="P1914" s="11">
        <f t="shared" si="205"/>
        <v>1</v>
      </c>
      <c r="Q1914" s="11">
        <f t="shared" si="206"/>
        <v>0</v>
      </c>
      <c r="R1914" s="11">
        <f t="shared" si="207"/>
        <v>0</v>
      </c>
      <c r="S1914" s="11">
        <f t="shared" si="208"/>
        <v>0</v>
      </c>
      <c r="T1914" s="9">
        <f t="shared" si="209"/>
        <v>87.2</v>
      </c>
      <c r="AT1914" s="18"/>
      <c r="AU1914" s="15"/>
      <c r="AV1914" s="15"/>
      <c r="AW1914" s="15"/>
      <c r="AX1914" s="15"/>
      <c r="AY1914" s="15"/>
      <c r="AZ1914" s="15"/>
      <c r="BA1914" s="15"/>
      <c r="BB1914" s="15"/>
      <c r="BC1914" s="15"/>
      <c r="BD1914" s="15"/>
      <c r="BE1914" s="15"/>
      <c r="BF1914" s="15"/>
      <c r="BG1914" s="15"/>
      <c r="BH1914" s="15"/>
      <c r="BI1914" s="15"/>
      <c r="BJ1914" s="15"/>
      <c r="BK1914" s="15"/>
      <c r="BL1914" s="15"/>
      <c r="BM1914" s="15"/>
      <c r="BN1914" s="15"/>
      <c r="BO1914" s="15"/>
      <c r="BQ1914" s="18"/>
      <c r="BR1914" s="15"/>
      <c r="BS1914" s="15"/>
      <c r="BT1914" s="15"/>
      <c r="BU1914" s="15"/>
      <c r="BV1914" s="15"/>
      <c r="BW1914" s="15"/>
      <c r="BX1914" s="15"/>
      <c r="BY1914" s="15"/>
      <c r="BZ1914" s="15"/>
    </row>
    <row r="1915" spans="1:78" ht="15" customHeight="1" x14ac:dyDescent="0.75">
      <c r="A1915" s="10">
        <v>1</v>
      </c>
      <c r="B1915" s="11">
        <v>12600</v>
      </c>
      <c r="C1915" s="11">
        <v>48983</v>
      </c>
      <c r="D1915" s="11">
        <v>65000</v>
      </c>
      <c r="E1915" s="11">
        <v>5</v>
      </c>
      <c r="F1915" s="11">
        <v>1</v>
      </c>
      <c r="G1915" s="11">
        <v>0</v>
      </c>
      <c r="H1915" s="11">
        <v>58.7</v>
      </c>
      <c r="I1915" s="11">
        <v>7</v>
      </c>
      <c r="J1915" s="11">
        <v>23</v>
      </c>
      <c r="K1915" s="11"/>
      <c r="L1915" s="11" t="s">
        <v>20</v>
      </c>
      <c r="M1915" s="11" t="s">
        <v>14</v>
      </c>
      <c r="N1915" s="11">
        <f t="shared" si="203"/>
        <v>0</v>
      </c>
      <c r="O1915" s="11">
        <f t="shared" si="204"/>
        <v>0</v>
      </c>
      <c r="P1915" s="11">
        <f t="shared" si="205"/>
        <v>1</v>
      </c>
      <c r="Q1915" s="11">
        <f t="shared" si="206"/>
        <v>0</v>
      </c>
      <c r="R1915" s="11">
        <f t="shared" si="207"/>
        <v>0</v>
      </c>
      <c r="S1915" s="11">
        <f t="shared" si="208"/>
        <v>0</v>
      </c>
      <c r="T1915" s="9">
        <f t="shared" si="209"/>
        <v>0</v>
      </c>
      <c r="AT1915" s="18"/>
      <c r="AU1915" s="15"/>
      <c r="AV1915" s="15"/>
      <c r="AW1915" s="15"/>
      <c r="AX1915" s="15"/>
      <c r="AY1915" s="15"/>
      <c r="AZ1915" s="15"/>
      <c r="BA1915" s="15"/>
      <c r="BB1915" s="15"/>
      <c r="BC1915" s="15"/>
      <c r="BD1915" s="15"/>
      <c r="BE1915" s="15"/>
      <c r="BF1915" s="15"/>
      <c r="BG1915" s="15"/>
      <c r="BH1915" s="15"/>
      <c r="BI1915" s="15"/>
      <c r="BJ1915" s="15"/>
      <c r="BK1915" s="15"/>
      <c r="BL1915" s="15"/>
      <c r="BM1915" s="15"/>
      <c r="BN1915" s="15"/>
      <c r="BO1915" s="15"/>
      <c r="BQ1915" s="18"/>
      <c r="BR1915" s="15"/>
      <c r="BS1915" s="15"/>
      <c r="BT1915" s="15"/>
      <c r="BU1915" s="15"/>
      <c r="BV1915" s="15"/>
      <c r="BW1915" s="15"/>
      <c r="BX1915" s="15"/>
      <c r="BY1915" s="15"/>
      <c r="BZ1915" s="15"/>
    </row>
    <row r="1916" spans="1:78" ht="15" customHeight="1" x14ac:dyDescent="0.75">
      <c r="A1916" s="10">
        <v>0</v>
      </c>
      <c r="B1916" s="11">
        <v>12600</v>
      </c>
      <c r="C1916" s="11">
        <v>62493</v>
      </c>
      <c r="D1916" s="11">
        <v>77141</v>
      </c>
      <c r="E1916" s="11">
        <v>13</v>
      </c>
      <c r="F1916" s="11">
        <v>0</v>
      </c>
      <c r="G1916" s="11">
        <v>0</v>
      </c>
      <c r="H1916" s="11">
        <v>266.33310144000001</v>
      </c>
      <c r="I1916" s="11">
        <v>0</v>
      </c>
      <c r="J1916" s="11">
        <v>26</v>
      </c>
      <c r="K1916" s="11">
        <v>27.007872196000001</v>
      </c>
      <c r="L1916" s="11"/>
      <c r="M1916" s="11" t="s">
        <v>14</v>
      </c>
      <c r="N1916" s="11">
        <f t="shared" si="203"/>
        <v>0</v>
      </c>
      <c r="O1916" s="11">
        <f t="shared" si="204"/>
        <v>0</v>
      </c>
      <c r="P1916" s="11">
        <f t="shared" si="205"/>
        <v>1</v>
      </c>
      <c r="Q1916" s="11">
        <f t="shared" si="206"/>
        <v>0</v>
      </c>
      <c r="R1916" s="11">
        <f t="shared" si="207"/>
        <v>0</v>
      </c>
      <c r="S1916" s="11">
        <f t="shared" si="208"/>
        <v>0</v>
      </c>
      <c r="T1916" s="9">
        <f t="shared" si="209"/>
        <v>0</v>
      </c>
      <c r="AT1916" s="18"/>
      <c r="AU1916" s="15"/>
      <c r="AV1916" s="15"/>
      <c r="AW1916" s="15"/>
      <c r="AX1916" s="15"/>
      <c r="AY1916" s="15"/>
      <c r="AZ1916" s="15"/>
      <c r="BA1916" s="15"/>
      <c r="BB1916" s="15"/>
      <c r="BC1916" s="15"/>
      <c r="BD1916" s="15"/>
      <c r="BE1916" s="15"/>
      <c r="BF1916" s="15"/>
      <c r="BG1916" s="15"/>
      <c r="BH1916" s="15"/>
      <c r="BI1916" s="15"/>
      <c r="BJ1916" s="15"/>
      <c r="BK1916" s="15"/>
      <c r="BL1916" s="15"/>
      <c r="BM1916" s="15"/>
      <c r="BN1916" s="15"/>
      <c r="BO1916" s="15"/>
      <c r="BQ1916" s="18"/>
      <c r="BR1916" s="15"/>
      <c r="BS1916" s="15"/>
      <c r="BT1916" s="15"/>
      <c r="BU1916" s="15"/>
      <c r="BV1916" s="15"/>
      <c r="BW1916" s="15"/>
      <c r="BX1916" s="15"/>
      <c r="BY1916" s="15"/>
      <c r="BZ1916" s="15"/>
    </row>
    <row r="1917" spans="1:78" ht="15" customHeight="1" x14ac:dyDescent="0.75">
      <c r="A1917" s="10">
        <v>0</v>
      </c>
      <c r="B1917" s="11">
        <v>12600</v>
      </c>
      <c r="C1917" s="11">
        <v>55415</v>
      </c>
      <c r="D1917" s="11">
        <v>74307</v>
      </c>
      <c r="E1917" s="11">
        <v>29</v>
      </c>
      <c r="F1917" s="11">
        <v>1</v>
      </c>
      <c r="G1917" s="11">
        <v>2</v>
      </c>
      <c r="H1917" s="11">
        <v>198.84672090000001</v>
      </c>
      <c r="I1917" s="11">
        <v>0</v>
      </c>
      <c r="J1917" s="11">
        <v>23</v>
      </c>
      <c r="K1917" s="11">
        <v>36.837741045000001</v>
      </c>
      <c r="L1917" s="11" t="s">
        <v>13</v>
      </c>
      <c r="M1917" s="11" t="s">
        <v>14</v>
      </c>
      <c r="N1917" s="11">
        <f t="shared" si="203"/>
        <v>1</v>
      </c>
      <c r="O1917" s="11">
        <f t="shared" si="204"/>
        <v>0</v>
      </c>
      <c r="P1917" s="11">
        <f t="shared" si="205"/>
        <v>1</v>
      </c>
      <c r="Q1917" s="11">
        <f t="shared" si="206"/>
        <v>0</v>
      </c>
      <c r="R1917" s="11">
        <f t="shared" si="207"/>
        <v>0</v>
      </c>
      <c r="S1917" s="11">
        <f t="shared" si="208"/>
        <v>0</v>
      </c>
      <c r="T1917" s="9">
        <f t="shared" si="209"/>
        <v>198.84672090000001</v>
      </c>
      <c r="AT1917" s="18"/>
      <c r="AU1917" s="15"/>
      <c r="AV1917" s="15"/>
      <c r="AW1917" s="15"/>
      <c r="AX1917" s="15"/>
      <c r="AY1917" s="15"/>
      <c r="AZ1917" s="15"/>
      <c r="BA1917" s="15"/>
      <c r="BB1917" s="15"/>
      <c r="BC1917" s="15"/>
      <c r="BD1917" s="15"/>
      <c r="BE1917" s="15"/>
      <c r="BF1917" s="15"/>
      <c r="BG1917" s="15"/>
      <c r="BH1917" s="15"/>
      <c r="BI1917" s="15"/>
      <c r="BJ1917" s="15"/>
      <c r="BK1917" s="15"/>
      <c r="BL1917" s="15"/>
      <c r="BM1917" s="15"/>
      <c r="BN1917" s="15"/>
      <c r="BO1917" s="15"/>
      <c r="BQ1917" s="18"/>
      <c r="BR1917" s="15"/>
      <c r="BS1917" s="15"/>
      <c r="BT1917" s="15"/>
      <c r="BU1917" s="15"/>
      <c r="BV1917" s="15"/>
      <c r="BW1917" s="15"/>
      <c r="BX1917" s="15"/>
      <c r="BY1917" s="15"/>
      <c r="BZ1917" s="15"/>
    </row>
    <row r="1918" spans="1:78" ht="15" customHeight="1" x14ac:dyDescent="0.75">
      <c r="A1918" s="10">
        <v>0</v>
      </c>
      <c r="B1918" s="11">
        <v>12600</v>
      </c>
      <c r="C1918" s="11">
        <v>58247</v>
      </c>
      <c r="D1918" s="11">
        <v>72189</v>
      </c>
      <c r="E1918" s="11">
        <v>30</v>
      </c>
      <c r="F1918" s="11">
        <v>0</v>
      </c>
      <c r="G1918" s="11">
        <v>3</v>
      </c>
      <c r="H1918" s="11">
        <v>198.24317597000001</v>
      </c>
      <c r="I1918" s="11">
        <v>0</v>
      </c>
      <c r="J1918" s="11">
        <v>23</v>
      </c>
      <c r="K1918" s="11">
        <v>35.794259842000002</v>
      </c>
      <c r="L1918" s="11" t="s">
        <v>13</v>
      </c>
      <c r="M1918" s="11" t="s">
        <v>14</v>
      </c>
      <c r="N1918" s="11">
        <f t="shared" si="203"/>
        <v>1</v>
      </c>
      <c r="O1918" s="11">
        <f t="shared" si="204"/>
        <v>0</v>
      </c>
      <c r="P1918" s="11">
        <f t="shared" si="205"/>
        <v>1</v>
      </c>
      <c r="Q1918" s="11">
        <f t="shared" si="206"/>
        <v>0</v>
      </c>
      <c r="R1918" s="11">
        <f t="shared" si="207"/>
        <v>0</v>
      </c>
      <c r="S1918" s="11">
        <f t="shared" si="208"/>
        <v>0</v>
      </c>
      <c r="T1918" s="9">
        <f t="shared" si="209"/>
        <v>198.24317597000001</v>
      </c>
      <c r="AT1918" s="18"/>
      <c r="AU1918" s="15"/>
      <c r="AV1918" s="15"/>
      <c r="AW1918" s="15"/>
      <c r="AX1918" s="15"/>
      <c r="AY1918" s="15"/>
      <c r="AZ1918" s="15"/>
      <c r="BA1918" s="15"/>
      <c r="BB1918" s="15"/>
      <c r="BC1918" s="15"/>
      <c r="BD1918" s="15"/>
      <c r="BE1918" s="15"/>
      <c r="BF1918" s="15"/>
      <c r="BG1918" s="15"/>
      <c r="BH1918" s="15"/>
      <c r="BI1918" s="15"/>
      <c r="BJ1918" s="15"/>
      <c r="BK1918" s="15"/>
      <c r="BL1918" s="15"/>
      <c r="BM1918" s="15"/>
      <c r="BN1918" s="15"/>
      <c r="BO1918" s="15"/>
      <c r="BQ1918" s="18"/>
      <c r="BR1918" s="15"/>
      <c r="BS1918" s="15"/>
      <c r="BT1918" s="15"/>
      <c r="BU1918" s="15"/>
      <c r="BV1918" s="15"/>
      <c r="BW1918" s="15"/>
      <c r="BX1918" s="15"/>
      <c r="BY1918" s="15"/>
      <c r="BZ1918" s="15"/>
    </row>
    <row r="1919" spans="1:78" ht="15" customHeight="1" x14ac:dyDescent="0.75">
      <c r="A1919" s="10">
        <v>0</v>
      </c>
      <c r="B1919" s="11">
        <v>12600</v>
      </c>
      <c r="C1919" s="11">
        <v>100590</v>
      </c>
      <c r="D1919" s="11">
        <v>138649</v>
      </c>
      <c r="E1919" s="11">
        <v>14</v>
      </c>
      <c r="F1919" s="11">
        <v>0</v>
      </c>
      <c r="G1919" s="11">
        <v>0</v>
      </c>
      <c r="H1919" s="11">
        <v>138.16470464</v>
      </c>
      <c r="I1919" s="11">
        <v>4</v>
      </c>
      <c r="J1919" s="11">
        <v>22</v>
      </c>
      <c r="K1919" s="11">
        <v>34.598727400999998</v>
      </c>
      <c r="L1919" s="11" t="s">
        <v>13</v>
      </c>
      <c r="M1919" s="11" t="s">
        <v>18</v>
      </c>
      <c r="N1919" s="11">
        <f t="shared" si="203"/>
        <v>1</v>
      </c>
      <c r="O1919" s="11">
        <f t="shared" si="204"/>
        <v>0</v>
      </c>
      <c r="P1919" s="11">
        <f t="shared" si="205"/>
        <v>0</v>
      </c>
      <c r="Q1919" s="11">
        <f t="shared" si="206"/>
        <v>0</v>
      </c>
      <c r="R1919" s="11">
        <f t="shared" si="207"/>
        <v>0</v>
      </c>
      <c r="S1919" s="11">
        <f t="shared" si="208"/>
        <v>1</v>
      </c>
      <c r="T1919" s="9">
        <f t="shared" si="209"/>
        <v>138.16470464</v>
      </c>
      <c r="AT1919" s="18"/>
      <c r="AU1919" s="15"/>
      <c r="AV1919" s="15"/>
      <c r="AW1919" s="15"/>
      <c r="AX1919" s="15"/>
      <c r="AY1919" s="15"/>
      <c r="AZ1919" s="15"/>
      <c r="BA1919" s="15"/>
      <c r="BB1919" s="15"/>
      <c r="BC1919" s="15"/>
      <c r="BD1919" s="15"/>
      <c r="BE1919" s="15"/>
      <c r="BF1919" s="15"/>
      <c r="BG1919" s="15"/>
      <c r="BH1919" s="15"/>
      <c r="BI1919" s="15"/>
      <c r="BJ1919" s="15"/>
      <c r="BK1919" s="15"/>
      <c r="BL1919" s="15"/>
      <c r="BM1919" s="15"/>
      <c r="BN1919" s="15"/>
      <c r="BO1919" s="15"/>
      <c r="BQ1919" s="18"/>
      <c r="BR1919" s="15"/>
      <c r="BS1919" s="15"/>
      <c r="BT1919" s="15"/>
      <c r="BU1919" s="15"/>
      <c r="BV1919" s="15"/>
      <c r="BW1919" s="15"/>
      <c r="BX1919" s="15"/>
      <c r="BY1919" s="15"/>
      <c r="BZ1919" s="15"/>
    </row>
    <row r="1920" spans="1:78" ht="15" customHeight="1" x14ac:dyDescent="0.75">
      <c r="A1920" s="10">
        <v>0</v>
      </c>
      <c r="B1920" s="11">
        <v>12600</v>
      </c>
      <c r="C1920" s="11">
        <v>85335</v>
      </c>
      <c r="D1920" s="11">
        <v>97094</v>
      </c>
      <c r="E1920" s="11">
        <v>2</v>
      </c>
      <c r="F1920" s="11">
        <v>0</v>
      </c>
      <c r="G1920" s="11">
        <v>0</v>
      </c>
      <c r="H1920" s="11">
        <v>116.08660902</v>
      </c>
      <c r="I1920" s="11">
        <v>1</v>
      </c>
      <c r="J1920" s="11">
        <v>32</v>
      </c>
      <c r="K1920" s="11">
        <v>40.845246191999998</v>
      </c>
      <c r="L1920" s="11" t="s">
        <v>20</v>
      </c>
      <c r="M1920" s="11" t="s">
        <v>14</v>
      </c>
      <c r="N1920" s="11">
        <f t="shared" si="203"/>
        <v>0</v>
      </c>
      <c r="O1920" s="11">
        <f t="shared" si="204"/>
        <v>0</v>
      </c>
      <c r="P1920" s="11">
        <f t="shared" si="205"/>
        <v>1</v>
      </c>
      <c r="Q1920" s="11">
        <f t="shared" si="206"/>
        <v>0</v>
      </c>
      <c r="R1920" s="11">
        <f t="shared" si="207"/>
        <v>0</v>
      </c>
      <c r="S1920" s="11">
        <f t="shared" si="208"/>
        <v>0</v>
      </c>
      <c r="T1920" s="9">
        <f t="shared" si="209"/>
        <v>0</v>
      </c>
      <c r="AT1920" s="18"/>
      <c r="AU1920" s="15"/>
      <c r="AV1920" s="15"/>
      <c r="AW1920" s="15"/>
      <c r="AX1920" s="15"/>
      <c r="AY1920" s="15"/>
      <c r="AZ1920" s="15"/>
      <c r="BA1920" s="15"/>
      <c r="BB1920" s="15"/>
      <c r="BC1920" s="15"/>
      <c r="BD1920" s="15"/>
      <c r="BE1920" s="15"/>
      <c r="BF1920" s="15"/>
      <c r="BG1920" s="15"/>
      <c r="BH1920" s="15"/>
      <c r="BI1920" s="15"/>
      <c r="BJ1920" s="15"/>
      <c r="BK1920" s="15"/>
      <c r="BL1920" s="15"/>
      <c r="BM1920" s="15"/>
      <c r="BN1920" s="15"/>
      <c r="BO1920" s="15"/>
      <c r="BQ1920" s="18"/>
      <c r="BR1920" s="15"/>
      <c r="BS1920" s="15"/>
      <c r="BT1920" s="15"/>
      <c r="BU1920" s="15"/>
      <c r="BV1920" s="15"/>
      <c r="BW1920" s="15"/>
      <c r="BX1920" s="15"/>
      <c r="BY1920" s="15"/>
      <c r="BZ1920" s="15"/>
    </row>
    <row r="1921" spans="1:78" ht="15" customHeight="1" x14ac:dyDescent="0.75">
      <c r="A1921" s="10">
        <v>0</v>
      </c>
      <c r="B1921" s="11">
        <v>12600</v>
      </c>
      <c r="C1921" s="11">
        <v>83552</v>
      </c>
      <c r="D1921" s="11">
        <v>107186</v>
      </c>
      <c r="E1921" s="11">
        <v>21</v>
      </c>
      <c r="F1921" s="11">
        <v>0</v>
      </c>
      <c r="G1921" s="11">
        <v>0</v>
      </c>
      <c r="H1921" s="11">
        <v>128.66024536</v>
      </c>
      <c r="I1921" s="11">
        <v>4</v>
      </c>
      <c r="J1921" s="11">
        <v>24</v>
      </c>
      <c r="K1921" s="11">
        <v>28.723017625000001</v>
      </c>
      <c r="L1921" s="11" t="s">
        <v>13</v>
      </c>
      <c r="M1921" s="11" t="s">
        <v>14</v>
      </c>
      <c r="N1921" s="11">
        <f t="shared" si="203"/>
        <v>1</v>
      </c>
      <c r="O1921" s="11">
        <f t="shared" si="204"/>
        <v>0</v>
      </c>
      <c r="P1921" s="11">
        <f t="shared" si="205"/>
        <v>1</v>
      </c>
      <c r="Q1921" s="11">
        <f t="shared" si="206"/>
        <v>0</v>
      </c>
      <c r="R1921" s="11">
        <f t="shared" si="207"/>
        <v>0</v>
      </c>
      <c r="S1921" s="11">
        <f t="shared" si="208"/>
        <v>0</v>
      </c>
      <c r="T1921" s="9">
        <f t="shared" si="209"/>
        <v>128.66024536</v>
      </c>
      <c r="AT1921" s="18"/>
      <c r="AU1921" s="15"/>
      <c r="AV1921" s="15"/>
      <c r="AW1921" s="15"/>
      <c r="AX1921" s="15"/>
      <c r="AY1921" s="15"/>
      <c r="AZ1921" s="15"/>
      <c r="BA1921" s="15"/>
      <c r="BB1921" s="15"/>
      <c r="BC1921" s="15"/>
      <c r="BD1921" s="15"/>
      <c r="BE1921" s="15"/>
      <c r="BF1921" s="15"/>
      <c r="BG1921" s="15"/>
      <c r="BH1921" s="15"/>
      <c r="BI1921" s="15"/>
      <c r="BJ1921" s="15"/>
      <c r="BK1921" s="15"/>
      <c r="BL1921" s="15"/>
      <c r="BM1921" s="15"/>
      <c r="BN1921" s="15"/>
      <c r="BO1921" s="15"/>
      <c r="BQ1921" s="18"/>
      <c r="BR1921" s="15"/>
      <c r="BS1921" s="15"/>
      <c r="BT1921" s="15"/>
      <c r="BU1921" s="15"/>
      <c r="BV1921" s="15"/>
      <c r="BW1921" s="15"/>
      <c r="BX1921" s="15"/>
      <c r="BY1921" s="15"/>
      <c r="BZ1921" s="15"/>
    </row>
    <row r="1922" spans="1:78" ht="15" customHeight="1" x14ac:dyDescent="0.75">
      <c r="A1922" s="10">
        <v>0</v>
      </c>
      <c r="B1922" s="11">
        <v>12600</v>
      </c>
      <c r="C1922" s="11">
        <v>37699</v>
      </c>
      <c r="D1922" s="11">
        <v>59874</v>
      </c>
      <c r="E1922" s="11">
        <v>22</v>
      </c>
      <c r="F1922" s="11">
        <v>0</v>
      </c>
      <c r="G1922" s="11">
        <v>0</v>
      </c>
      <c r="H1922" s="11">
        <v>114.23595157</v>
      </c>
      <c r="I1922" s="11">
        <v>0</v>
      </c>
      <c r="J1922" s="11">
        <v>23</v>
      </c>
      <c r="K1922" s="11">
        <v>38.682676037</v>
      </c>
      <c r="L1922" s="11" t="s">
        <v>13</v>
      </c>
      <c r="M1922" s="11" t="s">
        <v>14</v>
      </c>
      <c r="N1922" s="11">
        <f t="shared" si="203"/>
        <v>1</v>
      </c>
      <c r="O1922" s="11">
        <f t="shared" si="204"/>
        <v>0</v>
      </c>
      <c r="P1922" s="11">
        <f t="shared" si="205"/>
        <v>1</v>
      </c>
      <c r="Q1922" s="11">
        <f t="shared" si="206"/>
        <v>0</v>
      </c>
      <c r="R1922" s="11">
        <f t="shared" si="207"/>
        <v>0</v>
      </c>
      <c r="S1922" s="11">
        <f t="shared" si="208"/>
        <v>0</v>
      </c>
      <c r="T1922" s="9">
        <f t="shared" si="209"/>
        <v>114.23595157</v>
      </c>
      <c r="AT1922" s="18"/>
      <c r="AU1922" s="15"/>
      <c r="AV1922" s="15"/>
      <c r="AW1922" s="15"/>
      <c r="AX1922" s="15"/>
      <c r="AY1922" s="15"/>
      <c r="AZ1922" s="15"/>
      <c r="BA1922" s="15"/>
      <c r="BB1922" s="15"/>
      <c r="BC1922" s="15"/>
      <c r="BD1922" s="15"/>
      <c r="BE1922" s="15"/>
      <c r="BF1922" s="15"/>
      <c r="BG1922" s="15"/>
      <c r="BH1922" s="15"/>
      <c r="BI1922" s="15"/>
      <c r="BJ1922" s="15"/>
      <c r="BK1922" s="15"/>
      <c r="BL1922" s="15"/>
      <c r="BM1922" s="15"/>
      <c r="BN1922" s="15"/>
      <c r="BO1922" s="15"/>
      <c r="BQ1922" s="18"/>
      <c r="BR1922" s="15"/>
      <c r="BS1922" s="15"/>
      <c r="BT1922" s="15"/>
      <c r="BU1922" s="15"/>
      <c r="BV1922" s="15"/>
      <c r="BW1922" s="15"/>
      <c r="BX1922" s="15"/>
      <c r="BY1922" s="15"/>
      <c r="BZ1922" s="15"/>
    </row>
    <row r="1923" spans="1:78" ht="15" customHeight="1" x14ac:dyDescent="0.75">
      <c r="A1923" s="10">
        <v>0</v>
      </c>
      <c r="B1923" s="11">
        <v>12600</v>
      </c>
      <c r="C1923" s="11">
        <v>76002</v>
      </c>
      <c r="D1923" s="11">
        <v>94236</v>
      </c>
      <c r="E1923" s="11">
        <v>11</v>
      </c>
      <c r="F1923" s="11">
        <v>0</v>
      </c>
      <c r="G1923" s="11">
        <v>0</v>
      </c>
      <c r="H1923" s="11">
        <v>164.76230423000001</v>
      </c>
      <c r="I1923" s="11">
        <v>5</v>
      </c>
      <c r="J1923" s="11">
        <v>21</v>
      </c>
      <c r="K1923" s="11">
        <v>39.525704939999997</v>
      </c>
      <c r="L1923" s="11" t="s">
        <v>20</v>
      </c>
      <c r="M1923" s="11" t="s">
        <v>14</v>
      </c>
      <c r="N1923" s="11">
        <f t="shared" ref="N1923:N1986" si="210">IF(L1923="HomeImp",1,0)</f>
        <v>0</v>
      </c>
      <c r="O1923" s="11">
        <f t="shared" ref="O1923:O1986" si="211">IF(M1923="Mgr",1,0)</f>
        <v>0</v>
      </c>
      <c r="P1923" s="11">
        <f t="shared" ref="P1923:P1986" si="212">IF(M1923="Other",1,0)</f>
        <v>1</v>
      </c>
      <c r="Q1923" s="11">
        <f t="shared" ref="Q1923:Q1986" si="213">IF(M1923="Office",1,0)</f>
        <v>0</v>
      </c>
      <c r="R1923" s="11">
        <f t="shared" ref="R1923:R1986" si="214">IF(M1923="Sales",1,0)</f>
        <v>0</v>
      </c>
      <c r="S1923" s="11">
        <f t="shared" ref="S1923:S1986" si="215">IF(M1923="ProfExe",1,0)</f>
        <v>0</v>
      </c>
      <c r="T1923" s="9">
        <f t="shared" ref="T1923:T1986" si="216">H1923*N1923</f>
        <v>0</v>
      </c>
      <c r="AT1923" s="18"/>
      <c r="AU1923" s="15"/>
      <c r="AV1923" s="15"/>
      <c r="AW1923" s="15"/>
      <c r="AX1923" s="15"/>
      <c r="AY1923" s="15"/>
      <c r="AZ1923" s="15"/>
      <c r="BA1923" s="15"/>
      <c r="BB1923" s="15"/>
      <c r="BC1923" s="15"/>
      <c r="BD1923" s="15"/>
      <c r="BE1923" s="15"/>
      <c r="BF1923" s="15"/>
      <c r="BG1923" s="15"/>
      <c r="BH1923" s="15"/>
      <c r="BI1923" s="15"/>
      <c r="BJ1923" s="15"/>
      <c r="BK1923" s="15"/>
      <c r="BL1923" s="15"/>
      <c r="BM1923" s="15"/>
      <c r="BN1923" s="15"/>
      <c r="BO1923" s="15"/>
      <c r="BQ1923" s="18"/>
      <c r="BR1923" s="15"/>
      <c r="BS1923" s="15"/>
      <c r="BT1923" s="15"/>
      <c r="BU1923" s="15"/>
      <c r="BV1923" s="15"/>
      <c r="BW1923" s="15"/>
      <c r="BX1923" s="15"/>
      <c r="BY1923" s="15"/>
      <c r="BZ1923" s="15"/>
    </row>
    <row r="1924" spans="1:78" ht="15" customHeight="1" x14ac:dyDescent="0.75">
      <c r="A1924" s="10">
        <v>0</v>
      </c>
      <c r="B1924" s="11">
        <v>12600</v>
      </c>
      <c r="C1924" s="11">
        <v>49986</v>
      </c>
      <c r="D1924" s="11">
        <v>67896</v>
      </c>
      <c r="E1924" s="11">
        <v>3</v>
      </c>
      <c r="F1924" s="11">
        <v>0</v>
      </c>
      <c r="G1924" s="11">
        <v>0</v>
      </c>
      <c r="H1924" s="11">
        <v>190.15990719999999</v>
      </c>
      <c r="I1924" s="11">
        <v>1</v>
      </c>
      <c r="J1924" s="11">
        <v>17</v>
      </c>
      <c r="K1924" s="11">
        <v>29.266317175000001</v>
      </c>
      <c r="L1924" s="11" t="s">
        <v>20</v>
      </c>
      <c r="M1924" s="11" t="s">
        <v>17</v>
      </c>
      <c r="N1924" s="11">
        <f t="shared" si="210"/>
        <v>0</v>
      </c>
      <c r="O1924" s="11">
        <f t="shared" si="211"/>
        <v>1</v>
      </c>
      <c r="P1924" s="11">
        <f t="shared" si="212"/>
        <v>0</v>
      </c>
      <c r="Q1924" s="11">
        <f t="shared" si="213"/>
        <v>0</v>
      </c>
      <c r="R1924" s="11">
        <f t="shared" si="214"/>
        <v>0</v>
      </c>
      <c r="S1924" s="11">
        <f t="shared" si="215"/>
        <v>0</v>
      </c>
      <c r="T1924" s="9">
        <f t="shared" si="216"/>
        <v>0</v>
      </c>
      <c r="AT1924" s="18"/>
      <c r="AU1924" s="15"/>
      <c r="AV1924" s="15"/>
      <c r="AW1924" s="15"/>
      <c r="AX1924" s="15"/>
      <c r="AY1924" s="15"/>
      <c r="AZ1924" s="15"/>
      <c r="BA1924" s="15"/>
      <c r="BB1924" s="15"/>
      <c r="BC1924" s="15"/>
      <c r="BD1924" s="15"/>
      <c r="BE1924" s="15"/>
      <c r="BF1924" s="15"/>
      <c r="BG1924" s="15"/>
      <c r="BH1924" s="15"/>
      <c r="BI1924" s="15"/>
      <c r="BJ1924" s="15"/>
      <c r="BK1924" s="15"/>
      <c r="BL1924" s="15"/>
      <c r="BM1924" s="15"/>
      <c r="BN1924" s="15"/>
      <c r="BO1924" s="15"/>
      <c r="BQ1924" s="18"/>
      <c r="BR1924" s="15"/>
      <c r="BS1924" s="15"/>
      <c r="BT1924" s="15"/>
      <c r="BU1924" s="15"/>
      <c r="BV1924" s="15"/>
      <c r="BW1924" s="15"/>
      <c r="BX1924" s="15"/>
      <c r="BY1924" s="15"/>
      <c r="BZ1924" s="15"/>
    </row>
    <row r="1925" spans="1:78" ht="15" customHeight="1" x14ac:dyDescent="0.75">
      <c r="A1925" s="10">
        <v>0</v>
      </c>
      <c r="B1925" s="11">
        <v>12700</v>
      </c>
      <c r="C1925" s="11">
        <v>204038</v>
      </c>
      <c r="D1925" s="11">
        <v>230920</v>
      </c>
      <c r="E1925" s="11">
        <v>10</v>
      </c>
      <c r="F1925" s="11">
        <v>0</v>
      </c>
      <c r="G1925" s="11">
        <v>0</v>
      </c>
      <c r="H1925" s="11">
        <v>242.91289344</v>
      </c>
      <c r="I1925" s="11">
        <v>0</v>
      </c>
      <c r="J1925" s="11">
        <v>22</v>
      </c>
      <c r="K1925" s="11">
        <v>29.801627319000001</v>
      </c>
      <c r="L1925" s="11" t="s">
        <v>13</v>
      </c>
      <c r="M1925" s="11" t="s">
        <v>18</v>
      </c>
      <c r="N1925" s="11">
        <f t="shared" si="210"/>
        <v>1</v>
      </c>
      <c r="O1925" s="11">
        <f t="shared" si="211"/>
        <v>0</v>
      </c>
      <c r="P1925" s="11">
        <f t="shared" si="212"/>
        <v>0</v>
      </c>
      <c r="Q1925" s="11">
        <f t="shared" si="213"/>
        <v>0</v>
      </c>
      <c r="R1925" s="11">
        <f t="shared" si="214"/>
        <v>0</v>
      </c>
      <c r="S1925" s="11">
        <f t="shared" si="215"/>
        <v>1</v>
      </c>
      <c r="T1925" s="9">
        <f t="shared" si="216"/>
        <v>242.91289344</v>
      </c>
      <c r="AT1925" s="18"/>
      <c r="AU1925" s="15"/>
      <c r="AV1925" s="15"/>
      <c r="AW1925" s="15"/>
      <c r="AX1925" s="15"/>
      <c r="AY1925" s="15"/>
      <c r="AZ1925" s="15"/>
      <c r="BA1925" s="15"/>
      <c r="BB1925" s="15"/>
      <c r="BC1925" s="15"/>
      <c r="BD1925" s="15"/>
      <c r="BE1925" s="15"/>
      <c r="BF1925" s="15"/>
      <c r="BG1925" s="15"/>
      <c r="BH1925" s="15"/>
      <c r="BI1925" s="15"/>
      <c r="BJ1925" s="15"/>
      <c r="BK1925" s="15"/>
      <c r="BL1925" s="15"/>
      <c r="BM1925" s="15"/>
      <c r="BN1925" s="15"/>
      <c r="BO1925" s="15"/>
      <c r="BQ1925" s="18"/>
      <c r="BR1925" s="15"/>
      <c r="BS1925" s="15"/>
      <c r="BT1925" s="15"/>
      <c r="BU1925" s="15"/>
      <c r="BV1925" s="15"/>
      <c r="BW1925" s="15"/>
      <c r="BX1925" s="15"/>
      <c r="BY1925" s="15"/>
      <c r="BZ1925" s="15"/>
    </row>
    <row r="1926" spans="1:78" ht="15" customHeight="1" x14ac:dyDescent="0.75">
      <c r="A1926" s="10">
        <v>0</v>
      </c>
      <c r="B1926" s="11">
        <v>12700</v>
      </c>
      <c r="C1926" s="11">
        <v>79448</v>
      </c>
      <c r="D1926" s="11">
        <v>91004</v>
      </c>
      <c r="E1926" s="11">
        <v>20</v>
      </c>
      <c r="F1926" s="11">
        <v>0</v>
      </c>
      <c r="G1926" s="11">
        <v>0</v>
      </c>
      <c r="H1926" s="11">
        <v>227.50739014999999</v>
      </c>
      <c r="I1926" s="11">
        <v>10</v>
      </c>
      <c r="J1926" s="11">
        <v>23</v>
      </c>
      <c r="K1926" s="11">
        <v>34.464302148999998</v>
      </c>
      <c r="L1926" s="11" t="s">
        <v>20</v>
      </c>
      <c r="M1926" s="11" t="s">
        <v>17</v>
      </c>
      <c r="N1926" s="11">
        <f t="shared" si="210"/>
        <v>0</v>
      </c>
      <c r="O1926" s="11">
        <f t="shared" si="211"/>
        <v>1</v>
      </c>
      <c r="P1926" s="11">
        <f t="shared" si="212"/>
        <v>0</v>
      </c>
      <c r="Q1926" s="11">
        <f t="shared" si="213"/>
        <v>0</v>
      </c>
      <c r="R1926" s="11">
        <f t="shared" si="214"/>
        <v>0</v>
      </c>
      <c r="S1926" s="11">
        <f t="shared" si="215"/>
        <v>0</v>
      </c>
      <c r="T1926" s="9">
        <f t="shared" si="216"/>
        <v>0</v>
      </c>
      <c r="AT1926" s="18"/>
      <c r="AU1926" s="15"/>
      <c r="AV1926" s="15"/>
      <c r="AW1926" s="15"/>
      <c r="AX1926" s="15"/>
      <c r="AY1926" s="15"/>
      <c r="AZ1926" s="15"/>
      <c r="BA1926" s="15"/>
      <c r="BB1926" s="15"/>
      <c r="BC1926" s="15"/>
      <c r="BD1926" s="15"/>
      <c r="BE1926" s="15"/>
      <c r="BF1926" s="15"/>
      <c r="BG1926" s="15"/>
      <c r="BH1926" s="15"/>
      <c r="BI1926" s="15"/>
      <c r="BJ1926" s="15"/>
      <c r="BK1926" s="15"/>
      <c r="BL1926" s="15"/>
      <c r="BM1926" s="15"/>
      <c r="BN1926" s="15"/>
      <c r="BO1926" s="15"/>
      <c r="BQ1926" s="18"/>
      <c r="BR1926" s="15"/>
      <c r="BS1926" s="15"/>
      <c r="BT1926" s="15"/>
      <c r="BU1926" s="15"/>
      <c r="BV1926" s="15"/>
      <c r="BW1926" s="15"/>
      <c r="BX1926" s="15"/>
      <c r="BY1926" s="15"/>
      <c r="BZ1926" s="15"/>
    </row>
    <row r="1927" spans="1:78" ht="15" customHeight="1" x14ac:dyDescent="0.75">
      <c r="A1927" s="10">
        <v>0</v>
      </c>
      <c r="B1927" s="11">
        <v>12700</v>
      </c>
      <c r="C1927" s="11">
        <v>149272</v>
      </c>
      <c r="D1927" s="11">
        <v>176467</v>
      </c>
      <c r="E1927" s="11">
        <v>7</v>
      </c>
      <c r="F1927" s="11">
        <v>0</v>
      </c>
      <c r="G1927" s="11">
        <v>0</v>
      </c>
      <c r="H1927" s="11">
        <v>191.90446359000001</v>
      </c>
      <c r="I1927" s="11">
        <v>1</v>
      </c>
      <c r="J1927" s="11">
        <v>55</v>
      </c>
      <c r="K1927" s="11">
        <v>33.902320005999997</v>
      </c>
      <c r="L1927" s="11" t="s">
        <v>13</v>
      </c>
      <c r="M1927" s="11" t="s">
        <v>15</v>
      </c>
      <c r="N1927" s="11">
        <f t="shared" si="210"/>
        <v>1</v>
      </c>
      <c r="O1927" s="11">
        <f t="shared" si="211"/>
        <v>0</v>
      </c>
      <c r="P1927" s="11">
        <f t="shared" si="212"/>
        <v>0</v>
      </c>
      <c r="Q1927" s="11">
        <f t="shared" si="213"/>
        <v>1</v>
      </c>
      <c r="R1927" s="11">
        <f t="shared" si="214"/>
        <v>0</v>
      </c>
      <c r="S1927" s="11">
        <f t="shared" si="215"/>
        <v>0</v>
      </c>
      <c r="T1927" s="9">
        <f t="shared" si="216"/>
        <v>191.90446359000001</v>
      </c>
      <c r="AT1927" s="18"/>
      <c r="AU1927" s="15"/>
      <c r="AV1927" s="15"/>
      <c r="AW1927" s="15"/>
      <c r="AX1927" s="15"/>
      <c r="AY1927" s="15"/>
      <c r="AZ1927" s="15"/>
      <c r="BA1927" s="15"/>
      <c r="BB1927" s="15"/>
      <c r="BC1927" s="15"/>
      <c r="BD1927" s="15"/>
      <c r="BE1927" s="15"/>
      <c r="BF1927" s="15"/>
      <c r="BG1927" s="15"/>
      <c r="BH1927" s="15"/>
      <c r="BI1927" s="15"/>
      <c r="BJ1927" s="15"/>
      <c r="BK1927" s="15"/>
      <c r="BL1927" s="15"/>
      <c r="BM1927" s="15"/>
      <c r="BN1927" s="15"/>
      <c r="BO1927" s="15"/>
      <c r="BQ1927" s="18"/>
      <c r="BR1927" s="15"/>
      <c r="BS1927" s="15"/>
      <c r="BT1927" s="15"/>
      <c r="BU1927" s="15"/>
      <c r="BV1927" s="15"/>
      <c r="BW1927" s="15"/>
      <c r="BX1927" s="15"/>
      <c r="BY1927" s="15"/>
      <c r="BZ1927" s="15"/>
    </row>
    <row r="1928" spans="1:78" ht="15" customHeight="1" x14ac:dyDescent="0.75">
      <c r="A1928" s="10">
        <v>0</v>
      </c>
      <c r="B1928" s="11">
        <v>12700</v>
      </c>
      <c r="C1928" s="11">
        <v>29471</v>
      </c>
      <c r="D1928" s="11">
        <v>48362</v>
      </c>
      <c r="E1928" s="11">
        <v>9</v>
      </c>
      <c r="F1928" s="11">
        <v>0</v>
      </c>
      <c r="G1928" s="11">
        <v>0</v>
      </c>
      <c r="H1928" s="11">
        <v>79.902871414000003</v>
      </c>
      <c r="I1928" s="11">
        <v>0</v>
      </c>
      <c r="J1928" s="11">
        <v>4</v>
      </c>
      <c r="K1928" s="11">
        <v>36.020607900999998</v>
      </c>
      <c r="L1928" s="11" t="s">
        <v>13</v>
      </c>
      <c r="M1928" s="11" t="s">
        <v>14</v>
      </c>
      <c r="N1928" s="11">
        <f t="shared" si="210"/>
        <v>1</v>
      </c>
      <c r="O1928" s="11">
        <f t="shared" si="211"/>
        <v>0</v>
      </c>
      <c r="P1928" s="11">
        <f t="shared" si="212"/>
        <v>1</v>
      </c>
      <c r="Q1928" s="11">
        <f t="shared" si="213"/>
        <v>0</v>
      </c>
      <c r="R1928" s="11">
        <f t="shared" si="214"/>
        <v>0</v>
      </c>
      <c r="S1928" s="11">
        <f t="shared" si="215"/>
        <v>0</v>
      </c>
      <c r="T1928" s="9">
        <f t="shared" si="216"/>
        <v>79.902871414000003</v>
      </c>
      <c r="AT1928" s="18"/>
      <c r="AU1928" s="15"/>
      <c r="AV1928" s="15"/>
      <c r="AW1928" s="15"/>
      <c r="AX1928" s="15"/>
      <c r="AY1928" s="15"/>
      <c r="AZ1928" s="15"/>
      <c r="BA1928" s="15"/>
      <c r="BB1928" s="15"/>
      <c r="BC1928" s="15"/>
      <c r="BD1928" s="15"/>
      <c r="BE1928" s="15"/>
      <c r="BF1928" s="15"/>
      <c r="BG1928" s="15"/>
      <c r="BH1928" s="15"/>
      <c r="BI1928" s="15"/>
      <c r="BJ1928" s="15"/>
      <c r="BK1928" s="15"/>
      <c r="BL1928" s="15"/>
      <c r="BM1928" s="15"/>
      <c r="BN1928" s="15"/>
      <c r="BO1928" s="15"/>
      <c r="BQ1928" s="18"/>
      <c r="BR1928" s="15"/>
      <c r="BS1928" s="15"/>
      <c r="BT1928" s="15"/>
      <c r="BU1928" s="15"/>
      <c r="BV1928" s="15"/>
      <c r="BW1928" s="15"/>
      <c r="BX1928" s="15"/>
      <c r="BY1928" s="15"/>
      <c r="BZ1928" s="15"/>
    </row>
    <row r="1929" spans="1:78" ht="15" customHeight="1" x14ac:dyDescent="0.75">
      <c r="A1929" s="10">
        <v>0</v>
      </c>
      <c r="B1929" s="11">
        <v>12700</v>
      </c>
      <c r="C1929" s="11">
        <v>72760</v>
      </c>
      <c r="D1929" s="11">
        <v>83604</v>
      </c>
      <c r="E1929" s="11">
        <v>6</v>
      </c>
      <c r="F1929" s="11">
        <v>2</v>
      </c>
      <c r="G1929" s="11">
        <v>3</v>
      </c>
      <c r="H1929" s="11">
        <v>189.9194249</v>
      </c>
      <c r="I1929" s="11">
        <v>3</v>
      </c>
      <c r="J1929" s="11">
        <v>29</v>
      </c>
      <c r="K1929" s="11">
        <v>37.368560459000001</v>
      </c>
      <c r="L1929" s="11" t="s">
        <v>20</v>
      </c>
      <c r="M1929" s="11" t="s">
        <v>15</v>
      </c>
      <c r="N1929" s="11">
        <f t="shared" si="210"/>
        <v>0</v>
      </c>
      <c r="O1929" s="11">
        <f t="shared" si="211"/>
        <v>0</v>
      </c>
      <c r="P1929" s="11">
        <f t="shared" si="212"/>
        <v>0</v>
      </c>
      <c r="Q1929" s="11">
        <f t="shared" si="213"/>
        <v>1</v>
      </c>
      <c r="R1929" s="11">
        <f t="shared" si="214"/>
        <v>0</v>
      </c>
      <c r="S1929" s="11">
        <f t="shared" si="215"/>
        <v>0</v>
      </c>
      <c r="T1929" s="9">
        <f t="shared" si="216"/>
        <v>0</v>
      </c>
      <c r="AT1929" s="18"/>
      <c r="AU1929" s="15"/>
      <c r="AV1929" s="15"/>
      <c r="AW1929" s="15"/>
      <c r="AX1929" s="15"/>
      <c r="AY1929" s="15"/>
      <c r="AZ1929" s="15"/>
      <c r="BA1929" s="15"/>
      <c r="BB1929" s="15"/>
      <c r="BC1929" s="15"/>
      <c r="BD1929" s="15"/>
      <c r="BE1929" s="15"/>
      <c r="BF1929" s="15"/>
      <c r="BG1929" s="15"/>
      <c r="BH1929" s="15"/>
      <c r="BI1929" s="15"/>
      <c r="BJ1929" s="15"/>
      <c r="BK1929" s="15"/>
      <c r="BL1929" s="15"/>
      <c r="BM1929" s="15"/>
      <c r="BN1929" s="15"/>
      <c r="BO1929" s="15"/>
      <c r="BQ1929" s="18"/>
      <c r="BR1929" s="15"/>
      <c r="BS1929" s="15"/>
      <c r="BT1929" s="15"/>
      <c r="BU1929" s="15"/>
      <c r="BV1929" s="15"/>
      <c r="BW1929" s="15"/>
      <c r="BX1929" s="15"/>
      <c r="BY1929" s="15"/>
      <c r="BZ1929" s="15"/>
    </row>
    <row r="1930" spans="1:78" ht="15" customHeight="1" x14ac:dyDescent="0.75">
      <c r="A1930" s="10">
        <v>0</v>
      </c>
      <c r="B1930" s="11">
        <v>12700</v>
      </c>
      <c r="C1930" s="11"/>
      <c r="D1930" s="11">
        <v>41396</v>
      </c>
      <c r="E1930" s="11">
        <v>0</v>
      </c>
      <c r="F1930" s="11">
        <v>0</v>
      </c>
      <c r="G1930" s="11">
        <v>0</v>
      </c>
      <c r="H1930" s="11">
        <v>302.87005048999998</v>
      </c>
      <c r="I1930" s="11">
        <v>1</v>
      </c>
      <c r="J1930" s="11">
        <v>8</v>
      </c>
      <c r="K1930" s="11">
        <v>27.989466590999999</v>
      </c>
      <c r="L1930" s="11" t="s">
        <v>13</v>
      </c>
      <c r="M1930" s="11" t="s">
        <v>14</v>
      </c>
      <c r="N1930" s="11">
        <f t="shared" si="210"/>
        <v>1</v>
      </c>
      <c r="O1930" s="11">
        <f t="shared" si="211"/>
        <v>0</v>
      </c>
      <c r="P1930" s="11">
        <f t="shared" si="212"/>
        <v>1</v>
      </c>
      <c r="Q1930" s="11">
        <f t="shared" si="213"/>
        <v>0</v>
      </c>
      <c r="R1930" s="11">
        <f t="shared" si="214"/>
        <v>0</v>
      </c>
      <c r="S1930" s="11">
        <f t="shared" si="215"/>
        <v>0</v>
      </c>
      <c r="T1930" s="9">
        <f t="shared" si="216"/>
        <v>302.87005048999998</v>
      </c>
      <c r="AT1930" s="18"/>
      <c r="AU1930" s="15"/>
      <c r="AV1930" s="15"/>
      <c r="AW1930" s="15"/>
      <c r="AX1930" s="15"/>
      <c r="AY1930" s="15"/>
      <c r="AZ1930" s="15"/>
      <c r="BA1930" s="15"/>
      <c r="BB1930" s="15"/>
      <c r="BC1930" s="15"/>
      <c r="BD1930" s="15"/>
      <c r="BE1930" s="15"/>
      <c r="BF1930" s="15"/>
      <c r="BG1930" s="15"/>
      <c r="BH1930" s="15"/>
      <c r="BI1930" s="15"/>
      <c r="BJ1930" s="15"/>
      <c r="BK1930" s="15"/>
      <c r="BL1930" s="15"/>
      <c r="BM1930" s="15"/>
      <c r="BN1930" s="15"/>
      <c r="BO1930" s="15"/>
      <c r="BQ1930" s="18"/>
      <c r="BR1930" s="15"/>
      <c r="BS1930" s="15"/>
      <c r="BT1930" s="15"/>
      <c r="BU1930" s="15"/>
      <c r="BV1930" s="15"/>
      <c r="BW1930" s="15"/>
      <c r="BX1930" s="15"/>
      <c r="BY1930" s="15"/>
      <c r="BZ1930" s="15"/>
    </row>
    <row r="1931" spans="1:78" ht="15" customHeight="1" x14ac:dyDescent="0.75">
      <c r="A1931" s="10">
        <v>0</v>
      </c>
      <c r="B1931" s="11">
        <v>12700</v>
      </c>
      <c r="C1931" s="11">
        <v>79383</v>
      </c>
      <c r="D1931" s="11">
        <v>107590</v>
      </c>
      <c r="E1931" s="11">
        <v>5</v>
      </c>
      <c r="F1931" s="11">
        <v>0</v>
      </c>
      <c r="G1931" s="11">
        <v>0</v>
      </c>
      <c r="H1931" s="11">
        <v>78.299273533999994</v>
      </c>
      <c r="I1931" s="11">
        <v>2</v>
      </c>
      <c r="J1931" s="11">
        <v>14</v>
      </c>
      <c r="K1931" s="11">
        <v>33.581116502</v>
      </c>
      <c r="L1931" s="11" t="s">
        <v>20</v>
      </c>
      <c r="M1931" s="11" t="s">
        <v>14</v>
      </c>
      <c r="N1931" s="11">
        <f t="shared" si="210"/>
        <v>0</v>
      </c>
      <c r="O1931" s="11">
        <f t="shared" si="211"/>
        <v>0</v>
      </c>
      <c r="P1931" s="11">
        <f t="shared" si="212"/>
        <v>1</v>
      </c>
      <c r="Q1931" s="11">
        <f t="shared" si="213"/>
        <v>0</v>
      </c>
      <c r="R1931" s="11">
        <f t="shared" si="214"/>
        <v>0</v>
      </c>
      <c r="S1931" s="11">
        <f t="shared" si="215"/>
        <v>0</v>
      </c>
      <c r="T1931" s="9">
        <f t="shared" si="216"/>
        <v>0</v>
      </c>
      <c r="AT1931" s="18"/>
      <c r="AU1931" s="15"/>
      <c r="AV1931" s="15"/>
      <c r="AW1931" s="15"/>
      <c r="AX1931" s="15"/>
      <c r="AY1931" s="15"/>
      <c r="AZ1931" s="15"/>
      <c r="BA1931" s="15"/>
      <c r="BB1931" s="15"/>
      <c r="BC1931" s="15"/>
      <c r="BD1931" s="15"/>
      <c r="BE1931" s="15"/>
      <c r="BF1931" s="15"/>
      <c r="BG1931" s="15"/>
      <c r="BH1931" s="15"/>
      <c r="BI1931" s="15"/>
      <c r="BJ1931" s="15"/>
      <c r="BK1931" s="15"/>
      <c r="BL1931" s="15"/>
      <c r="BM1931" s="15"/>
      <c r="BN1931" s="15"/>
      <c r="BO1931" s="15"/>
      <c r="BQ1931" s="18"/>
      <c r="BR1931" s="15"/>
      <c r="BS1931" s="15"/>
      <c r="BT1931" s="15"/>
      <c r="BU1931" s="15"/>
      <c r="BV1931" s="15"/>
      <c r="BW1931" s="15"/>
      <c r="BX1931" s="15"/>
      <c r="BY1931" s="15"/>
      <c r="BZ1931" s="15"/>
    </row>
    <row r="1932" spans="1:78" ht="15" customHeight="1" x14ac:dyDescent="0.75">
      <c r="A1932" s="10">
        <v>1</v>
      </c>
      <c r="B1932" s="11">
        <v>12700</v>
      </c>
      <c r="C1932" s="11">
        <v>30428</v>
      </c>
      <c r="D1932" s="11">
        <v>47387</v>
      </c>
      <c r="E1932" s="11">
        <v>2</v>
      </c>
      <c r="F1932" s="11">
        <v>0</v>
      </c>
      <c r="G1932" s="11">
        <v>0</v>
      </c>
      <c r="H1932" s="11">
        <v>164.49002127</v>
      </c>
      <c r="I1932" s="11">
        <v>0</v>
      </c>
      <c r="J1932" s="11">
        <v>36</v>
      </c>
      <c r="K1932" s="11">
        <v>38.874158602999998</v>
      </c>
      <c r="L1932" s="11" t="s">
        <v>20</v>
      </c>
      <c r="M1932" s="11" t="s">
        <v>18</v>
      </c>
      <c r="N1932" s="11">
        <f t="shared" si="210"/>
        <v>0</v>
      </c>
      <c r="O1932" s="11">
        <f t="shared" si="211"/>
        <v>0</v>
      </c>
      <c r="P1932" s="11">
        <f t="shared" si="212"/>
        <v>0</v>
      </c>
      <c r="Q1932" s="11">
        <f t="shared" si="213"/>
        <v>0</v>
      </c>
      <c r="R1932" s="11">
        <f t="shared" si="214"/>
        <v>0</v>
      </c>
      <c r="S1932" s="11">
        <f t="shared" si="215"/>
        <v>1</v>
      </c>
      <c r="T1932" s="9">
        <f t="shared" si="216"/>
        <v>0</v>
      </c>
      <c r="AT1932" s="18"/>
      <c r="AU1932" s="15"/>
      <c r="AV1932" s="15"/>
      <c r="AW1932" s="15"/>
      <c r="AX1932" s="15"/>
      <c r="AY1932" s="15"/>
      <c r="AZ1932" s="15"/>
      <c r="BA1932" s="15"/>
      <c r="BB1932" s="15"/>
      <c r="BC1932" s="15"/>
      <c r="BD1932" s="15"/>
      <c r="BE1932" s="15"/>
      <c r="BF1932" s="15"/>
      <c r="BG1932" s="15"/>
      <c r="BH1932" s="15"/>
      <c r="BI1932" s="15"/>
      <c r="BJ1932" s="15"/>
      <c r="BK1932" s="15"/>
      <c r="BL1932" s="15"/>
      <c r="BM1932" s="15"/>
      <c r="BN1932" s="15"/>
      <c r="BO1932" s="15"/>
      <c r="BQ1932" s="18"/>
      <c r="BR1932" s="15"/>
      <c r="BS1932" s="15"/>
      <c r="BT1932" s="15"/>
      <c r="BU1932" s="15"/>
      <c r="BV1932" s="15"/>
      <c r="BW1932" s="15"/>
      <c r="BX1932" s="15"/>
      <c r="BY1932" s="15"/>
      <c r="BZ1932" s="15"/>
    </row>
    <row r="1933" spans="1:78" ht="15" customHeight="1" x14ac:dyDescent="0.75">
      <c r="A1933" s="10">
        <v>0</v>
      </c>
      <c r="B1933" s="11">
        <v>12700</v>
      </c>
      <c r="C1933" s="11">
        <v>103034</v>
      </c>
      <c r="D1933" s="11">
        <v>124116</v>
      </c>
      <c r="E1933" s="11">
        <v>2</v>
      </c>
      <c r="F1933" s="11">
        <v>0</v>
      </c>
      <c r="G1933" s="11">
        <v>0</v>
      </c>
      <c r="H1933" s="11">
        <v>137.43869242</v>
      </c>
      <c r="I1933" s="11">
        <v>0</v>
      </c>
      <c r="J1933" s="11">
        <v>25</v>
      </c>
      <c r="K1933" s="11">
        <v>31.603100931</v>
      </c>
      <c r="L1933" s="11" t="s">
        <v>20</v>
      </c>
      <c r="M1933" s="11"/>
      <c r="N1933" s="11">
        <f t="shared" si="210"/>
        <v>0</v>
      </c>
      <c r="O1933" s="11">
        <f t="shared" si="211"/>
        <v>0</v>
      </c>
      <c r="P1933" s="11">
        <f t="shared" si="212"/>
        <v>0</v>
      </c>
      <c r="Q1933" s="11">
        <f t="shared" si="213"/>
        <v>0</v>
      </c>
      <c r="R1933" s="11">
        <f t="shared" si="214"/>
        <v>0</v>
      </c>
      <c r="S1933" s="11">
        <f t="shared" si="215"/>
        <v>0</v>
      </c>
      <c r="T1933" s="9">
        <f t="shared" si="216"/>
        <v>0</v>
      </c>
      <c r="AT1933" s="18"/>
      <c r="AU1933" s="15"/>
      <c r="AV1933" s="15"/>
      <c r="AW1933" s="15"/>
      <c r="AX1933" s="15"/>
      <c r="AY1933" s="15"/>
      <c r="AZ1933" s="15"/>
      <c r="BA1933" s="15"/>
      <c r="BB1933" s="15"/>
      <c r="BC1933" s="15"/>
      <c r="BD1933" s="15"/>
      <c r="BE1933" s="15"/>
      <c r="BF1933" s="15"/>
      <c r="BG1933" s="15"/>
      <c r="BH1933" s="15"/>
      <c r="BI1933" s="15"/>
      <c r="BJ1933" s="15"/>
      <c r="BK1933" s="15"/>
      <c r="BL1933" s="15"/>
      <c r="BM1933" s="15"/>
      <c r="BN1933" s="15"/>
      <c r="BO1933" s="15"/>
      <c r="BQ1933" s="18"/>
      <c r="BR1933" s="15"/>
      <c r="BS1933" s="15"/>
      <c r="BT1933" s="15"/>
      <c r="BU1933" s="15"/>
      <c r="BV1933" s="15"/>
      <c r="BW1933" s="15"/>
      <c r="BX1933" s="15"/>
      <c r="BY1933" s="15"/>
      <c r="BZ1933" s="15"/>
    </row>
    <row r="1934" spans="1:78" ht="15" customHeight="1" x14ac:dyDescent="0.75">
      <c r="A1934" s="10">
        <v>0</v>
      </c>
      <c r="B1934" s="11">
        <v>12700</v>
      </c>
      <c r="C1934" s="11">
        <v>58293</v>
      </c>
      <c r="D1934" s="11">
        <v>82594</v>
      </c>
      <c r="E1934" s="11">
        <v>13</v>
      </c>
      <c r="F1934" s="11">
        <v>0</v>
      </c>
      <c r="G1934" s="11">
        <v>0</v>
      </c>
      <c r="H1934" s="11">
        <v>105.05041496</v>
      </c>
      <c r="I1934" s="11">
        <v>0</v>
      </c>
      <c r="J1934" s="11">
        <v>23</v>
      </c>
      <c r="K1934" s="11">
        <v>36.700445543999997</v>
      </c>
      <c r="L1934" s="11" t="s">
        <v>20</v>
      </c>
      <c r="M1934" s="11" t="s">
        <v>15</v>
      </c>
      <c r="N1934" s="11">
        <f t="shared" si="210"/>
        <v>0</v>
      </c>
      <c r="O1934" s="11">
        <f t="shared" si="211"/>
        <v>0</v>
      </c>
      <c r="P1934" s="11">
        <f t="shared" si="212"/>
        <v>0</v>
      </c>
      <c r="Q1934" s="11">
        <f t="shared" si="213"/>
        <v>1</v>
      </c>
      <c r="R1934" s="11">
        <f t="shared" si="214"/>
        <v>0</v>
      </c>
      <c r="S1934" s="11">
        <f t="shared" si="215"/>
        <v>0</v>
      </c>
      <c r="T1934" s="9">
        <f t="shared" si="216"/>
        <v>0</v>
      </c>
      <c r="AT1934" s="18"/>
      <c r="AU1934" s="15"/>
      <c r="AV1934" s="15"/>
      <c r="AW1934" s="15"/>
      <c r="AX1934" s="15"/>
      <c r="AY1934" s="15"/>
      <c r="AZ1934" s="15"/>
      <c r="BA1934" s="15"/>
      <c r="BB1934" s="15"/>
      <c r="BC1934" s="15"/>
      <c r="BD1934" s="15"/>
      <c r="BE1934" s="15"/>
      <c r="BF1934" s="15"/>
      <c r="BG1934" s="15"/>
      <c r="BH1934" s="15"/>
      <c r="BI1934" s="15"/>
      <c r="BJ1934" s="15"/>
      <c r="BK1934" s="15"/>
      <c r="BL1934" s="15"/>
      <c r="BM1934" s="15"/>
      <c r="BN1934" s="15"/>
      <c r="BO1934" s="15"/>
      <c r="BQ1934" s="18"/>
      <c r="BR1934" s="15"/>
      <c r="BS1934" s="15"/>
      <c r="BT1934" s="15"/>
      <c r="BU1934" s="15"/>
      <c r="BV1934" s="15"/>
      <c r="BW1934" s="15"/>
      <c r="BX1934" s="15"/>
      <c r="BY1934" s="15"/>
      <c r="BZ1934" s="15"/>
    </row>
    <row r="1935" spans="1:78" ht="15" customHeight="1" x14ac:dyDescent="0.75">
      <c r="A1935" s="10">
        <v>0</v>
      </c>
      <c r="B1935" s="11">
        <v>12700</v>
      </c>
      <c r="C1935" s="11">
        <v>30061</v>
      </c>
      <c r="D1935" s="11">
        <v>58714</v>
      </c>
      <c r="E1935" s="11">
        <v>29</v>
      </c>
      <c r="F1935" s="11">
        <v>0</v>
      </c>
      <c r="G1935" s="11">
        <v>0</v>
      </c>
      <c r="H1935" s="11">
        <v>230.88015369999999</v>
      </c>
      <c r="I1935" s="11">
        <v>0</v>
      </c>
      <c r="J1935" s="11">
        <v>19</v>
      </c>
      <c r="K1935" s="11">
        <v>20.637917598000001</v>
      </c>
      <c r="L1935" s="11"/>
      <c r="M1935" s="11" t="s">
        <v>14</v>
      </c>
      <c r="N1935" s="11">
        <f t="shared" si="210"/>
        <v>0</v>
      </c>
      <c r="O1935" s="11">
        <f t="shared" si="211"/>
        <v>0</v>
      </c>
      <c r="P1935" s="11">
        <f t="shared" si="212"/>
        <v>1</v>
      </c>
      <c r="Q1935" s="11">
        <f t="shared" si="213"/>
        <v>0</v>
      </c>
      <c r="R1935" s="11">
        <f t="shared" si="214"/>
        <v>0</v>
      </c>
      <c r="S1935" s="11">
        <f t="shared" si="215"/>
        <v>0</v>
      </c>
      <c r="T1935" s="9">
        <f t="shared" si="216"/>
        <v>0</v>
      </c>
      <c r="AT1935" s="18"/>
      <c r="AU1935" s="15"/>
      <c r="AV1935" s="15"/>
      <c r="AW1935" s="15"/>
      <c r="AX1935" s="15"/>
      <c r="AY1935" s="15"/>
      <c r="AZ1935" s="15"/>
      <c r="BA1935" s="15"/>
      <c r="BB1935" s="15"/>
      <c r="BC1935" s="15"/>
      <c r="BD1935" s="15"/>
      <c r="BE1935" s="15"/>
      <c r="BF1935" s="15"/>
      <c r="BG1935" s="15"/>
      <c r="BH1935" s="15"/>
      <c r="BI1935" s="15"/>
      <c r="BJ1935" s="15"/>
      <c r="BK1935" s="15"/>
      <c r="BL1935" s="15"/>
      <c r="BM1935" s="15"/>
      <c r="BN1935" s="15"/>
      <c r="BO1935" s="15"/>
      <c r="BQ1935" s="18"/>
      <c r="BR1935" s="15"/>
      <c r="BS1935" s="15"/>
      <c r="BT1935" s="15"/>
      <c r="BU1935" s="15"/>
      <c r="BV1935" s="15"/>
      <c r="BW1935" s="15"/>
      <c r="BX1935" s="15"/>
      <c r="BY1935" s="15"/>
      <c r="BZ1935" s="15"/>
    </row>
    <row r="1936" spans="1:78" ht="15" customHeight="1" x14ac:dyDescent="0.75">
      <c r="A1936" s="10">
        <v>0</v>
      </c>
      <c r="B1936" s="11">
        <v>12700</v>
      </c>
      <c r="C1936" s="11">
        <v>27459</v>
      </c>
      <c r="D1936" s="11">
        <v>38577</v>
      </c>
      <c r="E1936" s="11">
        <v>16</v>
      </c>
      <c r="F1936" s="11">
        <v>0</v>
      </c>
      <c r="G1936" s="11">
        <v>0</v>
      </c>
      <c r="H1936" s="11">
        <v>72.329572041999995</v>
      </c>
      <c r="I1936" s="11">
        <v>0</v>
      </c>
      <c r="J1936" s="11">
        <v>9</v>
      </c>
      <c r="K1936" s="11">
        <v>31.605665455</v>
      </c>
      <c r="L1936" s="11" t="s">
        <v>13</v>
      </c>
      <c r="M1936" s="11" t="s">
        <v>17</v>
      </c>
      <c r="N1936" s="11">
        <f t="shared" si="210"/>
        <v>1</v>
      </c>
      <c r="O1936" s="11">
        <f t="shared" si="211"/>
        <v>1</v>
      </c>
      <c r="P1936" s="11">
        <f t="shared" si="212"/>
        <v>0</v>
      </c>
      <c r="Q1936" s="11">
        <f t="shared" si="213"/>
        <v>0</v>
      </c>
      <c r="R1936" s="11">
        <f t="shared" si="214"/>
        <v>0</v>
      </c>
      <c r="S1936" s="11">
        <f t="shared" si="215"/>
        <v>0</v>
      </c>
      <c r="T1936" s="9">
        <f t="shared" si="216"/>
        <v>72.329572041999995</v>
      </c>
      <c r="AT1936" s="18"/>
      <c r="AU1936" s="15"/>
      <c r="AV1936" s="15"/>
      <c r="AW1936" s="15"/>
      <c r="AX1936" s="15"/>
      <c r="AY1936" s="15"/>
      <c r="AZ1936" s="15"/>
      <c r="BA1936" s="15"/>
      <c r="BB1936" s="15"/>
      <c r="BC1936" s="15"/>
      <c r="BD1936" s="15"/>
      <c r="BE1936" s="15"/>
      <c r="BF1936" s="15"/>
      <c r="BG1936" s="15"/>
      <c r="BH1936" s="15"/>
      <c r="BI1936" s="15"/>
      <c r="BJ1936" s="15"/>
      <c r="BK1936" s="15"/>
      <c r="BL1936" s="15"/>
      <c r="BM1936" s="15"/>
      <c r="BN1936" s="15"/>
      <c r="BO1936" s="15"/>
      <c r="BQ1936" s="18"/>
      <c r="BR1936" s="15"/>
      <c r="BS1936" s="15"/>
      <c r="BT1936" s="15"/>
      <c r="BU1936" s="15"/>
      <c r="BV1936" s="15"/>
      <c r="BW1936" s="15"/>
      <c r="BX1936" s="15"/>
      <c r="BY1936" s="15"/>
      <c r="BZ1936" s="15"/>
    </row>
    <row r="1937" spans="1:78" ht="15" customHeight="1" x14ac:dyDescent="0.75">
      <c r="A1937" s="10">
        <v>0</v>
      </c>
      <c r="B1937" s="11">
        <v>12700</v>
      </c>
      <c r="C1937" s="11">
        <v>77068</v>
      </c>
      <c r="D1937" s="11">
        <v>98436</v>
      </c>
      <c r="E1937" s="11">
        <v>7</v>
      </c>
      <c r="F1937" s="11">
        <v>0</v>
      </c>
      <c r="G1937" s="11">
        <v>1</v>
      </c>
      <c r="H1937" s="11">
        <v>148.28809957999999</v>
      </c>
      <c r="I1937" s="11">
        <v>0</v>
      </c>
      <c r="J1937" s="11">
        <v>34</v>
      </c>
      <c r="K1937" s="11">
        <v>33.463697469000003</v>
      </c>
      <c r="L1937" s="11" t="s">
        <v>13</v>
      </c>
      <c r="M1937" s="11" t="s">
        <v>18</v>
      </c>
      <c r="N1937" s="11">
        <f t="shared" si="210"/>
        <v>1</v>
      </c>
      <c r="O1937" s="11">
        <f t="shared" si="211"/>
        <v>0</v>
      </c>
      <c r="P1937" s="11">
        <f t="shared" si="212"/>
        <v>0</v>
      </c>
      <c r="Q1937" s="11">
        <f t="shared" si="213"/>
        <v>0</v>
      </c>
      <c r="R1937" s="11">
        <f t="shared" si="214"/>
        <v>0</v>
      </c>
      <c r="S1937" s="11">
        <f t="shared" si="215"/>
        <v>1</v>
      </c>
      <c r="T1937" s="9">
        <f t="shared" si="216"/>
        <v>148.28809957999999</v>
      </c>
      <c r="AT1937" s="18"/>
      <c r="AU1937" s="15"/>
      <c r="AV1937" s="15"/>
      <c r="AW1937" s="15"/>
      <c r="AX1937" s="15"/>
      <c r="AY1937" s="15"/>
      <c r="AZ1937" s="15"/>
      <c r="BA1937" s="15"/>
      <c r="BB1937" s="15"/>
      <c r="BC1937" s="15"/>
      <c r="BD1937" s="15"/>
      <c r="BE1937" s="15"/>
      <c r="BF1937" s="15"/>
      <c r="BG1937" s="15"/>
      <c r="BH1937" s="15"/>
      <c r="BI1937" s="15"/>
      <c r="BJ1937" s="15"/>
      <c r="BK1937" s="15"/>
      <c r="BL1937" s="15"/>
      <c r="BM1937" s="15"/>
      <c r="BN1937" s="15"/>
      <c r="BO1937" s="15"/>
      <c r="BQ1937" s="18"/>
      <c r="BR1937" s="15"/>
      <c r="BS1937" s="15"/>
      <c r="BT1937" s="15"/>
      <c r="BU1937" s="15"/>
      <c r="BV1937" s="15"/>
      <c r="BW1937" s="15"/>
      <c r="BX1937" s="15"/>
      <c r="BY1937" s="15"/>
      <c r="BZ1937" s="15"/>
    </row>
    <row r="1938" spans="1:78" ht="15" customHeight="1" x14ac:dyDescent="0.75">
      <c r="A1938" s="10">
        <v>0</v>
      </c>
      <c r="B1938" s="11">
        <v>12700</v>
      </c>
      <c r="C1938" s="11">
        <v>130867</v>
      </c>
      <c r="D1938" s="11">
        <v>201245</v>
      </c>
      <c r="E1938" s="11">
        <v>0</v>
      </c>
      <c r="F1938" s="11">
        <v>0</v>
      </c>
      <c r="G1938" s="11">
        <v>1</v>
      </c>
      <c r="H1938" s="11">
        <v>340.79534444000001</v>
      </c>
      <c r="I1938" s="11">
        <v>0</v>
      </c>
      <c r="J1938" s="11">
        <v>15</v>
      </c>
      <c r="K1938" s="11">
        <v>40.168827022999999</v>
      </c>
      <c r="L1938" s="11" t="s">
        <v>13</v>
      </c>
      <c r="M1938" s="11" t="s">
        <v>15</v>
      </c>
      <c r="N1938" s="11">
        <f t="shared" si="210"/>
        <v>1</v>
      </c>
      <c r="O1938" s="11">
        <f t="shared" si="211"/>
        <v>0</v>
      </c>
      <c r="P1938" s="11">
        <f t="shared" si="212"/>
        <v>0</v>
      </c>
      <c r="Q1938" s="11">
        <f t="shared" si="213"/>
        <v>1</v>
      </c>
      <c r="R1938" s="11">
        <f t="shared" si="214"/>
        <v>0</v>
      </c>
      <c r="S1938" s="11">
        <f t="shared" si="215"/>
        <v>0</v>
      </c>
      <c r="T1938" s="9">
        <f t="shared" si="216"/>
        <v>340.79534444000001</v>
      </c>
      <c r="AT1938" s="18"/>
      <c r="AU1938" s="15"/>
      <c r="AV1938" s="15"/>
      <c r="AW1938" s="15"/>
      <c r="AX1938" s="15"/>
      <c r="AY1938" s="15"/>
      <c r="AZ1938" s="15"/>
      <c r="BA1938" s="15"/>
      <c r="BB1938" s="15"/>
      <c r="BC1938" s="15"/>
      <c r="BD1938" s="15"/>
      <c r="BE1938" s="15"/>
      <c r="BF1938" s="15"/>
      <c r="BG1938" s="15"/>
      <c r="BH1938" s="15"/>
      <c r="BI1938" s="15"/>
      <c r="BJ1938" s="15"/>
      <c r="BK1938" s="15"/>
      <c r="BL1938" s="15"/>
      <c r="BM1938" s="15"/>
      <c r="BN1938" s="15"/>
      <c r="BO1938" s="15"/>
      <c r="BQ1938" s="18"/>
      <c r="BR1938" s="15"/>
      <c r="BS1938" s="15"/>
      <c r="BT1938" s="15"/>
      <c r="BU1938" s="15"/>
      <c r="BV1938" s="15"/>
      <c r="BW1938" s="15"/>
      <c r="BX1938" s="15"/>
      <c r="BY1938" s="15"/>
      <c r="BZ1938" s="15"/>
    </row>
    <row r="1939" spans="1:78" ht="15" customHeight="1" x14ac:dyDescent="0.75">
      <c r="A1939" s="10">
        <v>0</v>
      </c>
      <c r="B1939" s="11">
        <v>12700</v>
      </c>
      <c r="C1939" s="11">
        <v>61840</v>
      </c>
      <c r="D1939" s="11">
        <v>73541</v>
      </c>
      <c r="E1939" s="11">
        <v>1</v>
      </c>
      <c r="F1939" s="11">
        <v>0</v>
      </c>
      <c r="G1939" s="11">
        <v>0</v>
      </c>
      <c r="H1939" s="11">
        <v>157.89244671</v>
      </c>
      <c r="I1939" s="11">
        <v>2</v>
      </c>
      <c r="J1939" s="11">
        <v>35</v>
      </c>
      <c r="K1939" s="11">
        <v>41.651691706999998</v>
      </c>
      <c r="L1939" s="11" t="s">
        <v>20</v>
      </c>
      <c r="M1939" s="11" t="s">
        <v>18</v>
      </c>
      <c r="N1939" s="11">
        <f t="shared" si="210"/>
        <v>0</v>
      </c>
      <c r="O1939" s="11">
        <f t="shared" si="211"/>
        <v>0</v>
      </c>
      <c r="P1939" s="11">
        <f t="shared" si="212"/>
        <v>0</v>
      </c>
      <c r="Q1939" s="11">
        <f t="shared" si="213"/>
        <v>0</v>
      </c>
      <c r="R1939" s="11">
        <f t="shared" si="214"/>
        <v>0</v>
      </c>
      <c r="S1939" s="11">
        <f t="shared" si="215"/>
        <v>1</v>
      </c>
      <c r="T1939" s="9">
        <f t="shared" si="216"/>
        <v>0</v>
      </c>
      <c r="AT1939" s="18"/>
      <c r="AU1939" s="15"/>
      <c r="AV1939" s="15"/>
      <c r="AW1939" s="15"/>
      <c r="AX1939" s="15"/>
      <c r="AY1939" s="15"/>
      <c r="AZ1939" s="15"/>
      <c r="BA1939" s="15"/>
      <c r="BB1939" s="15"/>
      <c r="BC1939" s="15"/>
      <c r="BD1939" s="15"/>
      <c r="BE1939" s="15"/>
      <c r="BF1939" s="15"/>
      <c r="BG1939" s="15"/>
      <c r="BH1939" s="15"/>
      <c r="BI1939" s="15"/>
      <c r="BJ1939" s="15"/>
      <c r="BK1939" s="15"/>
      <c r="BL1939" s="15"/>
      <c r="BM1939" s="15"/>
      <c r="BN1939" s="15"/>
      <c r="BO1939" s="15"/>
      <c r="BQ1939" s="18"/>
      <c r="BR1939" s="15"/>
      <c r="BS1939" s="15"/>
      <c r="BT1939" s="15"/>
      <c r="BU1939" s="15"/>
      <c r="BV1939" s="15"/>
      <c r="BW1939" s="15"/>
      <c r="BX1939" s="15"/>
      <c r="BY1939" s="15"/>
      <c r="BZ1939" s="15"/>
    </row>
    <row r="1940" spans="1:78" ht="15" customHeight="1" x14ac:dyDescent="0.75">
      <c r="A1940" s="10">
        <v>0</v>
      </c>
      <c r="B1940" s="11">
        <v>12700</v>
      </c>
      <c r="C1940" s="11">
        <v>79898</v>
      </c>
      <c r="D1940" s="11">
        <v>101989</v>
      </c>
      <c r="E1940" s="11">
        <v>9</v>
      </c>
      <c r="F1940" s="11">
        <v>2</v>
      </c>
      <c r="G1940" s="11">
        <v>0</v>
      </c>
      <c r="H1940" s="11">
        <v>214.99645978000001</v>
      </c>
      <c r="I1940" s="11">
        <v>1</v>
      </c>
      <c r="J1940" s="11">
        <v>29</v>
      </c>
      <c r="K1940" s="11">
        <v>29.306071113000002</v>
      </c>
      <c r="L1940" s="11" t="s">
        <v>20</v>
      </c>
      <c r="M1940" s="11" t="s">
        <v>18</v>
      </c>
      <c r="N1940" s="11">
        <f t="shared" si="210"/>
        <v>0</v>
      </c>
      <c r="O1940" s="11">
        <f t="shared" si="211"/>
        <v>0</v>
      </c>
      <c r="P1940" s="11">
        <f t="shared" si="212"/>
        <v>0</v>
      </c>
      <c r="Q1940" s="11">
        <f t="shared" si="213"/>
        <v>0</v>
      </c>
      <c r="R1940" s="11">
        <f t="shared" si="214"/>
        <v>0</v>
      </c>
      <c r="S1940" s="11">
        <f t="shared" si="215"/>
        <v>1</v>
      </c>
      <c r="T1940" s="9">
        <f t="shared" si="216"/>
        <v>0</v>
      </c>
      <c r="AT1940" s="18"/>
      <c r="AU1940" s="15"/>
      <c r="AV1940" s="15"/>
      <c r="AW1940" s="15"/>
      <c r="AX1940" s="15"/>
      <c r="AY1940" s="15"/>
      <c r="AZ1940" s="15"/>
      <c r="BA1940" s="15"/>
      <c r="BB1940" s="15"/>
      <c r="BC1940" s="15"/>
      <c r="BD1940" s="15"/>
      <c r="BE1940" s="15"/>
      <c r="BF1940" s="15"/>
      <c r="BG1940" s="15"/>
      <c r="BH1940" s="15"/>
      <c r="BI1940" s="15"/>
      <c r="BJ1940" s="15"/>
      <c r="BK1940" s="15"/>
      <c r="BL1940" s="15"/>
      <c r="BM1940" s="15"/>
      <c r="BN1940" s="15"/>
      <c r="BO1940" s="15"/>
      <c r="BQ1940" s="18"/>
      <c r="BR1940" s="15"/>
      <c r="BS1940" s="15"/>
      <c r="BT1940" s="15"/>
      <c r="BU1940" s="15"/>
      <c r="BV1940" s="15"/>
      <c r="BW1940" s="15"/>
      <c r="BX1940" s="15"/>
      <c r="BY1940" s="15"/>
      <c r="BZ1940" s="15"/>
    </row>
    <row r="1941" spans="1:78" ht="15" customHeight="1" x14ac:dyDescent="0.75">
      <c r="A1941" s="10">
        <v>0</v>
      </c>
      <c r="B1941" s="11">
        <v>12700</v>
      </c>
      <c r="C1941" s="11">
        <v>105293</v>
      </c>
      <c r="D1941" s="11">
        <v>121416</v>
      </c>
      <c r="E1941" s="11">
        <v>14</v>
      </c>
      <c r="F1941" s="11">
        <v>0</v>
      </c>
      <c r="G1941" s="11">
        <v>0</v>
      </c>
      <c r="H1941" s="11">
        <v>250.01888052999999</v>
      </c>
      <c r="I1941" s="11">
        <v>0</v>
      </c>
      <c r="J1941" s="11">
        <v>16</v>
      </c>
      <c r="K1941" s="11">
        <v>35.287166427999999</v>
      </c>
      <c r="L1941" s="11"/>
      <c r="M1941" s="11" t="s">
        <v>15</v>
      </c>
      <c r="N1941" s="11">
        <f t="shared" si="210"/>
        <v>0</v>
      </c>
      <c r="O1941" s="11">
        <f t="shared" si="211"/>
        <v>0</v>
      </c>
      <c r="P1941" s="11">
        <f t="shared" si="212"/>
        <v>0</v>
      </c>
      <c r="Q1941" s="11">
        <f t="shared" si="213"/>
        <v>1</v>
      </c>
      <c r="R1941" s="11">
        <f t="shared" si="214"/>
        <v>0</v>
      </c>
      <c r="S1941" s="11">
        <f t="shared" si="215"/>
        <v>0</v>
      </c>
      <c r="T1941" s="9">
        <f t="shared" si="216"/>
        <v>0</v>
      </c>
      <c r="AT1941" s="18"/>
      <c r="AU1941" s="15"/>
      <c r="AV1941" s="15"/>
      <c r="AW1941" s="15"/>
      <c r="AX1941" s="15"/>
      <c r="AY1941" s="15"/>
      <c r="AZ1941" s="15"/>
      <c r="BA1941" s="15"/>
      <c r="BB1941" s="15"/>
      <c r="BC1941" s="15"/>
      <c r="BD1941" s="15"/>
      <c r="BE1941" s="15"/>
      <c r="BF1941" s="15"/>
      <c r="BG1941" s="15"/>
      <c r="BH1941" s="15"/>
      <c r="BI1941" s="15"/>
      <c r="BJ1941" s="15"/>
      <c r="BK1941" s="15"/>
      <c r="BL1941" s="15"/>
      <c r="BM1941" s="15"/>
      <c r="BN1941" s="15"/>
      <c r="BO1941" s="15"/>
      <c r="BQ1941" s="18"/>
      <c r="BR1941" s="15"/>
      <c r="BS1941" s="15"/>
      <c r="BT1941" s="15"/>
      <c r="BU1941" s="15"/>
      <c r="BV1941" s="15"/>
      <c r="BW1941" s="15"/>
      <c r="BX1941" s="15"/>
      <c r="BY1941" s="15"/>
      <c r="BZ1941" s="15"/>
    </row>
    <row r="1942" spans="1:78" ht="15" customHeight="1" x14ac:dyDescent="0.75">
      <c r="A1942" s="10">
        <v>0</v>
      </c>
      <c r="B1942" s="11">
        <v>12700</v>
      </c>
      <c r="C1942" s="11">
        <v>60122</v>
      </c>
      <c r="D1942" s="11">
        <v>93741</v>
      </c>
      <c r="E1942" s="11">
        <v>0</v>
      </c>
      <c r="F1942" s="11">
        <v>0</v>
      </c>
      <c r="G1942" s="11">
        <v>0</v>
      </c>
      <c r="H1942" s="11">
        <v>38.334923848999999</v>
      </c>
      <c r="I1942" s="11">
        <v>1</v>
      </c>
      <c r="J1942" s="11">
        <v>3</v>
      </c>
      <c r="K1942" s="11">
        <v>42.109347732000003</v>
      </c>
      <c r="L1942" s="11" t="s">
        <v>20</v>
      </c>
      <c r="M1942" s="11" t="s">
        <v>14</v>
      </c>
      <c r="N1942" s="11">
        <f t="shared" si="210"/>
        <v>0</v>
      </c>
      <c r="O1942" s="11">
        <f t="shared" si="211"/>
        <v>0</v>
      </c>
      <c r="P1942" s="11">
        <f t="shared" si="212"/>
        <v>1</v>
      </c>
      <c r="Q1942" s="11">
        <f t="shared" si="213"/>
        <v>0</v>
      </c>
      <c r="R1942" s="11">
        <f t="shared" si="214"/>
        <v>0</v>
      </c>
      <c r="S1942" s="11">
        <f t="shared" si="215"/>
        <v>0</v>
      </c>
      <c r="T1942" s="9">
        <f t="shared" si="216"/>
        <v>0</v>
      </c>
      <c r="AT1942" s="18"/>
      <c r="AU1942" s="15"/>
      <c r="AV1942" s="15"/>
      <c r="AW1942" s="15"/>
      <c r="AX1942" s="15"/>
      <c r="AY1942" s="15"/>
      <c r="AZ1942" s="15"/>
      <c r="BA1942" s="15"/>
      <c r="BB1942" s="15"/>
      <c r="BC1942" s="15"/>
      <c r="BD1942" s="15"/>
      <c r="BE1942" s="15"/>
      <c r="BF1942" s="15"/>
      <c r="BG1942" s="15"/>
      <c r="BH1942" s="15"/>
      <c r="BI1942" s="15"/>
      <c r="BJ1942" s="15"/>
      <c r="BK1942" s="15"/>
      <c r="BL1942" s="15"/>
      <c r="BM1942" s="15"/>
      <c r="BN1942" s="15"/>
      <c r="BO1942" s="15"/>
      <c r="BQ1942" s="18"/>
      <c r="BR1942" s="15"/>
      <c r="BS1942" s="15"/>
      <c r="BT1942" s="15"/>
      <c r="BU1942" s="15"/>
      <c r="BV1942" s="15"/>
      <c r="BW1942" s="15"/>
      <c r="BX1942" s="15"/>
      <c r="BY1942" s="15"/>
      <c r="BZ1942" s="15"/>
    </row>
    <row r="1943" spans="1:78" ht="15" customHeight="1" x14ac:dyDescent="0.75">
      <c r="A1943" s="10">
        <v>0</v>
      </c>
      <c r="B1943" s="11">
        <v>12700</v>
      </c>
      <c r="C1943" s="11">
        <v>72164</v>
      </c>
      <c r="D1943" s="11">
        <v>104220</v>
      </c>
      <c r="E1943" s="11">
        <v>10</v>
      </c>
      <c r="F1943" s="11">
        <v>0</v>
      </c>
      <c r="G1943" s="11">
        <v>0</v>
      </c>
      <c r="H1943" s="11">
        <v>165.43078209999999</v>
      </c>
      <c r="I1943" s="11">
        <v>0</v>
      </c>
      <c r="J1943" s="11">
        <v>13</v>
      </c>
      <c r="K1943" s="11">
        <v>37.539963362999998</v>
      </c>
      <c r="L1943" s="11" t="s">
        <v>20</v>
      </c>
      <c r="M1943" s="11" t="s">
        <v>15</v>
      </c>
      <c r="N1943" s="11">
        <f t="shared" si="210"/>
        <v>0</v>
      </c>
      <c r="O1943" s="11">
        <f t="shared" si="211"/>
        <v>0</v>
      </c>
      <c r="P1943" s="11">
        <f t="shared" si="212"/>
        <v>0</v>
      </c>
      <c r="Q1943" s="11">
        <f t="shared" si="213"/>
        <v>1</v>
      </c>
      <c r="R1943" s="11">
        <f t="shared" si="214"/>
        <v>0</v>
      </c>
      <c r="S1943" s="11">
        <f t="shared" si="215"/>
        <v>0</v>
      </c>
      <c r="T1943" s="9">
        <f t="shared" si="216"/>
        <v>0</v>
      </c>
      <c r="AT1943" s="18"/>
      <c r="AU1943" s="15"/>
      <c r="AV1943" s="15"/>
      <c r="AW1943" s="15"/>
      <c r="AX1943" s="15"/>
      <c r="AY1943" s="15"/>
      <c r="AZ1943" s="15"/>
      <c r="BA1943" s="15"/>
      <c r="BB1943" s="15"/>
      <c r="BC1943" s="15"/>
      <c r="BD1943" s="15"/>
      <c r="BE1943" s="15"/>
      <c r="BF1943" s="15"/>
      <c r="BG1943" s="15"/>
      <c r="BH1943" s="15"/>
      <c r="BI1943" s="15"/>
      <c r="BJ1943" s="15"/>
      <c r="BK1943" s="15"/>
      <c r="BL1943" s="15"/>
      <c r="BM1943" s="15"/>
      <c r="BN1943" s="15"/>
      <c r="BO1943" s="15"/>
      <c r="BQ1943" s="18"/>
      <c r="BR1943" s="15"/>
      <c r="BS1943" s="15"/>
      <c r="BT1943" s="15"/>
      <c r="BU1943" s="15"/>
      <c r="BV1943" s="15"/>
      <c r="BW1943" s="15"/>
      <c r="BX1943" s="15"/>
      <c r="BY1943" s="15"/>
      <c r="BZ1943" s="15"/>
    </row>
    <row r="1944" spans="1:78" ht="15" customHeight="1" x14ac:dyDescent="0.75">
      <c r="A1944" s="10">
        <v>0</v>
      </c>
      <c r="B1944" s="11">
        <v>12700</v>
      </c>
      <c r="C1944" s="11">
        <v>48139</v>
      </c>
      <c r="D1944" s="11">
        <v>64842</v>
      </c>
      <c r="E1944" s="11">
        <v>0</v>
      </c>
      <c r="F1944" s="11">
        <v>1</v>
      </c>
      <c r="G1944" s="11">
        <v>0</v>
      </c>
      <c r="H1944" s="11">
        <v>192.47915219000001</v>
      </c>
      <c r="I1944" s="11">
        <v>2</v>
      </c>
      <c r="J1944" s="11">
        <v>13</v>
      </c>
      <c r="K1944" s="11">
        <v>26.546840079999999</v>
      </c>
      <c r="L1944" s="11" t="s">
        <v>20</v>
      </c>
      <c r="M1944" s="11" t="s">
        <v>14</v>
      </c>
      <c r="N1944" s="11">
        <f t="shared" si="210"/>
        <v>0</v>
      </c>
      <c r="O1944" s="11">
        <f t="shared" si="211"/>
        <v>0</v>
      </c>
      <c r="P1944" s="11">
        <f t="shared" si="212"/>
        <v>1</v>
      </c>
      <c r="Q1944" s="11">
        <f t="shared" si="213"/>
        <v>0</v>
      </c>
      <c r="R1944" s="11">
        <f t="shared" si="214"/>
        <v>0</v>
      </c>
      <c r="S1944" s="11">
        <f t="shared" si="215"/>
        <v>0</v>
      </c>
      <c r="T1944" s="9">
        <f t="shared" si="216"/>
        <v>0</v>
      </c>
      <c r="AT1944" s="18"/>
      <c r="AU1944" s="15"/>
      <c r="AV1944" s="15"/>
      <c r="AW1944" s="15"/>
      <c r="AX1944" s="15"/>
      <c r="AY1944" s="15"/>
      <c r="AZ1944" s="15"/>
      <c r="BA1944" s="15"/>
      <c r="BB1944" s="15"/>
      <c r="BC1944" s="15"/>
      <c r="BD1944" s="15"/>
      <c r="BE1944" s="15"/>
      <c r="BF1944" s="15"/>
      <c r="BG1944" s="15"/>
      <c r="BH1944" s="15"/>
      <c r="BI1944" s="15"/>
      <c r="BJ1944" s="15"/>
      <c r="BK1944" s="15"/>
      <c r="BL1944" s="15"/>
      <c r="BM1944" s="15"/>
      <c r="BN1944" s="15"/>
      <c r="BO1944" s="15"/>
      <c r="BQ1944" s="18"/>
      <c r="BR1944" s="15"/>
      <c r="BS1944" s="15"/>
      <c r="BT1944" s="15"/>
      <c r="BU1944" s="15"/>
      <c r="BV1944" s="15"/>
      <c r="BW1944" s="15"/>
      <c r="BX1944" s="15"/>
      <c r="BY1944" s="15"/>
      <c r="BZ1944" s="15"/>
    </row>
    <row r="1945" spans="1:78" ht="15" customHeight="1" x14ac:dyDescent="0.75">
      <c r="A1945" s="10">
        <v>0</v>
      </c>
      <c r="B1945" s="11">
        <v>12700</v>
      </c>
      <c r="C1945" s="11">
        <v>9038</v>
      </c>
      <c r="D1945" s="11">
        <v>65969</v>
      </c>
      <c r="E1945" s="11">
        <v>7</v>
      </c>
      <c r="F1945" s="11">
        <v>1</v>
      </c>
      <c r="G1945" s="11">
        <v>1</v>
      </c>
      <c r="H1945" s="11">
        <v>346.58010279000001</v>
      </c>
      <c r="I1945" s="11">
        <v>0</v>
      </c>
      <c r="J1945" s="11">
        <v>22</v>
      </c>
      <c r="K1945" s="11">
        <v>13.347212679</v>
      </c>
      <c r="L1945" s="11" t="s">
        <v>13</v>
      </c>
      <c r="M1945" s="11" t="s">
        <v>14</v>
      </c>
      <c r="N1945" s="11">
        <f t="shared" si="210"/>
        <v>1</v>
      </c>
      <c r="O1945" s="11">
        <f t="shared" si="211"/>
        <v>0</v>
      </c>
      <c r="P1945" s="11">
        <f t="shared" si="212"/>
        <v>1</v>
      </c>
      <c r="Q1945" s="11">
        <f t="shared" si="213"/>
        <v>0</v>
      </c>
      <c r="R1945" s="11">
        <f t="shared" si="214"/>
        <v>0</v>
      </c>
      <c r="S1945" s="11">
        <f t="shared" si="215"/>
        <v>0</v>
      </c>
      <c r="T1945" s="9">
        <f t="shared" si="216"/>
        <v>346.58010279000001</v>
      </c>
      <c r="AT1945" s="18"/>
      <c r="AU1945" s="15"/>
      <c r="AV1945" s="15"/>
      <c r="AW1945" s="15"/>
      <c r="AX1945" s="15"/>
      <c r="AY1945" s="15"/>
      <c r="AZ1945" s="15"/>
      <c r="BA1945" s="15"/>
      <c r="BB1945" s="15"/>
      <c r="BC1945" s="15"/>
      <c r="BD1945" s="15"/>
      <c r="BE1945" s="15"/>
      <c r="BF1945" s="15"/>
      <c r="BG1945" s="15"/>
      <c r="BH1945" s="15"/>
      <c r="BI1945" s="15"/>
      <c r="BJ1945" s="15"/>
      <c r="BK1945" s="15"/>
      <c r="BL1945" s="15"/>
      <c r="BM1945" s="15"/>
      <c r="BN1945" s="15"/>
      <c r="BO1945" s="15"/>
      <c r="BQ1945" s="18"/>
      <c r="BR1945" s="15"/>
      <c r="BS1945" s="15"/>
      <c r="BT1945" s="15"/>
      <c r="BU1945" s="15"/>
      <c r="BV1945" s="15"/>
      <c r="BW1945" s="15"/>
      <c r="BX1945" s="15"/>
      <c r="BY1945" s="15"/>
      <c r="BZ1945" s="15"/>
    </row>
    <row r="1946" spans="1:78" ht="15" customHeight="1" x14ac:dyDescent="0.75">
      <c r="A1946" s="10">
        <v>0</v>
      </c>
      <c r="B1946" s="11">
        <v>12700</v>
      </c>
      <c r="C1946" s="11">
        <v>59440</v>
      </c>
      <c r="D1946" s="11">
        <v>88690</v>
      </c>
      <c r="E1946" s="11">
        <v>0</v>
      </c>
      <c r="F1946" s="11">
        <v>0</v>
      </c>
      <c r="G1946" s="11">
        <v>0</v>
      </c>
      <c r="H1946" s="11">
        <v>129.15261505000001</v>
      </c>
      <c r="I1946" s="11">
        <v>3</v>
      </c>
      <c r="J1946" s="11">
        <v>11</v>
      </c>
      <c r="K1946" s="11">
        <v>37.838273530999999</v>
      </c>
      <c r="L1946" s="11" t="s">
        <v>20</v>
      </c>
      <c r="M1946" s="11" t="s">
        <v>14</v>
      </c>
      <c r="N1946" s="11">
        <f t="shared" si="210"/>
        <v>0</v>
      </c>
      <c r="O1946" s="11">
        <f t="shared" si="211"/>
        <v>0</v>
      </c>
      <c r="P1946" s="11">
        <f t="shared" si="212"/>
        <v>1</v>
      </c>
      <c r="Q1946" s="11">
        <f t="shared" si="213"/>
        <v>0</v>
      </c>
      <c r="R1946" s="11">
        <f t="shared" si="214"/>
        <v>0</v>
      </c>
      <c r="S1946" s="11">
        <f t="shared" si="215"/>
        <v>0</v>
      </c>
      <c r="T1946" s="9">
        <f t="shared" si="216"/>
        <v>0</v>
      </c>
      <c r="AT1946" s="18"/>
      <c r="AU1946" s="15"/>
      <c r="AV1946" s="15"/>
      <c r="AW1946" s="15"/>
      <c r="AX1946" s="15"/>
      <c r="AY1946" s="15"/>
      <c r="AZ1946" s="15"/>
      <c r="BA1946" s="15"/>
      <c r="BB1946" s="15"/>
      <c r="BC1946" s="15"/>
      <c r="BD1946" s="15"/>
      <c r="BE1946" s="15"/>
      <c r="BF1946" s="15"/>
      <c r="BG1946" s="15"/>
      <c r="BH1946" s="15"/>
      <c r="BI1946" s="15"/>
      <c r="BJ1946" s="15"/>
      <c r="BK1946" s="15"/>
      <c r="BL1946" s="15"/>
      <c r="BM1946" s="15"/>
      <c r="BN1946" s="15"/>
      <c r="BO1946" s="15"/>
      <c r="BQ1946" s="18"/>
      <c r="BR1946" s="15"/>
      <c r="BS1946" s="15"/>
      <c r="BT1946" s="15"/>
      <c r="BU1946" s="15"/>
      <c r="BV1946" s="15"/>
      <c r="BW1946" s="15"/>
      <c r="BX1946" s="15"/>
      <c r="BY1946" s="15"/>
      <c r="BZ1946" s="15"/>
    </row>
    <row r="1947" spans="1:78" ht="15" customHeight="1" x14ac:dyDescent="0.75">
      <c r="A1947" s="10">
        <v>0</v>
      </c>
      <c r="B1947" s="11">
        <v>12700</v>
      </c>
      <c r="C1947" s="11">
        <v>53199</v>
      </c>
      <c r="D1947" s="11">
        <v>82567</v>
      </c>
      <c r="E1947" s="11">
        <v>3</v>
      </c>
      <c r="F1947" s="11">
        <v>0</v>
      </c>
      <c r="G1947" s="11">
        <v>1</v>
      </c>
      <c r="H1947" s="11">
        <v>185.32503543000001</v>
      </c>
      <c r="I1947" s="11">
        <v>0</v>
      </c>
      <c r="J1947" s="11">
        <v>13</v>
      </c>
      <c r="K1947" s="11">
        <v>27.390380404999998</v>
      </c>
      <c r="L1947" s="11" t="s">
        <v>13</v>
      </c>
      <c r="M1947" s="11" t="s">
        <v>14</v>
      </c>
      <c r="N1947" s="11">
        <f t="shared" si="210"/>
        <v>1</v>
      </c>
      <c r="O1947" s="11">
        <f t="shared" si="211"/>
        <v>0</v>
      </c>
      <c r="P1947" s="11">
        <f t="shared" si="212"/>
        <v>1</v>
      </c>
      <c r="Q1947" s="11">
        <f t="shared" si="213"/>
        <v>0</v>
      </c>
      <c r="R1947" s="11">
        <f t="shared" si="214"/>
        <v>0</v>
      </c>
      <c r="S1947" s="11">
        <f t="shared" si="215"/>
        <v>0</v>
      </c>
      <c r="T1947" s="9">
        <f t="shared" si="216"/>
        <v>185.32503543000001</v>
      </c>
      <c r="AT1947" s="18"/>
      <c r="AU1947" s="15"/>
      <c r="AV1947" s="15"/>
      <c r="AW1947" s="15"/>
      <c r="AX1947" s="15"/>
      <c r="AY1947" s="15"/>
      <c r="AZ1947" s="15"/>
      <c r="BA1947" s="15"/>
      <c r="BB1947" s="15"/>
      <c r="BC1947" s="15"/>
      <c r="BD1947" s="15"/>
      <c r="BE1947" s="15"/>
      <c r="BF1947" s="15"/>
      <c r="BG1947" s="15"/>
      <c r="BH1947" s="15"/>
      <c r="BI1947" s="15"/>
      <c r="BJ1947" s="15"/>
      <c r="BK1947" s="15"/>
      <c r="BL1947" s="15"/>
      <c r="BM1947" s="15"/>
      <c r="BN1947" s="15"/>
      <c r="BO1947" s="15"/>
      <c r="BQ1947" s="18"/>
      <c r="BR1947" s="15"/>
      <c r="BS1947" s="15"/>
      <c r="BT1947" s="15"/>
      <c r="BU1947" s="15"/>
      <c r="BV1947" s="15"/>
      <c r="BW1947" s="15"/>
      <c r="BX1947" s="15"/>
      <c r="BY1947" s="15"/>
      <c r="BZ1947" s="15"/>
    </row>
    <row r="1948" spans="1:78" ht="15" customHeight="1" x14ac:dyDescent="0.75">
      <c r="A1948" s="10">
        <v>0</v>
      </c>
      <c r="B1948" s="11">
        <v>12700</v>
      </c>
      <c r="C1948" s="11">
        <v>58606</v>
      </c>
      <c r="D1948" s="11">
        <v>83010</v>
      </c>
      <c r="E1948" s="11">
        <v>1</v>
      </c>
      <c r="F1948" s="11">
        <v>0</v>
      </c>
      <c r="G1948" s="11">
        <v>0</v>
      </c>
      <c r="H1948" s="11">
        <v>125.32588539</v>
      </c>
      <c r="I1948" s="11">
        <v>3</v>
      </c>
      <c r="J1948" s="11">
        <v>11</v>
      </c>
      <c r="K1948" s="11">
        <v>35.999610723000004</v>
      </c>
      <c r="L1948" s="11" t="s">
        <v>20</v>
      </c>
      <c r="M1948" s="11" t="s">
        <v>14</v>
      </c>
      <c r="N1948" s="11">
        <f t="shared" si="210"/>
        <v>0</v>
      </c>
      <c r="O1948" s="11">
        <f t="shared" si="211"/>
        <v>0</v>
      </c>
      <c r="P1948" s="11">
        <f t="shared" si="212"/>
        <v>1</v>
      </c>
      <c r="Q1948" s="11">
        <f t="shared" si="213"/>
        <v>0</v>
      </c>
      <c r="R1948" s="11">
        <f t="shared" si="214"/>
        <v>0</v>
      </c>
      <c r="S1948" s="11">
        <f t="shared" si="215"/>
        <v>0</v>
      </c>
      <c r="T1948" s="9">
        <f t="shared" si="216"/>
        <v>0</v>
      </c>
      <c r="AT1948" s="18"/>
      <c r="AU1948" s="15"/>
      <c r="AV1948" s="15"/>
      <c r="AW1948" s="15"/>
      <c r="AX1948" s="15"/>
      <c r="AY1948" s="15"/>
      <c r="AZ1948" s="15"/>
      <c r="BA1948" s="15"/>
      <c r="BB1948" s="15"/>
      <c r="BC1948" s="15"/>
      <c r="BD1948" s="15"/>
      <c r="BE1948" s="15"/>
      <c r="BF1948" s="15"/>
      <c r="BG1948" s="15"/>
      <c r="BH1948" s="15"/>
      <c r="BI1948" s="15"/>
      <c r="BJ1948" s="15"/>
      <c r="BK1948" s="15"/>
      <c r="BL1948" s="15"/>
      <c r="BM1948" s="15"/>
      <c r="BN1948" s="15"/>
      <c r="BO1948" s="15"/>
      <c r="BQ1948" s="18"/>
      <c r="BR1948" s="15"/>
      <c r="BS1948" s="15"/>
      <c r="BT1948" s="15"/>
      <c r="BU1948" s="15"/>
      <c r="BV1948" s="15"/>
      <c r="BW1948" s="15"/>
      <c r="BX1948" s="15"/>
      <c r="BY1948" s="15"/>
      <c r="BZ1948" s="15"/>
    </row>
    <row r="1949" spans="1:78" ht="15" customHeight="1" x14ac:dyDescent="0.75">
      <c r="A1949" s="10">
        <v>0</v>
      </c>
      <c r="B1949" s="11">
        <v>12700</v>
      </c>
      <c r="C1949" s="11">
        <v>159661</v>
      </c>
      <c r="D1949" s="11">
        <v>183244</v>
      </c>
      <c r="E1949" s="11">
        <v>7</v>
      </c>
      <c r="F1949" s="11"/>
      <c r="G1949" s="11">
        <v>1</v>
      </c>
      <c r="H1949" s="11">
        <v>210.11522091000001</v>
      </c>
      <c r="I1949" s="11">
        <v>4</v>
      </c>
      <c r="J1949" s="11">
        <v>26</v>
      </c>
      <c r="K1949" s="11">
        <v>43.768191776000002</v>
      </c>
      <c r="L1949" s="11" t="s">
        <v>20</v>
      </c>
      <c r="M1949" s="11" t="s">
        <v>18</v>
      </c>
      <c r="N1949" s="11">
        <f t="shared" si="210"/>
        <v>0</v>
      </c>
      <c r="O1949" s="11">
        <f t="shared" si="211"/>
        <v>0</v>
      </c>
      <c r="P1949" s="11">
        <f t="shared" si="212"/>
        <v>0</v>
      </c>
      <c r="Q1949" s="11">
        <f t="shared" si="213"/>
        <v>0</v>
      </c>
      <c r="R1949" s="11">
        <f t="shared" si="214"/>
        <v>0</v>
      </c>
      <c r="S1949" s="11">
        <f t="shared" si="215"/>
        <v>1</v>
      </c>
      <c r="T1949" s="9">
        <f t="shared" si="216"/>
        <v>0</v>
      </c>
      <c r="AT1949" s="18"/>
      <c r="AU1949" s="15"/>
      <c r="AV1949" s="15"/>
      <c r="AW1949" s="15"/>
      <c r="AX1949" s="15"/>
      <c r="AY1949" s="15"/>
      <c r="AZ1949" s="15"/>
      <c r="BA1949" s="15"/>
      <c r="BB1949" s="15"/>
      <c r="BC1949" s="15"/>
      <c r="BD1949" s="15"/>
      <c r="BE1949" s="15"/>
      <c r="BF1949" s="15"/>
      <c r="BG1949" s="15"/>
      <c r="BH1949" s="15"/>
      <c r="BI1949" s="15"/>
      <c r="BJ1949" s="15"/>
      <c r="BK1949" s="15"/>
      <c r="BL1949" s="15"/>
      <c r="BM1949" s="15"/>
      <c r="BN1949" s="15"/>
      <c r="BO1949" s="15"/>
      <c r="BQ1949" s="18"/>
      <c r="BR1949" s="15"/>
      <c r="BS1949" s="15"/>
      <c r="BT1949" s="15"/>
      <c r="BU1949" s="15"/>
      <c r="BV1949" s="15"/>
      <c r="BW1949" s="15"/>
      <c r="BX1949" s="15"/>
      <c r="BY1949" s="15"/>
      <c r="BZ1949" s="15"/>
    </row>
    <row r="1950" spans="1:78" ht="15" customHeight="1" x14ac:dyDescent="0.75">
      <c r="A1950" s="10">
        <v>0</v>
      </c>
      <c r="B1950" s="11">
        <v>12700</v>
      </c>
      <c r="C1950" s="11">
        <v>107653</v>
      </c>
      <c r="D1950" s="11">
        <v>129752</v>
      </c>
      <c r="E1950" s="11">
        <v>8</v>
      </c>
      <c r="F1950" s="11">
        <v>0</v>
      </c>
      <c r="G1950" s="11">
        <v>0</v>
      </c>
      <c r="H1950" s="11">
        <v>181.02727530000001</v>
      </c>
      <c r="I1950" s="11">
        <v>2</v>
      </c>
      <c r="J1950" s="11">
        <v>32</v>
      </c>
      <c r="K1950" s="11">
        <v>29.466721026999998</v>
      </c>
      <c r="L1950" s="11" t="s">
        <v>13</v>
      </c>
      <c r="M1950" s="11" t="s">
        <v>18</v>
      </c>
      <c r="N1950" s="11">
        <f t="shared" si="210"/>
        <v>1</v>
      </c>
      <c r="O1950" s="11">
        <f t="shared" si="211"/>
        <v>0</v>
      </c>
      <c r="P1950" s="11">
        <f t="shared" si="212"/>
        <v>0</v>
      </c>
      <c r="Q1950" s="11">
        <f t="shared" si="213"/>
        <v>0</v>
      </c>
      <c r="R1950" s="11">
        <f t="shared" si="214"/>
        <v>0</v>
      </c>
      <c r="S1950" s="11">
        <f t="shared" si="215"/>
        <v>1</v>
      </c>
      <c r="T1950" s="9">
        <f t="shared" si="216"/>
        <v>181.02727530000001</v>
      </c>
      <c r="AT1950" s="18"/>
      <c r="AU1950" s="15"/>
      <c r="AV1950" s="15"/>
      <c r="AW1950" s="15"/>
      <c r="AX1950" s="15"/>
      <c r="AY1950" s="15"/>
      <c r="AZ1950" s="15"/>
      <c r="BA1950" s="15"/>
      <c r="BB1950" s="15"/>
      <c r="BC1950" s="15"/>
      <c r="BD1950" s="15"/>
      <c r="BE1950" s="15"/>
      <c r="BF1950" s="15"/>
      <c r="BG1950" s="15"/>
      <c r="BH1950" s="15"/>
      <c r="BI1950" s="15"/>
      <c r="BJ1950" s="15"/>
      <c r="BK1950" s="15"/>
      <c r="BL1950" s="15"/>
      <c r="BM1950" s="15"/>
      <c r="BN1950" s="15"/>
      <c r="BO1950" s="15"/>
      <c r="BQ1950" s="18"/>
      <c r="BR1950" s="15"/>
      <c r="BS1950" s="15"/>
      <c r="BT1950" s="15"/>
      <c r="BU1950" s="15"/>
      <c r="BV1950" s="15"/>
      <c r="BW1950" s="15"/>
      <c r="BX1950" s="15"/>
      <c r="BY1950" s="15"/>
      <c r="BZ1950" s="15"/>
    </row>
    <row r="1951" spans="1:78" ht="15" customHeight="1" x14ac:dyDescent="0.75">
      <c r="A1951" s="10">
        <v>0</v>
      </c>
      <c r="B1951" s="11">
        <v>12700</v>
      </c>
      <c r="C1951" s="11">
        <v>37346</v>
      </c>
      <c r="D1951" s="11">
        <v>53511</v>
      </c>
      <c r="E1951" s="11">
        <v>23</v>
      </c>
      <c r="F1951" s="11">
        <v>0</v>
      </c>
      <c r="G1951" s="11">
        <v>0</v>
      </c>
      <c r="H1951" s="11">
        <v>136.95694068</v>
      </c>
      <c r="I1951" s="11">
        <v>0</v>
      </c>
      <c r="J1951" s="11">
        <v>22</v>
      </c>
      <c r="K1951" s="11">
        <v>39.431663733000001</v>
      </c>
      <c r="L1951" s="11" t="s">
        <v>13</v>
      </c>
      <c r="M1951" s="11" t="s">
        <v>14</v>
      </c>
      <c r="N1951" s="11">
        <f t="shared" si="210"/>
        <v>1</v>
      </c>
      <c r="O1951" s="11">
        <f t="shared" si="211"/>
        <v>0</v>
      </c>
      <c r="P1951" s="11">
        <f t="shared" si="212"/>
        <v>1</v>
      </c>
      <c r="Q1951" s="11">
        <f t="shared" si="213"/>
        <v>0</v>
      </c>
      <c r="R1951" s="11">
        <f t="shared" si="214"/>
        <v>0</v>
      </c>
      <c r="S1951" s="11">
        <f t="shared" si="215"/>
        <v>0</v>
      </c>
      <c r="T1951" s="9">
        <f t="shared" si="216"/>
        <v>136.95694068</v>
      </c>
      <c r="AT1951" s="18"/>
      <c r="AU1951" s="15"/>
      <c r="AV1951" s="15"/>
      <c r="AW1951" s="15"/>
      <c r="AX1951" s="15"/>
      <c r="AY1951" s="15"/>
      <c r="AZ1951" s="15"/>
      <c r="BA1951" s="15"/>
      <c r="BB1951" s="15"/>
      <c r="BC1951" s="15"/>
      <c r="BD1951" s="15"/>
      <c r="BE1951" s="15"/>
      <c r="BF1951" s="15"/>
      <c r="BG1951" s="15"/>
      <c r="BH1951" s="15"/>
      <c r="BI1951" s="15"/>
      <c r="BJ1951" s="15"/>
      <c r="BK1951" s="15"/>
      <c r="BL1951" s="15"/>
      <c r="BM1951" s="15"/>
      <c r="BN1951" s="15"/>
      <c r="BO1951" s="15"/>
      <c r="BQ1951" s="18"/>
      <c r="BR1951" s="15"/>
      <c r="BS1951" s="15"/>
      <c r="BT1951" s="15"/>
      <c r="BU1951" s="15"/>
      <c r="BV1951" s="15"/>
      <c r="BW1951" s="15"/>
      <c r="BX1951" s="15"/>
      <c r="BY1951" s="15"/>
      <c r="BZ1951" s="15"/>
    </row>
    <row r="1952" spans="1:78" ht="15" customHeight="1" x14ac:dyDescent="0.75">
      <c r="A1952" s="10">
        <v>0</v>
      </c>
      <c r="B1952" s="11">
        <v>12800</v>
      </c>
      <c r="C1952" s="11">
        <v>99160</v>
      </c>
      <c r="D1952" s="11">
        <v>114619</v>
      </c>
      <c r="E1952" s="11">
        <v>2</v>
      </c>
      <c r="F1952" s="11">
        <v>0</v>
      </c>
      <c r="G1952" s="11">
        <v>0</v>
      </c>
      <c r="H1952" s="11">
        <v>142.2125619</v>
      </c>
      <c r="I1952" s="11">
        <v>0</v>
      </c>
      <c r="J1952" s="11">
        <v>22</v>
      </c>
      <c r="K1952" s="11">
        <v>35.949877053000002</v>
      </c>
      <c r="L1952" s="11" t="s">
        <v>13</v>
      </c>
      <c r="M1952" s="11" t="s">
        <v>15</v>
      </c>
      <c r="N1952" s="11">
        <f t="shared" si="210"/>
        <v>1</v>
      </c>
      <c r="O1952" s="11">
        <f t="shared" si="211"/>
        <v>0</v>
      </c>
      <c r="P1952" s="11">
        <f t="shared" si="212"/>
        <v>0</v>
      </c>
      <c r="Q1952" s="11">
        <f t="shared" si="213"/>
        <v>1</v>
      </c>
      <c r="R1952" s="11">
        <f t="shared" si="214"/>
        <v>0</v>
      </c>
      <c r="S1952" s="11">
        <f t="shared" si="215"/>
        <v>0</v>
      </c>
      <c r="T1952" s="9">
        <f t="shared" si="216"/>
        <v>142.2125619</v>
      </c>
      <c r="AT1952" s="18"/>
      <c r="AU1952" s="15"/>
      <c r="AV1952" s="15"/>
      <c r="AW1952" s="15"/>
      <c r="AX1952" s="15"/>
      <c r="AY1952" s="15"/>
      <c r="AZ1952" s="15"/>
      <c r="BA1952" s="15"/>
      <c r="BB1952" s="15"/>
      <c r="BC1952" s="15"/>
      <c r="BD1952" s="15"/>
      <c r="BE1952" s="15"/>
      <c r="BF1952" s="15"/>
      <c r="BG1952" s="15"/>
      <c r="BH1952" s="15"/>
      <c r="BI1952" s="15"/>
      <c r="BJ1952" s="15"/>
      <c r="BK1952" s="15"/>
      <c r="BL1952" s="15"/>
      <c r="BM1952" s="15"/>
      <c r="BN1952" s="15"/>
      <c r="BO1952" s="15"/>
      <c r="BQ1952" s="18"/>
      <c r="BR1952" s="15"/>
      <c r="BS1952" s="15"/>
      <c r="BT1952" s="15"/>
      <c r="BU1952" s="15"/>
      <c r="BV1952" s="15"/>
      <c r="BW1952" s="15"/>
      <c r="BX1952" s="15"/>
      <c r="BY1952" s="15"/>
      <c r="BZ1952" s="15"/>
    </row>
    <row r="1953" spans="1:78" ht="15" customHeight="1" x14ac:dyDescent="0.75">
      <c r="A1953" s="10">
        <v>0</v>
      </c>
      <c r="B1953" s="11">
        <v>12800</v>
      </c>
      <c r="C1953" s="11">
        <v>66293</v>
      </c>
      <c r="D1953" s="11">
        <v>92423</v>
      </c>
      <c r="E1953" s="11">
        <v>27</v>
      </c>
      <c r="F1953" s="11">
        <v>0</v>
      </c>
      <c r="G1953" s="11">
        <v>0</v>
      </c>
      <c r="H1953" s="11">
        <v>169.72388834</v>
      </c>
      <c r="I1953" s="11">
        <v>1</v>
      </c>
      <c r="J1953" s="11">
        <v>14</v>
      </c>
      <c r="K1953" s="11">
        <v>41.232162563999999</v>
      </c>
      <c r="L1953" s="11" t="s">
        <v>13</v>
      </c>
      <c r="M1953" s="11" t="s">
        <v>15</v>
      </c>
      <c r="N1953" s="11">
        <f t="shared" si="210"/>
        <v>1</v>
      </c>
      <c r="O1953" s="11">
        <f t="shared" si="211"/>
        <v>0</v>
      </c>
      <c r="P1953" s="11">
        <f t="shared" si="212"/>
        <v>0</v>
      </c>
      <c r="Q1953" s="11">
        <f t="shared" si="213"/>
        <v>1</v>
      </c>
      <c r="R1953" s="11">
        <f t="shared" si="214"/>
        <v>0</v>
      </c>
      <c r="S1953" s="11">
        <f t="shared" si="215"/>
        <v>0</v>
      </c>
      <c r="T1953" s="9">
        <f t="shared" si="216"/>
        <v>169.72388834</v>
      </c>
      <c r="AT1953" s="18"/>
      <c r="AU1953" s="15"/>
      <c r="AV1953" s="15"/>
      <c r="AW1953" s="15"/>
      <c r="AX1953" s="15"/>
      <c r="AY1953" s="15"/>
      <c r="AZ1953" s="15"/>
      <c r="BA1953" s="15"/>
      <c r="BB1953" s="15"/>
      <c r="BC1953" s="15"/>
      <c r="BD1953" s="15"/>
      <c r="BE1953" s="15"/>
      <c r="BF1953" s="15"/>
      <c r="BG1953" s="15"/>
      <c r="BH1953" s="15"/>
      <c r="BI1953" s="15"/>
      <c r="BJ1953" s="15"/>
      <c r="BK1953" s="15"/>
      <c r="BL1953" s="15"/>
      <c r="BM1953" s="15"/>
      <c r="BN1953" s="15"/>
      <c r="BO1953" s="15"/>
      <c r="BQ1953" s="18"/>
      <c r="BR1953" s="15"/>
      <c r="BS1953" s="15"/>
      <c r="BT1953" s="15"/>
      <c r="BU1953" s="15"/>
      <c r="BV1953" s="15"/>
      <c r="BW1953" s="15"/>
      <c r="BX1953" s="15"/>
      <c r="BY1953" s="15"/>
      <c r="BZ1953" s="15"/>
    </row>
    <row r="1954" spans="1:78" ht="15" customHeight="1" x14ac:dyDescent="0.75">
      <c r="A1954" s="10">
        <v>0</v>
      </c>
      <c r="B1954" s="11">
        <v>12800</v>
      </c>
      <c r="C1954" s="11">
        <v>117391</v>
      </c>
      <c r="D1954" s="11">
        <v>210072</v>
      </c>
      <c r="E1954" s="11">
        <v>1</v>
      </c>
      <c r="F1954" s="11">
        <v>0</v>
      </c>
      <c r="G1954" s="11">
        <v>0</v>
      </c>
      <c r="H1954" s="11">
        <v>136.62096940000001</v>
      </c>
      <c r="I1954" s="11">
        <v>1</v>
      </c>
      <c r="J1954" s="11">
        <v>14</v>
      </c>
      <c r="K1954" s="11">
        <v>27.124889306</v>
      </c>
      <c r="L1954" s="11" t="s">
        <v>13</v>
      </c>
      <c r="M1954" s="11" t="s">
        <v>18</v>
      </c>
      <c r="N1954" s="11">
        <f t="shared" si="210"/>
        <v>1</v>
      </c>
      <c r="O1954" s="11">
        <f t="shared" si="211"/>
        <v>0</v>
      </c>
      <c r="P1954" s="11">
        <f t="shared" si="212"/>
        <v>0</v>
      </c>
      <c r="Q1954" s="11">
        <f t="shared" si="213"/>
        <v>0</v>
      </c>
      <c r="R1954" s="11">
        <f t="shared" si="214"/>
        <v>0</v>
      </c>
      <c r="S1954" s="11">
        <f t="shared" si="215"/>
        <v>1</v>
      </c>
      <c r="T1954" s="9">
        <f t="shared" si="216"/>
        <v>136.62096940000001</v>
      </c>
      <c r="AT1954" s="18"/>
      <c r="AU1954" s="15"/>
      <c r="AV1954" s="15"/>
      <c r="AW1954" s="15"/>
      <c r="AX1954" s="15"/>
      <c r="AY1954" s="15"/>
      <c r="AZ1954" s="15"/>
      <c r="BA1954" s="15"/>
      <c r="BB1954" s="15"/>
      <c r="BC1954" s="15"/>
      <c r="BD1954" s="15"/>
      <c r="BE1954" s="15"/>
      <c r="BF1954" s="15"/>
      <c r="BG1954" s="15"/>
      <c r="BH1954" s="15"/>
      <c r="BI1954" s="15"/>
      <c r="BJ1954" s="15"/>
      <c r="BK1954" s="15"/>
      <c r="BL1954" s="15"/>
      <c r="BM1954" s="15"/>
      <c r="BN1954" s="15"/>
      <c r="BO1954" s="15"/>
      <c r="BQ1954" s="18"/>
      <c r="BR1954" s="15"/>
      <c r="BS1954" s="15"/>
      <c r="BT1954" s="15"/>
      <c r="BU1954" s="15"/>
      <c r="BV1954" s="15"/>
      <c r="BW1954" s="15"/>
      <c r="BX1954" s="15"/>
      <c r="BY1954" s="15"/>
      <c r="BZ1954" s="15"/>
    </row>
    <row r="1955" spans="1:78" ht="15" customHeight="1" x14ac:dyDescent="0.75">
      <c r="A1955" s="10">
        <v>0</v>
      </c>
      <c r="B1955" s="11">
        <v>12800</v>
      </c>
      <c r="C1955" s="11">
        <v>54546</v>
      </c>
      <c r="D1955" s="11">
        <v>62906</v>
      </c>
      <c r="E1955" s="11">
        <v>3</v>
      </c>
      <c r="F1955" s="11">
        <v>0</v>
      </c>
      <c r="G1955" s="11">
        <v>0</v>
      </c>
      <c r="H1955" s="11">
        <v>175.51987453000001</v>
      </c>
      <c r="I1955" s="11">
        <v>1</v>
      </c>
      <c r="J1955" s="11">
        <v>16</v>
      </c>
      <c r="K1955" s="11">
        <v>28.648185714</v>
      </c>
      <c r="L1955" s="11" t="s">
        <v>20</v>
      </c>
      <c r="M1955" s="11" t="s">
        <v>17</v>
      </c>
      <c r="N1955" s="11">
        <f t="shared" si="210"/>
        <v>0</v>
      </c>
      <c r="O1955" s="11">
        <f t="shared" si="211"/>
        <v>1</v>
      </c>
      <c r="P1955" s="11">
        <f t="shared" si="212"/>
        <v>0</v>
      </c>
      <c r="Q1955" s="11">
        <f t="shared" si="213"/>
        <v>0</v>
      </c>
      <c r="R1955" s="11">
        <f t="shared" si="214"/>
        <v>0</v>
      </c>
      <c r="S1955" s="11">
        <f t="shared" si="215"/>
        <v>0</v>
      </c>
      <c r="T1955" s="9">
        <f t="shared" si="216"/>
        <v>0</v>
      </c>
      <c r="AT1955" s="18"/>
      <c r="AU1955" s="15"/>
      <c r="AV1955" s="15"/>
      <c r="AW1955" s="15"/>
      <c r="AX1955" s="15"/>
      <c r="AY1955" s="15"/>
      <c r="AZ1955" s="15"/>
      <c r="BA1955" s="15"/>
      <c r="BB1955" s="15"/>
      <c r="BC1955" s="15"/>
      <c r="BD1955" s="15"/>
      <c r="BE1955" s="15"/>
      <c r="BF1955" s="15"/>
      <c r="BG1955" s="15"/>
      <c r="BH1955" s="15"/>
      <c r="BI1955" s="15"/>
      <c r="BJ1955" s="15"/>
      <c r="BK1955" s="15"/>
      <c r="BL1955" s="15"/>
      <c r="BM1955" s="15"/>
      <c r="BN1955" s="15"/>
      <c r="BO1955" s="15"/>
      <c r="BQ1955" s="18"/>
      <c r="BR1955" s="15"/>
      <c r="BS1955" s="15"/>
      <c r="BT1955" s="15"/>
      <c r="BU1955" s="15"/>
      <c r="BV1955" s="15"/>
      <c r="BW1955" s="15"/>
      <c r="BX1955" s="15"/>
      <c r="BY1955" s="15"/>
      <c r="BZ1955" s="15"/>
    </row>
    <row r="1956" spans="1:78" ht="15" customHeight="1" x14ac:dyDescent="0.75">
      <c r="A1956" s="10">
        <v>0</v>
      </c>
      <c r="B1956" s="11">
        <v>12800</v>
      </c>
      <c r="C1956" s="11">
        <v>49349</v>
      </c>
      <c r="D1956" s="11">
        <v>70078</v>
      </c>
      <c r="E1956" s="11">
        <v>9</v>
      </c>
      <c r="F1956" s="11">
        <v>0</v>
      </c>
      <c r="G1956" s="11">
        <v>0</v>
      </c>
      <c r="H1956" s="11">
        <v>240.90805914000001</v>
      </c>
      <c r="I1956" s="11">
        <v>0</v>
      </c>
      <c r="J1956" s="11">
        <v>17</v>
      </c>
      <c r="K1956" s="11">
        <v>31.754053954</v>
      </c>
      <c r="L1956" s="11" t="s">
        <v>20</v>
      </c>
      <c r="M1956" s="11" t="s">
        <v>14</v>
      </c>
      <c r="N1956" s="11">
        <f t="shared" si="210"/>
        <v>0</v>
      </c>
      <c r="O1956" s="11">
        <f t="shared" si="211"/>
        <v>0</v>
      </c>
      <c r="P1956" s="11">
        <f t="shared" si="212"/>
        <v>1</v>
      </c>
      <c r="Q1956" s="11">
        <f t="shared" si="213"/>
        <v>0</v>
      </c>
      <c r="R1956" s="11">
        <f t="shared" si="214"/>
        <v>0</v>
      </c>
      <c r="S1956" s="11">
        <f t="shared" si="215"/>
        <v>0</v>
      </c>
      <c r="T1956" s="9">
        <f t="shared" si="216"/>
        <v>0</v>
      </c>
      <c r="AT1956" s="18"/>
      <c r="AU1956" s="15"/>
      <c r="AV1956" s="15"/>
      <c r="AW1956" s="15"/>
      <c r="AX1956" s="15"/>
      <c r="AY1956" s="15"/>
      <c r="AZ1956" s="15"/>
      <c r="BA1956" s="15"/>
      <c r="BB1956" s="15"/>
      <c r="BC1956" s="15"/>
      <c r="BD1956" s="15"/>
      <c r="BE1956" s="15"/>
      <c r="BF1956" s="15"/>
      <c r="BG1956" s="15"/>
      <c r="BH1956" s="15"/>
      <c r="BI1956" s="15"/>
      <c r="BJ1956" s="15"/>
      <c r="BK1956" s="15"/>
      <c r="BL1956" s="15"/>
      <c r="BM1956" s="15"/>
      <c r="BN1956" s="15"/>
      <c r="BO1956" s="15"/>
      <c r="BQ1956" s="18"/>
      <c r="BR1956" s="15"/>
      <c r="BS1956" s="15"/>
      <c r="BT1956" s="15"/>
      <c r="BU1956" s="15"/>
      <c r="BV1956" s="15"/>
      <c r="BW1956" s="15"/>
      <c r="BX1956" s="15"/>
      <c r="BY1956" s="15"/>
      <c r="BZ1956" s="15"/>
    </row>
    <row r="1957" spans="1:78" ht="15" customHeight="1" x14ac:dyDescent="0.75">
      <c r="A1957" s="10">
        <v>0</v>
      </c>
      <c r="B1957" s="11">
        <v>12800</v>
      </c>
      <c r="C1957" s="11">
        <v>56516</v>
      </c>
      <c r="D1957" s="11">
        <v>78392</v>
      </c>
      <c r="E1957" s="11">
        <v>0</v>
      </c>
      <c r="F1957" s="11">
        <v>0</v>
      </c>
      <c r="G1957" s="11">
        <v>1</v>
      </c>
      <c r="H1957" s="11">
        <v>195.72332191000001</v>
      </c>
      <c r="I1957" s="11">
        <v>0</v>
      </c>
      <c r="J1957" s="11">
        <v>13</v>
      </c>
      <c r="K1957" s="11">
        <v>27.337441385000002</v>
      </c>
      <c r="L1957" s="11" t="s">
        <v>13</v>
      </c>
      <c r="M1957" s="11" t="s">
        <v>14</v>
      </c>
      <c r="N1957" s="11">
        <f t="shared" si="210"/>
        <v>1</v>
      </c>
      <c r="O1957" s="11">
        <f t="shared" si="211"/>
        <v>0</v>
      </c>
      <c r="P1957" s="11">
        <f t="shared" si="212"/>
        <v>1</v>
      </c>
      <c r="Q1957" s="11">
        <f t="shared" si="213"/>
        <v>0</v>
      </c>
      <c r="R1957" s="11">
        <f t="shared" si="214"/>
        <v>0</v>
      </c>
      <c r="S1957" s="11">
        <f t="shared" si="215"/>
        <v>0</v>
      </c>
      <c r="T1957" s="9">
        <f t="shared" si="216"/>
        <v>195.72332191000001</v>
      </c>
      <c r="AT1957" s="18"/>
      <c r="AU1957" s="15"/>
      <c r="AV1957" s="15"/>
      <c r="AW1957" s="15"/>
      <c r="AX1957" s="15"/>
      <c r="AY1957" s="15"/>
      <c r="AZ1957" s="15"/>
      <c r="BA1957" s="15"/>
      <c r="BB1957" s="15"/>
      <c r="BC1957" s="15"/>
      <c r="BD1957" s="15"/>
      <c r="BE1957" s="15"/>
      <c r="BF1957" s="15"/>
      <c r="BG1957" s="15"/>
      <c r="BH1957" s="15"/>
      <c r="BI1957" s="15"/>
      <c r="BJ1957" s="15"/>
      <c r="BK1957" s="15"/>
      <c r="BL1957" s="15"/>
      <c r="BM1957" s="15"/>
      <c r="BN1957" s="15"/>
      <c r="BO1957" s="15"/>
      <c r="BQ1957" s="18"/>
      <c r="BR1957" s="15"/>
      <c r="BS1957" s="15"/>
      <c r="BT1957" s="15"/>
      <c r="BU1957" s="15"/>
      <c r="BV1957" s="15"/>
      <c r="BW1957" s="15"/>
      <c r="BX1957" s="15"/>
      <c r="BY1957" s="15"/>
      <c r="BZ1957" s="15"/>
    </row>
    <row r="1958" spans="1:78" ht="15" customHeight="1" x14ac:dyDescent="0.75">
      <c r="A1958" s="10">
        <v>1</v>
      </c>
      <c r="B1958" s="11">
        <v>12800</v>
      </c>
      <c r="C1958" s="11">
        <v>40932</v>
      </c>
      <c r="D1958" s="11">
        <v>72172</v>
      </c>
      <c r="E1958" s="11">
        <v>20</v>
      </c>
      <c r="F1958" s="11">
        <v>0</v>
      </c>
      <c r="G1958" s="11">
        <v>0</v>
      </c>
      <c r="H1958" s="11">
        <v>162.04401039000001</v>
      </c>
      <c r="I1958" s="11">
        <v>0</v>
      </c>
      <c r="J1958" s="11">
        <v>16</v>
      </c>
      <c r="K1958" s="11">
        <v>37.518365750000001</v>
      </c>
      <c r="L1958" s="11" t="s">
        <v>20</v>
      </c>
      <c r="M1958" s="11" t="s">
        <v>14</v>
      </c>
      <c r="N1958" s="11">
        <f t="shared" si="210"/>
        <v>0</v>
      </c>
      <c r="O1958" s="11">
        <f t="shared" si="211"/>
        <v>0</v>
      </c>
      <c r="P1958" s="11">
        <f t="shared" si="212"/>
        <v>1</v>
      </c>
      <c r="Q1958" s="11">
        <f t="shared" si="213"/>
        <v>0</v>
      </c>
      <c r="R1958" s="11">
        <f t="shared" si="214"/>
        <v>0</v>
      </c>
      <c r="S1958" s="11">
        <f t="shared" si="215"/>
        <v>0</v>
      </c>
      <c r="T1958" s="9">
        <f t="shared" si="216"/>
        <v>0</v>
      </c>
      <c r="AT1958" s="18"/>
      <c r="AU1958" s="15"/>
      <c r="AV1958" s="15"/>
      <c r="AW1958" s="15"/>
      <c r="AX1958" s="15"/>
      <c r="AY1958" s="15"/>
      <c r="AZ1958" s="15"/>
      <c r="BA1958" s="15"/>
      <c r="BB1958" s="15"/>
      <c r="BC1958" s="15"/>
      <c r="BD1958" s="15"/>
      <c r="BE1958" s="15"/>
      <c r="BF1958" s="15"/>
      <c r="BG1958" s="15"/>
      <c r="BH1958" s="15"/>
      <c r="BI1958" s="15"/>
      <c r="BJ1958" s="15"/>
      <c r="BK1958" s="15"/>
      <c r="BL1958" s="15"/>
      <c r="BM1958" s="15"/>
      <c r="BN1958" s="15"/>
      <c r="BO1958" s="15"/>
      <c r="BQ1958" s="18"/>
      <c r="BR1958" s="15"/>
      <c r="BS1958" s="15"/>
      <c r="BT1958" s="15"/>
      <c r="BU1958" s="15"/>
      <c r="BV1958" s="15"/>
      <c r="BW1958" s="15"/>
      <c r="BX1958" s="15"/>
      <c r="BY1958" s="15"/>
      <c r="BZ1958" s="15"/>
    </row>
    <row r="1959" spans="1:78" ht="15" customHeight="1" x14ac:dyDescent="0.75">
      <c r="A1959" s="10">
        <v>0</v>
      </c>
      <c r="B1959" s="11">
        <v>12800</v>
      </c>
      <c r="C1959" s="11">
        <v>100241</v>
      </c>
      <c r="D1959" s="11">
        <v>113073</v>
      </c>
      <c r="E1959" s="11">
        <v>17</v>
      </c>
      <c r="F1959" s="11">
        <v>0</v>
      </c>
      <c r="G1959" s="11">
        <v>1</v>
      </c>
      <c r="H1959" s="11">
        <v>197.27367923</v>
      </c>
      <c r="I1959" s="11">
        <v>1</v>
      </c>
      <c r="J1959" s="11">
        <v>15</v>
      </c>
      <c r="K1959" s="11">
        <v>39.467588446000001</v>
      </c>
      <c r="L1959" s="11" t="s">
        <v>20</v>
      </c>
      <c r="M1959" s="11" t="s">
        <v>14</v>
      </c>
      <c r="N1959" s="11">
        <f t="shared" si="210"/>
        <v>0</v>
      </c>
      <c r="O1959" s="11">
        <f t="shared" si="211"/>
        <v>0</v>
      </c>
      <c r="P1959" s="11">
        <f t="shared" si="212"/>
        <v>1</v>
      </c>
      <c r="Q1959" s="11">
        <f t="shared" si="213"/>
        <v>0</v>
      </c>
      <c r="R1959" s="11">
        <f t="shared" si="214"/>
        <v>0</v>
      </c>
      <c r="S1959" s="11">
        <f t="shared" si="215"/>
        <v>0</v>
      </c>
      <c r="T1959" s="9">
        <f t="shared" si="216"/>
        <v>0</v>
      </c>
      <c r="AT1959" s="18"/>
      <c r="AU1959" s="15"/>
      <c r="AV1959" s="15"/>
      <c r="AW1959" s="15"/>
      <c r="AX1959" s="15"/>
      <c r="AY1959" s="15"/>
      <c r="AZ1959" s="15"/>
      <c r="BA1959" s="15"/>
      <c r="BB1959" s="15"/>
      <c r="BC1959" s="15"/>
      <c r="BD1959" s="15"/>
      <c r="BE1959" s="15"/>
      <c r="BF1959" s="15"/>
      <c r="BG1959" s="15"/>
      <c r="BH1959" s="15"/>
      <c r="BI1959" s="15"/>
      <c r="BJ1959" s="15"/>
      <c r="BK1959" s="15"/>
      <c r="BL1959" s="15"/>
      <c r="BM1959" s="15"/>
      <c r="BN1959" s="15"/>
      <c r="BO1959" s="15"/>
      <c r="BQ1959" s="18"/>
      <c r="BR1959" s="15"/>
      <c r="BS1959" s="15"/>
      <c r="BT1959" s="15"/>
      <c r="BU1959" s="15"/>
      <c r="BV1959" s="15"/>
      <c r="BW1959" s="15"/>
      <c r="BX1959" s="15"/>
      <c r="BY1959" s="15"/>
      <c r="BZ1959" s="15"/>
    </row>
    <row r="1960" spans="1:78" ht="15" customHeight="1" x14ac:dyDescent="0.75">
      <c r="A1960" s="10">
        <v>0</v>
      </c>
      <c r="B1960" s="11">
        <v>12800</v>
      </c>
      <c r="C1960" s="11">
        <v>73624</v>
      </c>
      <c r="D1960" s="11">
        <v>103213</v>
      </c>
      <c r="E1960" s="11">
        <v>10</v>
      </c>
      <c r="F1960" s="11">
        <v>0</v>
      </c>
      <c r="G1960" s="11">
        <v>0</v>
      </c>
      <c r="H1960" s="11">
        <v>201.65084421</v>
      </c>
      <c r="I1960" s="11">
        <v>0</v>
      </c>
      <c r="J1960" s="11">
        <v>20</v>
      </c>
      <c r="K1960" s="11">
        <v>19.557272828999999</v>
      </c>
      <c r="L1960" s="11" t="s">
        <v>20</v>
      </c>
      <c r="M1960" s="11" t="s">
        <v>14</v>
      </c>
      <c r="N1960" s="11">
        <f t="shared" si="210"/>
        <v>0</v>
      </c>
      <c r="O1960" s="11">
        <f t="shared" si="211"/>
        <v>0</v>
      </c>
      <c r="P1960" s="11">
        <f t="shared" si="212"/>
        <v>1</v>
      </c>
      <c r="Q1960" s="11">
        <f t="shared" si="213"/>
        <v>0</v>
      </c>
      <c r="R1960" s="11">
        <f t="shared" si="214"/>
        <v>0</v>
      </c>
      <c r="S1960" s="11">
        <f t="shared" si="215"/>
        <v>0</v>
      </c>
      <c r="T1960" s="9">
        <f t="shared" si="216"/>
        <v>0</v>
      </c>
      <c r="AT1960" s="18"/>
      <c r="AU1960" s="15"/>
      <c r="AV1960" s="15"/>
      <c r="AW1960" s="15"/>
      <c r="AX1960" s="15"/>
      <c r="AY1960" s="15"/>
      <c r="AZ1960" s="15"/>
      <c r="BA1960" s="15"/>
      <c r="BB1960" s="15"/>
      <c r="BC1960" s="15"/>
      <c r="BD1960" s="15"/>
      <c r="BE1960" s="15"/>
      <c r="BF1960" s="15"/>
      <c r="BG1960" s="15"/>
      <c r="BH1960" s="15"/>
      <c r="BI1960" s="15"/>
      <c r="BJ1960" s="15"/>
      <c r="BK1960" s="15"/>
      <c r="BL1960" s="15"/>
      <c r="BM1960" s="15"/>
      <c r="BN1960" s="15"/>
      <c r="BO1960" s="15"/>
      <c r="BQ1960" s="18"/>
      <c r="BR1960" s="15"/>
      <c r="BS1960" s="15"/>
      <c r="BT1960" s="15"/>
      <c r="BU1960" s="15"/>
      <c r="BV1960" s="15"/>
      <c r="BW1960" s="15"/>
      <c r="BX1960" s="15"/>
      <c r="BY1960" s="15"/>
      <c r="BZ1960" s="15"/>
    </row>
    <row r="1961" spans="1:78" ht="15" customHeight="1" x14ac:dyDescent="0.75">
      <c r="A1961" s="10">
        <v>0</v>
      </c>
      <c r="B1961" s="11">
        <v>12800</v>
      </c>
      <c r="C1961" s="11"/>
      <c r="D1961" s="11"/>
      <c r="E1961" s="11"/>
      <c r="F1961" s="11"/>
      <c r="G1961" s="11"/>
      <c r="H1961" s="11"/>
      <c r="I1961" s="11"/>
      <c r="J1961" s="11"/>
      <c r="K1961" s="11">
        <v>25.132448541999999</v>
      </c>
      <c r="L1961" s="11"/>
      <c r="M1961" s="11"/>
      <c r="N1961" s="11">
        <f t="shared" si="210"/>
        <v>0</v>
      </c>
      <c r="O1961" s="11">
        <f t="shared" si="211"/>
        <v>0</v>
      </c>
      <c r="P1961" s="11">
        <f t="shared" si="212"/>
        <v>0</v>
      </c>
      <c r="Q1961" s="11">
        <f t="shared" si="213"/>
        <v>0</v>
      </c>
      <c r="R1961" s="11">
        <f t="shared" si="214"/>
        <v>0</v>
      </c>
      <c r="S1961" s="11">
        <f t="shared" si="215"/>
        <v>0</v>
      </c>
      <c r="T1961" s="9">
        <f t="shared" si="216"/>
        <v>0</v>
      </c>
      <c r="AT1961" s="18"/>
      <c r="AU1961" s="15"/>
      <c r="AV1961" s="15"/>
      <c r="AW1961" s="15"/>
      <c r="AX1961" s="15"/>
      <c r="AY1961" s="15"/>
      <c r="AZ1961" s="15"/>
      <c r="BA1961" s="15"/>
      <c r="BB1961" s="15"/>
      <c r="BC1961" s="15"/>
      <c r="BD1961" s="15"/>
      <c r="BE1961" s="15"/>
      <c r="BF1961" s="15"/>
      <c r="BG1961" s="15"/>
      <c r="BH1961" s="15"/>
      <c r="BI1961" s="15"/>
      <c r="BJ1961" s="15"/>
      <c r="BK1961" s="15"/>
      <c r="BL1961" s="15"/>
      <c r="BM1961" s="15"/>
      <c r="BN1961" s="15"/>
      <c r="BO1961" s="15"/>
      <c r="BQ1961" s="18"/>
      <c r="BR1961" s="15"/>
      <c r="BS1961" s="15"/>
      <c r="BT1961" s="15"/>
      <c r="BU1961" s="15"/>
      <c r="BV1961" s="15"/>
      <c r="BW1961" s="15"/>
      <c r="BX1961" s="15"/>
      <c r="BY1961" s="15"/>
      <c r="BZ1961" s="15"/>
    </row>
    <row r="1962" spans="1:78" ht="15" customHeight="1" x14ac:dyDescent="0.75">
      <c r="A1962" s="10">
        <v>0</v>
      </c>
      <c r="B1962" s="11">
        <v>12800</v>
      </c>
      <c r="C1962" s="11"/>
      <c r="D1962" s="11"/>
      <c r="E1962" s="11"/>
      <c r="F1962" s="11"/>
      <c r="G1962" s="11"/>
      <c r="H1962" s="11"/>
      <c r="I1962" s="11"/>
      <c r="J1962" s="11"/>
      <c r="K1962" s="11">
        <v>24.659670476999999</v>
      </c>
      <c r="L1962" s="11"/>
      <c r="M1962" s="11"/>
      <c r="N1962" s="11">
        <f t="shared" si="210"/>
        <v>0</v>
      </c>
      <c r="O1962" s="11">
        <f t="shared" si="211"/>
        <v>0</v>
      </c>
      <c r="P1962" s="11">
        <f t="shared" si="212"/>
        <v>0</v>
      </c>
      <c r="Q1962" s="11">
        <f t="shared" si="213"/>
        <v>0</v>
      </c>
      <c r="R1962" s="11">
        <f t="shared" si="214"/>
        <v>0</v>
      </c>
      <c r="S1962" s="11">
        <f t="shared" si="215"/>
        <v>0</v>
      </c>
      <c r="T1962" s="9">
        <f t="shared" si="216"/>
        <v>0</v>
      </c>
      <c r="AT1962" s="18"/>
      <c r="AU1962" s="15"/>
      <c r="AV1962" s="15"/>
      <c r="AW1962" s="15"/>
      <c r="AX1962" s="15"/>
      <c r="AY1962" s="15"/>
      <c r="AZ1962" s="15"/>
      <c r="BA1962" s="15"/>
      <c r="BB1962" s="15"/>
      <c r="BC1962" s="15"/>
      <c r="BD1962" s="15"/>
      <c r="BE1962" s="15"/>
      <c r="BF1962" s="15"/>
      <c r="BG1962" s="15"/>
      <c r="BH1962" s="15"/>
      <c r="BI1962" s="15"/>
      <c r="BJ1962" s="15"/>
      <c r="BK1962" s="15"/>
      <c r="BL1962" s="15"/>
      <c r="BM1962" s="15"/>
      <c r="BN1962" s="15"/>
      <c r="BO1962" s="15"/>
      <c r="BQ1962" s="18"/>
      <c r="BR1962" s="15"/>
      <c r="BS1962" s="15"/>
      <c r="BT1962" s="15"/>
      <c r="BU1962" s="15"/>
      <c r="BV1962" s="15"/>
      <c r="BW1962" s="15"/>
      <c r="BX1962" s="15"/>
      <c r="BY1962" s="15"/>
      <c r="BZ1962" s="15"/>
    </row>
    <row r="1963" spans="1:78" ht="15" customHeight="1" x14ac:dyDescent="0.75">
      <c r="A1963" s="10">
        <v>0</v>
      </c>
      <c r="B1963" s="11">
        <v>12800</v>
      </c>
      <c r="C1963" s="11">
        <v>206527</v>
      </c>
      <c r="D1963" s="11">
        <v>227737</v>
      </c>
      <c r="E1963" s="11">
        <v>11</v>
      </c>
      <c r="F1963" s="11">
        <v>0</v>
      </c>
      <c r="G1963" s="11">
        <v>0</v>
      </c>
      <c r="H1963" s="11">
        <v>225.20132562000001</v>
      </c>
      <c r="I1963" s="11">
        <v>0</v>
      </c>
      <c r="J1963" s="11">
        <v>22</v>
      </c>
      <c r="K1963" s="11">
        <v>31.121840710000001</v>
      </c>
      <c r="L1963" s="11" t="s">
        <v>13</v>
      </c>
      <c r="M1963" s="11" t="s">
        <v>18</v>
      </c>
      <c r="N1963" s="11">
        <f t="shared" si="210"/>
        <v>1</v>
      </c>
      <c r="O1963" s="11">
        <f t="shared" si="211"/>
        <v>0</v>
      </c>
      <c r="P1963" s="11">
        <f t="shared" si="212"/>
        <v>0</v>
      </c>
      <c r="Q1963" s="11">
        <f t="shared" si="213"/>
        <v>0</v>
      </c>
      <c r="R1963" s="11">
        <f t="shared" si="214"/>
        <v>0</v>
      </c>
      <c r="S1963" s="11">
        <f t="shared" si="215"/>
        <v>1</v>
      </c>
      <c r="T1963" s="9">
        <f t="shared" si="216"/>
        <v>225.20132562000001</v>
      </c>
      <c r="AT1963" s="18"/>
      <c r="AU1963" s="15"/>
      <c r="AV1963" s="15"/>
      <c r="AW1963" s="15"/>
      <c r="AX1963" s="15"/>
      <c r="AY1963" s="15"/>
      <c r="AZ1963" s="15"/>
      <c r="BA1963" s="15"/>
      <c r="BB1963" s="15"/>
      <c r="BC1963" s="15"/>
      <c r="BD1963" s="15"/>
      <c r="BE1963" s="15"/>
      <c r="BF1963" s="15"/>
      <c r="BG1963" s="15"/>
      <c r="BH1963" s="15"/>
      <c r="BI1963" s="15"/>
      <c r="BJ1963" s="15"/>
      <c r="BK1963" s="15"/>
      <c r="BL1963" s="15"/>
      <c r="BM1963" s="15"/>
      <c r="BN1963" s="15"/>
      <c r="BO1963" s="15"/>
      <c r="BQ1963" s="18"/>
      <c r="BR1963" s="15"/>
      <c r="BS1963" s="15"/>
      <c r="BT1963" s="15"/>
      <c r="BU1963" s="15"/>
      <c r="BV1963" s="15"/>
      <c r="BW1963" s="15"/>
      <c r="BX1963" s="15"/>
      <c r="BY1963" s="15"/>
      <c r="BZ1963" s="15"/>
    </row>
    <row r="1964" spans="1:78" ht="15" customHeight="1" x14ac:dyDescent="0.75">
      <c r="A1964" s="10">
        <v>1</v>
      </c>
      <c r="B1964" s="11">
        <v>12800</v>
      </c>
      <c r="C1964" s="11">
        <v>54151</v>
      </c>
      <c r="D1964" s="11">
        <v>83828</v>
      </c>
      <c r="E1964" s="11">
        <v>13</v>
      </c>
      <c r="F1964" s="11">
        <v>0</v>
      </c>
      <c r="G1964" s="11">
        <v>0</v>
      </c>
      <c r="H1964" s="11">
        <v>132.16026989</v>
      </c>
      <c r="I1964" s="11">
        <v>0</v>
      </c>
      <c r="J1964" s="11">
        <v>16</v>
      </c>
      <c r="K1964" s="11">
        <v>23.477426284</v>
      </c>
      <c r="L1964" s="11" t="s">
        <v>20</v>
      </c>
      <c r="M1964" s="11" t="s">
        <v>14</v>
      </c>
      <c r="N1964" s="11">
        <f t="shared" si="210"/>
        <v>0</v>
      </c>
      <c r="O1964" s="11">
        <f t="shared" si="211"/>
        <v>0</v>
      </c>
      <c r="P1964" s="11">
        <f t="shared" si="212"/>
        <v>1</v>
      </c>
      <c r="Q1964" s="11">
        <f t="shared" si="213"/>
        <v>0</v>
      </c>
      <c r="R1964" s="11">
        <f t="shared" si="214"/>
        <v>0</v>
      </c>
      <c r="S1964" s="11">
        <f t="shared" si="215"/>
        <v>0</v>
      </c>
      <c r="T1964" s="9">
        <f t="shared" si="216"/>
        <v>0</v>
      </c>
      <c r="AT1964" s="18"/>
      <c r="AU1964" s="15"/>
      <c r="AV1964" s="15"/>
      <c r="AW1964" s="15"/>
      <c r="AX1964" s="15"/>
      <c r="AY1964" s="15"/>
      <c r="AZ1964" s="15"/>
      <c r="BA1964" s="15"/>
      <c r="BB1964" s="15"/>
      <c r="BC1964" s="15"/>
      <c r="BD1964" s="15"/>
      <c r="BE1964" s="15"/>
      <c r="BF1964" s="15"/>
      <c r="BG1964" s="15"/>
      <c r="BH1964" s="15"/>
      <c r="BI1964" s="15"/>
      <c r="BJ1964" s="15"/>
      <c r="BK1964" s="15"/>
      <c r="BL1964" s="15"/>
      <c r="BM1964" s="15"/>
      <c r="BN1964" s="15"/>
      <c r="BO1964" s="15"/>
      <c r="BQ1964" s="18"/>
      <c r="BR1964" s="15"/>
      <c r="BS1964" s="15"/>
      <c r="BT1964" s="15"/>
      <c r="BU1964" s="15"/>
      <c r="BV1964" s="15"/>
      <c r="BW1964" s="15"/>
      <c r="BX1964" s="15"/>
      <c r="BY1964" s="15"/>
      <c r="BZ1964" s="15"/>
    </row>
    <row r="1965" spans="1:78" ht="15" customHeight="1" x14ac:dyDescent="0.75">
      <c r="A1965" s="10">
        <v>1</v>
      </c>
      <c r="B1965" s="11">
        <v>12800</v>
      </c>
      <c r="C1965" s="11">
        <v>81030</v>
      </c>
      <c r="D1965" s="11">
        <v>100333</v>
      </c>
      <c r="E1965" s="11">
        <v>11</v>
      </c>
      <c r="F1965" s="11">
        <v>0</v>
      </c>
      <c r="G1965" s="11">
        <v>1</v>
      </c>
      <c r="H1965" s="11">
        <v>80.148943035000002</v>
      </c>
      <c r="I1965" s="11">
        <v>4</v>
      </c>
      <c r="J1965" s="11">
        <v>29</v>
      </c>
      <c r="K1965" s="11">
        <v>42.319370392000003</v>
      </c>
      <c r="L1965" s="11" t="s">
        <v>20</v>
      </c>
      <c r="M1965" s="11" t="s">
        <v>17</v>
      </c>
      <c r="N1965" s="11">
        <f t="shared" si="210"/>
        <v>0</v>
      </c>
      <c r="O1965" s="11">
        <f t="shared" si="211"/>
        <v>1</v>
      </c>
      <c r="P1965" s="11">
        <f t="shared" si="212"/>
        <v>0</v>
      </c>
      <c r="Q1965" s="11">
        <f t="shared" si="213"/>
        <v>0</v>
      </c>
      <c r="R1965" s="11">
        <f t="shared" si="214"/>
        <v>0</v>
      </c>
      <c r="S1965" s="11">
        <f t="shared" si="215"/>
        <v>0</v>
      </c>
      <c r="T1965" s="9">
        <f t="shared" si="216"/>
        <v>0</v>
      </c>
      <c r="AT1965" s="18"/>
      <c r="AU1965" s="15"/>
      <c r="AV1965" s="15"/>
      <c r="AW1965" s="15"/>
      <c r="AX1965" s="15"/>
      <c r="AY1965" s="15"/>
      <c r="AZ1965" s="15"/>
      <c r="BA1965" s="15"/>
      <c r="BB1965" s="15"/>
      <c r="BC1965" s="15"/>
      <c r="BD1965" s="15"/>
      <c r="BE1965" s="15"/>
      <c r="BF1965" s="15"/>
      <c r="BG1965" s="15"/>
      <c r="BH1965" s="15"/>
      <c r="BI1965" s="15"/>
      <c r="BJ1965" s="15"/>
      <c r="BK1965" s="15"/>
      <c r="BL1965" s="15"/>
      <c r="BM1965" s="15"/>
      <c r="BN1965" s="15"/>
      <c r="BO1965" s="15"/>
      <c r="BQ1965" s="18"/>
      <c r="BR1965" s="15"/>
      <c r="BS1965" s="15"/>
      <c r="BT1965" s="15"/>
      <c r="BU1965" s="15"/>
      <c r="BV1965" s="15"/>
      <c r="BW1965" s="15"/>
      <c r="BX1965" s="15"/>
      <c r="BY1965" s="15"/>
      <c r="BZ1965" s="15"/>
    </row>
    <row r="1966" spans="1:78" ht="15" customHeight="1" x14ac:dyDescent="0.75">
      <c r="A1966" s="10">
        <v>0</v>
      </c>
      <c r="B1966" s="11">
        <v>12800</v>
      </c>
      <c r="C1966" s="11">
        <v>67867</v>
      </c>
      <c r="D1966" s="11">
        <v>78660</v>
      </c>
      <c r="E1966" s="11">
        <v>3</v>
      </c>
      <c r="F1966" s="11"/>
      <c r="G1966" s="11"/>
      <c r="H1966" s="11">
        <v>159.80149338000001</v>
      </c>
      <c r="I1966" s="11"/>
      <c r="J1966" s="11">
        <v>34</v>
      </c>
      <c r="K1966" s="11">
        <v>30.010909604999998</v>
      </c>
      <c r="L1966" s="11" t="s">
        <v>20</v>
      </c>
      <c r="M1966" s="11" t="s">
        <v>14</v>
      </c>
      <c r="N1966" s="11">
        <f t="shared" si="210"/>
        <v>0</v>
      </c>
      <c r="O1966" s="11">
        <f t="shared" si="211"/>
        <v>0</v>
      </c>
      <c r="P1966" s="11">
        <f t="shared" si="212"/>
        <v>1</v>
      </c>
      <c r="Q1966" s="11">
        <f t="shared" si="213"/>
        <v>0</v>
      </c>
      <c r="R1966" s="11">
        <f t="shared" si="214"/>
        <v>0</v>
      </c>
      <c r="S1966" s="11">
        <f t="shared" si="215"/>
        <v>0</v>
      </c>
      <c r="T1966" s="9">
        <f t="shared" si="216"/>
        <v>0</v>
      </c>
      <c r="AT1966" s="18"/>
      <c r="AU1966" s="15"/>
      <c r="AV1966" s="15"/>
      <c r="AW1966" s="15"/>
      <c r="AX1966" s="15"/>
      <c r="AY1966" s="15"/>
      <c r="AZ1966" s="15"/>
      <c r="BA1966" s="15"/>
      <c r="BB1966" s="15"/>
      <c r="BC1966" s="15"/>
      <c r="BD1966" s="15"/>
      <c r="BE1966" s="15"/>
      <c r="BF1966" s="15"/>
      <c r="BG1966" s="15"/>
      <c r="BH1966" s="15"/>
      <c r="BI1966" s="15"/>
      <c r="BJ1966" s="15"/>
      <c r="BK1966" s="15"/>
      <c r="BL1966" s="15"/>
      <c r="BM1966" s="15"/>
      <c r="BN1966" s="15"/>
      <c r="BO1966" s="15"/>
      <c r="BQ1966" s="18"/>
      <c r="BR1966" s="15"/>
      <c r="BS1966" s="15"/>
      <c r="BT1966" s="15"/>
      <c r="BU1966" s="15"/>
      <c r="BV1966" s="15"/>
      <c r="BW1966" s="15"/>
      <c r="BX1966" s="15"/>
      <c r="BY1966" s="15"/>
      <c r="BZ1966" s="15"/>
    </row>
    <row r="1967" spans="1:78" ht="15" customHeight="1" x14ac:dyDescent="0.75">
      <c r="A1967" s="10">
        <v>0</v>
      </c>
      <c r="B1967" s="11">
        <v>12800</v>
      </c>
      <c r="C1967" s="11">
        <v>48437</v>
      </c>
      <c r="D1967" s="11">
        <v>65311</v>
      </c>
      <c r="E1967" s="11">
        <v>0</v>
      </c>
      <c r="F1967" s="11">
        <v>1</v>
      </c>
      <c r="G1967" s="11">
        <v>0</v>
      </c>
      <c r="H1967" s="11">
        <v>260.55523624</v>
      </c>
      <c r="I1967" s="11">
        <v>0</v>
      </c>
      <c r="J1967" s="11">
        <v>21</v>
      </c>
      <c r="K1967" s="11">
        <v>29.516289851</v>
      </c>
      <c r="L1967" s="11" t="s">
        <v>20</v>
      </c>
      <c r="M1967" s="11" t="s">
        <v>14</v>
      </c>
      <c r="N1967" s="11">
        <f t="shared" si="210"/>
        <v>0</v>
      </c>
      <c r="O1967" s="11">
        <f t="shared" si="211"/>
        <v>0</v>
      </c>
      <c r="P1967" s="11">
        <f t="shared" si="212"/>
        <v>1</v>
      </c>
      <c r="Q1967" s="11">
        <f t="shared" si="213"/>
        <v>0</v>
      </c>
      <c r="R1967" s="11">
        <f t="shared" si="214"/>
        <v>0</v>
      </c>
      <c r="S1967" s="11">
        <f t="shared" si="215"/>
        <v>0</v>
      </c>
      <c r="T1967" s="9">
        <f t="shared" si="216"/>
        <v>0</v>
      </c>
      <c r="AT1967" s="18"/>
      <c r="AU1967" s="15"/>
      <c r="AV1967" s="15"/>
      <c r="AW1967" s="15"/>
      <c r="AX1967" s="15"/>
      <c r="AY1967" s="15"/>
      <c r="AZ1967" s="15"/>
      <c r="BA1967" s="15"/>
      <c r="BB1967" s="15"/>
      <c r="BC1967" s="15"/>
      <c r="BD1967" s="15"/>
      <c r="BE1967" s="15"/>
      <c r="BF1967" s="15"/>
      <c r="BG1967" s="15"/>
      <c r="BH1967" s="15"/>
      <c r="BI1967" s="15"/>
      <c r="BJ1967" s="15"/>
      <c r="BK1967" s="15"/>
      <c r="BL1967" s="15"/>
      <c r="BM1967" s="15"/>
      <c r="BN1967" s="15"/>
      <c r="BO1967" s="15"/>
      <c r="BQ1967" s="18"/>
      <c r="BR1967" s="15"/>
      <c r="BS1967" s="15"/>
      <c r="BT1967" s="15"/>
      <c r="BU1967" s="15"/>
      <c r="BV1967" s="15"/>
      <c r="BW1967" s="15"/>
      <c r="BX1967" s="15"/>
      <c r="BY1967" s="15"/>
      <c r="BZ1967" s="15"/>
    </row>
    <row r="1968" spans="1:78" ht="15" customHeight="1" x14ac:dyDescent="0.75">
      <c r="A1968" s="10">
        <v>1</v>
      </c>
      <c r="B1968" s="11">
        <v>12800</v>
      </c>
      <c r="C1968" s="11">
        <v>51800</v>
      </c>
      <c r="D1968" s="11">
        <v>68000</v>
      </c>
      <c r="E1968" s="11">
        <v>6</v>
      </c>
      <c r="F1968" s="11"/>
      <c r="G1968" s="11"/>
      <c r="H1968" s="11"/>
      <c r="I1968" s="11"/>
      <c r="J1968" s="11"/>
      <c r="K1968" s="11"/>
      <c r="L1968" s="11" t="s">
        <v>13</v>
      </c>
      <c r="M1968" s="11" t="s">
        <v>18</v>
      </c>
      <c r="N1968" s="11">
        <f t="shared" si="210"/>
        <v>1</v>
      </c>
      <c r="O1968" s="11">
        <f t="shared" si="211"/>
        <v>0</v>
      </c>
      <c r="P1968" s="11">
        <f t="shared" si="212"/>
        <v>0</v>
      </c>
      <c r="Q1968" s="11">
        <f t="shared" si="213"/>
        <v>0</v>
      </c>
      <c r="R1968" s="11">
        <f t="shared" si="214"/>
        <v>0</v>
      </c>
      <c r="S1968" s="11">
        <f t="shared" si="215"/>
        <v>1</v>
      </c>
      <c r="T1968" s="9">
        <f t="shared" si="216"/>
        <v>0</v>
      </c>
      <c r="AT1968" s="18"/>
      <c r="AU1968" s="15"/>
      <c r="AV1968" s="15"/>
      <c r="AW1968" s="15"/>
      <c r="AX1968" s="15"/>
      <c r="AY1968" s="15"/>
      <c r="AZ1968" s="15"/>
      <c r="BA1968" s="15"/>
      <c r="BB1968" s="15"/>
      <c r="BC1968" s="15"/>
      <c r="BD1968" s="15"/>
      <c r="BE1968" s="15"/>
      <c r="BF1968" s="15"/>
      <c r="BG1968" s="15"/>
      <c r="BH1968" s="15"/>
      <c r="BI1968" s="15"/>
      <c r="BJ1968" s="15"/>
      <c r="BK1968" s="15"/>
      <c r="BL1968" s="15"/>
      <c r="BM1968" s="15"/>
      <c r="BN1968" s="15"/>
      <c r="BO1968" s="15"/>
      <c r="BQ1968" s="18"/>
      <c r="BR1968" s="15"/>
      <c r="BS1968" s="15"/>
      <c r="BT1968" s="15"/>
      <c r="BU1968" s="15"/>
      <c r="BV1968" s="15"/>
      <c r="BW1968" s="15"/>
      <c r="BX1968" s="15"/>
      <c r="BY1968" s="15"/>
      <c r="BZ1968" s="15"/>
    </row>
    <row r="1969" spans="1:78" ht="15" customHeight="1" x14ac:dyDescent="0.75">
      <c r="A1969" s="10">
        <v>1</v>
      </c>
      <c r="B1969" s="11">
        <v>12800</v>
      </c>
      <c r="C1969" s="11">
        <v>111000</v>
      </c>
      <c r="D1969" s="11">
        <v>124500</v>
      </c>
      <c r="E1969" s="11">
        <v>7</v>
      </c>
      <c r="F1969" s="11">
        <v>1</v>
      </c>
      <c r="G1969" s="11">
        <v>0</v>
      </c>
      <c r="H1969" s="11">
        <v>203.9</v>
      </c>
      <c r="I1969" s="11">
        <v>2</v>
      </c>
      <c r="J1969" s="11">
        <v>40</v>
      </c>
      <c r="K1969" s="11"/>
      <c r="L1969" s="11" t="s">
        <v>20</v>
      </c>
      <c r="M1969" s="11" t="s">
        <v>16</v>
      </c>
      <c r="N1969" s="11">
        <f t="shared" si="210"/>
        <v>0</v>
      </c>
      <c r="O1969" s="11">
        <f t="shared" si="211"/>
        <v>0</v>
      </c>
      <c r="P1969" s="11">
        <f t="shared" si="212"/>
        <v>0</v>
      </c>
      <c r="Q1969" s="11">
        <f t="shared" si="213"/>
        <v>0</v>
      </c>
      <c r="R1969" s="11">
        <f t="shared" si="214"/>
        <v>1</v>
      </c>
      <c r="S1969" s="11">
        <f t="shared" si="215"/>
        <v>0</v>
      </c>
      <c r="T1969" s="9">
        <f t="shared" si="216"/>
        <v>0</v>
      </c>
      <c r="AT1969" s="18"/>
      <c r="AU1969" s="15"/>
      <c r="AV1969" s="15"/>
      <c r="AW1969" s="15"/>
      <c r="AX1969" s="15"/>
      <c r="AY1969" s="15"/>
      <c r="AZ1969" s="15"/>
      <c r="BA1969" s="15"/>
      <c r="BB1969" s="15"/>
      <c r="BC1969" s="15"/>
      <c r="BD1969" s="15"/>
      <c r="BE1969" s="15"/>
      <c r="BF1969" s="15"/>
      <c r="BG1969" s="15"/>
      <c r="BH1969" s="15"/>
      <c r="BI1969" s="15"/>
      <c r="BJ1969" s="15"/>
      <c r="BK1969" s="15"/>
      <c r="BL1969" s="15"/>
      <c r="BM1969" s="15"/>
      <c r="BN1969" s="15"/>
      <c r="BO1969" s="15"/>
      <c r="BQ1969" s="18"/>
      <c r="BR1969" s="15"/>
      <c r="BS1969" s="15"/>
      <c r="BT1969" s="15"/>
      <c r="BU1969" s="15"/>
      <c r="BV1969" s="15"/>
      <c r="BW1969" s="15"/>
      <c r="BX1969" s="15"/>
      <c r="BY1969" s="15"/>
      <c r="BZ1969" s="15"/>
    </row>
    <row r="1970" spans="1:78" ht="15" customHeight="1" x14ac:dyDescent="0.75">
      <c r="A1970" s="10">
        <v>0</v>
      </c>
      <c r="B1970" s="11">
        <v>12800</v>
      </c>
      <c r="C1970" s="11">
        <v>76783</v>
      </c>
      <c r="D1970" s="11">
        <v>95007</v>
      </c>
      <c r="E1970" s="11">
        <v>6</v>
      </c>
      <c r="F1970" s="11">
        <v>0</v>
      </c>
      <c r="G1970" s="11">
        <v>0</v>
      </c>
      <c r="H1970" s="11">
        <v>140.97202234</v>
      </c>
      <c r="I1970" s="11">
        <v>2</v>
      </c>
      <c r="J1970" s="11">
        <v>26</v>
      </c>
      <c r="K1970" s="11">
        <v>42.153616933000002</v>
      </c>
      <c r="L1970" s="11" t="s">
        <v>20</v>
      </c>
      <c r="M1970" s="11" t="s">
        <v>17</v>
      </c>
      <c r="N1970" s="11">
        <f t="shared" si="210"/>
        <v>0</v>
      </c>
      <c r="O1970" s="11">
        <f t="shared" si="211"/>
        <v>1</v>
      </c>
      <c r="P1970" s="11">
        <f t="shared" si="212"/>
        <v>0</v>
      </c>
      <c r="Q1970" s="11">
        <f t="shared" si="213"/>
        <v>0</v>
      </c>
      <c r="R1970" s="11">
        <f t="shared" si="214"/>
        <v>0</v>
      </c>
      <c r="S1970" s="11">
        <f t="shared" si="215"/>
        <v>0</v>
      </c>
      <c r="T1970" s="9">
        <f t="shared" si="216"/>
        <v>0</v>
      </c>
      <c r="AT1970" s="18"/>
      <c r="AU1970" s="15"/>
      <c r="AV1970" s="15"/>
      <c r="AW1970" s="15"/>
      <c r="AX1970" s="15"/>
      <c r="AY1970" s="15"/>
      <c r="AZ1970" s="15"/>
      <c r="BA1970" s="15"/>
      <c r="BB1970" s="15"/>
      <c r="BC1970" s="15"/>
      <c r="BD1970" s="15"/>
      <c r="BE1970" s="15"/>
      <c r="BF1970" s="15"/>
      <c r="BG1970" s="15"/>
      <c r="BH1970" s="15"/>
      <c r="BI1970" s="15"/>
      <c r="BJ1970" s="15"/>
      <c r="BK1970" s="15"/>
      <c r="BL1970" s="15"/>
      <c r="BM1970" s="15"/>
      <c r="BN1970" s="15"/>
      <c r="BO1970" s="15"/>
      <c r="BQ1970" s="18"/>
      <c r="BR1970" s="15"/>
      <c r="BS1970" s="15"/>
      <c r="BT1970" s="15"/>
      <c r="BU1970" s="15"/>
      <c r="BV1970" s="15"/>
      <c r="BW1970" s="15"/>
      <c r="BX1970" s="15"/>
      <c r="BY1970" s="15"/>
      <c r="BZ1970" s="15"/>
    </row>
    <row r="1971" spans="1:78" ht="15" customHeight="1" x14ac:dyDescent="0.75">
      <c r="A1971" s="10">
        <v>0</v>
      </c>
      <c r="B1971" s="11">
        <v>12800</v>
      </c>
      <c r="C1971" s="11">
        <v>58592</v>
      </c>
      <c r="D1971" s="11">
        <v>87002</v>
      </c>
      <c r="E1971" s="11">
        <v>13</v>
      </c>
      <c r="F1971" s="11">
        <v>0</v>
      </c>
      <c r="G1971" s="11">
        <v>0</v>
      </c>
      <c r="H1971" s="11">
        <v>139.53084276000001</v>
      </c>
      <c r="I1971" s="11">
        <v>0</v>
      </c>
      <c r="J1971" s="11">
        <v>24</v>
      </c>
      <c r="K1971" s="11">
        <v>37.531077087</v>
      </c>
      <c r="L1971" s="11" t="s">
        <v>20</v>
      </c>
      <c r="M1971" s="11" t="s">
        <v>15</v>
      </c>
      <c r="N1971" s="11">
        <f t="shared" si="210"/>
        <v>0</v>
      </c>
      <c r="O1971" s="11">
        <f t="shared" si="211"/>
        <v>0</v>
      </c>
      <c r="P1971" s="11">
        <f t="shared" si="212"/>
        <v>0</v>
      </c>
      <c r="Q1971" s="11">
        <f t="shared" si="213"/>
        <v>1</v>
      </c>
      <c r="R1971" s="11">
        <f t="shared" si="214"/>
        <v>0</v>
      </c>
      <c r="S1971" s="11">
        <f t="shared" si="215"/>
        <v>0</v>
      </c>
      <c r="T1971" s="9">
        <f t="shared" si="216"/>
        <v>0</v>
      </c>
      <c r="AT1971" s="18"/>
      <c r="AU1971" s="15"/>
      <c r="AV1971" s="15"/>
      <c r="AW1971" s="15"/>
      <c r="AX1971" s="15"/>
      <c r="AY1971" s="15"/>
      <c r="AZ1971" s="15"/>
      <c r="BA1971" s="15"/>
      <c r="BB1971" s="15"/>
      <c r="BC1971" s="15"/>
      <c r="BD1971" s="15"/>
      <c r="BE1971" s="15"/>
      <c r="BF1971" s="15"/>
      <c r="BG1971" s="15"/>
      <c r="BH1971" s="15"/>
      <c r="BI1971" s="15"/>
      <c r="BJ1971" s="15"/>
      <c r="BK1971" s="15"/>
      <c r="BL1971" s="15"/>
      <c r="BM1971" s="15"/>
      <c r="BN1971" s="15"/>
      <c r="BO1971" s="15"/>
      <c r="BQ1971" s="18"/>
      <c r="BR1971" s="15"/>
      <c r="BS1971" s="15"/>
      <c r="BT1971" s="15"/>
      <c r="BU1971" s="15"/>
      <c r="BV1971" s="15"/>
      <c r="BW1971" s="15"/>
      <c r="BX1971" s="15"/>
      <c r="BY1971" s="15"/>
      <c r="BZ1971" s="15"/>
    </row>
    <row r="1972" spans="1:78" ht="15" customHeight="1" x14ac:dyDescent="0.75">
      <c r="A1972" s="10">
        <v>0</v>
      </c>
      <c r="B1972" s="11">
        <v>12800</v>
      </c>
      <c r="C1972" s="11">
        <v>11986</v>
      </c>
      <c r="D1972" s="11">
        <v>48309</v>
      </c>
      <c r="E1972" s="11">
        <v>23</v>
      </c>
      <c r="F1972" s="11">
        <v>0</v>
      </c>
      <c r="G1972" s="11">
        <v>0</v>
      </c>
      <c r="H1972" s="11">
        <v>265.22706090000003</v>
      </c>
      <c r="I1972" s="11">
        <v>0</v>
      </c>
      <c r="J1972" s="11">
        <v>20</v>
      </c>
      <c r="K1972" s="11">
        <v>28.493861935999998</v>
      </c>
      <c r="L1972" s="11" t="s">
        <v>13</v>
      </c>
      <c r="M1972" s="11" t="s">
        <v>15</v>
      </c>
      <c r="N1972" s="11">
        <f t="shared" si="210"/>
        <v>1</v>
      </c>
      <c r="O1972" s="11">
        <f t="shared" si="211"/>
        <v>0</v>
      </c>
      <c r="P1972" s="11">
        <f t="shared" si="212"/>
        <v>0</v>
      </c>
      <c r="Q1972" s="11">
        <f t="shared" si="213"/>
        <v>1</v>
      </c>
      <c r="R1972" s="11">
        <f t="shared" si="214"/>
        <v>0</v>
      </c>
      <c r="S1972" s="11">
        <f t="shared" si="215"/>
        <v>0</v>
      </c>
      <c r="T1972" s="9">
        <f t="shared" si="216"/>
        <v>265.22706090000003</v>
      </c>
      <c r="AT1972" s="18"/>
      <c r="AU1972" s="15"/>
      <c r="AV1972" s="15"/>
      <c r="AW1972" s="15"/>
      <c r="AX1972" s="15"/>
      <c r="AY1972" s="15"/>
      <c r="AZ1972" s="15"/>
      <c r="BA1972" s="15"/>
      <c r="BB1972" s="15"/>
      <c r="BC1972" s="15"/>
      <c r="BD1972" s="15"/>
      <c r="BE1972" s="15"/>
      <c r="BF1972" s="15"/>
      <c r="BG1972" s="15"/>
      <c r="BH1972" s="15"/>
      <c r="BI1972" s="15"/>
      <c r="BJ1972" s="15"/>
      <c r="BK1972" s="15"/>
      <c r="BL1972" s="15"/>
      <c r="BM1972" s="15"/>
      <c r="BN1972" s="15"/>
      <c r="BO1972" s="15"/>
      <c r="BQ1972" s="18"/>
      <c r="BR1972" s="15"/>
      <c r="BS1972" s="15"/>
      <c r="BT1972" s="15"/>
      <c r="BU1972" s="15"/>
      <c r="BV1972" s="15"/>
      <c r="BW1972" s="15"/>
      <c r="BX1972" s="15"/>
      <c r="BY1972" s="15"/>
      <c r="BZ1972" s="15"/>
    </row>
    <row r="1973" spans="1:78" ht="15" customHeight="1" x14ac:dyDescent="0.75">
      <c r="A1973" s="10">
        <v>0</v>
      </c>
      <c r="B1973" s="11">
        <v>12800</v>
      </c>
      <c r="C1973" s="11">
        <v>46043</v>
      </c>
      <c r="D1973" s="11">
        <v>62531</v>
      </c>
      <c r="E1973" s="11">
        <v>4</v>
      </c>
      <c r="F1973" s="11">
        <v>0</v>
      </c>
      <c r="G1973" s="11">
        <v>0</v>
      </c>
      <c r="H1973" s="11">
        <v>183.98210054</v>
      </c>
      <c r="I1973" s="11">
        <v>0</v>
      </c>
      <c r="J1973" s="11">
        <v>13</v>
      </c>
      <c r="K1973" s="11">
        <v>26.100802571999999</v>
      </c>
      <c r="L1973" s="11" t="s">
        <v>20</v>
      </c>
      <c r="M1973" s="11" t="s">
        <v>14</v>
      </c>
      <c r="N1973" s="11">
        <f t="shared" si="210"/>
        <v>0</v>
      </c>
      <c r="O1973" s="11">
        <f t="shared" si="211"/>
        <v>0</v>
      </c>
      <c r="P1973" s="11">
        <f t="shared" si="212"/>
        <v>1</v>
      </c>
      <c r="Q1973" s="11">
        <f t="shared" si="213"/>
        <v>0</v>
      </c>
      <c r="R1973" s="11">
        <f t="shared" si="214"/>
        <v>0</v>
      </c>
      <c r="S1973" s="11">
        <f t="shared" si="215"/>
        <v>0</v>
      </c>
      <c r="T1973" s="9">
        <f t="shared" si="216"/>
        <v>0</v>
      </c>
      <c r="AT1973" s="18"/>
      <c r="AU1973" s="15"/>
      <c r="AV1973" s="15"/>
      <c r="AW1973" s="15"/>
      <c r="AX1973" s="15"/>
      <c r="AY1973" s="15"/>
      <c r="AZ1973" s="15"/>
      <c r="BA1973" s="15"/>
      <c r="BB1973" s="15"/>
      <c r="BC1973" s="15"/>
      <c r="BD1973" s="15"/>
      <c r="BE1973" s="15"/>
      <c r="BF1973" s="15"/>
      <c r="BG1973" s="15"/>
      <c r="BH1973" s="15"/>
      <c r="BI1973" s="15"/>
      <c r="BJ1973" s="15"/>
      <c r="BK1973" s="15"/>
      <c r="BL1973" s="15"/>
      <c r="BM1973" s="15"/>
      <c r="BN1973" s="15"/>
      <c r="BO1973" s="15"/>
      <c r="BQ1973" s="18"/>
      <c r="BR1973" s="15"/>
      <c r="BS1973" s="15"/>
      <c r="BT1973" s="15"/>
      <c r="BU1973" s="15"/>
      <c r="BV1973" s="15"/>
      <c r="BW1973" s="15"/>
      <c r="BX1973" s="15"/>
      <c r="BY1973" s="15"/>
      <c r="BZ1973" s="15"/>
    </row>
    <row r="1974" spans="1:78" ht="15" customHeight="1" x14ac:dyDescent="0.75">
      <c r="A1974" s="10">
        <v>0</v>
      </c>
      <c r="B1974" s="11">
        <v>12800</v>
      </c>
      <c r="C1974" s="11">
        <v>42801</v>
      </c>
      <c r="D1974" s="11">
        <v>51123</v>
      </c>
      <c r="E1974" s="11">
        <v>23</v>
      </c>
      <c r="F1974" s="11">
        <v>0</v>
      </c>
      <c r="G1974" s="11">
        <v>1</v>
      </c>
      <c r="H1974" s="11">
        <v>127.83966203999999</v>
      </c>
      <c r="I1974" s="11">
        <v>0</v>
      </c>
      <c r="J1974" s="11">
        <v>22</v>
      </c>
      <c r="K1974" s="11">
        <v>39.389594604999999</v>
      </c>
      <c r="L1974" s="11" t="s">
        <v>13</v>
      </c>
      <c r="M1974" s="11" t="s">
        <v>14</v>
      </c>
      <c r="N1974" s="11">
        <f t="shared" si="210"/>
        <v>1</v>
      </c>
      <c r="O1974" s="11">
        <f t="shared" si="211"/>
        <v>0</v>
      </c>
      <c r="P1974" s="11">
        <f t="shared" si="212"/>
        <v>1</v>
      </c>
      <c r="Q1974" s="11">
        <f t="shared" si="213"/>
        <v>0</v>
      </c>
      <c r="R1974" s="11">
        <f t="shared" si="214"/>
        <v>0</v>
      </c>
      <c r="S1974" s="11">
        <f t="shared" si="215"/>
        <v>0</v>
      </c>
      <c r="T1974" s="9">
        <f t="shared" si="216"/>
        <v>127.83966203999999</v>
      </c>
      <c r="AT1974" s="18"/>
      <c r="AU1974" s="15"/>
      <c r="AV1974" s="15"/>
      <c r="AW1974" s="15"/>
      <c r="AX1974" s="15"/>
      <c r="AY1974" s="15"/>
      <c r="AZ1974" s="15"/>
      <c r="BA1974" s="15"/>
      <c r="BB1974" s="15"/>
      <c r="BC1974" s="15"/>
      <c r="BD1974" s="15"/>
      <c r="BE1974" s="15"/>
      <c r="BF1974" s="15"/>
      <c r="BG1974" s="15"/>
      <c r="BH1974" s="15"/>
      <c r="BI1974" s="15"/>
      <c r="BJ1974" s="15"/>
      <c r="BK1974" s="15"/>
      <c r="BL1974" s="15"/>
      <c r="BM1974" s="15"/>
      <c r="BN1974" s="15"/>
      <c r="BO1974" s="15"/>
      <c r="BQ1974" s="18"/>
      <c r="BR1974" s="15"/>
      <c r="BS1974" s="15"/>
      <c r="BT1974" s="15"/>
      <c r="BU1974" s="15"/>
      <c r="BV1974" s="15"/>
      <c r="BW1974" s="15"/>
      <c r="BX1974" s="15"/>
      <c r="BY1974" s="15"/>
      <c r="BZ1974" s="15"/>
    </row>
    <row r="1975" spans="1:78" ht="15" customHeight="1" x14ac:dyDescent="0.75">
      <c r="A1975" s="10">
        <v>1</v>
      </c>
      <c r="B1975" s="11">
        <v>12800</v>
      </c>
      <c r="C1975" s="11">
        <v>67060</v>
      </c>
      <c r="D1975" s="11">
        <v>83989</v>
      </c>
      <c r="E1975" s="11">
        <v>9</v>
      </c>
      <c r="F1975" s="11"/>
      <c r="G1975" s="11">
        <v>3</v>
      </c>
      <c r="H1975" s="11">
        <v>116.46675743</v>
      </c>
      <c r="I1975" s="11">
        <v>2</v>
      </c>
      <c r="J1975" s="11">
        <v>24</v>
      </c>
      <c r="K1975" s="11">
        <v>43.572307508999998</v>
      </c>
      <c r="L1975" s="11" t="s">
        <v>20</v>
      </c>
      <c r="M1975" s="11" t="s">
        <v>15</v>
      </c>
      <c r="N1975" s="11">
        <f t="shared" si="210"/>
        <v>0</v>
      </c>
      <c r="O1975" s="11">
        <f t="shared" si="211"/>
        <v>0</v>
      </c>
      <c r="P1975" s="11">
        <f t="shared" si="212"/>
        <v>0</v>
      </c>
      <c r="Q1975" s="11">
        <f t="shared" si="213"/>
        <v>1</v>
      </c>
      <c r="R1975" s="11">
        <f t="shared" si="214"/>
        <v>0</v>
      </c>
      <c r="S1975" s="11">
        <f t="shared" si="215"/>
        <v>0</v>
      </c>
      <c r="T1975" s="9">
        <f t="shared" si="216"/>
        <v>0</v>
      </c>
      <c r="AT1975" s="18"/>
      <c r="AU1975" s="15"/>
      <c r="AV1975" s="15"/>
      <c r="AW1975" s="15"/>
      <c r="AX1975" s="15"/>
      <c r="AY1975" s="15"/>
      <c r="AZ1975" s="15"/>
      <c r="BA1975" s="15"/>
      <c r="BB1975" s="15"/>
      <c r="BC1975" s="15"/>
      <c r="BD1975" s="15"/>
      <c r="BE1975" s="15"/>
      <c r="BF1975" s="15"/>
      <c r="BG1975" s="15"/>
      <c r="BH1975" s="15"/>
      <c r="BI1975" s="15"/>
      <c r="BJ1975" s="15"/>
      <c r="BK1975" s="15"/>
      <c r="BL1975" s="15"/>
      <c r="BM1975" s="15"/>
      <c r="BN1975" s="15"/>
      <c r="BO1975" s="15"/>
      <c r="BQ1975" s="18"/>
      <c r="BR1975" s="15"/>
      <c r="BS1975" s="15"/>
      <c r="BT1975" s="15"/>
      <c r="BU1975" s="15"/>
      <c r="BV1975" s="15"/>
      <c r="BW1975" s="15"/>
      <c r="BX1975" s="15"/>
      <c r="BY1975" s="15"/>
      <c r="BZ1975" s="15"/>
    </row>
    <row r="1976" spans="1:78" ht="15" customHeight="1" x14ac:dyDescent="0.75">
      <c r="A1976" s="10">
        <v>0</v>
      </c>
      <c r="B1976" s="11">
        <v>12800</v>
      </c>
      <c r="C1976" s="11">
        <v>91040</v>
      </c>
      <c r="D1976" s="11">
        <v>114331</v>
      </c>
      <c r="E1976" s="11">
        <v>12</v>
      </c>
      <c r="F1976" s="11">
        <v>0</v>
      </c>
      <c r="G1976" s="11">
        <v>0</v>
      </c>
      <c r="H1976" s="11">
        <v>175.87735007000001</v>
      </c>
      <c r="I1976" s="11">
        <v>0</v>
      </c>
      <c r="J1976" s="11">
        <v>26</v>
      </c>
      <c r="K1976" s="11">
        <v>34.747185039000001</v>
      </c>
      <c r="L1976" s="11" t="s">
        <v>20</v>
      </c>
      <c r="M1976" s="11" t="s">
        <v>14</v>
      </c>
      <c r="N1976" s="11">
        <f t="shared" si="210"/>
        <v>0</v>
      </c>
      <c r="O1976" s="11">
        <f t="shared" si="211"/>
        <v>0</v>
      </c>
      <c r="P1976" s="11">
        <f t="shared" si="212"/>
        <v>1</v>
      </c>
      <c r="Q1976" s="11">
        <f t="shared" si="213"/>
        <v>0</v>
      </c>
      <c r="R1976" s="11">
        <f t="shared" si="214"/>
        <v>0</v>
      </c>
      <c r="S1976" s="11">
        <f t="shared" si="215"/>
        <v>0</v>
      </c>
      <c r="T1976" s="9">
        <f t="shared" si="216"/>
        <v>0</v>
      </c>
      <c r="AT1976" s="18"/>
      <c r="AU1976" s="15"/>
      <c r="AV1976" s="15"/>
      <c r="AW1976" s="15"/>
      <c r="AX1976" s="15"/>
      <c r="AY1976" s="15"/>
      <c r="AZ1976" s="15"/>
      <c r="BA1976" s="15"/>
      <c r="BB1976" s="15"/>
      <c r="BC1976" s="15"/>
      <c r="BD1976" s="15"/>
      <c r="BE1976" s="15"/>
      <c r="BF1976" s="15"/>
      <c r="BG1976" s="15"/>
      <c r="BH1976" s="15"/>
      <c r="BI1976" s="15"/>
      <c r="BJ1976" s="15"/>
      <c r="BK1976" s="15"/>
      <c r="BL1976" s="15"/>
      <c r="BM1976" s="15"/>
      <c r="BN1976" s="15"/>
      <c r="BO1976" s="15"/>
      <c r="BQ1976" s="18"/>
      <c r="BR1976" s="15"/>
      <c r="BS1976" s="15"/>
      <c r="BT1976" s="15"/>
      <c r="BU1976" s="15"/>
      <c r="BV1976" s="15"/>
      <c r="BW1976" s="15"/>
      <c r="BX1976" s="15"/>
      <c r="BY1976" s="15"/>
      <c r="BZ1976" s="15"/>
    </row>
    <row r="1977" spans="1:78" ht="15" customHeight="1" x14ac:dyDescent="0.75">
      <c r="A1977" s="10">
        <v>0</v>
      </c>
      <c r="B1977" s="11">
        <v>12800</v>
      </c>
      <c r="C1977" s="11">
        <v>71531</v>
      </c>
      <c r="D1977" s="11">
        <v>87256</v>
      </c>
      <c r="E1977" s="11">
        <v>26</v>
      </c>
      <c r="F1977" s="11">
        <v>0</v>
      </c>
      <c r="G1977" s="11">
        <v>0</v>
      </c>
      <c r="H1977" s="11">
        <v>167.16373569999999</v>
      </c>
      <c r="I1977" s="11">
        <v>1</v>
      </c>
      <c r="J1977" s="11">
        <v>14</v>
      </c>
      <c r="K1977" s="11">
        <v>40.376137593000003</v>
      </c>
      <c r="L1977" s="11" t="s">
        <v>13</v>
      </c>
      <c r="M1977" s="11" t="s">
        <v>15</v>
      </c>
      <c r="N1977" s="11">
        <f t="shared" si="210"/>
        <v>1</v>
      </c>
      <c r="O1977" s="11">
        <f t="shared" si="211"/>
        <v>0</v>
      </c>
      <c r="P1977" s="11">
        <f t="shared" si="212"/>
        <v>0</v>
      </c>
      <c r="Q1977" s="11">
        <f t="shared" si="213"/>
        <v>1</v>
      </c>
      <c r="R1977" s="11">
        <f t="shared" si="214"/>
        <v>0</v>
      </c>
      <c r="S1977" s="11">
        <f t="shared" si="215"/>
        <v>0</v>
      </c>
      <c r="T1977" s="9">
        <f t="shared" si="216"/>
        <v>167.16373569999999</v>
      </c>
      <c r="AT1977" s="18"/>
      <c r="AU1977" s="15"/>
      <c r="AV1977" s="15"/>
      <c r="AW1977" s="15"/>
      <c r="AX1977" s="15"/>
      <c r="AY1977" s="15"/>
      <c r="AZ1977" s="15"/>
      <c r="BA1977" s="15"/>
      <c r="BB1977" s="15"/>
      <c r="BC1977" s="15"/>
      <c r="BD1977" s="15"/>
      <c r="BE1977" s="15"/>
      <c r="BF1977" s="15"/>
      <c r="BG1977" s="15"/>
      <c r="BH1977" s="15"/>
      <c r="BI1977" s="15"/>
      <c r="BJ1977" s="15"/>
      <c r="BK1977" s="15"/>
      <c r="BL1977" s="15"/>
      <c r="BM1977" s="15"/>
      <c r="BN1977" s="15"/>
      <c r="BO1977" s="15"/>
      <c r="BQ1977" s="18"/>
      <c r="BR1977" s="15"/>
      <c r="BS1977" s="15"/>
      <c r="BT1977" s="15"/>
      <c r="BU1977" s="15"/>
      <c r="BV1977" s="15"/>
      <c r="BW1977" s="15"/>
      <c r="BX1977" s="15"/>
      <c r="BY1977" s="15"/>
      <c r="BZ1977" s="15"/>
    </row>
    <row r="1978" spans="1:78" ht="15" customHeight="1" x14ac:dyDescent="0.75">
      <c r="A1978" s="10">
        <v>0</v>
      </c>
      <c r="B1978" s="11">
        <v>12800</v>
      </c>
      <c r="C1978" s="11">
        <v>75139</v>
      </c>
      <c r="D1978" s="11">
        <v>105289</v>
      </c>
      <c r="E1978" s="11">
        <v>8</v>
      </c>
      <c r="F1978" s="11">
        <v>0</v>
      </c>
      <c r="G1978" s="11">
        <v>0</v>
      </c>
      <c r="H1978" s="11">
        <v>151.85116589</v>
      </c>
      <c r="I1978" s="11">
        <v>0</v>
      </c>
      <c r="J1978" s="11">
        <v>35</v>
      </c>
      <c r="K1978" s="11">
        <v>31.210704737</v>
      </c>
      <c r="L1978" s="11" t="s">
        <v>13</v>
      </c>
      <c r="M1978" s="11" t="s">
        <v>18</v>
      </c>
      <c r="N1978" s="11">
        <f t="shared" si="210"/>
        <v>1</v>
      </c>
      <c r="O1978" s="11">
        <f t="shared" si="211"/>
        <v>0</v>
      </c>
      <c r="P1978" s="11">
        <f t="shared" si="212"/>
        <v>0</v>
      </c>
      <c r="Q1978" s="11">
        <f t="shared" si="213"/>
        <v>0</v>
      </c>
      <c r="R1978" s="11">
        <f t="shared" si="214"/>
        <v>0</v>
      </c>
      <c r="S1978" s="11">
        <f t="shared" si="215"/>
        <v>1</v>
      </c>
      <c r="T1978" s="9">
        <f t="shared" si="216"/>
        <v>151.85116589</v>
      </c>
      <c r="AT1978" s="18"/>
      <c r="AU1978" s="15"/>
      <c r="AV1978" s="15"/>
      <c r="AW1978" s="15"/>
      <c r="AX1978" s="15"/>
      <c r="AY1978" s="15"/>
      <c r="AZ1978" s="15"/>
      <c r="BA1978" s="15"/>
      <c r="BB1978" s="15"/>
      <c r="BC1978" s="15"/>
      <c r="BD1978" s="15"/>
      <c r="BE1978" s="15"/>
      <c r="BF1978" s="15"/>
      <c r="BG1978" s="15"/>
      <c r="BH1978" s="15"/>
      <c r="BI1978" s="15"/>
      <c r="BJ1978" s="15"/>
      <c r="BK1978" s="15"/>
      <c r="BL1978" s="15"/>
      <c r="BM1978" s="15"/>
      <c r="BN1978" s="15"/>
      <c r="BO1978" s="15"/>
      <c r="BQ1978" s="18"/>
      <c r="BR1978" s="15"/>
      <c r="BS1978" s="15"/>
      <c r="BT1978" s="15"/>
      <c r="BU1978" s="15"/>
      <c r="BV1978" s="15"/>
      <c r="BW1978" s="15"/>
      <c r="BX1978" s="15"/>
      <c r="BY1978" s="15"/>
      <c r="BZ1978" s="15"/>
    </row>
    <row r="1979" spans="1:78" ht="15" customHeight="1" x14ac:dyDescent="0.75">
      <c r="A1979" s="10">
        <v>0</v>
      </c>
      <c r="B1979" s="11">
        <v>12800</v>
      </c>
      <c r="C1979" s="11">
        <v>77318</v>
      </c>
      <c r="D1979" s="11">
        <v>97616</v>
      </c>
      <c r="E1979" s="11">
        <v>6</v>
      </c>
      <c r="F1979" s="11">
        <v>0</v>
      </c>
      <c r="G1979" s="11">
        <v>0</v>
      </c>
      <c r="H1979" s="11">
        <v>125.53480182</v>
      </c>
      <c r="I1979" s="11">
        <v>2</v>
      </c>
      <c r="J1979" s="11">
        <v>27</v>
      </c>
      <c r="K1979" s="11">
        <v>39.462663394000003</v>
      </c>
      <c r="L1979" s="11" t="s">
        <v>20</v>
      </c>
      <c r="M1979" s="11" t="s">
        <v>17</v>
      </c>
      <c r="N1979" s="11">
        <f t="shared" si="210"/>
        <v>0</v>
      </c>
      <c r="O1979" s="11">
        <f t="shared" si="211"/>
        <v>1</v>
      </c>
      <c r="P1979" s="11">
        <f t="shared" si="212"/>
        <v>0</v>
      </c>
      <c r="Q1979" s="11">
        <f t="shared" si="213"/>
        <v>0</v>
      </c>
      <c r="R1979" s="11">
        <f t="shared" si="214"/>
        <v>0</v>
      </c>
      <c r="S1979" s="11">
        <f t="shared" si="215"/>
        <v>0</v>
      </c>
      <c r="T1979" s="9">
        <f t="shared" si="216"/>
        <v>0</v>
      </c>
      <c r="AT1979" s="18"/>
      <c r="AU1979" s="15"/>
      <c r="AV1979" s="15"/>
      <c r="AW1979" s="15"/>
      <c r="AX1979" s="15"/>
      <c r="AY1979" s="15"/>
      <c r="AZ1979" s="15"/>
      <c r="BA1979" s="15"/>
      <c r="BB1979" s="15"/>
      <c r="BC1979" s="15"/>
      <c r="BD1979" s="15"/>
      <c r="BE1979" s="15"/>
      <c r="BF1979" s="15"/>
      <c r="BG1979" s="15"/>
      <c r="BH1979" s="15"/>
      <c r="BI1979" s="15"/>
      <c r="BJ1979" s="15"/>
      <c r="BK1979" s="15"/>
      <c r="BL1979" s="15"/>
      <c r="BM1979" s="15"/>
      <c r="BN1979" s="15"/>
      <c r="BO1979" s="15"/>
      <c r="BQ1979" s="18"/>
      <c r="BR1979" s="15"/>
      <c r="BS1979" s="15"/>
      <c r="BT1979" s="15"/>
      <c r="BU1979" s="15"/>
      <c r="BV1979" s="15"/>
      <c r="BW1979" s="15"/>
      <c r="BX1979" s="15"/>
      <c r="BY1979" s="15"/>
      <c r="BZ1979" s="15"/>
    </row>
    <row r="1980" spans="1:78" ht="15" customHeight="1" x14ac:dyDescent="0.75">
      <c r="A1980" s="10">
        <v>0</v>
      </c>
      <c r="B1980" s="11">
        <v>12800</v>
      </c>
      <c r="C1980" s="11">
        <v>85251</v>
      </c>
      <c r="D1980" s="11">
        <v>114023</v>
      </c>
      <c r="E1980" s="11">
        <v>1</v>
      </c>
      <c r="F1980" s="11">
        <v>1</v>
      </c>
      <c r="G1980" s="11">
        <v>2</v>
      </c>
      <c r="H1980" s="11">
        <v>143.68279591000001</v>
      </c>
      <c r="I1980" s="11">
        <v>0</v>
      </c>
      <c r="J1980" s="11">
        <v>33</v>
      </c>
      <c r="K1980" s="11">
        <v>31.913272413000001</v>
      </c>
      <c r="L1980" s="11" t="s">
        <v>20</v>
      </c>
      <c r="M1980" s="11" t="s">
        <v>18</v>
      </c>
      <c r="N1980" s="11">
        <f t="shared" si="210"/>
        <v>0</v>
      </c>
      <c r="O1980" s="11">
        <f t="shared" si="211"/>
        <v>0</v>
      </c>
      <c r="P1980" s="11">
        <f t="shared" si="212"/>
        <v>0</v>
      </c>
      <c r="Q1980" s="11">
        <f t="shared" si="213"/>
        <v>0</v>
      </c>
      <c r="R1980" s="11">
        <f t="shared" si="214"/>
        <v>0</v>
      </c>
      <c r="S1980" s="11">
        <f t="shared" si="215"/>
        <v>1</v>
      </c>
      <c r="T1980" s="9">
        <f t="shared" si="216"/>
        <v>0</v>
      </c>
      <c r="AT1980" s="18"/>
      <c r="AU1980" s="15"/>
      <c r="AV1980" s="15"/>
      <c r="AW1980" s="15"/>
      <c r="AX1980" s="15"/>
      <c r="AY1980" s="15"/>
      <c r="AZ1980" s="15"/>
      <c r="BA1980" s="15"/>
      <c r="BB1980" s="15"/>
      <c r="BC1980" s="15"/>
      <c r="BD1980" s="15"/>
      <c r="BE1980" s="15"/>
      <c r="BF1980" s="15"/>
      <c r="BG1980" s="15"/>
      <c r="BH1980" s="15"/>
      <c r="BI1980" s="15"/>
      <c r="BJ1980" s="15"/>
      <c r="BK1980" s="15"/>
      <c r="BL1980" s="15"/>
      <c r="BM1980" s="15"/>
      <c r="BN1980" s="15"/>
      <c r="BO1980" s="15"/>
      <c r="BQ1980" s="18"/>
      <c r="BR1980" s="15"/>
      <c r="BS1980" s="15"/>
      <c r="BT1980" s="15"/>
      <c r="BU1980" s="15"/>
      <c r="BV1980" s="15"/>
      <c r="BW1980" s="15"/>
      <c r="BX1980" s="15"/>
      <c r="BY1980" s="15"/>
      <c r="BZ1980" s="15"/>
    </row>
    <row r="1981" spans="1:78" ht="15" customHeight="1" x14ac:dyDescent="0.75">
      <c r="A1981" s="10">
        <v>0</v>
      </c>
      <c r="B1981" s="11">
        <v>12800</v>
      </c>
      <c r="C1981" s="11">
        <v>79151</v>
      </c>
      <c r="D1981" s="11">
        <v>110583</v>
      </c>
      <c r="E1981" s="11">
        <v>4</v>
      </c>
      <c r="F1981" s="11">
        <v>0</v>
      </c>
      <c r="G1981" s="11">
        <v>0</v>
      </c>
      <c r="H1981" s="11">
        <v>79.371384496000005</v>
      </c>
      <c r="I1981" s="11">
        <v>1</v>
      </c>
      <c r="J1981" s="11">
        <v>13</v>
      </c>
      <c r="K1981" s="11">
        <v>33.586691631999997</v>
      </c>
      <c r="L1981" s="11" t="s">
        <v>20</v>
      </c>
      <c r="M1981" s="11" t="s">
        <v>14</v>
      </c>
      <c r="N1981" s="11">
        <f t="shared" si="210"/>
        <v>0</v>
      </c>
      <c r="O1981" s="11">
        <f t="shared" si="211"/>
        <v>0</v>
      </c>
      <c r="P1981" s="11">
        <f t="shared" si="212"/>
        <v>1</v>
      </c>
      <c r="Q1981" s="11">
        <f t="shared" si="213"/>
        <v>0</v>
      </c>
      <c r="R1981" s="11">
        <f t="shared" si="214"/>
        <v>0</v>
      </c>
      <c r="S1981" s="11">
        <f t="shared" si="215"/>
        <v>0</v>
      </c>
      <c r="T1981" s="9">
        <f t="shared" si="216"/>
        <v>0</v>
      </c>
      <c r="AT1981" s="18"/>
      <c r="AU1981" s="15"/>
      <c r="AV1981" s="15"/>
      <c r="AW1981" s="15"/>
      <c r="AX1981" s="15"/>
      <c r="AY1981" s="15"/>
      <c r="AZ1981" s="15"/>
      <c r="BA1981" s="15"/>
      <c r="BB1981" s="15"/>
      <c r="BC1981" s="15"/>
      <c r="BD1981" s="15"/>
      <c r="BE1981" s="15"/>
      <c r="BF1981" s="15"/>
      <c r="BG1981" s="15"/>
      <c r="BH1981" s="15"/>
      <c r="BI1981" s="15"/>
      <c r="BJ1981" s="15"/>
      <c r="BK1981" s="15"/>
      <c r="BL1981" s="15"/>
      <c r="BM1981" s="15"/>
      <c r="BN1981" s="15"/>
      <c r="BO1981" s="15"/>
      <c r="BQ1981" s="18"/>
      <c r="BR1981" s="15"/>
      <c r="BS1981" s="15"/>
      <c r="BT1981" s="15"/>
      <c r="BU1981" s="15"/>
      <c r="BV1981" s="15"/>
      <c r="BW1981" s="15"/>
      <c r="BX1981" s="15"/>
      <c r="BY1981" s="15"/>
      <c r="BZ1981" s="15"/>
    </row>
    <row r="1982" spans="1:78" ht="15" customHeight="1" x14ac:dyDescent="0.75">
      <c r="A1982" s="10">
        <v>0</v>
      </c>
      <c r="B1982" s="11">
        <v>12800</v>
      </c>
      <c r="C1982" s="11">
        <v>29100</v>
      </c>
      <c r="D1982" s="11">
        <v>39264</v>
      </c>
      <c r="E1982" s="11">
        <v>7</v>
      </c>
      <c r="F1982" s="11">
        <v>0</v>
      </c>
      <c r="G1982" s="11">
        <v>0</v>
      </c>
      <c r="H1982" s="11">
        <v>93.395002465999994</v>
      </c>
      <c r="I1982" s="11">
        <v>2</v>
      </c>
      <c r="J1982" s="11">
        <v>12</v>
      </c>
      <c r="K1982" s="11">
        <v>31.283061018000001</v>
      </c>
      <c r="L1982" s="11" t="s">
        <v>13</v>
      </c>
      <c r="M1982" s="11" t="s">
        <v>14</v>
      </c>
      <c r="N1982" s="11">
        <f t="shared" si="210"/>
        <v>1</v>
      </c>
      <c r="O1982" s="11">
        <f t="shared" si="211"/>
        <v>0</v>
      </c>
      <c r="P1982" s="11">
        <f t="shared" si="212"/>
        <v>1</v>
      </c>
      <c r="Q1982" s="11">
        <f t="shared" si="213"/>
        <v>0</v>
      </c>
      <c r="R1982" s="11">
        <f t="shared" si="214"/>
        <v>0</v>
      </c>
      <c r="S1982" s="11">
        <f t="shared" si="215"/>
        <v>0</v>
      </c>
      <c r="T1982" s="9">
        <f t="shared" si="216"/>
        <v>93.395002465999994</v>
      </c>
      <c r="AT1982" s="18"/>
      <c r="AU1982" s="15"/>
      <c r="AV1982" s="15"/>
      <c r="AW1982" s="15"/>
      <c r="AX1982" s="15"/>
      <c r="AY1982" s="15"/>
      <c r="AZ1982" s="15"/>
      <c r="BA1982" s="15"/>
      <c r="BB1982" s="15"/>
      <c r="BC1982" s="15"/>
      <c r="BD1982" s="15"/>
      <c r="BE1982" s="15"/>
      <c r="BF1982" s="15"/>
      <c r="BG1982" s="15"/>
      <c r="BH1982" s="15"/>
      <c r="BI1982" s="15"/>
      <c r="BJ1982" s="15"/>
      <c r="BK1982" s="15"/>
      <c r="BL1982" s="15"/>
      <c r="BM1982" s="15"/>
      <c r="BN1982" s="15"/>
      <c r="BO1982" s="15"/>
      <c r="BQ1982" s="18"/>
      <c r="BR1982" s="15"/>
      <c r="BS1982" s="15"/>
      <c r="BT1982" s="15"/>
      <c r="BU1982" s="15"/>
      <c r="BV1982" s="15"/>
      <c r="BW1982" s="15"/>
      <c r="BX1982" s="15"/>
      <c r="BY1982" s="15"/>
      <c r="BZ1982" s="15"/>
    </row>
    <row r="1983" spans="1:78" ht="15" customHeight="1" x14ac:dyDescent="0.75">
      <c r="A1983" s="10">
        <v>0</v>
      </c>
      <c r="B1983" s="11">
        <v>12800</v>
      </c>
      <c r="C1983" s="11">
        <v>81694</v>
      </c>
      <c r="D1983" s="11">
        <v>101680</v>
      </c>
      <c r="E1983" s="11">
        <v>0</v>
      </c>
      <c r="F1983" s="11">
        <v>0</v>
      </c>
      <c r="G1983" s="11">
        <v>0</v>
      </c>
      <c r="H1983" s="11">
        <v>159.35410404999999</v>
      </c>
      <c r="I1983" s="11">
        <v>1</v>
      </c>
      <c r="J1983" s="11">
        <v>22</v>
      </c>
      <c r="K1983" s="11">
        <v>40.111578297999998</v>
      </c>
      <c r="L1983" s="11" t="s">
        <v>20</v>
      </c>
      <c r="M1983" s="11" t="s">
        <v>14</v>
      </c>
      <c r="N1983" s="11">
        <f t="shared" si="210"/>
        <v>0</v>
      </c>
      <c r="O1983" s="11">
        <f t="shared" si="211"/>
        <v>0</v>
      </c>
      <c r="P1983" s="11">
        <f t="shared" si="212"/>
        <v>1</v>
      </c>
      <c r="Q1983" s="11">
        <f t="shared" si="213"/>
        <v>0</v>
      </c>
      <c r="R1983" s="11">
        <f t="shared" si="214"/>
        <v>0</v>
      </c>
      <c r="S1983" s="11">
        <f t="shared" si="215"/>
        <v>0</v>
      </c>
      <c r="T1983" s="9">
        <f t="shared" si="216"/>
        <v>0</v>
      </c>
      <c r="AT1983" s="18"/>
      <c r="AU1983" s="15"/>
      <c r="AV1983" s="15"/>
      <c r="AW1983" s="15"/>
      <c r="AX1983" s="15"/>
      <c r="AY1983" s="15"/>
      <c r="AZ1983" s="15"/>
      <c r="BA1983" s="15"/>
      <c r="BB1983" s="15"/>
      <c r="BC1983" s="15"/>
      <c r="BD1983" s="15"/>
      <c r="BE1983" s="15"/>
      <c r="BF1983" s="15"/>
      <c r="BG1983" s="15"/>
      <c r="BH1983" s="15"/>
      <c r="BI1983" s="15"/>
      <c r="BJ1983" s="15"/>
      <c r="BK1983" s="15"/>
      <c r="BL1983" s="15"/>
      <c r="BM1983" s="15"/>
      <c r="BN1983" s="15"/>
      <c r="BO1983" s="15"/>
      <c r="BQ1983" s="18"/>
      <c r="BR1983" s="15"/>
      <c r="BS1983" s="15"/>
      <c r="BT1983" s="15"/>
      <c r="BU1983" s="15"/>
      <c r="BV1983" s="15"/>
      <c r="BW1983" s="15"/>
      <c r="BX1983" s="15"/>
      <c r="BY1983" s="15"/>
      <c r="BZ1983" s="15"/>
    </row>
    <row r="1984" spans="1:78" ht="15" customHeight="1" x14ac:dyDescent="0.75">
      <c r="A1984" s="10">
        <v>0</v>
      </c>
      <c r="B1984" s="11">
        <v>12800</v>
      </c>
      <c r="C1984" s="11">
        <v>68729</v>
      </c>
      <c r="D1984" s="11">
        <v>90127</v>
      </c>
      <c r="E1984" s="11">
        <v>23</v>
      </c>
      <c r="F1984" s="11">
        <v>0</v>
      </c>
      <c r="G1984" s="11">
        <v>0</v>
      </c>
      <c r="H1984" s="11">
        <v>163.98927891</v>
      </c>
      <c r="I1984" s="11">
        <v>1</v>
      </c>
      <c r="J1984" s="11">
        <v>14</v>
      </c>
      <c r="K1984" s="11">
        <v>39.424487786999997</v>
      </c>
      <c r="L1984" s="11" t="s">
        <v>13</v>
      </c>
      <c r="M1984" s="11" t="s">
        <v>15</v>
      </c>
      <c r="N1984" s="11">
        <f t="shared" si="210"/>
        <v>1</v>
      </c>
      <c r="O1984" s="11">
        <f t="shared" si="211"/>
        <v>0</v>
      </c>
      <c r="P1984" s="11">
        <f t="shared" si="212"/>
        <v>0</v>
      </c>
      <c r="Q1984" s="11">
        <f t="shared" si="213"/>
        <v>1</v>
      </c>
      <c r="R1984" s="11">
        <f t="shared" si="214"/>
        <v>0</v>
      </c>
      <c r="S1984" s="11">
        <f t="shared" si="215"/>
        <v>0</v>
      </c>
      <c r="T1984" s="9">
        <f t="shared" si="216"/>
        <v>163.98927891</v>
      </c>
      <c r="AT1984" s="18"/>
      <c r="AU1984" s="15"/>
      <c r="AV1984" s="15"/>
      <c r="AW1984" s="15"/>
      <c r="AX1984" s="15"/>
      <c r="AY1984" s="15"/>
      <c r="AZ1984" s="15"/>
      <c r="BA1984" s="15"/>
      <c r="BB1984" s="15"/>
      <c r="BC1984" s="15"/>
      <c r="BD1984" s="15"/>
      <c r="BE1984" s="15"/>
      <c r="BF1984" s="15"/>
      <c r="BG1984" s="15"/>
      <c r="BH1984" s="15"/>
      <c r="BI1984" s="15"/>
      <c r="BJ1984" s="15"/>
      <c r="BK1984" s="15"/>
      <c r="BL1984" s="15"/>
      <c r="BM1984" s="15"/>
      <c r="BN1984" s="15"/>
      <c r="BO1984" s="15"/>
      <c r="BQ1984" s="18"/>
      <c r="BR1984" s="15"/>
      <c r="BS1984" s="15"/>
      <c r="BT1984" s="15"/>
      <c r="BU1984" s="15"/>
      <c r="BV1984" s="15"/>
      <c r="BW1984" s="15"/>
      <c r="BX1984" s="15"/>
      <c r="BY1984" s="15"/>
      <c r="BZ1984" s="15"/>
    </row>
    <row r="1985" spans="1:78" ht="15" customHeight="1" x14ac:dyDescent="0.75">
      <c r="A1985" s="10">
        <v>0</v>
      </c>
      <c r="B1985" s="11">
        <v>12900</v>
      </c>
      <c r="C1985" s="11">
        <v>69770</v>
      </c>
      <c r="D1985" s="11">
        <v>87000</v>
      </c>
      <c r="E1985" s="11">
        <v>6</v>
      </c>
      <c r="F1985" s="11">
        <v>0</v>
      </c>
      <c r="G1985" s="11">
        <v>0</v>
      </c>
      <c r="H1985" s="11">
        <v>201.93333333000001</v>
      </c>
      <c r="I1985" s="11">
        <v>3</v>
      </c>
      <c r="J1985" s="11">
        <v>19</v>
      </c>
      <c r="K1985" s="11"/>
      <c r="L1985" s="11" t="s">
        <v>20</v>
      </c>
      <c r="M1985" s="11" t="s">
        <v>14</v>
      </c>
      <c r="N1985" s="11">
        <f t="shared" si="210"/>
        <v>0</v>
      </c>
      <c r="O1985" s="11">
        <f t="shared" si="211"/>
        <v>0</v>
      </c>
      <c r="P1985" s="11">
        <f t="shared" si="212"/>
        <v>1</v>
      </c>
      <c r="Q1985" s="11">
        <f t="shared" si="213"/>
        <v>0</v>
      </c>
      <c r="R1985" s="11">
        <f t="shared" si="214"/>
        <v>0</v>
      </c>
      <c r="S1985" s="11">
        <f t="shared" si="215"/>
        <v>0</v>
      </c>
      <c r="T1985" s="9">
        <f t="shared" si="216"/>
        <v>0</v>
      </c>
      <c r="AT1985" s="18"/>
      <c r="AU1985" s="15"/>
      <c r="AV1985" s="15"/>
      <c r="AW1985" s="15"/>
      <c r="AX1985" s="15"/>
      <c r="AY1985" s="15"/>
      <c r="AZ1985" s="15"/>
      <c r="BA1985" s="15"/>
      <c r="BB1985" s="15"/>
      <c r="BC1985" s="15"/>
      <c r="BD1985" s="15"/>
      <c r="BE1985" s="15"/>
      <c r="BF1985" s="15"/>
      <c r="BG1985" s="15"/>
      <c r="BH1985" s="15"/>
      <c r="BI1985" s="15"/>
      <c r="BJ1985" s="15"/>
      <c r="BK1985" s="15"/>
      <c r="BL1985" s="15"/>
      <c r="BM1985" s="15"/>
      <c r="BN1985" s="15"/>
      <c r="BO1985" s="15"/>
      <c r="BQ1985" s="18"/>
      <c r="BR1985" s="15"/>
      <c r="BS1985" s="15"/>
      <c r="BT1985" s="15"/>
      <c r="BU1985" s="15"/>
      <c r="BV1985" s="15"/>
      <c r="BW1985" s="15"/>
      <c r="BX1985" s="15"/>
      <c r="BY1985" s="15"/>
      <c r="BZ1985" s="15"/>
    </row>
    <row r="1986" spans="1:78" ht="15" customHeight="1" x14ac:dyDescent="0.75">
      <c r="A1986" s="10">
        <v>1</v>
      </c>
      <c r="B1986" s="11">
        <v>12900</v>
      </c>
      <c r="C1986" s="11">
        <v>94000</v>
      </c>
      <c r="D1986" s="11"/>
      <c r="E1986" s="11">
        <v>8</v>
      </c>
      <c r="F1986" s="11">
        <v>0</v>
      </c>
      <c r="G1986" s="11">
        <v>1</v>
      </c>
      <c r="H1986" s="11">
        <v>205.93333333000001</v>
      </c>
      <c r="I1986" s="11">
        <v>0</v>
      </c>
      <c r="J1986" s="11">
        <v>19</v>
      </c>
      <c r="K1986" s="11"/>
      <c r="L1986" s="11" t="s">
        <v>20</v>
      </c>
      <c r="M1986" s="11" t="s">
        <v>15</v>
      </c>
      <c r="N1986" s="11">
        <f t="shared" si="210"/>
        <v>0</v>
      </c>
      <c r="O1986" s="11">
        <f t="shared" si="211"/>
        <v>0</v>
      </c>
      <c r="P1986" s="11">
        <f t="shared" si="212"/>
        <v>0</v>
      </c>
      <c r="Q1986" s="11">
        <f t="shared" si="213"/>
        <v>1</v>
      </c>
      <c r="R1986" s="11">
        <f t="shared" si="214"/>
        <v>0</v>
      </c>
      <c r="S1986" s="11">
        <f t="shared" si="215"/>
        <v>0</v>
      </c>
      <c r="T1986" s="9">
        <f t="shared" si="216"/>
        <v>0</v>
      </c>
      <c r="AT1986" s="18"/>
      <c r="AU1986" s="15"/>
      <c r="AV1986" s="15"/>
      <c r="AW1986" s="15"/>
      <c r="AX1986" s="15"/>
      <c r="AY1986" s="15"/>
      <c r="AZ1986" s="15"/>
      <c r="BA1986" s="15"/>
      <c r="BB1986" s="15"/>
      <c r="BC1986" s="15"/>
      <c r="BD1986" s="15"/>
      <c r="BE1986" s="15"/>
      <c r="BF1986" s="15"/>
      <c r="BG1986" s="15"/>
      <c r="BH1986" s="15"/>
      <c r="BI1986" s="15"/>
      <c r="BJ1986" s="15"/>
      <c r="BK1986" s="15"/>
      <c r="BL1986" s="15"/>
      <c r="BM1986" s="15"/>
      <c r="BN1986" s="15"/>
      <c r="BO1986" s="15"/>
      <c r="BQ1986" s="18"/>
      <c r="BR1986" s="15"/>
      <c r="BS1986" s="15"/>
      <c r="BT1986" s="15"/>
      <c r="BU1986" s="15"/>
      <c r="BV1986" s="15"/>
      <c r="BW1986" s="15"/>
      <c r="BX1986" s="15"/>
      <c r="BY1986" s="15"/>
      <c r="BZ1986" s="15"/>
    </row>
    <row r="1987" spans="1:78" ht="15" customHeight="1" x14ac:dyDescent="0.75">
      <c r="A1987" s="10">
        <v>0</v>
      </c>
      <c r="B1987" s="11">
        <v>12900</v>
      </c>
      <c r="C1987" s="11">
        <v>34655</v>
      </c>
      <c r="D1987" s="11">
        <v>57787</v>
      </c>
      <c r="E1987" s="11">
        <v>31</v>
      </c>
      <c r="F1987" s="11">
        <v>0</v>
      </c>
      <c r="G1987" s="11">
        <v>0</v>
      </c>
      <c r="H1987" s="11">
        <v>244.99538458000001</v>
      </c>
      <c r="I1987" s="11">
        <v>0</v>
      </c>
      <c r="J1987" s="11">
        <v>18</v>
      </c>
      <c r="K1987" s="11">
        <v>21.415504296999998</v>
      </c>
      <c r="L1987" s="11"/>
      <c r="M1987" s="11" t="s">
        <v>14</v>
      </c>
      <c r="N1987" s="11">
        <f t="shared" ref="N1987:N2050" si="217">IF(L1987="HomeImp",1,0)</f>
        <v>0</v>
      </c>
      <c r="O1987" s="11">
        <f t="shared" ref="O1987:O2050" si="218">IF(M1987="Mgr",1,0)</f>
        <v>0</v>
      </c>
      <c r="P1987" s="11">
        <f t="shared" ref="P1987:P2050" si="219">IF(M1987="Other",1,0)</f>
        <v>1</v>
      </c>
      <c r="Q1987" s="11">
        <f t="shared" ref="Q1987:Q2050" si="220">IF(M1987="Office",1,0)</f>
        <v>0</v>
      </c>
      <c r="R1987" s="11">
        <f t="shared" ref="R1987:R2050" si="221">IF(M1987="Sales",1,0)</f>
        <v>0</v>
      </c>
      <c r="S1987" s="11">
        <f t="shared" ref="S1987:S2050" si="222">IF(M1987="ProfExe",1,0)</f>
        <v>0</v>
      </c>
      <c r="T1987" s="9">
        <f t="shared" ref="T1987:T2050" si="223">H1987*N1987</f>
        <v>0</v>
      </c>
      <c r="AT1987" s="18"/>
      <c r="AU1987" s="15"/>
      <c r="AV1987" s="15"/>
      <c r="AW1987" s="15"/>
      <c r="AX1987" s="15"/>
      <c r="AY1987" s="15"/>
      <c r="AZ1987" s="15"/>
      <c r="BA1987" s="15"/>
      <c r="BB1987" s="15"/>
      <c r="BC1987" s="15"/>
      <c r="BD1987" s="15"/>
      <c r="BE1987" s="15"/>
      <c r="BF1987" s="15"/>
      <c r="BG1987" s="15"/>
      <c r="BH1987" s="15"/>
      <c r="BI1987" s="15"/>
      <c r="BJ1987" s="15"/>
      <c r="BK1987" s="15"/>
      <c r="BL1987" s="15"/>
      <c r="BM1987" s="15"/>
      <c r="BN1987" s="15"/>
      <c r="BO1987" s="15"/>
      <c r="BQ1987" s="18"/>
      <c r="BR1987" s="15"/>
      <c r="BS1987" s="15"/>
      <c r="BT1987" s="15"/>
      <c r="BU1987" s="15"/>
      <c r="BV1987" s="15"/>
      <c r="BW1987" s="15"/>
      <c r="BX1987" s="15"/>
      <c r="BY1987" s="15"/>
      <c r="BZ1987" s="15"/>
    </row>
    <row r="1988" spans="1:78" ht="15" customHeight="1" x14ac:dyDescent="0.75">
      <c r="A1988" s="10">
        <v>0</v>
      </c>
      <c r="B1988" s="11">
        <v>12900</v>
      </c>
      <c r="C1988" s="11">
        <v>64245</v>
      </c>
      <c r="D1988" s="11">
        <v>83823</v>
      </c>
      <c r="E1988" s="11">
        <v>13</v>
      </c>
      <c r="F1988" s="11">
        <v>0</v>
      </c>
      <c r="G1988" s="11">
        <v>0</v>
      </c>
      <c r="H1988" s="11">
        <v>246.83771949999999</v>
      </c>
      <c r="I1988" s="11">
        <v>3</v>
      </c>
      <c r="J1988" s="11">
        <v>36</v>
      </c>
      <c r="K1988" s="11">
        <v>40.560130328</v>
      </c>
      <c r="L1988" s="11" t="s">
        <v>20</v>
      </c>
      <c r="M1988" s="11" t="s">
        <v>15</v>
      </c>
      <c r="N1988" s="11">
        <f t="shared" si="217"/>
        <v>0</v>
      </c>
      <c r="O1988" s="11">
        <f t="shared" si="218"/>
        <v>0</v>
      </c>
      <c r="P1988" s="11">
        <f t="shared" si="219"/>
        <v>0</v>
      </c>
      <c r="Q1988" s="11">
        <f t="shared" si="220"/>
        <v>1</v>
      </c>
      <c r="R1988" s="11">
        <f t="shared" si="221"/>
        <v>0</v>
      </c>
      <c r="S1988" s="11">
        <f t="shared" si="222"/>
        <v>0</v>
      </c>
      <c r="T1988" s="9">
        <f t="shared" si="223"/>
        <v>0</v>
      </c>
      <c r="AT1988" s="18"/>
      <c r="AU1988" s="15"/>
      <c r="AV1988" s="15"/>
      <c r="AW1988" s="15"/>
      <c r="AX1988" s="15"/>
      <c r="AY1988" s="15"/>
      <c r="AZ1988" s="15"/>
      <c r="BA1988" s="15"/>
      <c r="BB1988" s="15"/>
      <c r="BC1988" s="15"/>
      <c r="BD1988" s="15"/>
      <c r="BE1988" s="15"/>
      <c r="BF1988" s="15"/>
      <c r="BG1988" s="15"/>
      <c r="BH1988" s="15"/>
      <c r="BI1988" s="15"/>
      <c r="BJ1988" s="15"/>
      <c r="BK1988" s="15"/>
      <c r="BL1988" s="15"/>
      <c r="BM1988" s="15"/>
      <c r="BN1988" s="15"/>
      <c r="BO1988" s="15"/>
      <c r="BQ1988" s="18"/>
      <c r="BR1988" s="15"/>
      <c r="BS1988" s="15"/>
      <c r="BT1988" s="15"/>
      <c r="BU1988" s="15"/>
      <c r="BV1988" s="15"/>
      <c r="BW1988" s="15"/>
      <c r="BX1988" s="15"/>
      <c r="BY1988" s="15"/>
      <c r="BZ1988" s="15"/>
    </row>
    <row r="1989" spans="1:78" ht="15" customHeight="1" x14ac:dyDescent="0.75">
      <c r="A1989" s="10">
        <v>0</v>
      </c>
      <c r="B1989" s="11">
        <v>12900</v>
      </c>
      <c r="C1989" s="11">
        <v>39401</v>
      </c>
      <c r="D1989" s="11">
        <v>53758</v>
      </c>
      <c r="E1989" s="11">
        <v>22</v>
      </c>
      <c r="F1989" s="11">
        <v>0</v>
      </c>
      <c r="G1989" s="11">
        <v>0</v>
      </c>
      <c r="H1989" s="11">
        <v>118.64637517</v>
      </c>
      <c r="I1989" s="11">
        <v>0</v>
      </c>
      <c r="J1989" s="11">
        <v>23</v>
      </c>
      <c r="K1989" s="11">
        <v>38.689440621000003</v>
      </c>
      <c r="L1989" s="11" t="s">
        <v>13</v>
      </c>
      <c r="M1989" s="11" t="s">
        <v>14</v>
      </c>
      <c r="N1989" s="11">
        <f t="shared" si="217"/>
        <v>1</v>
      </c>
      <c r="O1989" s="11">
        <f t="shared" si="218"/>
        <v>0</v>
      </c>
      <c r="P1989" s="11">
        <f t="shared" si="219"/>
        <v>1</v>
      </c>
      <c r="Q1989" s="11">
        <f t="shared" si="220"/>
        <v>0</v>
      </c>
      <c r="R1989" s="11">
        <f t="shared" si="221"/>
        <v>0</v>
      </c>
      <c r="S1989" s="11">
        <f t="shared" si="222"/>
        <v>0</v>
      </c>
      <c r="T1989" s="9">
        <f t="shared" si="223"/>
        <v>118.64637517</v>
      </c>
      <c r="AT1989" s="18"/>
      <c r="AU1989" s="15"/>
      <c r="AV1989" s="15"/>
      <c r="AW1989" s="15"/>
      <c r="AX1989" s="15"/>
      <c r="AY1989" s="15"/>
      <c r="AZ1989" s="15"/>
      <c r="BA1989" s="15"/>
      <c r="BB1989" s="15"/>
      <c r="BC1989" s="15"/>
      <c r="BD1989" s="15"/>
      <c r="BE1989" s="15"/>
      <c r="BF1989" s="15"/>
      <c r="BG1989" s="15"/>
      <c r="BH1989" s="15"/>
      <c r="BI1989" s="15"/>
      <c r="BJ1989" s="15"/>
      <c r="BK1989" s="15"/>
      <c r="BL1989" s="15"/>
      <c r="BM1989" s="15"/>
      <c r="BN1989" s="15"/>
      <c r="BO1989" s="15"/>
      <c r="BQ1989" s="18"/>
      <c r="BR1989" s="15"/>
      <c r="BS1989" s="15"/>
      <c r="BT1989" s="15"/>
      <c r="BU1989" s="15"/>
      <c r="BV1989" s="15"/>
      <c r="BW1989" s="15"/>
      <c r="BX1989" s="15"/>
      <c r="BY1989" s="15"/>
      <c r="BZ1989" s="15"/>
    </row>
    <row r="1990" spans="1:78" ht="15" customHeight="1" x14ac:dyDescent="0.75">
      <c r="A1990" s="10">
        <v>0</v>
      </c>
      <c r="B1990" s="11">
        <v>12900</v>
      </c>
      <c r="C1990" s="11">
        <v>58566</v>
      </c>
      <c r="D1990" s="11">
        <v>74655</v>
      </c>
      <c r="E1990" s="11">
        <v>5</v>
      </c>
      <c r="F1990" s="11"/>
      <c r="G1990" s="11"/>
      <c r="H1990" s="11">
        <v>116.77581763000001</v>
      </c>
      <c r="I1990" s="11"/>
      <c r="J1990" s="11">
        <v>24</v>
      </c>
      <c r="K1990" s="11">
        <v>39.977051187999997</v>
      </c>
      <c r="L1990" s="11" t="s">
        <v>20</v>
      </c>
      <c r="M1990" s="11" t="s">
        <v>17</v>
      </c>
      <c r="N1990" s="11">
        <f t="shared" si="217"/>
        <v>0</v>
      </c>
      <c r="O1990" s="11">
        <f t="shared" si="218"/>
        <v>1</v>
      </c>
      <c r="P1990" s="11">
        <f t="shared" si="219"/>
        <v>0</v>
      </c>
      <c r="Q1990" s="11">
        <f t="shared" si="220"/>
        <v>0</v>
      </c>
      <c r="R1990" s="11">
        <f t="shared" si="221"/>
        <v>0</v>
      </c>
      <c r="S1990" s="11">
        <f t="shared" si="222"/>
        <v>0</v>
      </c>
      <c r="T1990" s="9">
        <f t="shared" si="223"/>
        <v>0</v>
      </c>
      <c r="AT1990" s="18"/>
      <c r="AU1990" s="15"/>
      <c r="AV1990" s="15"/>
      <c r="AW1990" s="15"/>
      <c r="AX1990" s="15"/>
      <c r="AY1990" s="15"/>
      <c r="AZ1990" s="15"/>
      <c r="BA1990" s="15"/>
      <c r="BB1990" s="15"/>
      <c r="BC1990" s="15"/>
      <c r="BD1990" s="15"/>
      <c r="BE1990" s="15"/>
      <c r="BF1990" s="15"/>
      <c r="BG1990" s="15"/>
      <c r="BH1990" s="15"/>
      <c r="BI1990" s="15"/>
      <c r="BJ1990" s="15"/>
      <c r="BK1990" s="15"/>
      <c r="BL1990" s="15"/>
      <c r="BM1990" s="15"/>
      <c r="BN1990" s="15"/>
      <c r="BO1990" s="15"/>
      <c r="BQ1990" s="18"/>
      <c r="BR1990" s="15"/>
      <c r="BS1990" s="15"/>
      <c r="BT1990" s="15"/>
      <c r="BU1990" s="15"/>
      <c r="BV1990" s="15"/>
      <c r="BW1990" s="15"/>
      <c r="BX1990" s="15"/>
      <c r="BY1990" s="15"/>
      <c r="BZ1990" s="15"/>
    </row>
    <row r="1991" spans="1:78" ht="15" customHeight="1" x14ac:dyDescent="0.75">
      <c r="A1991" s="10">
        <v>0</v>
      </c>
      <c r="B1991" s="11">
        <v>12900</v>
      </c>
      <c r="C1991" s="11">
        <v>105638</v>
      </c>
      <c r="D1991" s="11">
        <v>112608</v>
      </c>
      <c r="E1991" s="11">
        <v>17</v>
      </c>
      <c r="F1991" s="11">
        <v>0</v>
      </c>
      <c r="G1991" s="11">
        <v>2</v>
      </c>
      <c r="H1991" s="11">
        <v>208.30688216999999</v>
      </c>
      <c r="I1991" s="11">
        <v>2</v>
      </c>
      <c r="J1991" s="11">
        <v>16</v>
      </c>
      <c r="K1991" s="11">
        <v>39.677905811000002</v>
      </c>
      <c r="L1991" s="11" t="s">
        <v>20</v>
      </c>
      <c r="M1991" s="11" t="s">
        <v>14</v>
      </c>
      <c r="N1991" s="11">
        <f t="shared" si="217"/>
        <v>0</v>
      </c>
      <c r="O1991" s="11">
        <f t="shared" si="218"/>
        <v>0</v>
      </c>
      <c r="P1991" s="11">
        <f t="shared" si="219"/>
        <v>1</v>
      </c>
      <c r="Q1991" s="11">
        <f t="shared" si="220"/>
        <v>0</v>
      </c>
      <c r="R1991" s="11">
        <f t="shared" si="221"/>
        <v>0</v>
      </c>
      <c r="S1991" s="11">
        <f t="shared" si="222"/>
        <v>0</v>
      </c>
      <c r="T1991" s="9">
        <f t="shared" si="223"/>
        <v>0</v>
      </c>
      <c r="AT1991" s="18"/>
      <c r="AU1991" s="15"/>
      <c r="AV1991" s="15"/>
      <c r="AW1991" s="15"/>
      <c r="AX1991" s="15"/>
      <c r="AY1991" s="15"/>
      <c r="AZ1991" s="15"/>
      <c r="BA1991" s="15"/>
      <c r="BB1991" s="15"/>
      <c r="BC1991" s="15"/>
      <c r="BD1991" s="15"/>
      <c r="BE1991" s="15"/>
      <c r="BF1991" s="15"/>
      <c r="BG1991" s="15"/>
      <c r="BH1991" s="15"/>
      <c r="BI1991" s="15"/>
      <c r="BJ1991" s="15"/>
      <c r="BK1991" s="15"/>
      <c r="BL1991" s="15"/>
      <c r="BM1991" s="15"/>
      <c r="BN1991" s="15"/>
      <c r="BO1991" s="15"/>
      <c r="BQ1991" s="18"/>
      <c r="BR1991" s="15"/>
      <c r="BS1991" s="15"/>
      <c r="BT1991" s="15"/>
      <c r="BU1991" s="15"/>
      <c r="BV1991" s="15"/>
      <c r="BW1991" s="15"/>
      <c r="BX1991" s="15"/>
      <c r="BY1991" s="15"/>
      <c r="BZ1991" s="15"/>
    </row>
    <row r="1992" spans="1:78" ht="15" customHeight="1" x14ac:dyDescent="0.75">
      <c r="A1992" s="10">
        <v>0</v>
      </c>
      <c r="B1992" s="11">
        <v>12900</v>
      </c>
      <c r="C1992" s="11">
        <v>59191</v>
      </c>
      <c r="D1992" s="11">
        <v>72716</v>
      </c>
      <c r="E1992" s="11">
        <v>2</v>
      </c>
      <c r="F1992" s="11">
        <v>0</v>
      </c>
      <c r="G1992" s="11">
        <v>0</v>
      </c>
      <c r="H1992" s="11">
        <v>175.17044098</v>
      </c>
      <c r="I1992" s="11">
        <v>1</v>
      </c>
      <c r="J1992" s="11">
        <v>17</v>
      </c>
      <c r="K1992" s="11">
        <v>35.558171283999997</v>
      </c>
      <c r="L1992" s="11" t="s">
        <v>20</v>
      </c>
      <c r="M1992" s="11" t="s">
        <v>14</v>
      </c>
      <c r="N1992" s="11">
        <f t="shared" si="217"/>
        <v>0</v>
      </c>
      <c r="O1992" s="11">
        <f t="shared" si="218"/>
        <v>0</v>
      </c>
      <c r="P1992" s="11">
        <f t="shared" si="219"/>
        <v>1</v>
      </c>
      <c r="Q1992" s="11">
        <f t="shared" si="220"/>
        <v>0</v>
      </c>
      <c r="R1992" s="11">
        <f t="shared" si="221"/>
        <v>0</v>
      </c>
      <c r="S1992" s="11">
        <f t="shared" si="222"/>
        <v>0</v>
      </c>
      <c r="T1992" s="9">
        <f t="shared" si="223"/>
        <v>0</v>
      </c>
      <c r="AT1992" s="18"/>
      <c r="AU1992" s="15"/>
      <c r="AV1992" s="15"/>
      <c r="AW1992" s="15"/>
      <c r="AX1992" s="15"/>
      <c r="AY1992" s="15"/>
      <c r="AZ1992" s="15"/>
      <c r="BA1992" s="15"/>
      <c r="BB1992" s="15"/>
      <c r="BC1992" s="15"/>
      <c r="BD1992" s="15"/>
      <c r="BE1992" s="15"/>
      <c r="BF1992" s="15"/>
      <c r="BG1992" s="15"/>
      <c r="BH1992" s="15"/>
      <c r="BI1992" s="15"/>
      <c r="BJ1992" s="15"/>
      <c r="BK1992" s="15"/>
      <c r="BL1992" s="15"/>
      <c r="BM1992" s="15"/>
      <c r="BN1992" s="15"/>
      <c r="BO1992" s="15"/>
      <c r="BQ1992" s="18"/>
      <c r="BR1992" s="15"/>
      <c r="BS1992" s="15"/>
      <c r="BT1992" s="15"/>
      <c r="BU1992" s="15"/>
      <c r="BV1992" s="15"/>
      <c r="BW1992" s="15"/>
      <c r="BX1992" s="15"/>
      <c r="BY1992" s="15"/>
      <c r="BZ1992" s="15"/>
    </row>
    <row r="1993" spans="1:78" ht="15" customHeight="1" x14ac:dyDescent="0.75">
      <c r="A1993" s="10">
        <v>1</v>
      </c>
      <c r="B1993" s="11">
        <v>12900</v>
      </c>
      <c r="C1993" s="11">
        <v>29891</v>
      </c>
      <c r="D1993" s="11">
        <v>76571</v>
      </c>
      <c r="E1993" s="11">
        <v>2</v>
      </c>
      <c r="F1993" s="11">
        <v>0</v>
      </c>
      <c r="G1993" s="11">
        <v>0</v>
      </c>
      <c r="H1993" s="11">
        <v>29.058670234000001</v>
      </c>
      <c r="I1993" s="11">
        <v>3</v>
      </c>
      <c r="J1993" s="11">
        <v>11</v>
      </c>
      <c r="K1993" s="11">
        <v>31.458500528999998</v>
      </c>
      <c r="L1993" s="11" t="s">
        <v>13</v>
      </c>
      <c r="M1993" s="11" t="s">
        <v>14</v>
      </c>
      <c r="N1993" s="11">
        <f t="shared" si="217"/>
        <v>1</v>
      </c>
      <c r="O1993" s="11">
        <f t="shared" si="218"/>
        <v>0</v>
      </c>
      <c r="P1993" s="11">
        <f t="shared" si="219"/>
        <v>1</v>
      </c>
      <c r="Q1993" s="11">
        <f t="shared" si="220"/>
        <v>0</v>
      </c>
      <c r="R1993" s="11">
        <f t="shared" si="221"/>
        <v>0</v>
      </c>
      <c r="S1993" s="11">
        <f t="shared" si="222"/>
        <v>0</v>
      </c>
      <c r="T1993" s="9">
        <f t="shared" si="223"/>
        <v>29.058670234000001</v>
      </c>
      <c r="AT1993" s="18"/>
      <c r="AU1993" s="15"/>
      <c r="AV1993" s="15"/>
      <c r="AW1993" s="15"/>
      <c r="AX1993" s="15"/>
      <c r="AY1993" s="15"/>
      <c r="AZ1993" s="15"/>
      <c r="BA1993" s="15"/>
      <c r="BB1993" s="15"/>
      <c r="BC1993" s="15"/>
      <c r="BD1993" s="15"/>
      <c r="BE1993" s="15"/>
      <c r="BF1993" s="15"/>
      <c r="BG1993" s="15"/>
      <c r="BH1993" s="15"/>
      <c r="BI1993" s="15"/>
      <c r="BJ1993" s="15"/>
      <c r="BK1993" s="15"/>
      <c r="BL1993" s="15"/>
      <c r="BM1993" s="15"/>
      <c r="BN1993" s="15"/>
      <c r="BO1993" s="15"/>
      <c r="BQ1993" s="18"/>
      <c r="BR1993" s="15"/>
      <c r="BS1993" s="15"/>
      <c r="BT1993" s="15"/>
      <c r="BU1993" s="15"/>
      <c r="BV1993" s="15"/>
      <c r="BW1993" s="15"/>
      <c r="BX1993" s="15"/>
      <c r="BY1993" s="15"/>
      <c r="BZ1993" s="15"/>
    </row>
    <row r="1994" spans="1:78" ht="15" customHeight="1" x14ac:dyDescent="0.75">
      <c r="A1994" s="10">
        <v>0</v>
      </c>
      <c r="B1994" s="11">
        <v>12900</v>
      </c>
      <c r="C1994" s="11">
        <v>151991</v>
      </c>
      <c r="D1994" s="11">
        <v>179521</v>
      </c>
      <c r="E1994" s="11">
        <v>6</v>
      </c>
      <c r="F1994" s="11">
        <v>0</v>
      </c>
      <c r="G1994" s="11">
        <v>0</v>
      </c>
      <c r="H1994" s="11">
        <v>186.8053299</v>
      </c>
      <c r="I1994" s="11">
        <v>0</v>
      </c>
      <c r="J1994" s="11">
        <v>55</v>
      </c>
      <c r="K1994" s="11">
        <v>34.191752059999999</v>
      </c>
      <c r="L1994" s="11" t="s">
        <v>13</v>
      </c>
      <c r="M1994" s="11" t="s">
        <v>15</v>
      </c>
      <c r="N1994" s="11">
        <f t="shared" si="217"/>
        <v>1</v>
      </c>
      <c r="O1994" s="11">
        <f t="shared" si="218"/>
        <v>0</v>
      </c>
      <c r="P1994" s="11">
        <f t="shared" si="219"/>
        <v>0</v>
      </c>
      <c r="Q1994" s="11">
        <f t="shared" si="220"/>
        <v>1</v>
      </c>
      <c r="R1994" s="11">
        <f t="shared" si="221"/>
        <v>0</v>
      </c>
      <c r="S1994" s="11">
        <f t="shared" si="222"/>
        <v>0</v>
      </c>
      <c r="T1994" s="9">
        <f t="shared" si="223"/>
        <v>186.8053299</v>
      </c>
      <c r="AT1994" s="18"/>
      <c r="AU1994" s="15"/>
      <c r="AV1994" s="15"/>
      <c r="AW1994" s="15"/>
      <c r="AX1994" s="15"/>
      <c r="AY1994" s="15"/>
      <c r="AZ1994" s="15"/>
      <c r="BA1994" s="15"/>
      <c r="BB1994" s="15"/>
      <c r="BC1994" s="15"/>
      <c r="BD1994" s="15"/>
      <c r="BE1994" s="15"/>
      <c r="BF1994" s="15"/>
      <c r="BG1994" s="15"/>
      <c r="BH1994" s="15"/>
      <c r="BI1994" s="15"/>
      <c r="BJ1994" s="15"/>
      <c r="BK1994" s="15"/>
      <c r="BL1994" s="15"/>
      <c r="BM1994" s="15"/>
      <c r="BN1994" s="15"/>
      <c r="BO1994" s="15"/>
      <c r="BQ1994" s="18"/>
      <c r="BR1994" s="15"/>
      <c r="BS1994" s="15"/>
      <c r="BT1994" s="15"/>
      <c r="BU1994" s="15"/>
      <c r="BV1994" s="15"/>
      <c r="BW1994" s="15"/>
      <c r="BX1994" s="15"/>
      <c r="BY1994" s="15"/>
      <c r="BZ1994" s="15"/>
    </row>
    <row r="1995" spans="1:78" ht="15" customHeight="1" x14ac:dyDescent="0.75">
      <c r="A1995" s="10">
        <v>0</v>
      </c>
      <c r="B1995" s="11">
        <v>12900</v>
      </c>
      <c r="C1995" s="11">
        <v>102905</v>
      </c>
      <c r="D1995" s="11">
        <v>117694</v>
      </c>
      <c r="E1995" s="11">
        <v>1</v>
      </c>
      <c r="F1995" s="11">
        <v>0</v>
      </c>
      <c r="G1995" s="11">
        <v>0</v>
      </c>
      <c r="H1995" s="11">
        <v>137.14247311</v>
      </c>
      <c r="I1995" s="11">
        <v>1</v>
      </c>
      <c r="J1995" s="11">
        <v>21</v>
      </c>
      <c r="K1995" s="11">
        <v>35.865466206999997</v>
      </c>
      <c r="L1995" s="11" t="s">
        <v>13</v>
      </c>
      <c r="M1995" s="11" t="s">
        <v>15</v>
      </c>
      <c r="N1995" s="11">
        <f t="shared" si="217"/>
        <v>1</v>
      </c>
      <c r="O1995" s="11">
        <f t="shared" si="218"/>
        <v>0</v>
      </c>
      <c r="P1995" s="11">
        <f t="shared" si="219"/>
        <v>0</v>
      </c>
      <c r="Q1995" s="11">
        <f t="shared" si="220"/>
        <v>1</v>
      </c>
      <c r="R1995" s="11">
        <f t="shared" si="221"/>
        <v>0</v>
      </c>
      <c r="S1995" s="11">
        <f t="shared" si="222"/>
        <v>0</v>
      </c>
      <c r="T1995" s="9">
        <f t="shared" si="223"/>
        <v>137.14247311</v>
      </c>
      <c r="AT1995" s="18"/>
      <c r="AU1995" s="15"/>
      <c r="AV1995" s="15"/>
      <c r="AW1995" s="15"/>
      <c r="AX1995" s="15"/>
      <c r="AY1995" s="15"/>
      <c r="AZ1995" s="15"/>
      <c r="BA1995" s="15"/>
      <c r="BB1995" s="15"/>
      <c r="BC1995" s="15"/>
      <c r="BD1995" s="15"/>
      <c r="BE1995" s="15"/>
      <c r="BF1995" s="15"/>
      <c r="BG1995" s="15"/>
      <c r="BH1995" s="15"/>
      <c r="BI1995" s="15"/>
      <c r="BJ1995" s="15"/>
      <c r="BK1995" s="15"/>
      <c r="BL1995" s="15"/>
      <c r="BM1995" s="15"/>
      <c r="BN1995" s="15"/>
      <c r="BO1995" s="15"/>
      <c r="BQ1995" s="18"/>
      <c r="BR1995" s="15"/>
      <c r="BS1995" s="15"/>
      <c r="BT1995" s="15"/>
      <c r="BU1995" s="15"/>
      <c r="BV1995" s="15"/>
      <c r="BW1995" s="15"/>
      <c r="BX1995" s="15"/>
      <c r="BY1995" s="15"/>
      <c r="BZ1995" s="15"/>
    </row>
    <row r="1996" spans="1:78" ht="15" customHeight="1" x14ac:dyDescent="0.75">
      <c r="A1996" s="10">
        <v>0</v>
      </c>
      <c r="B1996" s="11">
        <v>12900</v>
      </c>
      <c r="C1996" s="11">
        <v>92734</v>
      </c>
      <c r="D1996" s="11">
        <v>114285</v>
      </c>
      <c r="E1996" s="11">
        <v>11</v>
      </c>
      <c r="F1996" s="11">
        <v>0</v>
      </c>
      <c r="G1996" s="11">
        <v>0</v>
      </c>
      <c r="H1996" s="11">
        <v>236.05277279000001</v>
      </c>
      <c r="I1996" s="11">
        <v>0</v>
      </c>
      <c r="J1996" s="11">
        <v>24</v>
      </c>
      <c r="K1996" s="11">
        <v>28.663416808000001</v>
      </c>
      <c r="L1996" s="11" t="s">
        <v>13</v>
      </c>
      <c r="M1996" s="11" t="s">
        <v>17</v>
      </c>
      <c r="N1996" s="11">
        <f t="shared" si="217"/>
        <v>1</v>
      </c>
      <c r="O1996" s="11">
        <f t="shared" si="218"/>
        <v>1</v>
      </c>
      <c r="P1996" s="11">
        <f t="shared" si="219"/>
        <v>0</v>
      </c>
      <c r="Q1996" s="11">
        <f t="shared" si="220"/>
        <v>0</v>
      </c>
      <c r="R1996" s="11">
        <f t="shared" si="221"/>
        <v>0</v>
      </c>
      <c r="S1996" s="11">
        <f t="shared" si="222"/>
        <v>0</v>
      </c>
      <c r="T1996" s="9">
        <f t="shared" si="223"/>
        <v>236.05277279000001</v>
      </c>
      <c r="AT1996" s="18"/>
      <c r="AU1996" s="15"/>
      <c r="AV1996" s="15"/>
      <c r="AW1996" s="15"/>
      <c r="AX1996" s="15"/>
      <c r="AY1996" s="15"/>
      <c r="AZ1996" s="15"/>
      <c r="BA1996" s="15"/>
      <c r="BB1996" s="15"/>
      <c r="BC1996" s="15"/>
      <c r="BD1996" s="15"/>
      <c r="BE1996" s="15"/>
      <c r="BF1996" s="15"/>
      <c r="BG1996" s="15"/>
      <c r="BH1996" s="15"/>
      <c r="BI1996" s="15"/>
      <c r="BJ1996" s="15"/>
      <c r="BK1996" s="15"/>
      <c r="BL1996" s="15"/>
      <c r="BM1996" s="15"/>
      <c r="BN1996" s="15"/>
      <c r="BO1996" s="15"/>
      <c r="BQ1996" s="18"/>
      <c r="BR1996" s="15"/>
      <c r="BS1996" s="15"/>
      <c r="BT1996" s="15"/>
      <c r="BU1996" s="15"/>
      <c r="BV1996" s="15"/>
      <c r="BW1996" s="15"/>
      <c r="BX1996" s="15"/>
      <c r="BY1996" s="15"/>
      <c r="BZ1996" s="15"/>
    </row>
    <row r="1997" spans="1:78" ht="15" customHeight="1" x14ac:dyDescent="0.75">
      <c r="A1997" s="10">
        <v>0</v>
      </c>
      <c r="B1997" s="11">
        <v>12900</v>
      </c>
      <c r="C1997" s="11">
        <v>87270</v>
      </c>
      <c r="D1997" s="11">
        <v>97929</v>
      </c>
      <c r="E1997" s="11">
        <v>0</v>
      </c>
      <c r="F1997" s="11">
        <v>0</v>
      </c>
      <c r="G1997" s="11">
        <v>0</v>
      </c>
      <c r="H1997" s="11">
        <v>65.107496541000003</v>
      </c>
      <c r="I1997" s="11">
        <v>1</v>
      </c>
      <c r="J1997" s="11">
        <v>20</v>
      </c>
      <c r="K1997" s="11">
        <v>34.696365542000002</v>
      </c>
      <c r="L1997" s="11" t="s">
        <v>13</v>
      </c>
      <c r="M1997" s="11" t="s">
        <v>18</v>
      </c>
      <c r="N1997" s="11">
        <f t="shared" si="217"/>
        <v>1</v>
      </c>
      <c r="O1997" s="11">
        <f t="shared" si="218"/>
        <v>0</v>
      </c>
      <c r="P1997" s="11">
        <f t="shared" si="219"/>
        <v>0</v>
      </c>
      <c r="Q1997" s="11">
        <f t="shared" si="220"/>
        <v>0</v>
      </c>
      <c r="R1997" s="11">
        <f t="shared" si="221"/>
        <v>0</v>
      </c>
      <c r="S1997" s="11">
        <f t="shared" si="222"/>
        <v>1</v>
      </c>
      <c r="T1997" s="9">
        <f t="shared" si="223"/>
        <v>65.107496541000003</v>
      </c>
      <c r="AT1997" s="18"/>
      <c r="AU1997" s="15"/>
      <c r="AV1997" s="15"/>
      <c r="AW1997" s="15"/>
      <c r="AX1997" s="15"/>
      <c r="AY1997" s="15"/>
      <c r="AZ1997" s="15"/>
      <c r="BA1997" s="15"/>
      <c r="BB1997" s="15"/>
      <c r="BC1997" s="15"/>
      <c r="BD1997" s="15"/>
      <c r="BE1997" s="15"/>
      <c r="BF1997" s="15"/>
      <c r="BG1997" s="15"/>
      <c r="BH1997" s="15"/>
      <c r="BI1997" s="15"/>
      <c r="BJ1997" s="15"/>
      <c r="BK1997" s="15"/>
      <c r="BL1997" s="15"/>
      <c r="BM1997" s="15"/>
      <c r="BN1997" s="15"/>
      <c r="BO1997" s="15"/>
      <c r="BQ1997" s="18"/>
      <c r="BR1997" s="15"/>
      <c r="BS1997" s="15"/>
      <c r="BT1997" s="15"/>
      <c r="BU1997" s="15"/>
      <c r="BV1997" s="15"/>
      <c r="BW1997" s="15"/>
      <c r="BX1997" s="15"/>
      <c r="BY1997" s="15"/>
      <c r="BZ1997" s="15"/>
    </row>
    <row r="1998" spans="1:78" ht="15" customHeight="1" x14ac:dyDescent="0.75">
      <c r="A1998" s="10">
        <v>0</v>
      </c>
      <c r="B1998" s="11">
        <v>12900</v>
      </c>
      <c r="C1998" s="11">
        <v>90646</v>
      </c>
      <c r="D1998" s="11">
        <v>100744</v>
      </c>
      <c r="E1998" s="11">
        <v>19</v>
      </c>
      <c r="F1998" s="11">
        <v>0</v>
      </c>
      <c r="G1998" s="11">
        <v>0</v>
      </c>
      <c r="H1998" s="11">
        <v>141.20846058000001</v>
      </c>
      <c r="I1998" s="11">
        <v>3</v>
      </c>
      <c r="J1998" s="11">
        <v>23</v>
      </c>
      <c r="K1998" s="11">
        <v>31.526379711000001</v>
      </c>
      <c r="L1998" s="11" t="s">
        <v>13</v>
      </c>
      <c r="M1998" s="11" t="s">
        <v>14</v>
      </c>
      <c r="N1998" s="11">
        <f t="shared" si="217"/>
        <v>1</v>
      </c>
      <c r="O1998" s="11">
        <f t="shared" si="218"/>
        <v>0</v>
      </c>
      <c r="P1998" s="11">
        <f t="shared" si="219"/>
        <v>1</v>
      </c>
      <c r="Q1998" s="11">
        <f t="shared" si="220"/>
        <v>0</v>
      </c>
      <c r="R1998" s="11">
        <f t="shared" si="221"/>
        <v>0</v>
      </c>
      <c r="S1998" s="11">
        <f t="shared" si="222"/>
        <v>0</v>
      </c>
      <c r="T1998" s="9">
        <f t="shared" si="223"/>
        <v>141.20846058000001</v>
      </c>
      <c r="AT1998" s="18"/>
      <c r="AU1998" s="15"/>
      <c r="AV1998" s="15"/>
      <c r="AW1998" s="15"/>
      <c r="AX1998" s="15"/>
      <c r="AY1998" s="15"/>
      <c r="AZ1998" s="15"/>
      <c r="BA1998" s="15"/>
      <c r="BB1998" s="15"/>
      <c r="BC1998" s="15"/>
      <c r="BD1998" s="15"/>
      <c r="BE1998" s="15"/>
      <c r="BF1998" s="15"/>
      <c r="BG1998" s="15"/>
      <c r="BH1998" s="15"/>
      <c r="BI1998" s="15"/>
      <c r="BJ1998" s="15"/>
      <c r="BK1998" s="15"/>
      <c r="BL1998" s="15"/>
      <c r="BM1998" s="15"/>
      <c r="BN1998" s="15"/>
      <c r="BO1998" s="15"/>
      <c r="BQ1998" s="18"/>
      <c r="BR1998" s="15"/>
      <c r="BS1998" s="15"/>
      <c r="BT1998" s="15"/>
      <c r="BU1998" s="15"/>
      <c r="BV1998" s="15"/>
      <c r="BW1998" s="15"/>
      <c r="BX1998" s="15"/>
      <c r="BY1998" s="15"/>
      <c r="BZ1998" s="15"/>
    </row>
    <row r="1999" spans="1:78" ht="15" customHeight="1" x14ac:dyDescent="0.75">
      <c r="A1999" s="10">
        <v>0</v>
      </c>
      <c r="B1999" s="11">
        <v>12900</v>
      </c>
      <c r="C1999" s="11">
        <v>66126</v>
      </c>
      <c r="D1999" s="11">
        <v>84472</v>
      </c>
      <c r="E1999" s="11">
        <v>2</v>
      </c>
      <c r="F1999" s="11"/>
      <c r="G1999" s="11"/>
      <c r="H1999" s="11">
        <v>187.17919874</v>
      </c>
      <c r="I1999" s="11"/>
      <c r="J1999" s="11">
        <v>34</v>
      </c>
      <c r="K1999" s="11">
        <v>29.995038405999999</v>
      </c>
      <c r="L1999" s="11" t="s">
        <v>20</v>
      </c>
      <c r="M1999" s="11" t="s">
        <v>14</v>
      </c>
      <c r="N1999" s="11">
        <f t="shared" si="217"/>
        <v>0</v>
      </c>
      <c r="O1999" s="11">
        <f t="shared" si="218"/>
        <v>0</v>
      </c>
      <c r="P1999" s="11">
        <f t="shared" si="219"/>
        <v>1</v>
      </c>
      <c r="Q1999" s="11">
        <f t="shared" si="220"/>
        <v>0</v>
      </c>
      <c r="R1999" s="11">
        <f t="shared" si="221"/>
        <v>0</v>
      </c>
      <c r="S1999" s="11">
        <f t="shared" si="222"/>
        <v>0</v>
      </c>
      <c r="T1999" s="9">
        <f t="shared" si="223"/>
        <v>0</v>
      </c>
      <c r="AT1999" s="18"/>
      <c r="AU1999" s="15"/>
      <c r="AV1999" s="15"/>
      <c r="AW1999" s="15"/>
      <c r="AX1999" s="15"/>
      <c r="AY1999" s="15"/>
      <c r="AZ1999" s="15"/>
      <c r="BA1999" s="15"/>
      <c r="BB1999" s="15"/>
      <c r="BC1999" s="15"/>
      <c r="BD1999" s="15"/>
      <c r="BE1999" s="15"/>
      <c r="BF1999" s="15"/>
      <c r="BG1999" s="15"/>
      <c r="BH1999" s="15"/>
      <c r="BI1999" s="15"/>
      <c r="BJ1999" s="15"/>
      <c r="BK1999" s="15"/>
      <c r="BL1999" s="15"/>
      <c r="BM1999" s="15"/>
      <c r="BN1999" s="15"/>
      <c r="BO1999" s="15"/>
      <c r="BQ1999" s="18"/>
      <c r="BR1999" s="15"/>
      <c r="BS1999" s="15"/>
      <c r="BT1999" s="15"/>
      <c r="BU1999" s="15"/>
      <c r="BV1999" s="15"/>
      <c r="BW1999" s="15"/>
      <c r="BX1999" s="15"/>
      <c r="BY1999" s="15"/>
      <c r="BZ1999" s="15"/>
    </row>
    <row r="2000" spans="1:78" ht="15" customHeight="1" x14ac:dyDescent="0.75">
      <c r="A2000" s="10">
        <v>0</v>
      </c>
      <c r="B2000" s="11">
        <v>12900</v>
      </c>
      <c r="C2000" s="11">
        <v>67038</v>
      </c>
      <c r="D2000" s="11">
        <v>110955</v>
      </c>
      <c r="E2000" s="11">
        <v>9</v>
      </c>
      <c r="F2000" s="11">
        <v>0</v>
      </c>
      <c r="G2000" s="11">
        <v>0</v>
      </c>
      <c r="H2000" s="11">
        <v>147.19741366</v>
      </c>
      <c r="I2000" s="11">
        <v>0</v>
      </c>
      <c r="J2000" s="11">
        <v>12</v>
      </c>
      <c r="K2000" s="11">
        <v>37.085986081000001</v>
      </c>
      <c r="L2000" s="11" t="s">
        <v>20</v>
      </c>
      <c r="M2000" s="11" t="s">
        <v>15</v>
      </c>
      <c r="N2000" s="11">
        <f t="shared" si="217"/>
        <v>0</v>
      </c>
      <c r="O2000" s="11">
        <f t="shared" si="218"/>
        <v>0</v>
      </c>
      <c r="P2000" s="11">
        <f t="shared" si="219"/>
        <v>0</v>
      </c>
      <c r="Q2000" s="11">
        <f t="shared" si="220"/>
        <v>1</v>
      </c>
      <c r="R2000" s="11">
        <f t="shared" si="221"/>
        <v>0</v>
      </c>
      <c r="S2000" s="11">
        <f t="shared" si="222"/>
        <v>0</v>
      </c>
      <c r="T2000" s="9">
        <f t="shared" si="223"/>
        <v>0</v>
      </c>
      <c r="AT2000" s="18"/>
      <c r="AU2000" s="15"/>
      <c r="AV2000" s="15"/>
      <c r="AW2000" s="15"/>
      <c r="AX2000" s="15"/>
      <c r="AY2000" s="15"/>
      <c r="AZ2000" s="15"/>
      <c r="BA2000" s="15"/>
      <c r="BB2000" s="15"/>
      <c r="BC2000" s="15"/>
      <c r="BD2000" s="15"/>
      <c r="BE2000" s="15"/>
      <c r="BF2000" s="15"/>
      <c r="BG2000" s="15"/>
      <c r="BH2000" s="15"/>
      <c r="BI2000" s="15"/>
      <c r="BJ2000" s="15"/>
      <c r="BK2000" s="15"/>
      <c r="BL2000" s="15"/>
      <c r="BM2000" s="15"/>
      <c r="BN2000" s="15"/>
      <c r="BO2000" s="15"/>
      <c r="BQ2000" s="18"/>
      <c r="BR2000" s="15"/>
      <c r="BS2000" s="15"/>
      <c r="BT2000" s="15"/>
      <c r="BU2000" s="15"/>
      <c r="BV2000" s="15"/>
      <c r="BW2000" s="15"/>
      <c r="BX2000" s="15"/>
      <c r="BY2000" s="15"/>
    </row>
    <row r="2001" spans="1:77" ht="15" customHeight="1" x14ac:dyDescent="0.75">
      <c r="A2001" s="10">
        <v>0</v>
      </c>
      <c r="B2001" s="11">
        <v>12900</v>
      </c>
      <c r="C2001" s="11">
        <v>89510</v>
      </c>
      <c r="D2001" s="11">
        <v>102628</v>
      </c>
      <c r="E2001" s="11">
        <v>20</v>
      </c>
      <c r="F2001" s="11">
        <v>0</v>
      </c>
      <c r="G2001" s="11">
        <v>0</v>
      </c>
      <c r="H2001" s="11">
        <v>117.85717268000001</v>
      </c>
      <c r="I2001" s="11">
        <v>3</v>
      </c>
      <c r="J2001" s="11">
        <v>24</v>
      </c>
      <c r="K2001" s="11">
        <v>28.537354092000001</v>
      </c>
      <c r="L2001" s="11" t="s">
        <v>13</v>
      </c>
      <c r="M2001" s="11" t="s">
        <v>14</v>
      </c>
      <c r="N2001" s="11">
        <f t="shared" si="217"/>
        <v>1</v>
      </c>
      <c r="O2001" s="11">
        <f t="shared" si="218"/>
        <v>0</v>
      </c>
      <c r="P2001" s="11">
        <f t="shared" si="219"/>
        <v>1</v>
      </c>
      <c r="Q2001" s="11">
        <f t="shared" si="220"/>
        <v>0</v>
      </c>
      <c r="R2001" s="11">
        <f t="shared" si="221"/>
        <v>0</v>
      </c>
      <c r="S2001" s="11">
        <f t="shared" si="222"/>
        <v>0</v>
      </c>
      <c r="T2001" s="9">
        <f t="shared" si="223"/>
        <v>117.85717268000001</v>
      </c>
      <c r="AT2001" s="18"/>
      <c r="AU2001" s="15"/>
      <c r="AV2001" s="15"/>
      <c r="AW2001" s="15"/>
      <c r="AX2001" s="15"/>
      <c r="AY2001" s="15"/>
      <c r="AZ2001" s="15"/>
      <c r="BA2001" s="15"/>
      <c r="BB2001" s="15"/>
      <c r="BC2001" s="15"/>
      <c r="BD2001" s="15"/>
      <c r="BE2001" s="15"/>
      <c r="BF2001" s="15"/>
      <c r="BG2001" s="15"/>
      <c r="BH2001" s="15"/>
      <c r="BI2001" s="15"/>
      <c r="BJ2001" s="15"/>
      <c r="BK2001" s="15"/>
      <c r="BL2001" s="15"/>
      <c r="BM2001" s="15"/>
      <c r="BN2001" s="15"/>
      <c r="BO2001" s="15"/>
      <c r="BQ2001" s="18"/>
      <c r="BR2001" s="15"/>
      <c r="BS2001" s="15"/>
      <c r="BT2001" s="15"/>
      <c r="BU2001" s="15"/>
      <c r="BV2001" s="15"/>
      <c r="BW2001" s="15"/>
      <c r="BX2001" s="15"/>
      <c r="BY2001" s="15"/>
    </row>
    <row r="2002" spans="1:77" ht="15" customHeight="1" x14ac:dyDescent="0.75">
      <c r="A2002" s="10">
        <v>1</v>
      </c>
      <c r="B2002" s="11">
        <v>12900</v>
      </c>
      <c r="C2002" s="11">
        <v>46266</v>
      </c>
      <c r="D2002" s="11">
        <v>62000</v>
      </c>
      <c r="E2002" s="11">
        <v>7</v>
      </c>
      <c r="F2002" s="11">
        <v>0</v>
      </c>
      <c r="G2002" s="11">
        <v>0</v>
      </c>
      <c r="H2002" s="11">
        <v>77.133333332999996</v>
      </c>
      <c r="I2002" s="11">
        <v>5</v>
      </c>
      <c r="J2002" s="11">
        <v>18</v>
      </c>
      <c r="K2002" s="11"/>
      <c r="L2002" s="11" t="s">
        <v>20</v>
      </c>
      <c r="M2002" s="11" t="s">
        <v>14</v>
      </c>
      <c r="N2002" s="11">
        <f t="shared" si="217"/>
        <v>0</v>
      </c>
      <c r="O2002" s="11">
        <f t="shared" si="218"/>
        <v>0</v>
      </c>
      <c r="P2002" s="11">
        <f t="shared" si="219"/>
        <v>1</v>
      </c>
      <c r="Q2002" s="11">
        <f t="shared" si="220"/>
        <v>0</v>
      </c>
      <c r="R2002" s="11">
        <f t="shared" si="221"/>
        <v>0</v>
      </c>
      <c r="S2002" s="11">
        <f t="shared" si="222"/>
        <v>0</v>
      </c>
      <c r="T2002" s="9">
        <f t="shared" si="223"/>
        <v>0</v>
      </c>
      <c r="AT2002" s="18"/>
      <c r="AU2002" s="15"/>
      <c r="AV2002" s="15"/>
      <c r="AW2002" s="15"/>
      <c r="AX2002" s="15"/>
      <c r="AY2002" s="15"/>
      <c r="AZ2002" s="15"/>
      <c r="BA2002" s="15"/>
      <c r="BB2002" s="15"/>
      <c r="BC2002" s="15"/>
      <c r="BD2002" s="15"/>
      <c r="BE2002" s="15"/>
      <c r="BF2002" s="15"/>
      <c r="BG2002" s="15"/>
      <c r="BH2002" s="15"/>
      <c r="BI2002" s="15"/>
      <c r="BJ2002" s="15"/>
      <c r="BK2002" s="15"/>
      <c r="BL2002" s="15"/>
      <c r="BM2002" s="15"/>
      <c r="BN2002" s="15"/>
      <c r="BO2002" s="15"/>
      <c r="BQ2002" s="18"/>
      <c r="BR2002" s="15"/>
      <c r="BS2002" s="15"/>
      <c r="BT2002" s="15"/>
      <c r="BU2002" s="15"/>
      <c r="BV2002" s="15"/>
      <c r="BW2002" s="15"/>
      <c r="BX2002" s="15"/>
      <c r="BY2002" s="15"/>
    </row>
    <row r="2003" spans="1:77" ht="15" customHeight="1" x14ac:dyDescent="0.75">
      <c r="A2003" s="10">
        <v>0</v>
      </c>
      <c r="B2003" s="11">
        <v>12900</v>
      </c>
      <c r="C2003" s="11">
        <v>83886</v>
      </c>
      <c r="D2003" s="11">
        <v>100782</v>
      </c>
      <c r="E2003" s="11">
        <v>5</v>
      </c>
      <c r="F2003" s="11">
        <v>0</v>
      </c>
      <c r="G2003" s="11">
        <v>0</v>
      </c>
      <c r="H2003" s="11">
        <v>115.07618603</v>
      </c>
      <c r="I2003" s="11">
        <v>1</v>
      </c>
      <c r="J2003" s="11">
        <v>27</v>
      </c>
      <c r="K2003" s="11">
        <v>27.979706434000001</v>
      </c>
      <c r="L2003" s="11" t="s">
        <v>13</v>
      </c>
      <c r="M2003" s="11" t="s">
        <v>18</v>
      </c>
      <c r="N2003" s="11">
        <f t="shared" si="217"/>
        <v>1</v>
      </c>
      <c r="O2003" s="11">
        <f t="shared" si="218"/>
        <v>0</v>
      </c>
      <c r="P2003" s="11">
        <f t="shared" si="219"/>
        <v>0</v>
      </c>
      <c r="Q2003" s="11">
        <f t="shared" si="220"/>
        <v>0</v>
      </c>
      <c r="R2003" s="11">
        <f t="shared" si="221"/>
        <v>0</v>
      </c>
      <c r="S2003" s="11">
        <f t="shared" si="222"/>
        <v>1</v>
      </c>
      <c r="T2003" s="9">
        <f t="shared" si="223"/>
        <v>115.07618603</v>
      </c>
      <c r="AT2003" s="18"/>
      <c r="AU2003" s="15"/>
      <c r="AV2003" s="15"/>
      <c r="AW2003" s="15"/>
      <c r="AX2003" s="15"/>
      <c r="AY2003" s="15"/>
      <c r="AZ2003" s="15"/>
      <c r="BA2003" s="15"/>
      <c r="BB2003" s="15"/>
      <c r="BC2003" s="15"/>
      <c r="BD2003" s="15"/>
      <c r="BE2003" s="15"/>
      <c r="BF2003" s="15"/>
      <c r="BG2003" s="15"/>
      <c r="BH2003" s="15"/>
      <c r="BI2003" s="15"/>
      <c r="BJ2003" s="15"/>
      <c r="BK2003" s="15"/>
      <c r="BL2003" s="15"/>
      <c r="BM2003" s="15"/>
      <c r="BN2003" s="15"/>
      <c r="BO2003" s="15"/>
      <c r="BQ2003" s="18"/>
      <c r="BR2003" s="15"/>
      <c r="BS2003" s="15"/>
      <c r="BT2003" s="15"/>
      <c r="BU2003" s="15"/>
      <c r="BV2003" s="15"/>
      <c r="BW2003" s="15"/>
      <c r="BX2003" s="15"/>
      <c r="BY2003" s="15"/>
    </row>
    <row r="2004" spans="1:77" ht="15" customHeight="1" x14ac:dyDescent="0.75">
      <c r="A2004" s="10">
        <v>0</v>
      </c>
      <c r="B2004" s="11">
        <v>12900</v>
      </c>
      <c r="C2004" s="11">
        <v>31498</v>
      </c>
      <c r="D2004" s="11">
        <v>42695</v>
      </c>
      <c r="E2004" s="11">
        <v>14</v>
      </c>
      <c r="F2004" s="11">
        <v>0</v>
      </c>
      <c r="G2004" s="11">
        <v>0</v>
      </c>
      <c r="H2004" s="11">
        <v>55.021588948999998</v>
      </c>
      <c r="I2004" s="11">
        <v>0</v>
      </c>
      <c r="J2004" s="11">
        <v>9</v>
      </c>
      <c r="K2004" s="11">
        <v>31.992753482000001</v>
      </c>
      <c r="L2004" s="11" t="s">
        <v>13</v>
      </c>
      <c r="M2004" s="11" t="s">
        <v>17</v>
      </c>
      <c r="N2004" s="11">
        <f t="shared" si="217"/>
        <v>1</v>
      </c>
      <c r="O2004" s="11">
        <f t="shared" si="218"/>
        <v>1</v>
      </c>
      <c r="P2004" s="11">
        <f t="shared" si="219"/>
        <v>0</v>
      </c>
      <c r="Q2004" s="11">
        <f t="shared" si="220"/>
        <v>0</v>
      </c>
      <c r="R2004" s="11">
        <f t="shared" si="221"/>
        <v>0</v>
      </c>
      <c r="S2004" s="11">
        <f t="shared" si="222"/>
        <v>0</v>
      </c>
      <c r="T2004" s="9">
        <f t="shared" si="223"/>
        <v>55.021588948999998</v>
      </c>
      <c r="AT2004" s="18"/>
      <c r="AU2004" s="15"/>
      <c r="AV2004" s="15"/>
      <c r="AW2004" s="15"/>
      <c r="AX2004" s="15"/>
      <c r="AY2004" s="15"/>
      <c r="AZ2004" s="15"/>
      <c r="BA2004" s="15"/>
      <c r="BB2004" s="15"/>
      <c r="BC2004" s="15"/>
      <c r="BD2004" s="15"/>
      <c r="BE2004" s="15"/>
      <c r="BF2004" s="15"/>
      <c r="BG2004" s="15"/>
      <c r="BH2004" s="15"/>
      <c r="BI2004" s="15"/>
      <c r="BJ2004" s="15"/>
      <c r="BK2004" s="15"/>
      <c r="BL2004" s="15"/>
      <c r="BM2004" s="15"/>
      <c r="BN2004" s="15"/>
      <c r="BO2004" s="15"/>
      <c r="BQ2004" s="18"/>
      <c r="BR2004" s="15"/>
      <c r="BS2004" s="15"/>
      <c r="BT2004" s="15"/>
      <c r="BU2004" s="15"/>
      <c r="BV2004" s="15"/>
      <c r="BW2004" s="15"/>
      <c r="BX2004" s="15"/>
      <c r="BY2004" s="15"/>
    </row>
    <row r="2005" spans="1:77" ht="15" customHeight="1" x14ac:dyDescent="0.75">
      <c r="A2005" s="10">
        <v>0</v>
      </c>
      <c r="B2005" s="11">
        <v>12900</v>
      </c>
      <c r="C2005" s="11">
        <v>149297</v>
      </c>
      <c r="D2005" s="11">
        <v>177044</v>
      </c>
      <c r="E2005" s="11">
        <v>4</v>
      </c>
      <c r="F2005" s="11">
        <v>0</v>
      </c>
      <c r="G2005" s="11">
        <v>0</v>
      </c>
      <c r="H2005" s="11">
        <v>205.87392120000001</v>
      </c>
      <c r="I2005" s="11">
        <v>0</v>
      </c>
      <c r="J2005" s="11">
        <v>56</v>
      </c>
      <c r="K2005" s="11">
        <v>34.975734174000003</v>
      </c>
      <c r="L2005" s="11" t="s">
        <v>13</v>
      </c>
      <c r="M2005" s="11" t="s">
        <v>15</v>
      </c>
      <c r="N2005" s="11">
        <f t="shared" si="217"/>
        <v>1</v>
      </c>
      <c r="O2005" s="11">
        <f t="shared" si="218"/>
        <v>0</v>
      </c>
      <c r="P2005" s="11">
        <f t="shared" si="219"/>
        <v>0</v>
      </c>
      <c r="Q2005" s="11">
        <f t="shared" si="220"/>
        <v>1</v>
      </c>
      <c r="R2005" s="11">
        <f t="shared" si="221"/>
        <v>0</v>
      </c>
      <c r="S2005" s="11">
        <f t="shared" si="222"/>
        <v>0</v>
      </c>
      <c r="T2005" s="9">
        <f t="shared" si="223"/>
        <v>205.87392120000001</v>
      </c>
      <c r="AT2005" s="18"/>
      <c r="AU2005" s="15"/>
      <c r="AV2005" s="15"/>
      <c r="AW2005" s="15"/>
      <c r="AX2005" s="15"/>
      <c r="AY2005" s="15"/>
      <c r="AZ2005" s="15"/>
      <c r="BA2005" s="15"/>
      <c r="BB2005" s="15"/>
      <c r="BC2005" s="15"/>
      <c r="BD2005" s="15"/>
      <c r="BE2005" s="15"/>
      <c r="BF2005" s="15"/>
      <c r="BG2005" s="15"/>
      <c r="BH2005" s="15"/>
      <c r="BI2005" s="15"/>
      <c r="BJ2005" s="15"/>
      <c r="BK2005" s="15"/>
      <c r="BL2005" s="15"/>
      <c r="BM2005" s="15"/>
      <c r="BN2005" s="15"/>
      <c r="BO2005" s="15"/>
      <c r="BQ2005" s="18"/>
      <c r="BR2005" s="15"/>
      <c r="BS2005" s="15"/>
      <c r="BT2005" s="15"/>
      <c r="BU2005" s="15"/>
      <c r="BV2005" s="15"/>
      <c r="BW2005" s="15"/>
      <c r="BX2005" s="15"/>
      <c r="BY2005" s="15"/>
    </row>
    <row r="2006" spans="1:77" ht="15" customHeight="1" x14ac:dyDescent="0.75">
      <c r="A2006" s="10">
        <v>1</v>
      </c>
      <c r="B2006" s="11">
        <v>12900</v>
      </c>
      <c r="C2006" s="11">
        <v>117900</v>
      </c>
      <c r="D2006" s="11">
        <v>143433</v>
      </c>
      <c r="E2006" s="11">
        <v>6</v>
      </c>
      <c r="F2006" s="11">
        <v>0</v>
      </c>
      <c r="G2006" s="11">
        <v>0</v>
      </c>
      <c r="H2006" s="11">
        <v>227.93289343000001</v>
      </c>
      <c r="I2006" s="11">
        <v>0</v>
      </c>
      <c r="J2006" s="11">
        <v>35</v>
      </c>
      <c r="K2006" s="11">
        <v>47.619763526</v>
      </c>
      <c r="L2006" s="11" t="s">
        <v>20</v>
      </c>
      <c r="M2006" s="11" t="s">
        <v>17</v>
      </c>
      <c r="N2006" s="11">
        <f t="shared" si="217"/>
        <v>0</v>
      </c>
      <c r="O2006" s="11">
        <f t="shared" si="218"/>
        <v>1</v>
      </c>
      <c r="P2006" s="11">
        <f t="shared" si="219"/>
        <v>0</v>
      </c>
      <c r="Q2006" s="11">
        <f t="shared" si="220"/>
        <v>0</v>
      </c>
      <c r="R2006" s="11">
        <f t="shared" si="221"/>
        <v>0</v>
      </c>
      <c r="S2006" s="11">
        <f t="shared" si="222"/>
        <v>0</v>
      </c>
      <c r="T2006" s="9">
        <f t="shared" si="223"/>
        <v>0</v>
      </c>
      <c r="AT2006" s="18"/>
      <c r="AU2006" s="15"/>
      <c r="AV2006" s="15"/>
      <c r="AW2006" s="15"/>
      <c r="AX2006" s="15"/>
      <c r="AY2006" s="15"/>
      <c r="AZ2006" s="15"/>
      <c r="BA2006" s="15"/>
      <c r="BB2006" s="15"/>
      <c r="BC2006" s="15"/>
      <c r="BD2006" s="15"/>
      <c r="BE2006" s="15"/>
      <c r="BF2006" s="15"/>
      <c r="BG2006" s="15"/>
      <c r="BH2006" s="15"/>
      <c r="BI2006" s="15"/>
      <c r="BJ2006" s="15"/>
      <c r="BK2006" s="15"/>
      <c r="BL2006" s="15"/>
      <c r="BM2006" s="15"/>
      <c r="BN2006" s="15"/>
      <c r="BO2006" s="15"/>
      <c r="BQ2006" s="18"/>
      <c r="BR2006" s="15"/>
      <c r="BS2006" s="15"/>
      <c r="BT2006" s="15"/>
      <c r="BU2006" s="15"/>
      <c r="BV2006" s="15"/>
      <c r="BW2006" s="15"/>
      <c r="BX2006" s="15"/>
      <c r="BY2006" s="15"/>
    </row>
    <row r="2007" spans="1:77" ht="15" customHeight="1" x14ac:dyDescent="0.75">
      <c r="A2007" s="10">
        <v>0</v>
      </c>
      <c r="B2007" s="11">
        <v>12900</v>
      </c>
      <c r="C2007" s="11">
        <v>55673</v>
      </c>
      <c r="D2007" s="11">
        <v>64582</v>
      </c>
      <c r="E2007" s="11">
        <v>4</v>
      </c>
      <c r="F2007" s="11">
        <v>0</v>
      </c>
      <c r="G2007" s="11">
        <v>0</v>
      </c>
      <c r="H2007" s="11">
        <v>163.41663166000001</v>
      </c>
      <c r="I2007" s="11">
        <v>0</v>
      </c>
      <c r="J2007" s="11">
        <v>14</v>
      </c>
      <c r="K2007" s="11">
        <v>26.987437342</v>
      </c>
      <c r="L2007" s="11" t="s">
        <v>20</v>
      </c>
      <c r="M2007" s="11" t="s">
        <v>14</v>
      </c>
      <c r="N2007" s="11">
        <f t="shared" si="217"/>
        <v>0</v>
      </c>
      <c r="O2007" s="11">
        <f t="shared" si="218"/>
        <v>0</v>
      </c>
      <c r="P2007" s="11">
        <f t="shared" si="219"/>
        <v>1</v>
      </c>
      <c r="Q2007" s="11">
        <f t="shared" si="220"/>
        <v>0</v>
      </c>
      <c r="R2007" s="11">
        <f t="shared" si="221"/>
        <v>0</v>
      </c>
      <c r="S2007" s="11">
        <f t="shared" si="222"/>
        <v>0</v>
      </c>
      <c r="T2007" s="9">
        <f t="shared" si="223"/>
        <v>0</v>
      </c>
      <c r="AT2007" s="18"/>
      <c r="AU2007" s="15"/>
      <c r="AV2007" s="15"/>
      <c r="AW2007" s="15"/>
      <c r="AX2007" s="15"/>
      <c r="AY2007" s="15"/>
      <c r="AZ2007" s="15"/>
      <c r="BA2007" s="15"/>
      <c r="BB2007" s="15"/>
      <c r="BC2007" s="15"/>
      <c r="BD2007" s="15"/>
      <c r="BE2007" s="15"/>
      <c r="BF2007" s="15"/>
      <c r="BG2007" s="15"/>
      <c r="BH2007" s="15"/>
      <c r="BI2007" s="15"/>
      <c r="BJ2007" s="15"/>
      <c r="BK2007" s="15"/>
      <c r="BL2007" s="15"/>
      <c r="BM2007" s="15"/>
      <c r="BN2007" s="15"/>
      <c r="BO2007" s="15"/>
      <c r="BQ2007" s="18"/>
      <c r="BR2007" s="15"/>
      <c r="BS2007" s="15"/>
      <c r="BT2007" s="15"/>
      <c r="BU2007" s="15"/>
      <c r="BV2007" s="15"/>
      <c r="BW2007" s="15"/>
      <c r="BX2007" s="15"/>
      <c r="BY2007" s="15"/>
    </row>
    <row r="2008" spans="1:77" ht="15" customHeight="1" x14ac:dyDescent="0.75">
      <c r="A2008" s="10">
        <v>0</v>
      </c>
      <c r="B2008" s="11">
        <v>12900</v>
      </c>
      <c r="C2008" s="11">
        <v>88304</v>
      </c>
      <c r="D2008" s="11">
        <v>122178</v>
      </c>
      <c r="E2008" s="11">
        <v>10</v>
      </c>
      <c r="F2008" s="11">
        <v>0</v>
      </c>
      <c r="G2008" s="11">
        <v>0</v>
      </c>
      <c r="H2008" s="11">
        <v>223.45485481</v>
      </c>
      <c r="I2008" s="11">
        <v>0</v>
      </c>
      <c r="J2008" s="11">
        <v>12</v>
      </c>
      <c r="K2008" s="11">
        <v>41.429958874</v>
      </c>
      <c r="L2008" s="11" t="s">
        <v>20</v>
      </c>
      <c r="M2008" s="11" t="s">
        <v>15</v>
      </c>
      <c r="N2008" s="11">
        <f t="shared" si="217"/>
        <v>0</v>
      </c>
      <c r="O2008" s="11">
        <f t="shared" si="218"/>
        <v>0</v>
      </c>
      <c r="P2008" s="11">
        <f t="shared" si="219"/>
        <v>0</v>
      </c>
      <c r="Q2008" s="11">
        <f t="shared" si="220"/>
        <v>1</v>
      </c>
      <c r="R2008" s="11">
        <f t="shared" si="221"/>
        <v>0</v>
      </c>
      <c r="S2008" s="11">
        <f t="shared" si="222"/>
        <v>0</v>
      </c>
      <c r="T2008" s="9">
        <f t="shared" si="223"/>
        <v>0</v>
      </c>
      <c r="AT2008" s="18"/>
      <c r="AU2008" s="15"/>
      <c r="AV2008" s="15"/>
      <c r="AW2008" s="15"/>
      <c r="AX2008" s="15"/>
      <c r="AY2008" s="15"/>
      <c r="AZ2008" s="15"/>
      <c r="BA2008" s="15"/>
      <c r="BB2008" s="15"/>
      <c r="BC2008" s="15"/>
      <c r="BD2008" s="15"/>
      <c r="BE2008" s="15"/>
      <c r="BF2008" s="15"/>
      <c r="BG2008" s="15"/>
      <c r="BH2008" s="15"/>
      <c r="BI2008" s="15"/>
      <c r="BJ2008" s="15"/>
      <c r="BK2008" s="15"/>
      <c r="BL2008" s="15"/>
      <c r="BM2008" s="15"/>
      <c r="BN2008" s="15"/>
      <c r="BO2008" s="15"/>
      <c r="BQ2008" s="18"/>
      <c r="BR2008" s="15"/>
      <c r="BS2008" s="15"/>
      <c r="BT2008" s="15"/>
      <c r="BU2008" s="15"/>
      <c r="BV2008" s="15"/>
      <c r="BW2008" s="15"/>
      <c r="BX2008" s="15"/>
      <c r="BY2008" s="15"/>
    </row>
    <row r="2009" spans="1:77" ht="15" customHeight="1" x14ac:dyDescent="0.75">
      <c r="A2009" s="10">
        <v>0</v>
      </c>
      <c r="B2009" s="11">
        <v>12900</v>
      </c>
      <c r="C2009" s="11">
        <v>50636</v>
      </c>
      <c r="D2009" s="11">
        <v>57838</v>
      </c>
      <c r="E2009" s="11">
        <v>0</v>
      </c>
      <c r="F2009" s="11">
        <v>1</v>
      </c>
      <c r="G2009" s="11">
        <v>0</v>
      </c>
      <c r="H2009" s="11">
        <v>187.82532332</v>
      </c>
      <c r="I2009" s="11">
        <v>1</v>
      </c>
      <c r="J2009" s="11">
        <v>13</v>
      </c>
      <c r="K2009" s="11">
        <v>28.813470940999999</v>
      </c>
      <c r="L2009" s="11" t="s">
        <v>20</v>
      </c>
      <c r="M2009" s="11" t="s">
        <v>14</v>
      </c>
      <c r="N2009" s="11">
        <f t="shared" si="217"/>
        <v>0</v>
      </c>
      <c r="O2009" s="11">
        <f t="shared" si="218"/>
        <v>0</v>
      </c>
      <c r="P2009" s="11">
        <f t="shared" si="219"/>
        <v>1</v>
      </c>
      <c r="Q2009" s="11">
        <f t="shared" si="220"/>
        <v>0</v>
      </c>
      <c r="R2009" s="11">
        <f t="shared" si="221"/>
        <v>0</v>
      </c>
      <c r="S2009" s="11">
        <f t="shared" si="222"/>
        <v>0</v>
      </c>
      <c r="T2009" s="9">
        <f t="shared" si="223"/>
        <v>0</v>
      </c>
      <c r="AT2009" s="18"/>
      <c r="AU2009" s="15"/>
      <c r="AV2009" s="15"/>
      <c r="AW2009" s="15"/>
      <c r="AX2009" s="15"/>
      <c r="AY2009" s="15"/>
      <c r="AZ2009" s="15"/>
      <c r="BA2009" s="15"/>
      <c r="BB2009" s="15"/>
      <c r="BC2009" s="15"/>
      <c r="BD2009" s="15"/>
      <c r="BE2009" s="15"/>
      <c r="BF2009" s="15"/>
      <c r="BG2009" s="15"/>
      <c r="BH2009" s="15"/>
      <c r="BI2009" s="15"/>
      <c r="BJ2009" s="15"/>
      <c r="BK2009" s="15"/>
      <c r="BL2009" s="15"/>
      <c r="BM2009" s="15"/>
      <c r="BN2009" s="15"/>
      <c r="BO2009" s="15"/>
      <c r="BQ2009" s="18"/>
      <c r="BR2009" s="15"/>
      <c r="BS2009" s="15"/>
      <c r="BT2009" s="15"/>
      <c r="BU2009" s="15"/>
      <c r="BV2009" s="15"/>
      <c r="BW2009" s="15"/>
      <c r="BX2009" s="15"/>
      <c r="BY2009" s="15"/>
    </row>
    <row r="2010" spans="1:77" ht="15" customHeight="1" x14ac:dyDescent="0.75">
      <c r="A2010" s="10">
        <v>0</v>
      </c>
      <c r="B2010" s="11">
        <v>12900</v>
      </c>
      <c r="C2010" s="11">
        <v>52353</v>
      </c>
      <c r="D2010" s="11">
        <v>62740</v>
      </c>
      <c r="E2010" s="11">
        <v>2</v>
      </c>
      <c r="F2010" s="11">
        <v>0</v>
      </c>
      <c r="G2010" s="11">
        <v>0</v>
      </c>
      <c r="H2010" s="11">
        <v>167.51551602999999</v>
      </c>
      <c r="I2010" s="11">
        <v>0</v>
      </c>
      <c r="J2010" s="11">
        <v>13</v>
      </c>
      <c r="K2010" s="11">
        <v>37.357581402999998</v>
      </c>
      <c r="L2010" s="11" t="s">
        <v>20</v>
      </c>
      <c r="M2010" s="11" t="s">
        <v>14</v>
      </c>
      <c r="N2010" s="11">
        <f t="shared" si="217"/>
        <v>0</v>
      </c>
      <c r="O2010" s="11">
        <f t="shared" si="218"/>
        <v>0</v>
      </c>
      <c r="P2010" s="11">
        <f t="shared" si="219"/>
        <v>1</v>
      </c>
      <c r="Q2010" s="11">
        <f t="shared" si="220"/>
        <v>0</v>
      </c>
      <c r="R2010" s="11">
        <f t="shared" si="221"/>
        <v>0</v>
      </c>
      <c r="S2010" s="11">
        <f t="shared" si="222"/>
        <v>0</v>
      </c>
      <c r="T2010" s="9">
        <f t="shared" si="223"/>
        <v>0</v>
      </c>
      <c r="AT2010" s="18"/>
      <c r="AU2010" s="15"/>
      <c r="AV2010" s="15"/>
      <c r="AW2010" s="15"/>
      <c r="AX2010" s="15"/>
      <c r="AY2010" s="15"/>
      <c r="AZ2010" s="15"/>
      <c r="BA2010" s="15"/>
      <c r="BB2010" s="15"/>
      <c r="BC2010" s="15"/>
      <c r="BD2010" s="15"/>
      <c r="BE2010" s="15"/>
      <c r="BF2010" s="15"/>
      <c r="BG2010" s="15"/>
      <c r="BH2010" s="15"/>
      <c r="BI2010" s="15"/>
      <c r="BJ2010" s="15"/>
      <c r="BK2010" s="15"/>
      <c r="BL2010" s="15"/>
      <c r="BM2010" s="15"/>
      <c r="BN2010" s="15"/>
      <c r="BO2010" s="15"/>
      <c r="BQ2010" s="18"/>
      <c r="BR2010" s="15"/>
      <c r="BS2010" s="15"/>
      <c r="BT2010" s="15"/>
      <c r="BU2010" s="15"/>
      <c r="BV2010" s="15"/>
      <c r="BW2010" s="15"/>
      <c r="BX2010" s="15"/>
      <c r="BY2010" s="15"/>
    </row>
    <row r="2011" spans="1:77" ht="15" customHeight="1" x14ac:dyDescent="0.75">
      <c r="A2011" s="10">
        <v>0</v>
      </c>
      <c r="B2011" s="11">
        <v>12900</v>
      </c>
      <c r="C2011" s="11">
        <v>89492</v>
      </c>
      <c r="D2011" s="11">
        <v>110007</v>
      </c>
      <c r="E2011" s="11">
        <v>10</v>
      </c>
      <c r="F2011" s="11">
        <v>0</v>
      </c>
      <c r="G2011" s="11">
        <v>2</v>
      </c>
      <c r="H2011" s="11">
        <v>169.19198431000001</v>
      </c>
      <c r="I2011" s="11">
        <v>0</v>
      </c>
      <c r="J2011" s="11">
        <v>28</v>
      </c>
      <c r="K2011" s="11">
        <v>32.820037268999997</v>
      </c>
      <c r="L2011" s="11" t="s">
        <v>13</v>
      </c>
      <c r="M2011" s="11" t="s">
        <v>18</v>
      </c>
      <c r="N2011" s="11">
        <f t="shared" si="217"/>
        <v>1</v>
      </c>
      <c r="O2011" s="11">
        <f t="shared" si="218"/>
        <v>0</v>
      </c>
      <c r="P2011" s="11">
        <f t="shared" si="219"/>
        <v>0</v>
      </c>
      <c r="Q2011" s="11">
        <f t="shared" si="220"/>
        <v>0</v>
      </c>
      <c r="R2011" s="11">
        <f t="shared" si="221"/>
        <v>0</v>
      </c>
      <c r="S2011" s="11">
        <f t="shared" si="222"/>
        <v>1</v>
      </c>
      <c r="T2011" s="9">
        <f t="shared" si="223"/>
        <v>169.19198431000001</v>
      </c>
      <c r="AT2011" s="18"/>
      <c r="AU2011" s="15"/>
      <c r="AV2011" s="15"/>
      <c r="AW2011" s="15"/>
      <c r="AX2011" s="15"/>
      <c r="AY2011" s="15"/>
      <c r="AZ2011" s="15"/>
      <c r="BA2011" s="15"/>
      <c r="BB2011" s="15"/>
      <c r="BC2011" s="15"/>
      <c r="BD2011" s="15"/>
      <c r="BE2011" s="15"/>
      <c r="BF2011" s="15"/>
      <c r="BG2011" s="15"/>
      <c r="BH2011" s="15"/>
      <c r="BI2011" s="15"/>
      <c r="BJ2011" s="15"/>
      <c r="BK2011" s="15"/>
      <c r="BL2011" s="15"/>
      <c r="BM2011" s="15"/>
      <c r="BN2011" s="15"/>
      <c r="BO2011" s="15"/>
      <c r="BQ2011" s="18"/>
      <c r="BR2011" s="15"/>
      <c r="BS2011" s="15"/>
      <c r="BT2011" s="15"/>
      <c r="BU2011" s="15"/>
      <c r="BV2011" s="15"/>
      <c r="BW2011" s="15"/>
      <c r="BX2011" s="15"/>
      <c r="BY2011" s="15"/>
    </row>
    <row r="2012" spans="1:77" ht="15" customHeight="1" x14ac:dyDescent="0.75">
      <c r="A2012" s="10">
        <v>0</v>
      </c>
      <c r="B2012" s="11">
        <v>12900</v>
      </c>
      <c r="C2012" s="11">
        <v>19688</v>
      </c>
      <c r="D2012" s="11">
        <v>77998</v>
      </c>
      <c r="E2012" s="11">
        <v>20</v>
      </c>
      <c r="F2012" s="11">
        <v>0</v>
      </c>
      <c r="G2012" s="11">
        <v>2</v>
      </c>
      <c r="H2012" s="11">
        <v>407.26116688000002</v>
      </c>
      <c r="I2012" s="11">
        <v>0</v>
      </c>
      <c r="J2012" s="11">
        <v>12</v>
      </c>
      <c r="K2012" s="11">
        <v>22.839078993000001</v>
      </c>
      <c r="L2012" s="11" t="s">
        <v>20</v>
      </c>
      <c r="M2012" s="11" t="s">
        <v>18</v>
      </c>
      <c r="N2012" s="11">
        <f t="shared" si="217"/>
        <v>0</v>
      </c>
      <c r="O2012" s="11">
        <f t="shared" si="218"/>
        <v>0</v>
      </c>
      <c r="P2012" s="11">
        <f t="shared" si="219"/>
        <v>0</v>
      </c>
      <c r="Q2012" s="11">
        <f t="shared" si="220"/>
        <v>0</v>
      </c>
      <c r="R2012" s="11">
        <f t="shared" si="221"/>
        <v>0</v>
      </c>
      <c r="S2012" s="11">
        <f t="shared" si="222"/>
        <v>1</v>
      </c>
      <c r="T2012" s="9">
        <f t="shared" si="223"/>
        <v>0</v>
      </c>
      <c r="AT2012" s="18"/>
      <c r="AU2012" s="15"/>
      <c r="AV2012" s="15"/>
      <c r="AW2012" s="15"/>
      <c r="AX2012" s="15"/>
      <c r="AY2012" s="15"/>
      <c r="AZ2012" s="15"/>
      <c r="BA2012" s="15"/>
      <c r="BB2012" s="15"/>
      <c r="BC2012" s="15"/>
      <c r="BD2012" s="15"/>
      <c r="BE2012" s="15"/>
      <c r="BF2012" s="15"/>
      <c r="BG2012" s="15"/>
      <c r="BH2012" s="15"/>
      <c r="BI2012" s="15"/>
      <c r="BJ2012" s="15"/>
      <c r="BK2012" s="15"/>
      <c r="BL2012" s="15"/>
      <c r="BM2012" s="15"/>
      <c r="BN2012" s="15"/>
      <c r="BO2012" s="15"/>
      <c r="BQ2012" s="18"/>
      <c r="BR2012" s="15"/>
      <c r="BS2012" s="15"/>
      <c r="BT2012" s="15"/>
      <c r="BU2012" s="15"/>
      <c r="BV2012" s="15"/>
      <c r="BW2012" s="15"/>
      <c r="BX2012" s="15"/>
      <c r="BY2012" s="15"/>
    </row>
    <row r="2013" spans="1:77" ht="15" customHeight="1" x14ac:dyDescent="0.75">
      <c r="A2013" s="10">
        <v>0</v>
      </c>
      <c r="B2013" s="11">
        <v>12900</v>
      </c>
      <c r="C2013" s="11">
        <v>70167</v>
      </c>
      <c r="D2013" s="11">
        <v>90812</v>
      </c>
      <c r="E2013" s="11">
        <v>25</v>
      </c>
      <c r="F2013" s="11">
        <v>0</v>
      </c>
      <c r="G2013" s="11">
        <v>0</v>
      </c>
      <c r="H2013" s="11">
        <v>177.08062659999999</v>
      </c>
      <c r="I2013" s="11">
        <v>2</v>
      </c>
      <c r="J2013" s="11">
        <v>13</v>
      </c>
      <c r="K2013" s="11">
        <v>40.225695665000003</v>
      </c>
      <c r="L2013" s="11" t="s">
        <v>13</v>
      </c>
      <c r="M2013" s="11" t="s">
        <v>15</v>
      </c>
      <c r="N2013" s="11">
        <f t="shared" si="217"/>
        <v>1</v>
      </c>
      <c r="O2013" s="11">
        <f t="shared" si="218"/>
        <v>0</v>
      </c>
      <c r="P2013" s="11">
        <f t="shared" si="219"/>
        <v>0</v>
      </c>
      <c r="Q2013" s="11">
        <f t="shared" si="220"/>
        <v>1</v>
      </c>
      <c r="R2013" s="11">
        <f t="shared" si="221"/>
        <v>0</v>
      </c>
      <c r="S2013" s="11">
        <f t="shared" si="222"/>
        <v>0</v>
      </c>
      <c r="T2013" s="9">
        <f t="shared" si="223"/>
        <v>177.08062659999999</v>
      </c>
      <c r="AT2013" s="18"/>
      <c r="AU2013" s="15"/>
      <c r="AV2013" s="15"/>
      <c r="AW2013" s="15"/>
      <c r="AX2013" s="15"/>
      <c r="AY2013" s="15"/>
      <c r="AZ2013" s="15"/>
      <c r="BA2013" s="15"/>
      <c r="BB2013" s="15"/>
      <c r="BC2013" s="15"/>
      <c r="BD2013" s="15"/>
      <c r="BE2013" s="15"/>
      <c r="BF2013" s="15"/>
      <c r="BG2013" s="15"/>
      <c r="BH2013" s="15"/>
      <c r="BI2013" s="15"/>
      <c r="BJ2013" s="15"/>
      <c r="BK2013" s="15"/>
      <c r="BL2013" s="15"/>
      <c r="BM2013" s="15"/>
      <c r="BN2013" s="15"/>
      <c r="BO2013" s="15"/>
      <c r="BQ2013" s="18"/>
      <c r="BR2013" s="15"/>
      <c r="BS2013" s="15"/>
      <c r="BT2013" s="15"/>
      <c r="BU2013" s="15"/>
      <c r="BV2013" s="15"/>
      <c r="BW2013" s="15"/>
      <c r="BX2013" s="15"/>
      <c r="BY2013" s="15"/>
    </row>
    <row r="2014" spans="1:77" ht="15" customHeight="1" x14ac:dyDescent="0.75">
      <c r="A2014" s="10">
        <v>0</v>
      </c>
      <c r="B2014" s="11">
        <v>12900</v>
      </c>
      <c r="C2014" s="11">
        <v>45215</v>
      </c>
      <c r="D2014" s="11">
        <v>66162</v>
      </c>
      <c r="E2014" s="11">
        <v>4</v>
      </c>
      <c r="F2014" s="11">
        <v>0</v>
      </c>
      <c r="G2014" s="11">
        <v>0</v>
      </c>
      <c r="H2014" s="11">
        <v>170.76451693999999</v>
      </c>
      <c r="I2014" s="11">
        <v>0</v>
      </c>
      <c r="J2014" s="11">
        <v>14</v>
      </c>
      <c r="K2014" s="11">
        <v>39.248014916999999</v>
      </c>
      <c r="L2014" s="11" t="s">
        <v>20</v>
      </c>
      <c r="M2014" s="11" t="s">
        <v>14</v>
      </c>
      <c r="N2014" s="11">
        <f t="shared" si="217"/>
        <v>0</v>
      </c>
      <c r="O2014" s="11">
        <f t="shared" si="218"/>
        <v>0</v>
      </c>
      <c r="P2014" s="11">
        <f t="shared" si="219"/>
        <v>1</v>
      </c>
      <c r="Q2014" s="11">
        <f t="shared" si="220"/>
        <v>0</v>
      </c>
      <c r="R2014" s="11">
        <f t="shared" si="221"/>
        <v>0</v>
      </c>
      <c r="S2014" s="11">
        <f t="shared" si="222"/>
        <v>0</v>
      </c>
      <c r="T2014" s="9">
        <f t="shared" si="223"/>
        <v>0</v>
      </c>
      <c r="AT2014" s="18"/>
      <c r="AU2014" s="15"/>
      <c r="AV2014" s="15"/>
      <c r="AW2014" s="15"/>
      <c r="AX2014" s="15"/>
      <c r="AY2014" s="15"/>
      <c r="AZ2014" s="15"/>
      <c r="BA2014" s="15"/>
      <c r="BB2014" s="15"/>
      <c r="BC2014" s="15"/>
      <c r="BD2014" s="15"/>
      <c r="BE2014" s="15"/>
      <c r="BF2014" s="15"/>
      <c r="BG2014" s="15"/>
      <c r="BH2014" s="15"/>
      <c r="BI2014" s="15"/>
      <c r="BJ2014" s="15"/>
      <c r="BK2014" s="15"/>
      <c r="BL2014" s="15"/>
      <c r="BM2014" s="15"/>
      <c r="BN2014" s="15"/>
      <c r="BO2014" s="15"/>
      <c r="BQ2014" s="18"/>
      <c r="BR2014" s="15"/>
      <c r="BS2014" s="15"/>
      <c r="BT2014" s="15"/>
      <c r="BU2014" s="15"/>
      <c r="BV2014" s="15"/>
      <c r="BW2014" s="15"/>
      <c r="BX2014" s="15"/>
      <c r="BY2014" s="15"/>
    </row>
    <row r="2015" spans="1:77" ht="15" customHeight="1" x14ac:dyDescent="0.75">
      <c r="A2015" s="10">
        <v>0</v>
      </c>
      <c r="B2015" s="11">
        <v>12900</v>
      </c>
      <c r="C2015" s="11">
        <v>56957</v>
      </c>
      <c r="D2015" s="11">
        <v>73181</v>
      </c>
      <c r="E2015" s="11">
        <v>29</v>
      </c>
      <c r="F2015" s="11">
        <v>1</v>
      </c>
      <c r="G2015" s="11">
        <v>3</v>
      </c>
      <c r="H2015" s="11">
        <v>179.09616602</v>
      </c>
      <c r="I2015" s="11">
        <v>1</v>
      </c>
      <c r="J2015" s="11">
        <v>23</v>
      </c>
      <c r="K2015" s="11">
        <v>36.394795447</v>
      </c>
      <c r="L2015" s="11" t="s">
        <v>13</v>
      </c>
      <c r="M2015" s="11" t="s">
        <v>14</v>
      </c>
      <c r="N2015" s="11">
        <f t="shared" si="217"/>
        <v>1</v>
      </c>
      <c r="O2015" s="11">
        <f t="shared" si="218"/>
        <v>0</v>
      </c>
      <c r="P2015" s="11">
        <f t="shared" si="219"/>
        <v>1</v>
      </c>
      <c r="Q2015" s="11">
        <f t="shared" si="220"/>
        <v>0</v>
      </c>
      <c r="R2015" s="11">
        <f t="shared" si="221"/>
        <v>0</v>
      </c>
      <c r="S2015" s="11">
        <f t="shared" si="222"/>
        <v>0</v>
      </c>
      <c r="T2015" s="9">
        <f t="shared" si="223"/>
        <v>179.09616602</v>
      </c>
      <c r="AT2015" s="18"/>
      <c r="AU2015" s="15"/>
      <c r="AV2015" s="15"/>
      <c r="AW2015" s="15"/>
      <c r="AX2015" s="15"/>
      <c r="AY2015" s="15"/>
      <c r="AZ2015" s="15"/>
      <c r="BA2015" s="15"/>
      <c r="BB2015" s="15"/>
      <c r="BC2015" s="15"/>
      <c r="BD2015" s="15"/>
      <c r="BE2015" s="15"/>
      <c r="BF2015" s="15"/>
      <c r="BG2015" s="15"/>
      <c r="BH2015" s="15"/>
      <c r="BI2015" s="15"/>
      <c r="BJ2015" s="15"/>
      <c r="BK2015" s="15"/>
      <c r="BL2015" s="15"/>
      <c r="BM2015" s="15"/>
      <c r="BN2015" s="15"/>
      <c r="BO2015" s="15"/>
      <c r="BQ2015" s="18"/>
      <c r="BR2015" s="15"/>
      <c r="BS2015" s="15"/>
      <c r="BT2015" s="15"/>
      <c r="BU2015" s="15"/>
      <c r="BV2015" s="15"/>
      <c r="BW2015" s="15"/>
      <c r="BX2015" s="15"/>
      <c r="BY2015" s="15"/>
    </row>
    <row r="2016" spans="1:77" ht="15" customHeight="1" x14ac:dyDescent="0.75">
      <c r="A2016" s="10">
        <v>0</v>
      </c>
      <c r="B2016" s="11">
        <v>12900</v>
      </c>
      <c r="C2016" s="11">
        <v>56798</v>
      </c>
      <c r="D2016" s="11">
        <v>71364</v>
      </c>
      <c r="E2016" s="11">
        <v>1</v>
      </c>
      <c r="F2016" s="11">
        <v>0</v>
      </c>
      <c r="G2016" s="11">
        <v>0</v>
      </c>
      <c r="H2016" s="11">
        <v>225.58576305</v>
      </c>
      <c r="I2016" s="11">
        <v>0</v>
      </c>
      <c r="J2016" s="11">
        <v>9</v>
      </c>
      <c r="K2016" s="11">
        <v>33.021284072</v>
      </c>
      <c r="L2016" s="11" t="s">
        <v>20</v>
      </c>
      <c r="M2016" s="11" t="s">
        <v>14</v>
      </c>
      <c r="N2016" s="11">
        <f t="shared" si="217"/>
        <v>0</v>
      </c>
      <c r="O2016" s="11">
        <f t="shared" si="218"/>
        <v>0</v>
      </c>
      <c r="P2016" s="11">
        <f t="shared" si="219"/>
        <v>1</v>
      </c>
      <c r="Q2016" s="11">
        <f t="shared" si="220"/>
        <v>0</v>
      </c>
      <c r="R2016" s="11">
        <f t="shared" si="221"/>
        <v>0</v>
      </c>
      <c r="S2016" s="11">
        <f t="shared" si="222"/>
        <v>0</v>
      </c>
      <c r="T2016" s="9">
        <f t="shared" si="223"/>
        <v>0</v>
      </c>
      <c r="AT2016" s="18"/>
      <c r="AU2016" s="15"/>
      <c r="AV2016" s="15"/>
      <c r="AW2016" s="15"/>
      <c r="AX2016" s="15"/>
      <c r="AY2016" s="15"/>
      <c r="AZ2016" s="15"/>
      <c r="BA2016" s="15"/>
      <c r="BB2016" s="15"/>
      <c r="BC2016" s="15"/>
      <c r="BD2016" s="15"/>
      <c r="BE2016" s="15"/>
      <c r="BF2016" s="15"/>
      <c r="BG2016" s="15"/>
      <c r="BH2016" s="15"/>
      <c r="BI2016" s="15"/>
      <c r="BJ2016" s="15"/>
      <c r="BK2016" s="15"/>
      <c r="BL2016" s="15"/>
      <c r="BM2016" s="15"/>
      <c r="BN2016" s="15"/>
      <c r="BO2016" s="15"/>
      <c r="BQ2016" s="18"/>
      <c r="BR2016" s="15"/>
      <c r="BS2016" s="15"/>
      <c r="BT2016" s="15"/>
      <c r="BU2016" s="15"/>
      <c r="BV2016" s="15"/>
      <c r="BW2016" s="15"/>
      <c r="BX2016" s="15"/>
      <c r="BY2016" s="15"/>
    </row>
    <row r="2017" spans="1:77" ht="15" customHeight="1" x14ac:dyDescent="0.75">
      <c r="A2017" s="10">
        <v>0</v>
      </c>
      <c r="B2017" s="11">
        <v>12900</v>
      </c>
      <c r="C2017" s="11">
        <v>61031</v>
      </c>
      <c r="D2017" s="11">
        <v>71550</v>
      </c>
      <c r="E2017" s="11">
        <v>28</v>
      </c>
      <c r="F2017" s="11">
        <v>0</v>
      </c>
      <c r="G2017" s="11">
        <v>2</v>
      </c>
      <c r="H2017" s="11">
        <v>178.08725677999999</v>
      </c>
      <c r="I2017" s="11">
        <v>0</v>
      </c>
      <c r="J2017" s="11">
        <v>23</v>
      </c>
      <c r="K2017" s="11">
        <v>34.802428777000003</v>
      </c>
      <c r="L2017" s="11" t="s">
        <v>13</v>
      </c>
      <c r="M2017" s="11" t="s">
        <v>14</v>
      </c>
      <c r="N2017" s="11">
        <f t="shared" si="217"/>
        <v>1</v>
      </c>
      <c r="O2017" s="11">
        <f t="shared" si="218"/>
        <v>0</v>
      </c>
      <c r="P2017" s="11">
        <f t="shared" si="219"/>
        <v>1</v>
      </c>
      <c r="Q2017" s="11">
        <f t="shared" si="220"/>
        <v>0</v>
      </c>
      <c r="R2017" s="11">
        <f t="shared" si="221"/>
        <v>0</v>
      </c>
      <c r="S2017" s="11">
        <f t="shared" si="222"/>
        <v>0</v>
      </c>
      <c r="T2017" s="9">
        <f t="shared" si="223"/>
        <v>178.08725677999999</v>
      </c>
      <c r="AT2017" s="18"/>
      <c r="AU2017" s="15"/>
      <c r="AV2017" s="15"/>
      <c r="AW2017" s="15"/>
      <c r="AX2017" s="15"/>
      <c r="AY2017" s="15"/>
      <c r="AZ2017" s="15"/>
      <c r="BA2017" s="15"/>
      <c r="BB2017" s="15"/>
      <c r="BC2017" s="15"/>
      <c r="BD2017" s="15"/>
      <c r="BE2017" s="15"/>
      <c r="BF2017" s="15"/>
      <c r="BG2017" s="15"/>
      <c r="BH2017" s="15"/>
      <c r="BI2017" s="15"/>
      <c r="BJ2017" s="15"/>
      <c r="BK2017" s="15"/>
      <c r="BL2017" s="15"/>
      <c r="BM2017" s="15"/>
      <c r="BN2017" s="15"/>
      <c r="BO2017" s="15"/>
      <c r="BQ2017" s="18"/>
      <c r="BR2017" s="15"/>
      <c r="BS2017" s="15"/>
      <c r="BT2017" s="15"/>
      <c r="BU2017" s="15"/>
      <c r="BV2017" s="15"/>
      <c r="BW2017" s="15"/>
      <c r="BX2017" s="15"/>
      <c r="BY2017" s="15"/>
    </row>
    <row r="2018" spans="1:77" ht="15" customHeight="1" x14ac:dyDescent="0.75">
      <c r="A2018" s="10">
        <v>0</v>
      </c>
      <c r="B2018" s="11">
        <v>12900</v>
      </c>
      <c r="C2018" s="11">
        <v>18106</v>
      </c>
      <c r="D2018" s="11">
        <v>37881</v>
      </c>
      <c r="E2018" s="11">
        <v>8</v>
      </c>
      <c r="F2018" s="11">
        <v>0</v>
      </c>
      <c r="G2018" s="11">
        <v>0</v>
      </c>
      <c r="H2018" s="11">
        <v>134.38410886</v>
      </c>
      <c r="I2018" s="11">
        <v>0</v>
      </c>
      <c r="J2018" s="11">
        <v>10</v>
      </c>
      <c r="K2018" s="11">
        <v>20.515961862000001</v>
      </c>
      <c r="L2018" s="11" t="s">
        <v>20</v>
      </c>
      <c r="M2018" s="11" t="s">
        <v>17</v>
      </c>
      <c r="N2018" s="11">
        <f t="shared" si="217"/>
        <v>0</v>
      </c>
      <c r="O2018" s="11">
        <f t="shared" si="218"/>
        <v>1</v>
      </c>
      <c r="P2018" s="11">
        <f t="shared" si="219"/>
        <v>0</v>
      </c>
      <c r="Q2018" s="11">
        <f t="shared" si="220"/>
        <v>0</v>
      </c>
      <c r="R2018" s="11">
        <f t="shared" si="221"/>
        <v>0</v>
      </c>
      <c r="S2018" s="11">
        <f t="shared" si="222"/>
        <v>0</v>
      </c>
      <c r="T2018" s="9">
        <f t="shared" si="223"/>
        <v>0</v>
      </c>
      <c r="AT2018" s="18"/>
      <c r="AU2018" s="15"/>
      <c r="AV2018" s="15"/>
      <c r="AW2018" s="15"/>
      <c r="AX2018" s="15"/>
      <c r="AY2018" s="15"/>
      <c r="AZ2018" s="15"/>
      <c r="BA2018" s="15"/>
      <c r="BB2018" s="15"/>
      <c r="BC2018" s="15"/>
      <c r="BD2018" s="15"/>
      <c r="BE2018" s="15"/>
      <c r="BF2018" s="15"/>
      <c r="BG2018" s="15"/>
      <c r="BH2018" s="15"/>
      <c r="BI2018" s="15"/>
      <c r="BJ2018" s="15"/>
      <c r="BK2018" s="15"/>
      <c r="BL2018" s="15"/>
      <c r="BM2018" s="15"/>
      <c r="BN2018" s="15"/>
      <c r="BO2018" s="15"/>
      <c r="BQ2018" s="18"/>
      <c r="BR2018" s="15"/>
      <c r="BS2018" s="15"/>
      <c r="BT2018" s="15"/>
      <c r="BU2018" s="15"/>
      <c r="BV2018" s="15"/>
      <c r="BW2018" s="15"/>
      <c r="BX2018" s="15"/>
      <c r="BY2018" s="15"/>
    </row>
    <row r="2019" spans="1:77" ht="15" customHeight="1" x14ac:dyDescent="0.75">
      <c r="A2019" s="10">
        <v>1</v>
      </c>
      <c r="B2019" s="11">
        <v>13000</v>
      </c>
      <c r="C2019" s="11">
        <v>64499</v>
      </c>
      <c r="D2019" s="11">
        <v>86000</v>
      </c>
      <c r="E2019" s="11">
        <v>1</v>
      </c>
      <c r="F2019" s="11">
        <v>0</v>
      </c>
      <c r="G2019" s="11">
        <v>0</v>
      </c>
      <c r="H2019" s="11">
        <v>109.4</v>
      </c>
      <c r="I2019" s="11">
        <v>0</v>
      </c>
      <c r="J2019" s="11">
        <v>19</v>
      </c>
      <c r="K2019" s="11"/>
      <c r="L2019" s="11" t="s">
        <v>13</v>
      </c>
      <c r="M2019" s="11" t="s">
        <v>14</v>
      </c>
      <c r="N2019" s="11">
        <f t="shared" si="217"/>
        <v>1</v>
      </c>
      <c r="O2019" s="11">
        <f t="shared" si="218"/>
        <v>0</v>
      </c>
      <c r="P2019" s="11">
        <f t="shared" si="219"/>
        <v>1</v>
      </c>
      <c r="Q2019" s="11">
        <f t="shared" si="220"/>
        <v>0</v>
      </c>
      <c r="R2019" s="11">
        <f t="shared" si="221"/>
        <v>0</v>
      </c>
      <c r="S2019" s="11">
        <f t="shared" si="222"/>
        <v>0</v>
      </c>
      <c r="T2019" s="9">
        <f t="shared" si="223"/>
        <v>109.4</v>
      </c>
      <c r="AT2019" s="18"/>
      <c r="AU2019" s="15"/>
      <c r="AV2019" s="15"/>
      <c r="AW2019" s="15"/>
      <c r="AX2019" s="15"/>
      <c r="AY2019" s="15"/>
      <c r="AZ2019" s="15"/>
      <c r="BA2019" s="15"/>
      <c r="BB2019" s="15"/>
      <c r="BC2019" s="15"/>
      <c r="BD2019" s="15"/>
      <c r="BE2019" s="15"/>
      <c r="BF2019" s="15"/>
      <c r="BG2019" s="15"/>
      <c r="BH2019" s="15"/>
      <c r="BI2019" s="15"/>
      <c r="BJ2019" s="15"/>
      <c r="BK2019" s="15"/>
      <c r="BL2019" s="15"/>
      <c r="BM2019" s="15"/>
      <c r="BN2019" s="15"/>
      <c r="BO2019" s="15"/>
      <c r="BQ2019" s="18"/>
      <c r="BR2019" s="15"/>
      <c r="BS2019" s="15"/>
      <c r="BT2019" s="15"/>
      <c r="BU2019" s="15"/>
      <c r="BV2019" s="15"/>
      <c r="BW2019" s="15"/>
      <c r="BX2019" s="15"/>
      <c r="BY2019" s="15"/>
    </row>
    <row r="2020" spans="1:77" ht="15" customHeight="1" x14ac:dyDescent="0.75">
      <c r="A2020" s="10">
        <v>0</v>
      </c>
      <c r="B2020" s="11">
        <v>13000</v>
      </c>
      <c r="C2020" s="11">
        <v>15374</v>
      </c>
      <c r="D2020" s="11">
        <v>59309</v>
      </c>
      <c r="E2020" s="11">
        <v>6</v>
      </c>
      <c r="F2020" s="11">
        <v>2</v>
      </c>
      <c r="G2020" s="11">
        <v>0</v>
      </c>
      <c r="H2020" s="11">
        <v>355.13122910999999</v>
      </c>
      <c r="I2020" s="11">
        <v>1</v>
      </c>
      <c r="J2020" s="11">
        <v>21</v>
      </c>
      <c r="K2020" s="11">
        <v>15.823615554</v>
      </c>
      <c r="L2020" s="11" t="s">
        <v>13</v>
      </c>
      <c r="M2020" s="11" t="s">
        <v>14</v>
      </c>
      <c r="N2020" s="11">
        <f t="shared" si="217"/>
        <v>1</v>
      </c>
      <c r="O2020" s="11">
        <f t="shared" si="218"/>
        <v>0</v>
      </c>
      <c r="P2020" s="11">
        <f t="shared" si="219"/>
        <v>1</v>
      </c>
      <c r="Q2020" s="11">
        <f t="shared" si="220"/>
        <v>0</v>
      </c>
      <c r="R2020" s="11">
        <f t="shared" si="221"/>
        <v>0</v>
      </c>
      <c r="S2020" s="11">
        <f t="shared" si="222"/>
        <v>0</v>
      </c>
      <c r="T2020" s="9">
        <f t="shared" si="223"/>
        <v>355.13122910999999</v>
      </c>
      <c r="AT2020" s="18"/>
      <c r="AU2020" s="15"/>
      <c r="AV2020" s="15"/>
      <c r="AW2020" s="15"/>
      <c r="AX2020" s="15"/>
      <c r="AY2020" s="15"/>
      <c r="AZ2020" s="15"/>
      <c r="BA2020" s="15"/>
      <c r="BB2020" s="15"/>
      <c r="BC2020" s="15"/>
      <c r="BD2020" s="15"/>
      <c r="BE2020" s="15"/>
      <c r="BF2020" s="15"/>
      <c r="BG2020" s="15"/>
      <c r="BH2020" s="15"/>
      <c r="BI2020" s="15"/>
      <c r="BJ2020" s="15"/>
      <c r="BK2020" s="15"/>
      <c r="BL2020" s="15"/>
      <c r="BM2020" s="15"/>
      <c r="BN2020" s="15"/>
      <c r="BO2020" s="15"/>
      <c r="BQ2020" s="18"/>
      <c r="BR2020" s="15"/>
      <c r="BS2020" s="15"/>
      <c r="BT2020" s="15"/>
      <c r="BU2020" s="15"/>
      <c r="BV2020" s="15"/>
      <c r="BW2020" s="15"/>
      <c r="BX2020" s="15"/>
      <c r="BY2020" s="15"/>
    </row>
    <row r="2021" spans="1:77" ht="15" customHeight="1" x14ac:dyDescent="0.75">
      <c r="A2021" s="10">
        <v>0</v>
      </c>
      <c r="B2021" s="11">
        <v>13000</v>
      </c>
      <c r="C2021" s="11">
        <v>27787</v>
      </c>
      <c r="D2021" s="11">
        <v>44901</v>
      </c>
      <c r="E2021" s="11">
        <v>8</v>
      </c>
      <c r="F2021" s="11"/>
      <c r="G2021" s="11">
        <v>1</v>
      </c>
      <c r="H2021" s="11">
        <v>166.7262772</v>
      </c>
      <c r="I2021" s="11">
        <v>7</v>
      </c>
      <c r="J2021" s="11">
        <v>28</v>
      </c>
      <c r="K2021" s="11">
        <v>38.355125610000002</v>
      </c>
      <c r="L2021" s="11" t="s">
        <v>20</v>
      </c>
      <c r="M2021" s="11" t="s">
        <v>14</v>
      </c>
      <c r="N2021" s="11">
        <f t="shared" si="217"/>
        <v>0</v>
      </c>
      <c r="O2021" s="11">
        <f t="shared" si="218"/>
        <v>0</v>
      </c>
      <c r="P2021" s="11">
        <f t="shared" si="219"/>
        <v>1</v>
      </c>
      <c r="Q2021" s="11">
        <f t="shared" si="220"/>
        <v>0</v>
      </c>
      <c r="R2021" s="11">
        <f t="shared" si="221"/>
        <v>0</v>
      </c>
      <c r="S2021" s="11">
        <f t="shared" si="222"/>
        <v>0</v>
      </c>
      <c r="T2021" s="9">
        <f t="shared" si="223"/>
        <v>0</v>
      </c>
      <c r="AT2021" s="18"/>
      <c r="AU2021" s="15"/>
      <c r="AV2021" s="15"/>
      <c r="AW2021" s="15"/>
      <c r="AX2021" s="15"/>
      <c r="AY2021" s="15"/>
      <c r="AZ2021" s="15"/>
      <c r="BA2021" s="15"/>
      <c r="BB2021" s="15"/>
      <c r="BC2021" s="15"/>
      <c r="BD2021" s="15"/>
      <c r="BE2021" s="15"/>
      <c r="BF2021" s="15"/>
      <c r="BG2021" s="15"/>
      <c r="BH2021" s="15"/>
      <c r="BI2021" s="15"/>
      <c r="BJ2021" s="15"/>
      <c r="BK2021" s="15"/>
      <c r="BL2021" s="15"/>
      <c r="BM2021" s="15"/>
      <c r="BN2021" s="15"/>
      <c r="BO2021" s="15"/>
      <c r="BQ2021" s="18"/>
      <c r="BR2021" s="15"/>
      <c r="BS2021" s="15"/>
      <c r="BT2021" s="15"/>
      <c r="BU2021" s="15"/>
      <c r="BV2021" s="15"/>
      <c r="BW2021" s="15"/>
      <c r="BX2021" s="15"/>
      <c r="BY2021" s="15"/>
    </row>
    <row r="2022" spans="1:77" ht="15" customHeight="1" x14ac:dyDescent="0.75">
      <c r="A2022" s="10">
        <v>0</v>
      </c>
      <c r="B2022" s="11">
        <v>13000</v>
      </c>
      <c r="C2022" s="11">
        <v>81972</v>
      </c>
      <c r="D2022" s="11">
        <v>102295</v>
      </c>
      <c r="E2022" s="11">
        <v>5</v>
      </c>
      <c r="F2022" s="11">
        <v>0</v>
      </c>
      <c r="G2022" s="11">
        <v>0</v>
      </c>
      <c r="H2022" s="11">
        <v>107.42060929</v>
      </c>
      <c r="I2022" s="11">
        <v>0</v>
      </c>
      <c r="J2022" s="11">
        <v>26</v>
      </c>
      <c r="K2022" s="11">
        <v>24.720831083</v>
      </c>
      <c r="L2022" s="11" t="s">
        <v>13</v>
      </c>
      <c r="M2022" s="11" t="s">
        <v>18</v>
      </c>
      <c r="N2022" s="11">
        <f t="shared" si="217"/>
        <v>1</v>
      </c>
      <c r="O2022" s="11">
        <f t="shared" si="218"/>
        <v>0</v>
      </c>
      <c r="P2022" s="11">
        <f t="shared" si="219"/>
        <v>0</v>
      </c>
      <c r="Q2022" s="11">
        <f t="shared" si="220"/>
        <v>0</v>
      </c>
      <c r="R2022" s="11">
        <f t="shared" si="221"/>
        <v>0</v>
      </c>
      <c r="S2022" s="11">
        <f t="shared" si="222"/>
        <v>1</v>
      </c>
      <c r="T2022" s="9">
        <f t="shared" si="223"/>
        <v>107.42060929</v>
      </c>
      <c r="AT2022" s="18"/>
      <c r="AU2022" s="15"/>
      <c r="AV2022" s="15"/>
      <c r="AW2022" s="15"/>
      <c r="AX2022" s="15"/>
      <c r="AY2022" s="15"/>
      <c r="AZ2022" s="15"/>
      <c r="BA2022" s="15"/>
      <c r="BB2022" s="15"/>
      <c r="BC2022" s="15"/>
      <c r="BD2022" s="15"/>
      <c r="BE2022" s="15"/>
      <c r="BF2022" s="15"/>
      <c r="BG2022" s="15"/>
      <c r="BH2022" s="15"/>
      <c r="BI2022" s="15"/>
      <c r="BJ2022" s="15"/>
      <c r="BK2022" s="15"/>
      <c r="BL2022" s="15"/>
      <c r="BM2022" s="15"/>
      <c r="BN2022" s="15"/>
      <c r="BO2022" s="15"/>
      <c r="BQ2022" s="18"/>
      <c r="BR2022" s="15"/>
      <c r="BS2022" s="15"/>
      <c r="BT2022" s="15"/>
      <c r="BU2022" s="15"/>
      <c r="BV2022" s="15"/>
      <c r="BW2022" s="15"/>
      <c r="BX2022" s="15"/>
      <c r="BY2022" s="15"/>
    </row>
    <row r="2023" spans="1:77" ht="15" customHeight="1" x14ac:dyDescent="0.75">
      <c r="A2023" s="10">
        <v>0</v>
      </c>
      <c r="B2023" s="11">
        <v>13000</v>
      </c>
      <c r="C2023" s="11"/>
      <c r="D2023" s="11">
        <v>28981</v>
      </c>
      <c r="E2023" s="11">
        <v>28</v>
      </c>
      <c r="F2023" s="11">
        <v>0</v>
      </c>
      <c r="G2023" s="11">
        <v>0</v>
      </c>
      <c r="H2023" s="11">
        <v>203.90285502</v>
      </c>
      <c r="I2023" s="11">
        <v>0</v>
      </c>
      <c r="J2023" s="11">
        <v>4</v>
      </c>
      <c r="K2023" s="11">
        <v>25.740930694999999</v>
      </c>
      <c r="L2023" s="11" t="s">
        <v>13</v>
      </c>
      <c r="M2023" s="11"/>
      <c r="N2023" s="11">
        <f t="shared" si="217"/>
        <v>1</v>
      </c>
      <c r="O2023" s="11">
        <f t="shared" si="218"/>
        <v>0</v>
      </c>
      <c r="P2023" s="11">
        <f t="shared" si="219"/>
        <v>0</v>
      </c>
      <c r="Q2023" s="11">
        <f t="shared" si="220"/>
        <v>0</v>
      </c>
      <c r="R2023" s="11">
        <f t="shared" si="221"/>
        <v>0</v>
      </c>
      <c r="S2023" s="11">
        <f t="shared" si="222"/>
        <v>0</v>
      </c>
      <c r="T2023" s="9">
        <f t="shared" si="223"/>
        <v>203.90285502</v>
      </c>
      <c r="AT2023" s="18"/>
      <c r="AU2023" s="15"/>
      <c r="AV2023" s="15"/>
      <c r="AW2023" s="15"/>
      <c r="AX2023" s="15"/>
      <c r="AY2023" s="15"/>
      <c r="AZ2023" s="15"/>
      <c r="BA2023" s="15"/>
      <c r="BB2023" s="15"/>
      <c r="BC2023" s="15"/>
      <c r="BD2023" s="15"/>
      <c r="BE2023" s="15"/>
      <c r="BF2023" s="15"/>
      <c r="BG2023" s="15"/>
      <c r="BH2023" s="15"/>
      <c r="BI2023" s="15"/>
      <c r="BJ2023" s="15"/>
      <c r="BK2023" s="15"/>
      <c r="BL2023" s="15"/>
      <c r="BM2023" s="15"/>
      <c r="BN2023" s="15"/>
      <c r="BO2023" s="15"/>
      <c r="BQ2023" s="18"/>
      <c r="BR2023" s="15"/>
      <c r="BS2023" s="15"/>
      <c r="BT2023" s="15"/>
      <c r="BU2023" s="15"/>
      <c r="BV2023" s="15"/>
      <c r="BW2023" s="15"/>
      <c r="BX2023" s="15"/>
      <c r="BY2023" s="15"/>
    </row>
    <row r="2024" spans="1:77" ht="15" customHeight="1" x14ac:dyDescent="0.75">
      <c r="A2024" s="10">
        <v>0</v>
      </c>
      <c r="B2024" s="11">
        <v>13000</v>
      </c>
      <c r="C2024" s="11">
        <v>61509</v>
      </c>
      <c r="D2024" s="11">
        <v>77065</v>
      </c>
      <c r="E2024" s="11">
        <v>6</v>
      </c>
      <c r="F2024" s="11">
        <v>0</v>
      </c>
      <c r="G2024" s="11">
        <v>0</v>
      </c>
      <c r="H2024" s="11">
        <v>172.85449019999999</v>
      </c>
      <c r="I2024" s="11">
        <v>2</v>
      </c>
      <c r="J2024" s="11">
        <v>17</v>
      </c>
      <c r="K2024" s="11">
        <v>35.390861311000002</v>
      </c>
      <c r="L2024" s="11" t="s">
        <v>20</v>
      </c>
      <c r="M2024" s="11" t="s">
        <v>14</v>
      </c>
      <c r="N2024" s="11">
        <f t="shared" si="217"/>
        <v>0</v>
      </c>
      <c r="O2024" s="11">
        <f t="shared" si="218"/>
        <v>0</v>
      </c>
      <c r="P2024" s="11">
        <f t="shared" si="219"/>
        <v>1</v>
      </c>
      <c r="Q2024" s="11">
        <f t="shared" si="220"/>
        <v>0</v>
      </c>
      <c r="R2024" s="11">
        <f t="shared" si="221"/>
        <v>0</v>
      </c>
      <c r="S2024" s="11">
        <f t="shared" si="222"/>
        <v>0</v>
      </c>
      <c r="T2024" s="9">
        <f t="shared" si="223"/>
        <v>0</v>
      </c>
      <c r="AT2024" s="18"/>
      <c r="AU2024" s="15"/>
      <c r="AV2024" s="15"/>
      <c r="AW2024" s="15"/>
      <c r="AX2024" s="15"/>
      <c r="AY2024" s="15"/>
      <c r="AZ2024" s="15"/>
      <c r="BA2024" s="15"/>
      <c r="BB2024" s="15"/>
      <c r="BC2024" s="15"/>
      <c r="BD2024" s="15"/>
      <c r="BE2024" s="15"/>
      <c r="BF2024" s="15"/>
      <c r="BG2024" s="15"/>
      <c r="BH2024" s="15"/>
      <c r="BI2024" s="15"/>
      <c r="BJ2024" s="15"/>
      <c r="BK2024" s="15"/>
      <c r="BL2024" s="15"/>
      <c r="BM2024" s="15"/>
      <c r="BN2024" s="15"/>
      <c r="BO2024" s="15"/>
      <c r="BQ2024" s="18"/>
      <c r="BR2024" s="15"/>
      <c r="BS2024" s="15"/>
      <c r="BT2024" s="15"/>
      <c r="BU2024" s="15"/>
      <c r="BV2024" s="15"/>
      <c r="BW2024" s="15"/>
      <c r="BX2024" s="15"/>
      <c r="BY2024" s="15"/>
    </row>
    <row r="2025" spans="1:77" ht="15" customHeight="1" x14ac:dyDescent="0.75">
      <c r="A2025" s="10">
        <v>0</v>
      </c>
      <c r="B2025" s="11">
        <v>13000</v>
      </c>
      <c r="C2025" s="11">
        <v>80587</v>
      </c>
      <c r="D2025" s="11">
        <v>110064</v>
      </c>
      <c r="E2025" s="11">
        <v>6</v>
      </c>
      <c r="F2025" s="11">
        <v>0</v>
      </c>
      <c r="G2025" s="11">
        <v>0</v>
      </c>
      <c r="H2025" s="11">
        <v>85.009196731000003</v>
      </c>
      <c r="I2025" s="11">
        <v>1</v>
      </c>
      <c r="J2025" s="11">
        <v>13</v>
      </c>
      <c r="K2025" s="11">
        <v>33.990039744999997</v>
      </c>
      <c r="L2025" s="11" t="s">
        <v>20</v>
      </c>
      <c r="M2025" s="11" t="s">
        <v>14</v>
      </c>
      <c r="N2025" s="11">
        <f t="shared" si="217"/>
        <v>0</v>
      </c>
      <c r="O2025" s="11">
        <f t="shared" si="218"/>
        <v>0</v>
      </c>
      <c r="P2025" s="11">
        <f t="shared" si="219"/>
        <v>1</v>
      </c>
      <c r="Q2025" s="11">
        <f t="shared" si="220"/>
        <v>0</v>
      </c>
      <c r="R2025" s="11">
        <f t="shared" si="221"/>
        <v>0</v>
      </c>
      <c r="S2025" s="11">
        <f t="shared" si="222"/>
        <v>0</v>
      </c>
      <c r="T2025" s="9">
        <f t="shared" si="223"/>
        <v>0</v>
      </c>
      <c r="AT2025" s="18"/>
      <c r="AU2025" s="15"/>
      <c r="AV2025" s="15"/>
      <c r="AW2025" s="15"/>
      <c r="AX2025" s="15"/>
      <c r="AY2025" s="15"/>
      <c r="AZ2025" s="15"/>
      <c r="BA2025" s="15"/>
      <c r="BB2025" s="15"/>
      <c r="BC2025" s="15"/>
      <c r="BD2025" s="15"/>
      <c r="BE2025" s="15"/>
      <c r="BF2025" s="15"/>
      <c r="BG2025" s="15"/>
      <c r="BH2025" s="15"/>
      <c r="BI2025" s="15"/>
      <c r="BJ2025" s="15"/>
      <c r="BK2025" s="15"/>
      <c r="BL2025" s="15"/>
      <c r="BM2025" s="15"/>
      <c r="BN2025" s="15"/>
      <c r="BO2025" s="15"/>
      <c r="BQ2025" s="18"/>
      <c r="BR2025" s="15"/>
      <c r="BS2025" s="15"/>
      <c r="BT2025" s="15"/>
      <c r="BU2025" s="15"/>
      <c r="BV2025" s="15"/>
      <c r="BW2025" s="15"/>
      <c r="BX2025" s="15"/>
      <c r="BY2025" s="15"/>
    </row>
    <row r="2026" spans="1:77" ht="15" customHeight="1" x14ac:dyDescent="0.75">
      <c r="A2026" s="10">
        <v>0</v>
      </c>
      <c r="B2026" s="11">
        <v>13000</v>
      </c>
      <c r="C2026" s="11">
        <v>72931</v>
      </c>
      <c r="D2026" s="11">
        <v>96803</v>
      </c>
      <c r="E2026" s="11">
        <v>6</v>
      </c>
      <c r="F2026" s="11">
        <v>0</v>
      </c>
      <c r="G2026" s="11">
        <v>0</v>
      </c>
      <c r="H2026" s="11">
        <v>208.67289177000001</v>
      </c>
      <c r="I2026" s="11">
        <v>2</v>
      </c>
      <c r="J2026" s="11">
        <v>18</v>
      </c>
      <c r="K2026" s="11">
        <v>41.052235011999997</v>
      </c>
      <c r="L2026" s="11" t="s">
        <v>20</v>
      </c>
      <c r="M2026" s="11" t="s">
        <v>14</v>
      </c>
      <c r="N2026" s="11">
        <f t="shared" si="217"/>
        <v>0</v>
      </c>
      <c r="O2026" s="11">
        <f t="shared" si="218"/>
        <v>0</v>
      </c>
      <c r="P2026" s="11">
        <f t="shared" si="219"/>
        <v>1</v>
      </c>
      <c r="Q2026" s="11">
        <f t="shared" si="220"/>
        <v>0</v>
      </c>
      <c r="R2026" s="11">
        <f t="shared" si="221"/>
        <v>0</v>
      </c>
      <c r="S2026" s="11">
        <f t="shared" si="222"/>
        <v>0</v>
      </c>
      <c r="T2026" s="9">
        <f t="shared" si="223"/>
        <v>0</v>
      </c>
      <c r="AT2026" s="18"/>
      <c r="AU2026" s="15"/>
      <c r="AV2026" s="15"/>
      <c r="AW2026" s="15"/>
      <c r="AX2026" s="15"/>
      <c r="AY2026" s="15"/>
      <c r="AZ2026" s="15"/>
      <c r="BA2026" s="15"/>
      <c r="BB2026" s="15"/>
      <c r="BC2026" s="15"/>
      <c r="BD2026" s="15"/>
      <c r="BE2026" s="15"/>
      <c r="BF2026" s="15"/>
      <c r="BG2026" s="15"/>
      <c r="BH2026" s="15"/>
      <c r="BI2026" s="15"/>
      <c r="BJ2026" s="15"/>
      <c r="BK2026" s="15"/>
      <c r="BL2026" s="15"/>
      <c r="BM2026" s="15"/>
      <c r="BN2026" s="15"/>
      <c r="BO2026" s="15"/>
      <c r="BQ2026" s="18"/>
      <c r="BR2026" s="15"/>
      <c r="BS2026" s="15"/>
      <c r="BT2026" s="15"/>
      <c r="BU2026" s="15"/>
      <c r="BV2026" s="15"/>
      <c r="BW2026" s="15"/>
      <c r="BX2026" s="15"/>
      <c r="BY2026" s="15"/>
    </row>
    <row r="2027" spans="1:77" ht="15" customHeight="1" x14ac:dyDescent="0.75">
      <c r="A2027" s="10">
        <v>1</v>
      </c>
      <c r="B2027" s="11">
        <v>13000</v>
      </c>
      <c r="C2027" s="11">
        <v>29461</v>
      </c>
      <c r="D2027" s="11">
        <v>49326</v>
      </c>
      <c r="E2027" s="11">
        <v>11</v>
      </c>
      <c r="F2027" s="11">
        <v>0</v>
      </c>
      <c r="G2027" s="11">
        <v>0</v>
      </c>
      <c r="H2027" s="11">
        <v>171.59766852999999</v>
      </c>
      <c r="I2027" s="11">
        <v>1</v>
      </c>
      <c r="J2027" s="11">
        <v>8</v>
      </c>
      <c r="K2027" s="11">
        <v>38.917999879</v>
      </c>
      <c r="L2027" s="11" t="s">
        <v>13</v>
      </c>
      <c r="M2027" s="11" t="s">
        <v>18</v>
      </c>
      <c r="N2027" s="11">
        <f t="shared" si="217"/>
        <v>1</v>
      </c>
      <c r="O2027" s="11">
        <f t="shared" si="218"/>
        <v>0</v>
      </c>
      <c r="P2027" s="11">
        <f t="shared" si="219"/>
        <v>0</v>
      </c>
      <c r="Q2027" s="11">
        <f t="shared" si="220"/>
        <v>0</v>
      </c>
      <c r="R2027" s="11">
        <f t="shared" si="221"/>
        <v>0</v>
      </c>
      <c r="S2027" s="11">
        <f t="shared" si="222"/>
        <v>1</v>
      </c>
      <c r="T2027" s="9">
        <f t="shared" si="223"/>
        <v>171.59766852999999</v>
      </c>
      <c r="AT2027" s="18"/>
      <c r="AU2027" s="15"/>
      <c r="AV2027" s="15"/>
      <c r="AW2027" s="15"/>
      <c r="AX2027" s="15"/>
      <c r="AY2027" s="15"/>
      <c r="AZ2027" s="15"/>
      <c r="BA2027" s="15"/>
      <c r="BB2027" s="15"/>
      <c r="BC2027" s="15"/>
      <c r="BD2027" s="15"/>
      <c r="BE2027" s="15"/>
      <c r="BF2027" s="15"/>
      <c r="BG2027" s="15"/>
      <c r="BH2027" s="15"/>
      <c r="BI2027" s="15"/>
      <c r="BJ2027" s="15"/>
      <c r="BK2027" s="15"/>
      <c r="BL2027" s="15"/>
      <c r="BM2027" s="15"/>
      <c r="BN2027" s="15"/>
      <c r="BO2027" s="15"/>
      <c r="BQ2027" s="18"/>
      <c r="BR2027" s="15"/>
      <c r="BS2027" s="15"/>
      <c r="BT2027" s="15"/>
      <c r="BU2027" s="15"/>
      <c r="BV2027" s="15"/>
      <c r="BW2027" s="15"/>
      <c r="BX2027" s="15"/>
      <c r="BY2027" s="15"/>
    </row>
    <row r="2028" spans="1:77" ht="15" customHeight="1" x14ac:dyDescent="0.75">
      <c r="A2028" s="10">
        <v>0</v>
      </c>
      <c r="B2028" s="11">
        <v>13000</v>
      </c>
      <c r="C2028" s="11">
        <v>78766</v>
      </c>
      <c r="D2028" s="11">
        <v>106450</v>
      </c>
      <c r="E2028" s="11">
        <v>6</v>
      </c>
      <c r="F2028" s="11">
        <v>0</v>
      </c>
      <c r="G2028" s="11">
        <v>0</v>
      </c>
      <c r="H2028" s="11">
        <v>107.95131167</v>
      </c>
      <c r="I2028" s="11">
        <v>0</v>
      </c>
      <c r="J2028" s="11">
        <v>26</v>
      </c>
      <c r="K2028" s="11">
        <v>24.870993882</v>
      </c>
      <c r="L2028" s="11" t="s">
        <v>13</v>
      </c>
      <c r="M2028" s="11" t="s">
        <v>18</v>
      </c>
      <c r="N2028" s="11">
        <f t="shared" si="217"/>
        <v>1</v>
      </c>
      <c r="O2028" s="11">
        <f t="shared" si="218"/>
        <v>0</v>
      </c>
      <c r="P2028" s="11">
        <f t="shared" si="219"/>
        <v>0</v>
      </c>
      <c r="Q2028" s="11">
        <f t="shared" si="220"/>
        <v>0</v>
      </c>
      <c r="R2028" s="11">
        <f t="shared" si="221"/>
        <v>0</v>
      </c>
      <c r="S2028" s="11">
        <f t="shared" si="222"/>
        <v>1</v>
      </c>
      <c r="T2028" s="9">
        <f t="shared" si="223"/>
        <v>107.95131167</v>
      </c>
      <c r="AT2028" s="18"/>
      <c r="AU2028" s="15"/>
      <c r="AV2028" s="15"/>
      <c r="AW2028" s="15"/>
      <c r="AX2028" s="15"/>
      <c r="AY2028" s="15"/>
      <c r="AZ2028" s="15"/>
      <c r="BA2028" s="15"/>
      <c r="BB2028" s="15"/>
      <c r="BC2028" s="15"/>
      <c r="BD2028" s="15"/>
      <c r="BE2028" s="15"/>
      <c r="BF2028" s="15"/>
      <c r="BG2028" s="15"/>
      <c r="BH2028" s="15"/>
      <c r="BI2028" s="15"/>
      <c r="BJ2028" s="15"/>
      <c r="BK2028" s="15"/>
      <c r="BL2028" s="15"/>
      <c r="BM2028" s="15"/>
      <c r="BN2028" s="15"/>
      <c r="BO2028" s="15"/>
      <c r="BQ2028" s="18"/>
      <c r="BR2028" s="15"/>
      <c r="BS2028" s="15"/>
      <c r="BT2028" s="15"/>
      <c r="BU2028" s="15"/>
      <c r="BV2028" s="15"/>
      <c r="BW2028" s="15"/>
      <c r="BX2028" s="15"/>
      <c r="BY2028" s="15"/>
    </row>
    <row r="2029" spans="1:77" ht="15" customHeight="1" x14ac:dyDescent="0.75">
      <c r="A2029" s="10">
        <v>0</v>
      </c>
      <c r="B2029" s="11">
        <v>13000</v>
      </c>
      <c r="C2029" s="11">
        <v>49268</v>
      </c>
      <c r="D2029" s="11">
        <v>72430</v>
      </c>
      <c r="E2029" s="11">
        <v>19</v>
      </c>
      <c r="F2029" s="11">
        <v>0</v>
      </c>
      <c r="G2029" s="11">
        <v>0</v>
      </c>
      <c r="H2029" s="11">
        <v>192.36447464</v>
      </c>
      <c r="I2029" s="11">
        <v>0</v>
      </c>
      <c r="J2029" s="11">
        <v>15</v>
      </c>
      <c r="K2029" s="11">
        <v>23.617104865000002</v>
      </c>
      <c r="L2029" s="11" t="s">
        <v>20</v>
      </c>
      <c r="M2029" s="11" t="s">
        <v>18</v>
      </c>
      <c r="N2029" s="11">
        <f t="shared" si="217"/>
        <v>0</v>
      </c>
      <c r="O2029" s="11">
        <f t="shared" si="218"/>
        <v>0</v>
      </c>
      <c r="P2029" s="11">
        <f t="shared" si="219"/>
        <v>0</v>
      </c>
      <c r="Q2029" s="11">
        <f t="shared" si="220"/>
        <v>0</v>
      </c>
      <c r="R2029" s="11">
        <f t="shared" si="221"/>
        <v>0</v>
      </c>
      <c r="S2029" s="11">
        <f t="shared" si="222"/>
        <v>1</v>
      </c>
      <c r="T2029" s="9">
        <f t="shared" si="223"/>
        <v>0</v>
      </c>
      <c r="AT2029" s="18"/>
      <c r="AU2029" s="15"/>
      <c r="AV2029" s="15"/>
      <c r="AW2029" s="15"/>
      <c r="AX2029" s="15"/>
      <c r="AY2029" s="15"/>
      <c r="AZ2029" s="15"/>
      <c r="BA2029" s="15"/>
      <c r="BB2029" s="15"/>
      <c r="BC2029" s="15"/>
      <c r="BD2029" s="15"/>
      <c r="BE2029" s="15"/>
      <c r="BF2029" s="15"/>
      <c r="BG2029" s="15"/>
      <c r="BH2029" s="15"/>
      <c r="BI2029" s="15"/>
      <c r="BJ2029" s="15"/>
      <c r="BK2029" s="15"/>
      <c r="BL2029" s="15"/>
      <c r="BM2029" s="15"/>
      <c r="BN2029" s="15"/>
      <c r="BO2029" s="15"/>
      <c r="BQ2029" s="18"/>
      <c r="BR2029" s="15"/>
      <c r="BS2029" s="15"/>
      <c r="BT2029" s="15"/>
      <c r="BU2029" s="15"/>
      <c r="BV2029" s="15"/>
      <c r="BW2029" s="15"/>
      <c r="BX2029" s="15"/>
      <c r="BY2029" s="15"/>
    </row>
    <row r="2030" spans="1:77" ht="15" customHeight="1" x14ac:dyDescent="0.75">
      <c r="A2030" s="10">
        <v>0</v>
      </c>
      <c r="B2030" s="11">
        <v>13000</v>
      </c>
      <c r="C2030" s="11">
        <v>39386</v>
      </c>
      <c r="D2030" s="11">
        <v>53149</v>
      </c>
      <c r="E2030" s="11">
        <v>4</v>
      </c>
      <c r="F2030" s="11">
        <v>0</v>
      </c>
      <c r="G2030" s="11">
        <v>0</v>
      </c>
      <c r="H2030" s="11">
        <v>110.4779566</v>
      </c>
      <c r="I2030" s="11">
        <v>1</v>
      </c>
      <c r="J2030" s="11">
        <v>16</v>
      </c>
      <c r="K2030" s="11">
        <v>38.521759005</v>
      </c>
      <c r="L2030" s="11" t="s">
        <v>20</v>
      </c>
      <c r="M2030" s="11" t="s">
        <v>14</v>
      </c>
      <c r="N2030" s="11">
        <f t="shared" si="217"/>
        <v>0</v>
      </c>
      <c r="O2030" s="11">
        <f t="shared" si="218"/>
        <v>0</v>
      </c>
      <c r="P2030" s="11">
        <f t="shared" si="219"/>
        <v>1</v>
      </c>
      <c r="Q2030" s="11">
        <f t="shared" si="220"/>
        <v>0</v>
      </c>
      <c r="R2030" s="11">
        <f t="shared" si="221"/>
        <v>0</v>
      </c>
      <c r="S2030" s="11">
        <f t="shared" si="222"/>
        <v>0</v>
      </c>
      <c r="T2030" s="9">
        <f t="shared" si="223"/>
        <v>0</v>
      </c>
      <c r="AT2030" s="18"/>
      <c r="AU2030" s="15"/>
      <c r="AV2030" s="15"/>
      <c r="AW2030" s="15"/>
      <c r="AX2030" s="15"/>
      <c r="AY2030" s="15"/>
      <c r="AZ2030" s="15"/>
      <c r="BA2030" s="15"/>
      <c r="BB2030" s="15"/>
      <c r="BC2030" s="15"/>
      <c r="BD2030" s="15"/>
      <c r="BE2030" s="15"/>
      <c r="BF2030" s="15"/>
      <c r="BG2030" s="15"/>
      <c r="BH2030" s="15"/>
      <c r="BI2030" s="15"/>
      <c r="BJ2030" s="15"/>
      <c r="BK2030" s="15"/>
      <c r="BL2030" s="15"/>
      <c r="BM2030" s="15"/>
      <c r="BN2030" s="15"/>
      <c r="BO2030" s="15"/>
      <c r="BQ2030" s="18"/>
      <c r="BR2030" s="15"/>
      <c r="BS2030" s="15"/>
      <c r="BT2030" s="15"/>
      <c r="BU2030" s="15"/>
      <c r="BV2030" s="15"/>
      <c r="BW2030" s="15"/>
      <c r="BX2030" s="15"/>
      <c r="BY2030" s="15"/>
    </row>
    <row r="2031" spans="1:77" ht="15" customHeight="1" x14ac:dyDescent="0.75">
      <c r="A2031" s="10">
        <v>0</v>
      </c>
      <c r="B2031" s="11">
        <v>13000</v>
      </c>
      <c r="C2031" s="11">
        <v>67395</v>
      </c>
      <c r="D2031" s="11">
        <v>94355</v>
      </c>
      <c r="E2031" s="11">
        <v>8</v>
      </c>
      <c r="F2031" s="11">
        <v>0</v>
      </c>
      <c r="G2031" s="11">
        <v>0</v>
      </c>
      <c r="H2031" s="11">
        <v>214.48449255</v>
      </c>
      <c r="I2031" s="11">
        <v>3</v>
      </c>
      <c r="J2031" s="11">
        <v>28</v>
      </c>
      <c r="K2031" s="11">
        <v>40.970466815000002</v>
      </c>
      <c r="L2031" s="11" t="s">
        <v>20</v>
      </c>
      <c r="M2031" s="11" t="s">
        <v>15</v>
      </c>
      <c r="N2031" s="11">
        <f t="shared" si="217"/>
        <v>0</v>
      </c>
      <c r="O2031" s="11">
        <f t="shared" si="218"/>
        <v>0</v>
      </c>
      <c r="P2031" s="11">
        <f t="shared" si="219"/>
        <v>0</v>
      </c>
      <c r="Q2031" s="11">
        <f t="shared" si="220"/>
        <v>1</v>
      </c>
      <c r="R2031" s="11">
        <f t="shared" si="221"/>
        <v>0</v>
      </c>
      <c r="S2031" s="11">
        <f t="shared" si="222"/>
        <v>0</v>
      </c>
      <c r="T2031" s="9">
        <f t="shared" si="223"/>
        <v>0</v>
      </c>
      <c r="AT2031" s="18"/>
      <c r="AU2031" s="15"/>
      <c r="AV2031" s="15"/>
      <c r="AW2031" s="15"/>
      <c r="AX2031" s="15"/>
      <c r="AY2031" s="15"/>
      <c r="AZ2031" s="15"/>
      <c r="BA2031" s="15"/>
      <c r="BB2031" s="15"/>
      <c r="BC2031" s="15"/>
      <c r="BD2031" s="15"/>
      <c r="BE2031" s="15"/>
      <c r="BF2031" s="15"/>
      <c r="BG2031" s="15"/>
      <c r="BH2031" s="15"/>
      <c r="BI2031" s="15"/>
      <c r="BJ2031" s="15"/>
      <c r="BK2031" s="15"/>
      <c r="BL2031" s="15"/>
      <c r="BM2031" s="15"/>
      <c r="BN2031" s="15"/>
      <c r="BO2031" s="15"/>
      <c r="BQ2031" s="18"/>
      <c r="BR2031" s="15"/>
      <c r="BS2031" s="15"/>
      <c r="BT2031" s="15"/>
      <c r="BU2031" s="15"/>
      <c r="BV2031" s="15"/>
      <c r="BW2031" s="15"/>
      <c r="BX2031" s="15"/>
      <c r="BY2031" s="15"/>
    </row>
    <row r="2032" spans="1:77" ht="15" customHeight="1" x14ac:dyDescent="0.75">
      <c r="A2032" s="10">
        <v>0</v>
      </c>
      <c r="B2032" s="11">
        <v>13000</v>
      </c>
      <c r="C2032" s="11">
        <v>53951</v>
      </c>
      <c r="D2032" s="11">
        <v>70095</v>
      </c>
      <c r="E2032" s="11">
        <v>28</v>
      </c>
      <c r="F2032" s="11">
        <v>0</v>
      </c>
      <c r="G2032" s="11">
        <v>3</v>
      </c>
      <c r="H2032" s="11">
        <v>212.38692445000001</v>
      </c>
      <c r="I2032" s="11">
        <v>1</v>
      </c>
      <c r="J2032" s="11">
        <v>24</v>
      </c>
      <c r="K2032" s="11">
        <v>36.728744239999997</v>
      </c>
      <c r="L2032" s="11" t="s">
        <v>13</v>
      </c>
      <c r="M2032" s="11" t="s">
        <v>14</v>
      </c>
      <c r="N2032" s="11">
        <f t="shared" si="217"/>
        <v>1</v>
      </c>
      <c r="O2032" s="11">
        <f t="shared" si="218"/>
        <v>0</v>
      </c>
      <c r="P2032" s="11">
        <f t="shared" si="219"/>
        <v>1</v>
      </c>
      <c r="Q2032" s="11">
        <f t="shared" si="220"/>
        <v>0</v>
      </c>
      <c r="R2032" s="11">
        <f t="shared" si="221"/>
        <v>0</v>
      </c>
      <c r="S2032" s="11">
        <f t="shared" si="222"/>
        <v>0</v>
      </c>
      <c r="T2032" s="9">
        <f t="shared" si="223"/>
        <v>212.38692445000001</v>
      </c>
      <c r="AT2032" s="18"/>
      <c r="AU2032" s="15"/>
      <c r="AV2032" s="15"/>
      <c r="AW2032" s="15"/>
      <c r="AX2032" s="15"/>
      <c r="AY2032" s="15"/>
      <c r="AZ2032" s="15"/>
      <c r="BA2032" s="15"/>
      <c r="BB2032" s="15"/>
      <c r="BC2032" s="15"/>
      <c r="BD2032" s="15"/>
      <c r="BE2032" s="15"/>
      <c r="BF2032" s="15"/>
      <c r="BG2032" s="15"/>
      <c r="BH2032" s="15"/>
      <c r="BI2032" s="15"/>
      <c r="BJ2032" s="15"/>
      <c r="BK2032" s="15"/>
      <c r="BL2032" s="15"/>
      <c r="BM2032" s="15"/>
      <c r="BN2032" s="15"/>
      <c r="BO2032" s="15"/>
      <c r="BQ2032" s="18"/>
      <c r="BR2032" s="15"/>
      <c r="BS2032" s="15"/>
      <c r="BT2032" s="15"/>
      <c r="BU2032" s="15"/>
      <c r="BV2032" s="15"/>
      <c r="BW2032" s="15"/>
      <c r="BX2032" s="15"/>
      <c r="BY2032" s="15"/>
    </row>
    <row r="2033" spans="1:77" ht="15" customHeight="1" x14ac:dyDescent="0.75">
      <c r="A2033" s="10">
        <v>0</v>
      </c>
      <c r="B2033" s="11">
        <v>13000</v>
      </c>
      <c r="C2033" s="11"/>
      <c r="D2033" s="11">
        <v>72175</v>
      </c>
      <c r="E2033" s="11"/>
      <c r="F2033" s="11">
        <v>0</v>
      </c>
      <c r="G2033" s="11">
        <v>0</v>
      </c>
      <c r="H2033" s="11">
        <v>367.94002492999999</v>
      </c>
      <c r="I2033" s="11">
        <v>0</v>
      </c>
      <c r="J2033" s="11">
        <v>6</v>
      </c>
      <c r="K2033" s="11">
        <v>36.561139738000001</v>
      </c>
      <c r="L2033" s="11" t="s">
        <v>13</v>
      </c>
      <c r="M2033" s="11" t="s">
        <v>14</v>
      </c>
      <c r="N2033" s="11">
        <f t="shared" si="217"/>
        <v>1</v>
      </c>
      <c r="O2033" s="11">
        <f t="shared" si="218"/>
        <v>0</v>
      </c>
      <c r="P2033" s="11">
        <f t="shared" si="219"/>
        <v>1</v>
      </c>
      <c r="Q2033" s="11">
        <f t="shared" si="220"/>
        <v>0</v>
      </c>
      <c r="R2033" s="11">
        <f t="shared" si="221"/>
        <v>0</v>
      </c>
      <c r="S2033" s="11">
        <f t="shared" si="222"/>
        <v>0</v>
      </c>
      <c r="T2033" s="9">
        <f t="shared" si="223"/>
        <v>367.94002492999999</v>
      </c>
      <c r="AT2033" s="18"/>
      <c r="AU2033" s="15"/>
      <c r="AV2033" s="15"/>
      <c r="AW2033" s="15"/>
      <c r="AX2033" s="15"/>
      <c r="AY2033" s="15"/>
      <c r="AZ2033" s="15"/>
      <c r="BA2033" s="15"/>
      <c r="BB2033" s="15"/>
      <c r="BC2033" s="15"/>
      <c r="BD2033" s="15"/>
      <c r="BE2033" s="15"/>
      <c r="BF2033" s="15"/>
      <c r="BG2033" s="15"/>
      <c r="BH2033" s="15"/>
      <c r="BI2033" s="15"/>
      <c r="BJ2033" s="15"/>
      <c r="BK2033" s="15"/>
      <c r="BL2033" s="15"/>
      <c r="BM2033" s="15"/>
      <c r="BN2033" s="15"/>
      <c r="BO2033" s="15"/>
      <c r="BQ2033" s="18"/>
      <c r="BR2033" s="15"/>
      <c r="BS2033" s="15"/>
      <c r="BT2033" s="15"/>
      <c r="BU2033" s="15"/>
      <c r="BV2033" s="15"/>
      <c r="BW2033" s="15"/>
      <c r="BX2033" s="15"/>
      <c r="BY2033" s="15"/>
    </row>
    <row r="2034" spans="1:77" ht="15" customHeight="1" x14ac:dyDescent="0.75">
      <c r="A2034" s="10">
        <v>0</v>
      </c>
      <c r="B2034" s="11">
        <v>13000</v>
      </c>
      <c r="C2034" s="11">
        <v>29196</v>
      </c>
      <c r="D2034" s="11">
        <v>42682</v>
      </c>
      <c r="E2034" s="11">
        <v>9</v>
      </c>
      <c r="F2034" s="11"/>
      <c r="G2034" s="11">
        <v>0</v>
      </c>
      <c r="H2034" s="11">
        <v>143.10806066000001</v>
      </c>
      <c r="I2034" s="11">
        <v>6</v>
      </c>
      <c r="J2034" s="11">
        <v>28</v>
      </c>
      <c r="K2034" s="11">
        <v>37.298404959999999</v>
      </c>
      <c r="L2034" s="11" t="s">
        <v>20</v>
      </c>
      <c r="M2034" s="11" t="s">
        <v>14</v>
      </c>
      <c r="N2034" s="11">
        <f t="shared" si="217"/>
        <v>0</v>
      </c>
      <c r="O2034" s="11">
        <f t="shared" si="218"/>
        <v>0</v>
      </c>
      <c r="P2034" s="11">
        <f t="shared" si="219"/>
        <v>1</v>
      </c>
      <c r="Q2034" s="11">
        <f t="shared" si="220"/>
        <v>0</v>
      </c>
      <c r="R2034" s="11">
        <f t="shared" si="221"/>
        <v>0</v>
      </c>
      <c r="S2034" s="11">
        <f t="shared" si="222"/>
        <v>0</v>
      </c>
      <c r="T2034" s="9">
        <f t="shared" si="223"/>
        <v>0</v>
      </c>
      <c r="AT2034" s="18"/>
      <c r="AU2034" s="15"/>
      <c r="AV2034" s="15"/>
      <c r="AW2034" s="15"/>
      <c r="AX2034" s="15"/>
      <c r="AY2034" s="15"/>
      <c r="AZ2034" s="15"/>
      <c r="BA2034" s="15"/>
      <c r="BB2034" s="15"/>
      <c r="BC2034" s="15"/>
      <c r="BD2034" s="15"/>
      <c r="BE2034" s="15"/>
      <c r="BF2034" s="15"/>
      <c r="BG2034" s="15"/>
      <c r="BH2034" s="15"/>
      <c r="BI2034" s="15"/>
      <c r="BJ2034" s="15"/>
      <c r="BK2034" s="15"/>
      <c r="BL2034" s="15"/>
      <c r="BM2034" s="15"/>
      <c r="BN2034" s="15"/>
      <c r="BO2034" s="15"/>
      <c r="BQ2034" s="18"/>
      <c r="BR2034" s="15"/>
      <c r="BS2034" s="15"/>
      <c r="BT2034" s="15"/>
      <c r="BU2034" s="15"/>
      <c r="BV2034" s="15"/>
      <c r="BW2034" s="15"/>
      <c r="BX2034" s="15"/>
      <c r="BY2034" s="15"/>
    </row>
    <row r="2035" spans="1:77" ht="15" customHeight="1" x14ac:dyDescent="0.75">
      <c r="A2035" s="10">
        <v>0</v>
      </c>
      <c r="B2035" s="11">
        <v>13000</v>
      </c>
      <c r="C2035" s="11">
        <v>96172</v>
      </c>
      <c r="D2035" s="11">
        <v>112123</v>
      </c>
      <c r="E2035" s="11">
        <v>14</v>
      </c>
      <c r="F2035" s="11">
        <v>0</v>
      </c>
      <c r="G2035" s="11">
        <v>0</v>
      </c>
      <c r="H2035" s="11">
        <v>181.89180443999999</v>
      </c>
      <c r="I2035" s="11">
        <v>1</v>
      </c>
      <c r="J2035" s="11">
        <v>18</v>
      </c>
      <c r="K2035" s="11">
        <v>36.225571567000003</v>
      </c>
      <c r="L2035" s="11" t="s">
        <v>20</v>
      </c>
      <c r="M2035" s="11" t="s">
        <v>18</v>
      </c>
      <c r="N2035" s="11">
        <f t="shared" si="217"/>
        <v>0</v>
      </c>
      <c r="O2035" s="11">
        <f t="shared" si="218"/>
        <v>0</v>
      </c>
      <c r="P2035" s="11">
        <f t="shared" si="219"/>
        <v>0</v>
      </c>
      <c r="Q2035" s="11">
        <f t="shared" si="220"/>
        <v>0</v>
      </c>
      <c r="R2035" s="11">
        <f t="shared" si="221"/>
        <v>0</v>
      </c>
      <c r="S2035" s="11">
        <f t="shared" si="222"/>
        <v>1</v>
      </c>
      <c r="T2035" s="9">
        <f t="shared" si="223"/>
        <v>0</v>
      </c>
      <c r="AT2035" s="18"/>
      <c r="AU2035" s="15"/>
      <c r="AV2035" s="15"/>
      <c r="AW2035" s="15"/>
      <c r="AX2035" s="15"/>
      <c r="AY2035" s="15"/>
      <c r="AZ2035" s="15"/>
      <c r="BA2035" s="15"/>
      <c r="BB2035" s="15"/>
      <c r="BC2035" s="15"/>
      <c r="BD2035" s="15"/>
      <c r="BE2035" s="15"/>
      <c r="BF2035" s="15"/>
      <c r="BG2035" s="15"/>
      <c r="BH2035" s="15"/>
      <c r="BI2035" s="15"/>
      <c r="BJ2035" s="15"/>
      <c r="BK2035" s="15"/>
      <c r="BL2035" s="15"/>
      <c r="BM2035" s="15"/>
      <c r="BN2035" s="15"/>
      <c r="BO2035" s="15"/>
      <c r="BQ2035" s="18"/>
      <c r="BR2035" s="15"/>
      <c r="BS2035" s="15"/>
      <c r="BT2035" s="15"/>
      <c r="BU2035" s="15"/>
      <c r="BV2035" s="15"/>
      <c r="BW2035" s="15"/>
      <c r="BX2035" s="15"/>
      <c r="BY2035" s="15"/>
    </row>
    <row r="2036" spans="1:77" ht="15" customHeight="1" x14ac:dyDescent="0.75">
      <c r="A2036" s="10">
        <v>0</v>
      </c>
      <c r="B2036" s="11">
        <v>13000</v>
      </c>
      <c r="C2036" s="11">
        <v>88614</v>
      </c>
      <c r="D2036" s="11">
        <v>116994</v>
      </c>
      <c r="E2036" s="11">
        <v>13</v>
      </c>
      <c r="F2036" s="11">
        <v>0</v>
      </c>
      <c r="G2036" s="11">
        <v>2</v>
      </c>
      <c r="H2036" s="11">
        <v>188.82419909999999</v>
      </c>
      <c r="I2036" s="11">
        <v>0</v>
      </c>
      <c r="J2036" s="11">
        <v>28</v>
      </c>
      <c r="K2036" s="11">
        <v>32.619501636000003</v>
      </c>
      <c r="L2036" s="11" t="s">
        <v>13</v>
      </c>
      <c r="M2036" s="11" t="s">
        <v>18</v>
      </c>
      <c r="N2036" s="11">
        <f t="shared" si="217"/>
        <v>1</v>
      </c>
      <c r="O2036" s="11">
        <f t="shared" si="218"/>
        <v>0</v>
      </c>
      <c r="P2036" s="11">
        <f t="shared" si="219"/>
        <v>0</v>
      </c>
      <c r="Q2036" s="11">
        <f t="shared" si="220"/>
        <v>0</v>
      </c>
      <c r="R2036" s="11">
        <f t="shared" si="221"/>
        <v>0</v>
      </c>
      <c r="S2036" s="11">
        <f t="shared" si="222"/>
        <v>1</v>
      </c>
      <c r="T2036" s="9">
        <f t="shared" si="223"/>
        <v>188.82419909999999</v>
      </c>
      <c r="AT2036" s="18"/>
      <c r="AU2036" s="15"/>
      <c r="AV2036" s="15"/>
      <c r="AW2036" s="15"/>
      <c r="AX2036" s="15"/>
      <c r="AY2036" s="15"/>
      <c r="AZ2036" s="15"/>
      <c r="BA2036" s="15"/>
      <c r="BB2036" s="15"/>
      <c r="BC2036" s="15"/>
      <c r="BD2036" s="15"/>
      <c r="BE2036" s="15"/>
      <c r="BF2036" s="15"/>
      <c r="BG2036" s="15"/>
      <c r="BH2036" s="15"/>
      <c r="BI2036" s="15"/>
      <c r="BJ2036" s="15"/>
      <c r="BK2036" s="15"/>
      <c r="BL2036" s="15"/>
      <c r="BM2036" s="15"/>
      <c r="BN2036" s="15"/>
      <c r="BO2036" s="15"/>
      <c r="BQ2036" s="18"/>
      <c r="BR2036" s="15"/>
      <c r="BS2036" s="15"/>
      <c r="BT2036" s="15"/>
      <c r="BU2036" s="15"/>
      <c r="BV2036" s="15"/>
      <c r="BW2036" s="15"/>
      <c r="BX2036" s="15"/>
      <c r="BY2036" s="15"/>
    </row>
    <row r="2037" spans="1:77" ht="15" customHeight="1" x14ac:dyDescent="0.75">
      <c r="A2037" s="10">
        <v>0</v>
      </c>
      <c r="B2037" s="11">
        <v>13000</v>
      </c>
      <c r="C2037" s="11">
        <v>16913</v>
      </c>
      <c r="D2037" s="11">
        <v>48587</v>
      </c>
      <c r="E2037" s="11">
        <v>23</v>
      </c>
      <c r="F2037" s="11">
        <v>0</v>
      </c>
      <c r="G2037" s="11">
        <v>0</v>
      </c>
      <c r="H2037" s="11">
        <v>264.99215620000001</v>
      </c>
      <c r="I2037" s="11">
        <v>0</v>
      </c>
      <c r="J2037" s="11">
        <v>20</v>
      </c>
      <c r="K2037" s="11">
        <v>30.622635558999999</v>
      </c>
      <c r="L2037" s="11" t="s">
        <v>13</v>
      </c>
      <c r="M2037" s="11" t="s">
        <v>15</v>
      </c>
      <c r="N2037" s="11">
        <f t="shared" si="217"/>
        <v>1</v>
      </c>
      <c r="O2037" s="11">
        <f t="shared" si="218"/>
        <v>0</v>
      </c>
      <c r="P2037" s="11">
        <f t="shared" si="219"/>
        <v>0</v>
      </c>
      <c r="Q2037" s="11">
        <f t="shared" si="220"/>
        <v>1</v>
      </c>
      <c r="R2037" s="11">
        <f t="shared" si="221"/>
        <v>0</v>
      </c>
      <c r="S2037" s="11">
        <f t="shared" si="222"/>
        <v>0</v>
      </c>
      <c r="T2037" s="9">
        <f t="shared" si="223"/>
        <v>264.99215620000001</v>
      </c>
      <c r="AT2037" s="18"/>
      <c r="AU2037" s="15"/>
      <c r="AV2037" s="15"/>
      <c r="AW2037" s="15"/>
      <c r="AX2037" s="15"/>
      <c r="AY2037" s="15"/>
      <c r="AZ2037" s="15"/>
      <c r="BA2037" s="15"/>
      <c r="BB2037" s="15"/>
      <c r="BC2037" s="15"/>
      <c r="BD2037" s="15"/>
      <c r="BE2037" s="15"/>
      <c r="BF2037" s="15"/>
      <c r="BG2037" s="15"/>
      <c r="BH2037" s="15"/>
      <c r="BI2037" s="15"/>
      <c r="BJ2037" s="15"/>
      <c r="BK2037" s="15"/>
      <c r="BL2037" s="15"/>
      <c r="BM2037" s="15"/>
      <c r="BN2037" s="15"/>
      <c r="BO2037" s="15"/>
      <c r="BQ2037" s="18"/>
      <c r="BR2037" s="15"/>
      <c r="BS2037" s="15"/>
      <c r="BT2037" s="15"/>
      <c r="BU2037" s="15"/>
      <c r="BV2037" s="15"/>
      <c r="BW2037" s="15"/>
      <c r="BX2037" s="15"/>
      <c r="BY2037" s="15"/>
    </row>
    <row r="2038" spans="1:77" ht="15" customHeight="1" x14ac:dyDescent="0.75">
      <c r="A2038" s="10">
        <v>1</v>
      </c>
      <c r="B2038" s="11">
        <v>13000</v>
      </c>
      <c r="C2038" s="11">
        <v>125969</v>
      </c>
      <c r="D2038" s="11">
        <v>144076</v>
      </c>
      <c r="E2038" s="11">
        <v>4</v>
      </c>
      <c r="F2038" s="11">
        <v>0</v>
      </c>
      <c r="G2038" s="11">
        <v>0</v>
      </c>
      <c r="H2038" s="11">
        <v>110.19319627</v>
      </c>
      <c r="I2038" s="11">
        <v>2</v>
      </c>
      <c r="J2038" s="11">
        <v>30</v>
      </c>
      <c r="K2038" s="11">
        <v>48.977731697999999</v>
      </c>
      <c r="L2038" s="11" t="s">
        <v>20</v>
      </c>
      <c r="M2038" s="11" t="s">
        <v>14</v>
      </c>
      <c r="N2038" s="11">
        <f t="shared" si="217"/>
        <v>0</v>
      </c>
      <c r="O2038" s="11">
        <f t="shared" si="218"/>
        <v>0</v>
      </c>
      <c r="P2038" s="11">
        <f t="shared" si="219"/>
        <v>1</v>
      </c>
      <c r="Q2038" s="11">
        <f t="shared" si="220"/>
        <v>0</v>
      </c>
      <c r="R2038" s="11">
        <f t="shared" si="221"/>
        <v>0</v>
      </c>
      <c r="S2038" s="11">
        <f t="shared" si="222"/>
        <v>0</v>
      </c>
      <c r="T2038" s="9">
        <f t="shared" si="223"/>
        <v>0</v>
      </c>
      <c r="AT2038" s="18"/>
      <c r="AU2038" s="15"/>
      <c r="AV2038" s="15"/>
      <c r="AW2038" s="15"/>
      <c r="AX2038" s="15"/>
      <c r="AY2038" s="15"/>
      <c r="AZ2038" s="15"/>
      <c r="BA2038" s="15"/>
      <c r="BB2038" s="15"/>
      <c r="BC2038" s="15"/>
      <c r="BD2038" s="15"/>
      <c r="BE2038" s="15"/>
      <c r="BF2038" s="15"/>
      <c r="BG2038" s="15"/>
      <c r="BH2038" s="15"/>
      <c r="BI2038" s="15"/>
      <c r="BJ2038" s="15"/>
      <c r="BK2038" s="15"/>
      <c r="BL2038" s="15"/>
      <c r="BM2038" s="15"/>
      <c r="BN2038" s="15"/>
      <c r="BO2038" s="15"/>
      <c r="BQ2038" s="18"/>
      <c r="BR2038" s="15"/>
      <c r="BS2038" s="15"/>
      <c r="BT2038" s="15"/>
      <c r="BU2038" s="15"/>
      <c r="BV2038" s="15"/>
      <c r="BW2038" s="15"/>
      <c r="BX2038" s="15"/>
      <c r="BY2038" s="15"/>
    </row>
    <row r="2039" spans="1:77" ht="15" customHeight="1" x14ac:dyDescent="0.75">
      <c r="A2039" s="10">
        <v>1</v>
      </c>
      <c r="B2039" s="11">
        <v>13000</v>
      </c>
      <c r="C2039" s="11">
        <v>70000</v>
      </c>
      <c r="D2039" s="11">
        <v>90704</v>
      </c>
      <c r="E2039" s="11">
        <v>15</v>
      </c>
      <c r="F2039" s="11">
        <v>0</v>
      </c>
      <c r="G2039" s="11">
        <v>3</v>
      </c>
      <c r="H2039" s="11">
        <v>142.16666667000001</v>
      </c>
      <c r="I2039" s="11">
        <v>0</v>
      </c>
      <c r="J2039" s="11">
        <v>37</v>
      </c>
      <c r="K2039" s="11"/>
      <c r="L2039" s="11" t="s">
        <v>20</v>
      </c>
      <c r="M2039" s="11" t="s">
        <v>14</v>
      </c>
      <c r="N2039" s="11">
        <f t="shared" si="217"/>
        <v>0</v>
      </c>
      <c r="O2039" s="11">
        <f t="shared" si="218"/>
        <v>0</v>
      </c>
      <c r="P2039" s="11">
        <f t="shared" si="219"/>
        <v>1</v>
      </c>
      <c r="Q2039" s="11">
        <f t="shared" si="220"/>
        <v>0</v>
      </c>
      <c r="R2039" s="11">
        <f t="shared" si="221"/>
        <v>0</v>
      </c>
      <c r="S2039" s="11">
        <f t="shared" si="222"/>
        <v>0</v>
      </c>
      <c r="T2039" s="9">
        <f t="shared" si="223"/>
        <v>0</v>
      </c>
      <c r="AT2039" s="18"/>
      <c r="AU2039" s="15"/>
      <c r="AV2039" s="15"/>
      <c r="AW2039" s="15"/>
      <c r="AX2039" s="15"/>
      <c r="AY2039" s="15"/>
      <c r="AZ2039" s="15"/>
      <c r="BA2039" s="15"/>
      <c r="BB2039" s="15"/>
      <c r="BC2039" s="15"/>
      <c r="BD2039" s="15"/>
      <c r="BE2039" s="15"/>
      <c r="BF2039" s="15"/>
      <c r="BG2039" s="15"/>
      <c r="BH2039" s="15"/>
      <c r="BI2039" s="15"/>
      <c r="BJ2039" s="15"/>
      <c r="BK2039" s="15"/>
      <c r="BL2039" s="15"/>
      <c r="BM2039" s="15"/>
      <c r="BN2039" s="15"/>
      <c r="BO2039" s="15"/>
      <c r="BQ2039" s="18"/>
      <c r="BR2039" s="15"/>
      <c r="BS2039" s="15"/>
      <c r="BT2039" s="15"/>
      <c r="BU2039" s="15"/>
      <c r="BV2039" s="15"/>
      <c r="BW2039" s="15"/>
      <c r="BX2039" s="15"/>
      <c r="BY2039" s="15"/>
    </row>
    <row r="2040" spans="1:77" ht="15" customHeight="1" x14ac:dyDescent="0.75">
      <c r="A2040" s="10">
        <v>1</v>
      </c>
      <c r="B2040" s="11">
        <v>13000</v>
      </c>
      <c r="C2040" s="11">
        <v>34000</v>
      </c>
      <c r="D2040" s="11">
        <v>65000</v>
      </c>
      <c r="E2040" s="11">
        <v>4.5</v>
      </c>
      <c r="F2040" s="11">
        <v>0</v>
      </c>
      <c r="G2040" s="11">
        <v>1</v>
      </c>
      <c r="H2040" s="11">
        <v>148.5</v>
      </c>
      <c r="I2040" s="11">
        <v>2</v>
      </c>
      <c r="J2040" s="11">
        <v>24</v>
      </c>
      <c r="K2040" s="11"/>
      <c r="L2040" s="11" t="s">
        <v>13</v>
      </c>
      <c r="M2040" s="11" t="s">
        <v>14</v>
      </c>
      <c r="N2040" s="11">
        <f t="shared" si="217"/>
        <v>1</v>
      </c>
      <c r="O2040" s="11">
        <f t="shared" si="218"/>
        <v>0</v>
      </c>
      <c r="P2040" s="11">
        <f t="shared" si="219"/>
        <v>1</v>
      </c>
      <c r="Q2040" s="11">
        <f t="shared" si="220"/>
        <v>0</v>
      </c>
      <c r="R2040" s="11">
        <f t="shared" si="221"/>
        <v>0</v>
      </c>
      <c r="S2040" s="11">
        <f t="shared" si="222"/>
        <v>0</v>
      </c>
      <c r="T2040" s="9">
        <f t="shared" si="223"/>
        <v>148.5</v>
      </c>
      <c r="AT2040" s="18"/>
      <c r="AU2040" s="15"/>
      <c r="AV2040" s="15"/>
      <c r="AW2040" s="15"/>
      <c r="AX2040" s="15"/>
      <c r="AY2040" s="15"/>
      <c r="AZ2040" s="15"/>
      <c r="BA2040" s="15"/>
      <c r="BB2040" s="15"/>
      <c r="BC2040" s="15"/>
      <c r="BD2040" s="15"/>
      <c r="BE2040" s="15"/>
      <c r="BF2040" s="15"/>
      <c r="BG2040" s="15"/>
      <c r="BH2040" s="15"/>
      <c r="BI2040" s="15"/>
      <c r="BJ2040" s="15"/>
      <c r="BK2040" s="15"/>
      <c r="BL2040" s="15"/>
      <c r="BM2040" s="15"/>
      <c r="BN2040" s="15"/>
      <c r="BO2040" s="15"/>
      <c r="BQ2040" s="18"/>
      <c r="BR2040" s="15"/>
      <c r="BS2040" s="15"/>
      <c r="BT2040" s="15"/>
      <c r="BU2040" s="15"/>
      <c r="BV2040" s="15"/>
      <c r="BW2040" s="15"/>
      <c r="BX2040" s="15"/>
      <c r="BY2040" s="15"/>
    </row>
    <row r="2041" spans="1:77" ht="15" customHeight="1" x14ac:dyDescent="0.75">
      <c r="A2041" s="10">
        <v>0</v>
      </c>
      <c r="B2041" s="11">
        <v>13000</v>
      </c>
      <c r="C2041" s="11">
        <v>38200</v>
      </c>
      <c r="D2041" s="11">
        <v>64764</v>
      </c>
      <c r="E2041" s="11">
        <v>4</v>
      </c>
      <c r="F2041" s="11">
        <v>0</v>
      </c>
      <c r="G2041" s="11">
        <v>0</v>
      </c>
      <c r="H2041" s="11">
        <v>211.06666666999999</v>
      </c>
      <c r="I2041" s="11">
        <v>3</v>
      </c>
      <c r="J2041" s="11">
        <v>18</v>
      </c>
      <c r="K2041" s="11"/>
      <c r="L2041" s="11" t="s">
        <v>13</v>
      </c>
      <c r="M2041" s="11" t="s">
        <v>18</v>
      </c>
      <c r="N2041" s="11">
        <f t="shared" si="217"/>
        <v>1</v>
      </c>
      <c r="O2041" s="11">
        <f t="shared" si="218"/>
        <v>0</v>
      </c>
      <c r="P2041" s="11">
        <f t="shared" si="219"/>
        <v>0</v>
      </c>
      <c r="Q2041" s="11">
        <f t="shared" si="220"/>
        <v>0</v>
      </c>
      <c r="R2041" s="11">
        <f t="shared" si="221"/>
        <v>0</v>
      </c>
      <c r="S2041" s="11">
        <f t="shared" si="222"/>
        <v>1</v>
      </c>
      <c r="T2041" s="9">
        <f t="shared" si="223"/>
        <v>211.06666666999999</v>
      </c>
      <c r="AT2041" s="18"/>
      <c r="AU2041" s="15"/>
      <c r="AV2041" s="15"/>
      <c r="AW2041" s="15"/>
      <c r="AX2041" s="15"/>
      <c r="AY2041" s="15"/>
      <c r="AZ2041" s="15"/>
      <c r="BA2041" s="15"/>
      <c r="BB2041" s="15"/>
      <c r="BC2041" s="15"/>
      <c r="BD2041" s="15"/>
      <c r="BE2041" s="15"/>
      <c r="BF2041" s="15"/>
      <c r="BG2041" s="15"/>
      <c r="BH2041" s="15"/>
      <c r="BI2041" s="15"/>
      <c r="BJ2041" s="15"/>
      <c r="BK2041" s="15"/>
      <c r="BL2041" s="15"/>
      <c r="BM2041" s="15"/>
      <c r="BN2041" s="15"/>
      <c r="BO2041" s="15"/>
      <c r="BQ2041" s="18"/>
      <c r="BR2041" s="15"/>
      <c r="BS2041" s="15"/>
      <c r="BT2041" s="15"/>
      <c r="BU2041" s="15"/>
      <c r="BV2041" s="15"/>
      <c r="BW2041" s="15"/>
      <c r="BX2041" s="15"/>
      <c r="BY2041" s="15"/>
    </row>
    <row r="2042" spans="1:77" ht="15" customHeight="1" x14ac:dyDescent="0.75">
      <c r="A2042" s="10">
        <v>0</v>
      </c>
      <c r="B2042" s="11">
        <v>13000</v>
      </c>
      <c r="C2042" s="11">
        <v>6793</v>
      </c>
      <c r="D2042" s="11">
        <v>47700</v>
      </c>
      <c r="E2042" s="11">
        <v>4</v>
      </c>
      <c r="F2042" s="11">
        <v>0</v>
      </c>
      <c r="G2042" s="11">
        <v>0</v>
      </c>
      <c r="H2042" s="11">
        <v>304.36666666999997</v>
      </c>
      <c r="I2042" s="11">
        <v>0</v>
      </c>
      <c r="J2042" s="11">
        <v>16</v>
      </c>
      <c r="K2042" s="11"/>
      <c r="L2042" s="11" t="s">
        <v>20</v>
      </c>
      <c r="M2042" s="11" t="s">
        <v>18</v>
      </c>
      <c r="N2042" s="11">
        <f t="shared" si="217"/>
        <v>0</v>
      </c>
      <c r="O2042" s="11">
        <f t="shared" si="218"/>
        <v>0</v>
      </c>
      <c r="P2042" s="11">
        <f t="shared" si="219"/>
        <v>0</v>
      </c>
      <c r="Q2042" s="11">
        <f t="shared" si="220"/>
        <v>0</v>
      </c>
      <c r="R2042" s="11">
        <f t="shared" si="221"/>
        <v>0</v>
      </c>
      <c r="S2042" s="11">
        <f t="shared" si="222"/>
        <v>1</v>
      </c>
      <c r="T2042" s="9">
        <f t="shared" si="223"/>
        <v>0</v>
      </c>
      <c r="AT2042" s="18"/>
      <c r="AU2042" s="15"/>
      <c r="AV2042" s="15"/>
      <c r="AW2042" s="15"/>
      <c r="AX2042" s="15"/>
      <c r="AY2042" s="15"/>
      <c r="AZ2042" s="15"/>
      <c r="BA2042" s="15"/>
      <c r="BB2042" s="15"/>
      <c r="BC2042" s="15"/>
      <c r="BD2042" s="15"/>
      <c r="BE2042" s="15"/>
      <c r="BF2042" s="15"/>
      <c r="BG2042" s="15"/>
      <c r="BH2042" s="15"/>
      <c r="BI2042" s="15"/>
      <c r="BJ2042" s="15"/>
      <c r="BK2042" s="15"/>
      <c r="BL2042" s="15"/>
      <c r="BM2042" s="15"/>
      <c r="BN2042" s="15"/>
      <c r="BO2042" s="15"/>
      <c r="BQ2042" s="18"/>
      <c r="BR2042" s="15"/>
      <c r="BS2042" s="15"/>
      <c r="BT2042" s="15"/>
      <c r="BU2042" s="15"/>
      <c r="BV2042" s="15"/>
      <c r="BW2042" s="15"/>
      <c r="BX2042" s="15"/>
      <c r="BY2042" s="15"/>
    </row>
    <row r="2043" spans="1:77" ht="15" customHeight="1" x14ac:dyDescent="0.75">
      <c r="A2043" s="10">
        <v>0</v>
      </c>
      <c r="B2043" s="11">
        <v>13000</v>
      </c>
      <c r="C2043" s="11">
        <v>59000</v>
      </c>
      <c r="D2043" s="11">
        <v>83187</v>
      </c>
      <c r="E2043" s="11"/>
      <c r="F2043" s="11">
        <v>0</v>
      </c>
      <c r="G2043" s="11">
        <v>0</v>
      </c>
      <c r="H2043" s="11">
        <v>292.10000000000002</v>
      </c>
      <c r="I2043" s="11">
        <v>0</v>
      </c>
      <c r="J2043" s="11">
        <v>20</v>
      </c>
      <c r="K2043" s="11"/>
      <c r="L2043" s="11" t="s">
        <v>13</v>
      </c>
      <c r="M2043" s="11" t="s">
        <v>14</v>
      </c>
      <c r="N2043" s="11">
        <f t="shared" si="217"/>
        <v>1</v>
      </c>
      <c r="O2043" s="11">
        <f t="shared" si="218"/>
        <v>0</v>
      </c>
      <c r="P2043" s="11">
        <f t="shared" si="219"/>
        <v>1</v>
      </c>
      <c r="Q2043" s="11">
        <f t="shared" si="220"/>
        <v>0</v>
      </c>
      <c r="R2043" s="11">
        <f t="shared" si="221"/>
        <v>0</v>
      </c>
      <c r="S2043" s="11">
        <f t="shared" si="222"/>
        <v>0</v>
      </c>
      <c r="T2043" s="9">
        <f t="shared" si="223"/>
        <v>292.10000000000002</v>
      </c>
      <c r="AT2043" s="18"/>
      <c r="AU2043" s="15"/>
      <c r="AV2043" s="15"/>
      <c r="AW2043" s="15"/>
      <c r="AX2043" s="15"/>
      <c r="AY2043" s="15"/>
      <c r="AZ2043" s="15"/>
      <c r="BA2043" s="15"/>
      <c r="BB2043" s="15"/>
      <c r="BC2043" s="15"/>
      <c r="BD2043" s="15"/>
      <c r="BE2043" s="15"/>
      <c r="BF2043" s="15"/>
      <c r="BG2043" s="15"/>
      <c r="BH2043" s="15"/>
      <c r="BI2043" s="15"/>
      <c r="BJ2043" s="15"/>
      <c r="BK2043" s="15"/>
      <c r="BL2043" s="15"/>
      <c r="BM2043" s="15"/>
      <c r="BN2043" s="15"/>
      <c r="BO2043" s="15"/>
    </row>
    <row r="2044" spans="1:77" ht="15" customHeight="1" x14ac:dyDescent="0.75">
      <c r="A2044" s="10">
        <v>0</v>
      </c>
      <c r="B2044" s="11">
        <v>13000</v>
      </c>
      <c r="C2044" s="11">
        <v>61612</v>
      </c>
      <c r="D2044" s="11">
        <v>99132</v>
      </c>
      <c r="E2044" s="11">
        <v>8</v>
      </c>
      <c r="F2044" s="11">
        <v>0</v>
      </c>
      <c r="G2044" s="11">
        <v>0</v>
      </c>
      <c r="H2044" s="11">
        <v>262.73333332999999</v>
      </c>
      <c r="I2044" s="11">
        <v>1</v>
      </c>
      <c r="J2044" s="11">
        <v>12</v>
      </c>
      <c r="K2044" s="11"/>
      <c r="L2044" s="11" t="s">
        <v>13</v>
      </c>
      <c r="M2044" s="11" t="s">
        <v>18</v>
      </c>
      <c r="N2044" s="11">
        <f t="shared" si="217"/>
        <v>1</v>
      </c>
      <c r="O2044" s="11">
        <f t="shared" si="218"/>
        <v>0</v>
      </c>
      <c r="P2044" s="11">
        <f t="shared" si="219"/>
        <v>0</v>
      </c>
      <c r="Q2044" s="11">
        <f t="shared" si="220"/>
        <v>0</v>
      </c>
      <c r="R2044" s="11">
        <f t="shared" si="221"/>
        <v>0</v>
      </c>
      <c r="S2044" s="11">
        <f t="shared" si="222"/>
        <v>1</v>
      </c>
      <c r="T2044" s="9">
        <f t="shared" si="223"/>
        <v>262.73333332999999</v>
      </c>
      <c r="AT2044" s="18"/>
      <c r="AU2044" s="15"/>
      <c r="AV2044" s="15"/>
      <c r="AW2044" s="15"/>
      <c r="AX2044" s="15"/>
      <c r="AY2044" s="15"/>
      <c r="AZ2044" s="15"/>
      <c r="BA2044" s="15"/>
      <c r="BB2044" s="15"/>
      <c r="BC2044" s="15"/>
      <c r="BD2044" s="15"/>
      <c r="BE2044" s="15"/>
      <c r="BF2044" s="15"/>
      <c r="BG2044" s="15"/>
      <c r="BH2044" s="15"/>
      <c r="BI2044" s="15"/>
      <c r="BJ2044" s="15"/>
      <c r="BK2044" s="15"/>
      <c r="BL2044" s="15"/>
      <c r="BM2044" s="15"/>
      <c r="BN2044" s="15"/>
      <c r="BO2044" s="15"/>
    </row>
    <row r="2045" spans="1:77" ht="15" customHeight="1" x14ac:dyDescent="0.75">
      <c r="A2045" s="10">
        <v>0</v>
      </c>
      <c r="B2045" s="11">
        <v>13000</v>
      </c>
      <c r="C2045" s="11"/>
      <c r="D2045" s="11">
        <v>25425</v>
      </c>
      <c r="E2045" s="11">
        <v>13</v>
      </c>
      <c r="F2045" s="11"/>
      <c r="G2045" s="11"/>
      <c r="H2045" s="11">
        <v>90.933333332999993</v>
      </c>
      <c r="I2045" s="11">
        <v>2</v>
      </c>
      <c r="J2045" s="11">
        <v>9</v>
      </c>
      <c r="K2045" s="11"/>
      <c r="L2045" s="11" t="s">
        <v>20</v>
      </c>
      <c r="M2045" s="11" t="s">
        <v>14</v>
      </c>
      <c r="N2045" s="11">
        <f t="shared" si="217"/>
        <v>0</v>
      </c>
      <c r="O2045" s="11">
        <f t="shared" si="218"/>
        <v>0</v>
      </c>
      <c r="P2045" s="11">
        <f t="shared" si="219"/>
        <v>1</v>
      </c>
      <c r="Q2045" s="11">
        <f t="shared" si="220"/>
        <v>0</v>
      </c>
      <c r="R2045" s="11">
        <f t="shared" si="221"/>
        <v>0</v>
      </c>
      <c r="S2045" s="11">
        <f t="shared" si="222"/>
        <v>0</v>
      </c>
      <c r="T2045" s="9">
        <f t="shared" si="223"/>
        <v>0</v>
      </c>
      <c r="AT2045" s="18"/>
      <c r="AU2045" s="15"/>
      <c r="AV2045" s="15"/>
      <c r="AW2045" s="15"/>
      <c r="AX2045" s="15"/>
      <c r="AY2045" s="15"/>
      <c r="AZ2045" s="15"/>
      <c r="BA2045" s="15"/>
      <c r="BB2045" s="15"/>
      <c r="BC2045" s="15"/>
      <c r="BD2045" s="15"/>
      <c r="BE2045" s="15"/>
      <c r="BF2045" s="15"/>
      <c r="BG2045" s="15"/>
      <c r="BH2045" s="15"/>
      <c r="BI2045" s="15"/>
      <c r="BJ2045" s="15"/>
      <c r="BK2045" s="15"/>
      <c r="BL2045" s="15"/>
      <c r="BM2045" s="15"/>
      <c r="BN2045" s="15"/>
      <c r="BO2045" s="15"/>
    </row>
    <row r="2046" spans="1:77" ht="15" customHeight="1" x14ac:dyDescent="0.75">
      <c r="A2046" s="10">
        <v>0</v>
      </c>
      <c r="B2046" s="11">
        <v>13000</v>
      </c>
      <c r="C2046" s="11">
        <v>20200</v>
      </c>
      <c r="D2046" s="11">
        <v>37245</v>
      </c>
      <c r="E2046" s="11">
        <v>21</v>
      </c>
      <c r="F2046" s="11">
        <v>0</v>
      </c>
      <c r="G2046" s="11">
        <v>1</v>
      </c>
      <c r="H2046" s="11">
        <v>199.9</v>
      </c>
      <c r="I2046" s="11">
        <v>2</v>
      </c>
      <c r="J2046" s="11">
        <v>16</v>
      </c>
      <c r="K2046" s="11"/>
      <c r="L2046" s="11" t="s">
        <v>20</v>
      </c>
      <c r="M2046" s="11" t="s">
        <v>18</v>
      </c>
      <c r="N2046" s="11">
        <f t="shared" si="217"/>
        <v>0</v>
      </c>
      <c r="O2046" s="11">
        <f t="shared" si="218"/>
        <v>0</v>
      </c>
      <c r="P2046" s="11">
        <f t="shared" si="219"/>
        <v>0</v>
      </c>
      <c r="Q2046" s="11">
        <f t="shared" si="220"/>
        <v>0</v>
      </c>
      <c r="R2046" s="11">
        <f t="shared" si="221"/>
        <v>0</v>
      </c>
      <c r="S2046" s="11">
        <f t="shared" si="222"/>
        <v>1</v>
      </c>
      <c r="T2046" s="9">
        <f t="shared" si="223"/>
        <v>0</v>
      </c>
      <c r="AT2046" s="18"/>
      <c r="AU2046" s="15"/>
      <c r="AV2046" s="15"/>
      <c r="AW2046" s="15"/>
      <c r="AX2046" s="15"/>
      <c r="AY2046" s="15"/>
      <c r="AZ2046" s="15"/>
      <c r="BA2046" s="15"/>
      <c r="BB2046" s="15"/>
      <c r="BC2046" s="15"/>
      <c r="BD2046" s="15"/>
      <c r="BE2046" s="15"/>
      <c r="BF2046" s="15"/>
      <c r="BG2046" s="15"/>
      <c r="BH2046" s="15"/>
      <c r="BI2046" s="15"/>
      <c r="BJ2046" s="15"/>
      <c r="BK2046" s="15"/>
      <c r="BL2046" s="15"/>
      <c r="BM2046" s="15"/>
      <c r="BN2046" s="15"/>
      <c r="BO2046" s="15"/>
    </row>
    <row r="2047" spans="1:77" ht="15" customHeight="1" x14ac:dyDescent="0.75">
      <c r="A2047" s="10">
        <v>1</v>
      </c>
      <c r="B2047" s="11">
        <v>13000</v>
      </c>
      <c r="C2047" s="11">
        <v>7200</v>
      </c>
      <c r="D2047" s="11">
        <v>24869</v>
      </c>
      <c r="E2047" s="11">
        <v>0.7</v>
      </c>
      <c r="F2047" s="11">
        <v>9</v>
      </c>
      <c r="G2047" s="11">
        <v>1</v>
      </c>
      <c r="H2047" s="11">
        <v>193.8</v>
      </c>
      <c r="I2047" s="11">
        <v>0</v>
      </c>
      <c r="J2047" s="11">
        <v>9</v>
      </c>
      <c r="K2047" s="11"/>
      <c r="L2047" s="11" t="s">
        <v>13</v>
      </c>
      <c r="M2047" s="11" t="s">
        <v>14</v>
      </c>
      <c r="N2047" s="11">
        <f t="shared" si="217"/>
        <v>1</v>
      </c>
      <c r="O2047" s="11">
        <f t="shared" si="218"/>
        <v>0</v>
      </c>
      <c r="P2047" s="11">
        <f t="shared" si="219"/>
        <v>1</v>
      </c>
      <c r="Q2047" s="11">
        <f t="shared" si="220"/>
        <v>0</v>
      </c>
      <c r="R2047" s="11">
        <f t="shared" si="221"/>
        <v>0</v>
      </c>
      <c r="S2047" s="11">
        <f t="shared" si="222"/>
        <v>0</v>
      </c>
      <c r="T2047" s="9">
        <f t="shared" si="223"/>
        <v>193.8</v>
      </c>
      <c r="AT2047" s="18"/>
      <c r="AU2047" s="15"/>
      <c r="AV2047" s="15"/>
      <c r="AW2047" s="15"/>
      <c r="AX2047" s="15"/>
      <c r="AY2047" s="15"/>
      <c r="AZ2047" s="15"/>
      <c r="BA2047" s="15"/>
      <c r="BB2047" s="15"/>
      <c r="BC2047" s="15"/>
      <c r="BD2047" s="15"/>
      <c r="BE2047" s="15"/>
      <c r="BF2047" s="15"/>
      <c r="BG2047" s="15"/>
      <c r="BH2047" s="15"/>
      <c r="BI2047" s="15"/>
      <c r="BJ2047" s="15"/>
      <c r="BK2047" s="15"/>
      <c r="BL2047" s="15"/>
      <c r="BM2047" s="15"/>
      <c r="BN2047" s="15"/>
      <c r="BO2047" s="15"/>
    </row>
    <row r="2048" spans="1:77" ht="15" customHeight="1" x14ac:dyDescent="0.75">
      <c r="A2048" s="10">
        <v>1</v>
      </c>
      <c r="B2048" s="11">
        <v>13000</v>
      </c>
      <c r="C2048" s="11">
        <v>41193</v>
      </c>
      <c r="D2048" s="11">
        <v>58000</v>
      </c>
      <c r="E2048" s="11">
        <v>18</v>
      </c>
      <c r="F2048" s="11">
        <v>3</v>
      </c>
      <c r="G2048" s="11">
        <v>2</v>
      </c>
      <c r="H2048" s="11">
        <v>66.933333332999993</v>
      </c>
      <c r="I2048" s="11">
        <v>4</v>
      </c>
      <c r="J2048" s="11">
        <v>7</v>
      </c>
      <c r="K2048" s="11"/>
      <c r="L2048" s="11" t="s">
        <v>20</v>
      </c>
      <c r="M2048" s="11" t="s">
        <v>14</v>
      </c>
      <c r="N2048" s="11">
        <f t="shared" si="217"/>
        <v>0</v>
      </c>
      <c r="O2048" s="11">
        <f t="shared" si="218"/>
        <v>0</v>
      </c>
      <c r="P2048" s="11">
        <f t="shared" si="219"/>
        <v>1</v>
      </c>
      <c r="Q2048" s="11">
        <f t="shared" si="220"/>
        <v>0</v>
      </c>
      <c r="R2048" s="11">
        <f t="shared" si="221"/>
        <v>0</v>
      </c>
      <c r="S2048" s="11">
        <f t="shared" si="222"/>
        <v>0</v>
      </c>
      <c r="T2048" s="9">
        <f t="shared" si="223"/>
        <v>0</v>
      </c>
      <c r="AT2048" s="18"/>
      <c r="AU2048" s="15"/>
      <c r="AV2048" s="15"/>
      <c r="AW2048" s="15"/>
      <c r="AX2048" s="15"/>
      <c r="AY2048" s="15"/>
      <c r="AZ2048" s="15"/>
      <c r="BA2048" s="15"/>
      <c r="BB2048" s="15"/>
      <c r="BC2048" s="15"/>
      <c r="BD2048" s="15"/>
      <c r="BE2048" s="15"/>
      <c r="BF2048" s="15"/>
      <c r="BG2048" s="15"/>
      <c r="BH2048" s="15"/>
      <c r="BI2048" s="15"/>
      <c r="BJ2048" s="15"/>
      <c r="BK2048" s="15"/>
      <c r="BL2048" s="15"/>
      <c r="BM2048" s="15"/>
      <c r="BN2048" s="15"/>
      <c r="BO2048" s="15"/>
    </row>
    <row r="2049" spans="1:67" ht="15" customHeight="1" x14ac:dyDescent="0.75">
      <c r="A2049" s="10">
        <v>1</v>
      </c>
      <c r="B2049" s="11">
        <v>13000</v>
      </c>
      <c r="C2049" s="11">
        <v>36223</v>
      </c>
      <c r="D2049" s="11"/>
      <c r="E2049" s="11">
        <v>9</v>
      </c>
      <c r="F2049" s="11">
        <v>1</v>
      </c>
      <c r="G2049" s="11">
        <v>0</v>
      </c>
      <c r="H2049" s="11">
        <v>132.86666667</v>
      </c>
      <c r="I2049" s="11">
        <v>0</v>
      </c>
      <c r="J2049" s="11">
        <v>14</v>
      </c>
      <c r="K2049" s="11"/>
      <c r="L2049" s="11" t="s">
        <v>20</v>
      </c>
      <c r="M2049" s="11" t="s">
        <v>14</v>
      </c>
      <c r="N2049" s="11">
        <f t="shared" si="217"/>
        <v>0</v>
      </c>
      <c r="O2049" s="11">
        <f t="shared" si="218"/>
        <v>0</v>
      </c>
      <c r="P2049" s="11">
        <f t="shared" si="219"/>
        <v>1</v>
      </c>
      <c r="Q2049" s="11">
        <f t="shared" si="220"/>
        <v>0</v>
      </c>
      <c r="R2049" s="11">
        <f t="shared" si="221"/>
        <v>0</v>
      </c>
      <c r="S2049" s="11">
        <f t="shared" si="222"/>
        <v>0</v>
      </c>
      <c r="T2049" s="9">
        <f t="shared" si="223"/>
        <v>0</v>
      </c>
      <c r="AT2049" s="18"/>
      <c r="AU2049" s="15"/>
      <c r="AV2049" s="15"/>
      <c r="AW2049" s="15"/>
      <c r="AX2049" s="15"/>
      <c r="AY2049" s="15"/>
      <c r="AZ2049" s="15"/>
      <c r="BA2049" s="15"/>
      <c r="BB2049" s="15"/>
      <c r="BC2049" s="15"/>
      <c r="BD2049" s="15"/>
      <c r="BE2049" s="15"/>
      <c r="BF2049" s="15"/>
      <c r="BG2049" s="15"/>
      <c r="BH2049" s="15"/>
      <c r="BI2049" s="15"/>
      <c r="BJ2049" s="15"/>
      <c r="BK2049" s="15"/>
      <c r="BL2049" s="15"/>
      <c r="BM2049" s="15"/>
      <c r="BN2049" s="15"/>
      <c r="BO2049" s="15"/>
    </row>
    <row r="2050" spans="1:67" ht="15" customHeight="1" x14ac:dyDescent="0.75">
      <c r="A2050" s="10">
        <v>1</v>
      </c>
      <c r="B2050" s="11">
        <v>13000</v>
      </c>
      <c r="C2050" s="11">
        <v>43744</v>
      </c>
      <c r="D2050" s="11">
        <v>60000</v>
      </c>
      <c r="E2050" s="11">
        <v>22</v>
      </c>
      <c r="F2050" s="11">
        <v>0</v>
      </c>
      <c r="G2050" s="11">
        <v>1</v>
      </c>
      <c r="H2050" s="11">
        <v>21.266666666999999</v>
      </c>
      <c r="I2050" s="11">
        <v>1</v>
      </c>
      <c r="J2050" s="11">
        <v>15</v>
      </c>
      <c r="K2050" s="11"/>
      <c r="L2050" s="11" t="s">
        <v>20</v>
      </c>
      <c r="M2050" s="11" t="s">
        <v>19</v>
      </c>
      <c r="N2050" s="11">
        <f t="shared" si="217"/>
        <v>0</v>
      </c>
      <c r="O2050" s="11">
        <f t="shared" si="218"/>
        <v>0</v>
      </c>
      <c r="P2050" s="11">
        <f t="shared" si="219"/>
        <v>0</v>
      </c>
      <c r="Q2050" s="11">
        <f t="shared" si="220"/>
        <v>0</v>
      </c>
      <c r="R2050" s="11">
        <f t="shared" si="221"/>
        <v>0</v>
      </c>
      <c r="S2050" s="11">
        <f t="shared" si="222"/>
        <v>0</v>
      </c>
      <c r="T2050" s="9">
        <f t="shared" si="223"/>
        <v>0</v>
      </c>
      <c r="AT2050" s="18"/>
      <c r="AU2050" s="15"/>
      <c r="AV2050" s="15"/>
      <c r="AW2050" s="15"/>
      <c r="AX2050" s="15"/>
      <c r="AY2050" s="15"/>
      <c r="AZ2050" s="15"/>
      <c r="BA2050" s="15"/>
      <c r="BB2050" s="15"/>
      <c r="BC2050" s="15"/>
      <c r="BD2050" s="15"/>
      <c r="BE2050" s="15"/>
      <c r="BF2050" s="15"/>
      <c r="BG2050" s="15"/>
      <c r="BH2050" s="15"/>
      <c r="BI2050" s="15"/>
      <c r="BJ2050" s="15"/>
      <c r="BK2050" s="15"/>
      <c r="BL2050" s="15"/>
      <c r="BM2050" s="15"/>
      <c r="BN2050" s="15"/>
      <c r="BO2050" s="15"/>
    </row>
    <row r="2051" spans="1:67" ht="15" customHeight="1" x14ac:dyDescent="0.75">
      <c r="A2051" s="10">
        <v>1</v>
      </c>
      <c r="B2051" s="11">
        <v>13000</v>
      </c>
      <c r="C2051" s="11">
        <v>94941</v>
      </c>
      <c r="D2051" s="11">
        <v>120000</v>
      </c>
      <c r="E2051" s="11">
        <v>0.1</v>
      </c>
      <c r="F2051" s="11">
        <v>0</v>
      </c>
      <c r="G2051" s="11">
        <v>0</v>
      </c>
      <c r="H2051" s="11">
        <v>132.86666667</v>
      </c>
      <c r="I2051" s="11">
        <v>0</v>
      </c>
      <c r="J2051" s="11">
        <v>21</v>
      </c>
      <c r="K2051" s="11"/>
      <c r="L2051" s="11" t="s">
        <v>20</v>
      </c>
      <c r="M2051" s="11" t="s">
        <v>18</v>
      </c>
      <c r="N2051" s="11">
        <f t="shared" ref="N2051:N2114" si="224">IF(L2051="HomeImp",1,0)</f>
        <v>0</v>
      </c>
      <c r="O2051" s="11">
        <f t="shared" ref="O2051:O2114" si="225">IF(M2051="Mgr",1,0)</f>
        <v>0</v>
      </c>
      <c r="P2051" s="11">
        <f t="shared" ref="P2051:P2114" si="226">IF(M2051="Other",1,0)</f>
        <v>0</v>
      </c>
      <c r="Q2051" s="11">
        <f t="shared" ref="Q2051:Q2114" si="227">IF(M2051="Office",1,0)</f>
        <v>0</v>
      </c>
      <c r="R2051" s="11">
        <f t="shared" ref="R2051:R2114" si="228">IF(M2051="Sales",1,0)</f>
        <v>0</v>
      </c>
      <c r="S2051" s="11">
        <f t="shared" ref="S2051:S2114" si="229">IF(M2051="ProfExe",1,0)</f>
        <v>1</v>
      </c>
      <c r="T2051" s="9">
        <f t="shared" ref="T2051:T2114" si="230">H2051*N2051</f>
        <v>0</v>
      </c>
      <c r="AT2051" s="18"/>
      <c r="AU2051" s="15"/>
      <c r="AV2051" s="15"/>
      <c r="AW2051" s="15"/>
      <c r="AX2051" s="15"/>
      <c r="AY2051" s="15"/>
      <c r="AZ2051" s="15"/>
      <c r="BA2051" s="15"/>
      <c r="BB2051" s="15"/>
      <c r="BC2051" s="15"/>
      <c r="BD2051" s="15"/>
      <c r="BE2051" s="15"/>
      <c r="BF2051" s="15"/>
      <c r="BG2051" s="15"/>
      <c r="BH2051" s="15"/>
      <c r="BI2051" s="15"/>
      <c r="BJ2051" s="15"/>
      <c r="BK2051" s="15"/>
      <c r="BL2051" s="15"/>
      <c r="BM2051" s="15"/>
      <c r="BN2051" s="15"/>
      <c r="BO2051" s="15"/>
    </row>
    <row r="2052" spans="1:67" ht="15" customHeight="1" x14ac:dyDescent="0.75">
      <c r="A2052" s="10">
        <v>1</v>
      </c>
      <c r="B2052" s="11">
        <v>13000</v>
      </c>
      <c r="C2052" s="11">
        <v>137618</v>
      </c>
      <c r="D2052" s="11">
        <v>159000</v>
      </c>
      <c r="E2052" s="11">
        <v>9</v>
      </c>
      <c r="F2052" s="11">
        <v>2</v>
      </c>
      <c r="G2052" s="11">
        <v>6</v>
      </c>
      <c r="H2052" s="11">
        <v>106.53333333</v>
      </c>
      <c r="I2052" s="11">
        <v>6</v>
      </c>
      <c r="J2052" s="11">
        <v>37</v>
      </c>
      <c r="K2052" s="11"/>
      <c r="L2052" s="11" t="s">
        <v>20</v>
      </c>
      <c r="M2052" s="11" t="s">
        <v>18</v>
      </c>
      <c r="N2052" s="11">
        <f t="shared" si="224"/>
        <v>0</v>
      </c>
      <c r="O2052" s="11">
        <f t="shared" si="225"/>
        <v>0</v>
      </c>
      <c r="P2052" s="11">
        <f t="shared" si="226"/>
        <v>0</v>
      </c>
      <c r="Q2052" s="11">
        <f t="shared" si="227"/>
        <v>0</v>
      </c>
      <c r="R2052" s="11">
        <f t="shared" si="228"/>
        <v>0</v>
      </c>
      <c r="S2052" s="11">
        <f t="shared" si="229"/>
        <v>1</v>
      </c>
      <c r="T2052" s="9">
        <f t="shared" si="230"/>
        <v>0</v>
      </c>
      <c r="AT2052" s="18"/>
      <c r="AU2052" s="15"/>
      <c r="AV2052" s="15"/>
      <c r="AW2052" s="15"/>
      <c r="AX2052" s="15"/>
      <c r="AY2052" s="15"/>
      <c r="AZ2052" s="15"/>
      <c r="BA2052" s="15"/>
      <c r="BB2052" s="15"/>
      <c r="BC2052" s="15"/>
      <c r="BD2052" s="15"/>
      <c r="BE2052" s="15"/>
      <c r="BF2052" s="15"/>
      <c r="BG2052" s="15"/>
      <c r="BH2052" s="15"/>
      <c r="BI2052" s="15"/>
      <c r="BJ2052" s="15"/>
      <c r="BK2052" s="15"/>
      <c r="BL2052" s="15"/>
      <c r="BM2052" s="15"/>
      <c r="BN2052" s="15"/>
      <c r="BO2052" s="15"/>
    </row>
    <row r="2053" spans="1:67" ht="15" customHeight="1" x14ac:dyDescent="0.75">
      <c r="A2053" s="10">
        <v>1</v>
      </c>
      <c r="B2053" s="11">
        <v>13000</v>
      </c>
      <c r="C2053" s="11">
        <v>47000</v>
      </c>
      <c r="D2053" s="11">
        <v>60000</v>
      </c>
      <c r="E2053" s="11">
        <v>1</v>
      </c>
      <c r="F2053" s="11">
        <v>0</v>
      </c>
      <c r="G2053" s="11">
        <v>0</v>
      </c>
      <c r="H2053" s="11"/>
      <c r="I2053" s="11">
        <v>3</v>
      </c>
      <c r="J2053" s="11">
        <v>12</v>
      </c>
      <c r="K2053" s="11"/>
      <c r="L2053" s="11" t="s">
        <v>13</v>
      </c>
      <c r="M2053" s="11" t="s">
        <v>19</v>
      </c>
      <c r="N2053" s="11">
        <f t="shared" si="224"/>
        <v>1</v>
      </c>
      <c r="O2053" s="11">
        <f t="shared" si="225"/>
        <v>0</v>
      </c>
      <c r="P2053" s="11">
        <f t="shared" si="226"/>
        <v>0</v>
      </c>
      <c r="Q2053" s="11">
        <f t="shared" si="227"/>
        <v>0</v>
      </c>
      <c r="R2053" s="11">
        <f t="shared" si="228"/>
        <v>0</v>
      </c>
      <c r="S2053" s="11">
        <f t="shared" si="229"/>
        <v>0</v>
      </c>
      <c r="T2053" s="9">
        <f t="shared" si="230"/>
        <v>0</v>
      </c>
      <c r="AT2053" s="18"/>
      <c r="AU2053" s="15"/>
      <c r="AV2053" s="15"/>
      <c r="AW2053" s="15"/>
      <c r="AX2053" s="15"/>
      <c r="AY2053" s="15"/>
      <c r="AZ2053" s="15"/>
      <c r="BA2053" s="15"/>
      <c r="BB2053" s="15"/>
      <c r="BC2053" s="15"/>
      <c r="BD2053" s="15"/>
      <c r="BE2053" s="15"/>
      <c r="BF2053" s="15"/>
      <c r="BG2053" s="15"/>
      <c r="BH2053" s="15"/>
      <c r="BI2053" s="15"/>
      <c r="BJ2053" s="15"/>
      <c r="BK2053" s="15"/>
      <c r="BL2053" s="15"/>
      <c r="BM2053" s="15"/>
      <c r="BN2053" s="15"/>
      <c r="BO2053" s="15"/>
    </row>
    <row r="2054" spans="1:67" ht="15" customHeight="1" x14ac:dyDescent="0.75">
      <c r="A2054" s="10">
        <v>1</v>
      </c>
      <c r="B2054" s="11">
        <v>13000</v>
      </c>
      <c r="C2054" s="11">
        <v>177000</v>
      </c>
      <c r="D2054" s="11">
        <v>200000</v>
      </c>
      <c r="E2054" s="11">
        <v>3</v>
      </c>
      <c r="F2054" s="11">
        <v>0</v>
      </c>
      <c r="G2054" s="11">
        <v>2</v>
      </c>
      <c r="H2054" s="11">
        <v>195.83333332999999</v>
      </c>
      <c r="I2054" s="11">
        <v>1</v>
      </c>
      <c r="J2054" s="11">
        <v>50</v>
      </c>
      <c r="K2054" s="11"/>
      <c r="L2054" s="11" t="s">
        <v>20</v>
      </c>
      <c r="M2054" s="11" t="s">
        <v>17</v>
      </c>
      <c r="N2054" s="11">
        <f t="shared" si="224"/>
        <v>0</v>
      </c>
      <c r="O2054" s="11">
        <f t="shared" si="225"/>
        <v>1</v>
      </c>
      <c r="P2054" s="11">
        <f t="shared" si="226"/>
        <v>0</v>
      </c>
      <c r="Q2054" s="11">
        <f t="shared" si="227"/>
        <v>0</v>
      </c>
      <c r="R2054" s="11">
        <f t="shared" si="228"/>
        <v>0</v>
      </c>
      <c r="S2054" s="11">
        <f t="shared" si="229"/>
        <v>0</v>
      </c>
      <c r="T2054" s="9">
        <f t="shared" si="230"/>
        <v>0</v>
      </c>
      <c r="AT2054" s="18"/>
      <c r="AU2054" s="15"/>
      <c r="AV2054" s="15"/>
      <c r="AW2054" s="15"/>
      <c r="AX2054" s="15"/>
      <c r="AY2054" s="15"/>
      <c r="AZ2054" s="15"/>
      <c r="BA2054" s="15"/>
      <c r="BB2054" s="15"/>
      <c r="BC2054" s="15"/>
      <c r="BD2054" s="15"/>
      <c r="BE2054" s="15"/>
      <c r="BF2054" s="15"/>
      <c r="BG2054" s="15"/>
      <c r="BH2054" s="15"/>
      <c r="BI2054" s="15"/>
      <c r="BJ2054" s="15"/>
      <c r="BK2054" s="15"/>
      <c r="BL2054" s="15"/>
      <c r="BM2054" s="15"/>
      <c r="BN2054" s="15"/>
      <c r="BO2054" s="15"/>
    </row>
    <row r="2055" spans="1:67" ht="15" customHeight="1" x14ac:dyDescent="0.75">
      <c r="A2055" s="10">
        <v>1</v>
      </c>
      <c r="B2055" s="11">
        <v>13000</v>
      </c>
      <c r="C2055" s="11">
        <v>60000</v>
      </c>
      <c r="D2055" s="11">
        <v>86400</v>
      </c>
      <c r="E2055" s="11">
        <v>12</v>
      </c>
      <c r="F2055" s="11">
        <v>0</v>
      </c>
      <c r="G2055" s="11">
        <v>2</v>
      </c>
      <c r="H2055" s="11">
        <v>149.16666667000001</v>
      </c>
      <c r="I2055" s="11">
        <v>0</v>
      </c>
      <c r="J2055" s="11">
        <v>28</v>
      </c>
      <c r="K2055" s="11"/>
      <c r="L2055" s="11" t="s">
        <v>20</v>
      </c>
      <c r="M2055" s="11" t="s">
        <v>14</v>
      </c>
      <c r="N2055" s="11">
        <f t="shared" si="224"/>
        <v>0</v>
      </c>
      <c r="O2055" s="11">
        <f t="shared" si="225"/>
        <v>0</v>
      </c>
      <c r="P2055" s="11">
        <f t="shared" si="226"/>
        <v>1</v>
      </c>
      <c r="Q2055" s="11">
        <f t="shared" si="227"/>
        <v>0</v>
      </c>
      <c r="R2055" s="11">
        <f t="shared" si="228"/>
        <v>0</v>
      </c>
      <c r="S2055" s="11">
        <f t="shared" si="229"/>
        <v>0</v>
      </c>
      <c r="T2055" s="9">
        <f t="shared" si="230"/>
        <v>0</v>
      </c>
      <c r="AT2055" s="18"/>
      <c r="AU2055" s="15"/>
      <c r="AV2055" s="15"/>
      <c r="AW2055" s="15"/>
      <c r="AX2055" s="15"/>
      <c r="AY2055" s="15"/>
      <c r="AZ2055" s="15"/>
      <c r="BA2055" s="15"/>
      <c r="BB2055" s="15"/>
      <c r="BC2055" s="15"/>
      <c r="BD2055" s="15"/>
      <c r="BE2055" s="15"/>
      <c r="BF2055" s="15"/>
      <c r="BG2055" s="15"/>
      <c r="BH2055" s="15"/>
      <c r="BI2055" s="15"/>
      <c r="BJ2055" s="15"/>
      <c r="BK2055" s="15"/>
      <c r="BL2055" s="15"/>
      <c r="BM2055" s="15"/>
      <c r="BN2055" s="15"/>
      <c r="BO2055" s="15"/>
    </row>
    <row r="2056" spans="1:67" ht="15" customHeight="1" x14ac:dyDescent="0.75">
      <c r="A2056" s="10">
        <v>1</v>
      </c>
      <c r="B2056" s="11">
        <v>13000</v>
      </c>
      <c r="C2056" s="11">
        <v>111000</v>
      </c>
      <c r="D2056" s="11">
        <v>137813</v>
      </c>
      <c r="E2056" s="11">
        <v>6</v>
      </c>
      <c r="F2056" s="11">
        <v>2</v>
      </c>
      <c r="G2056" s="11">
        <v>2</v>
      </c>
      <c r="H2056" s="11">
        <v>138.33333332999999</v>
      </c>
      <c r="I2056" s="11">
        <v>3</v>
      </c>
      <c r="J2056" s="11">
        <v>65</v>
      </c>
      <c r="K2056" s="11"/>
      <c r="L2056" s="11"/>
      <c r="M2056" s="11" t="s">
        <v>17</v>
      </c>
      <c r="N2056" s="11">
        <f t="shared" si="224"/>
        <v>0</v>
      </c>
      <c r="O2056" s="11">
        <f t="shared" si="225"/>
        <v>1</v>
      </c>
      <c r="P2056" s="11">
        <f t="shared" si="226"/>
        <v>0</v>
      </c>
      <c r="Q2056" s="11">
        <f t="shared" si="227"/>
        <v>0</v>
      </c>
      <c r="R2056" s="11">
        <f t="shared" si="228"/>
        <v>0</v>
      </c>
      <c r="S2056" s="11">
        <f t="shared" si="229"/>
        <v>0</v>
      </c>
      <c r="T2056" s="9">
        <f t="shared" si="230"/>
        <v>0</v>
      </c>
      <c r="AT2056" s="18"/>
      <c r="AU2056" s="15"/>
      <c r="AV2056" s="15"/>
      <c r="AW2056" s="15"/>
      <c r="AX2056" s="15"/>
      <c r="AY2056" s="15"/>
      <c r="AZ2056" s="15"/>
      <c r="BA2056" s="15"/>
      <c r="BB2056" s="15"/>
      <c r="BC2056" s="15"/>
      <c r="BD2056" s="15"/>
      <c r="BE2056" s="15"/>
      <c r="BF2056" s="15"/>
      <c r="BG2056" s="15"/>
      <c r="BH2056" s="15"/>
      <c r="BI2056" s="15"/>
      <c r="BJ2056" s="15"/>
      <c r="BK2056" s="15"/>
      <c r="BL2056" s="15"/>
      <c r="BM2056" s="15"/>
      <c r="BN2056" s="15"/>
      <c r="BO2056" s="15"/>
    </row>
    <row r="2057" spans="1:67" ht="15" customHeight="1" x14ac:dyDescent="0.75">
      <c r="A2057" s="10">
        <v>1</v>
      </c>
      <c r="B2057" s="11">
        <v>13000</v>
      </c>
      <c r="C2057" s="11">
        <v>152029</v>
      </c>
      <c r="D2057" s="11">
        <v>173750</v>
      </c>
      <c r="E2057" s="11">
        <v>20</v>
      </c>
      <c r="F2057" s="11">
        <v>0</v>
      </c>
      <c r="G2057" s="11">
        <v>0</v>
      </c>
      <c r="H2057" s="11">
        <v>19.333333332999999</v>
      </c>
      <c r="I2057" s="11">
        <v>7</v>
      </c>
      <c r="J2057" s="11">
        <v>5</v>
      </c>
      <c r="K2057" s="11"/>
      <c r="L2057" s="11" t="s">
        <v>13</v>
      </c>
      <c r="M2057" s="11" t="s">
        <v>18</v>
      </c>
      <c r="N2057" s="11">
        <f t="shared" si="224"/>
        <v>1</v>
      </c>
      <c r="O2057" s="11">
        <f t="shared" si="225"/>
        <v>0</v>
      </c>
      <c r="P2057" s="11">
        <f t="shared" si="226"/>
        <v>0</v>
      </c>
      <c r="Q2057" s="11">
        <f t="shared" si="227"/>
        <v>0</v>
      </c>
      <c r="R2057" s="11">
        <f t="shared" si="228"/>
        <v>0</v>
      </c>
      <c r="S2057" s="11">
        <f t="shared" si="229"/>
        <v>1</v>
      </c>
      <c r="T2057" s="9">
        <f t="shared" si="230"/>
        <v>19.333333332999999</v>
      </c>
      <c r="AT2057" s="18"/>
      <c r="AU2057" s="15"/>
      <c r="AV2057" s="15"/>
      <c r="AW2057" s="15"/>
      <c r="AX2057" s="15"/>
      <c r="AY2057" s="15"/>
      <c r="AZ2057" s="15"/>
      <c r="BA2057" s="15"/>
      <c r="BB2057" s="15"/>
      <c r="BC2057" s="15"/>
      <c r="BD2057" s="15"/>
      <c r="BE2057" s="15"/>
      <c r="BF2057" s="15"/>
      <c r="BG2057" s="15"/>
      <c r="BH2057" s="15"/>
      <c r="BI2057" s="15"/>
      <c r="BJ2057" s="15"/>
      <c r="BK2057" s="15"/>
      <c r="BL2057" s="15"/>
      <c r="BM2057" s="15"/>
      <c r="BN2057" s="15"/>
      <c r="BO2057" s="15"/>
    </row>
    <row r="2058" spans="1:67" ht="15" customHeight="1" x14ac:dyDescent="0.75">
      <c r="A2058" s="10">
        <v>0</v>
      </c>
      <c r="B2058" s="11">
        <v>13000</v>
      </c>
      <c r="C2058" s="11">
        <v>26863</v>
      </c>
      <c r="D2058" s="11">
        <v>44218</v>
      </c>
      <c r="E2058" s="11">
        <v>10</v>
      </c>
      <c r="F2058" s="11">
        <v>0</v>
      </c>
      <c r="G2058" s="11">
        <v>0</v>
      </c>
      <c r="H2058" s="11">
        <v>92.999593410000003</v>
      </c>
      <c r="I2058" s="11">
        <v>2</v>
      </c>
      <c r="J2058" s="11">
        <v>11</v>
      </c>
      <c r="K2058" s="11">
        <v>29.112936155</v>
      </c>
      <c r="L2058" s="11" t="s">
        <v>13</v>
      </c>
      <c r="M2058" s="11" t="s">
        <v>14</v>
      </c>
      <c r="N2058" s="11">
        <f t="shared" si="224"/>
        <v>1</v>
      </c>
      <c r="O2058" s="11">
        <f t="shared" si="225"/>
        <v>0</v>
      </c>
      <c r="P2058" s="11">
        <f t="shared" si="226"/>
        <v>1</v>
      </c>
      <c r="Q2058" s="11">
        <f t="shared" si="227"/>
        <v>0</v>
      </c>
      <c r="R2058" s="11">
        <f t="shared" si="228"/>
        <v>0</v>
      </c>
      <c r="S2058" s="11">
        <f t="shared" si="229"/>
        <v>0</v>
      </c>
      <c r="T2058" s="9">
        <f t="shared" si="230"/>
        <v>92.999593410000003</v>
      </c>
      <c r="AT2058" s="18"/>
      <c r="AU2058" s="15"/>
      <c r="AV2058" s="15"/>
      <c r="AW2058" s="15"/>
      <c r="AX2058" s="15"/>
      <c r="AY2058" s="15"/>
      <c r="AZ2058" s="15"/>
      <c r="BA2058" s="15"/>
      <c r="BB2058" s="15"/>
      <c r="BC2058" s="15"/>
      <c r="BD2058" s="15"/>
      <c r="BE2058" s="15"/>
      <c r="BF2058" s="15"/>
      <c r="BG2058" s="15"/>
      <c r="BH2058" s="15"/>
      <c r="BI2058" s="15"/>
      <c r="BJ2058" s="15"/>
      <c r="BK2058" s="15"/>
      <c r="BL2058" s="15"/>
      <c r="BM2058" s="15"/>
      <c r="BN2058" s="15"/>
      <c r="BO2058" s="15"/>
    </row>
    <row r="2059" spans="1:67" ht="15" customHeight="1" x14ac:dyDescent="0.75">
      <c r="A2059" s="10">
        <v>0</v>
      </c>
      <c r="B2059" s="11">
        <v>13000</v>
      </c>
      <c r="C2059" s="11">
        <v>110094</v>
      </c>
      <c r="D2059" s="11">
        <v>145807</v>
      </c>
      <c r="E2059" s="11">
        <v>2</v>
      </c>
      <c r="F2059" s="11">
        <v>0</v>
      </c>
      <c r="G2059" s="11">
        <v>0</v>
      </c>
      <c r="H2059" s="11">
        <v>285.27593467000003</v>
      </c>
      <c r="I2059" s="11">
        <v>0</v>
      </c>
      <c r="J2059" s="11">
        <v>45</v>
      </c>
      <c r="K2059" s="11">
        <v>35.045471057</v>
      </c>
      <c r="L2059" s="11" t="s">
        <v>20</v>
      </c>
      <c r="M2059" s="11" t="s">
        <v>18</v>
      </c>
      <c r="N2059" s="11">
        <f t="shared" si="224"/>
        <v>0</v>
      </c>
      <c r="O2059" s="11">
        <f t="shared" si="225"/>
        <v>0</v>
      </c>
      <c r="P2059" s="11">
        <f t="shared" si="226"/>
        <v>0</v>
      </c>
      <c r="Q2059" s="11">
        <f t="shared" si="227"/>
        <v>0</v>
      </c>
      <c r="R2059" s="11">
        <f t="shared" si="228"/>
        <v>0</v>
      </c>
      <c r="S2059" s="11">
        <f t="shared" si="229"/>
        <v>1</v>
      </c>
      <c r="T2059" s="9">
        <f t="shared" si="230"/>
        <v>0</v>
      </c>
      <c r="AT2059" s="18"/>
      <c r="AU2059" s="15"/>
      <c r="AV2059" s="15"/>
      <c r="AW2059" s="15"/>
      <c r="AX2059" s="15"/>
      <c r="AY2059" s="15"/>
      <c r="AZ2059" s="15"/>
      <c r="BA2059" s="15"/>
      <c r="BB2059" s="15"/>
      <c r="BC2059" s="15"/>
      <c r="BD2059" s="15"/>
      <c r="BE2059" s="15"/>
      <c r="BF2059" s="15"/>
      <c r="BG2059" s="15"/>
      <c r="BH2059" s="15"/>
      <c r="BI2059" s="15"/>
      <c r="BJ2059" s="15"/>
      <c r="BK2059" s="15"/>
      <c r="BL2059" s="15"/>
      <c r="BM2059" s="15"/>
      <c r="BN2059" s="15"/>
      <c r="BO2059" s="15"/>
    </row>
    <row r="2060" spans="1:67" ht="15" customHeight="1" x14ac:dyDescent="0.75">
      <c r="A2060" s="10">
        <v>0</v>
      </c>
      <c r="B2060" s="11">
        <v>13000</v>
      </c>
      <c r="C2060" s="11">
        <v>66014</v>
      </c>
      <c r="D2060" s="11">
        <v>85528</v>
      </c>
      <c r="E2060" s="11">
        <v>4</v>
      </c>
      <c r="F2060" s="11">
        <v>2</v>
      </c>
      <c r="G2060" s="11">
        <v>3</v>
      </c>
      <c r="H2060" s="11">
        <v>185.64499391999999</v>
      </c>
      <c r="I2060" s="11">
        <v>2</v>
      </c>
      <c r="J2060" s="11">
        <v>30</v>
      </c>
      <c r="K2060" s="11">
        <v>39.418718480000003</v>
      </c>
      <c r="L2060" s="11" t="s">
        <v>20</v>
      </c>
      <c r="M2060" s="11" t="s">
        <v>15</v>
      </c>
      <c r="N2060" s="11">
        <f t="shared" si="224"/>
        <v>0</v>
      </c>
      <c r="O2060" s="11">
        <f t="shared" si="225"/>
        <v>0</v>
      </c>
      <c r="P2060" s="11">
        <f t="shared" si="226"/>
        <v>0</v>
      </c>
      <c r="Q2060" s="11">
        <f t="shared" si="227"/>
        <v>1</v>
      </c>
      <c r="R2060" s="11">
        <f t="shared" si="228"/>
        <v>0</v>
      </c>
      <c r="S2060" s="11">
        <f t="shared" si="229"/>
        <v>0</v>
      </c>
      <c r="T2060" s="9">
        <f t="shared" si="230"/>
        <v>0</v>
      </c>
      <c r="AT2060" s="18"/>
      <c r="AU2060" s="15"/>
      <c r="AV2060" s="15"/>
      <c r="AW2060" s="15"/>
      <c r="AX2060" s="15"/>
      <c r="AY2060" s="15"/>
      <c r="AZ2060" s="15"/>
      <c r="BA2060" s="15"/>
      <c r="BB2060" s="15"/>
      <c r="BC2060" s="15"/>
      <c r="BD2060" s="15"/>
      <c r="BE2060" s="15"/>
      <c r="BF2060" s="15"/>
      <c r="BG2060" s="15"/>
      <c r="BH2060" s="15"/>
      <c r="BI2060" s="15"/>
      <c r="BJ2060" s="15"/>
      <c r="BK2060" s="15"/>
      <c r="BL2060" s="15"/>
      <c r="BM2060" s="15"/>
      <c r="BN2060" s="15"/>
      <c r="BO2060" s="15"/>
    </row>
    <row r="2061" spans="1:67" ht="15" customHeight="1" x14ac:dyDescent="0.75">
      <c r="A2061" s="10">
        <v>0</v>
      </c>
      <c r="B2061" s="11">
        <v>13000</v>
      </c>
      <c r="C2061" s="11">
        <v>61865</v>
      </c>
      <c r="D2061" s="11">
        <v>72045</v>
      </c>
      <c r="E2061" s="11">
        <v>0</v>
      </c>
      <c r="F2061" s="11">
        <v>0</v>
      </c>
      <c r="G2061" s="11">
        <v>0</v>
      </c>
      <c r="H2061" s="11">
        <v>172.69668464</v>
      </c>
      <c r="I2061" s="11">
        <v>2</v>
      </c>
      <c r="J2061" s="11">
        <v>34</v>
      </c>
      <c r="K2061" s="11">
        <v>42.565582284999998</v>
      </c>
      <c r="L2061" s="11" t="s">
        <v>20</v>
      </c>
      <c r="M2061" s="11" t="s">
        <v>18</v>
      </c>
      <c r="N2061" s="11">
        <f t="shared" si="224"/>
        <v>0</v>
      </c>
      <c r="O2061" s="11">
        <f t="shared" si="225"/>
        <v>0</v>
      </c>
      <c r="P2061" s="11">
        <f t="shared" si="226"/>
        <v>0</v>
      </c>
      <c r="Q2061" s="11">
        <f t="shared" si="227"/>
        <v>0</v>
      </c>
      <c r="R2061" s="11">
        <f t="shared" si="228"/>
        <v>0</v>
      </c>
      <c r="S2061" s="11">
        <f t="shared" si="229"/>
        <v>1</v>
      </c>
      <c r="T2061" s="9">
        <f t="shared" si="230"/>
        <v>0</v>
      </c>
      <c r="AT2061" s="18"/>
      <c r="AU2061" s="15"/>
      <c r="AV2061" s="15"/>
      <c r="AW2061" s="15"/>
      <c r="AX2061" s="15"/>
      <c r="AY2061" s="15"/>
      <c r="AZ2061" s="15"/>
      <c r="BA2061" s="15"/>
      <c r="BB2061" s="15"/>
      <c r="BC2061" s="15"/>
      <c r="BD2061" s="15"/>
      <c r="BE2061" s="15"/>
      <c r="BF2061" s="15"/>
      <c r="BG2061" s="15"/>
      <c r="BH2061" s="15"/>
      <c r="BI2061" s="15"/>
      <c r="BJ2061" s="15"/>
      <c r="BK2061" s="15"/>
      <c r="BL2061" s="15"/>
      <c r="BM2061" s="15"/>
      <c r="BN2061" s="15"/>
      <c r="BO2061" s="15"/>
    </row>
    <row r="2062" spans="1:67" ht="15" customHeight="1" x14ac:dyDescent="0.75">
      <c r="A2062" s="10">
        <v>0</v>
      </c>
      <c r="B2062" s="11">
        <v>13000</v>
      </c>
      <c r="C2062" s="11"/>
      <c r="D2062" s="11">
        <v>25552</v>
      </c>
      <c r="E2062" s="11">
        <v>28</v>
      </c>
      <c r="F2062" s="11">
        <v>0</v>
      </c>
      <c r="G2062" s="11">
        <v>0</v>
      </c>
      <c r="H2062" s="11">
        <v>198.07280560000001</v>
      </c>
      <c r="I2062" s="11">
        <v>0</v>
      </c>
      <c r="J2062" s="11">
        <v>5</v>
      </c>
      <c r="K2062" s="11">
        <v>25.507820486</v>
      </c>
      <c r="L2062" s="11" t="s">
        <v>13</v>
      </c>
      <c r="M2062" s="11"/>
      <c r="N2062" s="11">
        <f t="shared" si="224"/>
        <v>1</v>
      </c>
      <c r="O2062" s="11">
        <f t="shared" si="225"/>
        <v>0</v>
      </c>
      <c r="P2062" s="11">
        <f t="shared" si="226"/>
        <v>0</v>
      </c>
      <c r="Q2062" s="11">
        <f t="shared" si="227"/>
        <v>0</v>
      </c>
      <c r="R2062" s="11">
        <f t="shared" si="228"/>
        <v>0</v>
      </c>
      <c r="S2062" s="11">
        <f t="shared" si="229"/>
        <v>0</v>
      </c>
      <c r="T2062" s="9">
        <f t="shared" si="230"/>
        <v>198.07280560000001</v>
      </c>
      <c r="AT2062" s="18"/>
      <c r="AU2062" s="15"/>
      <c r="AV2062" s="15"/>
      <c r="AW2062" s="15"/>
      <c r="AX2062" s="15"/>
      <c r="AY2062" s="15"/>
      <c r="AZ2062" s="15"/>
      <c r="BA2062" s="15"/>
      <c r="BB2062" s="15"/>
      <c r="BC2062" s="15"/>
      <c r="BD2062" s="15"/>
      <c r="BE2062" s="15"/>
      <c r="BF2062" s="15"/>
      <c r="BG2062" s="15"/>
      <c r="BH2062" s="15"/>
      <c r="BI2062" s="15"/>
      <c r="BJ2062" s="15"/>
      <c r="BK2062" s="15"/>
      <c r="BL2062" s="15"/>
      <c r="BM2062" s="15"/>
      <c r="BN2062" s="15"/>
      <c r="BO2062" s="15"/>
    </row>
    <row r="2063" spans="1:67" ht="15" customHeight="1" x14ac:dyDescent="0.75">
      <c r="A2063" s="10">
        <v>0</v>
      </c>
      <c r="B2063" s="11">
        <v>13000</v>
      </c>
      <c r="C2063" s="11">
        <v>77355</v>
      </c>
      <c r="D2063" s="11">
        <v>114400</v>
      </c>
      <c r="E2063" s="11"/>
      <c r="F2063" s="11"/>
      <c r="G2063" s="11"/>
      <c r="H2063" s="11"/>
      <c r="I2063" s="11"/>
      <c r="J2063" s="11"/>
      <c r="K2063" s="11"/>
      <c r="L2063" s="11"/>
      <c r="M2063" s="11"/>
      <c r="N2063" s="11">
        <f t="shared" si="224"/>
        <v>0</v>
      </c>
      <c r="O2063" s="11">
        <f t="shared" si="225"/>
        <v>0</v>
      </c>
      <c r="P2063" s="11">
        <f t="shared" si="226"/>
        <v>0</v>
      </c>
      <c r="Q2063" s="11">
        <f t="shared" si="227"/>
        <v>0</v>
      </c>
      <c r="R2063" s="11">
        <f t="shared" si="228"/>
        <v>0</v>
      </c>
      <c r="S2063" s="11">
        <f t="shared" si="229"/>
        <v>0</v>
      </c>
      <c r="T2063" s="9">
        <f t="shared" si="230"/>
        <v>0</v>
      </c>
      <c r="AT2063" s="18"/>
      <c r="AU2063" s="15"/>
      <c r="AV2063" s="15"/>
      <c r="AW2063" s="15"/>
      <c r="AX2063" s="15"/>
      <c r="AY2063" s="15"/>
      <c r="AZ2063" s="15"/>
      <c r="BA2063" s="15"/>
      <c r="BB2063" s="15"/>
      <c r="BC2063" s="15"/>
      <c r="BD2063" s="15"/>
      <c r="BE2063" s="15"/>
      <c r="BF2063" s="15"/>
      <c r="BG2063" s="15"/>
      <c r="BH2063" s="15"/>
      <c r="BI2063" s="15"/>
      <c r="BJ2063" s="15"/>
      <c r="BK2063" s="15"/>
      <c r="BL2063" s="15"/>
      <c r="BM2063" s="15"/>
      <c r="BN2063" s="15"/>
      <c r="BO2063" s="15"/>
    </row>
    <row r="2064" spans="1:67" ht="15" customHeight="1" x14ac:dyDescent="0.75">
      <c r="A2064" s="10">
        <v>0</v>
      </c>
      <c r="B2064" s="11">
        <v>13000</v>
      </c>
      <c r="C2064" s="11">
        <v>44875</v>
      </c>
      <c r="D2064" s="11">
        <v>57713</v>
      </c>
      <c r="E2064" s="11">
        <v>0</v>
      </c>
      <c r="F2064" s="11">
        <v>1</v>
      </c>
      <c r="G2064" s="11">
        <v>0</v>
      </c>
      <c r="H2064" s="11">
        <v>184.99032439000001</v>
      </c>
      <c r="I2064" s="11">
        <v>1</v>
      </c>
      <c r="J2064" s="11">
        <v>12</v>
      </c>
      <c r="K2064" s="11">
        <v>28.602076070999999</v>
      </c>
      <c r="L2064" s="11" t="s">
        <v>20</v>
      </c>
      <c r="M2064" s="11" t="s">
        <v>14</v>
      </c>
      <c r="N2064" s="11">
        <f t="shared" si="224"/>
        <v>0</v>
      </c>
      <c r="O2064" s="11">
        <f t="shared" si="225"/>
        <v>0</v>
      </c>
      <c r="P2064" s="11">
        <f t="shared" si="226"/>
        <v>1</v>
      </c>
      <c r="Q2064" s="11">
        <f t="shared" si="227"/>
        <v>0</v>
      </c>
      <c r="R2064" s="11">
        <f t="shared" si="228"/>
        <v>0</v>
      </c>
      <c r="S2064" s="11">
        <f t="shared" si="229"/>
        <v>0</v>
      </c>
      <c r="T2064" s="9">
        <f t="shared" si="230"/>
        <v>0</v>
      </c>
      <c r="AT2064" s="18"/>
      <c r="AU2064" s="15"/>
      <c r="AV2064" s="15"/>
      <c r="AW2064" s="15"/>
      <c r="AX2064" s="15"/>
      <c r="AY2064" s="15"/>
      <c r="AZ2064" s="15"/>
      <c r="BA2064" s="15"/>
      <c r="BB2064" s="15"/>
      <c r="BC2064" s="15"/>
      <c r="BD2064" s="15"/>
      <c r="BE2064" s="15"/>
      <c r="BF2064" s="15"/>
      <c r="BG2064" s="15"/>
      <c r="BH2064" s="15"/>
      <c r="BI2064" s="15"/>
      <c r="BJ2064" s="15"/>
      <c r="BK2064" s="15"/>
      <c r="BL2064" s="15"/>
      <c r="BM2064" s="15"/>
      <c r="BN2064" s="15"/>
      <c r="BO2064" s="15"/>
    </row>
    <row r="2065" spans="1:67" ht="15" customHeight="1" x14ac:dyDescent="0.75">
      <c r="A2065" s="10">
        <v>0</v>
      </c>
      <c r="B2065" s="11">
        <v>13000</v>
      </c>
      <c r="C2065" s="11">
        <v>110097</v>
      </c>
      <c r="D2065" s="11">
        <v>210595</v>
      </c>
      <c r="E2065" s="11">
        <v>3</v>
      </c>
      <c r="F2065" s="11">
        <v>0</v>
      </c>
      <c r="G2065" s="11">
        <v>0</v>
      </c>
      <c r="H2065" s="11">
        <v>122.63869991</v>
      </c>
      <c r="I2065" s="11">
        <v>0</v>
      </c>
      <c r="J2065" s="11">
        <v>15</v>
      </c>
      <c r="K2065" s="11">
        <v>29.327513672999999</v>
      </c>
      <c r="L2065" s="11" t="s">
        <v>13</v>
      </c>
      <c r="M2065" s="11" t="s">
        <v>18</v>
      </c>
      <c r="N2065" s="11">
        <f t="shared" si="224"/>
        <v>1</v>
      </c>
      <c r="O2065" s="11">
        <f t="shared" si="225"/>
        <v>0</v>
      </c>
      <c r="P2065" s="11">
        <f t="shared" si="226"/>
        <v>0</v>
      </c>
      <c r="Q2065" s="11">
        <f t="shared" si="227"/>
        <v>0</v>
      </c>
      <c r="R2065" s="11">
        <f t="shared" si="228"/>
        <v>0</v>
      </c>
      <c r="S2065" s="11">
        <f t="shared" si="229"/>
        <v>1</v>
      </c>
      <c r="T2065" s="9">
        <f t="shared" si="230"/>
        <v>122.63869991</v>
      </c>
      <c r="AT2065" s="18"/>
      <c r="AU2065" s="15"/>
      <c r="AV2065" s="15"/>
      <c r="AW2065" s="15"/>
      <c r="AX2065" s="15"/>
      <c r="AY2065" s="15"/>
      <c r="AZ2065" s="15"/>
      <c r="BA2065" s="15"/>
      <c r="BB2065" s="15"/>
      <c r="BC2065" s="15"/>
      <c r="BD2065" s="15"/>
      <c r="BE2065" s="15"/>
      <c r="BF2065" s="15"/>
      <c r="BG2065" s="15"/>
      <c r="BH2065" s="15"/>
      <c r="BI2065" s="15"/>
      <c r="BJ2065" s="15"/>
      <c r="BK2065" s="15"/>
      <c r="BL2065" s="15"/>
      <c r="BM2065" s="15"/>
      <c r="BN2065" s="15"/>
      <c r="BO2065" s="15"/>
    </row>
    <row r="2066" spans="1:67" ht="15" customHeight="1" x14ac:dyDescent="0.75">
      <c r="A2066" s="10">
        <v>0</v>
      </c>
      <c r="B2066" s="11">
        <v>13000</v>
      </c>
      <c r="C2066" s="11">
        <v>60719</v>
      </c>
      <c r="D2066" s="11">
        <v>73677</v>
      </c>
      <c r="E2066" s="11">
        <v>11</v>
      </c>
      <c r="F2066" s="11">
        <v>0</v>
      </c>
      <c r="G2066" s="11">
        <v>0</v>
      </c>
      <c r="H2066" s="11">
        <v>256.7103553</v>
      </c>
      <c r="I2066" s="11">
        <v>0</v>
      </c>
      <c r="J2066" s="11">
        <v>26</v>
      </c>
      <c r="K2066" s="11">
        <v>27.310106973</v>
      </c>
      <c r="L2066" s="11"/>
      <c r="M2066" s="11" t="s">
        <v>14</v>
      </c>
      <c r="N2066" s="11">
        <f t="shared" si="224"/>
        <v>0</v>
      </c>
      <c r="O2066" s="11">
        <f t="shared" si="225"/>
        <v>0</v>
      </c>
      <c r="P2066" s="11">
        <f t="shared" si="226"/>
        <v>1</v>
      </c>
      <c r="Q2066" s="11">
        <f t="shared" si="227"/>
        <v>0</v>
      </c>
      <c r="R2066" s="11">
        <f t="shared" si="228"/>
        <v>0</v>
      </c>
      <c r="S2066" s="11">
        <f t="shared" si="229"/>
        <v>0</v>
      </c>
      <c r="T2066" s="9">
        <f t="shared" si="230"/>
        <v>0</v>
      </c>
      <c r="AT2066" s="18"/>
      <c r="AU2066" s="15"/>
      <c r="AV2066" s="15"/>
      <c r="AW2066" s="15"/>
      <c r="AX2066" s="15"/>
      <c r="AY2066" s="15"/>
      <c r="AZ2066" s="15"/>
      <c r="BA2066" s="15"/>
      <c r="BB2066" s="15"/>
      <c r="BC2066" s="15"/>
      <c r="BD2066" s="15"/>
      <c r="BE2066" s="15"/>
      <c r="BF2066" s="15"/>
      <c r="BG2066" s="15"/>
      <c r="BH2066" s="15"/>
      <c r="BI2066" s="15"/>
      <c r="BJ2066" s="15"/>
      <c r="BK2066" s="15"/>
      <c r="BL2066" s="15"/>
      <c r="BM2066" s="15"/>
      <c r="BN2066" s="15"/>
      <c r="BO2066" s="15"/>
    </row>
    <row r="2067" spans="1:67" ht="15" customHeight="1" x14ac:dyDescent="0.75">
      <c r="A2067" s="10">
        <v>0</v>
      </c>
      <c r="B2067" s="11">
        <v>13000</v>
      </c>
      <c r="C2067" s="11">
        <v>80277</v>
      </c>
      <c r="D2067" s="11">
        <v>106799</v>
      </c>
      <c r="E2067" s="11">
        <v>3</v>
      </c>
      <c r="F2067" s="11">
        <v>0</v>
      </c>
      <c r="G2067" s="11">
        <v>0</v>
      </c>
      <c r="H2067" s="11">
        <v>67.111665923999993</v>
      </c>
      <c r="I2067" s="11">
        <v>2</v>
      </c>
      <c r="J2067" s="11">
        <v>14</v>
      </c>
      <c r="K2067" s="11">
        <v>37.297772993000002</v>
      </c>
      <c r="L2067" s="11" t="s">
        <v>20</v>
      </c>
      <c r="M2067" s="11" t="s">
        <v>14</v>
      </c>
      <c r="N2067" s="11">
        <f t="shared" si="224"/>
        <v>0</v>
      </c>
      <c r="O2067" s="11">
        <f t="shared" si="225"/>
        <v>0</v>
      </c>
      <c r="P2067" s="11">
        <f t="shared" si="226"/>
        <v>1</v>
      </c>
      <c r="Q2067" s="11">
        <f t="shared" si="227"/>
        <v>0</v>
      </c>
      <c r="R2067" s="11">
        <f t="shared" si="228"/>
        <v>0</v>
      </c>
      <c r="S2067" s="11">
        <f t="shared" si="229"/>
        <v>0</v>
      </c>
      <c r="T2067" s="9">
        <f t="shared" si="230"/>
        <v>0</v>
      </c>
      <c r="AT2067" s="18"/>
      <c r="AU2067" s="15"/>
      <c r="AV2067" s="15"/>
      <c r="AW2067" s="15"/>
      <c r="AX2067" s="15"/>
      <c r="AY2067" s="15"/>
      <c r="AZ2067" s="15"/>
      <c r="BA2067" s="15"/>
      <c r="BB2067" s="15"/>
      <c r="BC2067" s="15"/>
      <c r="BD2067" s="15"/>
      <c r="BE2067" s="15"/>
      <c r="BF2067" s="15"/>
      <c r="BG2067" s="15"/>
      <c r="BH2067" s="15"/>
      <c r="BI2067" s="15"/>
      <c r="BJ2067" s="15"/>
      <c r="BK2067" s="15"/>
      <c r="BL2067" s="15"/>
      <c r="BM2067" s="15"/>
      <c r="BN2067" s="15"/>
      <c r="BO2067" s="15"/>
    </row>
    <row r="2068" spans="1:67" ht="15" customHeight="1" x14ac:dyDescent="0.75">
      <c r="A2068" s="10">
        <v>0</v>
      </c>
      <c r="B2068" s="11">
        <v>13000</v>
      </c>
      <c r="C2068" s="11">
        <v>40996</v>
      </c>
      <c r="D2068" s="11">
        <v>58938</v>
      </c>
      <c r="E2068" s="11"/>
      <c r="F2068" s="11"/>
      <c r="G2068" s="11"/>
      <c r="H2068" s="11"/>
      <c r="I2068" s="11"/>
      <c r="J2068" s="11"/>
      <c r="K2068" s="11">
        <v>35.809612733000002</v>
      </c>
      <c r="L2068" s="11" t="s">
        <v>20</v>
      </c>
      <c r="M2068" s="11" t="s">
        <v>17</v>
      </c>
      <c r="N2068" s="11">
        <f t="shared" si="224"/>
        <v>0</v>
      </c>
      <c r="O2068" s="11">
        <f t="shared" si="225"/>
        <v>1</v>
      </c>
      <c r="P2068" s="11">
        <f t="shared" si="226"/>
        <v>0</v>
      </c>
      <c r="Q2068" s="11">
        <f t="shared" si="227"/>
        <v>0</v>
      </c>
      <c r="R2068" s="11">
        <f t="shared" si="228"/>
        <v>0</v>
      </c>
      <c r="S2068" s="11">
        <f t="shared" si="229"/>
        <v>0</v>
      </c>
      <c r="T2068" s="9">
        <f t="shared" si="230"/>
        <v>0</v>
      </c>
      <c r="AT2068" s="18"/>
      <c r="AU2068" s="15"/>
      <c r="AV2068" s="15"/>
      <c r="AW2068" s="15"/>
      <c r="AX2068" s="15"/>
      <c r="AY2068" s="15"/>
      <c r="AZ2068" s="15"/>
      <c r="BA2068" s="15"/>
      <c r="BB2068" s="15"/>
      <c r="BC2068" s="15"/>
      <c r="BD2068" s="15"/>
      <c r="BE2068" s="15"/>
      <c r="BF2068" s="15"/>
      <c r="BG2068" s="15"/>
      <c r="BH2068" s="15"/>
      <c r="BI2068" s="15"/>
      <c r="BJ2068" s="15"/>
      <c r="BK2068" s="15"/>
      <c r="BL2068" s="15"/>
      <c r="BM2068" s="15"/>
      <c r="BN2068" s="15"/>
      <c r="BO2068" s="15"/>
    </row>
    <row r="2069" spans="1:67" ht="15" customHeight="1" x14ac:dyDescent="0.75">
      <c r="A2069" s="10">
        <v>0</v>
      </c>
      <c r="B2069" s="11">
        <v>13100</v>
      </c>
      <c r="C2069" s="11">
        <v>48153</v>
      </c>
      <c r="D2069" s="11">
        <v>70059</v>
      </c>
      <c r="E2069" s="11">
        <v>11</v>
      </c>
      <c r="F2069" s="11">
        <v>0</v>
      </c>
      <c r="G2069" s="11">
        <v>0</v>
      </c>
      <c r="H2069" s="11">
        <v>242.65053359999999</v>
      </c>
      <c r="I2069" s="11">
        <v>0</v>
      </c>
      <c r="J2069" s="11">
        <v>18</v>
      </c>
      <c r="K2069" s="11">
        <v>30.893118222999998</v>
      </c>
      <c r="L2069" s="11" t="s">
        <v>20</v>
      </c>
      <c r="M2069" s="11" t="s">
        <v>14</v>
      </c>
      <c r="N2069" s="11">
        <f t="shared" si="224"/>
        <v>0</v>
      </c>
      <c r="O2069" s="11">
        <f t="shared" si="225"/>
        <v>0</v>
      </c>
      <c r="P2069" s="11">
        <f t="shared" si="226"/>
        <v>1</v>
      </c>
      <c r="Q2069" s="11">
        <f t="shared" si="227"/>
        <v>0</v>
      </c>
      <c r="R2069" s="11">
        <f t="shared" si="228"/>
        <v>0</v>
      </c>
      <c r="S2069" s="11">
        <f t="shared" si="229"/>
        <v>0</v>
      </c>
      <c r="T2069" s="9">
        <f t="shared" si="230"/>
        <v>0</v>
      </c>
      <c r="AT2069" s="18"/>
      <c r="AU2069" s="15"/>
      <c r="AV2069" s="15"/>
      <c r="AW2069" s="15"/>
      <c r="AX2069" s="15"/>
      <c r="AY2069" s="15"/>
      <c r="AZ2069" s="15"/>
      <c r="BA2069" s="15"/>
      <c r="BB2069" s="15"/>
      <c r="BC2069" s="15"/>
      <c r="BD2069" s="15"/>
      <c r="BE2069" s="15"/>
      <c r="BF2069" s="15"/>
      <c r="BG2069" s="15"/>
      <c r="BH2069" s="15"/>
      <c r="BI2069" s="15"/>
      <c r="BJ2069" s="15"/>
      <c r="BK2069" s="15"/>
      <c r="BL2069" s="15"/>
      <c r="BM2069" s="15"/>
      <c r="BN2069" s="15"/>
      <c r="BO2069" s="15"/>
    </row>
    <row r="2070" spans="1:67" ht="15" customHeight="1" x14ac:dyDescent="0.75">
      <c r="A2070" s="10">
        <v>0</v>
      </c>
      <c r="B2070" s="11">
        <v>13100</v>
      </c>
      <c r="C2070" s="11">
        <v>70878</v>
      </c>
      <c r="D2070" s="11">
        <v>86743</v>
      </c>
      <c r="E2070" s="11">
        <v>10</v>
      </c>
      <c r="F2070" s="11">
        <v>0</v>
      </c>
      <c r="G2070" s="11">
        <v>0</v>
      </c>
      <c r="H2070" s="11">
        <v>174.88174384999999</v>
      </c>
      <c r="I2070" s="11">
        <v>0</v>
      </c>
      <c r="J2070" s="11">
        <v>11</v>
      </c>
      <c r="K2070" s="11">
        <v>39.784408257000003</v>
      </c>
      <c r="L2070" s="11" t="s">
        <v>20</v>
      </c>
      <c r="M2070" s="11" t="s">
        <v>18</v>
      </c>
      <c r="N2070" s="11">
        <f t="shared" si="224"/>
        <v>0</v>
      </c>
      <c r="O2070" s="11">
        <f t="shared" si="225"/>
        <v>0</v>
      </c>
      <c r="P2070" s="11">
        <f t="shared" si="226"/>
        <v>0</v>
      </c>
      <c r="Q2070" s="11">
        <f t="shared" si="227"/>
        <v>0</v>
      </c>
      <c r="R2070" s="11">
        <f t="shared" si="228"/>
        <v>0</v>
      </c>
      <c r="S2070" s="11">
        <f t="shared" si="229"/>
        <v>1</v>
      </c>
      <c r="T2070" s="9">
        <f t="shared" si="230"/>
        <v>0</v>
      </c>
      <c r="AT2070" s="18"/>
      <c r="AU2070" s="15"/>
      <c r="AV2070" s="15"/>
      <c r="AW2070" s="15"/>
      <c r="AX2070" s="15"/>
      <c r="AY2070" s="15"/>
      <c r="AZ2070" s="15"/>
      <c r="BA2070" s="15"/>
      <c r="BB2070" s="15"/>
      <c r="BC2070" s="15"/>
      <c r="BD2070" s="15"/>
      <c r="BE2070" s="15"/>
      <c r="BF2070" s="15"/>
      <c r="BG2070" s="15"/>
      <c r="BH2070" s="15"/>
      <c r="BI2070" s="15"/>
      <c r="BJ2070" s="15"/>
      <c r="BK2070" s="15"/>
      <c r="BL2070" s="15"/>
      <c r="BM2070" s="15"/>
      <c r="BN2070" s="15"/>
      <c r="BO2070" s="15"/>
    </row>
    <row r="2071" spans="1:67" ht="15" customHeight="1" x14ac:dyDescent="0.75">
      <c r="A2071" s="10">
        <v>0</v>
      </c>
      <c r="B2071" s="11">
        <v>13100</v>
      </c>
      <c r="C2071" s="11">
        <v>74832</v>
      </c>
      <c r="D2071" s="11">
        <v>98616</v>
      </c>
      <c r="E2071" s="11">
        <v>6</v>
      </c>
      <c r="F2071" s="11">
        <v>0</v>
      </c>
      <c r="G2071" s="11">
        <v>0</v>
      </c>
      <c r="H2071" s="11">
        <v>101.36228964</v>
      </c>
      <c r="I2071" s="11">
        <v>1</v>
      </c>
      <c r="J2071" s="11">
        <v>26</v>
      </c>
      <c r="K2071" s="11">
        <v>27.021480654000001</v>
      </c>
      <c r="L2071" s="11" t="s">
        <v>13</v>
      </c>
      <c r="M2071" s="11" t="s">
        <v>18</v>
      </c>
      <c r="N2071" s="11">
        <f t="shared" si="224"/>
        <v>1</v>
      </c>
      <c r="O2071" s="11">
        <f t="shared" si="225"/>
        <v>0</v>
      </c>
      <c r="P2071" s="11">
        <f t="shared" si="226"/>
        <v>0</v>
      </c>
      <c r="Q2071" s="11">
        <f t="shared" si="227"/>
        <v>0</v>
      </c>
      <c r="R2071" s="11">
        <f t="shared" si="228"/>
        <v>0</v>
      </c>
      <c r="S2071" s="11">
        <f t="shared" si="229"/>
        <v>1</v>
      </c>
      <c r="T2071" s="9">
        <f t="shared" si="230"/>
        <v>101.36228964</v>
      </c>
      <c r="AT2071" s="18"/>
      <c r="AU2071" s="15"/>
      <c r="AV2071" s="15"/>
      <c r="AW2071" s="15"/>
      <c r="AX2071" s="15"/>
      <c r="AY2071" s="15"/>
      <c r="AZ2071" s="15"/>
      <c r="BA2071" s="15"/>
      <c r="BB2071" s="15"/>
      <c r="BC2071" s="15"/>
      <c r="BD2071" s="15"/>
      <c r="BE2071" s="15"/>
      <c r="BF2071" s="15"/>
      <c r="BG2071" s="15"/>
      <c r="BH2071" s="15"/>
      <c r="BI2071" s="15"/>
      <c r="BJ2071" s="15"/>
      <c r="BK2071" s="15"/>
      <c r="BL2071" s="15"/>
      <c r="BM2071" s="15"/>
      <c r="BN2071" s="15"/>
      <c r="BO2071" s="15"/>
    </row>
    <row r="2072" spans="1:67" ht="15" customHeight="1" x14ac:dyDescent="0.75">
      <c r="A2072" s="10">
        <v>0</v>
      </c>
      <c r="B2072" s="11">
        <v>13100</v>
      </c>
      <c r="C2072" s="11">
        <v>59608</v>
      </c>
      <c r="D2072" s="11">
        <v>72561</v>
      </c>
      <c r="E2072" s="11">
        <v>30</v>
      </c>
      <c r="F2072" s="11">
        <v>1</v>
      </c>
      <c r="G2072" s="11">
        <v>2</v>
      </c>
      <c r="H2072" s="11">
        <v>195.53871125000001</v>
      </c>
      <c r="I2072" s="11">
        <v>1</v>
      </c>
      <c r="J2072" s="11">
        <v>24</v>
      </c>
      <c r="K2072" s="11">
        <v>36.611072985</v>
      </c>
      <c r="L2072" s="11" t="s">
        <v>13</v>
      </c>
      <c r="M2072" s="11" t="s">
        <v>14</v>
      </c>
      <c r="N2072" s="11">
        <f t="shared" si="224"/>
        <v>1</v>
      </c>
      <c r="O2072" s="11">
        <f t="shared" si="225"/>
        <v>0</v>
      </c>
      <c r="P2072" s="11">
        <f t="shared" si="226"/>
        <v>1</v>
      </c>
      <c r="Q2072" s="11">
        <f t="shared" si="227"/>
        <v>0</v>
      </c>
      <c r="R2072" s="11">
        <f t="shared" si="228"/>
        <v>0</v>
      </c>
      <c r="S2072" s="11">
        <f t="shared" si="229"/>
        <v>0</v>
      </c>
      <c r="T2072" s="9">
        <f t="shared" si="230"/>
        <v>195.53871125000001</v>
      </c>
      <c r="AT2072" s="18"/>
      <c r="AU2072" s="15"/>
      <c r="AV2072" s="15"/>
      <c r="AW2072" s="15"/>
      <c r="AX2072" s="15"/>
      <c r="AY2072" s="15"/>
      <c r="AZ2072" s="15"/>
      <c r="BA2072" s="15"/>
      <c r="BB2072" s="15"/>
      <c r="BC2072" s="15"/>
      <c r="BD2072" s="15"/>
      <c r="BE2072" s="15"/>
      <c r="BF2072" s="15"/>
      <c r="BG2072" s="15"/>
      <c r="BH2072" s="15"/>
      <c r="BI2072" s="15"/>
      <c r="BJ2072" s="15"/>
      <c r="BK2072" s="15"/>
      <c r="BL2072" s="15"/>
      <c r="BM2072" s="15"/>
      <c r="BN2072" s="15"/>
      <c r="BO2072" s="15"/>
    </row>
    <row r="2073" spans="1:67" ht="15" customHeight="1" x14ac:dyDescent="0.75">
      <c r="A2073" s="10">
        <v>0</v>
      </c>
      <c r="B2073" s="11">
        <v>13100</v>
      </c>
      <c r="C2073" s="11">
        <v>69259</v>
      </c>
      <c r="D2073" s="11">
        <v>75149</v>
      </c>
      <c r="E2073" s="11">
        <v>11</v>
      </c>
      <c r="F2073" s="11">
        <v>0</v>
      </c>
      <c r="G2073" s="11">
        <v>0</v>
      </c>
      <c r="H2073" s="11">
        <v>240.41029194000001</v>
      </c>
      <c r="I2073" s="11">
        <v>3</v>
      </c>
      <c r="J2073" s="11">
        <v>37</v>
      </c>
      <c r="K2073" s="11">
        <v>40.735604410999997</v>
      </c>
      <c r="L2073" s="11" t="s">
        <v>20</v>
      </c>
      <c r="M2073" s="11" t="s">
        <v>15</v>
      </c>
      <c r="N2073" s="11">
        <f t="shared" si="224"/>
        <v>0</v>
      </c>
      <c r="O2073" s="11">
        <f t="shared" si="225"/>
        <v>0</v>
      </c>
      <c r="P2073" s="11">
        <f t="shared" si="226"/>
        <v>0</v>
      </c>
      <c r="Q2073" s="11">
        <f t="shared" si="227"/>
        <v>1</v>
      </c>
      <c r="R2073" s="11">
        <f t="shared" si="228"/>
        <v>0</v>
      </c>
      <c r="S2073" s="11">
        <f t="shared" si="229"/>
        <v>0</v>
      </c>
      <c r="T2073" s="9">
        <f t="shared" si="230"/>
        <v>0</v>
      </c>
      <c r="AT2073" s="18"/>
      <c r="AU2073" s="15"/>
      <c r="AV2073" s="15"/>
      <c r="AW2073" s="15"/>
      <c r="AX2073" s="15"/>
      <c r="AY2073" s="15"/>
      <c r="AZ2073" s="15"/>
      <c r="BA2073" s="15"/>
      <c r="BB2073" s="15"/>
      <c r="BC2073" s="15"/>
      <c r="BD2073" s="15"/>
      <c r="BE2073" s="15"/>
      <c r="BF2073" s="15"/>
      <c r="BG2073" s="15"/>
      <c r="BH2073" s="15"/>
      <c r="BI2073" s="15"/>
      <c r="BJ2073" s="15"/>
      <c r="BK2073" s="15"/>
      <c r="BL2073" s="15"/>
      <c r="BM2073" s="15"/>
      <c r="BN2073" s="15"/>
      <c r="BO2073" s="15"/>
    </row>
    <row r="2074" spans="1:67" ht="15" customHeight="1" x14ac:dyDescent="0.75">
      <c r="A2074" s="10">
        <v>1</v>
      </c>
      <c r="B2074" s="11">
        <v>13100</v>
      </c>
      <c r="C2074" s="11"/>
      <c r="D2074" s="11"/>
      <c r="E2074" s="11">
        <v>0.75</v>
      </c>
      <c r="F2074" s="11"/>
      <c r="G2074" s="11"/>
      <c r="H2074" s="11"/>
      <c r="I2074" s="11"/>
      <c r="J2074" s="11"/>
      <c r="K2074" s="11"/>
      <c r="L2074" s="11" t="s">
        <v>13</v>
      </c>
      <c r="M2074" s="11" t="s">
        <v>18</v>
      </c>
      <c r="N2074" s="11">
        <f t="shared" si="224"/>
        <v>1</v>
      </c>
      <c r="O2074" s="11">
        <f t="shared" si="225"/>
        <v>0</v>
      </c>
      <c r="P2074" s="11">
        <f t="shared" si="226"/>
        <v>0</v>
      </c>
      <c r="Q2074" s="11">
        <f t="shared" si="227"/>
        <v>0</v>
      </c>
      <c r="R2074" s="11">
        <f t="shared" si="228"/>
        <v>0</v>
      </c>
      <c r="S2074" s="11">
        <f t="shared" si="229"/>
        <v>1</v>
      </c>
      <c r="T2074" s="9">
        <f t="shared" si="230"/>
        <v>0</v>
      </c>
      <c r="AT2074" s="18"/>
      <c r="AU2074" s="15"/>
      <c r="AV2074" s="15"/>
      <c r="AW2074" s="15"/>
      <c r="AX2074" s="15"/>
      <c r="AY2074" s="15"/>
      <c r="AZ2074" s="15"/>
      <c r="BA2074" s="15"/>
      <c r="BB2074" s="15"/>
      <c r="BC2074" s="15"/>
      <c r="BD2074" s="15"/>
      <c r="BE2074" s="15"/>
      <c r="BF2074" s="15"/>
      <c r="BG2074" s="15"/>
      <c r="BH2074" s="15"/>
      <c r="BI2074" s="15"/>
      <c r="BJ2074" s="15"/>
      <c r="BK2074" s="15"/>
      <c r="BL2074" s="15"/>
      <c r="BM2074" s="15"/>
      <c r="BN2074" s="15"/>
      <c r="BO2074" s="15"/>
    </row>
    <row r="2075" spans="1:67" ht="15" customHeight="1" x14ac:dyDescent="0.75">
      <c r="A2075" s="10">
        <v>0</v>
      </c>
      <c r="B2075" s="11">
        <v>13100</v>
      </c>
      <c r="C2075" s="11">
        <v>64897</v>
      </c>
      <c r="D2075" s="11">
        <v>81598</v>
      </c>
      <c r="E2075" s="11">
        <v>7</v>
      </c>
      <c r="F2075" s="11">
        <v>0</v>
      </c>
      <c r="G2075" s="11">
        <v>0</v>
      </c>
      <c r="H2075" s="11">
        <v>130.64846835</v>
      </c>
      <c r="I2075" s="11">
        <v>0</v>
      </c>
      <c r="J2075" s="11">
        <v>34</v>
      </c>
      <c r="K2075" s="11">
        <v>26.500105076000001</v>
      </c>
      <c r="L2075" s="11" t="s">
        <v>20</v>
      </c>
      <c r="M2075" s="11" t="s">
        <v>16</v>
      </c>
      <c r="N2075" s="11">
        <f t="shared" si="224"/>
        <v>0</v>
      </c>
      <c r="O2075" s="11">
        <f t="shared" si="225"/>
        <v>0</v>
      </c>
      <c r="P2075" s="11">
        <f t="shared" si="226"/>
        <v>0</v>
      </c>
      <c r="Q2075" s="11">
        <f t="shared" si="227"/>
        <v>0</v>
      </c>
      <c r="R2075" s="11">
        <f t="shared" si="228"/>
        <v>1</v>
      </c>
      <c r="S2075" s="11">
        <f t="shared" si="229"/>
        <v>0</v>
      </c>
      <c r="T2075" s="9">
        <f t="shared" si="230"/>
        <v>0</v>
      </c>
      <c r="AT2075" s="18"/>
      <c r="AU2075" s="15"/>
      <c r="AV2075" s="15"/>
      <c r="AW2075" s="15"/>
      <c r="AX2075" s="15"/>
      <c r="AY2075" s="15"/>
      <c r="AZ2075" s="15"/>
      <c r="BA2075" s="15"/>
      <c r="BB2075" s="15"/>
      <c r="BC2075" s="15"/>
      <c r="BD2075" s="15"/>
      <c r="BE2075" s="15"/>
      <c r="BF2075" s="15"/>
      <c r="BG2075" s="15"/>
      <c r="BH2075" s="15"/>
      <c r="BI2075" s="15"/>
      <c r="BJ2075" s="15"/>
      <c r="BK2075" s="15"/>
      <c r="BL2075" s="15"/>
      <c r="BM2075" s="15"/>
      <c r="BN2075" s="15"/>
      <c r="BO2075" s="15"/>
    </row>
    <row r="2076" spans="1:67" ht="15" customHeight="1" x14ac:dyDescent="0.75">
      <c r="A2076" s="10">
        <v>0</v>
      </c>
      <c r="B2076" s="11">
        <v>13100</v>
      </c>
      <c r="C2076" s="11"/>
      <c r="D2076" s="11">
        <v>47568</v>
      </c>
      <c r="E2076" s="11">
        <v>0</v>
      </c>
      <c r="F2076" s="11">
        <v>0</v>
      </c>
      <c r="G2076" s="11">
        <v>0</v>
      </c>
      <c r="H2076" s="11">
        <v>319.59593726999998</v>
      </c>
      <c r="I2076" s="11">
        <v>0</v>
      </c>
      <c r="J2076" s="11">
        <v>8</v>
      </c>
      <c r="K2076" s="11">
        <v>25.836785171999999</v>
      </c>
      <c r="L2076" s="11" t="s">
        <v>13</v>
      </c>
      <c r="M2076" s="11" t="s">
        <v>14</v>
      </c>
      <c r="N2076" s="11">
        <f t="shared" si="224"/>
        <v>1</v>
      </c>
      <c r="O2076" s="11">
        <f t="shared" si="225"/>
        <v>0</v>
      </c>
      <c r="P2076" s="11">
        <f t="shared" si="226"/>
        <v>1</v>
      </c>
      <c r="Q2076" s="11">
        <f t="shared" si="227"/>
        <v>0</v>
      </c>
      <c r="R2076" s="11">
        <f t="shared" si="228"/>
        <v>0</v>
      </c>
      <c r="S2076" s="11">
        <f t="shared" si="229"/>
        <v>0</v>
      </c>
      <c r="T2076" s="9">
        <f t="shared" si="230"/>
        <v>319.59593726999998</v>
      </c>
      <c r="AT2076" s="18"/>
      <c r="AU2076" s="15"/>
      <c r="AV2076" s="15"/>
      <c r="AW2076" s="15"/>
      <c r="AX2076" s="15"/>
      <c r="AY2076" s="15"/>
      <c r="AZ2076" s="15"/>
      <c r="BA2076" s="15"/>
      <c r="BB2076" s="15"/>
      <c r="BC2076" s="15"/>
      <c r="BD2076" s="15"/>
      <c r="BE2076" s="15"/>
      <c r="BF2076" s="15"/>
      <c r="BG2076" s="15"/>
      <c r="BH2076" s="15"/>
      <c r="BI2076" s="15"/>
      <c r="BJ2076" s="15"/>
      <c r="BK2076" s="15"/>
      <c r="BL2076" s="15"/>
      <c r="BM2076" s="15"/>
      <c r="BN2076" s="15"/>
      <c r="BO2076" s="15"/>
    </row>
    <row r="2077" spans="1:67" ht="15" customHeight="1" x14ac:dyDescent="0.75">
      <c r="A2077" s="10">
        <v>1</v>
      </c>
      <c r="B2077" s="11">
        <v>13100</v>
      </c>
      <c r="C2077" s="11">
        <v>22422</v>
      </c>
      <c r="D2077" s="11">
        <v>34800</v>
      </c>
      <c r="E2077" s="11">
        <v>2.6</v>
      </c>
      <c r="F2077" s="11">
        <v>2</v>
      </c>
      <c r="G2077" s="11">
        <v>0</v>
      </c>
      <c r="H2077" s="11">
        <v>93.3</v>
      </c>
      <c r="I2077" s="11">
        <v>1</v>
      </c>
      <c r="J2077" s="11">
        <v>3</v>
      </c>
      <c r="K2077" s="11"/>
      <c r="L2077" s="11" t="s">
        <v>13</v>
      </c>
      <c r="M2077" s="11" t="s">
        <v>15</v>
      </c>
      <c r="N2077" s="11">
        <f t="shared" si="224"/>
        <v>1</v>
      </c>
      <c r="O2077" s="11">
        <f t="shared" si="225"/>
        <v>0</v>
      </c>
      <c r="P2077" s="11">
        <f t="shared" si="226"/>
        <v>0</v>
      </c>
      <c r="Q2077" s="11">
        <f t="shared" si="227"/>
        <v>1</v>
      </c>
      <c r="R2077" s="11">
        <f t="shared" si="228"/>
        <v>0</v>
      </c>
      <c r="S2077" s="11">
        <f t="shared" si="229"/>
        <v>0</v>
      </c>
      <c r="T2077" s="9">
        <f t="shared" si="230"/>
        <v>93.3</v>
      </c>
      <c r="AT2077" s="18"/>
      <c r="AU2077" s="15"/>
      <c r="AV2077" s="15"/>
      <c r="AW2077" s="15"/>
      <c r="AX2077" s="15"/>
      <c r="AY2077" s="15"/>
      <c r="AZ2077" s="15"/>
      <c r="BA2077" s="15"/>
      <c r="BB2077" s="15"/>
      <c r="BC2077" s="15"/>
      <c r="BD2077" s="15"/>
      <c r="BE2077" s="15"/>
      <c r="BF2077" s="15"/>
      <c r="BG2077" s="15"/>
      <c r="BH2077" s="15"/>
      <c r="BI2077" s="15"/>
      <c r="BJ2077" s="15"/>
      <c r="BK2077" s="15"/>
      <c r="BL2077" s="15"/>
      <c r="BM2077" s="15"/>
      <c r="BN2077" s="15"/>
      <c r="BO2077" s="15"/>
    </row>
    <row r="2078" spans="1:67" ht="15" customHeight="1" x14ac:dyDescent="0.75">
      <c r="A2078" s="10">
        <v>0</v>
      </c>
      <c r="B2078" s="11">
        <v>13100</v>
      </c>
      <c r="C2078" s="11">
        <v>82411</v>
      </c>
      <c r="D2078" s="11">
        <v>103833</v>
      </c>
      <c r="E2078" s="11">
        <v>21</v>
      </c>
      <c r="F2078" s="11">
        <v>0</v>
      </c>
      <c r="G2078" s="11">
        <v>0</v>
      </c>
      <c r="H2078" s="11">
        <v>135.86303837</v>
      </c>
      <c r="I2078" s="11">
        <v>4</v>
      </c>
      <c r="J2078" s="11">
        <v>24</v>
      </c>
      <c r="K2078" s="11">
        <v>29.215826629999999</v>
      </c>
      <c r="L2078" s="11" t="s">
        <v>13</v>
      </c>
      <c r="M2078" s="11" t="s">
        <v>14</v>
      </c>
      <c r="N2078" s="11">
        <f t="shared" si="224"/>
        <v>1</v>
      </c>
      <c r="O2078" s="11">
        <f t="shared" si="225"/>
        <v>0</v>
      </c>
      <c r="P2078" s="11">
        <f t="shared" si="226"/>
        <v>1</v>
      </c>
      <c r="Q2078" s="11">
        <f t="shared" si="227"/>
        <v>0</v>
      </c>
      <c r="R2078" s="11">
        <f t="shared" si="228"/>
        <v>0</v>
      </c>
      <c r="S2078" s="11">
        <f t="shared" si="229"/>
        <v>0</v>
      </c>
      <c r="T2078" s="9">
        <f t="shared" si="230"/>
        <v>135.86303837</v>
      </c>
      <c r="AT2078" s="18"/>
      <c r="AU2078" s="15"/>
      <c r="AV2078" s="15"/>
      <c r="AW2078" s="15"/>
      <c r="AX2078" s="15"/>
      <c r="AY2078" s="15"/>
      <c r="AZ2078" s="15"/>
      <c r="BA2078" s="15"/>
      <c r="BB2078" s="15"/>
      <c r="BC2078" s="15"/>
      <c r="BD2078" s="15"/>
      <c r="BE2078" s="15"/>
      <c r="BF2078" s="15"/>
      <c r="BG2078" s="15"/>
      <c r="BH2078" s="15"/>
      <c r="BI2078" s="15"/>
      <c r="BJ2078" s="15"/>
      <c r="BK2078" s="15"/>
      <c r="BL2078" s="15"/>
      <c r="BM2078" s="15"/>
      <c r="BN2078" s="15"/>
      <c r="BO2078" s="15"/>
    </row>
    <row r="2079" spans="1:67" ht="15" customHeight="1" x14ac:dyDescent="0.75">
      <c r="A2079" s="10">
        <v>0</v>
      </c>
      <c r="B2079" s="11">
        <v>13100</v>
      </c>
      <c r="C2079" s="11">
        <v>70368</v>
      </c>
      <c r="D2079" s="11">
        <v>87407</v>
      </c>
      <c r="E2079" s="11">
        <v>2</v>
      </c>
      <c r="F2079" s="11">
        <v>0</v>
      </c>
      <c r="G2079" s="11">
        <v>0</v>
      </c>
      <c r="H2079" s="11">
        <v>232.99471273</v>
      </c>
      <c r="I2079" s="11">
        <v>3</v>
      </c>
      <c r="J2079" s="11">
        <v>26</v>
      </c>
      <c r="K2079" s="11">
        <v>29.667985640000001</v>
      </c>
      <c r="L2079" s="11" t="s">
        <v>20</v>
      </c>
      <c r="M2079" s="11" t="s">
        <v>14</v>
      </c>
      <c r="N2079" s="11">
        <f t="shared" si="224"/>
        <v>0</v>
      </c>
      <c r="O2079" s="11">
        <f t="shared" si="225"/>
        <v>0</v>
      </c>
      <c r="P2079" s="11">
        <f t="shared" si="226"/>
        <v>1</v>
      </c>
      <c r="Q2079" s="11">
        <f t="shared" si="227"/>
        <v>0</v>
      </c>
      <c r="R2079" s="11">
        <f t="shared" si="228"/>
        <v>0</v>
      </c>
      <c r="S2079" s="11">
        <f t="shared" si="229"/>
        <v>0</v>
      </c>
      <c r="T2079" s="9">
        <f t="shared" si="230"/>
        <v>0</v>
      </c>
      <c r="AT2079" s="18"/>
      <c r="AU2079" s="15"/>
      <c r="AV2079" s="15"/>
      <c r="AW2079" s="15"/>
      <c r="AX2079" s="15"/>
      <c r="AY2079" s="15"/>
      <c r="AZ2079" s="15"/>
      <c r="BA2079" s="15"/>
      <c r="BB2079" s="15"/>
      <c r="BC2079" s="15"/>
      <c r="BD2079" s="15"/>
      <c r="BE2079" s="15"/>
      <c r="BF2079" s="15"/>
      <c r="BG2079" s="15"/>
      <c r="BH2079" s="15"/>
      <c r="BI2079" s="15"/>
      <c r="BJ2079" s="15"/>
      <c r="BK2079" s="15"/>
      <c r="BL2079" s="15"/>
      <c r="BM2079" s="15"/>
      <c r="BN2079" s="15"/>
      <c r="BO2079" s="15"/>
    </row>
    <row r="2080" spans="1:67" ht="15" customHeight="1" x14ac:dyDescent="0.75">
      <c r="A2080" s="10">
        <v>0</v>
      </c>
      <c r="B2080" s="11">
        <v>13100</v>
      </c>
      <c r="C2080" s="11"/>
      <c r="D2080" s="11">
        <v>65933</v>
      </c>
      <c r="E2080" s="11">
        <v>0</v>
      </c>
      <c r="F2080" s="11">
        <v>0</v>
      </c>
      <c r="G2080" s="11">
        <v>0</v>
      </c>
      <c r="H2080" s="11"/>
      <c r="I2080" s="11">
        <v>0</v>
      </c>
      <c r="J2080" s="11">
        <v>0</v>
      </c>
      <c r="K2080" s="11">
        <v>3.6573707180000001</v>
      </c>
      <c r="L2080" s="11"/>
      <c r="M2080" s="11"/>
      <c r="N2080" s="11">
        <f t="shared" si="224"/>
        <v>0</v>
      </c>
      <c r="O2080" s="11">
        <f t="shared" si="225"/>
        <v>0</v>
      </c>
      <c r="P2080" s="11">
        <f t="shared" si="226"/>
        <v>0</v>
      </c>
      <c r="Q2080" s="11">
        <f t="shared" si="227"/>
        <v>0</v>
      </c>
      <c r="R2080" s="11">
        <f t="shared" si="228"/>
        <v>0</v>
      </c>
      <c r="S2080" s="11">
        <f t="shared" si="229"/>
        <v>0</v>
      </c>
      <c r="T2080" s="9">
        <f t="shared" si="230"/>
        <v>0</v>
      </c>
      <c r="AT2080" s="18"/>
      <c r="AU2080" s="15"/>
      <c r="AV2080" s="15"/>
      <c r="AW2080" s="15"/>
      <c r="AX2080" s="15"/>
      <c r="AY2080" s="15"/>
      <c r="AZ2080" s="15"/>
      <c r="BA2080" s="15"/>
      <c r="BB2080" s="15"/>
      <c r="BC2080" s="15"/>
      <c r="BD2080" s="15"/>
      <c r="BE2080" s="15"/>
      <c r="BF2080" s="15"/>
      <c r="BG2080" s="15"/>
      <c r="BH2080" s="15"/>
      <c r="BI2080" s="15"/>
      <c r="BJ2080" s="15"/>
      <c r="BK2080" s="15"/>
      <c r="BL2080" s="15"/>
      <c r="BM2080" s="15"/>
      <c r="BN2080" s="15"/>
      <c r="BO2080" s="15"/>
    </row>
    <row r="2081" spans="1:67" ht="15" customHeight="1" x14ac:dyDescent="0.75">
      <c r="A2081" s="10">
        <v>0</v>
      </c>
      <c r="B2081" s="11">
        <v>13100</v>
      </c>
      <c r="C2081" s="11">
        <v>50552</v>
      </c>
      <c r="D2081" s="11">
        <v>59889</v>
      </c>
      <c r="E2081" s="11">
        <v>4</v>
      </c>
      <c r="F2081" s="11">
        <v>0</v>
      </c>
      <c r="G2081" s="11">
        <v>0</v>
      </c>
      <c r="H2081" s="11">
        <v>178.61236256999999</v>
      </c>
      <c r="I2081" s="11">
        <v>0</v>
      </c>
      <c r="J2081" s="11">
        <v>13</v>
      </c>
      <c r="K2081" s="11">
        <v>38.763313807999999</v>
      </c>
      <c r="L2081" s="11" t="s">
        <v>20</v>
      </c>
      <c r="M2081" s="11" t="s">
        <v>14</v>
      </c>
      <c r="N2081" s="11">
        <f t="shared" si="224"/>
        <v>0</v>
      </c>
      <c r="O2081" s="11">
        <f t="shared" si="225"/>
        <v>0</v>
      </c>
      <c r="P2081" s="11">
        <f t="shared" si="226"/>
        <v>1</v>
      </c>
      <c r="Q2081" s="11">
        <f t="shared" si="227"/>
        <v>0</v>
      </c>
      <c r="R2081" s="11">
        <f t="shared" si="228"/>
        <v>0</v>
      </c>
      <c r="S2081" s="11">
        <f t="shared" si="229"/>
        <v>0</v>
      </c>
      <c r="T2081" s="9">
        <f t="shared" si="230"/>
        <v>0</v>
      </c>
      <c r="AT2081" s="18"/>
      <c r="AU2081" s="15"/>
      <c r="AV2081" s="15"/>
      <c r="AW2081" s="15"/>
      <c r="AX2081" s="15"/>
      <c r="AY2081" s="15"/>
      <c r="AZ2081" s="15"/>
      <c r="BA2081" s="15"/>
      <c r="BB2081" s="15"/>
      <c r="BC2081" s="15"/>
      <c r="BD2081" s="15"/>
      <c r="BE2081" s="15"/>
      <c r="BF2081" s="15"/>
      <c r="BG2081" s="15"/>
      <c r="BH2081" s="15"/>
      <c r="BI2081" s="15"/>
      <c r="BJ2081" s="15"/>
      <c r="BK2081" s="15"/>
      <c r="BL2081" s="15"/>
      <c r="BM2081" s="15"/>
      <c r="BN2081" s="15"/>
      <c r="BO2081" s="15"/>
    </row>
    <row r="2082" spans="1:67" ht="15" customHeight="1" x14ac:dyDescent="0.75">
      <c r="A2082" s="10">
        <v>0</v>
      </c>
      <c r="B2082" s="11">
        <v>13100</v>
      </c>
      <c r="C2082" s="11">
        <v>73987</v>
      </c>
      <c r="D2082" s="11">
        <v>106557</v>
      </c>
      <c r="E2082" s="11">
        <v>9</v>
      </c>
      <c r="F2082" s="11">
        <v>0</v>
      </c>
      <c r="G2082" s="11">
        <v>0</v>
      </c>
      <c r="H2082" s="11">
        <v>149.45252905999999</v>
      </c>
      <c r="I2082" s="11">
        <v>1</v>
      </c>
      <c r="J2082" s="11">
        <v>13</v>
      </c>
      <c r="K2082" s="11">
        <v>37.008526928000002</v>
      </c>
      <c r="L2082" s="11" t="s">
        <v>20</v>
      </c>
      <c r="M2082" s="11" t="s">
        <v>15</v>
      </c>
      <c r="N2082" s="11">
        <f t="shared" si="224"/>
        <v>0</v>
      </c>
      <c r="O2082" s="11">
        <f t="shared" si="225"/>
        <v>0</v>
      </c>
      <c r="P2082" s="11">
        <f t="shared" si="226"/>
        <v>0</v>
      </c>
      <c r="Q2082" s="11">
        <f t="shared" si="227"/>
        <v>1</v>
      </c>
      <c r="R2082" s="11">
        <f t="shared" si="228"/>
        <v>0</v>
      </c>
      <c r="S2082" s="11">
        <f t="shared" si="229"/>
        <v>0</v>
      </c>
      <c r="T2082" s="9">
        <f t="shared" si="230"/>
        <v>0</v>
      </c>
      <c r="AT2082" s="18"/>
      <c r="AU2082" s="15"/>
      <c r="AV2082" s="15"/>
      <c r="AW2082" s="15"/>
      <c r="AX2082" s="15"/>
      <c r="AY2082" s="15"/>
      <c r="AZ2082" s="15"/>
      <c r="BA2082" s="15"/>
      <c r="BB2082" s="15"/>
      <c r="BC2082" s="15"/>
      <c r="BD2082" s="15"/>
      <c r="BE2082" s="15"/>
      <c r="BF2082" s="15"/>
      <c r="BG2082" s="15"/>
      <c r="BH2082" s="15"/>
      <c r="BI2082" s="15"/>
      <c r="BJ2082" s="15"/>
      <c r="BK2082" s="15"/>
      <c r="BL2082" s="15"/>
      <c r="BM2082" s="15"/>
      <c r="BN2082" s="15"/>
      <c r="BO2082" s="15"/>
    </row>
    <row r="2083" spans="1:67" ht="15" customHeight="1" x14ac:dyDescent="0.75">
      <c r="A2083" s="10">
        <v>0</v>
      </c>
      <c r="B2083" s="11">
        <v>13100</v>
      </c>
      <c r="C2083" s="11">
        <v>61853</v>
      </c>
      <c r="D2083" s="11">
        <v>73480</v>
      </c>
      <c r="E2083" s="11">
        <v>13</v>
      </c>
      <c r="F2083" s="11">
        <v>0</v>
      </c>
      <c r="G2083" s="11">
        <v>0</v>
      </c>
      <c r="H2083" s="11">
        <v>258.93715422000002</v>
      </c>
      <c r="I2083" s="11">
        <v>0</v>
      </c>
      <c r="J2083" s="11">
        <v>26</v>
      </c>
      <c r="K2083" s="11">
        <v>28.730851165000001</v>
      </c>
      <c r="L2083" s="11"/>
      <c r="M2083" s="11" t="s">
        <v>14</v>
      </c>
      <c r="N2083" s="11">
        <f t="shared" si="224"/>
        <v>0</v>
      </c>
      <c r="O2083" s="11">
        <f t="shared" si="225"/>
        <v>0</v>
      </c>
      <c r="P2083" s="11">
        <f t="shared" si="226"/>
        <v>1</v>
      </c>
      <c r="Q2083" s="11">
        <f t="shared" si="227"/>
        <v>0</v>
      </c>
      <c r="R2083" s="11">
        <f t="shared" si="228"/>
        <v>0</v>
      </c>
      <c r="S2083" s="11">
        <f t="shared" si="229"/>
        <v>0</v>
      </c>
      <c r="T2083" s="9">
        <f t="shared" si="230"/>
        <v>0</v>
      </c>
      <c r="AT2083" s="18"/>
      <c r="AU2083" s="15"/>
      <c r="AV2083" s="15"/>
      <c r="AW2083" s="15"/>
      <c r="AX2083" s="15"/>
      <c r="AY2083" s="15"/>
      <c r="AZ2083" s="15"/>
      <c r="BA2083" s="15"/>
      <c r="BB2083" s="15"/>
      <c r="BC2083" s="15"/>
      <c r="BD2083" s="15"/>
      <c r="BE2083" s="15"/>
      <c r="BF2083" s="15"/>
      <c r="BG2083" s="15"/>
      <c r="BH2083" s="15"/>
      <c r="BI2083" s="15"/>
      <c r="BJ2083" s="15"/>
      <c r="BK2083" s="15"/>
      <c r="BL2083" s="15"/>
      <c r="BM2083" s="15"/>
      <c r="BN2083" s="15"/>
      <c r="BO2083" s="15"/>
    </row>
    <row r="2084" spans="1:67" ht="15" customHeight="1" x14ac:dyDescent="0.75">
      <c r="A2084" s="10">
        <v>0</v>
      </c>
      <c r="B2084" s="11">
        <v>13100</v>
      </c>
      <c r="C2084" s="11">
        <v>97287</v>
      </c>
      <c r="D2084" s="11">
        <v>123281</v>
      </c>
      <c r="E2084" s="11">
        <v>9</v>
      </c>
      <c r="F2084" s="11">
        <v>0</v>
      </c>
      <c r="G2084" s="11">
        <v>0</v>
      </c>
      <c r="H2084" s="11">
        <v>162.99374391000001</v>
      </c>
      <c r="I2084" s="11">
        <v>0</v>
      </c>
      <c r="J2084" s="11">
        <v>26</v>
      </c>
      <c r="K2084" s="11">
        <v>34.178345675000003</v>
      </c>
      <c r="L2084" s="11" t="s">
        <v>20</v>
      </c>
      <c r="M2084" s="11" t="s">
        <v>14</v>
      </c>
      <c r="N2084" s="11">
        <f t="shared" si="224"/>
        <v>0</v>
      </c>
      <c r="O2084" s="11">
        <f t="shared" si="225"/>
        <v>0</v>
      </c>
      <c r="P2084" s="11">
        <f t="shared" si="226"/>
        <v>1</v>
      </c>
      <c r="Q2084" s="11">
        <f t="shared" si="227"/>
        <v>0</v>
      </c>
      <c r="R2084" s="11">
        <f t="shared" si="228"/>
        <v>0</v>
      </c>
      <c r="S2084" s="11">
        <f t="shared" si="229"/>
        <v>0</v>
      </c>
      <c r="T2084" s="9">
        <f t="shared" si="230"/>
        <v>0</v>
      </c>
      <c r="AT2084" s="18"/>
      <c r="AU2084" s="15"/>
      <c r="AV2084" s="15"/>
      <c r="AW2084" s="15"/>
      <c r="AX2084" s="15"/>
      <c r="AY2084" s="15"/>
      <c r="AZ2084" s="15"/>
      <c r="BA2084" s="15"/>
      <c r="BB2084" s="15"/>
      <c r="BC2084" s="15"/>
      <c r="BD2084" s="15"/>
      <c r="BE2084" s="15"/>
      <c r="BF2084" s="15"/>
      <c r="BG2084" s="15"/>
      <c r="BH2084" s="15"/>
      <c r="BI2084" s="15"/>
      <c r="BJ2084" s="15"/>
      <c r="BK2084" s="15"/>
      <c r="BL2084" s="15"/>
      <c r="BM2084" s="15"/>
      <c r="BN2084" s="15"/>
      <c r="BO2084" s="15"/>
    </row>
    <row r="2085" spans="1:67" ht="15" customHeight="1" x14ac:dyDescent="0.75">
      <c r="A2085" s="10">
        <v>0</v>
      </c>
      <c r="B2085" s="11">
        <v>13100</v>
      </c>
      <c r="C2085" s="11">
        <v>59460</v>
      </c>
      <c r="D2085" s="11">
        <v>72387</v>
      </c>
      <c r="E2085" s="11">
        <v>29</v>
      </c>
      <c r="F2085" s="11">
        <v>1</v>
      </c>
      <c r="G2085" s="11">
        <v>2</v>
      </c>
      <c r="H2085" s="11">
        <v>182.18178223000001</v>
      </c>
      <c r="I2085" s="11">
        <v>0</v>
      </c>
      <c r="J2085" s="11">
        <v>24</v>
      </c>
      <c r="K2085" s="11">
        <v>34.785132562999998</v>
      </c>
      <c r="L2085" s="11" t="s">
        <v>13</v>
      </c>
      <c r="M2085" s="11" t="s">
        <v>14</v>
      </c>
      <c r="N2085" s="11">
        <f t="shared" si="224"/>
        <v>1</v>
      </c>
      <c r="O2085" s="11">
        <f t="shared" si="225"/>
        <v>0</v>
      </c>
      <c r="P2085" s="11">
        <f t="shared" si="226"/>
        <v>1</v>
      </c>
      <c r="Q2085" s="11">
        <f t="shared" si="227"/>
        <v>0</v>
      </c>
      <c r="R2085" s="11">
        <f t="shared" si="228"/>
        <v>0</v>
      </c>
      <c r="S2085" s="11">
        <f t="shared" si="229"/>
        <v>0</v>
      </c>
      <c r="T2085" s="9">
        <f t="shared" si="230"/>
        <v>182.18178223000001</v>
      </c>
      <c r="AT2085" s="18"/>
      <c r="AU2085" s="15"/>
      <c r="AV2085" s="15"/>
      <c r="AW2085" s="15"/>
      <c r="AX2085" s="15"/>
      <c r="AY2085" s="15"/>
      <c r="AZ2085" s="15"/>
      <c r="BA2085" s="15"/>
      <c r="BB2085" s="15"/>
      <c r="BC2085" s="15"/>
      <c r="BD2085" s="15"/>
      <c r="BE2085" s="15"/>
      <c r="BF2085" s="15"/>
      <c r="BG2085" s="15"/>
      <c r="BH2085" s="15"/>
      <c r="BI2085" s="15"/>
      <c r="BJ2085" s="15"/>
      <c r="BK2085" s="15"/>
      <c r="BL2085" s="15"/>
      <c r="BM2085" s="15"/>
      <c r="BN2085" s="15"/>
      <c r="BO2085" s="15"/>
    </row>
    <row r="2086" spans="1:67" ht="15" customHeight="1" x14ac:dyDescent="0.75">
      <c r="A2086" s="10">
        <v>1</v>
      </c>
      <c r="B2086" s="11">
        <v>13100</v>
      </c>
      <c r="C2086" s="11">
        <v>54000</v>
      </c>
      <c r="D2086" s="11">
        <v>74750</v>
      </c>
      <c r="E2086" s="11">
        <v>14</v>
      </c>
      <c r="F2086" s="11">
        <v>1</v>
      </c>
      <c r="G2086" s="11">
        <v>0</v>
      </c>
      <c r="H2086" s="11">
        <v>92.4</v>
      </c>
      <c r="I2086" s="11">
        <v>0</v>
      </c>
      <c r="J2086" s="11">
        <v>9</v>
      </c>
      <c r="K2086" s="11"/>
      <c r="L2086" s="11" t="s">
        <v>20</v>
      </c>
      <c r="M2086" s="11" t="s">
        <v>14</v>
      </c>
      <c r="N2086" s="11">
        <f t="shared" si="224"/>
        <v>0</v>
      </c>
      <c r="O2086" s="11">
        <f t="shared" si="225"/>
        <v>0</v>
      </c>
      <c r="P2086" s="11">
        <f t="shared" si="226"/>
        <v>1</v>
      </c>
      <c r="Q2086" s="11">
        <f t="shared" si="227"/>
        <v>0</v>
      </c>
      <c r="R2086" s="11">
        <f t="shared" si="228"/>
        <v>0</v>
      </c>
      <c r="S2086" s="11">
        <f t="shared" si="229"/>
        <v>0</v>
      </c>
      <c r="T2086" s="9">
        <f t="shared" si="230"/>
        <v>0</v>
      </c>
      <c r="AT2086" s="18"/>
      <c r="AU2086" s="15"/>
      <c r="AV2086" s="15"/>
      <c r="AW2086" s="15"/>
      <c r="AX2086" s="15"/>
      <c r="AY2086" s="15"/>
      <c r="AZ2086" s="15"/>
      <c r="BA2086" s="15"/>
      <c r="BB2086" s="15"/>
      <c r="BC2086" s="15"/>
      <c r="BD2086" s="15"/>
      <c r="BE2086" s="15"/>
      <c r="BF2086" s="15"/>
      <c r="BG2086" s="15"/>
      <c r="BH2086" s="15"/>
      <c r="BI2086" s="15"/>
      <c r="BJ2086" s="15"/>
      <c r="BK2086" s="15"/>
      <c r="BL2086" s="15"/>
      <c r="BM2086" s="15"/>
      <c r="BN2086" s="15"/>
      <c r="BO2086" s="15"/>
    </row>
    <row r="2087" spans="1:67" ht="15" customHeight="1" x14ac:dyDescent="0.75">
      <c r="A2087" s="10">
        <v>0</v>
      </c>
      <c r="B2087" s="11">
        <v>13100</v>
      </c>
      <c r="C2087" s="11">
        <v>58039</v>
      </c>
      <c r="D2087" s="11">
        <v>68558</v>
      </c>
      <c r="E2087" s="11">
        <v>29</v>
      </c>
      <c r="F2087" s="11">
        <v>1</v>
      </c>
      <c r="G2087" s="11">
        <v>2</v>
      </c>
      <c r="H2087" s="11">
        <v>184.88001057</v>
      </c>
      <c r="I2087" s="11">
        <v>1</v>
      </c>
      <c r="J2087" s="11">
        <v>23</v>
      </c>
      <c r="K2087" s="11">
        <v>37.347348766000003</v>
      </c>
      <c r="L2087" s="11" t="s">
        <v>13</v>
      </c>
      <c r="M2087" s="11" t="s">
        <v>14</v>
      </c>
      <c r="N2087" s="11">
        <f t="shared" si="224"/>
        <v>1</v>
      </c>
      <c r="O2087" s="11">
        <f t="shared" si="225"/>
        <v>0</v>
      </c>
      <c r="P2087" s="11">
        <f t="shared" si="226"/>
        <v>1</v>
      </c>
      <c r="Q2087" s="11">
        <f t="shared" si="227"/>
        <v>0</v>
      </c>
      <c r="R2087" s="11">
        <f t="shared" si="228"/>
        <v>0</v>
      </c>
      <c r="S2087" s="11">
        <f t="shared" si="229"/>
        <v>0</v>
      </c>
      <c r="T2087" s="9">
        <f t="shared" si="230"/>
        <v>184.88001057</v>
      </c>
      <c r="AT2087" s="18"/>
      <c r="AU2087" s="15"/>
      <c r="AV2087" s="15"/>
      <c r="AW2087" s="15"/>
      <c r="AX2087" s="15"/>
      <c r="AY2087" s="15"/>
      <c r="AZ2087" s="15"/>
      <c r="BA2087" s="15"/>
      <c r="BB2087" s="15"/>
      <c r="BC2087" s="15"/>
      <c r="BD2087" s="15"/>
      <c r="BE2087" s="15"/>
      <c r="BF2087" s="15"/>
      <c r="BG2087" s="15"/>
      <c r="BH2087" s="15"/>
      <c r="BI2087" s="15"/>
      <c r="BJ2087" s="15"/>
      <c r="BK2087" s="15"/>
      <c r="BL2087" s="15"/>
      <c r="BM2087" s="15"/>
      <c r="BN2087" s="15"/>
      <c r="BO2087" s="15"/>
    </row>
    <row r="2088" spans="1:67" ht="15" customHeight="1" x14ac:dyDescent="0.75">
      <c r="A2088" s="10">
        <v>0</v>
      </c>
      <c r="B2088" s="11">
        <v>13100</v>
      </c>
      <c r="C2088" s="11">
        <v>44817</v>
      </c>
      <c r="D2088" s="11">
        <v>59544</v>
      </c>
      <c r="E2088" s="11"/>
      <c r="F2088" s="11">
        <v>0</v>
      </c>
      <c r="G2088" s="11">
        <v>0</v>
      </c>
      <c r="H2088" s="11">
        <v>71.461704749000006</v>
      </c>
      <c r="I2088" s="11">
        <v>0</v>
      </c>
      <c r="J2088" s="11">
        <v>15</v>
      </c>
      <c r="K2088" s="11">
        <v>41.609813236999997</v>
      </c>
      <c r="L2088" s="11" t="s">
        <v>20</v>
      </c>
      <c r="M2088" s="11" t="s">
        <v>14</v>
      </c>
      <c r="N2088" s="11">
        <f t="shared" si="224"/>
        <v>0</v>
      </c>
      <c r="O2088" s="11">
        <f t="shared" si="225"/>
        <v>0</v>
      </c>
      <c r="P2088" s="11">
        <f t="shared" si="226"/>
        <v>1</v>
      </c>
      <c r="Q2088" s="11">
        <f t="shared" si="227"/>
        <v>0</v>
      </c>
      <c r="R2088" s="11">
        <f t="shared" si="228"/>
        <v>0</v>
      </c>
      <c r="S2088" s="11">
        <f t="shared" si="229"/>
        <v>0</v>
      </c>
      <c r="T2088" s="9">
        <f t="shared" si="230"/>
        <v>0</v>
      </c>
      <c r="AT2088" s="18"/>
      <c r="AU2088" s="15"/>
      <c r="AV2088" s="15"/>
      <c r="AW2088" s="15"/>
      <c r="AX2088" s="15"/>
      <c r="AY2088" s="15"/>
      <c r="AZ2088" s="15"/>
      <c r="BA2088" s="15"/>
      <c r="BB2088" s="15"/>
      <c r="BC2088" s="15"/>
      <c r="BD2088" s="15"/>
      <c r="BE2088" s="15"/>
      <c r="BF2088" s="15"/>
      <c r="BG2088" s="15"/>
      <c r="BH2088" s="15"/>
      <c r="BI2088" s="15"/>
      <c r="BJ2088" s="15"/>
      <c r="BK2088" s="15"/>
      <c r="BL2088" s="15"/>
      <c r="BM2088" s="15"/>
      <c r="BN2088" s="15"/>
      <c r="BO2088" s="15"/>
    </row>
    <row r="2089" spans="1:67" ht="15" customHeight="1" x14ac:dyDescent="0.75">
      <c r="A2089" s="10">
        <v>0</v>
      </c>
      <c r="B2089" s="11">
        <v>13200</v>
      </c>
      <c r="C2089" s="11">
        <v>155478</v>
      </c>
      <c r="D2089" s="11">
        <v>183646</v>
      </c>
      <c r="E2089" s="11">
        <v>5</v>
      </c>
      <c r="F2089" s="11">
        <v>0</v>
      </c>
      <c r="G2089" s="11">
        <v>0</v>
      </c>
      <c r="H2089" s="11">
        <v>196.24137089000001</v>
      </c>
      <c r="I2089" s="11">
        <v>1</v>
      </c>
      <c r="J2089" s="11">
        <v>55</v>
      </c>
      <c r="K2089" s="11">
        <v>35.602875363000003</v>
      </c>
      <c r="L2089" s="11" t="s">
        <v>13</v>
      </c>
      <c r="M2089" s="11" t="s">
        <v>15</v>
      </c>
      <c r="N2089" s="11">
        <f t="shared" si="224"/>
        <v>1</v>
      </c>
      <c r="O2089" s="11">
        <f t="shared" si="225"/>
        <v>0</v>
      </c>
      <c r="P2089" s="11">
        <f t="shared" si="226"/>
        <v>0</v>
      </c>
      <c r="Q2089" s="11">
        <f t="shared" si="227"/>
        <v>1</v>
      </c>
      <c r="R2089" s="11">
        <f t="shared" si="228"/>
        <v>0</v>
      </c>
      <c r="S2089" s="11">
        <f t="shared" si="229"/>
        <v>0</v>
      </c>
      <c r="T2089" s="9">
        <f t="shared" si="230"/>
        <v>196.24137089000001</v>
      </c>
      <c r="AT2089" s="18"/>
      <c r="AU2089" s="15"/>
      <c r="AV2089" s="15"/>
      <c r="AW2089" s="15"/>
      <c r="AX2089" s="15"/>
      <c r="AY2089" s="15"/>
      <c r="AZ2089" s="15"/>
      <c r="BA2089" s="15"/>
      <c r="BB2089" s="15"/>
      <c r="BC2089" s="15"/>
      <c r="BD2089" s="15"/>
      <c r="BE2089" s="15"/>
      <c r="BF2089" s="15"/>
      <c r="BG2089" s="15"/>
      <c r="BH2089" s="15"/>
      <c r="BI2089" s="15"/>
      <c r="BJ2089" s="15"/>
      <c r="BK2089" s="15"/>
      <c r="BL2089" s="15"/>
      <c r="BM2089" s="15"/>
      <c r="BN2089" s="15"/>
      <c r="BO2089" s="15"/>
    </row>
    <row r="2090" spans="1:67" ht="15" customHeight="1" x14ac:dyDescent="0.75">
      <c r="A2090" s="10">
        <v>0</v>
      </c>
      <c r="B2090" s="11">
        <v>13200</v>
      </c>
      <c r="C2090" s="11"/>
      <c r="D2090" s="11">
        <v>69139</v>
      </c>
      <c r="E2090" s="11">
        <v>0</v>
      </c>
      <c r="F2090" s="11">
        <v>1</v>
      </c>
      <c r="G2090" s="11">
        <v>0</v>
      </c>
      <c r="H2090" s="11"/>
      <c r="I2090" s="11">
        <v>0</v>
      </c>
      <c r="J2090" s="11">
        <v>1</v>
      </c>
      <c r="K2090" s="11">
        <v>1.5659310471000001</v>
      </c>
      <c r="L2090" s="11"/>
      <c r="M2090" s="11"/>
      <c r="N2090" s="11">
        <f t="shared" si="224"/>
        <v>0</v>
      </c>
      <c r="O2090" s="11">
        <f t="shared" si="225"/>
        <v>0</v>
      </c>
      <c r="P2090" s="11">
        <f t="shared" si="226"/>
        <v>0</v>
      </c>
      <c r="Q2090" s="11">
        <f t="shared" si="227"/>
        <v>0</v>
      </c>
      <c r="R2090" s="11">
        <f t="shared" si="228"/>
        <v>0</v>
      </c>
      <c r="S2090" s="11">
        <f t="shared" si="229"/>
        <v>0</v>
      </c>
      <c r="T2090" s="9">
        <f t="shared" si="230"/>
        <v>0</v>
      </c>
      <c r="AT2090" s="18"/>
      <c r="AU2090" s="15"/>
      <c r="AV2090" s="15"/>
      <c r="AW2090" s="15"/>
      <c r="AX2090" s="15"/>
      <c r="AY2090" s="15"/>
      <c r="AZ2090" s="15"/>
      <c r="BA2090" s="15"/>
      <c r="BB2090" s="15"/>
      <c r="BC2090" s="15"/>
      <c r="BD2090" s="15"/>
      <c r="BE2090" s="15"/>
      <c r="BF2090" s="15"/>
      <c r="BG2090" s="15"/>
      <c r="BH2090" s="15"/>
      <c r="BI2090" s="15"/>
      <c r="BJ2090" s="15"/>
      <c r="BK2090" s="15"/>
      <c r="BL2090" s="15"/>
      <c r="BM2090" s="15"/>
      <c r="BN2090" s="15"/>
      <c r="BO2090" s="15"/>
    </row>
    <row r="2091" spans="1:67" ht="15" customHeight="1" x14ac:dyDescent="0.75">
      <c r="A2091" s="10">
        <v>0</v>
      </c>
      <c r="B2091" s="11">
        <v>13200</v>
      </c>
      <c r="C2091" s="11">
        <v>70069</v>
      </c>
      <c r="D2091" s="11">
        <v>88303</v>
      </c>
      <c r="E2091" s="11">
        <v>3</v>
      </c>
      <c r="F2091" s="11">
        <v>0</v>
      </c>
      <c r="G2091" s="11">
        <v>0</v>
      </c>
      <c r="H2091" s="11">
        <v>240.85601650000001</v>
      </c>
      <c r="I2091" s="11">
        <v>2</v>
      </c>
      <c r="J2091" s="11">
        <v>25</v>
      </c>
      <c r="K2091" s="11">
        <v>29.064128270000001</v>
      </c>
      <c r="L2091" s="11" t="s">
        <v>20</v>
      </c>
      <c r="M2091" s="11" t="s">
        <v>14</v>
      </c>
      <c r="N2091" s="11">
        <f t="shared" si="224"/>
        <v>0</v>
      </c>
      <c r="O2091" s="11">
        <f t="shared" si="225"/>
        <v>0</v>
      </c>
      <c r="P2091" s="11">
        <f t="shared" si="226"/>
        <v>1</v>
      </c>
      <c r="Q2091" s="11">
        <f t="shared" si="227"/>
        <v>0</v>
      </c>
      <c r="R2091" s="11">
        <f t="shared" si="228"/>
        <v>0</v>
      </c>
      <c r="S2091" s="11">
        <f t="shared" si="229"/>
        <v>0</v>
      </c>
      <c r="T2091" s="9">
        <f t="shared" si="230"/>
        <v>0</v>
      </c>
      <c r="AT2091" s="18"/>
      <c r="AU2091" s="15"/>
      <c r="AV2091" s="15"/>
      <c r="AW2091" s="15"/>
      <c r="AX2091" s="15"/>
      <c r="AY2091" s="15"/>
      <c r="AZ2091" s="15"/>
      <c r="BA2091" s="15"/>
      <c r="BB2091" s="15"/>
      <c r="BC2091" s="15"/>
      <c r="BD2091" s="15"/>
      <c r="BE2091" s="15"/>
      <c r="BF2091" s="15"/>
      <c r="BG2091" s="15"/>
      <c r="BH2091" s="15"/>
      <c r="BI2091" s="15"/>
      <c r="BJ2091" s="15"/>
      <c r="BK2091" s="15"/>
      <c r="BL2091" s="15"/>
      <c r="BM2091" s="15"/>
      <c r="BN2091" s="15"/>
      <c r="BO2091" s="15"/>
    </row>
    <row r="2092" spans="1:67" ht="15" customHeight="1" x14ac:dyDescent="0.75">
      <c r="A2092" s="10">
        <v>0</v>
      </c>
      <c r="B2092" s="11">
        <v>13200</v>
      </c>
      <c r="C2092" s="11">
        <v>69195</v>
      </c>
      <c r="D2092" s="11">
        <v>79252</v>
      </c>
      <c r="E2092" s="11">
        <v>13</v>
      </c>
      <c r="F2092" s="11">
        <v>0</v>
      </c>
      <c r="G2092" s="11">
        <v>0</v>
      </c>
      <c r="H2092" s="11">
        <v>248.78813034999999</v>
      </c>
      <c r="I2092" s="11">
        <v>3</v>
      </c>
      <c r="J2092" s="11">
        <v>37</v>
      </c>
      <c r="K2092" s="11">
        <v>41.905604623999999</v>
      </c>
      <c r="L2092" s="11" t="s">
        <v>20</v>
      </c>
      <c r="M2092" s="11" t="s">
        <v>15</v>
      </c>
      <c r="N2092" s="11">
        <f t="shared" si="224"/>
        <v>0</v>
      </c>
      <c r="O2092" s="11">
        <f t="shared" si="225"/>
        <v>0</v>
      </c>
      <c r="P2092" s="11">
        <f t="shared" si="226"/>
        <v>0</v>
      </c>
      <c r="Q2092" s="11">
        <f t="shared" si="227"/>
        <v>1</v>
      </c>
      <c r="R2092" s="11">
        <f t="shared" si="228"/>
        <v>0</v>
      </c>
      <c r="S2092" s="11">
        <f t="shared" si="229"/>
        <v>0</v>
      </c>
      <c r="T2092" s="9">
        <f t="shared" si="230"/>
        <v>0</v>
      </c>
      <c r="AT2092" s="18"/>
      <c r="AU2092" s="15"/>
      <c r="AV2092" s="15"/>
      <c r="AW2092" s="15"/>
      <c r="AX2092" s="15"/>
      <c r="AY2092" s="15"/>
      <c r="AZ2092" s="15"/>
      <c r="BA2092" s="15"/>
      <c r="BB2092" s="15"/>
      <c r="BC2092" s="15"/>
      <c r="BD2092" s="15"/>
      <c r="BE2092" s="15"/>
      <c r="BF2092" s="15"/>
      <c r="BG2092" s="15"/>
      <c r="BH2092" s="15"/>
      <c r="BI2092" s="15"/>
      <c r="BJ2092" s="15"/>
      <c r="BK2092" s="15"/>
      <c r="BL2092" s="15"/>
      <c r="BM2092" s="15"/>
      <c r="BN2092" s="15"/>
      <c r="BO2092" s="15"/>
    </row>
    <row r="2093" spans="1:67" ht="15" customHeight="1" x14ac:dyDescent="0.75">
      <c r="A2093" s="10">
        <v>0</v>
      </c>
      <c r="B2093" s="11">
        <v>13200</v>
      </c>
      <c r="C2093" s="11">
        <v>69697</v>
      </c>
      <c r="D2093" s="11">
        <v>91722</v>
      </c>
      <c r="E2093" s="11">
        <v>24</v>
      </c>
      <c r="F2093" s="11">
        <v>1</v>
      </c>
      <c r="G2093" s="11">
        <v>0</v>
      </c>
      <c r="H2093" s="11">
        <v>183.52372929000001</v>
      </c>
      <c r="I2093" s="11">
        <v>1</v>
      </c>
      <c r="J2093" s="11">
        <v>14</v>
      </c>
      <c r="K2093" s="11">
        <v>39.752171789000002</v>
      </c>
      <c r="L2093" s="11" t="s">
        <v>13</v>
      </c>
      <c r="M2093" s="11" t="s">
        <v>15</v>
      </c>
      <c r="N2093" s="11">
        <f t="shared" si="224"/>
        <v>1</v>
      </c>
      <c r="O2093" s="11">
        <f t="shared" si="225"/>
        <v>0</v>
      </c>
      <c r="P2093" s="11">
        <f t="shared" si="226"/>
        <v>0</v>
      </c>
      <c r="Q2093" s="11">
        <f t="shared" si="227"/>
        <v>1</v>
      </c>
      <c r="R2093" s="11">
        <f t="shared" si="228"/>
        <v>0</v>
      </c>
      <c r="S2093" s="11">
        <f t="shared" si="229"/>
        <v>0</v>
      </c>
      <c r="T2093" s="9">
        <f t="shared" si="230"/>
        <v>183.52372929000001</v>
      </c>
      <c r="AT2093" s="18"/>
      <c r="AU2093" s="15"/>
      <c r="AV2093" s="15"/>
      <c r="AW2093" s="15"/>
      <c r="AX2093" s="15"/>
      <c r="AY2093" s="15"/>
      <c r="AZ2093" s="15"/>
      <c r="BA2093" s="15"/>
      <c r="BB2093" s="15"/>
      <c r="BC2093" s="15"/>
      <c r="BD2093" s="15"/>
      <c r="BE2093" s="15"/>
      <c r="BF2093" s="15"/>
      <c r="BG2093" s="15"/>
      <c r="BH2093" s="15"/>
      <c r="BI2093" s="15"/>
      <c r="BJ2093" s="15"/>
      <c r="BK2093" s="15"/>
      <c r="BL2093" s="15"/>
      <c r="BM2093" s="15"/>
      <c r="BN2093" s="15"/>
      <c r="BO2093" s="15"/>
    </row>
    <row r="2094" spans="1:67" ht="15" customHeight="1" x14ac:dyDescent="0.75">
      <c r="A2094" s="10">
        <v>0</v>
      </c>
      <c r="B2094" s="11">
        <v>13200</v>
      </c>
      <c r="C2094" s="11">
        <v>58549</v>
      </c>
      <c r="D2094" s="11">
        <v>81381</v>
      </c>
      <c r="E2094" s="11">
        <v>13</v>
      </c>
      <c r="F2094" s="11">
        <v>0</v>
      </c>
      <c r="G2094" s="11">
        <v>0</v>
      </c>
      <c r="H2094" s="11">
        <v>94.687106657000001</v>
      </c>
      <c r="I2094" s="11">
        <v>0</v>
      </c>
      <c r="J2094" s="11">
        <v>24</v>
      </c>
      <c r="K2094" s="11">
        <v>38.412756135999999</v>
      </c>
      <c r="L2094" s="11" t="s">
        <v>20</v>
      </c>
      <c r="M2094" s="11" t="s">
        <v>15</v>
      </c>
      <c r="N2094" s="11">
        <f t="shared" si="224"/>
        <v>0</v>
      </c>
      <c r="O2094" s="11">
        <f t="shared" si="225"/>
        <v>0</v>
      </c>
      <c r="P2094" s="11">
        <f t="shared" si="226"/>
        <v>0</v>
      </c>
      <c r="Q2094" s="11">
        <f t="shared" si="227"/>
        <v>1</v>
      </c>
      <c r="R2094" s="11">
        <f t="shared" si="228"/>
        <v>0</v>
      </c>
      <c r="S2094" s="11">
        <f t="shared" si="229"/>
        <v>0</v>
      </c>
      <c r="T2094" s="9">
        <f t="shared" si="230"/>
        <v>0</v>
      </c>
      <c r="AT2094" s="18"/>
      <c r="AU2094" s="15"/>
      <c r="AV2094" s="15"/>
      <c r="AW2094" s="15"/>
      <c r="AX2094" s="15"/>
      <c r="AY2094" s="15"/>
      <c r="AZ2094" s="15"/>
      <c r="BA2094" s="15"/>
      <c r="BB2094" s="15"/>
      <c r="BC2094" s="15"/>
      <c r="BD2094" s="15"/>
      <c r="BE2094" s="15"/>
      <c r="BF2094" s="15"/>
      <c r="BG2094" s="15"/>
      <c r="BH2094" s="15"/>
      <c r="BI2094" s="15"/>
      <c r="BJ2094" s="15"/>
      <c r="BK2094" s="15"/>
      <c r="BL2094" s="15"/>
      <c r="BM2094" s="15"/>
      <c r="BN2094" s="15"/>
      <c r="BO2094" s="15"/>
    </row>
    <row r="2095" spans="1:67" ht="15" customHeight="1" x14ac:dyDescent="0.75">
      <c r="A2095" s="10">
        <v>0</v>
      </c>
      <c r="B2095" s="11">
        <v>13200</v>
      </c>
      <c r="C2095" s="11">
        <v>15346</v>
      </c>
      <c r="D2095" s="11">
        <v>30809</v>
      </c>
      <c r="E2095" s="11">
        <v>7</v>
      </c>
      <c r="F2095" s="11">
        <v>0</v>
      </c>
      <c r="G2095" s="11">
        <v>1</v>
      </c>
      <c r="H2095" s="11">
        <v>89.652536092999995</v>
      </c>
      <c r="I2095" s="11">
        <v>0</v>
      </c>
      <c r="J2095" s="11">
        <v>16</v>
      </c>
      <c r="K2095" s="11">
        <v>18.105282019000001</v>
      </c>
      <c r="L2095" s="11" t="s">
        <v>20</v>
      </c>
      <c r="M2095" s="11" t="s">
        <v>15</v>
      </c>
      <c r="N2095" s="11">
        <f t="shared" si="224"/>
        <v>0</v>
      </c>
      <c r="O2095" s="11">
        <f t="shared" si="225"/>
        <v>0</v>
      </c>
      <c r="P2095" s="11">
        <f t="shared" si="226"/>
        <v>0</v>
      </c>
      <c r="Q2095" s="11">
        <f t="shared" si="227"/>
        <v>1</v>
      </c>
      <c r="R2095" s="11">
        <f t="shared" si="228"/>
        <v>0</v>
      </c>
      <c r="S2095" s="11">
        <f t="shared" si="229"/>
        <v>0</v>
      </c>
      <c r="T2095" s="9">
        <f t="shared" si="230"/>
        <v>0</v>
      </c>
      <c r="AT2095" s="18"/>
      <c r="AU2095" s="15"/>
      <c r="AV2095" s="15"/>
      <c r="AW2095" s="15"/>
      <c r="AX2095" s="15"/>
      <c r="AY2095" s="15"/>
      <c r="AZ2095" s="15"/>
      <c r="BA2095" s="15"/>
      <c r="BB2095" s="15"/>
      <c r="BC2095" s="15"/>
      <c r="BD2095" s="15"/>
      <c r="BE2095" s="15"/>
      <c r="BF2095" s="15"/>
      <c r="BG2095" s="15"/>
      <c r="BH2095" s="15"/>
      <c r="BI2095" s="15"/>
      <c r="BJ2095" s="15"/>
      <c r="BK2095" s="15"/>
      <c r="BL2095" s="15"/>
      <c r="BM2095" s="15"/>
      <c r="BN2095" s="15"/>
      <c r="BO2095" s="15"/>
    </row>
    <row r="2096" spans="1:67" ht="15" customHeight="1" x14ac:dyDescent="0.75">
      <c r="A2096" s="10">
        <v>1</v>
      </c>
      <c r="B2096" s="11">
        <v>13200</v>
      </c>
      <c r="C2096" s="11">
        <v>65372</v>
      </c>
      <c r="D2096" s="11">
        <v>81426</v>
      </c>
      <c r="E2096" s="11">
        <v>4</v>
      </c>
      <c r="F2096" s="11"/>
      <c r="G2096" s="11">
        <v>1</v>
      </c>
      <c r="H2096" s="11">
        <v>102.62083629999999</v>
      </c>
      <c r="I2096" s="11">
        <v>3</v>
      </c>
      <c r="J2096" s="11">
        <v>29</v>
      </c>
      <c r="K2096" s="11">
        <v>38.934169132000001</v>
      </c>
      <c r="L2096" s="11" t="s">
        <v>20</v>
      </c>
      <c r="M2096" s="11" t="s">
        <v>14</v>
      </c>
      <c r="N2096" s="11">
        <f t="shared" si="224"/>
        <v>0</v>
      </c>
      <c r="O2096" s="11">
        <f t="shared" si="225"/>
        <v>0</v>
      </c>
      <c r="P2096" s="11">
        <f t="shared" si="226"/>
        <v>1</v>
      </c>
      <c r="Q2096" s="11">
        <f t="shared" si="227"/>
        <v>0</v>
      </c>
      <c r="R2096" s="11">
        <f t="shared" si="228"/>
        <v>0</v>
      </c>
      <c r="S2096" s="11">
        <f t="shared" si="229"/>
        <v>0</v>
      </c>
      <c r="T2096" s="9">
        <f t="shared" si="230"/>
        <v>0</v>
      </c>
      <c r="AT2096" s="18"/>
      <c r="AU2096" s="15"/>
      <c r="AV2096" s="15"/>
      <c r="AW2096" s="15"/>
      <c r="AX2096" s="15"/>
      <c r="AY2096" s="15"/>
      <c r="AZ2096" s="15"/>
      <c r="BA2096" s="15"/>
      <c r="BB2096" s="15"/>
      <c r="BC2096" s="15"/>
      <c r="BD2096" s="15"/>
      <c r="BE2096" s="15"/>
      <c r="BF2096" s="15"/>
      <c r="BG2096" s="15"/>
      <c r="BH2096" s="15"/>
      <c r="BI2096" s="15"/>
      <c r="BJ2096" s="15"/>
      <c r="BK2096" s="15"/>
      <c r="BL2096" s="15"/>
      <c r="BM2096" s="15"/>
      <c r="BN2096" s="15"/>
      <c r="BO2096" s="15"/>
    </row>
    <row r="2097" spans="1:67" ht="15" customHeight="1" x14ac:dyDescent="0.75">
      <c r="A2097" s="10">
        <v>1</v>
      </c>
      <c r="B2097" s="11">
        <v>13200</v>
      </c>
      <c r="C2097" s="11">
        <v>65997</v>
      </c>
      <c r="D2097" s="11">
        <v>88000</v>
      </c>
      <c r="E2097" s="11">
        <v>2</v>
      </c>
      <c r="F2097" s="11">
        <v>0</v>
      </c>
      <c r="G2097" s="11">
        <v>0</v>
      </c>
      <c r="H2097" s="11">
        <v>113.23333332999999</v>
      </c>
      <c r="I2097" s="11">
        <v>2</v>
      </c>
      <c r="J2097" s="11">
        <v>25</v>
      </c>
      <c r="K2097" s="11"/>
      <c r="L2097" s="11" t="s">
        <v>20</v>
      </c>
      <c r="M2097" s="11" t="s">
        <v>14</v>
      </c>
      <c r="N2097" s="11">
        <f t="shared" si="224"/>
        <v>0</v>
      </c>
      <c r="O2097" s="11">
        <f t="shared" si="225"/>
        <v>0</v>
      </c>
      <c r="P2097" s="11">
        <f t="shared" si="226"/>
        <v>1</v>
      </c>
      <c r="Q2097" s="11">
        <f t="shared" si="227"/>
        <v>0</v>
      </c>
      <c r="R2097" s="11">
        <f t="shared" si="228"/>
        <v>0</v>
      </c>
      <c r="S2097" s="11">
        <f t="shared" si="229"/>
        <v>0</v>
      </c>
      <c r="T2097" s="9">
        <f t="shared" si="230"/>
        <v>0</v>
      </c>
      <c r="AT2097" s="18"/>
      <c r="AU2097" s="15"/>
      <c r="AV2097" s="15"/>
      <c r="AW2097" s="15"/>
      <c r="AX2097" s="15"/>
      <c r="AY2097" s="15"/>
      <c r="AZ2097" s="15"/>
      <c r="BA2097" s="15"/>
      <c r="BB2097" s="15"/>
      <c r="BC2097" s="15"/>
      <c r="BD2097" s="15"/>
      <c r="BE2097" s="15"/>
      <c r="BF2097" s="15"/>
      <c r="BG2097" s="15"/>
      <c r="BH2097" s="15"/>
      <c r="BI2097" s="15"/>
      <c r="BJ2097" s="15"/>
      <c r="BK2097" s="15"/>
      <c r="BL2097" s="15"/>
      <c r="BM2097" s="15"/>
      <c r="BN2097" s="15"/>
      <c r="BO2097" s="15"/>
    </row>
    <row r="2098" spans="1:67" ht="15" customHeight="1" x14ac:dyDescent="0.75">
      <c r="A2098" s="10">
        <v>0</v>
      </c>
      <c r="B2098" s="11">
        <v>13200</v>
      </c>
      <c r="C2098" s="11">
        <v>93254</v>
      </c>
      <c r="D2098" s="11">
        <v>125738</v>
      </c>
      <c r="E2098" s="11">
        <v>3</v>
      </c>
      <c r="F2098" s="11">
        <v>0</v>
      </c>
      <c r="G2098" s="11">
        <v>3</v>
      </c>
      <c r="H2098" s="11">
        <v>156.54545124000001</v>
      </c>
      <c r="I2098" s="11">
        <v>0</v>
      </c>
      <c r="J2098" s="11">
        <v>25</v>
      </c>
      <c r="K2098" s="11">
        <v>42.736665567999999</v>
      </c>
      <c r="L2098" s="11" t="s">
        <v>13</v>
      </c>
      <c r="M2098" s="11" t="s">
        <v>17</v>
      </c>
      <c r="N2098" s="11">
        <f t="shared" si="224"/>
        <v>1</v>
      </c>
      <c r="O2098" s="11">
        <f t="shared" si="225"/>
        <v>1</v>
      </c>
      <c r="P2098" s="11">
        <f t="shared" si="226"/>
        <v>0</v>
      </c>
      <c r="Q2098" s="11">
        <f t="shared" si="227"/>
        <v>0</v>
      </c>
      <c r="R2098" s="11">
        <f t="shared" si="228"/>
        <v>0</v>
      </c>
      <c r="S2098" s="11">
        <f t="shared" si="229"/>
        <v>0</v>
      </c>
      <c r="T2098" s="9">
        <f t="shared" si="230"/>
        <v>156.54545124000001</v>
      </c>
      <c r="AT2098" s="18"/>
      <c r="AU2098" s="15"/>
      <c r="AV2098" s="15"/>
      <c r="AW2098" s="15"/>
      <c r="AX2098" s="15"/>
      <c r="AY2098" s="15"/>
      <c r="AZ2098" s="15"/>
      <c r="BA2098" s="15"/>
      <c r="BB2098" s="15"/>
      <c r="BC2098" s="15"/>
      <c r="BD2098" s="15"/>
      <c r="BE2098" s="15"/>
      <c r="BF2098" s="15"/>
      <c r="BG2098" s="15"/>
      <c r="BH2098" s="15"/>
      <c r="BI2098" s="15"/>
      <c r="BJ2098" s="15"/>
      <c r="BK2098" s="15"/>
      <c r="BL2098" s="15"/>
      <c r="BM2098" s="15"/>
      <c r="BN2098" s="15"/>
      <c r="BO2098" s="15"/>
    </row>
    <row r="2099" spans="1:67" ht="15" customHeight="1" x14ac:dyDescent="0.75">
      <c r="A2099" s="10">
        <v>0</v>
      </c>
      <c r="B2099" s="11">
        <v>13200</v>
      </c>
      <c r="C2099" s="11">
        <v>22270</v>
      </c>
      <c r="D2099" s="11">
        <v>38437</v>
      </c>
      <c r="E2099" s="11">
        <v>5</v>
      </c>
      <c r="F2099" s="11">
        <v>0</v>
      </c>
      <c r="G2099" s="11">
        <v>1</v>
      </c>
      <c r="H2099" s="11">
        <v>107.77338665000001</v>
      </c>
      <c r="I2099" s="11">
        <v>0</v>
      </c>
      <c r="J2099" s="11">
        <v>17</v>
      </c>
      <c r="K2099" s="11">
        <v>20.643199675000002</v>
      </c>
      <c r="L2099" s="11" t="s">
        <v>20</v>
      </c>
      <c r="M2099" s="11" t="s">
        <v>15</v>
      </c>
      <c r="N2099" s="11">
        <f t="shared" si="224"/>
        <v>0</v>
      </c>
      <c r="O2099" s="11">
        <f t="shared" si="225"/>
        <v>0</v>
      </c>
      <c r="P2099" s="11">
        <f t="shared" si="226"/>
        <v>0</v>
      </c>
      <c r="Q2099" s="11">
        <f t="shared" si="227"/>
        <v>1</v>
      </c>
      <c r="R2099" s="11">
        <f t="shared" si="228"/>
        <v>0</v>
      </c>
      <c r="S2099" s="11">
        <f t="shared" si="229"/>
        <v>0</v>
      </c>
      <c r="T2099" s="9">
        <f t="shared" si="230"/>
        <v>0</v>
      </c>
      <c r="AT2099" s="18"/>
      <c r="AU2099" s="15"/>
      <c r="AV2099" s="15"/>
      <c r="AW2099" s="15"/>
      <c r="AX2099" s="15"/>
      <c r="AY2099" s="15"/>
      <c r="AZ2099" s="15"/>
      <c r="BA2099" s="15"/>
      <c r="BB2099" s="15"/>
      <c r="BC2099" s="15"/>
      <c r="BD2099" s="15"/>
      <c r="BE2099" s="15"/>
      <c r="BF2099" s="15"/>
      <c r="BG2099" s="15"/>
      <c r="BH2099" s="15"/>
      <c r="BI2099" s="15"/>
      <c r="BJ2099" s="15"/>
      <c r="BK2099" s="15"/>
      <c r="BL2099" s="15"/>
      <c r="BM2099" s="15"/>
      <c r="BN2099" s="15"/>
      <c r="BO2099" s="15"/>
    </row>
    <row r="2100" spans="1:67" ht="15" customHeight="1" x14ac:dyDescent="0.75">
      <c r="A2100" s="10">
        <v>0</v>
      </c>
      <c r="B2100" s="11">
        <v>13200</v>
      </c>
      <c r="C2100" s="11">
        <v>77241</v>
      </c>
      <c r="D2100" s="11">
        <v>112904</v>
      </c>
      <c r="E2100" s="11">
        <v>5</v>
      </c>
      <c r="F2100" s="11">
        <v>0</v>
      </c>
      <c r="G2100" s="11">
        <v>0</v>
      </c>
      <c r="H2100" s="11">
        <v>68.549045012999997</v>
      </c>
      <c r="I2100" s="11">
        <v>2</v>
      </c>
      <c r="J2100" s="11">
        <v>14</v>
      </c>
      <c r="K2100" s="11">
        <v>34.535243721000001</v>
      </c>
      <c r="L2100" s="11" t="s">
        <v>20</v>
      </c>
      <c r="M2100" s="11" t="s">
        <v>14</v>
      </c>
      <c r="N2100" s="11">
        <f t="shared" si="224"/>
        <v>0</v>
      </c>
      <c r="O2100" s="11">
        <f t="shared" si="225"/>
        <v>0</v>
      </c>
      <c r="P2100" s="11">
        <f t="shared" si="226"/>
        <v>1</v>
      </c>
      <c r="Q2100" s="11">
        <f t="shared" si="227"/>
        <v>0</v>
      </c>
      <c r="R2100" s="11">
        <f t="shared" si="228"/>
        <v>0</v>
      </c>
      <c r="S2100" s="11">
        <f t="shared" si="229"/>
        <v>0</v>
      </c>
      <c r="T2100" s="9">
        <f t="shared" si="230"/>
        <v>0</v>
      </c>
      <c r="AT2100" s="18"/>
      <c r="AU2100" s="15"/>
      <c r="AV2100" s="15"/>
      <c r="AW2100" s="15"/>
      <c r="AX2100" s="15"/>
      <c r="AY2100" s="15"/>
      <c r="AZ2100" s="15"/>
      <c r="BA2100" s="15"/>
      <c r="BB2100" s="15"/>
      <c r="BC2100" s="15"/>
      <c r="BD2100" s="15"/>
      <c r="BE2100" s="15"/>
      <c r="BF2100" s="15"/>
      <c r="BG2100" s="15"/>
      <c r="BH2100" s="15"/>
      <c r="BI2100" s="15"/>
      <c r="BJ2100" s="15"/>
      <c r="BK2100" s="15"/>
      <c r="BL2100" s="15"/>
      <c r="BM2100" s="15"/>
      <c r="BN2100" s="15"/>
      <c r="BO2100" s="15"/>
    </row>
    <row r="2101" spans="1:67" ht="15" customHeight="1" x14ac:dyDescent="0.75">
      <c r="A2101" s="10">
        <v>0</v>
      </c>
      <c r="B2101" s="11">
        <v>13200</v>
      </c>
      <c r="C2101" s="11">
        <v>81654</v>
      </c>
      <c r="D2101" s="11">
        <v>114333</v>
      </c>
      <c r="E2101" s="11">
        <v>5</v>
      </c>
      <c r="F2101" s="11">
        <v>0</v>
      </c>
      <c r="G2101" s="11">
        <v>0</v>
      </c>
      <c r="H2101" s="11">
        <v>97.962961657999998</v>
      </c>
      <c r="I2101" s="11">
        <v>1</v>
      </c>
      <c r="J2101" s="11">
        <v>13</v>
      </c>
      <c r="K2101" s="11">
        <v>33.743367653999996</v>
      </c>
      <c r="L2101" s="11" t="s">
        <v>20</v>
      </c>
      <c r="M2101" s="11" t="s">
        <v>14</v>
      </c>
      <c r="N2101" s="11">
        <f t="shared" si="224"/>
        <v>0</v>
      </c>
      <c r="O2101" s="11">
        <f t="shared" si="225"/>
        <v>0</v>
      </c>
      <c r="P2101" s="11">
        <f t="shared" si="226"/>
        <v>1</v>
      </c>
      <c r="Q2101" s="11">
        <f t="shared" si="227"/>
        <v>0</v>
      </c>
      <c r="R2101" s="11">
        <f t="shared" si="228"/>
        <v>0</v>
      </c>
      <c r="S2101" s="11">
        <f t="shared" si="229"/>
        <v>0</v>
      </c>
      <c r="T2101" s="9">
        <f t="shared" si="230"/>
        <v>0</v>
      </c>
      <c r="AT2101" s="18"/>
      <c r="AU2101" s="15"/>
      <c r="AV2101" s="15"/>
      <c r="AW2101" s="15"/>
      <c r="AX2101" s="15"/>
      <c r="AY2101" s="15"/>
      <c r="AZ2101" s="15"/>
      <c r="BA2101" s="15"/>
      <c r="BB2101" s="15"/>
      <c r="BC2101" s="15"/>
      <c r="BD2101" s="15"/>
      <c r="BE2101" s="15"/>
      <c r="BF2101" s="15"/>
      <c r="BG2101" s="15"/>
      <c r="BH2101" s="15"/>
      <c r="BI2101" s="15"/>
      <c r="BJ2101" s="15"/>
      <c r="BK2101" s="15"/>
      <c r="BL2101" s="15"/>
      <c r="BM2101" s="15"/>
      <c r="BN2101" s="15"/>
      <c r="BO2101" s="15"/>
    </row>
    <row r="2102" spans="1:67" ht="15" customHeight="1" x14ac:dyDescent="0.75">
      <c r="A2102" s="10">
        <v>0</v>
      </c>
      <c r="B2102" s="11">
        <v>13200</v>
      </c>
      <c r="C2102" s="11">
        <v>71775</v>
      </c>
      <c r="D2102" s="11">
        <v>80480</v>
      </c>
      <c r="E2102" s="11">
        <v>0</v>
      </c>
      <c r="F2102" s="11">
        <v>0</v>
      </c>
      <c r="G2102" s="11">
        <v>0</v>
      </c>
      <c r="H2102" s="11">
        <v>240.64357656000001</v>
      </c>
      <c r="I2102" s="11">
        <v>3</v>
      </c>
      <c r="J2102" s="11">
        <v>25</v>
      </c>
      <c r="K2102" s="11">
        <v>29.267992415999998</v>
      </c>
      <c r="L2102" s="11" t="s">
        <v>20</v>
      </c>
      <c r="M2102" s="11" t="s">
        <v>14</v>
      </c>
      <c r="N2102" s="11">
        <f t="shared" si="224"/>
        <v>0</v>
      </c>
      <c r="O2102" s="11">
        <f t="shared" si="225"/>
        <v>0</v>
      </c>
      <c r="P2102" s="11">
        <f t="shared" si="226"/>
        <v>1</v>
      </c>
      <c r="Q2102" s="11">
        <f t="shared" si="227"/>
        <v>0</v>
      </c>
      <c r="R2102" s="11">
        <f t="shared" si="228"/>
        <v>0</v>
      </c>
      <c r="S2102" s="11">
        <f t="shared" si="229"/>
        <v>0</v>
      </c>
      <c r="T2102" s="9">
        <f t="shared" si="230"/>
        <v>0</v>
      </c>
      <c r="AT2102" s="18"/>
      <c r="AU2102" s="15"/>
      <c r="AV2102" s="15"/>
      <c r="AW2102" s="15"/>
      <c r="AX2102" s="15"/>
      <c r="AY2102" s="15"/>
      <c r="AZ2102" s="15"/>
      <c r="BA2102" s="15"/>
      <c r="BB2102" s="15"/>
      <c r="BC2102" s="15"/>
      <c r="BD2102" s="15"/>
      <c r="BE2102" s="15"/>
      <c r="BF2102" s="15"/>
      <c r="BG2102" s="15"/>
      <c r="BH2102" s="15"/>
      <c r="BI2102" s="15"/>
      <c r="BJ2102" s="15"/>
      <c r="BK2102" s="15"/>
      <c r="BL2102" s="15"/>
      <c r="BM2102" s="15"/>
      <c r="BN2102" s="15"/>
      <c r="BO2102" s="15"/>
    </row>
    <row r="2103" spans="1:67" ht="15" customHeight="1" x14ac:dyDescent="0.75">
      <c r="A2103" s="10">
        <v>0</v>
      </c>
      <c r="B2103" s="11">
        <v>13200</v>
      </c>
      <c r="C2103" s="11">
        <v>28428</v>
      </c>
      <c r="D2103" s="11">
        <v>34477</v>
      </c>
      <c r="E2103" s="11">
        <v>0</v>
      </c>
      <c r="F2103" s="11"/>
      <c r="G2103" s="11"/>
      <c r="H2103" s="11"/>
      <c r="I2103" s="11"/>
      <c r="J2103" s="11"/>
      <c r="K2103" s="11">
        <v>39.370262709000002</v>
      </c>
      <c r="L2103" s="11" t="s">
        <v>20</v>
      </c>
      <c r="M2103" s="11" t="s">
        <v>14</v>
      </c>
      <c r="N2103" s="11">
        <f t="shared" si="224"/>
        <v>0</v>
      </c>
      <c r="O2103" s="11">
        <f t="shared" si="225"/>
        <v>0</v>
      </c>
      <c r="P2103" s="11">
        <f t="shared" si="226"/>
        <v>1</v>
      </c>
      <c r="Q2103" s="11">
        <f t="shared" si="227"/>
        <v>0</v>
      </c>
      <c r="R2103" s="11">
        <f t="shared" si="228"/>
        <v>0</v>
      </c>
      <c r="S2103" s="11">
        <f t="shared" si="229"/>
        <v>0</v>
      </c>
      <c r="T2103" s="9">
        <f t="shared" si="230"/>
        <v>0</v>
      </c>
      <c r="AT2103" s="18"/>
      <c r="AU2103" s="15"/>
      <c r="AV2103" s="15"/>
      <c r="AW2103" s="15"/>
      <c r="AX2103" s="15"/>
      <c r="AY2103" s="15"/>
      <c r="AZ2103" s="15"/>
      <c r="BA2103" s="15"/>
      <c r="BB2103" s="15"/>
      <c r="BC2103" s="15"/>
      <c r="BD2103" s="15"/>
      <c r="BE2103" s="15"/>
      <c r="BF2103" s="15"/>
      <c r="BG2103" s="15"/>
      <c r="BH2103" s="15"/>
      <c r="BI2103" s="15"/>
      <c r="BJ2103" s="15"/>
      <c r="BK2103" s="15"/>
      <c r="BL2103" s="15"/>
      <c r="BM2103" s="15"/>
      <c r="BN2103" s="15"/>
      <c r="BO2103" s="15"/>
    </row>
    <row r="2104" spans="1:67" ht="15" customHeight="1" x14ac:dyDescent="0.75">
      <c r="A2104" s="10">
        <v>0</v>
      </c>
      <c r="B2104" s="11">
        <v>13200</v>
      </c>
      <c r="C2104" s="11">
        <v>59422</v>
      </c>
      <c r="D2104" s="11">
        <v>88308</v>
      </c>
      <c r="E2104" s="11"/>
      <c r="F2104" s="11">
        <v>0</v>
      </c>
      <c r="G2104" s="11">
        <v>0</v>
      </c>
      <c r="H2104" s="11">
        <v>294.78208459000001</v>
      </c>
      <c r="I2104" s="11">
        <v>0</v>
      </c>
      <c r="J2104" s="11">
        <v>19</v>
      </c>
      <c r="K2104" s="11">
        <v>29.952554462999998</v>
      </c>
      <c r="L2104" s="11" t="s">
        <v>13</v>
      </c>
      <c r="M2104" s="11" t="s">
        <v>14</v>
      </c>
      <c r="N2104" s="11">
        <f t="shared" si="224"/>
        <v>1</v>
      </c>
      <c r="O2104" s="11">
        <f t="shared" si="225"/>
        <v>0</v>
      </c>
      <c r="P2104" s="11">
        <f t="shared" si="226"/>
        <v>1</v>
      </c>
      <c r="Q2104" s="11">
        <f t="shared" si="227"/>
        <v>0</v>
      </c>
      <c r="R2104" s="11">
        <f t="shared" si="228"/>
        <v>0</v>
      </c>
      <c r="S2104" s="11">
        <f t="shared" si="229"/>
        <v>0</v>
      </c>
      <c r="T2104" s="9">
        <f t="shared" si="230"/>
        <v>294.78208459000001</v>
      </c>
      <c r="AT2104" s="18"/>
      <c r="AU2104" s="15"/>
      <c r="AV2104" s="15"/>
      <c r="AW2104" s="15"/>
      <c r="AX2104" s="15"/>
      <c r="AY2104" s="15"/>
      <c r="AZ2104" s="15"/>
      <c r="BA2104" s="15"/>
      <c r="BB2104" s="15"/>
      <c r="BC2104" s="15"/>
      <c r="BD2104" s="15"/>
      <c r="BE2104" s="15"/>
      <c r="BF2104" s="15"/>
      <c r="BG2104" s="15"/>
      <c r="BH2104" s="15"/>
      <c r="BI2104" s="15"/>
      <c r="BJ2104" s="15"/>
      <c r="BK2104" s="15"/>
      <c r="BL2104" s="15"/>
      <c r="BM2104" s="15"/>
      <c r="BN2104" s="15"/>
      <c r="BO2104" s="15"/>
    </row>
    <row r="2105" spans="1:67" ht="15" customHeight="1" x14ac:dyDescent="0.75">
      <c r="A2105" s="10">
        <v>0</v>
      </c>
      <c r="B2105" s="11">
        <v>13200</v>
      </c>
      <c r="C2105" s="11">
        <v>117985</v>
      </c>
      <c r="D2105" s="11">
        <v>138969</v>
      </c>
      <c r="E2105" s="11">
        <v>16</v>
      </c>
      <c r="F2105" s="11"/>
      <c r="G2105" s="11">
        <v>1</v>
      </c>
      <c r="H2105" s="11">
        <v>178.06475237000001</v>
      </c>
      <c r="I2105" s="11">
        <v>0</v>
      </c>
      <c r="J2105" s="11">
        <v>33</v>
      </c>
      <c r="K2105" s="11">
        <v>29.954230932000002</v>
      </c>
      <c r="L2105" s="11" t="s">
        <v>20</v>
      </c>
      <c r="M2105" s="11" t="s">
        <v>18</v>
      </c>
      <c r="N2105" s="11">
        <f t="shared" si="224"/>
        <v>0</v>
      </c>
      <c r="O2105" s="11">
        <f t="shared" si="225"/>
        <v>0</v>
      </c>
      <c r="P2105" s="11">
        <f t="shared" si="226"/>
        <v>0</v>
      </c>
      <c r="Q2105" s="11">
        <f t="shared" si="227"/>
        <v>0</v>
      </c>
      <c r="R2105" s="11">
        <f t="shared" si="228"/>
        <v>0</v>
      </c>
      <c r="S2105" s="11">
        <f t="shared" si="229"/>
        <v>1</v>
      </c>
      <c r="T2105" s="9">
        <f t="shared" si="230"/>
        <v>0</v>
      </c>
      <c r="AT2105" s="18"/>
      <c r="AU2105" s="15"/>
      <c r="AV2105" s="15"/>
      <c r="AW2105" s="15"/>
      <c r="AX2105" s="15"/>
      <c r="AY2105" s="15"/>
      <c r="AZ2105" s="15"/>
      <c r="BA2105" s="15"/>
      <c r="BB2105" s="15"/>
      <c r="BC2105" s="15"/>
      <c r="BD2105" s="15"/>
      <c r="BE2105" s="15"/>
      <c r="BF2105" s="15"/>
      <c r="BG2105" s="15"/>
      <c r="BH2105" s="15"/>
      <c r="BI2105" s="15"/>
      <c r="BJ2105" s="15"/>
      <c r="BK2105" s="15"/>
      <c r="BL2105" s="15"/>
      <c r="BM2105" s="15"/>
      <c r="BN2105" s="15"/>
      <c r="BO2105" s="15"/>
    </row>
    <row r="2106" spans="1:67" ht="15" customHeight="1" x14ac:dyDescent="0.75">
      <c r="A2106" s="10">
        <v>1</v>
      </c>
      <c r="B2106" s="11">
        <v>13300</v>
      </c>
      <c r="C2106" s="11">
        <v>58000</v>
      </c>
      <c r="D2106" s="11">
        <v>75000</v>
      </c>
      <c r="E2106" s="11">
        <v>6.6</v>
      </c>
      <c r="F2106" s="11">
        <v>0</v>
      </c>
      <c r="G2106" s="11">
        <v>1</v>
      </c>
      <c r="H2106" s="11">
        <v>226.2</v>
      </c>
      <c r="I2106" s="11">
        <v>1</v>
      </c>
      <c r="J2106" s="11">
        <v>33</v>
      </c>
      <c r="K2106" s="11"/>
      <c r="L2106" s="11" t="s">
        <v>20</v>
      </c>
      <c r="M2106" s="11" t="s">
        <v>17</v>
      </c>
      <c r="N2106" s="11">
        <f t="shared" si="224"/>
        <v>0</v>
      </c>
      <c r="O2106" s="11">
        <f t="shared" si="225"/>
        <v>1</v>
      </c>
      <c r="P2106" s="11">
        <f t="shared" si="226"/>
        <v>0</v>
      </c>
      <c r="Q2106" s="11">
        <f t="shared" si="227"/>
        <v>0</v>
      </c>
      <c r="R2106" s="11">
        <f t="shared" si="228"/>
        <v>0</v>
      </c>
      <c r="S2106" s="11">
        <f t="shared" si="229"/>
        <v>0</v>
      </c>
      <c r="T2106" s="9">
        <f t="shared" si="230"/>
        <v>0</v>
      </c>
      <c r="AT2106" s="18"/>
      <c r="AU2106" s="15"/>
      <c r="AV2106" s="15"/>
      <c r="AW2106" s="15"/>
      <c r="AX2106" s="15"/>
      <c r="AY2106" s="15"/>
      <c r="AZ2106" s="15"/>
      <c r="BA2106" s="15"/>
      <c r="BB2106" s="15"/>
      <c r="BC2106" s="15"/>
      <c r="BD2106" s="15"/>
      <c r="BE2106" s="15"/>
      <c r="BF2106" s="15"/>
      <c r="BG2106" s="15"/>
      <c r="BH2106" s="15"/>
      <c r="BI2106" s="15"/>
      <c r="BJ2106" s="15"/>
      <c r="BK2106" s="15"/>
      <c r="BL2106" s="15"/>
      <c r="BM2106" s="15"/>
      <c r="BN2106" s="15"/>
      <c r="BO2106" s="15"/>
    </row>
    <row r="2107" spans="1:67" ht="15" customHeight="1" x14ac:dyDescent="0.75">
      <c r="A2107" s="10">
        <v>0</v>
      </c>
      <c r="B2107" s="11">
        <v>13300</v>
      </c>
      <c r="C2107" s="11">
        <v>96201</v>
      </c>
      <c r="D2107" s="11">
        <v>124892</v>
      </c>
      <c r="E2107" s="11">
        <v>3</v>
      </c>
      <c r="F2107" s="11">
        <v>0</v>
      </c>
      <c r="G2107" s="11">
        <v>3</v>
      </c>
      <c r="H2107" s="11">
        <v>178.03446327</v>
      </c>
      <c r="I2107" s="11">
        <v>0</v>
      </c>
      <c r="J2107" s="11">
        <v>26</v>
      </c>
      <c r="K2107" s="11">
        <v>40.102751826999999</v>
      </c>
      <c r="L2107" s="11" t="s">
        <v>13</v>
      </c>
      <c r="M2107" s="11" t="s">
        <v>17</v>
      </c>
      <c r="N2107" s="11">
        <f t="shared" si="224"/>
        <v>1</v>
      </c>
      <c r="O2107" s="11">
        <f t="shared" si="225"/>
        <v>1</v>
      </c>
      <c r="P2107" s="11">
        <f t="shared" si="226"/>
        <v>0</v>
      </c>
      <c r="Q2107" s="11">
        <f t="shared" si="227"/>
        <v>0</v>
      </c>
      <c r="R2107" s="11">
        <f t="shared" si="228"/>
        <v>0</v>
      </c>
      <c r="S2107" s="11">
        <f t="shared" si="229"/>
        <v>0</v>
      </c>
      <c r="T2107" s="9">
        <f t="shared" si="230"/>
        <v>178.03446327</v>
      </c>
      <c r="AT2107" s="18"/>
      <c r="AU2107" s="15"/>
      <c r="AV2107" s="15"/>
      <c r="AW2107" s="15"/>
      <c r="AX2107" s="15"/>
      <c r="AY2107" s="15"/>
      <c r="AZ2107" s="15"/>
      <c r="BA2107" s="15"/>
      <c r="BB2107" s="15"/>
      <c r="BC2107" s="15"/>
      <c r="BD2107" s="15"/>
      <c r="BE2107" s="15"/>
      <c r="BF2107" s="15"/>
      <c r="BG2107" s="15"/>
      <c r="BH2107" s="15"/>
      <c r="BI2107" s="15"/>
      <c r="BJ2107" s="15"/>
      <c r="BK2107" s="15"/>
      <c r="BL2107" s="15"/>
      <c r="BM2107" s="15"/>
      <c r="BN2107" s="15"/>
      <c r="BO2107" s="15"/>
    </row>
    <row r="2108" spans="1:67" ht="15" customHeight="1" x14ac:dyDescent="0.75">
      <c r="A2108" s="10">
        <v>0</v>
      </c>
      <c r="B2108" s="11">
        <v>13300</v>
      </c>
      <c r="C2108" s="11">
        <v>76663</v>
      </c>
      <c r="D2108" s="11">
        <v>96022</v>
      </c>
      <c r="E2108" s="11">
        <v>10</v>
      </c>
      <c r="F2108" s="11">
        <v>2</v>
      </c>
      <c r="G2108" s="11">
        <v>0</v>
      </c>
      <c r="H2108" s="11">
        <v>180.02945030000001</v>
      </c>
      <c r="I2108" s="11">
        <v>1</v>
      </c>
      <c r="J2108" s="11">
        <v>30</v>
      </c>
      <c r="K2108" s="11">
        <v>27.045006761</v>
      </c>
      <c r="L2108" s="11" t="s">
        <v>20</v>
      </c>
      <c r="M2108" s="11" t="s">
        <v>18</v>
      </c>
      <c r="N2108" s="11">
        <f t="shared" si="224"/>
        <v>0</v>
      </c>
      <c r="O2108" s="11">
        <f t="shared" si="225"/>
        <v>0</v>
      </c>
      <c r="P2108" s="11">
        <f t="shared" si="226"/>
        <v>0</v>
      </c>
      <c r="Q2108" s="11">
        <f t="shared" si="227"/>
        <v>0</v>
      </c>
      <c r="R2108" s="11">
        <f t="shared" si="228"/>
        <v>0</v>
      </c>
      <c r="S2108" s="11">
        <f t="shared" si="229"/>
        <v>1</v>
      </c>
      <c r="T2108" s="9">
        <f t="shared" si="230"/>
        <v>0</v>
      </c>
      <c r="AT2108" s="18"/>
      <c r="AU2108" s="15"/>
      <c r="AV2108" s="15"/>
      <c r="AW2108" s="15"/>
      <c r="AX2108" s="15"/>
      <c r="AY2108" s="15"/>
      <c r="AZ2108" s="15"/>
      <c r="BA2108" s="15"/>
      <c r="BB2108" s="15"/>
      <c r="BC2108" s="15"/>
      <c r="BD2108" s="15"/>
      <c r="BE2108" s="15"/>
      <c r="BF2108" s="15"/>
      <c r="BG2108" s="15"/>
      <c r="BH2108" s="15"/>
      <c r="BI2108" s="15"/>
      <c r="BJ2108" s="15"/>
      <c r="BK2108" s="15"/>
      <c r="BL2108" s="15"/>
      <c r="BM2108" s="15"/>
      <c r="BN2108" s="15"/>
      <c r="BO2108" s="15"/>
    </row>
    <row r="2109" spans="1:67" ht="15" customHeight="1" x14ac:dyDescent="0.75">
      <c r="A2109" s="10">
        <v>0</v>
      </c>
      <c r="B2109" s="11">
        <v>13300</v>
      </c>
      <c r="C2109" s="11">
        <v>80059</v>
      </c>
      <c r="D2109" s="11">
        <v>121790</v>
      </c>
      <c r="E2109" s="11"/>
      <c r="F2109" s="11"/>
      <c r="G2109" s="11"/>
      <c r="H2109" s="11"/>
      <c r="I2109" s="11"/>
      <c r="J2109" s="11"/>
      <c r="K2109" s="11">
        <v>34.561831400999999</v>
      </c>
      <c r="L2109" s="11"/>
      <c r="M2109" s="11"/>
      <c r="N2109" s="11">
        <f t="shared" si="224"/>
        <v>0</v>
      </c>
      <c r="O2109" s="11">
        <f t="shared" si="225"/>
        <v>0</v>
      </c>
      <c r="P2109" s="11">
        <f t="shared" si="226"/>
        <v>0</v>
      </c>
      <c r="Q2109" s="11">
        <f t="shared" si="227"/>
        <v>0</v>
      </c>
      <c r="R2109" s="11">
        <f t="shared" si="228"/>
        <v>0</v>
      </c>
      <c r="S2109" s="11">
        <f t="shared" si="229"/>
        <v>0</v>
      </c>
      <c r="T2109" s="9">
        <f t="shared" si="230"/>
        <v>0</v>
      </c>
      <c r="AT2109" s="18"/>
      <c r="AU2109" s="15"/>
      <c r="AV2109" s="15"/>
      <c r="AW2109" s="15"/>
      <c r="AX2109" s="15"/>
      <c r="AY2109" s="15"/>
      <c r="AZ2109" s="15"/>
      <c r="BA2109" s="15"/>
      <c r="BB2109" s="15"/>
      <c r="BC2109" s="15"/>
      <c r="BD2109" s="15"/>
      <c r="BE2109" s="15"/>
      <c r="BF2109" s="15"/>
      <c r="BG2109" s="15"/>
      <c r="BH2109" s="15"/>
      <c r="BI2109" s="15"/>
      <c r="BJ2109" s="15"/>
      <c r="BK2109" s="15"/>
      <c r="BL2109" s="15"/>
      <c r="BM2109" s="15"/>
      <c r="BN2109" s="15"/>
      <c r="BO2109" s="15"/>
    </row>
    <row r="2110" spans="1:67" ht="15" customHeight="1" x14ac:dyDescent="0.75">
      <c r="A2110" s="10">
        <v>0</v>
      </c>
      <c r="B2110" s="11">
        <v>13300</v>
      </c>
      <c r="C2110" s="11">
        <v>61414</v>
      </c>
      <c r="D2110" s="11">
        <v>72101</v>
      </c>
      <c r="E2110" s="11">
        <v>12</v>
      </c>
      <c r="F2110" s="11">
        <v>0</v>
      </c>
      <c r="G2110" s="11">
        <v>0</v>
      </c>
      <c r="H2110" s="11">
        <v>260.07164984999997</v>
      </c>
      <c r="I2110" s="11">
        <v>0</v>
      </c>
      <c r="J2110" s="11">
        <v>27</v>
      </c>
      <c r="K2110" s="11">
        <v>27.286882027000001</v>
      </c>
      <c r="L2110" s="11"/>
      <c r="M2110" s="11" t="s">
        <v>14</v>
      </c>
      <c r="N2110" s="11">
        <f t="shared" si="224"/>
        <v>0</v>
      </c>
      <c r="O2110" s="11">
        <f t="shared" si="225"/>
        <v>0</v>
      </c>
      <c r="P2110" s="11">
        <f t="shared" si="226"/>
        <v>1</v>
      </c>
      <c r="Q2110" s="11">
        <f t="shared" si="227"/>
        <v>0</v>
      </c>
      <c r="R2110" s="11">
        <f t="shared" si="228"/>
        <v>0</v>
      </c>
      <c r="S2110" s="11">
        <f t="shared" si="229"/>
        <v>0</v>
      </c>
      <c r="T2110" s="9">
        <f t="shared" si="230"/>
        <v>0</v>
      </c>
      <c r="AT2110" s="18"/>
      <c r="AU2110" s="15"/>
      <c r="AV2110" s="15"/>
      <c r="AW2110" s="15"/>
      <c r="AX2110" s="15"/>
      <c r="AY2110" s="15"/>
      <c r="AZ2110" s="15"/>
      <c r="BA2110" s="15"/>
      <c r="BB2110" s="15"/>
      <c r="BC2110" s="15"/>
      <c r="BD2110" s="15"/>
      <c r="BE2110" s="15"/>
      <c r="BF2110" s="15"/>
      <c r="BG2110" s="15"/>
      <c r="BH2110" s="15"/>
      <c r="BI2110" s="15"/>
      <c r="BJ2110" s="15"/>
      <c r="BK2110" s="15"/>
      <c r="BL2110" s="15"/>
      <c r="BM2110" s="15"/>
      <c r="BN2110" s="15"/>
      <c r="BO2110" s="15"/>
    </row>
    <row r="2111" spans="1:67" ht="15" customHeight="1" x14ac:dyDescent="0.75">
      <c r="A2111" s="10">
        <v>0</v>
      </c>
      <c r="B2111" s="11">
        <v>13300</v>
      </c>
      <c r="C2111" s="11">
        <v>81944</v>
      </c>
      <c r="D2111" s="11">
        <v>108768</v>
      </c>
      <c r="E2111" s="11">
        <v>5</v>
      </c>
      <c r="F2111" s="11">
        <v>0</v>
      </c>
      <c r="G2111" s="11">
        <v>0</v>
      </c>
      <c r="H2111" s="11">
        <v>81.106799150000001</v>
      </c>
      <c r="I2111" s="11">
        <v>1</v>
      </c>
      <c r="J2111" s="11">
        <v>13</v>
      </c>
      <c r="K2111" s="11">
        <v>33.86964175</v>
      </c>
      <c r="L2111" s="11" t="s">
        <v>20</v>
      </c>
      <c r="M2111" s="11" t="s">
        <v>14</v>
      </c>
      <c r="N2111" s="11">
        <f t="shared" si="224"/>
        <v>0</v>
      </c>
      <c r="O2111" s="11">
        <f t="shared" si="225"/>
        <v>0</v>
      </c>
      <c r="P2111" s="11">
        <f t="shared" si="226"/>
        <v>1</v>
      </c>
      <c r="Q2111" s="11">
        <f t="shared" si="227"/>
        <v>0</v>
      </c>
      <c r="R2111" s="11">
        <f t="shared" si="228"/>
        <v>0</v>
      </c>
      <c r="S2111" s="11">
        <f t="shared" si="229"/>
        <v>0</v>
      </c>
      <c r="T2111" s="9">
        <f t="shared" si="230"/>
        <v>0</v>
      </c>
      <c r="AT2111" s="18"/>
      <c r="AU2111" s="15"/>
      <c r="AV2111" s="15"/>
      <c r="AW2111" s="15"/>
      <c r="AX2111" s="15"/>
      <c r="AY2111" s="15"/>
      <c r="AZ2111" s="15"/>
      <c r="BA2111" s="15"/>
      <c r="BB2111" s="15"/>
      <c r="BC2111" s="15"/>
      <c r="BD2111" s="15"/>
      <c r="BE2111" s="15"/>
      <c r="BF2111" s="15"/>
      <c r="BG2111" s="15"/>
      <c r="BH2111" s="15"/>
      <c r="BI2111" s="15"/>
      <c r="BJ2111" s="15"/>
      <c r="BK2111" s="15"/>
      <c r="BL2111" s="15"/>
      <c r="BM2111" s="15"/>
      <c r="BN2111" s="15"/>
      <c r="BO2111" s="15"/>
    </row>
    <row r="2112" spans="1:67" ht="15" customHeight="1" x14ac:dyDescent="0.75">
      <c r="A2112" s="10">
        <v>1</v>
      </c>
      <c r="B2112" s="11">
        <v>13300</v>
      </c>
      <c r="C2112" s="11">
        <v>67483</v>
      </c>
      <c r="D2112" s="11">
        <v>85454</v>
      </c>
      <c r="E2112" s="11">
        <v>16</v>
      </c>
      <c r="F2112" s="11">
        <v>0</v>
      </c>
      <c r="G2112" s="11">
        <v>2</v>
      </c>
      <c r="H2112" s="11">
        <v>335.98931518000001</v>
      </c>
      <c r="I2112" s="11">
        <v>1</v>
      </c>
      <c r="J2112" s="11">
        <v>14</v>
      </c>
      <c r="K2112" s="11">
        <v>30.375862850000001</v>
      </c>
      <c r="L2112" s="11" t="s">
        <v>20</v>
      </c>
      <c r="M2112" s="11" t="s">
        <v>18</v>
      </c>
      <c r="N2112" s="11">
        <f t="shared" si="224"/>
        <v>0</v>
      </c>
      <c r="O2112" s="11">
        <f t="shared" si="225"/>
        <v>0</v>
      </c>
      <c r="P2112" s="11">
        <f t="shared" si="226"/>
        <v>0</v>
      </c>
      <c r="Q2112" s="11">
        <f t="shared" si="227"/>
        <v>0</v>
      </c>
      <c r="R2112" s="11">
        <f t="shared" si="228"/>
        <v>0</v>
      </c>
      <c r="S2112" s="11">
        <f t="shared" si="229"/>
        <v>1</v>
      </c>
      <c r="T2112" s="9">
        <f t="shared" si="230"/>
        <v>0</v>
      </c>
      <c r="AT2112" s="18"/>
      <c r="AU2112" s="15"/>
      <c r="AV2112" s="15"/>
      <c r="AW2112" s="15"/>
      <c r="AX2112" s="15"/>
      <c r="AY2112" s="15"/>
      <c r="AZ2112" s="15"/>
      <c r="BA2112" s="15"/>
      <c r="BB2112" s="15"/>
      <c r="BC2112" s="15"/>
      <c r="BD2112" s="15"/>
      <c r="BE2112" s="15"/>
      <c r="BF2112" s="15"/>
      <c r="BG2112" s="15"/>
      <c r="BH2112" s="15"/>
      <c r="BI2112" s="15"/>
      <c r="BJ2112" s="15"/>
      <c r="BK2112" s="15"/>
      <c r="BL2112" s="15"/>
      <c r="BM2112" s="15"/>
      <c r="BN2112" s="15"/>
      <c r="BO2112" s="15"/>
    </row>
    <row r="2113" spans="1:67" ht="15" customHeight="1" x14ac:dyDescent="0.75">
      <c r="A2113" s="10">
        <v>1</v>
      </c>
      <c r="B2113" s="11">
        <v>13300</v>
      </c>
      <c r="C2113" s="11">
        <v>60014</v>
      </c>
      <c r="D2113" s="11">
        <v>75695</v>
      </c>
      <c r="E2113" s="11">
        <v>1</v>
      </c>
      <c r="F2113" s="11">
        <v>0</v>
      </c>
      <c r="G2113" s="11"/>
      <c r="H2113" s="11">
        <v>182.06437339999999</v>
      </c>
      <c r="I2113" s="11">
        <v>1</v>
      </c>
      <c r="J2113" s="11">
        <v>20</v>
      </c>
      <c r="K2113" s="11">
        <v>40.206671112999999</v>
      </c>
      <c r="L2113" s="11" t="s">
        <v>20</v>
      </c>
      <c r="M2113" s="11" t="s">
        <v>16</v>
      </c>
      <c r="N2113" s="11">
        <f t="shared" si="224"/>
        <v>0</v>
      </c>
      <c r="O2113" s="11">
        <f t="shared" si="225"/>
        <v>0</v>
      </c>
      <c r="P2113" s="11">
        <f t="shared" si="226"/>
        <v>0</v>
      </c>
      <c r="Q2113" s="11">
        <f t="shared" si="227"/>
        <v>0</v>
      </c>
      <c r="R2113" s="11">
        <f t="shared" si="228"/>
        <v>1</v>
      </c>
      <c r="S2113" s="11">
        <f t="shared" si="229"/>
        <v>0</v>
      </c>
      <c r="T2113" s="9">
        <f t="shared" si="230"/>
        <v>0</v>
      </c>
      <c r="AT2113" s="18"/>
      <c r="AU2113" s="15"/>
      <c r="AV2113" s="15"/>
      <c r="AW2113" s="15"/>
      <c r="AX2113" s="15"/>
      <c r="AY2113" s="15"/>
      <c r="AZ2113" s="15"/>
      <c r="BA2113" s="15"/>
      <c r="BB2113" s="15"/>
      <c r="BC2113" s="15"/>
      <c r="BD2113" s="15"/>
      <c r="BE2113" s="15"/>
      <c r="BF2113" s="15"/>
      <c r="BG2113" s="15"/>
      <c r="BH2113" s="15"/>
      <c r="BI2113" s="15"/>
      <c r="BJ2113" s="15"/>
      <c r="BK2113" s="15"/>
      <c r="BL2113" s="15"/>
      <c r="BM2113" s="15"/>
      <c r="BN2113" s="15"/>
      <c r="BO2113" s="15"/>
    </row>
    <row r="2114" spans="1:67" ht="15" customHeight="1" x14ac:dyDescent="0.75">
      <c r="A2114" s="10">
        <v>0</v>
      </c>
      <c r="B2114" s="11">
        <v>13300</v>
      </c>
      <c r="C2114" s="11">
        <v>64002</v>
      </c>
      <c r="D2114" s="11">
        <v>88174</v>
      </c>
      <c r="E2114" s="11">
        <v>3</v>
      </c>
      <c r="F2114" s="11"/>
      <c r="G2114" s="11"/>
      <c r="H2114" s="11">
        <v>157.91698973000001</v>
      </c>
      <c r="I2114" s="11"/>
      <c r="J2114" s="11">
        <v>34</v>
      </c>
      <c r="K2114" s="11">
        <v>29.798231179999998</v>
      </c>
      <c r="L2114" s="11" t="s">
        <v>20</v>
      </c>
      <c r="M2114" s="11" t="s">
        <v>14</v>
      </c>
      <c r="N2114" s="11">
        <f t="shared" si="224"/>
        <v>0</v>
      </c>
      <c r="O2114" s="11">
        <f t="shared" si="225"/>
        <v>0</v>
      </c>
      <c r="P2114" s="11">
        <f t="shared" si="226"/>
        <v>1</v>
      </c>
      <c r="Q2114" s="11">
        <f t="shared" si="227"/>
        <v>0</v>
      </c>
      <c r="R2114" s="11">
        <f t="shared" si="228"/>
        <v>0</v>
      </c>
      <c r="S2114" s="11">
        <f t="shared" si="229"/>
        <v>0</v>
      </c>
      <c r="T2114" s="9">
        <f t="shared" si="230"/>
        <v>0</v>
      </c>
      <c r="AT2114" s="18"/>
      <c r="AU2114" s="15"/>
      <c r="AV2114" s="15"/>
      <c r="AW2114" s="15"/>
      <c r="AX2114" s="15"/>
      <c r="AY2114" s="15"/>
      <c r="AZ2114" s="15"/>
      <c r="BA2114" s="15"/>
      <c r="BB2114" s="15"/>
      <c r="BC2114" s="15"/>
      <c r="BD2114" s="15"/>
      <c r="BE2114" s="15"/>
      <c r="BF2114" s="15"/>
      <c r="BG2114" s="15"/>
      <c r="BH2114" s="15"/>
      <c r="BI2114" s="15"/>
      <c r="BJ2114" s="15"/>
      <c r="BK2114" s="15"/>
      <c r="BL2114" s="15"/>
      <c r="BM2114" s="15"/>
      <c r="BN2114" s="15"/>
      <c r="BO2114" s="15"/>
    </row>
    <row r="2115" spans="1:67" ht="15" customHeight="1" x14ac:dyDescent="0.75">
      <c r="A2115" s="10">
        <v>0</v>
      </c>
      <c r="B2115" s="11">
        <v>13300</v>
      </c>
      <c r="C2115" s="11"/>
      <c r="D2115" s="11">
        <v>72583</v>
      </c>
      <c r="E2115" s="11">
        <v>1</v>
      </c>
      <c r="F2115" s="11">
        <v>0</v>
      </c>
      <c r="G2115" s="11">
        <v>0</v>
      </c>
      <c r="H2115" s="11"/>
      <c r="I2115" s="11">
        <v>0</v>
      </c>
      <c r="J2115" s="11">
        <v>0</v>
      </c>
      <c r="K2115" s="11">
        <v>3.7204214203000001</v>
      </c>
      <c r="L2115" s="11"/>
      <c r="M2115" s="11"/>
      <c r="N2115" s="11">
        <f t="shared" ref="N2115:N2178" si="231">IF(L2115="HomeImp",1,0)</f>
        <v>0</v>
      </c>
      <c r="O2115" s="11">
        <f t="shared" ref="O2115:O2178" si="232">IF(M2115="Mgr",1,0)</f>
        <v>0</v>
      </c>
      <c r="P2115" s="11">
        <f t="shared" ref="P2115:P2178" si="233">IF(M2115="Other",1,0)</f>
        <v>0</v>
      </c>
      <c r="Q2115" s="11">
        <f t="shared" ref="Q2115:Q2178" si="234">IF(M2115="Office",1,0)</f>
        <v>0</v>
      </c>
      <c r="R2115" s="11">
        <f t="shared" ref="R2115:R2178" si="235">IF(M2115="Sales",1,0)</f>
        <v>0</v>
      </c>
      <c r="S2115" s="11">
        <f t="shared" ref="S2115:S2178" si="236">IF(M2115="ProfExe",1,0)</f>
        <v>0</v>
      </c>
      <c r="T2115" s="9">
        <f t="shared" ref="T2115:T2178" si="237">H2115*N2115</f>
        <v>0</v>
      </c>
      <c r="AT2115" s="18"/>
      <c r="AU2115" s="15"/>
      <c r="AV2115" s="15"/>
      <c r="AW2115" s="15"/>
      <c r="AX2115" s="15"/>
      <c r="AY2115" s="15"/>
      <c r="AZ2115" s="15"/>
      <c r="BA2115" s="15"/>
      <c r="BB2115" s="15"/>
      <c r="BC2115" s="15"/>
      <c r="BD2115" s="15"/>
      <c r="BE2115" s="15"/>
      <c r="BF2115" s="15"/>
      <c r="BG2115" s="15"/>
      <c r="BH2115" s="15"/>
      <c r="BI2115" s="15"/>
      <c r="BJ2115" s="15"/>
      <c r="BK2115" s="15"/>
      <c r="BL2115" s="15"/>
      <c r="BM2115" s="15"/>
      <c r="BN2115" s="15"/>
      <c r="BO2115" s="15"/>
    </row>
    <row r="2116" spans="1:67" ht="15" customHeight="1" x14ac:dyDescent="0.75">
      <c r="A2116" s="10">
        <v>0</v>
      </c>
      <c r="B2116" s="11">
        <v>13300</v>
      </c>
      <c r="C2116" s="11">
        <v>35000</v>
      </c>
      <c r="D2116" s="11">
        <v>44195</v>
      </c>
      <c r="E2116" s="11">
        <v>8</v>
      </c>
      <c r="F2116" s="11">
        <v>0</v>
      </c>
      <c r="G2116" s="11">
        <v>0</v>
      </c>
      <c r="H2116" s="11">
        <v>91.923528914000002</v>
      </c>
      <c r="I2116" s="11">
        <v>0</v>
      </c>
      <c r="J2116" s="11">
        <v>4</v>
      </c>
      <c r="K2116" s="11">
        <v>35.243120855999997</v>
      </c>
      <c r="L2116" s="11" t="s">
        <v>13</v>
      </c>
      <c r="M2116" s="11" t="s">
        <v>14</v>
      </c>
      <c r="N2116" s="11">
        <f t="shared" si="231"/>
        <v>1</v>
      </c>
      <c r="O2116" s="11">
        <f t="shared" si="232"/>
        <v>0</v>
      </c>
      <c r="P2116" s="11">
        <f t="shared" si="233"/>
        <v>1</v>
      </c>
      <c r="Q2116" s="11">
        <f t="shared" si="234"/>
        <v>0</v>
      </c>
      <c r="R2116" s="11">
        <f t="shared" si="235"/>
        <v>0</v>
      </c>
      <c r="S2116" s="11">
        <f t="shared" si="236"/>
        <v>0</v>
      </c>
      <c r="T2116" s="9">
        <f t="shared" si="237"/>
        <v>91.923528914000002</v>
      </c>
      <c r="AT2116" s="18"/>
      <c r="AU2116" s="15"/>
      <c r="AV2116" s="15"/>
      <c r="AW2116" s="15"/>
      <c r="AX2116" s="15"/>
      <c r="AY2116" s="15"/>
      <c r="AZ2116" s="15"/>
      <c r="BA2116" s="15"/>
      <c r="BB2116" s="15"/>
      <c r="BC2116" s="15"/>
      <c r="BD2116" s="15"/>
      <c r="BE2116" s="15"/>
      <c r="BF2116" s="15"/>
      <c r="BG2116" s="15"/>
      <c r="BH2116" s="15"/>
      <c r="BI2116" s="15"/>
      <c r="BJ2116" s="15"/>
      <c r="BK2116" s="15"/>
      <c r="BL2116" s="15"/>
      <c r="BM2116" s="15"/>
      <c r="BN2116" s="15"/>
      <c r="BO2116" s="15"/>
    </row>
    <row r="2117" spans="1:67" ht="15" customHeight="1" x14ac:dyDescent="0.75">
      <c r="A2117" s="10">
        <v>0</v>
      </c>
      <c r="B2117" s="11">
        <v>13300</v>
      </c>
      <c r="C2117" s="11">
        <v>14212</v>
      </c>
      <c r="D2117" s="11">
        <v>57608</v>
      </c>
      <c r="E2117" s="11">
        <v>3</v>
      </c>
      <c r="F2117" s="11">
        <v>0</v>
      </c>
      <c r="G2117" s="11">
        <v>0</v>
      </c>
      <c r="H2117" s="11">
        <v>322.00454196999999</v>
      </c>
      <c r="I2117" s="11">
        <v>0</v>
      </c>
      <c r="J2117" s="11">
        <v>16</v>
      </c>
      <c r="K2117" s="11">
        <v>15.916769212</v>
      </c>
      <c r="L2117" s="11" t="s">
        <v>20</v>
      </c>
      <c r="M2117" s="11" t="s">
        <v>18</v>
      </c>
      <c r="N2117" s="11">
        <f t="shared" si="231"/>
        <v>0</v>
      </c>
      <c r="O2117" s="11">
        <f t="shared" si="232"/>
        <v>0</v>
      </c>
      <c r="P2117" s="11">
        <f t="shared" si="233"/>
        <v>0</v>
      </c>
      <c r="Q2117" s="11">
        <f t="shared" si="234"/>
        <v>0</v>
      </c>
      <c r="R2117" s="11">
        <f t="shared" si="235"/>
        <v>0</v>
      </c>
      <c r="S2117" s="11">
        <f t="shared" si="236"/>
        <v>1</v>
      </c>
      <c r="T2117" s="9">
        <f t="shared" si="237"/>
        <v>0</v>
      </c>
      <c r="AT2117" s="18"/>
      <c r="AU2117" s="15"/>
      <c r="AV2117" s="15"/>
      <c r="AW2117" s="15"/>
      <c r="AX2117" s="15"/>
      <c r="AY2117" s="15"/>
      <c r="AZ2117" s="15"/>
      <c r="BA2117" s="15"/>
      <c r="BB2117" s="15"/>
      <c r="BC2117" s="15"/>
      <c r="BD2117" s="15"/>
      <c r="BE2117" s="15"/>
      <c r="BF2117" s="15"/>
      <c r="BG2117" s="15"/>
      <c r="BH2117" s="15"/>
      <c r="BI2117" s="15"/>
      <c r="BJ2117" s="15"/>
      <c r="BK2117" s="15"/>
      <c r="BL2117" s="15"/>
      <c r="BM2117" s="15"/>
      <c r="BN2117" s="15"/>
      <c r="BO2117" s="15"/>
    </row>
    <row r="2118" spans="1:67" ht="15" customHeight="1" x14ac:dyDescent="0.75">
      <c r="A2118" s="10">
        <v>0</v>
      </c>
      <c r="B2118" s="11">
        <v>13300</v>
      </c>
      <c r="C2118" s="11">
        <v>57878</v>
      </c>
      <c r="D2118" s="11">
        <v>69907</v>
      </c>
      <c r="E2118" s="11">
        <v>1</v>
      </c>
      <c r="F2118" s="11">
        <v>0</v>
      </c>
      <c r="G2118" s="11">
        <v>0</v>
      </c>
      <c r="H2118" s="11">
        <v>154.48481378</v>
      </c>
      <c r="I2118" s="11">
        <v>2</v>
      </c>
      <c r="J2118" s="11">
        <v>35</v>
      </c>
      <c r="K2118" s="11">
        <v>41.119153488000002</v>
      </c>
      <c r="L2118" s="11" t="s">
        <v>20</v>
      </c>
      <c r="M2118" s="11" t="s">
        <v>18</v>
      </c>
      <c r="N2118" s="11">
        <f t="shared" si="231"/>
        <v>0</v>
      </c>
      <c r="O2118" s="11">
        <f t="shared" si="232"/>
        <v>0</v>
      </c>
      <c r="P2118" s="11">
        <f t="shared" si="233"/>
        <v>0</v>
      </c>
      <c r="Q2118" s="11">
        <f t="shared" si="234"/>
        <v>0</v>
      </c>
      <c r="R2118" s="11">
        <f t="shared" si="235"/>
        <v>0</v>
      </c>
      <c r="S2118" s="11">
        <f t="shared" si="236"/>
        <v>1</v>
      </c>
      <c r="T2118" s="9">
        <f t="shared" si="237"/>
        <v>0</v>
      </c>
      <c r="AT2118" s="18"/>
      <c r="AU2118" s="15"/>
      <c r="AV2118" s="15"/>
      <c r="AW2118" s="15"/>
      <c r="AX2118" s="15"/>
      <c r="AY2118" s="15"/>
      <c r="AZ2118" s="15"/>
      <c r="BA2118" s="15"/>
      <c r="BB2118" s="15"/>
      <c r="BC2118" s="15"/>
      <c r="BD2118" s="15"/>
      <c r="BE2118" s="15"/>
      <c r="BF2118" s="15"/>
      <c r="BG2118" s="15"/>
      <c r="BH2118" s="15"/>
      <c r="BI2118" s="15"/>
      <c r="BJ2118" s="15"/>
      <c r="BK2118" s="15"/>
      <c r="BL2118" s="15"/>
      <c r="BM2118" s="15"/>
      <c r="BN2118" s="15"/>
      <c r="BO2118" s="15"/>
    </row>
    <row r="2119" spans="1:67" ht="15" customHeight="1" x14ac:dyDescent="0.75">
      <c r="A2119" s="10">
        <v>1</v>
      </c>
      <c r="B2119" s="11">
        <v>13300</v>
      </c>
      <c r="C2119" s="11">
        <v>45860</v>
      </c>
      <c r="D2119" s="11">
        <v>63500</v>
      </c>
      <c r="E2119" s="11">
        <v>7</v>
      </c>
      <c r="F2119" s="11">
        <v>0</v>
      </c>
      <c r="G2119" s="11">
        <v>0</v>
      </c>
      <c r="H2119" s="11">
        <v>127.76666667000001</v>
      </c>
      <c r="I2119" s="11">
        <v>4</v>
      </c>
      <c r="J2119" s="11">
        <v>9</v>
      </c>
      <c r="K2119" s="11"/>
      <c r="L2119" s="11" t="s">
        <v>13</v>
      </c>
      <c r="M2119" s="11" t="s">
        <v>18</v>
      </c>
      <c r="N2119" s="11">
        <f t="shared" si="231"/>
        <v>1</v>
      </c>
      <c r="O2119" s="11">
        <f t="shared" si="232"/>
        <v>0</v>
      </c>
      <c r="P2119" s="11">
        <f t="shared" si="233"/>
        <v>0</v>
      </c>
      <c r="Q2119" s="11">
        <f t="shared" si="234"/>
        <v>0</v>
      </c>
      <c r="R2119" s="11">
        <f t="shared" si="235"/>
        <v>0</v>
      </c>
      <c r="S2119" s="11">
        <f t="shared" si="236"/>
        <v>1</v>
      </c>
      <c r="T2119" s="9">
        <f t="shared" si="237"/>
        <v>127.76666667000001</v>
      </c>
      <c r="AT2119" s="18"/>
      <c r="AU2119" s="15"/>
      <c r="AV2119" s="15"/>
      <c r="AW2119" s="15"/>
      <c r="AX2119" s="15"/>
      <c r="AY2119" s="15"/>
      <c r="AZ2119" s="15"/>
      <c r="BA2119" s="15"/>
      <c r="BB2119" s="15"/>
      <c r="BC2119" s="15"/>
      <c r="BD2119" s="15"/>
      <c r="BE2119" s="15"/>
      <c r="BF2119" s="15"/>
      <c r="BG2119" s="15"/>
      <c r="BH2119" s="15"/>
      <c r="BI2119" s="15"/>
      <c r="BJ2119" s="15"/>
      <c r="BK2119" s="15"/>
      <c r="BL2119" s="15"/>
      <c r="BM2119" s="15"/>
      <c r="BN2119" s="15"/>
      <c r="BO2119" s="15"/>
    </row>
    <row r="2120" spans="1:67" ht="15" customHeight="1" x14ac:dyDescent="0.75">
      <c r="A2120" s="10">
        <v>0</v>
      </c>
      <c r="B2120" s="11">
        <v>13300</v>
      </c>
      <c r="C2120" s="11">
        <v>153411</v>
      </c>
      <c r="D2120" s="11">
        <v>182014</v>
      </c>
      <c r="E2120" s="11">
        <v>7</v>
      </c>
      <c r="F2120" s="11"/>
      <c r="G2120" s="11">
        <v>0</v>
      </c>
      <c r="H2120" s="11">
        <v>198.39162001</v>
      </c>
      <c r="I2120" s="11">
        <v>3</v>
      </c>
      <c r="J2120" s="11">
        <v>25</v>
      </c>
      <c r="K2120" s="11">
        <v>41.987115537000001</v>
      </c>
      <c r="L2120" s="11" t="s">
        <v>20</v>
      </c>
      <c r="M2120" s="11" t="s">
        <v>18</v>
      </c>
      <c r="N2120" s="11">
        <f t="shared" si="231"/>
        <v>0</v>
      </c>
      <c r="O2120" s="11">
        <f t="shared" si="232"/>
        <v>0</v>
      </c>
      <c r="P2120" s="11">
        <f t="shared" si="233"/>
        <v>0</v>
      </c>
      <c r="Q2120" s="11">
        <f t="shared" si="234"/>
        <v>0</v>
      </c>
      <c r="R2120" s="11">
        <f t="shared" si="235"/>
        <v>0</v>
      </c>
      <c r="S2120" s="11">
        <f t="shared" si="236"/>
        <v>1</v>
      </c>
      <c r="T2120" s="9">
        <f t="shared" si="237"/>
        <v>0</v>
      </c>
      <c r="AT2120" s="18"/>
      <c r="AU2120" s="15"/>
      <c r="AV2120" s="15"/>
      <c r="AW2120" s="15"/>
      <c r="AX2120" s="15"/>
      <c r="AY2120" s="15"/>
      <c r="AZ2120" s="15"/>
      <c r="BA2120" s="15"/>
      <c r="BB2120" s="15"/>
      <c r="BC2120" s="15"/>
      <c r="BD2120" s="15"/>
      <c r="BE2120" s="15"/>
      <c r="BF2120" s="15"/>
      <c r="BG2120" s="15"/>
      <c r="BH2120" s="15"/>
      <c r="BI2120" s="15"/>
      <c r="BJ2120" s="15"/>
      <c r="BK2120" s="15"/>
      <c r="BL2120" s="15"/>
      <c r="BM2120" s="15"/>
      <c r="BN2120" s="15"/>
      <c r="BO2120" s="15"/>
    </row>
    <row r="2121" spans="1:67" ht="15" customHeight="1" x14ac:dyDescent="0.75">
      <c r="A2121" s="10">
        <v>0</v>
      </c>
      <c r="B2121" s="11">
        <v>13300</v>
      </c>
      <c r="C2121" s="11">
        <v>44509</v>
      </c>
      <c r="D2121" s="11">
        <v>72292</v>
      </c>
      <c r="E2121" s="11">
        <v>3</v>
      </c>
      <c r="F2121" s="11">
        <v>0</v>
      </c>
      <c r="G2121" s="11">
        <v>0</v>
      </c>
      <c r="H2121" s="11">
        <v>208.92069357</v>
      </c>
      <c r="I2121" s="11">
        <v>3</v>
      </c>
      <c r="J2121" s="11">
        <v>17</v>
      </c>
      <c r="K2121" s="11">
        <v>37.055724552000001</v>
      </c>
      <c r="L2121" s="11" t="s">
        <v>13</v>
      </c>
      <c r="M2121" s="11" t="s">
        <v>18</v>
      </c>
      <c r="N2121" s="11">
        <f t="shared" si="231"/>
        <v>1</v>
      </c>
      <c r="O2121" s="11">
        <f t="shared" si="232"/>
        <v>0</v>
      </c>
      <c r="P2121" s="11">
        <f t="shared" si="233"/>
        <v>0</v>
      </c>
      <c r="Q2121" s="11">
        <f t="shared" si="234"/>
        <v>0</v>
      </c>
      <c r="R2121" s="11">
        <f t="shared" si="235"/>
        <v>0</v>
      </c>
      <c r="S2121" s="11">
        <f t="shared" si="236"/>
        <v>1</v>
      </c>
      <c r="T2121" s="9">
        <f t="shared" si="237"/>
        <v>208.92069357</v>
      </c>
      <c r="AT2121" s="18"/>
      <c r="AU2121" s="15"/>
      <c r="AV2121" s="15"/>
      <c r="AW2121" s="15"/>
      <c r="AX2121" s="15"/>
      <c r="AY2121" s="15"/>
      <c r="AZ2121" s="15"/>
      <c r="BA2121" s="15"/>
      <c r="BB2121" s="15"/>
      <c r="BC2121" s="15"/>
      <c r="BD2121" s="15"/>
      <c r="BE2121" s="15"/>
      <c r="BF2121" s="15"/>
      <c r="BG2121" s="15"/>
      <c r="BH2121" s="15"/>
      <c r="BI2121" s="15"/>
      <c r="BJ2121" s="15"/>
      <c r="BK2121" s="15"/>
      <c r="BL2121" s="15"/>
      <c r="BM2121" s="15"/>
      <c r="BN2121" s="15"/>
      <c r="BO2121" s="15"/>
    </row>
    <row r="2122" spans="1:67" ht="15" customHeight="1" x14ac:dyDescent="0.75">
      <c r="A2122" s="10">
        <v>0</v>
      </c>
      <c r="B2122" s="11">
        <v>13300</v>
      </c>
      <c r="C2122" s="11">
        <v>38232</v>
      </c>
      <c r="D2122" s="11">
        <v>59482</v>
      </c>
      <c r="E2122" s="11"/>
      <c r="F2122" s="11"/>
      <c r="G2122" s="11"/>
      <c r="H2122" s="11"/>
      <c r="I2122" s="11"/>
      <c r="J2122" s="11"/>
      <c r="K2122" s="11">
        <v>36.027104172000001</v>
      </c>
      <c r="L2122" s="11" t="s">
        <v>20</v>
      </c>
      <c r="M2122" s="11" t="s">
        <v>17</v>
      </c>
      <c r="N2122" s="11">
        <f t="shared" si="231"/>
        <v>0</v>
      </c>
      <c r="O2122" s="11">
        <f t="shared" si="232"/>
        <v>1</v>
      </c>
      <c r="P2122" s="11">
        <f t="shared" si="233"/>
        <v>0</v>
      </c>
      <c r="Q2122" s="11">
        <f t="shared" si="234"/>
        <v>0</v>
      </c>
      <c r="R2122" s="11">
        <f t="shared" si="235"/>
        <v>0</v>
      </c>
      <c r="S2122" s="11">
        <f t="shared" si="236"/>
        <v>0</v>
      </c>
      <c r="T2122" s="9">
        <f t="shared" si="237"/>
        <v>0</v>
      </c>
      <c r="AT2122" s="18"/>
      <c r="AU2122" s="15"/>
      <c r="AV2122" s="15"/>
      <c r="AW2122" s="15"/>
      <c r="AX2122" s="15"/>
      <c r="AY2122" s="15"/>
      <c r="AZ2122" s="15"/>
      <c r="BA2122" s="15"/>
      <c r="BB2122" s="15"/>
      <c r="BC2122" s="15"/>
      <c r="BD2122" s="15"/>
      <c r="BE2122" s="15"/>
      <c r="BF2122" s="15"/>
      <c r="BG2122" s="15"/>
      <c r="BH2122" s="15"/>
      <c r="BI2122" s="15"/>
      <c r="BJ2122" s="15"/>
      <c r="BK2122" s="15"/>
      <c r="BL2122" s="15"/>
      <c r="BM2122" s="15"/>
      <c r="BN2122" s="15"/>
      <c r="BO2122" s="15"/>
    </row>
    <row r="2123" spans="1:67" ht="15" customHeight="1" x14ac:dyDescent="0.75">
      <c r="A2123" s="10">
        <v>0</v>
      </c>
      <c r="B2123" s="11">
        <v>13300</v>
      </c>
      <c r="C2123" s="11">
        <v>81574</v>
      </c>
      <c r="D2123" s="11">
        <v>103760</v>
      </c>
      <c r="E2123" s="11">
        <v>6</v>
      </c>
      <c r="F2123" s="11">
        <v>0</v>
      </c>
      <c r="G2123" s="11">
        <v>0</v>
      </c>
      <c r="H2123" s="11">
        <v>118.91849399</v>
      </c>
      <c r="I2123" s="11">
        <v>0</v>
      </c>
      <c r="J2123" s="11">
        <v>27</v>
      </c>
      <c r="K2123" s="11">
        <v>24.769621931</v>
      </c>
      <c r="L2123" s="11" t="s">
        <v>13</v>
      </c>
      <c r="M2123" s="11" t="s">
        <v>18</v>
      </c>
      <c r="N2123" s="11">
        <f t="shared" si="231"/>
        <v>1</v>
      </c>
      <c r="O2123" s="11">
        <f t="shared" si="232"/>
        <v>0</v>
      </c>
      <c r="P2123" s="11">
        <f t="shared" si="233"/>
        <v>0</v>
      </c>
      <c r="Q2123" s="11">
        <f t="shared" si="234"/>
        <v>0</v>
      </c>
      <c r="R2123" s="11">
        <f t="shared" si="235"/>
        <v>0</v>
      </c>
      <c r="S2123" s="11">
        <f t="shared" si="236"/>
        <v>1</v>
      </c>
      <c r="T2123" s="9">
        <f t="shared" si="237"/>
        <v>118.91849399</v>
      </c>
      <c r="AT2123" s="18"/>
      <c r="AU2123" s="15"/>
      <c r="AV2123" s="15"/>
      <c r="AW2123" s="15"/>
      <c r="AX2123" s="15"/>
      <c r="AY2123" s="15"/>
      <c r="AZ2123" s="15"/>
      <c r="BA2123" s="15"/>
      <c r="BB2123" s="15"/>
      <c r="BC2123" s="15"/>
      <c r="BD2123" s="15"/>
      <c r="BE2123" s="15"/>
      <c r="BF2123" s="15"/>
      <c r="BG2123" s="15"/>
      <c r="BH2123" s="15"/>
      <c r="BI2123" s="15"/>
      <c r="BJ2123" s="15"/>
      <c r="BK2123" s="15"/>
      <c r="BL2123" s="15"/>
      <c r="BM2123" s="15"/>
      <c r="BN2123" s="15"/>
      <c r="BO2123" s="15"/>
    </row>
    <row r="2124" spans="1:67" ht="15" customHeight="1" x14ac:dyDescent="0.75">
      <c r="A2124" s="10">
        <v>0</v>
      </c>
      <c r="B2124" s="11">
        <v>13300</v>
      </c>
      <c r="C2124" s="11">
        <v>86360</v>
      </c>
      <c r="D2124" s="11">
        <v>116111</v>
      </c>
      <c r="E2124" s="11">
        <v>8</v>
      </c>
      <c r="F2124" s="11">
        <v>0</v>
      </c>
      <c r="G2124" s="11">
        <v>0</v>
      </c>
      <c r="H2124" s="11">
        <v>232.29213860999999</v>
      </c>
      <c r="I2124" s="11">
        <v>0</v>
      </c>
      <c r="J2124" s="11">
        <v>24</v>
      </c>
      <c r="K2124" s="11">
        <v>32.012701356000001</v>
      </c>
      <c r="L2124" s="11" t="s">
        <v>13</v>
      </c>
      <c r="M2124" s="11" t="s">
        <v>17</v>
      </c>
      <c r="N2124" s="11">
        <f t="shared" si="231"/>
        <v>1</v>
      </c>
      <c r="O2124" s="11">
        <f t="shared" si="232"/>
        <v>1</v>
      </c>
      <c r="P2124" s="11">
        <f t="shared" si="233"/>
        <v>0</v>
      </c>
      <c r="Q2124" s="11">
        <f t="shared" si="234"/>
        <v>0</v>
      </c>
      <c r="R2124" s="11">
        <f t="shared" si="235"/>
        <v>0</v>
      </c>
      <c r="S2124" s="11">
        <f t="shared" si="236"/>
        <v>0</v>
      </c>
      <c r="T2124" s="9">
        <f t="shared" si="237"/>
        <v>232.29213860999999</v>
      </c>
      <c r="AT2124" s="18"/>
      <c r="AU2124" s="15"/>
      <c r="AV2124" s="15"/>
      <c r="AW2124" s="15"/>
      <c r="AX2124" s="15"/>
      <c r="AY2124" s="15"/>
      <c r="AZ2124" s="15"/>
      <c r="BA2124" s="15"/>
      <c r="BB2124" s="15"/>
      <c r="BC2124" s="15"/>
      <c r="BD2124" s="15"/>
      <c r="BE2124" s="15"/>
      <c r="BF2124" s="15"/>
      <c r="BG2124" s="15"/>
      <c r="BH2124" s="15"/>
      <c r="BI2124" s="15"/>
      <c r="BJ2124" s="15"/>
      <c r="BK2124" s="15"/>
      <c r="BL2124" s="15"/>
      <c r="BM2124" s="15"/>
      <c r="BN2124" s="15"/>
      <c r="BO2124" s="15"/>
    </row>
    <row r="2125" spans="1:67" ht="15" customHeight="1" x14ac:dyDescent="0.75">
      <c r="A2125" s="10">
        <v>0</v>
      </c>
      <c r="B2125" s="11">
        <v>13300</v>
      </c>
      <c r="C2125" s="11">
        <v>85532</v>
      </c>
      <c r="D2125" s="11">
        <v>115800</v>
      </c>
      <c r="E2125" s="11">
        <v>11</v>
      </c>
      <c r="F2125" s="11">
        <v>0</v>
      </c>
      <c r="G2125" s="11">
        <v>1</v>
      </c>
      <c r="H2125" s="11">
        <v>175.19148870000001</v>
      </c>
      <c r="I2125" s="11">
        <v>0</v>
      </c>
      <c r="J2125" s="11">
        <v>27</v>
      </c>
      <c r="K2125" s="11">
        <v>34.231393529000002</v>
      </c>
      <c r="L2125" s="11" t="s">
        <v>13</v>
      </c>
      <c r="M2125" s="11" t="s">
        <v>18</v>
      </c>
      <c r="N2125" s="11">
        <f t="shared" si="231"/>
        <v>1</v>
      </c>
      <c r="O2125" s="11">
        <f t="shared" si="232"/>
        <v>0</v>
      </c>
      <c r="P2125" s="11">
        <f t="shared" si="233"/>
        <v>0</v>
      </c>
      <c r="Q2125" s="11">
        <f t="shared" si="234"/>
        <v>0</v>
      </c>
      <c r="R2125" s="11">
        <f t="shared" si="235"/>
        <v>0</v>
      </c>
      <c r="S2125" s="11">
        <f t="shared" si="236"/>
        <v>1</v>
      </c>
      <c r="T2125" s="9">
        <f t="shared" si="237"/>
        <v>175.19148870000001</v>
      </c>
      <c r="AT2125" s="18"/>
      <c r="AU2125" s="15"/>
      <c r="AV2125" s="15"/>
      <c r="AW2125" s="15"/>
      <c r="AX2125" s="15"/>
      <c r="AY2125" s="15"/>
      <c r="AZ2125" s="15"/>
      <c r="BA2125" s="15"/>
      <c r="BB2125" s="15"/>
      <c r="BC2125" s="15"/>
      <c r="BD2125" s="15"/>
      <c r="BE2125" s="15"/>
      <c r="BF2125" s="15"/>
      <c r="BG2125" s="15"/>
      <c r="BH2125" s="15"/>
      <c r="BI2125" s="15"/>
      <c r="BJ2125" s="15"/>
      <c r="BK2125" s="15"/>
      <c r="BL2125" s="15"/>
      <c r="BM2125" s="15"/>
      <c r="BN2125" s="15"/>
      <c r="BO2125" s="15"/>
    </row>
    <row r="2126" spans="1:67" ht="15" customHeight="1" x14ac:dyDescent="0.75">
      <c r="A2126" s="10">
        <v>0</v>
      </c>
      <c r="B2126" s="11">
        <v>13300</v>
      </c>
      <c r="C2126" s="11"/>
      <c r="D2126" s="11">
        <v>27136</v>
      </c>
      <c r="E2126" s="11">
        <v>27</v>
      </c>
      <c r="F2126" s="11">
        <v>0</v>
      </c>
      <c r="G2126" s="11">
        <v>0</v>
      </c>
      <c r="H2126" s="11">
        <v>210.99697545999999</v>
      </c>
      <c r="I2126" s="11">
        <v>1</v>
      </c>
      <c r="J2126" s="11">
        <v>4</v>
      </c>
      <c r="K2126" s="11">
        <v>23.807147729</v>
      </c>
      <c r="L2126" s="11" t="s">
        <v>13</v>
      </c>
      <c r="M2126" s="11"/>
      <c r="N2126" s="11">
        <f t="shared" si="231"/>
        <v>1</v>
      </c>
      <c r="O2126" s="11">
        <f t="shared" si="232"/>
        <v>0</v>
      </c>
      <c r="P2126" s="11">
        <f t="shared" si="233"/>
        <v>0</v>
      </c>
      <c r="Q2126" s="11">
        <f t="shared" si="234"/>
        <v>0</v>
      </c>
      <c r="R2126" s="11">
        <f t="shared" si="235"/>
        <v>0</v>
      </c>
      <c r="S2126" s="11">
        <f t="shared" si="236"/>
        <v>0</v>
      </c>
      <c r="T2126" s="9">
        <f t="shared" si="237"/>
        <v>210.99697545999999</v>
      </c>
      <c r="AT2126" s="18"/>
      <c r="AU2126" s="15"/>
      <c r="AV2126" s="15"/>
      <c r="AW2126" s="15"/>
      <c r="AX2126" s="15"/>
      <c r="AY2126" s="15"/>
      <c r="AZ2126" s="15"/>
      <c r="BA2126" s="15"/>
      <c r="BB2126" s="15"/>
      <c r="BC2126" s="15"/>
      <c r="BD2126" s="15"/>
      <c r="BE2126" s="15"/>
      <c r="BF2126" s="15"/>
      <c r="BG2126" s="15"/>
      <c r="BH2126" s="15"/>
      <c r="BI2126" s="15"/>
      <c r="BJ2126" s="15"/>
      <c r="BK2126" s="15"/>
      <c r="BL2126" s="15"/>
      <c r="BM2126" s="15"/>
      <c r="BN2126" s="15"/>
      <c r="BO2126" s="15"/>
    </row>
    <row r="2127" spans="1:67" ht="15" customHeight="1" x14ac:dyDescent="0.75">
      <c r="A2127" s="10">
        <v>0</v>
      </c>
      <c r="B2127" s="11">
        <v>13300</v>
      </c>
      <c r="C2127" s="11">
        <v>74609</v>
      </c>
      <c r="D2127" s="11">
        <v>115056</v>
      </c>
      <c r="E2127" s="11">
        <v>6</v>
      </c>
      <c r="F2127" s="11">
        <v>0</v>
      </c>
      <c r="G2127" s="11">
        <v>0</v>
      </c>
      <c r="H2127" s="11">
        <v>77.445106295000002</v>
      </c>
      <c r="I2127" s="11">
        <v>2</v>
      </c>
      <c r="J2127" s="11">
        <v>14</v>
      </c>
      <c r="K2127" s="11">
        <v>36.869212636999997</v>
      </c>
      <c r="L2127" s="11" t="s">
        <v>20</v>
      </c>
      <c r="M2127" s="11" t="s">
        <v>14</v>
      </c>
      <c r="N2127" s="11">
        <f t="shared" si="231"/>
        <v>0</v>
      </c>
      <c r="O2127" s="11">
        <f t="shared" si="232"/>
        <v>0</v>
      </c>
      <c r="P2127" s="11">
        <f t="shared" si="233"/>
        <v>1</v>
      </c>
      <c r="Q2127" s="11">
        <f t="shared" si="234"/>
        <v>0</v>
      </c>
      <c r="R2127" s="11">
        <f t="shared" si="235"/>
        <v>0</v>
      </c>
      <c r="S2127" s="11">
        <f t="shared" si="236"/>
        <v>0</v>
      </c>
      <c r="T2127" s="9">
        <f t="shared" si="237"/>
        <v>0</v>
      </c>
      <c r="AT2127" s="18"/>
      <c r="AU2127" s="15"/>
      <c r="AV2127" s="15"/>
      <c r="AW2127" s="15"/>
      <c r="AX2127" s="15"/>
      <c r="AY2127" s="15"/>
      <c r="AZ2127" s="15"/>
      <c r="BA2127" s="15"/>
      <c r="BB2127" s="15"/>
      <c r="BC2127" s="15"/>
      <c r="BD2127" s="15"/>
      <c r="BE2127" s="15"/>
      <c r="BF2127" s="15"/>
      <c r="BG2127" s="15"/>
      <c r="BH2127" s="15"/>
      <c r="BI2127" s="15"/>
      <c r="BJ2127" s="15"/>
      <c r="BK2127" s="15"/>
      <c r="BL2127" s="15"/>
      <c r="BM2127" s="15"/>
      <c r="BN2127" s="15"/>
      <c r="BO2127" s="15"/>
    </row>
    <row r="2128" spans="1:67" ht="15" customHeight="1" x14ac:dyDescent="0.75">
      <c r="A2128" s="10">
        <v>0</v>
      </c>
      <c r="B2128" s="11">
        <v>13300</v>
      </c>
      <c r="C2128" s="11">
        <v>66174</v>
      </c>
      <c r="D2128" s="11">
        <v>79957</v>
      </c>
      <c r="E2128" s="11">
        <v>2</v>
      </c>
      <c r="F2128" s="11"/>
      <c r="G2128" s="11"/>
      <c r="H2128" s="11">
        <v>175.96269497</v>
      </c>
      <c r="I2128" s="11"/>
      <c r="J2128" s="11">
        <v>34</v>
      </c>
      <c r="K2128" s="11">
        <v>31.563441222000002</v>
      </c>
      <c r="L2128" s="11" t="s">
        <v>20</v>
      </c>
      <c r="M2128" s="11" t="s">
        <v>14</v>
      </c>
      <c r="N2128" s="11">
        <f t="shared" si="231"/>
        <v>0</v>
      </c>
      <c r="O2128" s="11">
        <f t="shared" si="232"/>
        <v>0</v>
      </c>
      <c r="P2128" s="11">
        <f t="shared" si="233"/>
        <v>1</v>
      </c>
      <c r="Q2128" s="11">
        <f t="shared" si="234"/>
        <v>0</v>
      </c>
      <c r="R2128" s="11">
        <f t="shared" si="235"/>
        <v>0</v>
      </c>
      <c r="S2128" s="11">
        <f t="shared" si="236"/>
        <v>0</v>
      </c>
      <c r="T2128" s="9">
        <f t="shared" si="237"/>
        <v>0</v>
      </c>
      <c r="AT2128" s="18"/>
      <c r="AU2128" s="15"/>
      <c r="AV2128" s="15"/>
      <c r="AW2128" s="15"/>
      <c r="AX2128" s="15"/>
      <c r="AY2128" s="15"/>
      <c r="AZ2128" s="15"/>
      <c r="BA2128" s="15"/>
      <c r="BB2128" s="15"/>
      <c r="BC2128" s="15"/>
      <c r="BD2128" s="15"/>
      <c r="BE2128" s="15"/>
      <c r="BF2128" s="15"/>
      <c r="BG2128" s="15"/>
      <c r="BH2128" s="15"/>
      <c r="BI2128" s="15"/>
      <c r="BJ2128" s="15"/>
      <c r="BK2128" s="15"/>
      <c r="BL2128" s="15"/>
      <c r="BM2128" s="15"/>
      <c r="BN2128" s="15"/>
      <c r="BO2128" s="15"/>
    </row>
    <row r="2129" spans="1:67" ht="15" customHeight="1" x14ac:dyDescent="0.75">
      <c r="A2129" s="10">
        <v>0</v>
      </c>
      <c r="B2129" s="11">
        <v>13300</v>
      </c>
      <c r="C2129" s="11">
        <v>66502</v>
      </c>
      <c r="D2129" s="11">
        <v>78138</v>
      </c>
      <c r="E2129" s="11">
        <v>4</v>
      </c>
      <c r="F2129" s="11">
        <v>0</v>
      </c>
      <c r="G2129" s="11">
        <v>0</v>
      </c>
      <c r="H2129" s="11">
        <v>178.11210650000001</v>
      </c>
      <c r="I2129" s="11">
        <v>1</v>
      </c>
      <c r="J2129" s="11">
        <v>16</v>
      </c>
      <c r="K2129" s="11">
        <v>33.795091237999998</v>
      </c>
      <c r="L2129" s="11" t="s">
        <v>20</v>
      </c>
      <c r="M2129" s="11" t="s">
        <v>14</v>
      </c>
      <c r="N2129" s="11">
        <f t="shared" si="231"/>
        <v>0</v>
      </c>
      <c r="O2129" s="11">
        <f t="shared" si="232"/>
        <v>0</v>
      </c>
      <c r="P2129" s="11">
        <f t="shared" si="233"/>
        <v>1</v>
      </c>
      <c r="Q2129" s="11">
        <f t="shared" si="234"/>
        <v>0</v>
      </c>
      <c r="R2129" s="11">
        <f t="shared" si="235"/>
        <v>0</v>
      </c>
      <c r="S2129" s="11">
        <f t="shared" si="236"/>
        <v>0</v>
      </c>
      <c r="T2129" s="9">
        <f t="shared" si="237"/>
        <v>0</v>
      </c>
      <c r="AT2129" s="18"/>
      <c r="AU2129" s="15"/>
      <c r="AV2129" s="15"/>
      <c r="AW2129" s="15"/>
      <c r="AX2129" s="15"/>
      <c r="AY2129" s="15"/>
      <c r="AZ2129" s="15"/>
      <c r="BA2129" s="15"/>
      <c r="BB2129" s="15"/>
      <c r="BC2129" s="15"/>
      <c r="BD2129" s="15"/>
      <c r="BE2129" s="15"/>
      <c r="BF2129" s="15"/>
      <c r="BG2129" s="15"/>
      <c r="BH2129" s="15"/>
      <c r="BI2129" s="15"/>
      <c r="BJ2129" s="15"/>
      <c r="BK2129" s="15"/>
      <c r="BL2129" s="15"/>
      <c r="BM2129" s="15"/>
      <c r="BN2129" s="15"/>
      <c r="BO2129" s="15"/>
    </row>
    <row r="2130" spans="1:67" ht="15" customHeight="1" x14ac:dyDescent="0.75">
      <c r="A2130" s="10">
        <v>0</v>
      </c>
      <c r="B2130" s="11">
        <v>13300</v>
      </c>
      <c r="C2130" s="11">
        <v>79512</v>
      </c>
      <c r="D2130" s="11">
        <v>92224</v>
      </c>
      <c r="E2130" s="11">
        <v>9</v>
      </c>
      <c r="F2130" s="11">
        <v>0</v>
      </c>
      <c r="G2130" s="11">
        <v>0</v>
      </c>
      <c r="H2130" s="11">
        <v>159.20708757</v>
      </c>
      <c r="I2130" s="11">
        <v>4</v>
      </c>
      <c r="J2130" s="11">
        <v>22</v>
      </c>
      <c r="K2130" s="11">
        <v>38.948604670000002</v>
      </c>
      <c r="L2130" s="11" t="s">
        <v>20</v>
      </c>
      <c r="M2130" s="11" t="s">
        <v>14</v>
      </c>
      <c r="N2130" s="11">
        <f t="shared" si="231"/>
        <v>0</v>
      </c>
      <c r="O2130" s="11">
        <f t="shared" si="232"/>
        <v>0</v>
      </c>
      <c r="P2130" s="11">
        <f t="shared" si="233"/>
        <v>1</v>
      </c>
      <c r="Q2130" s="11">
        <f t="shared" si="234"/>
        <v>0</v>
      </c>
      <c r="R2130" s="11">
        <f t="shared" si="235"/>
        <v>0</v>
      </c>
      <c r="S2130" s="11">
        <f t="shared" si="236"/>
        <v>0</v>
      </c>
      <c r="T2130" s="9">
        <f t="shared" si="237"/>
        <v>0</v>
      </c>
      <c r="AT2130" s="18"/>
      <c r="AU2130" s="15"/>
      <c r="AV2130" s="15"/>
      <c r="AW2130" s="15"/>
      <c r="AX2130" s="15"/>
      <c r="AY2130" s="15"/>
      <c r="AZ2130" s="15"/>
      <c r="BA2130" s="15"/>
      <c r="BB2130" s="15"/>
      <c r="BC2130" s="15"/>
      <c r="BD2130" s="15"/>
      <c r="BE2130" s="15"/>
      <c r="BF2130" s="15"/>
      <c r="BG2130" s="15"/>
      <c r="BH2130" s="15"/>
      <c r="BI2130" s="15"/>
      <c r="BJ2130" s="15"/>
      <c r="BK2130" s="15"/>
      <c r="BL2130" s="15"/>
      <c r="BM2130" s="15"/>
      <c r="BN2130" s="15"/>
      <c r="BO2130" s="15"/>
    </row>
    <row r="2131" spans="1:67" ht="15" customHeight="1" x14ac:dyDescent="0.75">
      <c r="A2131" s="10">
        <v>0</v>
      </c>
      <c r="B2131" s="11">
        <v>13300</v>
      </c>
      <c r="C2131" s="11">
        <v>55505</v>
      </c>
      <c r="D2131" s="11">
        <v>76841</v>
      </c>
      <c r="E2131" s="11">
        <v>0</v>
      </c>
      <c r="F2131" s="11">
        <v>0</v>
      </c>
      <c r="G2131" s="11">
        <v>0</v>
      </c>
      <c r="H2131" s="11">
        <v>222.91307236</v>
      </c>
      <c r="I2131" s="11">
        <v>0</v>
      </c>
      <c r="J2131" s="11">
        <v>10</v>
      </c>
      <c r="K2131" s="11">
        <v>32.968632673999998</v>
      </c>
      <c r="L2131" s="11" t="s">
        <v>20</v>
      </c>
      <c r="M2131" s="11" t="s">
        <v>14</v>
      </c>
      <c r="N2131" s="11">
        <f t="shared" si="231"/>
        <v>0</v>
      </c>
      <c r="O2131" s="11">
        <f t="shared" si="232"/>
        <v>0</v>
      </c>
      <c r="P2131" s="11">
        <f t="shared" si="233"/>
        <v>1</v>
      </c>
      <c r="Q2131" s="11">
        <f t="shared" si="234"/>
        <v>0</v>
      </c>
      <c r="R2131" s="11">
        <f t="shared" si="235"/>
        <v>0</v>
      </c>
      <c r="S2131" s="11">
        <f t="shared" si="236"/>
        <v>0</v>
      </c>
      <c r="T2131" s="9">
        <f t="shared" si="237"/>
        <v>0</v>
      </c>
      <c r="AT2131" s="18"/>
      <c r="AU2131" s="15"/>
      <c r="AV2131" s="15"/>
      <c r="AW2131" s="15"/>
      <c r="AX2131" s="15"/>
      <c r="AY2131" s="15"/>
      <c r="AZ2131" s="15"/>
      <c r="BA2131" s="15"/>
      <c r="BB2131" s="15"/>
      <c r="BC2131" s="15"/>
      <c r="BD2131" s="15"/>
      <c r="BE2131" s="15"/>
      <c r="BF2131" s="15"/>
      <c r="BG2131" s="15"/>
      <c r="BH2131" s="15"/>
      <c r="BI2131" s="15"/>
      <c r="BJ2131" s="15"/>
      <c r="BK2131" s="15"/>
      <c r="BL2131" s="15"/>
      <c r="BM2131" s="15"/>
      <c r="BN2131" s="15"/>
      <c r="BO2131" s="15"/>
    </row>
    <row r="2132" spans="1:67" ht="15" customHeight="1" x14ac:dyDescent="0.75">
      <c r="A2132" s="10">
        <v>0</v>
      </c>
      <c r="B2132" s="11">
        <v>13300</v>
      </c>
      <c r="C2132" s="11">
        <v>50039</v>
      </c>
      <c r="D2132" s="11">
        <v>63784</v>
      </c>
      <c r="E2132" s="11">
        <v>3</v>
      </c>
      <c r="F2132" s="11">
        <v>0</v>
      </c>
      <c r="G2132" s="11">
        <v>0</v>
      </c>
      <c r="H2132" s="11">
        <v>176.84619551</v>
      </c>
      <c r="I2132" s="11">
        <v>0</v>
      </c>
      <c r="J2132" s="11">
        <v>13</v>
      </c>
      <c r="K2132" s="11">
        <v>27.865588732999999</v>
      </c>
      <c r="L2132" s="11" t="s">
        <v>20</v>
      </c>
      <c r="M2132" s="11" t="s">
        <v>14</v>
      </c>
      <c r="N2132" s="11">
        <f t="shared" si="231"/>
        <v>0</v>
      </c>
      <c r="O2132" s="11">
        <f t="shared" si="232"/>
        <v>0</v>
      </c>
      <c r="P2132" s="11">
        <f t="shared" si="233"/>
        <v>1</v>
      </c>
      <c r="Q2132" s="11">
        <f t="shared" si="234"/>
        <v>0</v>
      </c>
      <c r="R2132" s="11">
        <f t="shared" si="235"/>
        <v>0</v>
      </c>
      <c r="S2132" s="11">
        <f t="shared" si="236"/>
        <v>0</v>
      </c>
      <c r="T2132" s="9">
        <f t="shared" si="237"/>
        <v>0</v>
      </c>
      <c r="AT2132" s="18"/>
      <c r="AU2132" s="15"/>
      <c r="AV2132" s="15"/>
      <c r="AW2132" s="15"/>
      <c r="AX2132" s="15"/>
      <c r="AY2132" s="15"/>
      <c r="AZ2132" s="15"/>
      <c r="BA2132" s="15"/>
      <c r="BB2132" s="15"/>
      <c r="BC2132" s="15"/>
      <c r="BD2132" s="15"/>
      <c r="BE2132" s="15"/>
      <c r="BF2132" s="15"/>
      <c r="BG2132" s="15"/>
      <c r="BH2132" s="15"/>
      <c r="BI2132" s="15"/>
      <c r="BJ2132" s="15"/>
      <c r="BK2132" s="15"/>
      <c r="BL2132" s="15"/>
      <c r="BM2132" s="15"/>
      <c r="BN2132" s="15"/>
      <c r="BO2132" s="15"/>
    </row>
    <row r="2133" spans="1:67" ht="15" customHeight="1" x14ac:dyDescent="0.75">
      <c r="A2133" s="10">
        <v>1</v>
      </c>
      <c r="B2133" s="11">
        <v>13300</v>
      </c>
      <c r="C2133" s="11">
        <v>25698</v>
      </c>
      <c r="D2133" s="11">
        <v>58760</v>
      </c>
      <c r="E2133" s="11">
        <v>15</v>
      </c>
      <c r="F2133" s="11">
        <v>0</v>
      </c>
      <c r="G2133" s="11">
        <v>0</v>
      </c>
      <c r="H2133" s="11">
        <v>147.91098235999999</v>
      </c>
      <c r="I2133" s="11">
        <v>1</v>
      </c>
      <c r="J2133" s="11">
        <v>10</v>
      </c>
      <c r="K2133" s="11">
        <v>30.962076653</v>
      </c>
      <c r="L2133" s="11" t="s">
        <v>13</v>
      </c>
      <c r="M2133" s="11" t="s">
        <v>19</v>
      </c>
      <c r="N2133" s="11">
        <f t="shared" si="231"/>
        <v>1</v>
      </c>
      <c r="O2133" s="11">
        <f t="shared" si="232"/>
        <v>0</v>
      </c>
      <c r="P2133" s="11">
        <f t="shared" si="233"/>
        <v>0</v>
      </c>
      <c r="Q2133" s="11">
        <f t="shared" si="234"/>
        <v>0</v>
      </c>
      <c r="R2133" s="11">
        <f t="shared" si="235"/>
        <v>0</v>
      </c>
      <c r="S2133" s="11">
        <f t="shared" si="236"/>
        <v>0</v>
      </c>
      <c r="T2133" s="9">
        <f t="shared" si="237"/>
        <v>147.91098235999999</v>
      </c>
      <c r="AT2133" s="18"/>
      <c r="AU2133" s="15"/>
      <c r="AV2133" s="15"/>
      <c r="AW2133" s="15"/>
      <c r="AX2133" s="15"/>
      <c r="AY2133" s="15"/>
      <c r="AZ2133" s="15"/>
      <c r="BA2133" s="15"/>
      <c r="BB2133" s="15"/>
      <c r="BC2133" s="15"/>
      <c r="BD2133" s="15"/>
      <c r="BE2133" s="15"/>
      <c r="BF2133" s="15"/>
      <c r="BG2133" s="15"/>
      <c r="BH2133" s="15"/>
      <c r="BI2133" s="15"/>
      <c r="BJ2133" s="15"/>
      <c r="BK2133" s="15"/>
      <c r="BL2133" s="15"/>
      <c r="BM2133" s="15"/>
      <c r="BN2133" s="15"/>
      <c r="BO2133" s="15"/>
    </row>
    <row r="2134" spans="1:67" ht="15" customHeight="1" x14ac:dyDescent="0.75">
      <c r="A2134" s="10">
        <v>0</v>
      </c>
      <c r="B2134" s="11">
        <v>13300</v>
      </c>
      <c r="C2134" s="11">
        <v>44952</v>
      </c>
      <c r="D2134" s="11">
        <v>56394</v>
      </c>
      <c r="E2134" s="11"/>
      <c r="F2134" s="11">
        <v>0</v>
      </c>
      <c r="G2134" s="11">
        <v>0</v>
      </c>
      <c r="H2134" s="11">
        <v>74.435993324999998</v>
      </c>
      <c r="I2134" s="11">
        <v>0</v>
      </c>
      <c r="J2134" s="11">
        <v>14</v>
      </c>
      <c r="K2134" s="11">
        <v>41.060320697000002</v>
      </c>
      <c r="L2134" s="11" t="s">
        <v>20</v>
      </c>
      <c r="M2134" s="11" t="s">
        <v>14</v>
      </c>
      <c r="N2134" s="11">
        <f t="shared" si="231"/>
        <v>0</v>
      </c>
      <c r="O2134" s="11">
        <f t="shared" si="232"/>
        <v>0</v>
      </c>
      <c r="P2134" s="11">
        <f t="shared" si="233"/>
        <v>1</v>
      </c>
      <c r="Q2134" s="11">
        <f t="shared" si="234"/>
        <v>0</v>
      </c>
      <c r="R2134" s="11">
        <f t="shared" si="235"/>
        <v>0</v>
      </c>
      <c r="S2134" s="11">
        <f t="shared" si="236"/>
        <v>0</v>
      </c>
      <c r="T2134" s="9">
        <f t="shared" si="237"/>
        <v>0</v>
      </c>
      <c r="AT2134" s="18"/>
      <c r="AU2134" s="15"/>
      <c r="AV2134" s="15"/>
      <c r="AW2134" s="15"/>
      <c r="AX2134" s="15"/>
      <c r="AY2134" s="15"/>
      <c r="AZ2134" s="15"/>
      <c r="BA2134" s="15"/>
      <c r="BB2134" s="15"/>
      <c r="BC2134" s="15"/>
      <c r="BD2134" s="15"/>
      <c r="BE2134" s="15"/>
      <c r="BF2134" s="15"/>
      <c r="BG2134" s="15"/>
      <c r="BH2134" s="15"/>
      <c r="BI2134" s="15"/>
      <c r="BJ2134" s="15"/>
      <c r="BK2134" s="15"/>
      <c r="BL2134" s="15"/>
      <c r="BM2134" s="15"/>
      <c r="BN2134" s="15"/>
      <c r="BO2134" s="15"/>
    </row>
    <row r="2135" spans="1:67" ht="15" customHeight="1" x14ac:dyDescent="0.75">
      <c r="A2135" s="10">
        <v>0</v>
      </c>
      <c r="B2135" s="11">
        <v>13300</v>
      </c>
      <c r="C2135" s="11">
        <v>49491</v>
      </c>
      <c r="D2135" s="11">
        <v>69028</v>
      </c>
      <c r="E2135" s="11">
        <v>16</v>
      </c>
      <c r="F2135" s="11">
        <v>0</v>
      </c>
      <c r="G2135" s="11">
        <v>0</v>
      </c>
      <c r="H2135" s="11">
        <v>195.87763265000001</v>
      </c>
      <c r="I2135" s="11">
        <v>0</v>
      </c>
      <c r="J2135" s="11">
        <v>15</v>
      </c>
      <c r="K2135" s="11">
        <v>24.877508414000001</v>
      </c>
      <c r="L2135" s="11" t="s">
        <v>20</v>
      </c>
      <c r="M2135" s="11" t="s">
        <v>18</v>
      </c>
      <c r="N2135" s="11">
        <f t="shared" si="231"/>
        <v>0</v>
      </c>
      <c r="O2135" s="11">
        <f t="shared" si="232"/>
        <v>0</v>
      </c>
      <c r="P2135" s="11">
        <f t="shared" si="233"/>
        <v>0</v>
      </c>
      <c r="Q2135" s="11">
        <f t="shared" si="234"/>
        <v>0</v>
      </c>
      <c r="R2135" s="11">
        <f t="shared" si="235"/>
        <v>0</v>
      </c>
      <c r="S2135" s="11">
        <f t="shared" si="236"/>
        <v>1</v>
      </c>
      <c r="T2135" s="9">
        <f t="shared" si="237"/>
        <v>0</v>
      </c>
      <c r="AT2135" s="18"/>
      <c r="AU2135" s="15"/>
      <c r="AV2135" s="15"/>
      <c r="AW2135" s="15"/>
      <c r="AX2135" s="15"/>
      <c r="AY2135" s="15"/>
      <c r="AZ2135" s="15"/>
      <c r="BA2135" s="15"/>
      <c r="BB2135" s="15"/>
      <c r="BC2135" s="15"/>
      <c r="BD2135" s="15"/>
      <c r="BE2135" s="15"/>
      <c r="BF2135" s="15"/>
      <c r="BG2135" s="15"/>
      <c r="BH2135" s="15"/>
      <c r="BI2135" s="15"/>
      <c r="BJ2135" s="15"/>
      <c r="BK2135" s="15"/>
      <c r="BL2135" s="15"/>
      <c r="BM2135" s="15"/>
      <c r="BN2135" s="15"/>
      <c r="BO2135" s="15"/>
    </row>
    <row r="2136" spans="1:67" ht="15" customHeight="1" x14ac:dyDescent="0.75">
      <c r="A2136" s="10">
        <v>0</v>
      </c>
      <c r="B2136" s="11">
        <v>13400</v>
      </c>
      <c r="C2136" s="11">
        <v>53699</v>
      </c>
      <c r="D2136" s="11">
        <v>68084</v>
      </c>
      <c r="E2136" s="11">
        <v>3</v>
      </c>
      <c r="F2136" s="11">
        <v>0</v>
      </c>
      <c r="G2136" s="11">
        <v>0</v>
      </c>
      <c r="H2136" s="11">
        <v>169.85244928</v>
      </c>
      <c r="I2136" s="11">
        <v>0</v>
      </c>
      <c r="J2136" s="11">
        <v>14</v>
      </c>
      <c r="K2136" s="11">
        <v>25.109713490000001</v>
      </c>
      <c r="L2136" s="11" t="s">
        <v>20</v>
      </c>
      <c r="M2136" s="11" t="s">
        <v>14</v>
      </c>
      <c r="N2136" s="11">
        <f t="shared" si="231"/>
        <v>0</v>
      </c>
      <c r="O2136" s="11">
        <f t="shared" si="232"/>
        <v>0</v>
      </c>
      <c r="P2136" s="11">
        <f t="shared" si="233"/>
        <v>1</v>
      </c>
      <c r="Q2136" s="11">
        <f t="shared" si="234"/>
        <v>0</v>
      </c>
      <c r="R2136" s="11">
        <f t="shared" si="235"/>
        <v>0</v>
      </c>
      <c r="S2136" s="11">
        <f t="shared" si="236"/>
        <v>0</v>
      </c>
      <c r="T2136" s="9">
        <f t="shared" si="237"/>
        <v>0</v>
      </c>
      <c r="AT2136" s="18"/>
      <c r="AU2136" s="15"/>
      <c r="AV2136" s="15"/>
      <c r="AW2136" s="15"/>
      <c r="AX2136" s="15"/>
      <c r="AY2136" s="15"/>
      <c r="AZ2136" s="15"/>
      <c r="BA2136" s="15"/>
      <c r="BB2136" s="15"/>
      <c r="BC2136" s="15"/>
      <c r="BD2136" s="15"/>
      <c r="BE2136" s="15"/>
      <c r="BF2136" s="15"/>
      <c r="BG2136" s="15"/>
      <c r="BH2136" s="15"/>
      <c r="BI2136" s="15"/>
      <c r="BJ2136" s="15"/>
      <c r="BK2136" s="15"/>
      <c r="BL2136" s="15"/>
      <c r="BM2136" s="15"/>
      <c r="BN2136" s="15"/>
      <c r="BO2136" s="15"/>
    </row>
    <row r="2137" spans="1:67" ht="15" customHeight="1" x14ac:dyDescent="0.75">
      <c r="A2137" s="10">
        <v>1</v>
      </c>
      <c r="B2137" s="11">
        <v>13400</v>
      </c>
      <c r="C2137" s="11">
        <v>131524</v>
      </c>
      <c r="D2137" s="11">
        <v>148356</v>
      </c>
      <c r="E2137" s="11">
        <v>4</v>
      </c>
      <c r="F2137" s="11">
        <v>1</v>
      </c>
      <c r="G2137" s="11">
        <v>0</v>
      </c>
      <c r="H2137" s="11">
        <v>110.74174155999999</v>
      </c>
      <c r="I2137" s="11">
        <v>2</v>
      </c>
      <c r="J2137" s="11">
        <v>29</v>
      </c>
      <c r="K2137" s="11">
        <v>48.340234737000003</v>
      </c>
      <c r="L2137" s="11" t="s">
        <v>20</v>
      </c>
      <c r="M2137" s="11" t="s">
        <v>14</v>
      </c>
      <c r="N2137" s="11">
        <f t="shared" si="231"/>
        <v>0</v>
      </c>
      <c r="O2137" s="11">
        <f t="shared" si="232"/>
        <v>0</v>
      </c>
      <c r="P2137" s="11">
        <f t="shared" si="233"/>
        <v>1</v>
      </c>
      <c r="Q2137" s="11">
        <f t="shared" si="234"/>
        <v>0</v>
      </c>
      <c r="R2137" s="11">
        <f t="shared" si="235"/>
        <v>0</v>
      </c>
      <c r="S2137" s="11">
        <f t="shared" si="236"/>
        <v>0</v>
      </c>
      <c r="T2137" s="9">
        <f t="shared" si="237"/>
        <v>0</v>
      </c>
      <c r="AT2137" s="18"/>
      <c r="AU2137" s="15"/>
      <c r="AV2137" s="15"/>
      <c r="AW2137" s="15"/>
      <c r="AX2137" s="15"/>
      <c r="AY2137" s="15"/>
      <c r="AZ2137" s="15"/>
      <c r="BA2137" s="15"/>
      <c r="BB2137" s="15"/>
      <c r="BC2137" s="15"/>
      <c r="BD2137" s="15"/>
      <c r="BE2137" s="15"/>
      <c r="BF2137" s="15"/>
      <c r="BG2137" s="15"/>
      <c r="BH2137" s="15"/>
      <c r="BI2137" s="15"/>
      <c r="BJ2137" s="15"/>
      <c r="BK2137" s="15"/>
      <c r="BL2137" s="15"/>
      <c r="BM2137" s="15"/>
      <c r="BN2137" s="15"/>
      <c r="BO2137" s="15"/>
    </row>
    <row r="2138" spans="1:67" ht="15" customHeight="1" x14ac:dyDescent="0.75">
      <c r="A2138" s="10">
        <v>0</v>
      </c>
      <c r="B2138" s="11">
        <v>13400</v>
      </c>
      <c r="C2138" s="11">
        <v>156455</v>
      </c>
      <c r="D2138" s="11">
        <v>180313</v>
      </c>
      <c r="E2138" s="11">
        <v>6</v>
      </c>
      <c r="F2138" s="11"/>
      <c r="G2138" s="11">
        <v>1</v>
      </c>
      <c r="H2138" s="11">
        <v>210.71825612000001</v>
      </c>
      <c r="I2138" s="11">
        <v>4</v>
      </c>
      <c r="J2138" s="11">
        <v>25</v>
      </c>
      <c r="K2138" s="11">
        <v>40.247372798999997</v>
      </c>
      <c r="L2138" s="11" t="s">
        <v>20</v>
      </c>
      <c r="M2138" s="11" t="s">
        <v>18</v>
      </c>
      <c r="N2138" s="11">
        <f t="shared" si="231"/>
        <v>0</v>
      </c>
      <c r="O2138" s="11">
        <f t="shared" si="232"/>
        <v>0</v>
      </c>
      <c r="P2138" s="11">
        <f t="shared" si="233"/>
        <v>0</v>
      </c>
      <c r="Q2138" s="11">
        <f t="shared" si="234"/>
        <v>0</v>
      </c>
      <c r="R2138" s="11">
        <f t="shared" si="235"/>
        <v>0</v>
      </c>
      <c r="S2138" s="11">
        <f t="shared" si="236"/>
        <v>1</v>
      </c>
      <c r="T2138" s="9">
        <f t="shared" si="237"/>
        <v>0</v>
      </c>
      <c r="AT2138" s="18"/>
      <c r="AU2138" s="15"/>
      <c r="AV2138" s="15"/>
      <c r="AW2138" s="15"/>
      <c r="AX2138" s="15"/>
      <c r="AY2138" s="15"/>
      <c r="AZ2138" s="15"/>
      <c r="BA2138" s="15"/>
      <c r="BB2138" s="15"/>
      <c r="BC2138" s="15"/>
      <c r="BD2138" s="15"/>
      <c r="BE2138" s="15"/>
      <c r="BF2138" s="15"/>
      <c r="BG2138" s="15"/>
      <c r="BH2138" s="15"/>
      <c r="BI2138" s="15"/>
      <c r="BJ2138" s="15"/>
      <c r="BK2138" s="15"/>
      <c r="BL2138" s="15"/>
      <c r="BM2138" s="15"/>
      <c r="BN2138" s="15"/>
      <c r="BO2138" s="15"/>
    </row>
    <row r="2139" spans="1:67" ht="15" customHeight="1" x14ac:dyDescent="0.75">
      <c r="A2139" s="10">
        <v>0</v>
      </c>
      <c r="B2139" s="11">
        <v>13400</v>
      </c>
      <c r="C2139" s="11">
        <v>53294</v>
      </c>
      <c r="D2139" s="11">
        <v>69042</v>
      </c>
      <c r="E2139" s="11">
        <v>0</v>
      </c>
      <c r="F2139" s="11">
        <v>0</v>
      </c>
      <c r="G2139" s="11">
        <v>0</v>
      </c>
      <c r="H2139" s="11">
        <v>214.36204348999999</v>
      </c>
      <c r="I2139" s="11">
        <v>0</v>
      </c>
      <c r="J2139" s="11">
        <v>9</v>
      </c>
      <c r="K2139" s="11">
        <v>36.309549760000003</v>
      </c>
      <c r="L2139" s="11" t="s">
        <v>20</v>
      </c>
      <c r="M2139" s="11" t="s">
        <v>14</v>
      </c>
      <c r="N2139" s="11">
        <f t="shared" si="231"/>
        <v>0</v>
      </c>
      <c r="O2139" s="11">
        <f t="shared" si="232"/>
        <v>0</v>
      </c>
      <c r="P2139" s="11">
        <f t="shared" si="233"/>
        <v>1</v>
      </c>
      <c r="Q2139" s="11">
        <f t="shared" si="234"/>
        <v>0</v>
      </c>
      <c r="R2139" s="11">
        <f t="shared" si="235"/>
        <v>0</v>
      </c>
      <c r="S2139" s="11">
        <f t="shared" si="236"/>
        <v>0</v>
      </c>
      <c r="T2139" s="9">
        <f t="shared" si="237"/>
        <v>0</v>
      </c>
      <c r="AT2139" s="18"/>
      <c r="AU2139" s="15"/>
      <c r="AV2139" s="15"/>
      <c r="AW2139" s="15"/>
      <c r="AX2139" s="15"/>
      <c r="AY2139" s="15"/>
      <c r="AZ2139" s="15"/>
      <c r="BA2139" s="15"/>
      <c r="BB2139" s="15"/>
      <c r="BC2139" s="15"/>
      <c r="BD2139" s="15"/>
      <c r="BE2139" s="15"/>
      <c r="BF2139" s="15"/>
      <c r="BG2139" s="15"/>
      <c r="BH2139" s="15"/>
      <c r="BI2139" s="15"/>
      <c r="BJ2139" s="15"/>
      <c r="BK2139" s="15"/>
      <c r="BL2139" s="15"/>
      <c r="BM2139" s="15"/>
      <c r="BN2139" s="15"/>
      <c r="BO2139" s="15"/>
    </row>
    <row r="2140" spans="1:67" ht="15" customHeight="1" x14ac:dyDescent="0.75">
      <c r="A2140" s="10">
        <v>0</v>
      </c>
      <c r="B2140" s="11">
        <v>13400</v>
      </c>
      <c r="C2140" s="11">
        <v>88810</v>
      </c>
      <c r="D2140" s="11">
        <v>102409</v>
      </c>
      <c r="E2140" s="11">
        <v>19</v>
      </c>
      <c r="F2140" s="11">
        <v>0</v>
      </c>
      <c r="G2140" s="11">
        <v>0</v>
      </c>
      <c r="H2140" s="11">
        <v>145.75659669000001</v>
      </c>
      <c r="I2140" s="11">
        <v>4</v>
      </c>
      <c r="J2140" s="11">
        <v>24</v>
      </c>
      <c r="K2140" s="11">
        <v>31.336418261999999</v>
      </c>
      <c r="L2140" s="11" t="s">
        <v>13</v>
      </c>
      <c r="M2140" s="11" t="s">
        <v>14</v>
      </c>
      <c r="N2140" s="11">
        <f t="shared" si="231"/>
        <v>1</v>
      </c>
      <c r="O2140" s="11">
        <f t="shared" si="232"/>
        <v>0</v>
      </c>
      <c r="P2140" s="11">
        <f t="shared" si="233"/>
        <v>1</v>
      </c>
      <c r="Q2140" s="11">
        <f t="shared" si="234"/>
        <v>0</v>
      </c>
      <c r="R2140" s="11">
        <f t="shared" si="235"/>
        <v>0</v>
      </c>
      <c r="S2140" s="11">
        <f t="shared" si="236"/>
        <v>0</v>
      </c>
      <c r="T2140" s="9">
        <f t="shared" si="237"/>
        <v>145.75659669000001</v>
      </c>
      <c r="AT2140" s="18"/>
      <c r="AU2140" s="15"/>
      <c r="AV2140" s="15"/>
      <c r="AW2140" s="15"/>
      <c r="AX2140" s="15"/>
      <c r="AY2140" s="15"/>
      <c r="AZ2140" s="15"/>
      <c r="BA2140" s="15"/>
      <c r="BB2140" s="15"/>
      <c r="BC2140" s="15"/>
      <c r="BD2140" s="15"/>
      <c r="BE2140" s="15"/>
      <c r="BF2140" s="15"/>
      <c r="BG2140" s="15"/>
      <c r="BH2140" s="15"/>
      <c r="BI2140" s="15"/>
      <c r="BJ2140" s="15"/>
      <c r="BK2140" s="15"/>
      <c r="BL2140" s="15"/>
      <c r="BM2140" s="15"/>
      <c r="BN2140" s="15"/>
      <c r="BO2140" s="15"/>
    </row>
    <row r="2141" spans="1:67" ht="15" customHeight="1" x14ac:dyDescent="0.75">
      <c r="A2141" s="10">
        <v>0</v>
      </c>
      <c r="B2141" s="11">
        <v>13400</v>
      </c>
      <c r="C2141" s="11">
        <v>102700</v>
      </c>
      <c r="D2141" s="11">
        <v>121216</v>
      </c>
      <c r="E2141" s="11">
        <v>3</v>
      </c>
      <c r="F2141" s="11">
        <v>0</v>
      </c>
      <c r="G2141" s="11">
        <v>0</v>
      </c>
      <c r="H2141" s="11">
        <v>124.56401792</v>
      </c>
      <c r="I2141" s="11">
        <v>1</v>
      </c>
      <c r="J2141" s="11">
        <v>25</v>
      </c>
      <c r="K2141" s="11">
        <v>34.953278689999998</v>
      </c>
      <c r="L2141" s="11" t="s">
        <v>20</v>
      </c>
      <c r="M2141" s="11"/>
      <c r="N2141" s="11">
        <f t="shared" si="231"/>
        <v>0</v>
      </c>
      <c r="O2141" s="11">
        <f t="shared" si="232"/>
        <v>0</v>
      </c>
      <c r="P2141" s="11">
        <f t="shared" si="233"/>
        <v>0</v>
      </c>
      <c r="Q2141" s="11">
        <f t="shared" si="234"/>
        <v>0</v>
      </c>
      <c r="R2141" s="11">
        <f t="shared" si="235"/>
        <v>0</v>
      </c>
      <c r="S2141" s="11">
        <f t="shared" si="236"/>
        <v>0</v>
      </c>
      <c r="T2141" s="9">
        <f t="shared" si="237"/>
        <v>0</v>
      </c>
      <c r="AT2141" s="18"/>
      <c r="AU2141" s="15"/>
      <c r="AV2141" s="15"/>
      <c r="AW2141" s="15"/>
      <c r="AX2141" s="15"/>
      <c r="AY2141" s="15"/>
      <c r="AZ2141" s="15"/>
      <c r="BA2141" s="15"/>
      <c r="BB2141" s="15"/>
      <c r="BC2141" s="15"/>
      <c r="BD2141" s="15"/>
      <c r="BE2141" s="15"/>
      <c r="BF2141" s="15"/>
      <c r="BG2141" s="15"/>
      <c r="BH2141" s="15"/>
      <c r="BI2141" s="15"/>
      <c r="BJ2141" s="15"/>
      <c r="BK2141" s="15"/>
      <c r="BL2141" s="15"/>
      <c r="BM2141" s="15"/>
      <c r="BN2141" s="15"/>
      <c r="BO2141" s="15"/>
    </row>
    <row r="2142" spans="1:67" ht="15" customHeight="1" x14ac:dyDescent="0.75">
      <c r="A2142" s="10">
        <v>1</v>
      </c>
      <c r="B2142" s="11">
        <v>13400</v>
      </c>
      <c r="C2142" s="11">
        <v>58307</v>
      </c>
      <c r="D2142" s="11">
        <v>71810</v>
      </c>
      <c r="E2142" s="11">
        <v>9</v>
      </c>
      <c r="F2142" s="11">
        <v>0</v>
      </c>
      <c r="G2142" s="11">
        <v>2</v>
      </c>
      <c r="H2142" s="11">
        <v>82.708309337000003</v>
      </c>
      <c r="I2142" s="11">
        <v>2</v>
      </c>
      <c r="J2142" s="11">
        <v>32</v>
      </c>
      <c r="K2142" s="11">
        <v>36.947798216000002</v>
      </c>
      <c r="L2142" s="11" t="s">
        <v>20</v>
      </c>
      <c r="M2142" s="11" t="s">
        <v>14</v>
      </c>
      <c r="N2142" s="11">
        <f t="shared" si="231"/>
        <v>0</v>
      </c>
      <c r="O2142" s="11">
        <f t="shared" si="232"/>
        <v>0</v>
      </c>
      <c r="P2142" s="11">
        <f t="shared" si="233"/>
        <v>1</v>
      </c>
      <c r="Q2142" s="11">
        <f t="shared" si="234"/>
        <v>0</v>
      </c>
      <c r="R2142" s="11">
        <f t="shared" si="235"/>
        <v>0</v>
      </c>
      <c r="S2142" s="11">
        <f t="shared" si="236"/>
        <v>0</v>
      </c>
      <c r="T2142" s="9">
        <f t="shared" si="237"/>
        <v>0</v>
      </c>
      <c r="AT2142" s="18"/>
      <c r="AU2142" s="15"/>
      <c r="AV2142" s="15"/>
      <c r="AW2142" s="15"/>
      <c r="AX2142" s="15"/>
      <c r="AY2142" s="15"/>
      <c r="AZ2142" s="15"/>
      <c r="BA2142" s="15"/>
      <c r="BB2142" s="15"/>
      <c r="BC2142" s="15"/>
      <c r="BD2142" s="15"/>
      <c r="BE2142" s="15"/>
      <c r="BF2142" s="15"/>
      <c r="BG2142" s="15"/>
      <c r="BH2142" s="15"/>
      <c r="BI2142" s="15"/>
      <c r="BJ2142" s="15"/>
      <c r="BK2142" s="15"/>
      <c r="BL2142" s="15"/>
      <c r="BM2142" s="15"/>
      <c r="BN2142" s="15"/>
      <c r="BO2142" s="15"/>
    </row>
    <row r="2143" spans="1:67" ht="15" customHeight="1" x14ac:dyDescent="0.75">
      <c r="A2143" s="10">
        <v>0</v>
      </c>
      <c r="B2143" s="11">
        <v>13400</v>
      </c>
      <c r="C2143" s="11">
        <v>9698</v>
      </c>
      <c r="D2143" s="11">
        <v>65524</v>
      </c>
      <c r="E2143" s="11">
        <v>9</v>
      </c>
      <c r="F2143" s="11">
        <v>1</v>
      </c>
      <c r="G2143" s="11">
        <v>0</v>
      </c>
      <c r="H2143" s="11">
        <v>345.54310649000001</v>
      </c>
      <c r="I2143" s="11">
        <v>1</v>
      </c>
      <c r="J2143" s="11">
        <v>21</v>
      </c>
      <c r="K2143" s="11">
        <v>15.761919171000001</v>
      </c>
      <c r="L2143" s="11" t="s">
        <v>13</v>
      </c>
      <c r="M2143" s="11" t="s">
        <v>14</v>
      </c>
      <c r="N2143" s="11">
        <f t="shared" si="231"/>
        <v>1</v>
      </c>
      <c r="O2143" s="11">
        <f t="shared" si="232"/>
        <v>0</v>
      </c>
      <c r="P2143" s="11">
        <f t="shared" si="233"/>
        <v>1</v>
      </c>
      <c r="Q2143" s="11">
        <f t="shared" si="234"/>
        <v>0</v>
      </c>
      <c r="R2143" s="11">
        <f t="shared" si="235"/>
        <v>0</v>
      </c>
      <c r="S2143" s="11">
        <f t="shared" si="236"/>
        <v>0</v>
      </c>
      <c r="T2143" s="9">
        <f t="shared" si="237"/>
        <v>345.54310649000001</v>
      </c>
      <c r="AT2143" s="18"/>
      <c r="AU2143" s="15"/>
      <c r="AV2143" s="15"/>
      <c r="AW2143" s="15"/>
      <c r="AX2143" s="15"/>
      <c r="AY2143" s="15"/>
      <c r="AZ2143" s="15"/>
      <c r="BA2143" s="15"/>
      <c r="BB2143" s="15"/>
      <c r="BC2143" s="15"/>
      <c r="BD2143" s="15"/>
      <c r="BE2143" s="15"/>
      <c r="BF2143" s="15"/>
      <c r="BG2143" s="15"/>
      <c r="BH2143" s="15"/>
      <c r="BI2143" s="15"/>
      <c r="BJ2143" s="15"/>
      <c r="BK2143" s="15"/>
      <c r="BL2143" s="15"/>
      <c r="BM2143" s="15"/>
      <c r="BN2143" s="15"/>
      <c r="BO2143" s="15"/>
    </row>
    <row r="2144" spans="1:67" ht="15" customHeight="1" x14ac:dyDescent="0.75">
      <c r="A2144" s="10">
        <v>0</v>
      </c>
      <c r="B2144" s="11">
        <v>13400</v>
      </c>
      <c r="C2144" s="11">
        <v>98701</v>
      </c>
      <c r="D2144" s="11">
        <v>129679</v>
      </c>
      <c r="E2144" s="11">
        <v>10</v>
      </c>
      <c r="F2144" s="11">
        <v>0</v>
      </c>
      <c r="G2144" s="11">
        <v>0</v>
      </c>
      <c r="H2144" s="11">
        <v>179.127926</v>
      </c>
      <c r="I2144" s="11">
        <v>2</v>
      </c>
      <c r="J2144" s="11">
        <v>32</v>
      </c>
      <c r="K2144" s="11">
        <v>29.549283510999999</v>
      </c>
      <c r="L2144" s="11" t="s">
        <v>13</v>
      </c>
      <c r="M2144" s="11" t="s">
        <v>18</v>
      </c>
      <c r="N2144" s="11">
        <f t="shared" si="231"/>
        <v>1</v>
      </c>
      <c r="O2144" s="11">
        <f t="shared" si="232"/>
        <v>0</v>
      </c>
      <c r="P2144" s="11">
        <f t="shared" si="233"/>
        <v>0</v>
      </c>
      <c r="Q2144" s="11">
        <f t="shared" si="234"/>
        <v>0</v>
      </c>
      <c r="R2144" s="11">
        <f t="shared" si="235"/>
        <v>0</v>
      </c>
      <c r="S2144" s="11">
        <f t="shared" si="236"/>
        <v>1</v>
      </c>
      <c r="T2144" s="9">
        <f t="shared" si="237"/>
        <v>179.127926</v>
      </c>
      <c r="AT2144" s="18"/>
      <c r="AU2144" s="15"/>
      <c r="AV2144" s="15"/>
      <c r="AW2144" s="15"/>
      <c r="AX2144" s="15"/>
      <c r="AY2144" s="15"/>
      <c r="AZ2144" s="15"/>
      <c r="BA2144" s="15"/>
      <c r="BB2144" s="15"/>
      <c r="BC2144" s="15"/>
      <c r="BD2144" s="15"/>
      <c r="BE2144" s="15"/>
      <c r="BF2144" s="15"/>
      <c r="BG2144" s="15"/>
      <c r="BH2144" s="15"/>
      <c r="BI2144" s="15"/>
      <c r="BJ2144" s="15"/>
      <c r="BK2144" s="15"/>
      <c r="BL2144" s="15"/>
      <c r="BM2144" s="15"/>
      <c r="BN2144" s="15"/>
      <c r="BO2144" s="15"/>
    </row>
    <row r="2145" spans="1:67" ht="15" customHeight="1" x14ac:dyDescent="0.75">
      <c r="A2145" s="10">
        <v>1</v>
      </c>
      <c r="B2145" s="11">
        <v>13400</v>
      </c>
      <c r="C2145" s="11">
        <v>111000</v>
      </c>
      <c r="D2145" s="11">
        <v>131000</v>
      </c>
      <c r="E2145" s="11">
        <v>14</v>
      </c>
      <c r="F2145" s="11">
        <v>0</v>
      </c>
      <c r="G2145" s="11">
        <v>0</v>
      </c>
      <c r="H2145" s="11">
        <v>165.33333332999999</v>
      </c>
      <c r="I2145" s="11">
        <v>2</v>
      </c>
      <c r="J2145" s="11">
        <v>26</v>
      </c>
      <c r="K2145" s="11"/>
      <c r="L2145" s="11" t="s">
        <v>20</v>
      </c>
      <c r="M2145" s="11" t="s">
        <v>18</v>
      </c>
      <c r="N2145" s="11">
        <f t="shared" si="231"/>
        <v>0</v>
      </c>
      <c r="O2145" s="11">
        <f t="shared" si="232"/>
        <v>0</v>
      </c>
      <c r="P2145" s="11">
        <f t="shared" si="233"/>
        <v>0</v>
      </c>
      <c r="Q2145" s="11">
        <f t="shared" si="234"/>
        <v>0</v>
      </c>
      <c r="R2145" s="11">
        <f t="shared" si="235"/>
        <v>0</v>
      </c>
      <c r="S2145" s="11">
        <f t="shared" si="236"/>
        <v>1</v>
      </c>
      <c r="T2145" s="9">
        <f t="shared" si="237"/>
        <v>0</v>
      </c>
      <c r="AT2145" s="18"/>
      <c r="AU2145" s="15"/>
      <c r="AV2145" s="15"/>
      <c r="AW2145" s="15"/>
      <c r="AX2145" s="15"/>
      <c r="AY2145" s="15"/>
      <c r="AZ2145" s="15"/>
      <c r="BA2145" s="15"/>
      <c r="BB2145" s="15"/>
      <c r="BC2145" s="15"/>
      <c r="BD2145" s="15"/>
      <c r="BE2145" s="15"/>
      <c r="BF2145" s="15"/>
      <c r="BG2145" s="15"/>
      <c r="BH2145" s="15"/>
      <c r="BI2145" s="15"/>
      <c r="BJ2145" s="15"/>
      <c r="BK2145" s="15"/>
      <c r="BL2145" s="15"/>
      <c r="BM2145" s="15"/>
      <c r="BN2145" s="15"/>
      <c r="BO2145" s="15"/>
    </row>
    <row r="2146" spans="1:67" ht="15" customHeight="1" x14ac:dyDescent="0.75">
      <c r="A2146" s="10">
        <v>0</v>
      </c>
      <c r="B2146" s="11">
        <v>13400</v>
      </c>
      <c r="C2146" s="11">
        <v>67941</v>
      </c>
      <c r="D2146" s="11">
        <v>84973</v>
      </c>
      <c r="E2146" s="11">
        <v>6</v>
      </c>
      <c r="F2146" s="11">
        <v>1</v>
      </c>
      <c r="G2146" s="11">
        <v>3</v>
      </c>
      <c r="H2146" s="11">
        <v>179.97707016999999</v>
      </c>
      <c r="I2146" s="11">
        <v>3</v>
      </c>
      <c r="J2146" s="11">
        <v>30</v>
      </c>
      <c r="K2146" s="11">
        <v>37.428937523999998</v>
      </c>
      <c r="L2146" s="11" t="s">
        <v>20</v>
      </c>
      <c r="M2146" s="11" t="s">
        <v>15</v>
      </c>
      <c r="N2146" s="11">
        <f t="shared" si="231"/>
        <v>0</v>
      </c>
      <c r="O2146" s="11">
        <f t="shared" si="232"/>
        <v>0</v>
      </c>
      <c r="P2146" s="11">
        <f t="shared" si="233"/>
        <v>0</v>
      </c>
      <c r="Q2146" s="11">
        <f t="shared" si="234"/>
        <v>1</v>
      </c>
      <c r="R2146" s="11">
        <f t="shared" si="235"/>
        <v>0</v>
      </c>
      <c r="S2146" s="11">
        <f t="shared" si="236"/>
        <v>0</v>
      </c>
      <c r="T2146" s="9">
        <f t="shared" si="237"/>
        <v>0</v>
      </c>
      <c r="AT2146" s="18"/>
      <c r="AU2146" s="15"/>
      <c r="AV2146" s="15"/>
      <c r="AW2146" s="15"/>
      <c r="AX2146" s="15"/>
      <c r="AY2146" s="15"/>
      <c r="AZ2146" s="15"/>
      <c r="BA2146" s="15"/>
      <c r="BB2146" s="15"/>
      <c r="BC2146" s="15"/>
      <c r="BD2146" s="15"/>
      <c r="BE2146" s="15"/>
      <c r="BF2146" s="15"/>
      <c r="BG2146" s="15"/>
      <c r="BH2146" s="15"/>
      <c r="BI2146" s="15"/>
      <c r="BJ2146" s="15"/>
      <c r="BK2146" s="15"/>
      <c r="BL2146" s="15"/>
      <c r="BM2146" s="15"/>
      <c r="BN2146" s="15"/>
      <c r="BO2146" s="15"/>
    </row>
    <row r="2147" spans="1:67" ht="15" customHeight="1" x14ac:dyDescent="0.75">
      <c r="A2147" s="10">
        <v>0</v>
      </c>
      <c r="B2147" s="11">
        <v>13400</v>
      </c>
      <c r="C2147" s="11">
        <v>51225</v>
      </c>
      <c r="D2147" s="11">
        <v>69361</v>
      </c>
      <c r="E2147" s="11">
        <v>0</v>
      </c>
      <c r="F2147" s="11">
        <v>0</v>
      </c>
      <c r="G2147" s="11">
        <v>0</v>
      </c>
      <c r="H2147" s="11">
        <v>261.18963685</v>
      </c>
      <c r="I2147" s="11">
        <v>0</v>
      </c>
      <c r="J2147" s="11">
        <v>21</v>
      </c>
      <c r="K2147" s="11">
        <v>28.953067712999999</v>
      </c>
      <c r="L2147" s="11" t="s">
        <v>20</v>
      </c>
      <c r="M2147" s="11" t="s">
        <v>14</v>
      </c>
      <c r="N2147" s="11">
        <f t="shared" si="231"/>
        <v>0</v>
      </c>
      <c r="O2147" s="11">
        <f t="shared" si="232"/>
        <v>0</v>
      </c>
      <c r="P2147" s="11">
        <f t="shared" si="233"/>
        <v>1</v>
      </c>
      <c r="Q2147" s="11">
        <f t="shared" si="234"/>
        <v>0</v>
      </c>
      <c r="R2147" s="11">
        <f t="shared" si="235"/>
        <v>0</v>
      </c>
      <c r="S2147" s="11">
        <f t="shared" si="236"/>
        <v>0</v>
      </c>
      <c r="T2147" s="9">
        <f t="shared" si="237"/>
        <v>0</v>
      </c>
      <c r="AT2147" s="18"/>
      <c r="AU2147" s="15"/>
      <c r="AV2147" s="15"/>
      <c r="AW2147" s="15"/>
      <c r="AX2147" s="15"/>
      <c r="AY2147" s="15"/>
      <c r="AZ2147" s="15"/>
      <c r="BA2147" s="15"/>
      <c r="BB2147" s="15"/>
      <c r="BC2147" s="15"/>
      <c r="BD2147" s="15"/>
      <c r="BE2147" s="15"/>
      <c r="BF2147" s="15"/>
      <c r="BG2147" s="15"/>
      <c r="BH2147" s="15"/>
      <c r="BI2147" s="15"/>
      <c r="BJ2147" s="15"/>
      <c r="BK2147" s="15"/>
      <c r="BL2147" s="15"/>
      <c r="BM2147" s="15"/>
      <c r="BN2147" s="15"/>
      <c r="BO2147" s="15"/>
    </row>
    <row r="2148" spans="1:67" ht="15" customHeight="1" x14ac:dyDescent="0.75">
      <c r="A2148" s="10">
        <v>0</v>
      </c>
      <c r="B2148" s="11">
        <v>13400</v>
      </c>
      <c r="C2148" s="11">
        <v>94102</v>
      </c>
      <c r="D2148" s="11">
        <v>114147</v>
      </c>
      <c r="E2148" s="11">
        <v>2</v>
      </c>
      <c r="F2148" s="11">
        <v>0</v>
      </c>
      <c r="G2148" s="11">
        <v>0</v>
      </c>
      <c r="H2148" s="11">
        <v>137.70778301000001</v>
      </c>
      <c r="I2148" s="11">
        <v>0</v>
      </c>
      <c r="J2148" s="11">
        <v>21</v>
      </c>
      <c r="K2148" s="11">
        <v>36.801624728</v>
      </c>
      <c r="L2148" s="11" t="s">
        <v>13</v>
      </c>
      <c r="M2148" s="11" t="s">
        <v>15</v>
      </c>
      <c r="N2148" s="11">
        <f t="shared" si="231"/>
        <v>1</v>
      </c>
      <c r="O2148" s="11">
        <f t="shared" si="232"/>
        <v>0</v>
      </c>
      <c r="P2148" s="11">
        <f t="shared" si="233"/>
        <v>0</v>
      </c>
      <c r="Q2148" s="11">
        <f t="shared" si="234"/>
        <v>1</v>
      </c>
      <c r="R2148" s="11">
        <f t="shared" si="235"/>
        <v>0</v>
      </c>
      <c r="S2148" s="11">
        <f t="shared" si="236"/>
        <v>0</v>
      </c>
      <c r="T2148" s="9">
        <f t="shared" si="237"/>
        <v>137.70778301000001</v>
      </c>
      <c r="AT2148" s="18"/>
      <c r="AU2148" s="15"/>
      <c r="AV2148" s="15"/>
      <c r="AW2148" s="15"/>
      <c r="AX2148" s="15"/>
      <c r="AY2148" s="15"/>
      <c r="AZ2148" s="15"/>
      <c r="BA2148" s="15"/>
      <c r="BB2148" s="15"/>
      <c r="BC2148" s="15"/>
      <c r="BD2148" s="15"/>
      <c r="BE2148" s="15"/>
      <c r="BF2148" s="15"/>
      <c r="BG2148" s="15"/>
      <c r="BH2148" s="15"/>
      <c r="BI2148" s="15"/>
      <c r="BJ2148" s="15"/>
      <c r="BK2148" s="15"/>
      <c r="BL2148" s="15"/>
      <c r="BM2148" s="15"/>
      <c r="BN2148" s="15"/>
      <c r="BO2148" s="15"/>
    </row>
    <row r="2149" spans="1:67" ht="15" customHeight="1" x14ac:dyDescent="0.75">
      <c r="A2149" s="10">
        <v>0</v>
      </c>
      <c r="B2149" s="11">
        <v>13400</v>
      </c>
      <c r="C2149" s="11">
        <v>30507</v>
      </c>
      <c r="D2149" s="11">
        <v>47990</v>
      </c>
      <c r="E2149" s="11">
        <v>7</v>
      </c>
      <c r="F2149" s="11"/>
      <c r="G2149" s="11">
        <v>0</v>
      </c>
      <c r="H2149" s="11">
        <v>149.93529398999999</v>
      </c>
      <c r="I2149" s="11">
        <v>6</v>
      </c>
      <c r="J2149" s="11">
        <v>29</v>
      </c>
      <c r="K2149" s="11">
        <v>38.929265887</v>
      </c>
      <c r="L2149" s="11" t="s">
        <v>20</v>
      </c>
      <c r="M2149" s="11" t="s">
        <v>14</v>
      </c>
      <c r="N2149" s="11">
        <f t="shared" si="231"/>
        <v>0</v>
      </c>
      <c r="O2149" s="11">
        <f t="shared" si="232"/>
        <v>0</v>
      </c>
      <c r="P2149" s="11">
        <f t="shared" si="233"/>
        <v>1</v>
      </c>
      <c r="Q2149" s="11">
        <f t="shared" si="234"/>
        <v>0</v>
      </c>
      <c r="R2149" s="11">
        <f t="shared" si="235"/>
        <v>0</v>
      </c>
      <c r="S2149" s="11">
        <f t="shared" si="236"/>
        <v>0</v>
      </c>
      <c r="T2149" s="9">
        <f t="shared" si="237"/>
        <v>0</v>
      </c>
      <c r="AT2149" s="18"/>
      <c r="AU2149" s="15"/>
      <c r="AV2149" s="15"/>
      <c r="AW2149" s="15"/>
      <c r="AX2149" s="15"/>
      <c r="AY2149" s="15"/>
      <c r="AZ2149" s="15"/>
      <c r="BA2149" s="15"/>
      <c r="BB2149" s="15"/>
      <c r="BC2149" s="15"/>
      <c r="BD2149" s="15"/>
      <c r="BE2149" s="15"/>
      <c r="BF2149" s="15"/>
      <c r="BG2149" s="15"/>
      <c r="BH2149" s="15"/>
      <c r="BI2149" s="15"/>
      <c r="BJ2149" s="15"/>
      <c r="BK2149" s="15"/>
      <c r="BL2149" s="15"/>
      <c r="BM2149" s="15"/>
      <c r="BN2149" s="15"/>
      <c r="BO2149" s="15"/>
    </row>
    <row r="2150" spans="1:67" ht="15" customHeight="1" x14ac:dyDescent="0.75">
      <c r="A2150" s="10">
        <v>0</v>
      </c>
      <c r="B2150" s="11">
        <v>13400</v>
      </c>
      <c r="C2150" s="11">
        <v>65662</v>
      </c>
      <c r="D2150" s="11">
        <v>92050</v>
      </c>
      <c r="E2150" s="11">
        <v>2</v>
      </c>
      <c r="F2150" s="11">
        <v>0</v>
      </c>
      <c r="G2150" s="11">
        <v>0</v>
      </c>
      <c r="H2150" s="11">
        <v>20.759215295000001</v>
      </c>
      <c r="I2150" s="11">
        <v>1</v>
      </c>
      <c r="J2150" s="11">
        <v>3</v>
      </c>
      <c r="K2150" s="11">
        <v>42.009390078000003</v>
      </c>
      <c r="L2150" s="11" t="s">
        <v>20</v>
      </c>
      <c r="M2150" s="11" t="s">
        <v>14</v>
      </c>
      <c r="N2150" s="11">
        <f t="shared" si="231"/>
        <v>0</v>
      </c>
      <c r="O2150" s="11">
        <f t="shared" si="232"/>
        <v>0</v>
      </c>
      <c r="P2150" s="11">
        <f t="shared" si="233"/>
        <v>1</v>
      </c>
      <c r="Q2150" s="11">
        <f t="shared" si="234"/>
        <v>0</v>
      </c>
      <c r="R2150" s="11">
        <f t="shared" si="235"/>
        <v>0</v>
      </c>
      <c r="S2150" s="11">
        <f t="shared" si="236"/>
        <v>0</v>
      </c>
      <c r="T2150" s="9">
        <f t="shared" si="237"/>
        <v>0</v>
      </c>
      <c r="AT2150" s="18"/>
      <c r="AU2150" s="15"/>
      <c r="AV2150" s="15"/>
      <c r="AW2150" s="15"/>
      <c r="AX2150" s="15"/>
      <c r="AY2150" s="15"/>
      <c r="AZ2150" s="15"/>
      <c r="BA2150" s="15"/>
      <c r="BB2150" s="15"/>
      <c r="BC2150" s="15"/>
      <c r="BD2150" s="15"/>
      <c r="BE2150" s="15"/>
      <c r="BF2150" s="15"/>
      <c r="BG2150" s="15"/>
      <c r="BH2150" s="15"/>
      <c r="BI2150" s="15"/>
      <c r="BJ2150" s="15"/>
      <c r="BK2150" s="15"/>
      <c r="BL2150" s="15"/>
      <c r="BM2150" s="15"/>
      <c r="BN2150" s="15"/>
      <c r="BO2150" s="15"/>
    </row>
    <row r="2151" spans="1:67" ht="15" customHeight="1" x14ac:dyDescent="0.75">
      <c r="A2151" s="10">
        <v>0</v>
      </c>
      <c r="B2151" s="11">
        <v>13400</v>
      </c>
      <c r="C2151" s="11">
        <v>78465</v>
      </c>
      <c r="D2151" s="11">
        <v>97506</v>
      </c>
      <c r="E2151" s="11">
        <v>5</v>
      </c>
      <c r="F2151" s="11">
        <v>3</v>
      </c>
      <c r="G2151" s="11">
        <v>0</v>
      </c>
      <c r="H2151" s="11">
        <v>71.443664990000002</v>
      </c>
      <c r="I2151" s="11">
        <v>1</v>
      </c>
      <c r="J2151" s="11">
        <v>21</v>
      </c>
      <c r="K2151" s="11">
        <v>24.470299986000001</v>
      </c>
      <c r="L2151" s="11" t="s">
        <v>20</v>
      </c>
      <c r="M2151" s="11" t="s">
        <v>14</v>
      </c>
      <c r="N2151" s="11">
        <f t="shared" si="231"/>
        <v>0</v>
      </c>
      <c r="O2151" s="11">
        <f t="shared" si="232"/>
        <v>0</v>
      </c>
      <c r="P2151" s="11">
        <f t="shared" si="233"/>
        <v>1</v>
      </c>
      <c r="Q2151" s="11">
        <f t="shared" si="234"/>
        <v>0</v>
      </c>
      <c r="R2151" s="11">
        <f t="shared" si="235"/>
        <v>0</v>
      </c>
      <c r="S2151" s="11">
        <f t="shared" si="236"/>
        <v>0</v>
      </c>
      <c r="T2151" s="9">
        <f t="shared" si="237"/>
        <v>0</v>
      </c>
      <c r="AT2151" s="18"/>
      <c r="AU2151" s="15"/>
      <c r="AV2151" s="15"/>
      <c r="AW2151" s="15"/>
      <c r="AX2151" s="15"/>
      <c r="AY2151" s="15"/>
      <c r="AZ2151" s="15"/>
      <c r="BA2151" s="15"/>
      <c r="BB2151" s="15"/>
      <c r="BC2151" s="15"/>
      <c r="BD2151" s="15"/>
      <c r="BE2151" s="15"/>
      <c r="BF2151" s="15"/>
      <c r="BG2151" s="15"/>
      <c r="BH2151" s="15"/>
      <c r="BI2151" s="15"/>
      <c r="BJ2151" s="15"/>
      <c r="BK2151" s="15"/>
      <c r="BL2151" s="15"/>
      <c r="BM2151" s="15"/>
      <c r="BN2151" s="15"/>
      <c r="BO2151" s="15"/>
    </row>
    <row r="2152" spans="1:67" ht="15" customHeight="1" x14ac:dyDescent="0.75">
      <c r="A2152" s="10">
        <v>1</v>
      </c>
      <c r="B2152" s="11">
        <v>13400</v>
      </c>
      <c r="C2152" s="11">
        <v>5900</v>
      </c>
      <c r="D2152" s="11">
        <v>55320</v>
      </c>
      <c r="E2152" s="11">
        <v>3</v>
      </c>
      <c r="F2152" s="11">
        <v>2</v>
      </c>
      <c r="G2152" s="11">
        <v>2</v>
      </c>
      <c r="H2152" s="11">
        <v>234.02181639</v>
      </c>
      <c r="I2152" s="11">
        <v>3</v>
      </c>
      <c r="J2152" s="11">
        <v>16</v>
      </c>
      <c r="K2152" s="11">
        <v>19.089300995999999</v>
      </c>
      <c r="L2152" s="11" t="s">
        <v>13</v>
      </c>
      <c r="M2152" s="11" t="s">
        <v>14</v>
      </c>
      <c r="N2152" s="11">
        <f t="shared" si="231"/>
        <v>1</v>
      </c>
      <c r="O2152" s="11">
        <f t="shared" si="232"/>
        <v>0</v>
      </c>
      <c r="P2152" s="11">
        <f t="shared" si="233"/>
        <v>1</v>
      </c>
      <c r="Q2152" s="11">
        <f t="shared" si="234"/>
        <v>0</v>
      </c>
      <c r="R2152" s="11">
        <f t="shared" si="235"/>
        <v>0</v>
      </c>
      <c r="S2152" s="11">
        <f t="shared" si="236"/>
        <v>0</v>
      </c>
      <c r="T2152" s="9">
        <f t="shared" si="237"/>
        <v>234.02181639</v>
      </c>
      <c r="AT2152" s="18"/>
      <c r="AU2152" s="15"/>
      <c r="AV2152" s="15"/>
      <c r="AW2152" s="15"/>
      <c r="AX2152" s="15"/>
      <c r="AY2152" s="15"/>
      <c r="AZ2152" s="15"/>
      <c r="BA2152" s="15"/>
      <c r="BB2152" s="15"/>
      <c r="BC2152" s="15"/>
      <c r="BD2152" s="15"/>
      <c r="BE2152" s="15"/>
      <c r="BF2152" s="15"/>
      <c r="BG2152" s="15"/>
      <c r="BH2152" s="15"/>
      <c r="BI2152" s="15"/>
      <c r="BJ2152" s="15"/>
      <c r="BK2152" s="15"/>
      <c r="BL2152" s="15"/>
      <c r="BM2152" s="15"/>
      <c r="BN2152" s="15"/>
      <c r="BO2152" s="15"/>
    </row>
    <row r="2153" spans="1:67" ht="15" customHeight="1" x14ac:dyDescent="0.75">
      <c r="A2153" s="10">
        <v>0</v>
      </c>
      <c r="B2153" s="11">
        <v>13400</v>
      </c>
      <c r="C2153" s="11">
        <v>60174</v>
      </c>
      <c r="D2153" s="11">
        <v>81944</v>
      </c>
      <c r="E2153" s="11">
        <v>1</v>
      </c>
      <c r="F2153" s="11">
        <v>0</v>
      </c>
      <c r="G2153" s="11">
        <v>0</v>
      </c>
      <c r="H2153" s="11">
        <v>125.38544605</v>
      </c>
      <c r="I2153" s="11">
        <v>3</v>
      </c>
      <c r="J2153" s="11">
        <v>9</v>
      </c>
      <c r="K2153" s="11">
        <v>36.229863856999998</v>
      </c>
      <c r="L2153" s="11" t="s">
        <v>20</v>
      </c>
      <c r="M2153" s="11" t="s">
        <v>14</v>
      </c>
      <c r="N2153" s="11">
        <f t="shared" si="231"/>
        <v>0</v>
      </c>
      <c r="O2153" s="11">
        <f t="shared" si="232"/>
        <v>0</v>
      </c>
      <c r="P2153" s="11">
        <f t="shared" si="233"/>
        <v>1</v>
      </c>
      <c r="Q2153" s="11">
        <f t="shared" si="234"/>
        <v>0</v>
      </c>
      <c r="R2153" s="11">
        <f t="shared" si="235"/>
        <v>0</v>
      </c>
      <c r="S2153" s="11">
        <f t="shared" si="236"/>
        <v>0</v>
      </c>
      <c r="T2153" s="9">
        <f t="shared" si="237"/>
        <v>0</v>
      </c>
      <c r="AT2153" s="18"/>
      <c r="AU2153" s="15"/>
      <c r="AV2153" s="15"/>
      <c r="AW2153" s="15"/>
      <c r="AX2153" s="15"/>
      <c r="AY2153" s="15"/>
      <c r="AZ2153" s="15"/>
      <c r="BA2153" s="15"/>
      <c r="BB2153" s="15"/>
      <c r="BC2153" s="15"/>
      <c r="BD2153" s="15"/>
      <c r="BE2153" s="15"/>
      <c r="BF2153" s="15"/>
      <c r="BG2153" s="15"/>
      <c r="BH2153" s="15"/>
      <c r="BI2153" s="15"/>
      <c r="BJ2153" s="15"/>
      <c r="BK2153" s="15"/>
      <c r="BL2153" s="15"/>
      <c r="BM2153" s="15"/>
      <c r="BN2153" s="15"/>
      <c r="BO2153" s="15"/>
    </row>
    <row r="2154" spans="1:67" ht="15" customHeight="1" x14ac:dyDescent="0.75">
      <c r="A2154" s="10">
        <v>0</v>
      </c>
      <c r="B2154" s="11">
        <v>13400</v>
      </c>
      <c r="C2154" s="11">
        <v>100784</v>
      </c>
      <c r="D2154" s="11">
        <v>118708</v>
      </c>
      <c r="E2154" s="11">
        <v>15</v>
      </c>
      <c r="F2154" s="11">
        <v>0</v>
      </c>
      <c r="G2154" s="11">
        <v>0</v>
      </c>
      <c r="H2154" s="11">
        <v>268.10759245999998</v>
      </c>
      <c r="I2154" s="11">
        <v>0</v>
      </c>
      <c r="J2154" s="11">
        <v>16</v>
      </c>
      <c r="K2154" s="11">
        <v>36.158718102000002</v>
      </c>
      <c r="L2154" s="11"/>
      <c r="M2154" s="11" t="s">
        <v>15</v>
      </c>
      <c r="N2154" s="11">
        <f t="shared" si="231"/>
        <v>0</v>
      </c>
      <c r="O2154" s="11">
        <f t="shared" si="232"/>
        <v>0</v>
      </c>
      <c r="P2154" s="11">
        <f t="shared" si="233"/>
        <v>0</v>
      </c>
      <c r="Q2154" s="11">
        <f t="shared" si="234"/>
        <v>1</v>
      </c>
      <c r="R2154" s="11">
        <f t="shared" si="235"/>
        <v>0</v>
      </c>
      <c r="S2154" s="11">
        <f t="shared" si="236"/>
        <v>0</v>
      </c>
      <c r="T2154" s="9">
        <f t="shared" si="237"/>
        <v>0</v>
      </c>
      <c r="AT2154" s="18"/>
      <c r="AU2154" s="15"/>
      <c r="AV2154" s="15"/>
      <c r="AW2154" s="15"/>
      <c r="AX2154" s="15"/>
      <c r="AY2154" s="15"/>
      <c r="AZ2154" s="15"/>
      <c r="BA2154" s="15"/>
      <c r="BB2154" s="15"/>
      <c r="BC2154" s="15"/>
      <c r="BD2154" s="15"/>
      <c r="BE2154" s="15"/>
      <c r="BF2154" s="15"/>
      <c r="BG2154" s="15"/>
      <c r="BH2154" s="15"/>
      <c r="BI2154" s="15"/>
      <c r="BJ2154" s="15"/>
      <c r="BK2154" s="15"/>
      <c r="BL2154" s="15"/>
      <c r="BM2154" s="15"/>
      <c r="BN2154" s="15"/>
      <c r="BO2154" s="15"/>
    </row>
    <row r="2155" spans="1:67" ht="15" customHeight="1" x14ac:dyDescent="0.75">
      <c r="A2155" s="10">
        <v>0</v>
      </c>
      <c r="B2155" s="11">
        <v>13400</v>
      </c>
      <c r="C2155" s="11">
        <v>69612</v>
      </c>
      <c r="D2155" s="11">
        <v>87728</v>
      </c>
      <c r="E2155" s="11">
        <v>3</v>
      </c>
      <c r="F2155" s="11"/>
      <c r="G2155" s="11"/>
      <c r="H2155" s="11">
        <v>165.03026745</v>
      </c>
      <c r="I2155" s="11"/>
      <c r="J2155" s="11">
        <v>35</v>
      </c>
      <c r="K2155" s="11">
        <v>30.444839071000001</v>
      </c>
      <c r="L2155" s="11" t="s">
        <v>20</v>
      </c>
      <c r="M2155" s="11" t="s">
        <v>14</v>
      </c>
      <c r="N2155" s="11">
        <f t="shared" si="231"/>
        <v>0</v>
      </c>
      <c r="O2155" s="11">
        <f t="shared" si="232"/>
        <v>0</v>
      </c>
      <c r="P2155" s="11">
        <f t="shared" si="233"/>
        <v>1</v>
      </c>
      <c r="Q2155" s="11">
        <f t="shared" si="234"/>
        <v>0</v>
      </c>
      <c r="R2155" s="11">
        <f t="shared" si="235"/>
        <v>0</v>
      </c>
      <c r="S2155" s="11">
        <f t="shared" si="236"/>
        <v>0</v>
      </c>
      <c r="T2155" s="9">
        <f t="shared" si="237"/>
        <v>0</v>
      </c>
      <c r="AT2155" s="18"/>
      <c r="AU2155" s="15"/>
      <c r="AV2155" s="15"/>
      <c r="AW2155" s="15"/>
      <c r="AX2155" s="15"/>
      <c r="AY2155" s="15"/>
      <c r="AZ2155" s="15"/>
      <c r="BA2155" s="15"/>
      <c r="BB2155" s="15"/>
      <c r="BC2155" s="15"/>
      <c r="BD2155" s="15"/>
      <c r="BE2155" s="15"/>
      <c r="BF2155" s="15"/>
      <c r="BG2155" s="15"/>
      <c r="BH2155" s="15"/>
      <c r="BI2155" s="15"/>
      <c r="BJ2155" s="15"/>
      <c r="BK2155" s="15"/>
      <c r="BL2155" s="15"/>
      <c r="BM2155" s="15"/>
      <c r="BN2155" s="15"/>
      <c r="BO2155" s="15"/>
    </row>
    <row r="2156" spans="1:67" ht="15" customHeight="1" x14ac:dyDescent="0.75">
      <c r="A2156" s="10">
        <v>0</v>
      </c>
      <c r="B2156" s="11">
        <v>13400</v>
      </c>
      <c r="C2156" s="11">
        <v>66737</v>
      </c>
      <c r="D2156" s="11">
        <v>71117</v>
      </c>
      <c r="E2156" s="11">
        <v>0</v>
      </c>
      <c r="F2156" s="11">
        <v>0</v>
      </c>
      <c r="G2156" s="11">
        <v>0</v>
      </c>
      <c r="H2156" s="11">
        <v>163.13185891000001</v>
      </c>
      <c r="I2156" s="11">
        <v>2</v>
      </c>
      <c r="J2156" s="11">
        <v>34</v>
      </c>
      <c r="K2156" s="11">
        <v>40.943866268999997</v>
      </c>
      <c r="L2156" s="11" t="s">
        <v>20</v>
      </c>
      <c r="M2156" s="11" t="s">
        <v>18</v>
      </c>
      <c r="N2156" s="11">
        <f t="shared" si="231"/>
        <v>0</v>
      </c>
      <c r="O2156" s="11">
        <f t="shared" si="232"/>
        <v>0</v>
      </c>
      <c r="P2156" s="11">
        <f t="shared" si="233"/>
        <v>0</v>
      </c>
      <c r="Q2156" s="11">
        <f t="shared" si="234"/>
        <v>0</v>
      </c>
      <c r="R2156" s="11">
        <f t="shared" si="235"/>
        <v>0</v>
      </c>
      <c r="S2156" s="11">
        <f t="shared" si="236"/>
        <v>1</v>
      </c>
      <c r="T2156" s="9">
        <f t="shared" si="237"/>
        <v>0</v>
      </c>
      <c r="AT2156" s="18"/>
      <c r="AU2156" s="15"/>
      <c r="AV2156" s="15"/>
      <c r="AW2156" s="15"/>
      <c r="AX2156" s="15"/>
      <c r="AY2156" s="15"/>
      <c r="AZ2156" s="15"/>
      <c r="BA2156" s="15"/>
      <c r="BB2156" s="15"/>
      <c r="BC2156" s="15"/>
      <c r="BD2156" s="15"/>
      <c r="BE2156" s="15"/>
      <c r="BF2156" s="15"/>
      <c r="BG2156" s="15"/>
      <c r="BH2156" s="15"/>
      <c r="BI2156" s="15"/>
      <c r="BJ2156" s="15"/>
      <c r="BK2156" s="15"/>
      <c r="BL2156" s="15"/>
      <c r="BM2156" s="15"/>
      <c r="BN2156" s="15"/>
      <c r="BO2156" s="15"/>
    </row>
    <row r="2157" spans="1:67" ht="15" customHeight="1" x14ac:dyDescent="0.75">
      <c r="A2157" s="10">
        <v>0</v>
      </c>
      <c r="B2157" s="11">
        <v>13400</v>
      </c>
      <c r="C2157" s="11">
        <v>95084</v>
      </c>
      <c r="D2157" s="11">
        <v>117279</v>
      </c>
      <c r="E2157" s="11">
        <v>4</v>
      </c>
      <c r="F2157" s="11">
        <v>0</v>
      </c>
      <c r="G2157" s="11">
        <v>0</v>
      </c>
      <c r="H2157" s="11">
        <v>145.96234362999999</v>
      </c>
      <c r="I2157" s="11">
        <v>0</v>
      </c>
      <c r="J2157" s="11">
        <v>21</v>
      </c>
      <c r="K2157" s="11">
        <v>39.244669483000003</v>
      </c>
      <c r="L2157" s="11" t="s">
        <v>13</v>
      </c>
      <c r="M2157" s="11" t="s">
        <v>15</v>
      </c>
      <c r="N2157" s="11">
        <f t="shared" si="231"/>
        <v>1</v>
      </c>
      <c r="O2157" s="11">
        <f t="shared" si="232"/>
        <v>0</v>
      </c>
      <c r="P2157" s="11">
        <f t="shared" si="233"/>
        <v>0</v>
      </c>
      <c r="Q2157" s="11">
        <f t="shared" si="234"/>
        <v>1</v>
      </c>
      <c r="R2157" s="11">
        <f t="shared" si="235"/>
        <v>0</v>
      </c>
      <c r="S2157" s="11">
        <f t="shared" si="236"/>
        <v>0</v>
      </c>
      <c r="T2157" s="9">
        <f t="shared" si="237"/>
        <v>145.96234362999999</v>
      </c>
      <c r="AT2157" s="18"/>
      <c r="AU2157" s="15"/>
      <c r="AV2157" s="15"/>
      <c r="AW2157" s="15"/>
      <c r="AX2157" s="15"/>
      <c r="AY2157" s="15"/>
      <c r="AZ2157" s="15"/>
      <c r="BA2157" s="15"/>
      <c r="BB2157" s="15"/>
      <c r="BC2157" s="15"/>
      <c r="BD2157" s="15"/>
      <c r="BE2157" s="15"/>
      <c r="BF2157" s="15"/>
      <c r="BG2157" s="15"/>
      <c r="BH2157" s="15"/>
      <c r="BI2157" s="15"/>
      <c r="BJ2157" s="15"/>
      <c r="BK2157" s="15"/>
      <c r="BL2157" s="15"/>
      <c r="BM2157" s="15"/>
      <c r="BN2157" s="15"/>
      <c r="BO2157" s="15"/>
    </row>
    <row r="2158" spans="1:67" ht="15" customHeight="1" x14ac:dyDescent="0.75">
      <c r="A2158" s="10">
        <v>0</v>
      </c>
      <c r="B2158" s="11">
        <v>13400</v>
      </c>
      <c r="C2158" s="11"/>
      <c r="D2158" s="11">
        <v>33664</v>
      </c>
      <c r="E2158" s="11">
        <v>13</v>
      </c>
      <c r="F2158" s="11"/>
      <c r="G2158" s="11"/>
      <c r="H2158" s="11">
        <v>108.21700943</v>
      </c>
      <c r="I2158" s="11">
        <v>2</v>
      </c>
      <c r="J2158" s="11">
        <v>8</v>
      </c>
      <c r="K2158" s="11">
        <v>31.613929556999999</v>
      </c>
      <c r="L2158" s="11" t="s">
        <v>20</v>
      </c>
      <c r="M2158" s="11" t="s">
        <v>14</v>
      </c>
      <c r="N2158" s="11">
        <f t="shared" si="231"/>
        <v>0</v>
      </c>
      <c r="O2158" s="11">
        <f t="shared" si="232"/>
        <v>0</v>
      </c>
      <c r="P2158" s="11">
        <f t="shared" si="233"/>
        <v>1</v>
      </c>
      <c r="Q2158" s="11">
        <f t="shared" si="234"/>
        <v>0</v>
      </c>
      <c r="R2158" s="11">
        <f t="shared" si="235"/>
        <v>0</v>
      </c>
      <c r="S2158" s="11">
        <f t="shared" si="236"/>
        <v>0</v>
      </c>
      <c r="T2158" s="9">
        <f t="shared" si="237"/>
        <v>0</v>
      </c>
      <c r="AT2158" s="18"/>
      <c r="AU2158" s="15"/>
      <c r="AV2158" s="15"/>
      <c r="AW2158" s="15"/>
      <c r="AX2158" s="15"/>
      <c r="AY2158" s="15"/>
      <c r="AZ2158" s="15"/>
      <c r="BA2158" s="15"/>
      <c r="BB2158" s="15"/>
      <c r="BC2158" s="15"/>
      <c r="BD2158" s="15"/>
      <c r="BE2158" s="15"/>
      <c r="BF2158" s="15"/>
      <c r="BG2158" s="15"/>
      <c r="BH2158" s="15"/>
      <c r="BI2158" s="15"/>
      <c r="BJ2158" s="15"/>
      <c r="BK2158" s="15"/>
      <c r="BL2158" s="15"/>
      <c r="BM2158" s="15"/>
      <c r="BN2158" s="15"/>
      <c r="BO2158" s="15"/>
    </row>
    <row r="2159" spans="1:67" ht="15" customHeight="1" x14ac:dyDescent="0.75">
      <c r="A2159" s="10">
        <v>0</v>
      </c>
      <c r="B2159" s="11">
        <v>13400</v>
      </c>
      <c r="C2159" s="11">
        <v>87175</v>
      </c>
      <c r="D2159" s="11">
        <v>115530</v>
      </c>
      <c r="E2159" s="11">
        <v>13</v>
      </c>
      <c r="F2159" s="11">
        <v>0</v>
      </c>
      <c r="G2159" s="11">
        <v>1</v>
      </c>
      <c r="H2159" s="11">
        <v>180.94510639000001</v>
      </c>
      <c r="I2159" s="11">
        <v>1</v>
      </c>
      <c r="J2159" s="11">
        <v>27</v>
      </c>
      <c r="K2159" s="11">
        <v>33.900056417999998</v>
      </c>
      <c r="L2159" s="11" t="s">
        <v>13</v>
      </c>
      <c r="M2159" s="11" t="s">
        <v>18</v>
      </c>
      <c r="N2159" s="11">
        <f t="shared" si="231"/>
        <v>1</v>
      </c>
      <c r="O2159" s="11">
        <f t="shared" si="232"/>
        <v>0</v>
      </c>
      <c r="P2159" s="11">
        <f t="shared" si="233"/>
        <v>0</v>
      </c>
      <c r="Q2159" s="11">
        <f t="shared" si="234"/>
        <v>0</v>
      </c>
      <c r="R2159" s="11">
        <f t="shared" si="235"/>
        <v>0</v>
      </c>
      <c r="S2159" s="11">
        <f t="shared" si="236"/>
        <v>1</v>
      </c>
      <c r="T2159" s="9">
        <f t="shared" si="237"/>
        <v>180.94510639000001</v>
      </c>
      <c r="AT2159" s="18"/>
      <c r="AU2159" s="15"/>
      <c r="AV2159" s="15"/>
      <c r="AW2159" s="15"/>
      <c r="AX2159" s="15"/>
      <c r="AY2159" s="15"/>
      <c r="AZ2159" s="15"/>
      <c r="BA2159" s="15"/>
      <c r="BB2159" s="15"/>
      <c r="BC2159" s="15"/>
      <c r="BD2159" s="15"/>
      <c r="BE2159" s="15"/>
      <c r="BF2159" s="15"/>
      <c r="BG2159" s="15"/>
      <c r="BH2159" s="15"/>
      <c r="BI2159" s="15"/>
      <c r="BJ2159" s="15"/>
      <c r="BK2159" s="15"/>
      <c r="BL2159" s="15"/>
      <c r="BM2159" s="15"/>
      <c r="BN2159" s="15"/>
      <c r="BO2159" s="15"/>
    </row>
    <row r="2160" spans="1:67" ht="15" customHeight="1" x14ac:dyDescent="0.75">
      <c r="A2160" s="10">
        <v>0</v>
      </c>
      <c r="B2160" s="11">
        <v>13500</v>
      </c>
      <c r="C2160" s="11">
        <v>68262</v>
      </c>
      <c r="D2160" s="11">
        <v>93841</v>
      </c>
      <c r="E2160" s="11">
        <v>26</v>
      </c>
      <c r="F2160" s="11">
        <v>0</v>
      </c>
      <c r="G2160" s="11">
        <v>0</v>
      </c>
      <c r="H2160" s="11">
        <v>159.61701998999999</v>
      </c>
      <c r="I2160" s="11">
        <v>1</v>
      </c>
      <c r="J2160" s="11">
        <v>14</v>
      </c>
      <c r="K2160" s="11">
        <v>40.752980373</v>
      </c>
      <c r="L2160" s="11" t="s">
        <v>13</v>
      </c>
      <c r="M2160" s="11" t="s">
        <v>15</v>
      </c>
      <c r="N2160" s="11">
        <f t="shared" si="231"/>
        <v>1</v>
      </c>
      <c r="O2160" s="11">
        <f t="shared" si="232"/>
        <v>0</v>
      </c>
      <c r="P2160" s="11">
        <f t="shared" si="233"/>
        <v>0</v>
      </c>
      <c r="Q2160" s="11">
        <f t="shared" si="234"/>
        <v>1</v>
      </c>
      <c r="R2160" s="11">
        <f t="shared" si="235"/>
        <v>0</v>
      </c>
      <c r="S2160" s="11">
        <f t="shared" si="236"/>
        <v>0</v>
      </c>
      <c r="T2160" s="9">
        <f t="shared" si="237"/>
        <v>159.61701998999999</v>
      </c>
      <c r="AT2160" s="18"/>
      <c r="AU2160" s="15"/>
      <c r="AV2160" s="15"/>
      <c r="AW2160" s="15"/>
      <c r="AX2160" s="15"/>
      <c r="AY2160" s="15"/>
      <c r="AZ2160" s="15"/>
      <c r="BA2160" s="15"/>
      <c r="BB2160" s="15"/>
      <c r="BC2160" s="15"/>
      <c r="BD2160" s="15"/>
      <c r="BE2160" s="15"/>
      <c r="BF2160" s="15"/>
      <c r="BG2160" s="15"/>
      <c r="BH2160" s="15"/>
      <c r="BI2160" s="15"/>
      <c r="BJ2160" s="15"/>
      <c r="BK2160" s="15"/>
      <c r="BL2160" s="15"/>
      <c r="BM2160" s="15"/>
      <c r="BN2160" s="15"/>
      <c r="BO2160" s="15"/>
    </row>
    <row r="2161" spans="1:67" ht="15" customHeight="1" x14ac:dyDescent="0.75">
      <c r="A2161" s="10">
        <v>0</v>
      </c>
      <c r="B2161" s="11">
        <v>13500</v>
      </c>
      <c r="C2161" s="11">
        <v>59941</v>
      </c>
      <c r="D2161" s="11">
        <v>69336</v>
      </c>
      <c r="E2161" s="11">
        <v>29</v>
      </c>
      <c r="F2161" s="11">
        <v>1</v>
      </c>
      <c r="G2161" s="11">
        <v>2</v>
      </c>
      <c r="H2161" s="11">
        <v>182.69566963</v>
      </c>
      <c r="I2161" s="11">
        <v>1</v>
      </c>
      <c r="J2161" s="11">
        <v>24</v>
      </c>
      <c r="K2161" s="11">
        <v>35.512672979999998</v>
      </c>
      <c r="L2161" s="11" t="s">
        <v>13</v>
      </c>
      <c r="M2161" s="11" t="s">
        <v>14</v>
      </c>
      <c r="N2161" s="11">
        <f t="shared" si="231"/>
        <v>1</v>
      </c>
      <c r="O2161" s="11">
        <f t="shared" si="232"/>
        <v>0</v>
      </c>
      <c r="P2161" s="11">
        <f t="shared" si="233"/>
        <v>1</v>
      </c>
      <c r="Q2161" s="11">
        <f t="shared" si="234"/>
        <v>0</v>
      </c>
      <c r="R2161" s="11">
        <f t="shared" si="235"/>
        <v>0</v>
      </c>
      <c r="S2161" s="11">
        <f t="shared" si="236"/>
        <v>0</v>
      </c>
      <c r="T2161" s="9">
        <f t="shared" si="237"/>
        <v>182.69566963</v>
      </c>
      <c r="AT2161" s="18"/>
      <c r="AU2161" s="15"/>
      <c r="AV2161" s="15"/>
      <c r="AW2161" s="15"/>
      <c r="AX2161" s="15"/>
      <c r="AY2161" s="15"/>
      <c r="AZ2161" s="15"/>
      <c r="BA2161" s="15"/>
      <c r="BB2161" s="15"/>
      <c r="BC2161" s="15"/>
      <c r="BD2161" s="15"/>
      <c r="BE2161" s="15"/>
      <c r="BF2161" s="15"/>
      <c r="BG2161" s="15"/>
      <c r="BH2161" s="15"/>
      <c r="BI2161" s="15"/>
      <c r="BJ2161" s="15"/>
      <c r="BK2161" s="15"/>
      <c r="BL2161" s="15"/>
      <c r="BM2161" s="15"/>
      <c r="BN2161" s="15"/>
      <c r="BO2161" s="15"/>
    </row>
    <row r="2162" spans="1:67" ht="15" customHeight="1" x14ac:dyDescent="0.75">
      <c r="A2162" s="10">
        <v>0</v>
      </c>
      <c r="B2162" s="11">
        <v>13500</v>
      </c>
      <c r="C2162" s="11">
        <v>63572</v>
      </c>
      <c r="D2162" s="11">
        <v>102739</v>
      </c>
      <c r="E2162" s="11">
        <v>7</v>
      </c>
      <c r="F2162" s="11">
        <v>0</v>
      </c>
      <c r="G2162" s="11">
        <v>0</v>
      </c>
      <c r="H2162" s="11">
        <v>250.56135691</v>
      </c>
      <c r="I2162" s="11">
        <v>0</v>
      </c>
      <c r="J2162" s="11">
        <v>12</v>
      </c>
      <c r="K2162" s="11">
        <v>34.913793441000003</v>
      </c>
      <c r="L2162" s="11" t="s">
        <v>13</v>
      </c>
      <c r="M2162" s="11" t="s">
        <v>18</v>
      </c>
      <c r="N2162" s="11">
        <f t="shared" si="231"/>
        <v>1</v>
      </c>
      <c r="O2162" s="11">
        <f t="shared" si="232"/>
        <v>0</v>
      </c>
      <c r="P2162" s="11">
        <f t="shared" si="233"/>
        <v>0</v>
      </c>
      <c r="Q2162" s="11">
        <f t="shared" si="234"/>
        <v>0</v>
      </c>
      <c r="R2162" s="11">
        <f t="shared" si="235"/>
        <v>0</v>
      </c>
      <c r="S2162" s="11">
        <f t="shared" si="236"/>
        <v>1</v>
      </c>
      <c r="T2162" s="9">
        <f t="shared" si="237"/>
        <v>250.56135691</v>
      </c>
      <c r="AT2162" s="18"/>
      <c r="AU2162" s="15"/>
      <c r="AV2162" s="15"/>
      <c r="AW2162" s="15"/>
      <c r="AX2162" s="15"/>
      <c r="AY2162" s="15"/>
      <c r="AZ2162" s="15"/>
      <c r="BA2162" s="15"/>
      <c r="BB2162" s="15"/>
      <c r="BC2162" s="15"/>
      <c r="BD2162" s="15"/>
      <c r="BE2162" s="15"/>
      <c r="BF2162" s="15"/>
      <c r="BG2162" s="15"/>
      <c r="BH2162" s="15"/>
      <c r="BI2162" s="15"/>
      <c r="BJ2162" s="15"/>
      <c r="BK2162" s="15"/>
      <c r="BL2162" s="15"/>
      <c r="BM2162" s="15"/>
      <c r="BN2162" s="15"/>
      <c r="BO2162" s="15"/>
    </row>
    <row r="2163" spans="1:67" ht="15" customHeight="1" x14ac:dyDescent="0.75">
      <c r="A2163" s="10">
        <v>0</v>
      </c>
      <c r="B2163" s="11">
        <v>13500</v>
      </c>
      <c r="C2163" s="11">
        <v>88738</v>
      </c>
      <c r="D2163" s="11">
        <v>114815</v>
      </c>
      <c r="E2163" s="11">
        <v>9</v>
      </c>
      <c r="F2163" s="11">
        <v>0</v>
      </c>
      <c r="G2163" s="11">
        <v>0</v>
      </c>
      <c r="H2163" s="11">
        <v>239.74372086</v>
      </c>
      <c r="I2163" s="11">
        <v>0</v>
      </c>
      <c r="J2163" s="11">
        <v>12</v>
      </c>
      <c r="K2163" s="11">
        <v>41.077117827999999</v>
      </c>
      <c r="L2163" s="11" t="s">
        <v>20</v>
      </c>
      <c r="M2163" s="11" t="s">
        <v>15</v>
      </c>
      <c r="N2163" s="11">
        <f t="shared" si="231"/>
        <v>0</v>
      </c>
      <c r="O2163" s="11">
        <f t="shared" si="232"/>
        <v>0</v>
      </c>
      <c r="P2163" s="11">
        <f t="shared" si="233"/>
        <v>0</v>
      </c>
      <c r="Q2163" s="11">
        <f t="shared" si="234"/>
        <v>1</v>
      </c>
      <c r="R2163" s="11">
        <f t="shared" si="235"/>
        <v>0</v>
      </c>
      <c r="S2163" s="11">
        <f t="shared" si="236"/>
        <v>0</v>
      </c>
      <c r="T2163" s="9">
        <f t="shared" si="237"/>
        <v>0</v>
      </c>
      <c r="AT2163" s="18"/>
      <c r="AU2163" s="15"/>
      <c r="AV2163" s="15"/>
      <c r="AW2163" s="15"/>
      <c r="AX2163" s="15"/>
      <c r="AY2163" s="15"/>
      <c r="AZ2163" s="15"/>
      <c r="BA2163" s="15"/>
      <c r="BB2163" s="15"/>
      <c r="BC2163" s="15"/>
      <c r="BD2163" s="15"/>
      <c r="BE2163" s="15"/>
      <c r="BF2163" s="15"/>
      <c r="BG2163" s="15"/>
      <c r="BH2163" s="15"/>
      <c r="BI2163" s="15"/>
      <c r="BJ2163" s="15"/>
      <c r="BK2163" s="15"/>
      <c r="BL2163" s="15"/>
      <c r="BM2163" s="15"/>
      <c r="BN2163" s="15"/>
      <c r="BO2163" s="15"/>
    </row>
    <row r="2164" spans="1:67" ht="15" customHeight="1" x14ac:dyDescent="0.75">
      <c r="A2164" s="10">
        <v>0</v>
      </c>
      <c r="B2164" s="11">
        <v>13500</v>
      </c>
      <c r="C2164" s="11">
        <v>63150</v>
      </c>
      <c r="D2164" s="11">
        <v>77787</v>
      </c>
      <c r="E2164" s="11">
        <v>10</v>
      </c>
      <c r="F2164" s="11">
        <v>0</v>
      </c>
      <c r="G2164" s="11">
        <v>0</v>
      </c>
      <c r="H2164" s="11">
        <v>258.62150111</v>
      </c>
      <c r="I2164" s="11">
        <v>0</v>
      </c>
      <c r="J2164" s="11">
        <v>27</v>
      </c>
      <c r="K2164" s="11">
        <v>29.330142054</v>
      </c>
      <c r="L2164" s="11"/>
      <c r="M2164" s="11" t="s">
        <v>14</v>
      </c>
      <c r="N2164" s="11">
        <f t="shared" si="231"/>
        <v>0</v>
      </c>
      <c r="O2164" s="11">
        <f t="shared" si="232"/>
        <v>0</v>
      </c>
      <c r="P2164" s="11">
        <f t="shared" si="233"/>
        <v>1</v>
      </c>
      <c r="Q2164" s="11">
        <f t="shared" si="234"/>
        <v>0</v>
      </c>
      <c r="R2164" s="11">
        <f t="shared" si="235"/>
        <v>0</v>
      </c>
      <c r="S2164" s="11">
        <f t="shared" si="236"/>
        <v>0</v>
      </c>
      <c r="T2164" s="9">
        <f t="shared" si="237"/>
        <v>0</v>
      </c>
      <c r="AT2164" s="18"/>
      <c r="AU2164" s="15"/>
      <c r="AV2164" s="15"/>
      <c r="AW2164" s="15"/>
      <c r="AX2164" s="15"/>
      <c r="AY2164" s="15"/>
      <c r="AZ2164" s="15"/>
      <c r="BA2164" s="15"/>
      <c r="BB2164" s="15"/>
      <c r="BC2164" s="15"/>
      <c r="BD2164" s="15"/>
      <c r="BE2164" s="15"/>
      <c r="BF2164" s="15"/>
      <c r="BG2164" s="15"/>
      <c r="BH2164" s="15"/>
      <c r="BI2164" s="15"/>
      <c r="BJ2164" s="15"/>
      <c r="BK2164" s="15"/>
      <c r="BL2164" s="15"/>
      <c r="BM2164" s="15"/>
      <c r="BN2164" s="15"/>
      <c r="BO2164" s="15"/>
    </row>
    <row r="2165" spans="1:67" ht="15" customHeight="1" x14ac:dyDescent="0.75">
      <c r="A2165" s="10">
        <v>0</v>
      </c>
      <c r="B2165" s="11">
        <v>13500</v>
      </c>
      <c r="C2165" s="11">
        <v>71698</v>
      </c>
      <c r="D2165" s="11">
        <v>93536</v>
      </c>
      <c r="E2165" s="11">
        <v>6</v>
      </c>
      <c r="F2165" s="11">
        <v>0</v>
      </c>
      <c r="G2165" s="11">
        <v>0</v>
      </c>
      <c r="H2165" s="11">
        <v>202.46588177999999</v>
      </c>
      <c r="I2165" s="11">
        <v>2</v>
      </c>
      <c r="J2165" s="11">
        <v>19</v>
      </c>
      <c r="K2165" s="11">
        <v>42.814734647999998</v>
      </c>
      <c r="L2165" s="11" t="s">
        <v>20</v>
      </c>
      <c r="M2165" s="11" t="s">
        <v>14</v>
      </c>
      <c r="N2165" s="11">
        <f t="shared" si="231"/>
        <v>0</v>
      </c>
      <c r="O2165" s="11">
        <f t="shared" si="232"/>
        <v>0</v>
      </c>
      <c r="P2165" s="11">
        <f t="shared" si="233"/>
        <v>1</v>
      </c>
      <c r="Q2165" s="11">
        <f t="shared" si="234"/>
        <v>0</v>
      </c>
      <c r="R2165" s="11">
        <f t="shared" si="235"/>
        <v>0</v>
      </c>
      <c r="S2165" s="11">
        <f t="shared" si="236"/>
        <v>0</v>
      </c>
      <c r="T2165" s="9">
        <f t="shared" si="237"/>
        <v>0</v>
      </c>
      <c r="AT2165" s="18"/>
      <c r="AU2165" s="15"/>
      <c r="AV2165" s="15"/>
      <c r="AW2165" s="15"/>
      <c r="AX2165" s="15"/>
      <c r="AY2165" s="15"/>
      <c r="AZ2165" s="15"/>
      <c r="BA2165" s="15"/>
      <c r="BB2165" s="15"/>
      <c r="BC2165" s="15"/>
      <c r="BD2165" s="15"/>
      <c r="BE2165" s="15"/>
      <c r="BF2165" s="15"/>
      <c r="BG2165" s="15"/>
      <c r="BH2165" s="15"/>
      <c r="BI2165" s="15"/>
      <c r="BJ2165" s="15"/>
      <c r="BK2165" s="15"/>
      <c r="BL2165" s="15"/>
      <c r="BM2165" s="15"/>
      <c r="BN2165" s="15"/>
      <c r="BO2165" s="15"/>
    </row>
    <row r="2166" spans="1:67" ht="15" customHeight="1" x14ac:dyDescent="0.75">
      <c r="A2166" s="10">
        <v>0</v>
      </c>
      <c r="B2166" s="11">
        <v>13500</v>
      </c>
      <c r="C2166" s="11">
        <v>59352</v>
      </c>
      <c r="D2166" s="11">
        <v>87767</v>
      </c>
      <c r="E2166" s="11"/>
      <c r="F2166" s="11">
        <v>0</v>
      </c>
      <c r="G2166" s="11">
        <v>0</v>
      </c>
      <c r="H2166" s="11">
        <v>300.57942292000001</v>
      </c>
      <c r="I2166" s="11">
        <v>0</v>
      </c>
      <c r="J2166" s="11">
        <v>19</v>
      </c>
      <c r="K2166" s="11">
        <v>28.118296895</v>
      </c>
      <c r="L2166" s="11" t="s">
        <v>13</v>
      </c>
      <c r="M2166" s="11" t="s">
        <v>14</v>
      </c>
      <c r="N2166" s="11">
        <f t="shared" si="231"/>
        <v>1</v>
      </c>
      <c r="O2166" s="11">
        <f t="shared" si="232"/>
        <v>0</v>
      </c>
      <c r="P2166" s="11">
        <f t="shared" si="233"/>
        <v>1</v>
      </c>
      <c r="Q2166" s="11">
        <f t="shared" si="234"/>
        <v>0</v>
      </c>
      <c r="R2166" s="11">
        <f t="shared" si="235"/>
        <v>0</v>
      </c>
      <c r="S2166" s="11">
        <f t="shared" si="236"/>
        <v>0</v>
      </c>
      <c r="T2166" s="9">
        <f t="shared" si="237"/>
        <v>300.57942292000001</v>
      </c>
      <c r="AT2166" s="18"/>
      <c r="AU2166" s="15"/>
      <c r="AV2166" s="15"/>
      <c r="AW2166" s="15"/>
      <c r="AX2166" s="15"/>
      <c r="AY2166" s="15"/>
      <c r="AZ2166" s="15"/>
      <c r="BA2166" s="15"/>
      <c r="BB2166" s="15"/>
      <c r="BC2166" s="15"/>
      <c r="BD2166" s="15"/>
      <c r="BE2166" s="15"/>
      <c r="BF2166" s="15"/>
      <c r="BG2166" s="15"/>
      <c r="BH2166" s="15"/>
      <c r="BI2166" s="15"/>
      <c r="BJ2166" s="15"/>
      <c r="BK2166" s="15"/>
      <c r="BL2166" s="15"/>
      <c r="BM2166" s="15"/>
      <c r="BN2166" s="15"/>
      <c r="BO2166" s="15"/>
    </row>
    <row r="2167" spans="1:67" ht="15" customHeight="1" x14ac:dyDescent="0.75">
      <c r="A2167" s="10">
        <v>0</v>
      </c>
      <c r="B2167" s="11">
        <v>13500</v>
      </c>
      <c r="C2167" s="11">
        <v>40023</v>
      </c>
      <c r="D2167" s="11">
        <v>67357</v>
      </c>
      <c r="E2167" s="11"/>
      <c r="F2167" s="11"/>
      <c r="G2167" s="11"/>
      <c r="H2167" s="11"/>
      <c r="I2167" s="11"/>
      <c r="J2167" s="11"/>
      <c r="K2167" s="11">
        <v>38.319425850999998</v>
      </c>
      <c r="L2167" s="11" t="s">
        <v>20</v>
      </c>
      <c r="M2167" s="11" t="s">
        <v>17</v>
      </c>
      <c r="N2167" s="11">
        <f t="shared" si="231"/>
        <v>0</v>
      </c>
      <c r="O2167" s="11">
        <f t="shared" si="232"/>
        <v>1</v>
      </c>
      <c r="P2167" s="11">
        <f t="shared" si="233"/>
        <v>0</v>
      </c>
      <c r="Q2167" s="11">
        <f t="shared" si="234"/>
        <v>0</v>
      </c>
      <c r="R2167" s="11">
        <f t="shared" si="235"/>
        <v>0</v>
      </c>
      <c r="S2167" s="11">
        <f t="shared" si="236"/>
        <v>0</v>
      </c>
      <c r="T2167" s="9">
        <f t="shared" si="237"/>
        <v>0</v>
      </c>
      <c r="AT2167" s="18"/>
      <c r="AU2167" s="15"/>
      <c r="AV2167" s="15"/>
      <c r="AW2167" s="15"/>
      <c r="AX2167" s="15"/>
      <c r="AY2167" s="15"/>
      <c r="AZ2167" s="15"/>
      <c r="BA2167" s="15"/>
      <c r="BB2167" s="15"/>
      <c r="BC2167" s="15"/>
      <c r="BD2167" s="15"/>
      <c r="BE2167" s="15"/>
      <c r="BF2167" s="15"/>
      <c r="BG2167" s="15"/>
      <c r="BH2167" s="15"/>
      <c r="BI2167" s="15"/>
      <c r="BJ2167" s="15"/>
      <c r="BK2167" s="15"/>
      <c r="BL2167" s="15"/>
      <c r="BM2167" s="15"/>
      <c r="BN2167" s="15"/>
      <c r="BO2167" s="15"/>
    </row>
    <row r="2168" spans="1:67" ht="15" customHeight="1" x14ac:dyDescent="0.75">
      <c r="A2168" s="10">
        <v>0</v>
      </c>
      <c r="B2168" s="11">
        <v>13500</v>
      </c>
      <c r="C2168" s="11">
        <v>44586</v>
      </c>
      <c r="D2168" s="11">
        <v>73764</v>
      </c>
      <c r="E2168" s="11">
        <v>2</v>
      </c>
      <c r="F2168" s="11">
        <v>0</v>
      </c>
      <c r="G2168" s="11">
        <v>0</v>
      </c>
      <c r="H2168" s="11">
        <v>263.93117074000003</v>
      </c>
      <c r="I2168" s="11">
        <v>0</v>
      </c>
      <c r="J2168" s="11">
        <v>21</v>
      </c>
      <c r="K2168" s="11">
        <v>29.966202020000001</v>
      </c>
      <c r="L2168" s="11" t="s">
        <v>20</v>
      </c>
      <c r="M2168" s="11" t="s">
        <v>14</v>
      </c>
      <c r="N2168" s="11">
        <f t="shared" si="231"/>
        <v>0</v>
      </c>
      <c r="O2168" s="11">
        <f t="shared" si="232"/>
        <v>0</v>
      </c>
      <c r="P2168" s="11">
        <f t="shared" si="233"/>
        <v>1</v>
      </c>
      <c r="Q2168" s="11">
        <f t="shared" si="234"/>
        <v>0</v>
      </c>
      <c r="R2168" s="11">
        <f t="shared" si="235"/>
        <v>0</v>
      </c>
      <c r="S2168" s="11">
        <f t="shared" si="236"/>
        <v>0</v>
      </c>
      <c r="T2168" s="9">
        <f t="shared" si="237"/>
        <v>0</v>
      </c>
      <c r="AT2168" s="18"/>
      <c r="AU2168" s="15"/>
      <c r="AV2168" s="15"/>
      <c r="AW2168" s="15"/>
      <c r="AX2168" s="15"/>
      <c r="AY2168" s="15"/>
      <c r="AZ2168" s="15"/>
      <c r="BA2168" s="15"/>
      <c r="BB2168" s="15"/>
      <c r="BC2168" s="15"/>
      <c r="BD2168" s="15"/>
      <c r="BE2168" s="15"/>
      <c r="BF2168" s="15"/>
      <c r="BG2168" s="15"/>
      <c r="BH2168" s="15"/>
      <c r="BI2168" s="15"/>
      <c r="BJ2168" s="15"/>
      <c r="BK2168" s="15"/>
      <c r="BL2168" s="15"/>
      <c r="BM2168" s="15"/>
      <c r="BN2168" s="15"/>
      <c r="BO2168" s="15"/>
    </row>
    <row r="2169" spans="1:67" ht="15" customHeight="1" x14ac:dyDescent="0.75">
      <c r="A2169" s="10">
        <v>0</v>
      </c>
      <c r="B2169" s="11">
        <v>13500</v>
      </c>
      <c r="C2169" s="11">
        <v>40786</v>
      </c>
      <c r="D2169" s="11">
        <v>66872</v>
      </c>
      <c r="E2169" s="11"/>
      <c r="F2169" s="11"/>
      <c r="G2169" s="11"/>
      <c r="H2169" s="11"/>
      <c r="I2169" s="11"/>
      <c r="J2169" s="11"/>
      <c r="K2169" s="11">
        <v>35.364139723000001</v>
      </c>
      <c r="L2169" s="11" t="s">
        <v>20</v>
      </c>
      <c r="M2169" s="11" t="s">
        <v>17</v>
      </c>
      <c r="N2169" s="11">
        <f t="shared" si="231"/>
        <v>0</v>
      </c>
      <c r="O2169" s="11">
        <f t="shared" si="232"/>
        <v>1</v>
      </c>
      <c r="P2169" s="11">
        <f t="shared" si="233"/>
        <v>0</v>
      </c>
      <c r="Q2169" s="11">
        <f t="shared" si="234"/>
        <v>0</v>
      </c>
      <c r="R2169" s="11">
        <f t="shared" si="235"/>
        <v>0</v>
      </c>
      <c r="S2169" s="11">
        <f t="shared" si="236"/>
        <v>0</v>
      </c>
      <c r="T2169" s="9">
        <f t="shared" si="237"/>
        <v>0</v>
      </c>
      <c r="AT2169" s="18"/>
      <c r="AU2169" s="15"/>
      <c r="AV2169" s="15"/>
      <c r="AW2169" s="15"/>
      <c r="AX2169" s="15"/>
      <c r="AY2169" s="15"/>
      <c r="AZ2169" s="15"/>
      <c r="BA2169" s="15"/>
      <c r="BB2169" s="15"/>
      <c r="BC2169" s="15"/>
      <c r="BD2169" s="15"/>
      <c r="BE2169" s="15"/>
      <c r="BF2169" s="15"/>
      <c r="BG2169" s="15"/>
      <c r="BH2169" s="15"/>
      <c r="BI2169" s="15"/>
      <c r="BJ2169" s="15"/>
      <c r="BK2169" s="15"/>
      <c r="BL2169" s="15"/>
      <c r="BM2169" s="15"/>
      <c r="BN2169" s="15"/>
      <c r="BO2169" s="15"/>
    </row>
    <row r="2170" spans="1:67" ht="15" customHeight="1" x14ac:dyDescent="0.75">
      <c r="A2170" s="10">
        <v>0</v>
      </c>
      <c r="B2170" s="11">
        <v>13500</v>
      </c>
      <c r="C2170" s="11">
        <v>91734</v>
      </c>
      <c r="D2170" s="11">
        <v>114906</v>
      </c>
      <c r="E2170" s="11">
        <v>12</v>
      </c>
      <c r="F2170" s="11">
        <v>0</v>
      </c>
      <c r="G2170" s="11">
        <v>0</v>
      </c>
      <c r="H2170" s="11">
        <v>211.87694515000001</v>
      </c>
      <c r="I2170" s="11">
        <v>3</v>
      </c>
      <c r="J2170" s="11">
        <v>15</v>
      </c>
      <c r="K2170" s="11">
        <v>38.104208118999999</v>
      </c>
      <c r="L2170" s="11" t="s">
        <v>20</v>
      </c>
      <c r="M2170" s="11" t="s">
        <v>14</v>
      </c>
      <c r="N2170" s="11">
        <f t="shared" si="231"/>
        <v>0</v>
      </c>
      <c r="O2170" s="11">
        <f t="shared" si="232"/>
        <v>0</v>
      </c>
      <c r="P2170" s="11">
        <f t="shared" si="233"/>
        <v>1</v>
      </c>
      <c r="Q2170" s="11">
        <f t="shared" si="234"/>
        <v>0</v>
      </c>
      <c r="R2170" s="11">
        <f t="shared" si="235"/>
        <v>0</v>
      </c>
      <c r="S2170" s="11">
        <f t="shared" si="236"/>
        <v>0</v>
      </c>
      <c r="T2170" s="9">
        <f t="shared" si="237"/>
        <v>0</v>
      </c>
      <c r="AT2170" s="18"/>
      <c r="AU2170" s="15"/>
      <c r="AV2170" s="15"/>
      <c r="AW2170" s="15"/>
      <c r="AX2170" s="15"/>
      <c r="AY2170" s="15"/>
      <c r="AZ2170" s="15"/>
      <c r="BA2170" s="15"/>
      <c r="BB2170" s="15"/>
      <c r="BC2170" s="15"/>
      <c r="BD2170" s="15"/>
      <c r="BE2170" s="15"/>
      <c r="BF2170" s="15"/>
      <c r="BG2170" s="15"/>
      <c r="BH2170" s="15"/>
      <c r="BI2170" s="15"/>
      <c r="BJ2170" s="15"/>
      <c r="BK2170" s="15"/>
      <c r="BL2170" s="15"/>
      <c r="BM2170" s="15"/>
      <c r="BN2170" s="15"/>
      <c r="BO2170" s="15"/>
    </row>
    <row r="2171" spans="1:67" ht="15" customHeight="1" x14ac:dyDescent="0.75">
      <c r="A2171" s="10">
        <v>0</v>
      </c>
      <c r="B2171" s="11">
        <v>13500</v>
      </c>
      <c r="C2171" s="11">
        <v>82036</v>
      </c>
      <c r="D2171" s="11">
        <v>104261</v>
      </c>
      <c r="E2171" s="11">
        <v>4</v>
      </c>
      <c r="F2171" s="11">
        <v>0</v>
      </c>
      <c r="G2171" s="11">
        <v>1</v>
      </c>
      <c r="H2171" s="11">
        <v>98.417753249</v>
      </c>
      <c r="I2171" s="11">
        <v>0</v>
      </c>
      <c r="J2171" s="11">
        <v>33</v>
      </c>
      <c r="K2171" s="11">
        <v>39.294102795999997</v>
      </c>
      <c r="L2171" s="11" t="s">
        <v>13</v>
      </c>
      <c r="M2171" s="11" t="s">
        <v>18</v>
      </c>
      <c r="N2171" s="11">
        <f t="shared" si="231"/>
        <v>1</v>
      </c>
      <c r="O2171" s="11">
        <f t="shared" si="232"/>
        <v>0</v>
      </c>
      <c r="P2171" s="11">
        <f t="shared" si="233"/>
        <v>0</v>
      </c>
      <c r="Q2171" s="11">
        <f t="shared" si="234"/>
        <v>0</v>
      </c>
      <c r="R2171" s="11">
        <f t="shared" si="235"/>
        <v>0</v>
      </c>
      <c r="S2171" s="11">
        <f t="shared" si="236"/>
        <v>1</v>
      </c>
      <c r="T2171" s="9">
        <f t="shared" si="237"/>
        <v>98.417753249</v>
      </c>
      <c r="AT2171" s="18"/>
      <c r="AU2171" s="15"/>
      <c r="AV2171" s="15"/>
      <c r="AW2171" s="15"/>
      <c r="AX2171" s="15"/>
      <c r="AY2171" s="15"/>
      <c r="AZ2171" s="15"/>
      <c r="BA2171" s="15"/>
      <c r="BB2171" s="15"/>
      <c r="BC2171" s="15"/>
      <c r="BD2171" s="15"/>
      <c r="BE2171" s="15"/>
      <c r="BF2171" s="15"/>
      <c r="BG2171" s="15"/>
      <c r="BH2171" s="15"/>
      <c r="BI2171" s="15"/>
      <c r="BJ2171" s="15"/>
      <c r="BK2171" s="15"/>
      <c r="BL2171" s="15"/>
      <c r="BM2171" s="15"/>
      <c r="BN2171" s="15"/>
      <c r="BO2171" s="15"/>
    </row>
    <row r="2172" spans="1:67" ht="15" customHeight="1" x14ac:dyDescent="0.75">
      <c r="A2172" s="10">
        <v>0</v>
      </c>
      <c r="B2172" s="11">
        <v>13500</v>
      </c>
      <c r="C2172" s="11">
        <v>109258</v>
      </c>
      <c r="D2172" s="11">
        <v>126101</v>
      </c>
      <c r="E2172" s="11">
        <v>2</v>
      </c>
      <c r="F2172" s="11">
        <v>0</v>
      </c>
      <c r="G2172" s="11">
        <v>0</v>
      </c>
      <c r="H2172" s="11">
        <v>130.77656998</v>
      </c>
      <c r="I2172" s="11">
        <v>1</v>
      </c>
      <c r="J2172" s="11">
        <v>25</v>
      </c>
      <c r="K2172" s="11">
        <v>33.539887477000001</v>
      </c>
      <c r="L2172" s="11" t="s">
        <v>20</v>
      </c>
      <c r="M2172" s="11"/>
      <c r="N2172" s="11">
        <f t="shared" si="231"/>
        <v>0</v>
      </c>
      <c r="O2172" s="11">
        <f t="shared" si="232"/>
        <v>0</v>
      </c>
      <c r="P2172" s="11">
        <f t="shared" si="233"/>
        <v>0</v>
      </c>
      <c r="Q2172" s="11">
        <f t="shared" si="234"/>
        <v>0</v>
      </c>
      <c r="R2172" s="11">
        <f t="shared" si="235"/>
        <v>0</v>
      </c>
      <c r="S2172" s="11">
        <f t="shared" si="236"/>
        <v>0</v>
      </c>
      <c r="T2172" s="9">
        <f t="shared" si="237"/>
        <v>0</v>
      </c>
      <c r="AT2172" s="18"/>
      <c r="AU2172" s="15"/>
      <c r="AV2172" s="15"/>
      <c r="AW2172" s="15"/>
      <c r="AX2172" s="15"/>
      <c r="AY2172" s="15"/>
      <c r="AZ2172" s="15"/>
      <c r="BA2172" s="15"/>
      <c r="BB2172" s="15"/>
      <c r="BC2172" s="15"/>
      <c r="BD2172" s="15"/>
      <c r="BE2172" s="15"/>
      <c r="BF2172" s="15"/>
      <c r="BG2172" s="15"/>
      <c r="BH2172" s="15"/>
      <c r="BI2172" s="15"/>
      <c r="BJ2172" s="15"/>
      <c r="BK2172" s="15"/>
      <c r="BL2172" s="15"/>
      <c r="BM2172" s="15"/>
      <c r="BN2172" s="15"/>
      <c r="BO2172" s="15"/>
    </row>
    <row r="2173" spans="1:67" ht="15" customHeight="1" x14ac:dyDescent="0.75">
      <c r="A2173" s="10">
        <v>1</v>
      </c>
      <c r="B2173" s="11">
        <v>13500</v>
      </c>
      <c r="C2173" s="11">
        <v>73000</v>
      </c>
      <c r="D2173" s="11">
        <v>97000</v>
      </c>
      <c r="E2173" s="11">
        <v>12</v>
      </c>
      <c r="F2173" s="11">
        <v>1</v>
      </c>
      <c r="G2173" s="11">
        <v>0</v>
      </c>
      <c r="H2173" s="11">
        <v>145.19999999999999</v>
      </c>
      <c r="I2173" s="11">
        <v>0</v>
      </c>
      <c r="J2173" s="11">
        <v>23</v>
      </c>
      <c r="K2173" s="11"/>
      <c r="L2173" s="11" t="s">
        <v>20</v>
      </c>
      <c r="M2173" s="11" t="s">
        <v>14</v>
      </c>
      <c r="N2173" s="11">
        <f t="shared" si="231"/>
        <v>0</v>
      </c>
      <c r="O2173" s="11">
        <f t="shared" si="232"/>
        <v>0</v>
      </c>
      <c r="P2173" s="11">
        <f t="shared" si="233"/>
        <v>1</v>
      </c>
      <c r="Q2173" s="11">
        <f t="shared" si="234"/>
        <v>0</v>
      </c>
      <c r="R2173" s="11">
        <f t="shared" si="235"/>
        <v>0</v>
      </c>
      <c r="S2173" s="11">
        <f t="shared" si="236"/>
        <v>0</v>
      </c>
      <c r="T2173" s="9">
        <f t="shared" si="237"/>
        <v>0</v>
      </c>
      <c r="AT2173" s="18"/>
      <c r="AU2173" s="15"/>
      <c r="AV2173" s="15"/>
      <c r="AW2173" s="15"/>
      <c r="AX2173" s="15"/>
      <c r="AY2173" s="15"/>
      <c r="AZ2173" s="15"/>
      <c r="BA2173" s="15"/>
      <c r="BB2173" s="15"/>
      <c r="BC2173" s="15"/>
      <c r="BD2173" s="15"/>
      <c r="BE2173" s="15"/>
      <c r="BF2173" s="15"/>
      <c r="BG2173" s="15"/>
      <c r="BH2173" s="15"/>
      <c r="BI2173" s="15"/>
      <c r="BJ2173" s="15"/>
      <c r="BK2173" s="15"/>
      <c r="BL2173" s="15"/>
      <c r="BM2173" s="15"/>
      <c r="BN2173" s="15"/>
      <c r="BO2173" s="15"/>
    </row>
    <row r="2174" spans="1:67" ht="15" customHeight="1" x14ac:dyDescent="0.75">
      <c r="A2174" s="10">
        <v>1</v>
      </c>
      <c r="B2174" s="11">
        <v>13500</v>
      </c>
      <c r="C2174" s="11">
        <v>70000</v>
      </c>
      <c r="D2174" s="11">
        <v>93500</v>
      </c>
      <c r="E2174" s="11">
        <v>25</v>
      </c>
      <c r="F2174" s="11">
        <v>0</v>
      </c>
      <c r="G2174" s="11">
        <v>0</v>
      </c>
      <c r="H2174" s="11">
        <v>250.63333333</v>
      </c>
      <c r="I2174" s="11">
        <v>0</v>
      </c>
      <c r="J2174" s="11">
        <v>46</v>
      </c>
      <c r="K2174" s="11"/>
      <c r="L2174" s="11" t="s">
        <v>20</v>
      </c>
      <c r="M2174" s="11" t="s">
        <v>16</v>
      </c>
      <c r="N2174" s="11">
        <f t="shared" si="231"/>
        <v>0</v>
      </c>
      <c r="O2174" s="11">
        <f t="shared" si="232"/>
        <v>0</v>
      </c>
      <c r="P2174" s="11">
        <f t="shared" si="233"/>
        <v>0</v>
      </c>
      <c r="Q2174" s="11">
        <f t="shared" si="234"/>
        <v>0</v>
      </c>
      <c r="R2174" s="11">
        <f t="shared" si="235"/>
        <v>1</v>
      </c>
      <c r="S2174" s="11">
        <f t="shared" si="236"/>
        <v>0</v>
      </c>
      <c r="T2174" s="9">
        <f t="shared" si="237"/>
        <v>0</v>
      </c>
      <c r="AT2174" s="18"/>
      <c r="AU2174" s="15"/>
      <c r="AV2174" s="15"/>
      <c r="AW2174" s="15"/>
      <c r="AX2174" s="15"/>
      <c r="AY2174" s="15"/>
      <c r="AZ2174" s="15"/>
      <c r="BA2174" s="15"/>
      <c r="BB2174" s="15"/>
      <c r="BC2174" s="15"/>
      <c r="BD2174" s="15"/>
      <c r="BE2174" s="15"/>
      <c r="BF2174" s="15"/>
      <c r="BG2174" s="15"/>
      <c r="BH2174" s="15"/>
      <c r="BI2174" s="15"/>
      <c r="BJ2174" s="15"/>
      <c r="BK2174" s="15"/>
      <c r="BL2174" s="15"/>
      <c r="BM2174" s="15"/>
      <c r="BN2174" s="15"/>
      <c r="BO2174" s="15"/>
    </row>
    <row r="2175" spans="1:67" ht="15" customHeight="1" x14ac:dyDescent="0.75">
      <c r="A2175" s="10">
        <v>0</v>
      </c>
      <c r="B2175" s="11">
        <v>13500</v>
      </c>
      <c r="C2175" s="11">
        <v>47900</v>
      </c>
      <c r="D2175" s="11">
        <v>135500</v>
      </c>
      <c r="E2175" s="11">
        <v>2</v>
      </c>
      <c r="F2175" s="11">
        <v>0</v>
      </c>
      <c r="G2175" s="11">
        <v>0</v>
      </c>
      <c r="H2175" s="11">
        <v>276.06666667000002</v>
      </c>
      <c r="I2175" s="11">
        <v>5</v>
      </c>
      <c r="J2175" s="11">
        <v>43</v>
      </c>
      <c r="K2175" s="11"/>
      <c r="L2175" s="11" t="s">
        <v>20</v>
      </c>
      <c r="M2175" s="11" t="s">
        <v>14</v>
      </c>
      <c r="N2175" s="11">
        <f t="shared" si="231"/>
        <v>0</v>
      </c>
      <c r="O2175" s="11">
        <f t="shared" si="232"/>
        <v>0</v>
      </c>
      <c r="P2175" s="11">
        <f t="shared" si="233"/>
        <v>1</v>
      </c>
      <c r="Q2175" s="11">
        <f t="shared" si="234"/>
        <v>0</v>
      </c>
      <c r="R2175" s="11">
        <f t="shared" si="235"/>
        <v>0</v>
      </c>
      <c r="S2175" s="11">
        <f t="shared" si="236"/>
        <v>0</v>
      </c>
      <c r="T2175" s="9">
        <f t="shared" si="237"/>
        <v>0</v>
      </c>
      <c r="AT2175" s="18"/>
      <c r="AU2175" s="15"/>
      <c r="AV2175" s="15"/>
      <c r="AW2175" s="15"/>
      <c r="AX2175" s="15"/>
      <c r="AY2175" s="15"/>
      <c r="AZ2175" s="15"/>
      <c r="BA2175" s="15"/>
      <c r="BB2175" s="15"/>
      <c r="BC2175" s="15"/>
      <c r="BD2175" s="15"/>
      <c r="BE2175" s="15"/>
      <c r="BF2175" s="15"/>
      <c r="BG2175" s="15"/>
      <c r="BH2175" s="15"/>
      <c r="BI2175" s="15"/>
      <c r="BJ2175" s="15"/>
      <c r="BK2175" s="15"/>
      <c r="BL2175" s="15"/>
      <c r="BM2175" s="15"/>
      <c r="BN2175" s="15"/>
      <c r="BO2175" s="15"/>
    </row>
    <row r="2176" spans="1:67" ht="15" customHeight="1" x14ac:dyDescent="0.75">
      <c r="A2176" s="10">
        <v>0</v>
      </c>
      <c r="B2176" s="11">
        <v>13500</v>
      </c>
      <c r="C2176" s="11">
        <v>42000</v>
      </c>
      <c r="D2176" s="11">
        <v>62800</v>
      </c>
      <c r="E2176" s="11">
        <v>6</v>
      </c>
      <c r="F2176" s="11">
        <v>0</v>
      </c>
      <c r="G2176" s="11">
        <v>0</v>
      </c>
      <c r="H2176" s="11">
        <v>153.16666667000001</v>
      </c>
      <c r="I2176" s="11">
        <v>2</v>
      </c>
      <c r="J2176" s="11">
        <v>12</v>
      </c>
      <c r="K2176" s="11"/>
      <c r="L2176" s="11" t="s">
        <v>20</v>
      </c>
      <c r="M2176" s="11" t="s">
        <v>18</v>
      </c>
      <c r="N2176" s="11">
        <f t="shared" si="231"/>
        <v>0</v>
      </c>
      <c r="O2176" s="11">
        <f t="shared" si="232"/>
        <v>0</v>
      </c>
      <c r="P2176" s="11">
        <f t="shared" si="233"/>
        <v>0</v>
      </c>
      <c r="Q2176" s="11">
        <f t="shared" si="234"/>
        <v>0</v>
      </c>
      <c r="R2176" s="11">
        <f t="shared" si="235"/>
        <v>0</v>
      </c>
      <c r="S2176" s="11">
        <f t="shared" si="236"/>
        <v>1</v>
      </c>
      <c r="T2176" s="9">
        <f t="shared" si="237"/>
        <v>0</v>
      </c>
      <c r="AT2176" s="18"/>
      <c r="AU2176" s="15"/>
      <c r="AV2176" s="15"/>
      <c r="AW2176" s="15"/>
      <c r="AX2176" s="15"/>
      <c r="AY2176" s="15"/>
      <c r="AZ2176" s="15"/>
      <c r="BA2176" s="15"/>
      <c r="BB2176" s="15"/>
      <c r="BC2176" s="15"/>
      <c r="BD2176" s="15"/>
      <c r="BE2176" s="15"/>
      <c r="BF2176" s="15"/>
      <c r="BG2176" s="15"/>
      <c r="BH2176" s="15"/>
      <c r="BI2176" s="15"/>
      <c r="BJ2176" s="15"/>
      <c r="BK2176" s="15"/>
      <c r="BL2176" s="15"/>
      <c r="BM2176" s="15"/>
      <c r="BN2176" s="15"/>
      <c r="BO2176" s="15"/>
    </row>
    <row r="2177" spans="1:67" ht="15" customHeight="1" x14ac:dyDescent="0.75">
      <c r="A2177" s="10">
        <v>1</v>
      </c>
      <c r="B2177" s="11">
        <v>13500</v>
      </c>
      <c r="C2177" s="11">
        <v>65000</v>
      </c>
      <c r="D2177" s="11"/>
      <c r="E2177" s="11">
        <v>14</v>
      </c>
      <c r="F2177" s="11">
        <v>0</v>
      </c>
      <c r="G2177" s="11">
        <v>2</v>
      </c>
      <c r="H2177" s="11">
        <v>105.5</v>
      </c>
      <c r="I2177" s="11">
        <v>4</v>
      </c>
      <c r="J2177" s="11">
        <v>34</v>
      </c>
      <c r="K2177" s="11"/>
      <c r="L2177" s="11" t="s">
        <v>20</v>
      </c>
      <c r="M2177" s="11" t="s">
        <v>18</v>
      </c>
      <c r="N2177" s="11">
        <f t="shared" si="231"/>
        <v>0</v>
      </c>
      <c r="O2177" s="11">
        <f t="shared" si="232"/>
        <v>0</v>
      </c>
      <c r="P2177" s="11">
        <f t="shared" si="233"/>
        <v>0</v>
      </c>
      <c r="Q2177" s="11">
        <f t="shared" si="234"/>
        <v>0</v>
      </c>
      <c r="R2177" s="11">
        <f t="shared" si="235"/>
        <v>0</v>
      </c>
      <c r="S2177" s="11">
        <f t="shared" si="236"/>
        <v>1</v>
      </c>
      <c r="T2177" s="9">
        <f t="shared" si="237"/>
        <v>0</v>
      </c>
      <c r="AT2177" s="18"/>
      <c r="AU2177" s="15"/>
      <c r="AV2177" s="15"/>
      <c r="AW2177" s="15"/>
      <c r="AX2177" s="15"/>
      <c r="AY2177" s="15"/>
      <c r="AZ2177" s="15"/>
      <c r="BA2177" s="15"/>
      <c r="BB2177" s="15"/>
      <c r="BC2177" s="15"/>
      <c r="BD2177" s="15"/>
      <c r="BE2177" s="15"/>
      <c r="BF2177" s="15"/>
      <c r="BG2177" s="15"/>
      <c r="BH2177" s="15"/>
      <c r="BI2177" s="15"/>
      <c r="BJ2177" s="15"/>
      <c r="BK2177" s="15"/>
      <c r="BL2177" s="15"/>
      <c r="BM2177" s="15"/>
      <c r="BN2177" s="15"/>
      <c r="BO2177" s="15"/>
    </row>
    <row r="2178" spans="1:67" ht="15" customHeight="1" x14ac:dyDescent="0.75">
      <c r="A2178" s="10">
        <v>1</v>
      </c>
      <c r="B2178" s="11">
        <v>13500</v>
      </c>
      <c r="C2178" s="11">
        <v>80223</v>
      </c>
      <c r="D2178" s="11">
        <v>108491</v>
      </c>
      <c r="E2178" s="11">
        <v>4</v>
      </c>
      <c r="F2178" s="11">
        <v>0</v>
      </c>
      <c r="G2178" s="11">
        <v>4</v>
      </c>
      <c r="H2178" s="11">
        <v>127.8</v>
      </c>
      <c r="I2178" s="11">
        <v>2</v>
      </c>
      <c r="J2178" s="11">
        <v>27</v>
      </c>
      <c r="K2178" s="11"/>
      <c r="L2178" s="11" t="s">
        <v>20</v>
      </c>
      <c r="M2178" s="11" t="s">
        <v>18</v>
      </c>
      <c r="N2178" s="11">
        <f t="shared" si="231"/>
        <v>0</v>
      </c>
      <c r="O2178" s="11">
        <f t="shared" si="232"/>
        <v>0</v>
      </c>
      <c r="P2178" s="11">
        <f t="shared" si="233"/>
        <v>0</v>
      </c>
      <c r="Q2178" s="11">
        <f t="shared" si="234"/>
        <v>0</v>
      </c>
      <c r="R2178" s="11">
        <f t="shared" si="235"/>
        <v>0</v>
      </c>
      <c r="S2178" s="11">
        <f t="shared" si="236"/>
        <v>1</v>
      </c>
      <c r="T2178" s="9">
        <f t="shared" si="237"/>
        <v>0</v>
      </c>
      <c r="AT2178" s="18"/>
      <c r="AU2178" s="15"/>
      <c r="AV2178" s="15"/>
      <c r="AW2178" s="15"/>
      <c r="AX2178" s="15"/>
      <c r="AY2178" s="15"/>
      <c r="AZ2178" s="15"/>
      <c r="BA2178" s="15"/>
      <c r="BB2178" s="15"/>
      <c r="BC2178" s="15"/>
      <c r="BD2178" s="15"/>
      <c r="BE2178" s="15"/>
      <c r="BF2178" s="15"/>
      <c r="BG2178" s="15"/>
      <c r="BH2178" s="15"/>
      <c r="BI2178" s="15"/>
      <c r="BJ2178" s="15"/>
      <c r="BK2178" s="15"/>
      <c r="BL2178" s="15"/>
      <c r="BM2178" s="15"/>
      <c r="BN2178" s="15"/>
      <c r="BO2178" s="15"/>
    </row>
    <row r="2179" spans="1:67" ht="15" customHeight="1" x14ac:dyDescent="0.75">
      <c r="A2179" s="10">
        <v>1</v>
      </c>
      <c r="B2179" s="11">
        <v>13500</v>
      </c>
      <c r="C2179" s="11">
        <v>83673</v>
      </c>
      <c r="D2179" s="11">
        <v>109000</v>
      </c>
      <c r="E2179" s="11">
        <v>2.2999999999999998</v>
      </c>
      <c r="F2179" s="11">
        <v>0</v>
      </c>
      <c r="G2179" s="11">
        <v>1</v>
      </c>
      <c r="H2179" s="11">
        <v>238.4</v>
      </c>
      <c r="I2179" s="11">
        <v>3</v>
      </c>
      <c r="J2179" s="11">
        <v>57</v>
      </c>
      <c r="K2179" s="11"/>
      <c r="L2179" s="11" t="s">
        <v>13</v>
      </c>
      <c r="M2179" s="11" t="s">
        <v>17</v>
      </c>
      <c r="N2179" s="11">
        <f t="shared" ref="N2179:N2242" si="238">IF(L2179="HomeImp",1,0)</f>
        <v>1</v>
      </c>
      <c r="O2179" s="11">
        <f t="shared" ref="O2179:O2242" si="239">IF(M2179="Mgr",1,0)</f>
        <v>1</v>
      </c>
      <c r="P2179" s="11">
        <f t="shared" ref="P2179:P2242" si="240">IF(M2179="Other",1,0)</f>
        <v>0</v>
      </c>
      <c r="Q2179" s="11">
        <f t="shared" ref="Q2179:Q2242" si="241">IF(M2179="Office",1,0)</f>
        <v>0</v>
      </c>
      <c r="R2179" s="11">
        <f t="shared" ref="R2179:R2242" si="242">IF(M2179="Sales",1,0)</f>
        <v>0</v>
      </c>
      <c r="S2179" s="11">
        <f t="shared" ref="S2179:S2242" si="243">IF(M2179="ProfExe",1,0)</f>
        <v>0</v>
      </c>
      <c r="T2179" s="9">
        <f t="shared" ref="T2179:T2242" si="244">H2179*N2179</f>
        <v>238.4</v>
      </c>
      <c r="AT2179" s="18"/>
      <c r="AU2179" s="15"/>
      <c r="AV2179" s="15"/>
      <c r="AW2179" s="15"/>
      <c r="AX2179" s="15"/>
      <c r="AY2179" s="15"/>
      <c r="AZ2179" s="15"/>
      <c r="BA2179" s="15"/>
      <c r="BB2179" s="15"/>
      <c r="BC2179" s="15"/>
      <c r="BD2179" s="15"/>
      <c r="BE2179" s="15"/>
      <c r="BF2179" s="15"/>
      <c r="BG2179" s="15"/>
      <c r="BH2179" s="15"/>
      <c r="BI2179" s="15"/>
      <c r="BJ2179" s="15"/>
      <c r="BK2179" s="15"/>
      <c r="BL2179" s="15"/>
      <c r="BM2179" s="15"/>
      <c r="BN2179" s="15"/>
      <c r="BO2179" s="15"/>
    </row>
    <row r="2180" spans="1:67" ht="15" customHeight="1" x14ac:dyDescent="0.75">
      <c r="A2180" s="10">
        <v>1</v>
      </c>
      <c r="B2180" s="11">
        <v>13500</v>
      </c>
      <c r="C2180" s="11">
        <v>28000</v>
      </c>
      <c r="D2180" s="11">
        <v>85999</v>
      </c>
      <c r="E2180" s="11">
        <v>0</v>
      </c>
      <c r="F2180" s="11">
        <v>6</v>
      </c>
      <c r="G2180" s="11">
        <v>4</v>
      </c>
      <c r="H2180" s="11">
        <v>227.26666667000001</v>
      </c>
      <c r="I2180" s="11">
        <v>6</v>
      </c>
      <c r="J2180" s="11">
        <v>37</v>
      </c>
      <c r="K2180" s="11"/>
      <c r="L2180" s="11" t="s">
        <v>20</v>
      </c>
      <c r="M2180" s="11" t="s">
        <v>14</v>
      </c>
      <c r="N2180" s="11">
        <f t="shared" si="238"/>
        <v>0</v>
      </c>
      <c r="O2180" s="11">
        <f t="shared" si="239"/>
        <v>0</v>
      </c>
      <c r="P2180" s="11">
        <f t="shared" si="240"/>
        <v>1</v>
      </c>
      <c r="Q2180" s="11">
        <f t="shared" si="241"/>
        <v>0</v>
      </c>
      <c r="R2180" s="11">
        <f t="shared" si="242"/>
        <v>0</v>
      </c>
      <c r="S2180" s="11">
        <f t="shared" si="243"/>
        <v>0</v>
      </c>
      <c r="T2180" s="9">
        <f t="shared" si="244"/>
        <v>0</v>
      </c>
      <c r="AT2180" s="18"/>
      <c r="AU2180" s="15"/>
      <c r="AV2180" s="15"/>
      <c r="AW2180" s="15"/>
      <c r="AX2180" s="15"/>
      <c r="AY2180" s="15"/>
      <c r="AZ2180" s="15"/>
      <c r="BA2180" s="15"/>
      <c r="BB2180" s="15"/>
      <c r="BC2180" s="15"/>
      <c r="BD2180" s="15"/>
      <c r="BE2180" s="15"/>
      <c r="BF2180" s="15"/>
      <c r="BG2180" s="15"/>
      <c r="BH2180" s="15"/>
      <c r="BI2180" s="15"/>
      <c r="BJ2180" s="15"/>
      <c r="BK2180" s="15"/>
      <c r="BL2180" s="15"/>
      <c r="BM2180" s="15"/>
      <c r="BN2180" s="15"/>
      <c r="BO2180" s="15"/>
    </row>
    <row r="2181" spans="1:67" ht="15" customHeight="1" x14ac:dyDescent="0.75">
      <c r="A2181" s="10">
        <v>0</v>
      </c>
      <c r="B2181" s="11">
        <v>13500</v>
      </c>
      <c r="C2181" s="11">
        <v>89184</v>
      </c>
      <c r="D2181" s="11">
        <v>116848</v>
      </c>
      <c r="E2181" s="11">
        <v>13</v>
      </c>
      <c r="F2181" s="11">
        <v>0</v>
      </c>
      <c r="G2181" s="11">
        <v>0</v>
      </c>
      <c r="H2181" s="11">
        <v>174.50640819</v>
      </c>
      <c r="I2181" s="11">
        <v>1</v>
      </c>
      <c r="J2181" s="11">
        <v>18</v>
      </c>
      <c r="K2181" s="11">
        <v>36.010891518000001</v>
      </c>
      <c r="L2181" s="11" t="s">
        <v>20</v>
      </c>
      <c r="M2181" s="11" t="s">
        <v>18</v>
      </c>
      <c r="N2181" s="11">
        <f t="shared" si="238"/>
        <v>0</v>
      </c>
      <c r="O2181" s="11">
        <f t="shared" si="239"/>
        <v>0</v>
      </c>
      <c r="P2181" s="11">
        <f t="shared" si="240"/>
        <v>0</v>
      </c>
      <c r="Q2181" s="11">
        <f t="shared" si="241"/>
        <v>0</v>
      </c>
      <c r="R2181" s="11">
        <f t="shared" si="242"/>
        <v>0</v>
      </c>
      <c r="S2181" s="11">
        <f t="shared" si="243"/>
        <v>1</v>
      </c>
      <c r="T2181" s="9">
        <f t="shared" si="244"/>
        <v>0</v>
      </c>
      <c r="AT2181" s="18"/>
      <c r="AU2181" s="15"/>
      <c r="AV2181" s="15"/>
      <c r="AW2181" s="15"/>
      <c r="AX2181" s="15"/>
      <c r="AY2181" s="15"/>
      <c r="AZ2181" s="15"/>
      <c r="BA2181" s="15"/>
      <c r="BB2181" s="15"/>
      <c r="BC2181" s="15"/>
      <c r="BD2181" s="15"/>
      <c r="BE2181" s="15"/>
      <c r="BF2181" s="15"/>
      <c r="BG2181" s="15"/>
      <c r="BH2181" s="15"/>
      <c r="BI2181" s="15"/>
      <c r="BJ2181" s="15"/>
      <c r="BK2181" s="15"/>
      <c r="BL2181" s="15"/>
      <c r="BM2181" s="15"/>
      <c r="BN2181" s="15"/>
      <c r="BO2181" s="15"/>
    </row>
    <row r="2182" spans="1:67" ht="15" customHeight="1" x14ac:dyDescent="0.75">
      <c r="A2182" s="10">
        <v>0</v>
      </c>
      <c r="B2182" s="11">
        <v>13500</v>
      </c>
      <c r="C2182" s="11">
        <v>116123</v>
      </c>
      <c r="D2182" s="11">
        <v>145597</v>
      </c>
      <c r="E2182" s="11">
        <v>3</v>
      </c>
      <c r="F2182" s="11">
        <v>0</v>
      </c>
      <c r="G2182" s="11">
        <v>0</v>
      </c>
      <c r="H2182" s="11">
        <v>290.31077491000002</v>
      </c>
      <c r="I2182" s="11">
        <v>0</v>
      </c>
      <c r="J2182" s="11">
        <v>46</v>
      </c>
      <c r="K2182" s="11">
        <v>34.699067429999999</v>
      </c>
      <c r="L2182" s="11" t="s">
        <v>20</v>
      </c>
      <c r="M2182" s="11" t="s">
        <v>18</v>
      </c>
      <c r="N2182" s="11">
        <f t="shared" si="238"/>
        <v>0</v>
      </c>
      <c r="O2182" s="11">
        <f t="shared" si="239"/>
        <v>0</v>
      </c>
      <c r="P2182" s="11">
        <f t="shared" si="240"/>
        <v>0</v>
      </c>
      <c r="Q2182" s="11">
        <f t="shared" si="241"/>
        <v>0</v>
      </c>
      <c r="R2182" s="11">
        <f t="shared" si="242"/>
        <v>0</v>
      </c>
      <c r="S2182" s="11">
        <f t="shared" si="243"/>
        <v>1</v>
      </c>
      <c r="T2182" s="9">
        <f t="shared" si="244"/>
        <v>0</v>
      </c>
      <c r="AT2182" s="18"/>
      <c r="AU2182" s="15"/>
      <c r="AV2182" s="15"/>
      <c r="AW2182" s="15"/>
      <c r="AX2182" s="15"/>
      <c r="AY2182" s="15"/>
      <c r="AZ2182" s="15"/>
      <c r="BA2182" s="15"/>
      <c r="BB2182" s="15"/>
      <c r="BC2182" s="15"/>
      <c r="BD2182" s="15"/>
      <c r="BE2182" s="15"/>
      <c r="BF2182" s="15"/>
      <c r="BG2182" s="15"/>
      <c r="BH2182" s="15"/>
      <c r="BI2182" s="15"/>
      <c r="BJ2182" s="15"/>
      <c r="BK2182" s="15"/>
      <c r="BL2182" s="15"/>
      <c r="BM2182" s="15"/>
      <c r="BN2182" s="15"/>
      <c r="BO2182" s="15"/>
    </row>
    <row r="2183" spans="1:67" ht="15" customHeight="1" x14ac:dyDescent="0.75">
      <c r="A2183" s="10">
        <v>0</v>
      </c>
      <c r="B2183" s="11">
        <v>13500</v>
      </c>
      <c r="C2183" s="11">
        <v>67180</v>
      </c>
      <c r="D2183" s="11">
        <v>85634</v>
      </c>
      <c r="E2183" s="11">
        <v>5</v>
      </c>
      <c r="F2183" s="11">
        <v>0</v>
      </c>
      <c r="G2183" s="11">
        <v>0</v>
      </c>
      <c r="H2183" s="11">
        <v>147.35531255999999</v>
      </c>
      <c r="I2183" s="11">
        <v>0</v>
      </c>
      <c r="J2183" s="11">
        <v>35</v>
      </c>
      <c r="K2183" s="11">
        <v>28.522553371000001</v>
      </c>
      <c r="L2183" s="11" t="s">
        <v>20</v>
      </c>
      <c r="M2183" s="11" t="s">
        <v>16</v>
      </c>
      <c r="N2183" s="11">
        <f t="shared" si="238"/>
        <v>0</v>
      </c>
      <c r="O2183" s="11">
        <f t="shared" si="239"/>
        <v>0</v>
      </c>
      <c r="P2183" s="11">
        <f t="shared" si="240"/>
        <v>0</v>
      </c>
      <c r="Q2183" s="11">
        <f t="shared" si="241"/>
        <v>0</v>
      </c>
      <c r="R2183" s="11">
        <f t="shared" si="242"/>
        <v>1</v>
      </c>
      <c r="S2183" s="11">
        <f t="shared" si="243"/>
        <v>0</v>
      </c>
      <c r="T2183" s="9">
        <f t="shared" si="244"/>
        <v>0</v>
      </c>
      <c r="AT2183" s="18"/>
      <c r="AU2183" s="15"/>
      <c r="AV2183" s="15"/>
      <c r="AW2183" s="15"/>
      <c r="AX2183" s="15"/>
      <c r="AY2183" s="15"/>
      <c r="AZ2183" s="15"/>
      <c r="BA2183" s="15"/>
      <c r="BB2183" s="15"/>
      <c r="BC2183" s="15"/>
      <c r="BD2183" s="15"/>
      <c r="BE2183" s="15"/>
      <c r="BF2183" s="15"/>
      <c r="BG2183" s="15"/>
      <c r="BH2183" s="15"/>
      <c r="BI2183" s="15"/>
      <c r="BJ2183" s="15"/>
      <c r="BK2183" s="15"/>
      <c r="BL2183" s="15"/>
      <c r="BM2183" s="15"/>
      <c r="BN2183" s="15"/>
      <c r="BO2183" s="15"/>
    </row>
    <row r="2184" spans="1:67" ht="15" customHeight="1" x14ac:dyDescent="0.75">
      <c r="A2184" s="10">
        <v>0</v>
      </c>
      <c r="B2184" s="11">
        <v>13500</v>
      </c>
      <c r="C2184" s="11">
        <v>92989</v>
      </c>
      <c r="D2184" s="11">
        <v>111120</v>
      </c>
      <c r="E2184" s="11">
        <v>13</v>
      </c>
      <c r="F2184" s="11">
        <v>0</v>
      </c>
      <c r="G2184" s="11">
        <v>0</v>
      </c>
      <c r="H2184" s="11">
        <v>209.46059432000001</v>
      </c>
      <c r="I2184" s="11">
        <v>3</v>
      </c>
      <c r="J2184" s="11">
        <v>15</v>
      </c>
      <c r="K2184" s="11">
        <v>39.521844526000002</v>
      </c>
      <c r="L2184" s="11" t="s">
        <v>20</v>
      </c>
      <c r="M2184" s="11" t="s">
        <v>14</v>
      </c>
      <c r="N2184" s="11">
        <f t="shared" si="238"/>
        <v>0</v>
      </c>
      <c r="O2184" s="11">
        <f t="shared" si="239"/>
        <v>0</v>
      </c>
      <c r="P2184" s="11">
        <f t="shared" si="240"/>
        <v>1</v>
      </c>
      <c r="Q2184" s="11">
        <f t="shared" si="241"/>
        <v>0</v>
      </c>
      <c r="R2184" s="11">
        <f t="shared" si="242"/>
        <v>0</v>
      </c>
      <c r="S2184" s="11">
        <f t="shared" si="243"/>
        <v>0</v>
      </c>
      <c r="T2184" s="9">
        <f t="shared" si="244"/>
        <v>0</v>
      </c>
      <c r="AT2184" s="18"/>
      <c r="AU2184" s="15"/>
      <c r="AV2184" s="15"/>
      <c r="AW2184" s="15"/>
      <c r="AX2184" s="15"/>
      <c r="AY2184" s="15"/>
      <c r="AZ2184" s="15"/>
      <c r="BA2184" s="15"/>
      <c r="BB2184" s="15"/>
      <c r="BC2184" s="15"/>
      <c r="BD2184" s="15"/>
      <c r="BE2184" s="15"/>
      <c r="BF2184" s="15"/>
      <c r="BG2184" s="15"/>
      <c r="BH2184" s="15"/>
      <c r="BI2184" s="15"/>
      <c r="BJ2184" s="15"/>
      <c r="BK2184" s="15"/>
      <c r="BL2184" s="15"/>
      <c r="BM2184" s="15"/>
      <c r="BN2184" s="15"/>
      <c r="BO2184" s="15"/>
    </row>
    <row r="2185" spans="1:67" ht="15" customHeight="1" x14ac:dyDescent="0.75">
      <c r="A2185" s="10">
        <v>0</v>
      </c>
      <c r="B2185" s="11">
        <v>13500</v>
      </c>
      <c r="C2185" s="11">
        <v>48832</v>
      </c>
      <c r="D2185" s="11">
        <v>144065</v>
      </c>
      <c r="E2185" s="11">
        <v>1</v>
      </c>
      <c r="F2185" s="11">
        <v>0</v>
      </c>
      <c r="G2185" s="11">
        <v>0</v>
      </c>
      <c r="H2185" s="11">
        <v>268.58679991999998</v>
      </c>
      <c r="I2185" s="11">
        <v>4</v>
      </c>
      <c r="J2185" s="11">
        <v>43</v>
      </c>
      <c r="K2185" s="11">
        <v>42.692396713999997</v>
      </c>
      <c r="L2185" s="11" t="s">
        <v>20</v>
      </c>
      <c r="M2185" s="11" t="s">
        <v>14</v>
      </c>
      <c r="N2185" s="11">
        <f t="shared" si="238"/>
        <v>0</v>
      </c>
      <c r="O2185" s="11">
        <f t="shared" si="239"/>
        <v>0</v>
      </c>
      <c r="P2185" s="11">
        <f t="shared" si="240"/>
        <v>1</v>
      </c>
      <c r="Q2185" s="11">
        <f t="shared" si="241"/>
        <v>0</v>
      </c>
      <c r="R2185" s="11">
        <f t="shared" si="242"/>
        <v>0</v>
      </c>
      <c r="S2185" s="11">
        <f t="shared" si="243"/>
        <v>0</v>
      </c>
      <c r="T2185" s="9">
        <f t="shared" si="244"/>
        <v>0</v>
      </c>
      <c r="AT2185" s="18"/>
      <c r="AU2185" s="15"/>
      <c r="AV2185" s="15"/>
      <c r="AW2185" s="15"/>
      <c r="AX2185" s="15"/>
      <c r="AY2185" s="15"/>
      <c r="AZ2185" s="15"/>
      <c r="BA2185" s="15"/>
      <c r="BB2185" s="15"/>
      <c r="BC2185" s="15"/>
      <c r="BD2185" s="15"/>
      <c r="BE2185" s="15"/>
      <c r="BF2185" s="15"/>
      <c r="BG2185" s="15"/>
      <c r="BH2185" s="15"/>
      <c r="BI2185" s="15"/>
      <c r="BJ2185" s="15"/>
      <c r="BK2185" s="15"/>
      <c r="BL2185" s="15"/>
      <c r="BM2185" s="15"/>
      <c r="BN2185" s="15"/>
      <c r="BO2185" s="15"/>
    </row>
    <row r="2186" spans="1:67" ht="15" customHeight="1" x14ac:dyDescent="0.75">
      <c r="A2186" s="10">
        <v>0</v>
      </c>
      <c r="B2186" s="11">
        <v>13500</v>
      </c>
      <c r="C2186" s="11">
        <v>117604</v>
      </c>
      <c r="D2186" s="11">
        <v>136099</v>
      </c>
      <c r="E2186" s="11">
        <v>15</v>
      </c>
      <c r="F2186" s="11"/>
      <c r="G2186" s="11">
        <v>0</v>
      </c>
      <c r="H2186" s="11">
        <v>188.26097281</v>
      </c>
      <c r="I2186" s="11">
        <v>1</v>
      </c>
      <c r="J2186" s="11">
        <v>32</v>
      </c>
      <c r="K2186" s="11">
        <v>31.630528859999998</v>
      </c>
      <c r="L2186" s="11" t="s">
        <v>20</v>
      </c>
      <c r="M2186" s="11" t="s">
        <v>18</v>
      </c>
      <c r="N2186" s="11">
        <f t="shared" si="238"/>
        <v>0</v>
      </c>
      <c r="O2186" s="11">
        <f t="shared" si="239"/>
        <v>0</v>
      </c>
      <c r="P2186" s="11">
        <f t="shared" si="240"/>
        <v>0</v>
      </c>
      <c r="Q2186" s="11">
        <f t="shared" si="241"/>
        <v>0</v>
      </c>
      <c r="R2186" s="11">
        <f t="shared" si="242"/>
        <v>0</v>
      </c>
      <c r="S2186" s="11">
        <f t="shared" si="243"/>
        <v>1</v>
      </c>
      <c r="T2186" s="9">
        <f t="shared" si="244"/>
        <v>0</v>
      </c>
      <c r="AT2186" s="18"/>
      <c r="AU2186" s="15"/>
      <c r="AV2186" s="15"/>
      <c r="AW2186" s="15"/>
      <c r="AX2186" s="15"/>
      <c r="AY2186" s="15"/>
      <c r="AZ2186" s="15"/>
      <c r="BA2186" s="15"/>
      <c r="BB2186" s="15"/>
      <c r="BC2186" s="15"/>
      <c r="BD2186" s="15"/>
      <c r="BE2186" s="15"/>
      <c r="BF2186" s="15"/>
      <c r="BG2186" s="15"/>
      <c r="BH2186" s="15"/>
      <c r="BI2186" s="15"/>
      <c r="BJ2186" s="15"/>
      <c r="BK2186" s="15"/>
      <c r="BL2186" s="15"/>
      <c r="BM2186" s="15"/>
      <c r="BN2186" s="15"/>
      <c r="BO2186" s="15"/>
    </row>
    <row r="2187" spans="1:67" ht="15" customHeight="1" x14ac:dyDescent="0.75">
      <c r="A2187" s="10">
        <v>0</v>
      </c>
      <c r="B2187" s="11">
        <v>13500</v>
      </c>
      <c r="C2187" s="11">
        <v>124696</v>
      </c>
      <c r="D2187" s="11">
        <v>200707</v>
      </c>
      <c r="E2187" s="11">
        <v>0</v>
      </c>
      <c r="F2187" s="11">
        <v>0</v>
      </c>
      <c r="G2187" s="11">
        <v>1</v>
      </c>
      <c r="H2187" s="11">
        <v>348.66949198999998</v>
      </c>
      <c r="I2187" s="11">
        <v>0</v>
      </c>
      <c r="J2187" s="11">
        <v>16</v>
      </c>
      <c r="K2187" s="11">
        <v>39.550703015000003</v>
      </c>
      <c r="L2187" s="11" t="s">
        <v>13</v>
      </c>
      <c r="M2187" s="11" t="s">
        <v>15</v>
      </c>
      <c r="N2187" s="11">
        <f t="shared" si="238"/>
        <v>1</v>
      </c>
      <c r="O2187" s="11">
        <f t="shared" si="239"/>
        <v>0</v>
      </c>
      <c r="P2187" s="11">
        <f t="shared" si="240"/>
        <v>0</v>
      </c>
      <c r="Q2187" s="11">
        <f t="shared" si="241"/>
        <v>1</v>
      </c>
      <c r="R2187" s="11">
        <f t="shared" si="242"/>
        <v>0</v>
      </c>
      <c r="S2187" s="11">
        <f t="shared" si="243"/>
        <v>0</v>
      </c>
      <c r="T2187" s="9">
        <f t="shared" si="244"/>
        <v>348.66949198999998</v>
      </c>
      <c r="AT2187" s="18"/>
      <c r="AU2187" s="15"/>
      <c r="AV2187" s="15"/>
      <c r="AW2187" s="15"/>
      <c r="AX2187" s="15"/>
      <c r="AY2187" s="15"/>
      <c r="AZ2187" s="15"/>
      <c r="BA2187" s="15"/>
      <c r="BB2187" s="15"/>
      <c r="BC2187" s="15"/>
      <c r="BD2187" s="15"/>
      <c r="BE2187" s="15"/>
      <c r="BF2187" s="15"/>
      <c r="BG2187" s="15"/>
      <c r="BH2187" s="15"/>
      <c r="BI2187" s="15"/>
      <c r="BJ2187" s="15"/>
      <c r="BK2187" s="15"/>
      <c r="BL2187" s="15"/>
      <c r="BM2187" s="15"/>
      <c r="BN2187" s="15"/>
      <c r="BO2187" s="15"/>
    </row>
    <row r="2188" spans="1:67" ht="15" customHeight="1" x14ac:dyDescent="0.75">
      <c r="A2188" s="10">
        <v>0</v>
      </c>
      <c r="B2188" s="11">
        <v>13500</v>
      </c>
      <c r="C2188" s="11">
        <v>117321</v>
      </c>
      <c r="D2188" s="11">
        <v>138746</v>
      </c>
      <c r="E2188" s="11">
        <v>14</v>
      </c>
      <c r="F2188" s="11"/>
      <c r="G2188" s="11">
        <v>1</v>
      </c>
      <c r="H2188" s="11">
        <v>183.26200947000001</v>
      </c>
      <c r="I2188" s="11">
        <v>0</v>
      </c>
      <c r="J2188" s="11">
        <v>33</v>
      </c>
      <c r="K2188" s="11">
        <v>31.486796668</v>
      </c>
      <c r="L2188" s="11" t="s">
        <v>20</v>
      </c>
      <c r="M2188" s="11" t="s">
        <v>18</v>
      </c>
      <c r="N2188" s="11">
        <f t="shared" si="238"/>
        <v>0</v>
      </c>
      <c r="O2188" s="11">
        <f t="shared" si="239"/>
        <v>0</v>
      </c>
      <c r="P2188" s="11">
        <f t="shared" si="240"/>
        <v>0</v>
      </c>
      <c r="Q2188" s="11">
        <f t="shared" si="241"/>
        <v>0</v>
      </c>
      <c r="R2188" s="11">
        <f t="shared" si="242"/>
        <v>0</v>
      </c>
      <c r="S2188" s="11">
        <f t="shared" si="243"/>
        <v>1</v>
      </c>
      <c r="T2188" s="9">
        <f t="shared" si="244"/>
        <v>0</v>
      </c>
      <c r="AT2188" s="18"/>
      <c r="AU2188" s="15"/>
      <c r="AV2188" s="15"/>
      <c r="AW2188" s="15"/>
      <c r="AX2188" s="15"/>
      <c r="AY2188" s="15"/>
      <c r="AZ2188" s="15"/>
      <c r="BA2188" s="15"/>
      <c r="BB2188" s="15"/>
      <c r="BC2188" s="15"/>
      <c r="BD2188" s="15"/>
      <c r="BE2188" s="15"/>
      <c r="BF2188" s="15"/>
      <c r="BG2188" s="15"/>
      <c r="BH2188" s="15"/>
      <c r="BI2188" s="15"/>
      <c r="BJ2188" s="15"/>
      <c r="BK2188" s="15"/>
      <c r="BL2188" s="15"/>
      <c r="BM2188" s="15"/>
      <c r="BN2188" s="15"/>
      <c r="BO2188" s="15"/>
    </row>
    <row r="2189" spans="1:67" ht="15" customHeight="1" x14ac:dyDescent="0.75">
      <c r="A2189" s="10">
        <v>0</v>
      </c>
      <c r="B2189" s="11">
        <v>13600</v>
      </c>
      <c r="C2189" s="11">
        <v>94727</v>
      </c>
      <c r="D2189" s="11">
        <v>112683</v>
      </c>
      <c r="E2189" s="11">
        <v>11</v>
      </c>
      <c r="F2189" s="11">
        <v>0</v>
      </c>
      <c r="G2189" s="11">
        <v>0</v>
      </c>
      <c r="H2189" s="11">
        <v>209.12994571999999</v>
      </c>
      <c r="I2189" s="11">
        <v>3</v>
      </c>
      <c r="J2189" s="11">
        <v>15</v>
      </c>
      <c r="K2189" s="11">
        <v>37.714107061</v>
      </c>
      <c r="L2189" s="11" t="s">
        <v>20</v>
      </c>
      <c r="M2189" s="11" t="s">
        <v>14</v>
      </c>
      <c r="N2189" s="11">
        <f t="shared" si="238"/>
        <v>0</v>
      </c>
      <c r="O2189" s="11">
        <f t="shared" si="239"/>
        <v>0</v>
      </c>
      <c r="P2189" s="11">
        <f t="shared" si="240"/>
        <v>1</v>
      </c>
      <c r="Q2189" s="11">
        <f t="shared" si="241"/>
        <v>0</v>
      </c>
      <c r="R2189" s="11">
        <f t="shared" si="242"/>
        <v>0</v>
      </c>
      <c r="S2189" s="11">
        <f t="shared" si="243"/>
        <v>0</v>
      </c>
      <c r="T2189" s="9">
        <f t="shared" si="244"/>
        <v>0</v>
      </c>
      <c r="AT2189" s="18"/>
      <c r="AU2189" s="15"/>
      <c r="AV2189" s="15"/>
      <c r="AW2189" s="15"/>
      <c r="AX2189" s="15"/>
      <c r="AY2189" s="15"/>
      <c r="AZ2189" s="15"/>
      <c r="BA2189" s="15"/>
      <c r="BB2189" s="15"/>
      <c r="BC2189" s="15"/>
      <c r="BD2189" s="15"/>
      <c r="BE2189" s="15"/>
      <c r="BF2189" s="15"/>
      <c r="BG2189" s="15"/>
      <c r="BH2189" s="15"/>
      <c r="BI2189" s="15"/>
      <c r="BJ2189" s="15"/>
      <c r="BK2189" s="15"/>
      <c r="BL2189" s="15"/>
      <c r="BM2189" s="15"/>
      <c r="BN2189" s="15"/>
      <c r="BO2189" s="15"/>
    </row>
    <row r="2190" spans="1:67" ht="15" customHeight="1" x14ac:dyDescent="0.75">
      <c r="A2190" s="10">
        <v>0</v>
      </c>
      <c r="B2190" s="11">
        <v>13600</v>
      </c>
      <c r="C2190" s="11">
        <v>66754</v>
      </c>
      <c r="D2190" s="11">
        <v>80156</v>
      </c>
      <c r="E2190" s="11">
        <v>5</v>
      </c>
      <c r="F2190" s="11">
        <v>0</v>
      </c>
      <c r="G2190" s="11">
        <v>0</v>
      </c>
      <c r="H2190" s="11">
        <v>238.62182003999999</v>
      </c>
      <c r="I2190" s="11">
        <v>3</v>
      </c>
      <c r="J2190" s="11">
        <v>26</v>
      </c>
      <c r="K2190" s="11">
        <v>31.552706968999999</v>
      </c>
      <c r="L2190" s="11" t="s">
        <v>20</v>
      </c>
      <c r="M2190" s="11" t="s">
        <v>14</v>
      </c>
      <c r="N2190" s="11">
        <f t="shared" si="238"/>
        <v>0</v>
      </c>
      <c r="O2190" s="11">
        <f t="shared" si="239"/>
        <v>0</v>
      </c>
      <c r="P2190" s="11">
        <f t="shared" si="240"/>
        <v>1</v>
      </c>
      <c r="Q2190" s="11">
        <f t="shared" si="241"/>
        <v>0</v>
      </c>
      <c r="R2190" s="11">
        <f t="shared" si="242"/>
        <v>0</v>
      </c>
      <c r="S2190" s="11">
        <f t="shared" si="243"/>
        <v>0</v>
      </c>
      <c r="T2190" s="9">
        <f t="shared" si="244"/>
        <v>0</v>
      </c>
      <c r="AT2190" s="18"/>
      <c r="AU2190" s="15"/>
      <c r="AV2190" s="15"/>
      <c r="AW2190" s="15"/>
      <c r="AX2190" s="15"/>
      <c r="AY2190" s="15"/>
      <c r="AZ2190" s="15"/>
      <c r="BA2190" s="15"/>
      <c r="BB2190" s="15"/>
      <c r="BC2190" s="15"/>
      <c r="BD2190" s="15"/>
      <c r="BE2190" s="15"/>
      <c r="BF2190" s="15"/>
      <c r="BG2190" s="15"/>
      <c r="BH2190" s="15"/>
      <c r="BI2190" s="15"/>
      <c r="BJ2190" s="15"/>
      <c r="BK2190" s="15"/>
      <c r="BL2190" s="15"/>
      <c r="BM2190" s="15"/>
      <c r="BN2190" s="15"/>
      <c r="BO2190" s="15"/>
    </row>
    <row r="2191" spans="1:67" ht="15" customHeight="1" x14ac:dyDescent="0.75">
      <c r="A2191" s="10">
        <v>0</v>
      </c>
      <c r="B2191" s="11">
        <v>13600</v>
      </c>
      <c r="C2191" s="11">
        <v>64799</v>
      </c>
      <c r="D2191" s="11">
        <v>84425</v>
      </c>
      <c r="E2191" s="11">
        <v>14</v>
      </c>
      <c r="F2191" s="11">
        <v>0</v>
      </c>
      <c r="G2191" s="11">
        <v>0</v>
      </c>
      <c r="H2191" s="11">
        <v>115.32388361</v>
      </c>
      <c r="I2191" s="11">
        <v>0</v>
      </c>
      <c r="J2191" s="11">
        <v>24</v>
      </c>
      <c r="K2191" s="11">
        <v>36.850857480000002</v>
      </c>
      <c r="L2191" s="11" t="s">
        <v>20</v>
      </c>
      <c r="M2191" s="11" t="s">
        <v>15</v>
      </c>
      <c r="N2191" s="11">
        <f t="shared" si="238"/>
        <v>0</v>
      </c>
      <c r="O2191" s="11">
        <f t="shared" si="239"/>
        <v>0</v>
      </c>
      <c r="P2191" s="11">
        <f t="shared" si="240"/>
        <v>0</v>
      </c>
      <c r="Q2191" s="11">
        <f t="shared" si="241"/>
        <v>1</v>
      </c>
      <c r="R2191" s="11">
        <f t="shared" si="242"/>
        <v>0</v>
      </c>
      <c r="S2191" s="11">
        <f t="shared" si="243"/>
        <v>0</v>
      </c>
      <c r="T2191" s="9">
        <f t="shared" si="244"/>
        <v>0</v>
      </c>
      <c r="AT2191" s="18"/>
      <c r="AU2191" s="15"/>
      <c r="AV2191" s="15"/>
      <c r="AW2191" s="15"/>
      <c r="AX2191" s="15"/>
      <c r="AY2191" s="15"/>
      <c r="AZ2191" s="15"/>
      <c r="BA2191" s="15"/>
      <c r="BB2191" s="15"/>
      <c r="BC2191" s="15"/>
      <c r="BD2191" s="15"/>
      <c r="BE2191" s="15"/>
      <c r="BF2191" s="15"/>
      <c r="BG2191" s="15"/>
      <c r="BH2191" s="15"/>
      <c r="BI2191" s="15"/>
      <c r="BJ2191" s="15"/>
      <c r="BK2191" s="15"/>
      <c r="BL2191" s="15"/>
      <c r="BM2191" s="15"/>
      <c r="BN2191" s="15"/>
      <c r="BO2191" s="15"/>
    </row>
    <row r="2192" spans="1:67" ht="15" customHeight="1" x14ac:dyDescent="0.75">
      <c r="A2192" s="10">
        <v>0</v>
      </c>
      <c r="B2192" s="11">
        <v>13600</v>
      </c>
      <c r="C2192" s="11">
        <v>115816</v>
      </c>
      <c r="D2192" s="11">
        <v>212995</v>
      </c>
      <c r="E2192" s="11">
        <v>1</v>
      </c>
      <c r="F2192" s="11">
        <v>0</v>
      </c>
      <c r="G2192" s="11">
        <v>0</v>
      </c>
      <c r="H2192" s="11">
        <v>114.8430305</v>
      </c>
      <c r="I2192" s="11">
        <v>1</v>
      </c>
      <c r="J2192" s="11">
        <v>14</v>
      </c>
      <c r="K2192" s="11">
        <v>26.325111199999998</v>
      </c>
      <c r="L2192" s="11" t="s">
        <v>13</v>
      </c>
      <c r="M2192" s="11" t="s">
        <v>18</v>
      </c>
      <c r="N2192" s="11">
        <f t="shared" si="238"/>
        <v>1</v>
      </c>
      <c r="O2192" s="11">
        <f t="shared" si="239"/>
        <v>0</v>
      </c>
      <c r="P2192" s="11">
        <f t="shared" si="240"/>
        <v>0</v>
      </c>
      <c r="Q2192" s="11">
        <f t="shared" si="241"/>
        <v>0</v>
      </c>
      <c r="R2192" s="11">
        <f t="shared" si="242"/>
        <v>0</v>
      </c>
      <c r="S2192" s="11">
        <f t="shared" si="243"/>
        <v>1</v>
      </c>
      <c r="T2192" s="9">
        <f t="shared" si="244"/>
        <v>114.8430305</v>
      </c>
      <c r="AT2192" s="18"/>
      <c r="AU2192" s="15"/>
      <c r="AV2192" s="15"/>
      <c r="AW2192" s="15"/>
      <c r="AX2192" s="15"/>
      <c r="AY2192" s="15"/>
      <c r="AZ2192" s="15"/>
      <c r="BA2192" s="15"/>
      <c r="BB2192" s="15"/>
      <c r="BC2192" s="15"/>
      <c r="BD2192" s="15"/>
      <c r="BE2192" s="15"/>
      <c r="BF2192" s="15"/>
      <c r="BG2192" s="15"/>
      <c r="BH2192" s="15"/>
      <c r="BI2192" s="15"/>
      <c r="BJ2192" s="15"/>
      <c r="BK2192" s="15"/>
      <c r="BL2192" s="15"/>
      <c r="BM2192" s="15"/>
      <c r="BN2192" s="15"/>
      <c r="BO2192" s="15"/>
    </row>
    <row r="2193" spans="1:67" ht="15" customHeight="1" x14ac:dyDescent="0.75">
      <c r="A2193" s="10">
        <v>0</v>
      </c>
      <c r="B2193" s="11">
        <v>13600</v>
      </c>
      <c r="C2193" s="11"/>
      <c r="D2193" s="11">
        <v>35396</v>
      </c>
      <c r="E2193" s="11">
        <v>11</v>
      </c>
      <c r="F2193" s="11"/>
      <c r="G2193" s="11"/>
      <c r="H2193" s="11">
        <v>101.79352326999999</v>
      </c>
      <c r="I2193" s="11">
        <v>1</v>
      </c>
      <c r="J2193" s="11">
        <v>8</v>
      </c>
      <c r="K2193" s="11">
        <v>32.669503110000001</v>
      </c>
      <c r="L2193" s="11" t="s">
        <v>20</v>
      </c>
      <c r="M2193" s="11" t="s">
        <v>14</v>
      </c>
      <c r="N2193" s="11">
        <f t="shared" si="238"/>
        <v>0</v>
      </c>
      <c r="O2193" s="11">
        <f t="shared" si="239"/>
        <v>0</v>
      </c>
      <c r="P2193" s="11">
        <f t="shared" si="240"/>
        <v>1</v>
      </c>
      <c r="Q2193" s="11">
        <f t="shared" si="241"/>
        <v>0</v>
      </c>
      <c r="R2193" s="11">
        <f t="shared" si="242"/>
        <v>0</v>
      </c>
      <c r="S2193" s="11">
        <f t="shared" si="243"/>
        <v>0</v>
      </c>
      <c r="T2193" s="9">
        <f t="shared" si="244"/>
        <v>0</v>
      </c>
      <c r="AT2193" s="18"/>
      <c r="AU2193" s="15"/>
      <c r="AV2193" s="15"/>
      <c r="AW2193" s="15"/>
      <c r="AX2193" s="15"/>
      <c r="AY2193" s="15"/>
      <c r="AZ2193" s="15"/>
      <c r="BA2193" s="15"/>
      <c r="BB2193" s="15"/>
      <c r="BC2193" s="15"/>
      <c r="BD2193" s="15"/>
      <c r="BE2193" s="15"/>
      <c r="BF2193" s="15"/>
      <c r="BG2193" s="15"/>
      <c r="BH2193" s="15"/>
      <c r="BI2193" s="15"/>
      <c r="BJ2193" s="15"/>
      <c r="BK2193" s="15"/>
      <c r="BL2193" s="15"/>
      <c r="BM2193" s="15"/>
      <c r="BN2193" s="15"/>
      <c r="BO2193" s="15"/>
    </row>
    <row r="2194" spans="1:67" ht="15" customHeight="1" x14ac:dyDescent="0.75">
      <c r="A2194" s="10">
        <v>0</v>
      </c>
      <c r="B2194" s="11">
        <v>13600</v>
      </c>
      <c r="C2194" s="11"/>
      <c r="D2194" s="11">
        <v>71904</v>
      </c>
      <c r="E2194" s="11">
        <v>0</v>
      </c>
      <c r="F2194" s="11">
        <v>0</v>
      </c>
      <c r="G2194" s="11">
        <v>0</v>
      </c>
      <c r="H2194" s="11"/>
      <c r="I2194" s="11">
        <v>0</v>
      </c>
      <c r="J2194" s="11">
        <v>0</v>
      </c>
      <c r="K2194" s="11">
        <v>3.2650833871999998</v>
      </c>
      <c r="L2194" s="11"/>
      <c r="M2194" s="11"/>
      <c r="N2194" s="11">
        <f t="shared" si="238"/>
        <v>0</v>
      </c>
      <c r="O2194" s="11">
        <f t="shared" si="239"/>
        <v>0</v>
      </c>
      <c r="P2194" s="11">
        <f t="shared" si="240"/>
        <v>0</v>
      </c>
      <c r="Q2194" s="11">
        <f t="shared" si="241"/>
        <v>0</v>
      </c>
      <c r="R2194" s="11">
        <f t="shared" si="242"/>
        <v>0</v>
      </c>
      <c r="S2194" s="11">
        <f t="shared" si="243"/>
        <v>0</v>
      </c>
      <c r="T2194" s="9">
        <f t="shared" si="244"/>
        <v>0</v>
      </c>
      <c r="AT2194" s="18"/>
      <c r="AU2194" s="15"/>
      <c r="AV2194" s="15"/>
      <c r="AW2194" s="15"/>
      <c r="AX2194" s="15"/>
      <c r="AY2194" s="15"/>
      <c r="AZ2194" s="15"/>
      <c r="BA2194" s="15"/>
      <c r="BB2194" s="15"/>
      <c r="BC2194" s="15"/>
      <c r="BD2194" s="15"/>
      <c r="BE2194" s="15"/>
      <c r="BF2194" s="15"/>
      <c r="BG2194" s="15"/>
      <c r="BH2194" s="15"/>
      <c r="BI2194" s="15"/>
      <c r="BJ2194" s="15"/>
      <c r="BK2194" s="15"/>
      <c r="BL2194" s="15"/>
      <c r="BM2194" s="15"/>
      <c r="BN2194" s="15"/>
      <c r="BO2194" s="15"/>
    </row>
    <row r="2195" spans="1:67" ht="15" customHeight="1" x14ac:dyDescent="0.75">
      <c r="A2195" s="10">
        <v>0</v>
      </c>
      <c r="B2195" s="11">
        <v>13600</v>
      </c>
      <c r="C2195" s="11">
        <v>87294</v>
      </c>
      <c r="D2195" s="11">
        <v>115183</v>
      </c>
      <c r="E2195" s="11">
        <v>11</v>
      </c>
      <c r="F2195" s="11">
        <v>0</v>
      </c>
      <c r="G2195" s="11">
        <v>2</v>
      </c>
      <c r="H2195" s="11">
        <v>185.33850577000001</v>
      </c>
      <c r="I2195" s="11">
        <v>0</v>
      </c>
      <c r="J2195" s="11">
        <v>28</v>
      </c>
      <c r="K2195" s="11">
        <v>35.549808738999999</v>
      </c>
      <c r="L2195" s="11" t="s">
        <v>13</v>
      </c>
      <c r="M2195" s="11" t="s">
        <v>18</v>
      </c>
      <c r="N2195" s="11">
        <f t="shared" si="238"/>
        <v>1</v>
      </c>
      <c r="O2195" s="11">
        <f t="shared" si="239"/>
        <v>0</v>
      </c>
      <c r="P2195" s="11">
        <f t="shared" si="240"/>
        <v>0</v>
      </c>
      <c r="Q2195" s="11">
        <f t="shared" si="241"/>
        <v>0</v>
      </c>
      <c r="R2195" s="11">
        <f t="shared" si="242"/>
        <v>0</v>
      </c>
      <c r="S2195" s="11">
        <f t="shared" si="243"/>
        <v>1</v>
      </c>
      <c r="T2195" s="9">
        <f t="shared" si="244"/>
        <v>185.33850577000001</v>
      </c>
      <c r="AT2195" s="18"/>
      <c r="AU2195" s="15"/>
      <c r="AV2195" s="15"/>
      <c r="AW2195" s="15"/>
      <c r="AX2195" s="15"/>
      <c r="AY2195" s="15"/>
      <c r="AZ2195" s="15"/>
      <c r="BA2195" s="15"/>
      <c r="BB2195" s="15"/>
      <c r="BC2195" s="15"/>
      <c r="BD2195" s="15"/>
      <c r="BE2195" s="15"/>
      <c r="BF2195" s="15"/>
      <c r="BG2195" s="15"/>
      <c r="BH2195" s="15"/>
      <c r="BI2195" s="15"/>
      <c r="BJ2195" s="15"/>
      <c r="BK2195" s="15"/>
      <c r="BL2195" s="15"/>
      <c r="BM2195" s="15"/>
      <c r="BN2195" s="15"/>
      <c r="BO2195" s="15"/>
    </row>
    <row r="2196" spans="1:67" ht="15" customHeight="1" x14ac:dyDescent="0.75">
      <c r="A2196" s="10">
        <v>0</v>
      </c>
      <c r="B2196" s="11">
        <v>13600</v>
      </c>
      <c r="C2196" s="11">
        <v>66178</v>
      </c>
      <c r="D2196" s="11">
        <v>104378</v>
      </c>
      <c r="E2196" s="11">
        <v>6</v>
      </c>
      <c r="F2196" s="11">
        <v>0</v>
      </c>
      <c r="G2196" s="11">
        <v>0</v>
      </c>
      <c r="H2196" s="11">
        <v>263.96101511000001</v>
      </c>
      <c r="I2196" s="11">
        <v>0</v>
      </c>
      <c r="J2196" s="11">
        <v>11</v>
      </c>
      <c r="K2196" s="11">
        <v>36.438466265000002</v>
      </c>
      <c r="L2196" s="11" t="s">
        <v>13</v>
      </c>
      <c r="M2196" s="11" t="s">
        <v>18</v>
      </c>
      <c r="N2196" s="11">
        <f t="shared" si="238"/>
        <v>1</v>
      </c>
      <c r="O2196" s="11">
        <f t="shared" si="239"/>
        <v>0</v>
      </c>
      <c r="P2196" s="11">
        <f t="shared" si="240"/>
        <v>0</v>
      </c>
      <c r="Q2196" s="11">
        <f t="shared" si="241"/>
        <v>0</v>
      </c>
      <c r="R2196" s="11">
        <f t="shared" si="242"/>
        <v>0</v>
      </c>
      <c r="S2196" s="11">
        <f t="shared" si="243"/>
        <v>1</v>
      </c>
      <c r="T2196" s="9">
        <f t="shared" si="244"/>
        <v>263.96101511000001</v>
      </c>
      <c r="AT2196" s="18"/>
      <c r="AU2196" s="15"/>
      <c r="AV2196" s="15"/>
      <c r="AW2196" s="15"/>
      <c r="AX2196" s="15"/>
      <c r="AY2196" s="15"/>
      <c r="AZ2196" s="15"/>
      <c r="BA2196" s="15"/>
      <c r="BB2196" s="15"/>
      <c r="BC2196" s="15"/>
      <c r="BD2196" s="15"/>
      <c r="BE2196" s="15"/>
      <c r="BF2196" s="15"/>
      <c r="BG2196" s="15"/>
      <c r="BH2196" s="15"/>
      <c r="BI2196" s="15"/>
      <c r="BJ2196" s="15"/>
      <c r="BK2196" s="15"/>
      <c r="BL2196" s="15"/>
      <c r="BM2196" s="15"/>
      <c r="BN2196" s="15"/>
      <c r="BO2196" s="15"/>
    </row>
    <row r="2197" spans="1:67" ht="15" customHeight="1" x14ac:dyDescent="0.75">
      <c r="A2197" s="10">
        <v>0</v>
      </c>
      <c r="B2197" s="11">
        <v>13600</v>
      </c>
      <c r="C2197" s="11">
        <v>89937</v>
      </c>
      <c r="D2197" s="11">
        <v>110986</v>
      </c>
      <c r="E2197" s="11">
        <v>14</v>
      </c>
      <c r="F2197" s="11"/>
      <c r="G2197" s="11">
        <v>2</v>
      </c>
      <c r="H2197" s="11">
        <v>146.71874245000001</v>
      </c>
      <c r="I2197" s="11">
        <v>1</v>
      </c>
      <c r="J2197" s="11">
        <v>17</v>
      </c>
      <c r="K2197" s="11">
        <v>33.747115833999999</v>
      </c>
      <c r="L2197" s="11" t="s">
        <v>20</v>
      </c>
      <c r="M2197" s="11" t="s">
        <v>16</v>
      </c>
      <c r="N2197" s="11">
        <f t="shared" si="238"/>
        <v>0</v>
      </c>
      <c r="O2197" s="11">
        <f t="shared" si="239"/>
        <v>0</v>
      </c>
      <c r="P2197" s="11">
        <f t="shared" si="240"/>
        <v>0</v>
      </c>
      <c r="Q2197" s="11">
        <f t="shared" si="241"/>
        <v>0</v>
      </c>
      <c r="R2197" s="11">
        <f t="shared" si="242"/>
        <v>1</v>
      </c>
      <c r="S2197" s="11">
        <f t="shared" si="243"/>
        <v>0</v>
      </c>
      <c r="T2197" s="9">
        <f t="shared" si="244"/>
        <v>0</v>
      </c>
      <c r="AT2197" s="18"/>
      <c r="AU2197" s="15"/>
      <c r="AV2197" s="15"/>
      <c r="AW2197" s="15"/>
      <c r="AX2197" s="15"/>
      <c r="AY2197" s="15"/>
      <c r="AZ2197" s="15"/>
      <c r="BA2197" s="15"/>
      <c r="BB2197" s="15"/>
      <c r="BC2197" s="15"/>
      <c r="BD2197" s="15"/>
      <c r="BE2197" s="15"/>
      <c r="BF2197" s="15"/>
      <c r="BG2197" s="15"/>
      <c r="BH2197" s="15"/>
      <c r="BI2197" s="15"/>
      <c r="BJ2197" s="15"/>
      <c r="BK2197" s="15"/>
      <c r="BL2197" s="15"/>
      <c r="BM2197" s="15"/>
      <c r="BN2197" s="15"/>
      <c r="BO2197" s="15"/>
    </row>
    <row r="2198" spans="1:67" ht="15" customHeight="1" x14ac:dyDescent="0.75">
      <c r="A2198" s="10">
        <v>0</v>
      </c>
      <c r="B2198" s="11">
        <v>13600</v>
      </c>
      <c r="C2198" s="11">
        <v>58539</v>
      </c>
      <c r="D2198" s="11">
        <v>67899</v>
      </c>
      <c r="E2198" s="11">
        <v>29</v>
      </c>
      <c r="F2198" s="11">
        <v>1</v>
      </c>
      <c r="G2198" s="11">
        <v>2</v>
      </c>
      <c r="H2198" s="11">
        <v>194.27383376</v>
      </c>
      <c r="I2198" s="11">
        <v>1</v>
      </c>
      <c r="J2198" s="11">
        <v>23</v>
      </c>
      <c r="K2198" s="11">
        <v>37.134421936999999</v>
      </c>
      <c r="L2198" s="11" t="s">
        <v>13</v>
      </c>
      <c r="M2198" s="11" t="s">
        <v>14</v>
      </c>
      <c r="N2198" s="11">
        <f t="shared" si="238"/>
        <v>1</v>
      </c>
      <c r="O2198" s="11">
        <f t="shared" si="239"/>
        <v>0</v>
      </c>
      <c r="P2198" s="11">
        <f t="shared" si="240"/>
        <v>1</v>
      </c>
      <c r="Q2198" s="11">
        <f t="shared" si="241"/>
        <v>0</v>
      </c>
      <c r="R2198" s="11">
        <f t="shared" si="242"/>
        <v>0</v>
      </c>
      <c r="S2198" s="11">
        <f t="shared" si="243"/>
        <v>0</v>
      </c>
      <c r="T2198" s="9">
        <f t="shared" si="244"/>
        <v>194.27383376</v>
      </c>
      <c r="AT2198" s="18"/>
      <c r="AU2198" s="15"/>
      <c r="AV2198" s="15"/>
      <c r="AW2198" s="15"/>
      <c r="AX2198" s="15"/>
      <c r="AY2198" s="15"/>
      <c r="AZ2198" s="15"/>
      <c r="BA2198" s="15"/>
      <c r="BB2198" s="15"/>
      <c r="BC2198" s="15"/>
      <c r="BD2198" s="15"/>
      <c r="BE2198" s="15"/>
      <c r="BF2198" s="15"/>
      <c r="BG2198" s="15"/>
      <c r="BH2198" s="15"/>
      <c r="BI2198" s="15"/>
      <c r="BJ2198" s="15"/>
      <c r="BK2198" s="15"/>
      <c r="BL2198" s="15"/>
      <c r="BM2198" s="15"/>
      <c r="BN2198" s="15"/>
      <c r="BO2198" s="15"/>
    </row>
    <row r="2199" spans="1:67" ht="15" customHeight="1" x14ac:dyDescent="0.75">
      <c r="A2199" s="10">
        <v>0</v>
      </c>
      <c r="B2199" s="11">
        <v>13600</v>
      </c>
      <c r="C2199" s="11">
        <v>66098</v>
      </c>
      <c r="D2199" s="11">
        <v>76014</v>
      </c>
      <c r="E2199" s="11">
        <v>12</v>
      </c>
      <c r="F2199" s="11">
        <v>0</v>
      </c>
      <c r="G2199" s="11">
        <v>0</v>
      </c>
      <c r="H2199" s="11">
        <v>245.60569562000001</v>
      </c>
      <c r="I2199" s="11">
        <v>1</v>
      </c>
      <c r="J2199" s="11">
        <v>32</v>
      </c>
      <c r="K2199" s="11">
        <v>43.396204585</v>
      </c>
      <c r="L2199" s="11" t="s">
        <v>13</v>
      </c>
      <c r="M2199" s="11" t="s">
        <v>15</v>
      </c>
      <c r="N2199" s="11">
        <f t="shared" si="238"/>
        <v>1</v>
      </c>
      <c r="O2199" s="11">
        <f t="shared" si="239"/>
        <v>0</v>
      </c>
      <c r="P2199" s="11">
        <f t="shared" si="240"/>
        <v>0</v>
      </c>
      <c r="Q2199" s="11">
        <f t="shared" si="241"/>
        <v>1</v>
      </c>
      <c r="R2199" s="11">
        <f t="shared" si="242"/>
        <v>0</v>
      </c>
      <c r="S2199" s="11">
        <f t="shared" si="243"/>
        <v>0</v>
      </c>
      <c r="T2199" s="9">
        <f t="shared" si="244"/>
        <v>245.60569562000001</v>
      </c>
      <c r="AT2199" s="18"/>
      <c r="AU2199" s="15"/>
      <c r="AV2199" s="15"/>
      <c r="AW2199" s="15"/>
      <c r="AX2199" s="15"/>
      <c r="AY2199" s="15"/>
      <c r="AZ2199" s="15"/>
      <c r="BA2199" s="15"/>
      <c r="BB2199" s="15"/>
      <c r="BC2199" s="15"/>
      <c r="BD2199" s="15"/>
      <c r="BE2199" s="15"/>
      <c r="BF2199" s="15"/>
      <c r="BG2199" s="15"/>
      <c r="BH2199" s="15"/>
      <c r="BI2199" s="15"/>
      <c r="BJ2199" s="15"/>
      <c r="BK2199" s="15"/>
      <c r="BL2199" s="15"/>
      <c r="BM2199" s="15"/>
      <c r="BN2199" s="15"/>
      <c r="BO2199" s="15"/>
    </row>
    <row r="2200" spans="1:67" ht="15" customHeight="1" x14ac:dyDescent="0.75">
      <c r="A2200" s="10">
        <v>0</v>
      </c>
      <c r="B2200" s="11">
        <v>13600</v>
      </c>
      <c r="C2200" s="11">
        <v>18232</v>
      </c>
      <c r="D2200" s="11">
        <v>75898</v>
      </c>
      <c r="E2200" s="11">
        <v>19</v>
      </c>
      <c r="F2200" s="11">
        <v>0</v>
      </c>
      <c r="G2200" s="11">
        <v>2</v>
      </c>
      <c r="H2200" s="11">
        <v>399.35570145000003</v>
      </c>
      <c r="I2200" s="11">
        <v>0</v>
      </c>
      <c r="J2200" s="11">
        <v>12</v>
      </c>
      <c r="K2200" s="11">
        <v>21.260894854</v>
      </c>
      <c r="L2200" s="11" t="s">
        <v>20</v>
      </c>
      <c r="M2200" s="11" t="s">
        <v>18</v>
      </c>
      <c r="N2200" s="11">
        <f t="shared" si="238"/>
        <v>0</v>
      </c>
      <c r="O2200" s="11">
        <f t="shared" si="239"/>
        <v>0</v>
      </c>
      <c r="P2200" s="11">
        <f t="shared" si="240"/>
        <v>0</v>
      </c>
      <c r="Q2200" s="11">
        <f t="shared" si="241"/>
        <v>0</v>
      </c>
      <c r="R2200" s="11">
        <f t="shared" si="242"/>
        <v>0</v>
      </c>
      <c r="S2200" s="11">
        <f t="shared" si="243"/>
        <v>1</v>
      </c>
      <c r="T2200" s="9">
        <f t="shared" si="244"/>
        <v>0</v>
      </c>
      <c r="AT2200" s="18"/>
      <c r="AU2200" s="15"/>
      <c r="AV2200" s="15"/>
      <c r="AW2200" s="15"/>
      <c r="AX2200" s="15"/>
      <c r="AY2200" s="15"/>
      <c r="AZ2200" s="15"/>
      <c r="BA2200" s="15"/>
      <c r="BB2200" s="15"/>
      <c r="BC2200" s="15"/>
      <c r="BD2200" s="15"/>
      <c r="BE2200" s="15"/>
      <c r="BF2200" s="15"/>
      <c r="BG2200" s="15"/>
      <c r="BH2200" s="15"/>
      <c r="BI2200" s="15"/>
      <c r="BJ2200" s="15"/>
      <c r="BK2200" s="15"/>
      <c r="BL2200" s="15"/>
      <c r="BM2200" s="15"/>
      <c r="BN2200" s="15"/>
      <c r="BO2200" s="15"/>
    </row>
    <row r="2201" spans="1:67" ht="15" customHeight="1" x14ac:dyDescent="0.75">
      <c r="A2201" s="10">
        <v>0</v>
      </c>
      <c r="B2201" s="11">
        <v>13600</v>
      </c>
      <c r="C2201" s="11">
        <v>55901</v>
      </c>
      <c r="D2201" s="11">
        <v>87519</v>
      </c>
      <c r="E2201" s="11">
        <v>13</v>
      </c>
      <c r="F2201" s="11">
        <v>0</v>
      </c>
      <c r="G2201" s="11">
        <v>1</v>
      </c>
      <c r="H2201" s="11">
        <v>107.91313289999999</v>
      </c>
      <c r="I2201" s="11">
        <v>0</v>
      </c>
      <c r="J2201" s="11">
        <v>23</v>
      </c>
      <c r="K2201" s="11">
        <v>36.327022401000001</v>
      </c>
      <c r="L2201" s="11" t="s">
        <v>20</v>
      </c>
      <c r="M2201" s="11" t="s">
        <v>15</v>
      </c>
      <c r="N2201" s="11">
        <f t="shared" si="238"/>
        <v>0</v>
      </c>
      <c r="O2201" s="11">
        <f t="shared" si="239"/>
        <v>0</v>
      </c>
      <c r="P2201" s="11">
        <f t="shared" si="240"/>
        <v>0</v>
      </c>
      <c r="Q2201" s="11">
        <f t="shared" si="241"/>
        <v>1</v>
      </c>
      <c r="R2201" s="11">
        <f t="shared" si="242"/>
        <v>0</v>
      </c>
      <c r="S2201" s="11">
        <f t="shared" si="243"/>
        <v>0</v>
      </c>
      <c r="T2201" s="9">
        <f t="shared" si="244"/>
        <v>0</v>
      </c>
      <c r="AT2201" s="18"/>
      <c r="AU2201" s="15"/>
      <c r="AV2201" s="15"/>
      <c r="AW2201" s="15"/>
      <c r="AX2201" s="15"/>
      <c r="AY2201" s="15"/>
      <c r="AZ2201" s="15"/>
      <c r="BA2201" s="15"/>
      <c r="BB2201" s="15"/>
      <c r="BC2201" s="15"/>
      <c r="BD2201" s="15"/>
      <c r="BE2201" s="15"/>
      <c r="BF2201" s="15"/>
      <c r="BG2201" s="15"/>
      <c r="BH2201" s="15"/>
      <c r="BI2201" s="15"/>
      <c r="BJ2201" s="15"/>
      <c r="BK2201" s="15"/>
      <c r="BL2201" s="15"/>
      <c r="BM2201" s="15"/>
      <c r="BN2201" s="15"/>
      <c r="BO2201" s="15"/>
    </row>
    <row r="2202" spans="1:67" ht="15" customHeight="1" x14ac:dyDescent="0.75">
      <c r="A2202" s="10">
        <v>0</v>
      </c>
      <c r="B2202" s="11">
        <v>13600</v>
      </c>
      <c r="C2202" s="11">
        <v>41000</v>
      </c>
      <c r="D2202" s="11">
        <v>73440</v>
      </c>
      <c r="E2202" s="11">
        <v>4</v>
      </c>
      <c r="F2202" s="11">
        <v>0</v>
      </c>
      <c r="G2202" s="11">
        <v>0</v>
      </c>
      <c r="H2202" s="11">
        <v>125.76666667000001</v>
      </c>
      <c r="I2202" s="11">
        <v>1</v>
      </c>
      <c r="J2202" s="11">
        <v>9</v>
      </c>
      <c r="K2202" s="11"/>
      <c r="L2202" s="11" t="s">
        <v>20</v>
      </c>
      <c r="M2202" s="11" t="s">
        <v>17</v>
      </c>
      <c r="N2202" s="11">
        <f t="shared" si="238"/>
        <v>0</v>
      </c>
      <c r="O2202" s="11">
        <f t="shared" si="239"/>
        <v>1</v>
      </c>
      <c r="P2202" s="11">
        <f t="shared" si="240"/>
        <v>0</v>
      </c>
      <c r="Q2202" s="11">
        <f t="shared" si="241"/>
        <v>0</v>
      </c>
      <c r="R2202" s="11">
        <f t="shared" si="242"/>
        <v>0</v>
      </c>
      <c r="S2202" s="11">
        <f t="shared" si="243"/>
        <v>0</v>
      </c>
      <c r="T2202" s="9">
        <f t="shared" si="244"/>
        <v>0</v>
      </c>
      <c r="AT2202" s="18"/>
      <c r="AU2202" s="15"/>
      <c r="AV2202" s="15"/>
      <c r="AW2202" s="15"/>
      <c r="AX2202" s="15"/>
      <c r="AY2202" s="15"/>
      <c r="AZ2202" s="15"/>
      <c r="BA2202" s="15"/>
      <c r="BB2202" s="15"/>
      <c r="BC2202" s="15"/>
      <c r="BD2202" s="15"/>
      <c r="BE2202" s="15"/>
      <c r="BF2202" s="15"/>
      <c r="BG2202" s="15"/>
      <c r="BH2202" s="15"/>
      <c r="BI2202" s="15"/>
      <c r="BJ2202" s="15"/>
      <c r="BK2202" s="15"/>
      <c r="BL2202" s="15"/>
      <c r="BM2202" s="15"/>
      <c r="BN2202" s="15"/>
      <c r="BO2202" s="15"/>
    </row>
    <row r="2203" spans="1:67" ht="15" customHeight="1" x14ac:dyDescent="0.75">
      <c r="A2203" s="10">
        <v>0</v>
      </c>
      <c r="B2203" s="11">
        <v>13600</v>
      </c>
      <c r="C2203" s="11">
        <v>55864</v>
      </c>
      <c r="D2203" s="11">
        <v>87500</v>
      </c>
      <c r="E2203" s="11">
        <v>9</v>
      </c>
      <c r="F2203" s="11">
        <v>0</v>
      </c>
      <c r="G2203" s="11">
        <v>0</v>
      </c>
      <c r="H2203" s="11">
        <v>193.76666667000001</v>
      </c>
      <c r="I2203" s="11">
        <v>0</v>
      </c>
      <c r="J2203" s="11">
        <v>20</v>
      </c>
      <c r="K2203" s="11"/>
      <c r="L2203" s="11" t="s">
        <v>20</v>
      </c>
      <c r="M2203" s="11" t="s">
        <v>18</v>
      </c>
      <c r="N2203" s="11">
        <f t="shared" si="238"/>
        <v>0</v>
      </c>
      <c r="O2203" s="11">
        <f t="shared" si="239"/>
        <v>0</v>
      </c>
      <c r="P2203" s="11">
        <f t="shared" si="240"/>
        <v>0</v>
      </c>
      <c r="Q2203" s="11">
        <f t="shared" si="241"/>
        <v>0</v>
      </c>
      <c r="R2203" s="11">
        <f t="shared" si="242"/>
        <v>0</v>
      </c>
      <c r="S2203" s="11">
        <f t="shared" si="243"/>
        <v>1</v>
      </c>
      <c r="T2203" s="9">
        <f t="shared" si="244"/>
        <v>0</v>
      </c>
      <c r="AT2203" s="18"/>
      <c r="AU2203" s="15"/>
      <c r="AV2203" s="15"/>
      <c r="AW2203" s="15"/>
      <c r="AX2203" s="15"/>
      <c r="AY2203" s="15"/>
      <c r="AZ2203" s="15"/>
      <c r="BA2203" s="15"/>
      <c r="BB2203" s="15"/>
      <c r="BC2203" s="15"/>
      <c r="BD2203" s="15"/>
      <c r="BE2203" s="15"/>
      <c r="BF2203" s="15"/>
      <c r="BG2203" s="15"/>
      <c r="BH2203" s="15"/>
      <c r="BI2203" s="15"/>
      <c r="BJ2203" s="15"/>
      <c r="BK2203" s="15"/>
      <c r="BL2203" s="15"/>
      <c r="BM2203" s="15"/>
      <c r="BN2203" s="15"/>
      <c r="BO2203" s="15"/>
    </row>
    <row r="2204" spans="1:67" ht="15" customHeight="1" x14ac:dyDescent="0.75">
      <c r="A2204" s="10">
        <v>1</v>
      </c>
      <c r="B2204" s="11">
        <v>13600</v>
      </c>
      <c r="C2204" s="11">
        <v>30200</v>
      </c>
      <c r="D2204" s="11">
        <v>43600</v>
      </c>
      <c r="E2204" s="11">
        <v>0</v>
      </c>
      <c r="F2204" s="11">
        <v>8</v>
      </c>
      <c r="G2204" s="11">
        <v>1</v>
      </c>
      <c r="H2204" s="11">
        <v>230.3</v>
      </c>
      <c r="I2204" s="11">
        <v>0</v>
      </c>
      <c r="J2204" s="11">
        <v>18</v>
      </c>
      <c r="K2204" s="11"/>
      <c r="L2204" s="11" t="s">
        <v>13</v>
      </c>
      <c r="M2204" s="11" t="s">
        <v>14</v>
      </c>
      <c r="N2204" s="11">
        <f t="shared" si="238"/>
        <v>1</v>
      </c>
      <c r="O2204" s="11">
        <f t="shared" si="239"/>
        <v>0</v>
      </c>
      <c r="P2204" s="11">
        <f t="shared" si="240"/>
        <v>1</v>
      </c>
      <c r="Q2204" s="11">
        <f t="shared" si="241"/>
        <v>0</v>
      </c>
      <c r="R2204" s="11">
        <f t="shared" si="242"/>
        <v>0</v>
      </c>
      <c r="S2204" s="11">
        <f t="shared" si="243"/>
        <v>0</v>
      </c>
      <c r="T2204" s="9">
        <f t="shared" si="244"/>
        <v>230.3</v>
      </c>
      <c r="AT2204" s="18"/>
      <c r="AU2204" s="15"/>
      <c r="AV2204" s="15"/>
      <c r="AW2204" s="15"/>
      <c r="AX2204" s="15"/>
      <c r="AY2204" s="15"/>
      <c r="AZ2204" s="15"/>
      <c r="BA2204" s="15"/>
      <c r="BB2204" s="15"/>
      <c r="BC2204" s="15"/>
      <c r="BD2204" s="15"/>
      <c r="BE2204" s="15"/>
      <c r="BF2204" s="15"/>
      <c r="BG2204" s="15"/>
      <c r="BH2204" s="15"/>
      <c r="BI2204" s="15"/>
      <c r="BJ2204" s="15"/>
      <c r="BK2204" s="15"/>
      <c r="BL2204" s="15"/>
      <c r="BM2204" s="15"/>
      <c r="BN2204" s="15"/>
      <c r="BO2204" s="15"/>
    </row>
    <row r="2205" spans="1:67" ht="15" customHeight="1" x14ac:dyDescent="0.75">
      <c r="A2205" s="10">
        <v>1</v>
      </c>
      <c r="B2205" s="11">
        <v>13600</v>
      </c>
      <c r="C2205" s="11">
        <v>70000</v>
      </c>
      <c r="D2205" s="11">
        <v>88000</v>
      </c>
      <c r="E2205" s="11">
        <v>16</v>
      </c>
      <c r="F2205" s="11">
        <v>0</v>
      </c>
      <c r="G2205" s="11">
        <v>0</v>
      </c>
      <c r="H2205" s="11"/>
      <c r="I2205" s="11">
        <v>0</v>
      </c>
      <c r="J2205" s="11">
        <v>0</v>
      </c>
      <c r="K2205" s="11"/>
      <c r="L2205" s="11" t="s">
        <v>20</v>
      </c>
      <c r="M2205" s="11" t="s">
        <v>17</v>
      </c>
      <c r="N2205" s="11">
        <f t="shared" si="238"/>
        <v>0</v>
      </c>
      <c r="O2205" s="11">
        <f t="shared" si="239"/>
        <v>1</v>
      </c>
      <c r="P2205" s="11">
        <f t="shared" si="240"/>
        <v>0</v>
      </c>
      <c r="Q2205" s="11">
        <f t="shared" si="241"/>
        <v>0</v>
      </c>
      <c r="R2205" s="11">
        <f t="shared" si="242"/>
        <v>0</v>
      </c>
      <c r="S2205" s="11">
        <f t="shared" si="243"/>
        <v>0</v>
      </c>
      <c r="T2205" s="9">
        <f t="shared" si="244"/>
        <v>0</v>
      </c>
      <c r="AT2205" s="18"/>
      <c r="AU2205" s="15"/>
      <c r="AV2205" s="15"/>
      <c r="AW2205" s="15"/>
      <c r="AX2205" s="15"/>
      <c r="AY2205" s="15"/>
      <c r="AZ2205" s="15"/>
      <c r="BA2205" s="15"/>
      <c r="BB2205" s="15"/>
      <c r="BC2205" s="15"/>
      <c r="BD2205" s="15"/>
      <c r="BE2205" s="15"/>
      <c r="BF2205" s="15"/>
      <c r="BG2205" s="15"/>
      <c r="BH2205" s="15"/>
      <c r="BI2205" s="15"/>
      <c r="BJ2205" s="15"/>
      <c r="BK2205" s="15"/>
      <c r="BL2205" s="15"/>
      <c r="BM2205" s="15"/>
      <c r="BN2205" s="15"/>
      <c r="BO2205" s="15"/>
    </row>
    <row r="2206" spans="1:67" ht="15" customHeight="1" x14ac:dyDescent="0.75">
      <c r="A2206" s="10">
        <v>0</v>
      </c>
      <c r="B2206" s="11">
        <v>13600</v>
      </c>
      <c r="C2206" s="11">
        <v>90519</v>
      </c>
      <c r="D2206" s="11">
        <v>110885</v>
      </c>
      <c r="E2206" s="11">
        <v>12</v>
      </c>
      <c r="F2206" s="11">
        <v>0</v>
      </c>
      <c r="G2206" s="11">
        <v>0</v>
      </c>
      <c r="H2206" s="11">
        <v>201.83559081999999</v>
      </c>
      <c r="I2206" s="11">
        <v>3</v>
      </c>
      <c r="J2206" s="11">
        <v>16</v>
      </c>
      <c r="K2206" s="11">
        <v>39.666054406000001</v>
      </c>
      <c r="L2206" s="11" t="s">
        <v>20</v>
      </c>
      <c r="M2206" s="11" t="s">
        <v>14</v>
      </c>
      <c r="N2206" s="11">
        <f t="shared" si="238"/>
        <v>0</v>
      </c>
      <c r="O2206" s="11">
        <f t="shared" si="239"/>
        <v>0</v>
      </c>
      <c r="P2206" s="11">
        <f t="shared" si="240"/>
        <v>1</v>
      </c>
      <c r="Q2206" s="11">
        <f t="shared" si="241"/>
        <v>0</v>
      </c>
      <c r="R2206" s="11">
        <f t="shared" si="242"/>
        <v>0</v>
      </c>
      <c r="S2206" s="11">
        <f t="shared" si="243"/>
        <v>0</v>
      </c>
      <c r="T2206" s="9">
        <f t="shared" si="244"/>
        <v>0</v>
      </c>
      <c r="AT2206" s="18"/>
      <c r="AU2206" s="15"/>
      <c r="AV2206" s="15"/>
      <c r="AW2206" s="15"/>
      <c r="AX2206" s="15"/>
      <c r="AY2206" s="15"/>
      <c r="AZ2206" s="15"/>
      <c r="BA2206" s="15"/>
      <c r="BB2206" s="15"/>
      <c r="BC2206" s="15"/>
      <c r="BD2206" s="15"/>
      <c r="BE2206" s="15"/>
      <c r="BF2206" s="15"/>
      <c r="BG2206" s="15"/>
      <c r="BH2206" s="15"/>
      <c r="BI2206" s="15"/>
      <c r="BJ2206" s="15"/>
      <c r="BK2206" s="15"/>
      <c r="BL2206" s="15"/>
      <c r="BM2206" s="15"/>
      <c r="BN2206" s="15"/>
      <c r="BO2206" s="15"/>
    </row>
    <row r="2207" spans="1:67" ht="15" customHeight="1" x14ac:dyDescent="0.75">
      <c r="A2207" s="10">
        <v>0</v>
      </c>
      <c r="B2207" s="11">
        <v>13600</v>
      </c>
      <c r="C2207" s="11">
        <v>12724</v>
      </c>
      <c r="D2207" s="11">
        <v>52016</v>
      </c>
      <c r="E2207" s="11">
        <v>24</v>
      </c>
      <c r="F2207" s="11">
        <v>0</v>
      </c>
      <c r="G2207" s="11">
        <v>1</v>
      </c>
      <c r="H2207" s="11">
        <v>269.62871093000001</v>
      </c>
      <c r="I2207" s="11">
        <v>0</v>
      </c>
      <c r="J2207" s="11">
        <v>19</v>
      </c>
      <c r="K2207" s="11">
        <v>28.17242611</v>
      </c>
      <c r="L2207" s="11" t="s">
        <v>13</v>
      </c>
      <c r="M2207" s="11" t="s">
        <v>15</v>
      </c>
      <c r="N2207" s="11">
        <f t="shared" si="238"/>
        <v>1</v>
      </c>
      <c r="O2207" s="11">
        <f t="shared" si="239"/>
        <v>0</v>
      </c>
      <c r="P2207" s="11">
        <f t="shared" si="240"/>
        <v>0</v>
      </c>
      <c r="Q2207" s="11">
        <f t="shared" si="241"/>
        <v>1</v>
      </c>
      <c r="R2207" s="11">
        <f t="shared" si="242"/>
        <v>0</v>
      </c>
      <c r="S2207" s="11">
        <f t="shared" si="243"/>
        <v>0</v>
      </c>
      <c r="T2207" s="9">
        <f t="shared" si="244"/>
        <v>269.62871093000001</v>
      </c>
      <c r="AT2207" s="18"/>
      <c r="AU2207" s="15"/>
      <c r="AV2207" s="15"/>
      <c r="AW2207" s="15"/>
      <c r="AX2207" s="15"/>
      <c r="AY2207" s="15"/>
      <c r="AZ2207" s="15"/>
      <c r="BA2207" s="15"/>
      <c r="BB2207" s="15"/>
      <c r="BC2207" s="15"/>
      <c r="BD2207" s="15"/>
      <c r="BE2207" s="15"/>
      <c r="BF2207" s="15"/>
      <c r="BG2207" s="15"/>
      <c r="BH2207" s="15"/>
      <c r="BI2207" s="15"/>
      <c r="BJ2207" s="15"/>
      <c r="BK2207" s="15"/>
      <c r="BL2207" s="15"/>
      <c r="BM2207" s="15"/>
      <c r="BN2207" s="15"/>
      <c r="BO2207" s="15"/>
    </row>
    <row r="2208" spans="1:67" ht="15" customHeight="1" x14ac:dyDescent="0.75">
      <c r="A2208" s="10">
        <v>0</v>
      </c>
      <c r="B2208" s="11">
        <v>13600</v>
      </c>
      <c r="C2208" s="11">
        <v>81620</v>
      </c>
      <c r="D2208" s="11">
        <v>101933</v>
      </c>
      <c r="E2208" s="11">
        <v>1</v>
      </c>
      <c r="F2208" s="11">
        <v>0</v>
      </c>
      <c r="G2208" s="11">
        <v>0</v>
      </c>
      <c r="H2208" s="11">
        <v>148.06729075999999</v>
      </c>
      <c r="I2208" s="11">
        <v>0</v>
      </c>
      <c r="J2208" s="11">
        <v>22</v>
      </c>
      <c r="K2208" s="11">
        <v>41.612898979000001</v>
      </c>
      <c r="L2208" s="11" t="s">
        <v>20</v>
      </c>
      <c r="M2208" s="11" t="s">
        <v>14</v>
      </c>
      <c r="N2208" s="11">
        <f t="shared" si="238"/>
        <v>0</v>
      </c>
      <c r="O2208" s="11">
        <f t="shared" si="239"/>
        <v>0</v>
      </c>
      <c r="P2208" s="11">
        <f t="shared" si="240"/>
        <v>1</v>
      </c>
      <c r="Q2208" s="11">
        <f t="shared" si="241"/>
        <v>0</v>
      </c>
      <c r="R2208" s="11">
        <f t="shared" si="242"/>
        <v>0</v>
      </c>
      <c r="S2208" s="11">
        <f t="shared" si="243"/>
        <v>0</v>
      </c>
      <c r="T2208" s="9">
        <f t="shared" si="244"/>
        <v>0</v>
      </c>
      <c r="AT2208" s="18"/>
      <c r="AU2208" s="15"/>
      <c r="AV2208" s="15"/>
      <c r="AW2208" s="15"/>
      <c r="AX2208" s="15"/>
      <c r="AY2208" s="15"/>
      <c r="AZ2208" s="15"/>
      <c r="BA2208" s="15"/>
      <c r="BB2208" s="15"/>
      <c r="BC2208" s="15"/>
      <c r="BD2208" s="15"/>
      <c r="BE2208" s="15"/>
      <c r="BF2208" s="15"/>
      <c r="BG2208" s="15"/>
      <c r="BH2208" s="15"/>
      <c r="BI2208" s="15"/>
      <c r="BJ2208" s="15"/>
      <c r="BK2208" s="15"/>
      <c r="BL2208" s="15"/>
      <c r="BM2208" s="15"/>
      <c r="BN2208" s="15"/>
      <c r="BO2208" s="15"/>
    </row>
    <row r="2209" spans="1:67" ht="15" customHeight="1" x14ac:dyDescent="0.75">
      <c r="A2209" s="10">
        <v>0</v>
      </c>
      <c r="B2209" s="11">
        <v>13600</v>
      </c>
      <c r="C2209" s="11">
        <v>7627</v>
      </c>
      <c r="D2209" s="11">
        <v>59173</v>
      </c>
      <c r="E2209" s="11">
        <v>7</v>
      </c>
      <c r="F2209" s="11">
        <v>2</v>
      </c>
      <c r="G2209" s="11">
        <v>0</v>
      </c>
      <c r="H2209" s="11">
        <v>362.51225025999997</v>
      </c>
      <c r="I2209" s="11">
        <v>1</v>
      </c>
      <c r="J2209" s="11">
        <v>22</v>
      </c>
      <c r="K2209" s="11">
        <v>14.267127540000001</v>
      </c>
      <c r="L2209" s="11" t="s">
        <v>13</v>
      </c>
      <c r="M2209" s="11" t="s">
        <v>14</v>
      </c>
      <c r="N2209" s="11">
        <f t="shared" si="238"/>
        <v>1</v>
      </c>
      <c r="O2209" s="11">
        <f t="shared" si="239"/>
        <v>0</v>
      </c>
      <c r="P2209" s="11">
        <f t="shared" si="240"/>
        <v>1</v>
      </c>
      <c r="Q2209" s="11">
        <f t="shared" si="241"/>
        <v>0</v>
      </c>
      <c r="R2209" s="11">
        <f t="shared" si="242"/>
        <v>0</v>
      </c>
      <c r="S2209" s="11">
        <f t="shared" si="243"/>
        <v>0</v>
      </c>
      <c r="T2209" s="9">
        <f t="shared" si="244"/>
        <v>362.51225025999997</v>
      </c>
      <c r="AT2209" s="18"/>
      <c r="AU2209" s="15"/>
      <c r="AV2209" s="15"/>
      <c r="AW2209" s="15"/>
      <c r="AX2209" s="15"/>
      <c r="AY2209" s="15"/>
      <c r="AZ2209" s="15"/>
      <c r="BA2209" s="15"/>
      <c r="BB2209" s="15"/>
      <c r="BC2209" s="15"/>
      <c r="BD2209" s="15"/>
      <c r="BE2209" s="15"/>
      <c r="BF2209" s="15"/>
      <c r="BG2209" s="15"/>
      <c r="BH2209" s="15"/>
      <c r="BI2209" s="15"/>
      <c r="BJ2209" s="15"/>
      <c r="BK2209" s="15"/>
      <c r="BL2209" s="15"/>
      <c r="BM2209" s="15"/>
      <c r="BN2209" s="15"/>
      <c r="BO2209" s="15"/>
    </row>
    <row r="2210" spans="1:67" ht="15" customHeight="1" x14ac:dyDescent="0.75">
      <c r="A2210" s="10">
        <v>0</v>
      </c>
      <c r="B2210" s="11">
        <v>13600</v>
      </c>
      <c r="C2210" s="11">
        <v>159591</v>
      </c>
      <c r="D2210" s="11">
        <v>182585</v>
      </c>
      <c r="E2210" s="11">
        <v>7</v>
      </c>
      <c r="F2210" s="11"/>
      <c r="G2210" s="11">
        <v>1</v>
      </c>
      <c r="H2210" s="11">
        <v>199.69861743000001</v>
      </c>
      <c r="I2210" s="11">
        <v>3</v>
      </c>
      <c r="J2210" s="11">
        <v>25</v>
      </c>
      <c r="K2210" s="11">
        <v>42.319518305000003</v>
      </c>
      <c r="L2210" s="11" t="s">
        <v>20</v>
      </c>
      <c r="M2210" s="11" t="s">
        <v>18</v>
      </c>
      <c r="N2210" s="11">
        <f t="shared" si="238"/>
        <v>0</v>
      </c>
      <c r="O2210" s="11">
        <f t="shared" si="239"/>
        <v>0</v>
      </c>
      <c r="P2210" s="11">
        <f t="shared" si="240"/>
        <v>0</v>
      </c>
      <c r="Q2210" s="11">
        <f t="shared" si="241"/>
        <v>0</v>
      </c>
      <c r="R2210" s="11">
        <f t="shared" si="242"/>
        <v>0</v>
      </c>
      <c r="S2210" s="11">
        <f t="shared" si="243"/>
        <v>1</v>
      </c>
      <c r="T2210" s="9">
        <f t="shared" si="244"/>
        <v>0</v>
      </c>
      <c r="AT2210" s="18"/>
      <c r="AU2210" s="15"/>
      <c r="AV2210" s="15"/>
      <c r="AW2210" s="15"/>
      <c r="AX2210" s="15"/>
      <c r="AY2210" s="15"/>
      <c r="AZ2210" s="15"/>
      <c r="BA2210" s="15"/>
      <c r="BB2210" s="15"/>
      <c r="BC2210" s="15"/>
      <c r="BD2210" s="15"/>
      <c r="BE2210" s="15"/>
      <c r="BF2210" s="15"/>
      <c r="BG2210" s="15"/>
      <c r="BH2210" s="15"/>
      <c r="BI2210" s="15"/>
      <c r="BJ2210" s="15"/>
      <c r="BK2210" s="15"/>
      <c r="BL2210" s="15"/>
      <c r="BM2210" s="15"/>
      <c r="BN2210" s="15"/>
      <c r="BO2210" s="15"/>
    </row>
    <row r="2211" spans="1:67" ht="15" customHeight="1" x14ac:dyDescent="0.75">
      <c r="A2211" s="10">
        <v>0</v>
      </c>
      <c r="B2211" s="11">
        <v>13600</v>
      </c>
      <c r="C2211" s="11">
        <v>101377</v>
      </c>
      <c r="D2211" s="11">
        <v>131079</v>
      </c>
      <c r="E2211" s="11">
        <v>10</v>
      </c>
      <c r="F2211" s="11">
        <v>0</v>
      </c>
      <c r="G2211" s="11">
        <v>0</v>
      </c>
      <c r="H2211" s="11">
        <v>174.34778761000001</v>
      </c>
      <c r="I2211" s="11">
        <v>2</v>
      </c>
      <c r="J2211" s="11">
        <v>32</v>
      </c>
      <c r="K2211" s="11">
        <v>27.969137977999999</v>
      </c>
      <c r="L2211" s="11" t="s">
        <v>13</v>
      </c>
      <c r="M2211" s="11" t="s">
        <v>18</v>
      </c>
      <c r="N2211" s="11">
        <f t="shared" si="238"/>
        <v>1</v>
      </c>
      <c r="O2211" s="11">
        <f t="shared" si="239"/>
        <v>0</v>
      </c>
      <c r="P2211" s="11">
        <f t="shared" si="240"/>
        <v>0</v>
      </c>
      <c r="Q2211" s="11">
        <f t="shared" si="241"/>
        <v>0</v>
      </c>
      <c r="R2211" s="11">
        <f t="shared" si="242"/>
        <v>0</v>
      </c>
      <c r="S2211" s="11">
        <f t="shared" si="243"/>
        <v>1</v>
      </c>
      <c r="T2211" s="9">
        <f t="shared" si="244"/>
        <v>174.34778761000001</v>
      </c>
      <c r="AT2211" s="18"/>
      <c r="AU2211" s="15"/>
      <c r="AV2211" s="15"/>
      <c r="AW2211" s="15"/>
      <c r="AX2211" s="15"/>
      <c r="AY2211" s="15"/>
      <c r="AZ2211" s="15"/>
      <c r="BA2211" s="15"/>
      <c r="BB2211" s="15"/>
      <c r="BC2211" s="15"/>
      <c r="BD2211" s="15"/>
      <c r="BE2211" s="15"/>
      <c r="BF2211" s="15"/>
      <c r="BG2211" s="15"/>
      <c r="BH2211" s="15"/>
      <c r="BI2211" s="15"/>
      <c r="BJ2211" s="15"/>
      <c r="BK2211" s="15"/>
      <c r="BL2211" s="15"/>
      <c r="BM2211" s="15"/>
      <c r="BN2211" s="15"/>
      <c r="BO2211" s="15"/>
    </row>
    <row r="2212" spans="1:67" ht="15" customHeight="1" x14ac:dyDescent="0.75">
      <c r="A2212" s="10">
        <v>0</v>
      </c>
      <c r="B2212" s="11">
        <v>13600</v>
      </c>
      <c r="C2212" s="11">
        <v>39997</v>
      </c>
      <c r="D2212" s="11">
        <v>56571</v>
      </c>
      <c r="E2212" s="11">
        <v>6</v>
      </c>
      <c r="F2212" s="11">
        <v>0</v>
      </c>
      <c r="G2212" s="11">
        <v>0</v>
      </c>
      <c r="H2212" s="11">
        <v>111.00781886999999</v>
      </c>
      <c r="I2212" s="11">
        <v>2</v>
      </c>
      <c r="J2212" s="11">
        <v>15</v>
      </c>
      <c r="K2212" s="11">
        <v>38.773136983000001</v>
      </c>
      <c r="L2212" s="11" t="s">
        <v>20</v>
      </c>
      <c r="M2212" s="11" t="s">
        <v>14</v>
      </c>
      <c r="N2212" s="11">
        <f t="shared" si="238"/>
        <v>0</v>
      </c>
      <c r="O2212" s="11">
        <f t="shared" si="239"/>
        <v>0</v>
      </c>
      <c r="P2212" s="11">
        <f t="shared" si="240"/>
        <v>1</v>
      </c>
      <c r="Q2212" s="11">
        <f t="shared" si="241"/>
        <v>0</v>
      </c>
      <c r="R2212" s="11">
        <f t="shared" si="242"/>
        <v>0</v>
      </c>
      <c r="S2212" s="11">
        <f t="shared" si="243"/>
        <v>0</v>
      </c>
      <c r="T2212" s="9">
        <f t="shared" si="244"/>
        <v>0</v>
      </c>
      <c r="AT2212" s="18"/>
      <c r="AU2212" s="15"/>
      <c r="AV2212" s="15"/>
      <c r="AW2212" s="15"/>
      <c r="AX2212" s="15"/>
      <c r="AY2212" s="15"/>
      <c r="AZ2212" s="15"/>
      <c r="BA2212" s="15"/>
      <c r="BB2212" s="15"/>
      <c r="BC2212" s="15"/>
      <c r="BD2212" s="15"/>
      <c r="BE2212" s="15"/>
      <c r="BF2212" s="15"/>
      <c r="BG2212" s="15"/>
      <c r="BH2212" s="15"/>
      <c r="BI2212" s="15"/>
      <c r="BJ2212" s="15"/>
      <c r="BK2212" s="15"/>
      <c r="BL2212" s="15"/>
      <c r="BM2212" s="15"/>
      <c r="BN2212" s="15"/>
      <c r="BO2212" s="15"/>
    </row>
    <row r="2213" spans="1:67" ht="15" customHeight="1" x14ac:dyDescent="0.75">
      <c r="A2213" s="10">
        <v>0</v>
      </c>
      <c r="B2213" s="11">
        <v>13600</v>
      </c>
      <c r="C2213" s="11">
        <v>67354</v>
      </c>
      <c r="D2213" s="11">
        <v>81255</v>
      </c>
      <c r="E2213" s="11">
        <v>10</v>
      </c>
      <c r="F2213" s="11">
        <v>0</v>
      </c>
      <c r="G2213" s="11">
        <v>0</v>
      </c>
      <c r="H2213" s="11">
        <v>255.37875693999999</v>
      </c>
      <c r="I2213" s="11">
        <v>4</v>
      </c>
      <c r="J2213" s="11">
        <v>36</v>
      </c>
      <c r="K2213" s="11">
        <v>41.625398584000003</v>
      </c>
      <c r="L2213" s="11" t="s">
        <v>20</v>
      </c>
      <c r="M2213" s="11" t="s">
        <v>15</v>
      </c>
      <c r="N2213" s="11">
        <f t="shared" si="238"/>
        <v>0</v>
      </c>
      <c r="O2213" s="11">
        <f t="shared" si="239"/>
        <v>0</v>
      </c>
      <c r="P2213" s="11">
        <f t="shared" si="240"/>
        <v>0</v>
      </c>
      <c r="Q2213" s="11">
        <f t="shared" si="241"/>
        <v>1</v>
      </c>
      <c r="R2213" s="11">
        <f t="shared" si="242"/>
        <v>0</v>
      </c>
      <c r="S2213" s="11">
        <f t="shared" si="243"/>
        <v>0</v>
      </c>
      <c r="T2213" s="9">
        <f t="shared" si="244"/>
        <v>0</v>
      </c>
      <c r="AT2213" s="18"/>
      <c r="AU2213" s="15"/>
      <c r="AV2213" s="15"/>
      <c r="AW2213" s="15"/>
      <c r="AX2213" s="15"/>
      <c r="AY2213" s="15"/>
      <c r="AZ2213" s="15"/>
      <c r="BA2213" s="15"/>
      <c r="BB2213" s="15"/>
      <c r="BC2213" s="15"/>
      <c r="BD2213" s="15"/>
      <c r="BE2213" s="15"/>
      <c r="BF2213" s="15"/>
      <c r="BG2213" s="15"/>
      <c r="BH2213" s="15"/>
      <c r="BI2213" s="15"/>
      <c r="BJ2213" s="15"/>
      <c r="BK2213" s="15"/>
      <c r="BL2213" s="15"/>
      <c r="BM2213" s="15"/>
      <c r="BN2213" s="15"/>
      <c r="BO2213" s="15"/>
    </row>
    <row r="2214" spans="1:67" ht="15" customHeight="1" x14ac:dyDescent="0.75">
      <c r="A2214" s="10">
        <v>0</v>
      </c>
      <c r="B2214" s="11">
        <v>13600</v>
      </c>
      <c r="C2214" s="11">
        <v>13202</v>
      </c>
      <c r="D2214" s="11">
        <v>50848</v>
      </c>
      <c r="E2214" s="11">
        <v>3</v>
      </c>
      <c r="F2214" s="11">
        <v>0</v>
      </c>
      <c r="G2214" s="11">
        <v>0</v>
      </c>
      <c r="H2214" s="11">
        <v>302.20191511000002</v>
      </c>
      <c r="I2214" s="11">
        <v>0</v>
      </c>
      <c r="J2214" s="11">
        <v>16</v>
      </c>
      <c r="K2214" s="11">
        <v>16.778576691000001</v>
      </c>
      <c r="L2214" s="11" t="s">
        <v>20</v>
      </c>
      <c r="M2214" s="11" t="s">
        <v>18</v>
      </c>
      <c r="N2214" s="11">
        <f t="shared" si="238"/>
        <v>0</v>
      </c>
      <c r="O2214" s="11">
        <f t="shared" si="239"/>
        <v>0</v>
      </c>
      <c r="P2214" s="11">
        <f t="shared" si="240"/>
        <v>0</v>
      </c>
      <c r="Q2214" s="11">
        <f t="shared" si="241"/>
        <v>0</v>
      </c>
      <c r="R2214" s="11">
        <f t="shared" si="242"/>
        <v>0</v>
      </c>
      <c r="S2214" s="11">
        <f t="shared" si="243"/>
        <v>1</v>
      </c>
      <c r="T2214" s="9">
        <f t="shared" si="244"/>
        <v>0</v>
      </c>
      <c r="AT2214" s="18"/>
      <c r="AU2214" s="15"/>
      <c r="AV2214" s="15"/>
      <c r="AW2214" s="15"/>
      <c r="AX2214" s="15"/>
      <c r="AY2214" s="15"/>
      <c r="AZ2214" s="15"/>
      <c r="BA2214" s="15"/>
      <c r="BB2214" s="15"/>
      <c r="BC2214" s="15"/>
      <c r="BD2214" s="15"/>
      <c r="BE2214" s="15"/>
      <c r="BF2214" s="15"/>
      <c r="BG2214" s="15"/>
      <c r="BH2214" s="15"/>
      <c r="BI2214" s="15"/>
      <c r="BJ2214" s="15"/>
      <c r="BK2214" s="15"/>
      <c r="BL2214" s="15"/>
      <c r="BM2214" s="15"/>
      <c r="BN2214" s="15"/>
      <c r="BO2214" s="15"/>
    </row>
    <row r="2215" spans="1:67" ht="15" customHeight="1" x14ac:dyDescent="0.75">
      <c r="A2215" s="10">
        <v>0</v>
      </c>
      <c r="B2215" s="11">
        <v>13600</v>
      </c>
      <c r="C2215" s="11">
        <v>112223</v>
      </c>
      <c r="D2215" s="11">
        <v>144451</v>
      </c>
      <c r="E2215" s="11">
        <v>0</v>
      </c>
      <c r="F2215" s="11">
        <v>0</v>
      </c>
      <c r="G2215" s="11">
        <v>0</v>
      </c>
      <c r="H2215" s="11">
        <v>259.73311697000003</v>
      </c>
      <c r="I2215" s="11">
        <v>1</v>
      </c>
      <c r="J2215" s="11">
        <v>45</v>
      </c>
      <c r="K2215" s="11">
        <v>35.310217008000002</v>
      </c>
      <c r="L2215" s="11" t="s">
        <v>20</v>
      </c>
      <c r="M2215" s="11" t="s">
        <v>18</v>
      </c>
      <c r="N2215" s="11">
        <f t="shared" si="238"/>
        <v>0</v>
      </c>
      <c r="O2215" s="11">
        <f t="shared" si="239"/>
        <v>0</v>
      </c>
      <c r="P2215" s="11">
        <f t="shared" si="240"/>
        <v>0</v>
      </c>
      <c r="Q2215" s="11">
        <f t="shared" si="241"/>
        <v>0</v>
      </c>
      <c r="R2215" s="11">
        <f t="shared" si="242"/>
        <v>0</v>
      </c>
      <c r="S2215" s="11">
        <f t="shared" si="243"/>
        <v>1</v>
      </c>
      <c r="T2215" s="9">
        <f t="shared" si="244"/>
        <v>0</v>
      </c>
      <c r="AT2215" s="18"/>
      <c r="AU2215" s="15"/>
      <c r="AV2215" s="15"/>
      <c r="AW2215" s="15"/>
      <c r="AX2215" s="15"/>
      <c r="AY2215" s="15"/>
      <c r="AZ2215" s="15"/>
      <c r="BA2215" s="15"/>
      <c r="BB2215" s="15"/>
      <c r="BC2215" s="15"/>
      <c r="BD2215" s="15"/>
      <c r="BE2215" s="15"/>
      <c r="BF2215" s="15"/>
      <c r="BG2215" s="15"/>
      <c r="BH2215" s="15"/>
      <c r="BI2215" s="15"/>
      <c r="BJ2215" s="15"/>
      <c r="BK2215" s="15"/>
      <c r="BL2215" s="15"/>
      <c r="BM2215" s="15"/>
      <c r="BN2215" s="15"/>
      <c r="BO2215" s="15"/>
    </row>
    <row r="2216" spans="1:67" ht="15" customHeight="1" x14ac:dyDescent="0.75">
      <c r="A2216" s="10">
        <v>0</v>
      </c>
      <c r="B2216" s="11">
        <v>13700</v>
      </c>
      <c r="C2216" s="11">
        <v>94650</v>
      </c>
      <c r="D2216" s="11">
        <v>109650</v>
      </c>
      <c r="E2216" s="11">
        <v>3.5</v>
      </c>
      <c r="F2216" s="11">
        <v>0</v>
      </c>
      <c r="G2216" s="11">
        <v>1</v>
      </c>
      <c r="H2216" s="11">
        <v>268.83333333000002</v>
      </c>
      <c r="I2216" s="11">
        <v>1</v>
      </c>
      <c r="J2216" s="11">
        <v>34</v>
      </c>
      <c r="K2216" s="11"/>
      <c r="L2216" s="11" t="s">
        <v>20</v>
      </c>
      <c r="M2216" s="11" t="s">
        <v>15</v>
      </c>
      <c r="N2216" s="11">
        <f t="shared" si="238"/>
        <v>0</v>
      </c>
      <c r="O2216" s="11">
        <f t="shared" si="239"/>
        <v>0</v>
      </c>
      <c r="P2216" s="11">
        <f t="shared" si="240"/>
        <v>0</v>
      </c>
      <c r="Q2216" s="11">
        <f t="shared" si="241"/>
        <v>1</v>
      </c>
      <c r="R2216" s="11">
        <f t="shared" si="242"/>
        <v>0</v>
      </c>
      <c r="S2216" s="11">
        <f t="shared" si="243"/>
        <v>0</v>
      </c>
      <c r="T2216" s="9">
        <f t="shared" si="244"/>
        <v>0</v>
      </c>
      <c r="AT2216" s="18"/>
      <c r="AU2216" s="15"/>
      <c r="AV2216" s="15"/>
      <c r="AW2216" s="15"/>
      <c r="AX2216" s="15"/>
      <c r="AY2216" s="15"/>
      <c r="AZ2216" s="15"/>
      <c r="BA2216" s="15"/>
      <c r="BB2216" s="15"/>
      <c r="BC2216" s="15"/>
      <c r="BD2216" s="15"/>
      <c r="BE2216" s="15"/>
      <c r="BF2216" s="15"/>
      <c r="BG2216" s="15"/>
      <c r="BH2216" s="15"/>
      <c r="BI2216" s="15"/>
      <c r="BJ2216" s="15"/>
      <c r="BK2216" s="15"/>
      <c r="BL2216" s="15"/>
      <c r="BM2216" s="15"/>
      <c r="BN2216" s="15"/>
      <c r="BO2216" s="15"/>
    </row>
    <row r="2217" spans="1:67" ht="15" customHeight="1" x14ac:dyDescent="0.75">
      <c r="A2217" s="10">
        <v>0</v>
      </c>
      <c r="B2217" s="11">
        <v>13700</v>
      </c>
      <c r="C2217" s="11">
        <v>81378</v>
      </c>
      <c r="D2217" s="11">
        <v>108628</v>
      </c>
      <c r="E2217" s="11">
        <v>12</v>
      </c>
      <c r="F2217" s="11">
        <v>0</v>
      </c>
      <c r="G2217" s="11">
        <v>2</v>
      </c>
      <c r="H2217" s="11">
        <v>181.72253427999999</v>
      </c>
      <c r="I2217" s="11">
        <v>0</v>
      </c>
      <c r="J2217" s="11">
        <v>27</v>
      </c>
      <c r="K2217" s="11">
        <v>32.652022631000001</v>
      </c>
      <c r="L2217" s="11" t="s">
        <v>13</v>
      </c>
      <c r="M2217" s="11" t="s">
        <v>18</v>
      </c>
      <c r="N2217" s="11">
        <f t="shared" si="238"/>
        <v>1</v>
      </c>
      <c r="O2217" s="11">
        <f t="shared" si="239"/>
        <v>0</v>
      </c>
      <c r="P2217" s="11">
        <f t="shared" si="240"/>
        <v>0</v>
      </c>
      <c r="Q2217" s="11">
        <f t="shared" si="241"/>
        <v>0</v>
      </c>
      <c r="R2217" s="11">
        <f t="shared" si="242"/>
        <v>0</v>
      </c>
      <c r="S2217" s="11">
        <f t="shared" si="243"/>
        <v>1</v>
      </c>
      <c r="T2217" s="9">
        <f t="shared" si="244"/>
        <v>181.72253427999999</v>
      </c>
      <c r="AT2217" s="18"/>
      <c r="AU2217" s="15"/>
      <c r="AV2217" s="15"/>
      <c r="AW2217" s="15"/>
      <c r="AX2217" s="15"/>
      <c r="AY2217" s="15"/>
      <c r="AZ2217" s="15"/>
      <c r="BA2217" s="15"/>
      <c r="BB2217" s="15"/>
      <c r="BC2217" s="15"/>
      <c r="BD2217" s="15"/>
      <c r="BE2217" s="15"/>
      <c r="BF2217" s="15"/>
      <c r="BG2217" s="15"/>
      <c r="BH2217" s="15"/>
      <c r="BI2217" s="15"/>
      <c r="BJ2217" s="15"/>
      <c r="BK2217" s="15"/>
      <c r="BL2217" s="15"/>
      <c r="BM2217" s="15"/>
      <c r="BN2217" s="15"/>
      <c r="BO2217" s="15"/>
    </row>
    <row r="2218" spans="1:67" ht="15" customHeight="1" x14ac:dyDescent="0.75">
      <c r="A2218" s="10">
        <v>0</v>
      </c>
      <c r="B2218" s="11">
        <v>13700</v>
      </c>
      <c r="C2218" s="11">
        <v>96225</v>
      </c>
      <c r="D2218" s="11">
        <v>112676</v>
      </c>
      <c r="E2218" s="11">
        <v>2</v>
      </c>
      <c r="F2218" s="11">
        <v>0</v>
      </c>
      <c r="G2218" s="11">
        <v>0</v>
      </c>
      <c r="H2218" s="11">
        <v>144.53360587</v>
      </c>
      <c r="I2218" s="11">
        <v>1</v>
      </c>
      <c r="J2218" s="11">
        <v>22</v>
      </c>
      <c r="K2218" s="11">
        <v>38.781048257999998</v>
      </c>
      <c r="L2218" s="11" t="s">
        <v>13</v>
      </c>
      <c r="M2218" s="11" t="s">
        <v>15</v>
      </c>
      <c r="N2218" s="11">
        <f t="shared" si="238"/>
        <v>1</v>
      </c>
      <c r="O2218" s="11">
        <f t="shared" si="239"/>
        <v>0</v>
      </c>
      <c r="P2218" s="11">
        <f t="shared" si="240"/>
        <v>0</v>
      </c>
      <c r="Q2218" s="11">
        <f t="shared" si="241"/>
        <v>1</v>
      </c>
      <c r="R2218" s="11">
        <f t="shared" si="242"/>
        <v>0</v>
      </c>
      <c r="S2218" s="11">
        <f t="shared" si="243"/>
        <v>0</v>
      </c>
      <c r="T2218" s="9">
        <f t="shared" si="244"/>
        <v>144.53360587</v>
      </c>
      <c r="AT2218" s="18"/>
      <c r="AU2218" s="15"/>
      <c r="AV2218" s="15"/>
      <c r="AW2218" s="15"/>
      <c r="AX2218" s="15"/>
      <c r="AY2218" s="15"/>
      <c r="AZ2218" s="15"/>
      <c r="BA2218" s="15"/>
      <c r="BB2218" s="15"/>
      <c r="BC2218" s="15"/>
      <c r="BD2218" s="15"/>
      <c r="BE2218" s="15"/>
      <c r="BF2218" s="15"/>
      <c r="BG2218" s="15"/>
      <c r="BH2218" s="15"/>
      <c r="BI2218" s="15"/>
      <c r="BJ2218" s="15"/>
      <c r="BK2218" s="15"/>
      <c r="BL2218" s="15"/>
      <c r="BM2218" s="15"/>
      <c r="BN2218" s="15"/>
      <c r="BO2218" s="15"/>
    </row>
    <row r="2219" spans="1:67" ht="15" customHeight="1" x14ac:dyDescent="0.75">
      <c r="A2219" s="10">
        <v>0</v>
      </c>
      <c r="B2219" s="11">
        <v>13700</v>
      </c>
      <c r="C2219" s="11">
        <v>38981</v>
      </c>
      <c r="D2219" s="11">
        <v>67536</v>
      </c>
      <c r="E2219" s="11"/>
      <c r="F2219" s="11"/>
      <c r="G2219" s="11"/>
      <c r="H2219" s="11"/>
      <c r="I2219" s="11"/>
      <c r="J2219" s="11"/>
      <c r="K2219" s="11">
        <v>35.188159859000002</v>
      </c>
      <c r="L2219" s="11" t="s">
        <v>20</v>
      </c>
      <c r="M2219" s="11" t="s">
        <v>17</v>
      </c>
      <c r="N2219" s="11">
        <f t="shared" si="238"/>
        <v>0</v>
      </c>
      <c r="O2219" s="11">
        <f t="shared" si="239"/>
        <v>1</v>
      </c>
      <c r="P2219" s="11">
        <f t="shared" si="240"/>
        <v>0</v>
      </c>
      <c r="Q2219" s="11">
        <f t="shared" si="241"/>
        <v>0</v>
      </c>
      <c r="R2219" s="11">
        <f t="shared" si="242"/>
        <v>0</v>
      </c>
      <c r="S2219" s="11">
        <f t="shared" si="243"/>
        <v>0</v>
      </c>
      <c r="T2219" s="9">
        <f t="shared" si="244"/>
        <v>0</v>
      </c>
      <c r="AT2219" s="18"/>
      <c r="AU2219" s="15"/>
      <c r="AV2219" s="15"/>
      <c r="AW2219" s="15"/>
      <c r="AX2219" s="15"/>
      <c r="AY2219" s="15"/>
      <c r="AZ2219" s="15"/>
      <c r="BA2219" s="15"/>
      <c r="BB2219" s="15"/>
      <c r="BC2219" s="15"/>
      <c r="BD2219" s="15"/>
      <c r="BE2219" s="15"/>
      <c r="BF2219" s="15"/>
      <c r="BG2219" s="15"/>
      <c r="BH2219" s="15"/>
      <c r="BI2219" s="15"/>
      <c r="BJ2219" s="15"/>
      <c r="BK2219" s="15"/>
      <c r="BL2219" s="15"/>
      <c r="BM2219" s="15"/>
      <c r="BN2219" s="15"/>
      <c r="BO2219" s="15"/>
    </row>
    <row r="2220" spans="1:67" ht="15" customHeight="1" x14ac:dyDescent="0.75">
      <c r="A2220" s="10">
        <v>0</v>
      </c>
      <c r="B2220" s="11">
        <v>13700</v>
      </c>
      <c r="C2220" s="11">
        <v>84761</v>
      </c>
      <c r="D2220" s="11">
        <v>95382</v>
      </c>
      <c r="E2220" s="11"/>
      <c r="F2220" s="11">
        <v>0</v>
      </c>
      <c r="G2220" s="11">
        <v>0</v>
      </c>
      <c r="H2220" s="11">
        <v>171.94583874</v>
      </c>
      <c r="I2220" s="11">
        <v>1</v>
      </c>
      <c r="J2220" s="11">
        <v>25</v>
      </c>
      <c r="K2220" s="11">
        <v>41.960105913</v>
      </c>
      <c r="L2220" s="11" t="s">
        <v>13</v>
      </c>
      <c r="M2220" s="11" t="s">
        <v>15</v>
      </c>
      <c r="N2220" s="11">
        <f t="shared" si="238"/>
        <v>1</v>
      </c>
      <c r="O2220" s="11">
        <f t="shared" si="239"/>
        <v>0</v>
      </c>
      <c r="P2220" s="11">
        <f t="shared" si="240"/>
        <v>0</v>
      </c>
      <c r="Q2220" s="11">
        <f t="shared" si="241"/>
        <v>1</v>
      </c>
      <c r="R2220" s="11">
        <f t="shared" si="242"/>
        <v>0</v>
      </c>
      <c r="S2220" s="11">
        <f t="shared" si="243"/>
        <v>0</v>
      </c>
      <c r="T2220" s="9">
        <f t="shared" si="244"/>
        <v>171.94583874</v>
      </c>
      <c r="AT2220" s="18"/>
      <c r="AU2220" s="15"/>
      <c r="AV2220" s="15"/>
      <c r="AW2220" s="15"/>
      <c r="AX2220" s="15"/>
      <c r="AY2220" s="15"/>
      <c r="AZ2220" s="15"/>
      <c r="BA2220" s="15"/>
      <c r="BB2220" s="15"/>
      <c r="BC2220" s="15"/>
      <c r="BD2220" s="15"/>
      <c r="BE2220" s="15"/>
      <c r="BF2220" s="15"/>
      <c r="BG2220" s="15"/>
      <c r="BH2220" s="15"/>
      <c r="BI2220" s="15"/>
      <c r="BJ2220" s="15"/>
      <c r="BK2220" s="15"/>
      <c r="BL2220" s="15"/>
      <c r="BM2220" s="15"/>
      <c r="BN2220" s="15"/>
      <c r="BO2220" s="15"/>
    </row>
    <row r="2221" spans="1:67" ht="15" customHeight="1" x14ac:dyDescent="0.75">
      <c r="A2221" s="10">
        <v>1</v>
      </c>
      <c r="B2221" s="11">
        <v>13700</v>
      </c>
      <c r="C2221" s="11">
        <v>74147</v>
      </c>
      <c r="D2221" s="11">
        <v>92427</v>
      </c>
      <c r="E2221" s="11">
        <v>7</v>
      </c>
      <c r="F2221" s="11">
        <v>0</v>
      </c>
      <c r="G2221" s="11">
        <v>3</v>
      </c>
      <c r="H2221" s="11">
        <v>181.30579978</v>
      </c>
      <c r="I2221" s="11">
        <v>0</v>
      </c>
      <c r="J2221" s="11">
        <v>33</v>
      </c>
      <c r="K2221" s="11">
        <v>39.272466342999998</v>
      </c>
      <c r="L2221" s="11" t="s">
        <v>20</v>
      </c>
      <c r="M2221" s="11" t="s">
        <v>14</v>
      </c>
      <c r="N2221" s="11">
        <f t="shared" si="238"/>
        <v>0</v>
      </c>
      <c r="O2221" s="11">
        <f t="shared" si="239"/>
        <v>0</v>
      </c>
      <c r="P2221" s="11">
        <f t="shared" si="240"/>
        <v>1</v>
      </c>
      <c r="Q2221" s="11">
        <f t="shared" si="241"/>
        <v>0</v>
      </c>
      <c r="R2221" s="11">
        <f t="shared" si="242"/>
        <v>0</v>
      </c>
      <c r="S2221" s="11">
        <f t="shared" si="243"/>
        <v>0</v>
      </c>
      <c r="T2221" s="9">
        <f t="shared" si="244"/>
        <v>0</v>
      </c>
      <c r="AT2221" s="18"/>
      <c r="AU2221" s="15"/>
      <c r="AV2221" s="15"/>
      <c r="AW2221" s="15"/>
      <c r="AX2221" s="15"/>
      <c r="AY2221" s="15"/>
      <c r="AZ2221" s="15"/>
      <c r="BA2221" s="15"/>
      <c r="BB2221" s="15"/>
      <c r="BC2221" s="15"/>
      <c r="BD2221" s="15"/>
      <c r="BE2221" s="15"/>
      <c r="BF2221" s="15"/>
      <c r="BG2221" s="15"/>
      <c r="BH2221" s="15"/>
      <c r="BI2221" s="15"/>
      <c r="BJ2221" s="15"/>
      <c r="BK2221" s="15"/>
      <c r="BL2221" s="15"/>
      <c r="BM2221" s="15"/>
      <c r="BN2221" s="15"/>
      <c r="BO2221" s="15"/>
    </row>
    <row r="2222" spans="1:67" ht="15" customHeight="1" x14ac:dyDescent="0.75">
      <c r="A2222" s="10">
        <v>0</v>
      </c>
      <c r="B2222" s="11">
        <v>13700</v>
      </c>
      <c r="C2222" s="11">
        <v>89345</v>
      </c>
      <c r="D2222" s="11">
        <v>105590</v>
      </c>
      <c r="E2222" s="11">
        <v>6</v>
      </c>
      <c r="F2222" s="11">
        <v>0</v>
      </c>
      <c r="G2222" s="11">
        <v>0</v>
      </c>
      <c r="H2222" s="11">
        <v>201.04240207999999</v>
      </c>
      <c r="I2222" s="11">
        <v>2</v>
      </c>
      <c r="J2222" s="11">
        <v>37</v>
      </c>
      <c r="K2222" s="11">
        <v>43.471677292000003</v>
      </c>
      <c r="L2222" s="11" t="s">
        <v>20</v>
      </c>
      <c r="M2222" s="11" t="s">
        <v>18</v>
      </c>
      <c r="N2222" s="11">
        <f t="shared" si="238"/>
        <v>0</v>
      </c>
      <c r="O2222" s="11">
        <f t="shared" si="239"/>
        <v>0</v>
      </c>
      <c r="P2222" s="11">
        <f t="shared" si="240"/>
        <v>0</v>
      </c>
      <c r="Q2222" s="11">
        <f t="shared" si="241"/>
        <v>0</v>
      </c>
      <c r="R2222" s="11">
        <f t="shared" si="242"/>
        <v>0</v>
      </c>
      <c r="S2222" s="11">
        <f t="shared" si="243"/>
        <v>1</v>
      </c>
      <c r="T2222" s="9">
        <f t="shared" si="244"/>
        <v>0</v>
      </c>
      <c r="AT2222" s="18"/>
      <c r="AU2222" s="15"/>
      <c r="AV2222" s="15"/>
      <c r="AW2222" s="15"/>
      <c r="AX2222" s="15"/>
      <c r="AY2222" s="15"/>
      <c r="AZ2222" s="15"/>
      <c r="BA2222" s="15"/>
      <c r="BB2222" s="15"/>
      <c r="BC2222" s="15"/>
      <c r="BD2222" s="15"/>
      <c r="BE2222" s="15"/>
      <c r="BF2222" s="15"/>
      <c r="BG2222" s="15"/>
      <c r="BH2222" s="15"/>
      <c r="BI2222" s="15"/>
      <c r="BJ2222" s="15"/>
      <c r="BK2222" s="15"/>
      <c r="BL2222" s="15"/>
      <c r="BM2222" s="15"/>
      <c r="BN2222" s="15"/>
      <c r="BO2222" s="15"/>
    </row>
    <row r="2223" spans="1:67" ht="15" customHeight="1" x14ac:dyDescent="0.75">
      <c r="A2223" s="10">
        <v>0</v>
      </c>
      <c r="B2223" s="11">
        <v>13700</v>
      </c>
      <c r="C2223" s="11">
        <v>80300</v>
      </c>
      <c r="D2223" s="11">
        <v>98088</v>
      </c>
      <c r="E2223" s="11">
        <v>1</v>
      </c>
      <c r="F2223" s="11">
        <v>0</v>
      </c>
      <c r="G2223" s="11">
        <v>0</v>
      </c>
      <c r="H2223" s="11">
        <v>66.723946838000003</v>
      </c>
      <c r="I2223" s="11">
        <v>0</v>
      </c>
      <c r="J2223" s="11">
        <v>20</v>
      </c>
      <c r="K2223" s="11">
        <v>36.516532499</v>
      </c>
      <c r="L2223" s="11" t="s">
        <v>13</v>
      </c>
      <c r="M2223" s="11" t="s">
        <v>18</v>
      </c>
      <c r="N2223" s="11">
        <f t="shared" si="238"/>
        <v>1</v>
      </c>
      <c r="O2223" s="11">
        <f t="shared" si="239"/>
        <v>0</v>
      </c>
      <c r="P2223" s="11">
        <f t="shared" si="240"/>
        <v>0</v>
      </c>
      <c r="Q2223" s="11">
        <f t="shared" si="241"/>
        <v>0</v>
      </c>
      <c r="R2223" s="11">
        <f t="shared" si="242"/>
        <v>0</v>
      </c>
      <c r="S2223" s="11">
        <f t="shared" si="243"/>
        <v>1</v>
      </c>
      <c r="T2223" s="9">
        <f t="shared" si="244"/>
        <v>66.723946838000003</v>
      </c>
      <c r="AT2223" s="18"/>
      <c r="AU2223" s="15"/>
      <c r="AV2223" s="15"/>
      <c r="AW2223" s="15"/>
      <c r="AX2223" s="15"/>
      <c r="AY2223" s="15"/>
      <c r="AZ2223" s="15"/>
      <c r="BA2223" s="15"/>
      <c r="BB2223" s="15"/>
      <c r="BC2223" s="15"/>
      <c r="BD2223" s="15"/>
      <c r="BE2223" s="15"/>
      <c r="BF2223" s="15"/>
      <c r="BG2223" s="15"/>
      <c r="BH2223" s="15"/>
      <c r="BI2223" s="15"/>
      <c r="BJ2223" s="15"/>
      <c r="BK2223" s="15"/>
      <c r="BL2223" s="15"/>
      <c r="BM2223" s="15"/>
      <c r="BN2223" s="15"/>
      <c r="BO2223" s="15"/>
    </row>
    <row r="2224" spans="1:67" ht="15" customHeight="1" x14ac:dyDescent="0.75">
      <c r="A2224" s="10">
        <v>0</v>
      </c>
      <c r="B2224" s="11">
        <v>13700</v>
      </c>
      <c r="C2224" s="11">
        <v>90714</v>
      </c>
      <c r="D2224" s="11">
        <v>120292</v>
      </c>
      <c r="E2224" s="11">
        <v>11</v>
      </c>
      <c r="F2224" s="11">
        <v>0</v>
      </c>
      <c r="G2224" s="11">
        <v>0</v>
      </c>
      <c r="H2224" s="11">
        <v>215.61201632999999</v>
      </c>
      <c r="I2224" s="11">
        <v>0</v>
      </c>
      <c r="J2224" s="11">
        <v>13</v>
      </c>
      <c r="K2224" s="11">
        <v>40.304301342999999</v>
      </c>
      <c r="L2224" s="11" t="s">
        <v>20</v>
      </c>
      <c r="M2224" s="11" t="s">
        <v>15</v>
      </c>
      <c r="N2224" s="11">
        <f t="shared" si="238"/>
        <v>0</v>
      </c>
      <c r="O2224" s="11">
        <f t="shared" si="239"/>
        <v>0</v>
      </c>
      <c r="P2224" s="11">
        <f t="shared" si="240"/>
        <v>0</v>
      </c>
      <c r="Q2224" s="11">
        <f t="shared" si="241"/>
        <v>1</v>
      </c>
      <c r="R2224" s="11">
        <f t="shared" si="242"/>
        <v>0</v>
      </c>
      <c r="S2224" s="11">
        <f t="shared" si="243"/>
        <v>0</v>
      </c>
      <c r="T2224" s="9">
        <f t="shared" si="244"/>
        <v>0</v>
      </c>
      <c r="AT2224" s="18"/>
      <c r="AU2224" s="15"/>
      <c r="AV2224" s="15"/>
      <c r="AW2224" s="15"/>
      <c r="AX2224" s="15"/>
      <c r="AY2224" s="15"/>
      <c r="AZ2224" s="15"/>
      <c r="BA2224" s="15"/>
      <c r="BB2224" s="15"/>
      <c r="BC2224" s="15"/>
      <c r="BD2224" s="15"/>
      <c r="BE2224" s="15"/>
      <c r="BF2224" s="15"/>
      <c r="BG2224" s="15"/>
      <c r="BH2224" s="15"/>
      <c r="BI2224" s="15"/>
      <c r="BJ2224" s="15"/>
      <c r="BK2224" s="15"/>
      <c r="BL2224" s="15"/>
      <c r="BM2224" s="15"/>
      <c r="BN2224" s="15"/>
      <c r="BO2224" s="15"/>
    </row>
    <row r="2225" spans="1:67" ht="15" customHeight="1" x14ac:dyDescent="0.75">
      <c r="A2225" s="10">
        <v>1</v>
      </c>
      <c r="B2225" s="11">
        <v>13700</v>
      </c>
      <c r="C2225" s="11">
        <v>59012</v>
      </c>
      <c r="D2225" s="11">
        <v>81465</v>
      </c>
      <c r="E2225" s="11">
        <v>12</v>
      </c>
      <c r="F2225" s="11">
        <v>0</v>
      </c>
      <c r="G2225" s="11">
        <v>0</v>
      </c>
      <c r="H2225" s="11">
        <v>167.43333333000001</v>
      </c>
      <c r="I2225" s="11">
        <v>0</v>
      </c>
      <c r="J2225" s="11">
        <v>31</v>
      </c>
      <c r="K2225" s="11"/>
      <c r="L2225" s="11" t="s">
        <v>20</v>
      </c>
      <c r="M2225" s="11" t="s">
        <v>17</v>
      </c>
      <c r="N2225" s="11">
        <f t="shared" si="238"/>
        <v>0</v>
      </c>
      <c r="O2225" s="11">
        <f t="shared" si="239"/>
        <v>1</v>
      </c>
      <c r="P2225" s="11">
        <f t="shared" si="240"/>
        <v>0</v>
      </c>
      <c r="Q2225" s="11">
        <f t="shared" si="241"/>
        <v>0</v>
      </c>
      <c r="R2225" s="11">
        <f t="shared" si="242"/>
        <v>0</v>
      </c>
      <c r="S2225" s="11">
        <f t="shared" si="243"/>
        <v>0</v>
      </c>
      <c r="T2225" s="9">
        <f t="shared" si="244"/>
        <v>0</v>
      </c>
      <c r="AT2225" s="18"/>
      <c r="AU2225" s="15"/>
      <c r="AV2225" s="15"/>
      <c r="AW2225" s="15"/>
      <c r="AX2225" s="15"/>
      <c r="AY2225" s="15"/>
      <c r="AZ2225" s="15"/>
      <c r="BA2225" s="15"/>
      <c r="BB2225" s="15"/>
      <c r="BC2225" s="15"/>
      <c r="BD2225" s="15"/>
      <c r="BE2225" s="15"/>
      <c r="BF2225" s="15"/>
      <c r="BG2225" s="15"/>
      <c r="BH2225" s="15"/>
      <c r="BI2225" s="15"/>
      <c r="BJ2225" s="15"/>
      <c r="BK2225" s="15"/>
      <c r="BL2225" s="15"/>
      <c r="BM2225" s="15"/>
      <c r="BN2225" s="15"/>
      <c r="BO2225" s="15"/>
    </row>
    <row r="2226" spans="1:67" ht="15" customHeight="1" x14ac:dyDescent="0.75">
      <c r="A2226" s="10">
        <v>0</v>
      </c>
      <c r="B2226" s="11">
        <v>13700</v>
      </c>
      <c r="C2226" s="11">
        <v>35825</v>
      </c>
      <c r="D2226" s="11">
        <v>66612</v>
      </c>
      <c r="E2226" s="11">
        <v>22</v>
      </c>
      <c r="F2226" s="11">
        <v>0</v>
      </c>
      <c r="G2226" s="11">
        <v>0</v>
      </c>
      <c r="H2226" s="11">
        <v>231.9014789</v>
      </c>
      <c r="I2226" s="11">
        <v>2</v>
      </c>
      <c r="J2226" s="11">
        <v>29</v>
      </c>
      <c r="K2226" s="11">
        <v>26.702473441999999</v>
      </c>
      <c r="L2226" s="11" t="s">
        <v>20</v>
      </c>
      <c r="M2226" s="11" t="s">
        <v>15</v>
      </c>
      <c r="N2226" s="11">
        <f t="shared" si="238"/>
        <v>0</v>
      </c>
      <c r="O2226" s="11">
        <f t="shared" si="239"/>
        <v>0</v>
      </c>
      <c r="P2226" s="11">
        <f t="shared" si="240"/>
        <v>0</v>
      </c>
      <c r="Q2226" s="11">
        <f t="shared" si="241"/>
        <v>1</v>
      </c>
      <c r="R2226" s="11">
        <f t="shared" si="242"/>
        <v>0</v>
      </c>
      <c r="S2226" s="11">
        <f t="shared" si="243"/>
        <v>0</v>
      </c>
      <c r="T2226" s="9">
        <f t="shared" si="244"/>
        <v>0</v>
      </c>
      <c r="AT2226" s="18"/>
      <c r="AU2226" s="15"/>
      <c r="AV2226" s="15"/>
      <c r="AW2226" s="15"/>
      <c r="AX2226" s="15"/>
      <c r="AY2226" s="15"/>
      <c r="AZ2226" s="15"/>
      <c r="BA2226" s="15"/>
      <c r="BB2226" s="15"/>
      <c r="BC2226" s="15"/>
      <c r="BD2226" s="15"/>
      <c r="BE2226" s="15"/>
      <c r="BF2226" s="15"/>
      <c r="BG2226" s="15"/>
      <c r="BH2226" s="15"/>
      <c r="BI2226" s="15"/>
      <c r="BJ2226" s="15"/>
      <c r="BK2226" s="15"/>
      <c r="BL2226" s="15"/>
      <c r="BM2226" s="15"/>
      <c r="BN2226" s="15"/>
      <c r="BO2226" s="15"/>
    </row>
    <row r="2227" spans="1:67" ht="15" customHeight="1" x14ac:dyDescent="0.75">
      <c r="A2227" s="10">
        <v>0</v>
      </c>
      <c r="B2227" s="11">
        <v>13700</v>
      </c>
      <c r="C2227" s="11">
        <v>27536</v>
      </c>
      <c r="D2227" s="11">
        <v>45819</v>
      </c>
      <c r="E2227" s="11">
        <v>7</v>
      </c>
      <c r="F2227" s="11">
        <v>0</v>
      </c>
      <c r="G2227" s="11">
        <v>0</v>
      </c>
      <c r="H2227" s="11">
        <v>73.455765866999997</v>
      </c>
      <c r="I2227" s="11">
        <v>2</v>
      </c>
      <c r="J2227" s="11">
        <v>12</v>
      </c>
      <c r="K2227" s="11">
        <v>28.709192905999998</v>
      </c>
      <c r="L2227" s="11" t="s">
        <v>13</v>
      </c>
      <c r="M2227" s="11" t="s">
        <v>14</v>
      </c>
      <c r="N2227" s="11">
        <f t="shared" si="238"/>
        <v>1</v>
      </c>
      <c r="O2227" s="11">
        <f t="shared" si="239"/>
        <v>0</v>
      </c>
      <c r="P2227" s="11">
        <f t="shared" si="240"/>
        <v>1</v>
      </c>
      <c r="Q2227" s="11">
        <f t="shared" si="241"/>
        <v>0</v>
      </c>
      <c r="R2227" s="11">
        <f t="shared" si="242"/>
        <v>0</v>
      </c>
      <c r="S2227" s="11">
        <f t="shared" si="243"/>
        <v>0</v>
      </c>
      <c r="T2227" s="9">
        <f t="shared" si="244"/>
        <v>73.455765866999997</v>
      </c>
      <c r="AT2227" s="18"/>
      <c r="AU2227" s="15"/>
      <c r="AV2227" s="15"/>
      <c r="AW2227" s="15"/>
      <c r="AX2227" s="15"/>
      <c r="AY2227" s="15"/>
      <c r="AZ2227" s="15"/>
      <c r="BA2227" s="15"/>
      <c r="BB2227" s="15"/>
      <c r="BC2227" s="15"/>
      <c r="BD2227" s="15"/>
      <c r="BE2227" s="15"/>
      <c r="BF2227" s="15"/>
      <c r="BG2227" s="15"/>
      <c r="BH2227" s="15"/>
      <c r="BI2227" s="15"/>
      <c r="BJ2227" s="15"/>
      <c r="BK2227" s="15"/>
      <c r="BL2227" s="15"/>
      <c r="BM2227" s="15"/>
      <c r="BN2227" s="15"/>
      <c r="BO2227" s="15"/>
    </row>
    <row r="2228" spans="1:67" ht="15" customHeight="1" x14ac:dyDescent="0.75">
      <c r="A2228" s="10">
        <v>0</v>
      </c>
      <c r="B2228" s="11">
        <v>13700</v>
      </c>
      <c r="C2228" s="11">
        <v>70018</v>
      </c>
      <c r="D2228" s="11">
        <v>89803</v>
      </c>
      <c r="E2228" s="11">
        <v>24</v>
      </c>
      <c r="F2228" s="11">
        <v>0</v>
      </c>
      <c r="G2228" s="11">
        <v>0</v>
      </c>
      <c r="H2228" s="11">
        <v>154.75212087</v>
      </c>
      <c r="I2228" s="11">
        <v>1</v>
      </c>
      <c r="J2228" s="11">
        <v>13</v>
      </c>
      <c r="K2228" s="11">
        <v>39.389908828000003</v>
      </c>
      <c r="L2228" s="11" t="s">
        <v>13</v>
      </c>
      <c r="M2228" s="11" t="s">
        <v>15</v>
      </c>
      <c r="N2228" s="11">
        <f t="shared" si="238"/>
        <v>1</v>
      </c>
      <c r="O2228" s="11">
        <f t="shared" si="239"/>
        <v>0</v>
      </c>
      <c r="P2228" s="11">
        <f t="shared" si="240"/>
        <v>0</v>
      </c>
      <c r="Q2228" s="11">
        <f t="shared" si="241"/>
        <v>1</v>
      </c>
      <c r="R2228" s="11">
        <f t="shared" si="242"/>
        <v>0</v>
      </c>
      <c r="S2228" s="11">
        <f t="shared" si="243"/>
        <v>0</v>
      </c>
      <c r="T2228" s="9">
        <f t="shared" si="244"/>
        <v>154.75212087</v>
      </c>
      <c r="AT2228" s="18"/>
      <c r="AU2228" s="15"/>
      <c r="AV2228" s="15"/>
      <c r="AW2228" s="15"/>
      <c r="AX2228" s="15"/>
      <c r="AY2228" s="15"/>
      <c r="AZ2228" s="15"/>
      <c r="BA2228" s="15"/>
      <c r="BB2228" s="15"/>
      <c r="BC2228" s="15"/>
      <c r="BD2228" s="15"/>
      <c r="BE2228" s="15"/>
      <c r="BF2228" s="15"/>
      <c r="BG2228" s="15"/>
      <c r="BH2228" s="15"/>
      <c r="BI2228" s="15"/>
      <c r="BJ2228" s="15"/>
      <c r="BK2228" s="15"/>
      <c r="BL2228" s="15"/>
      <c r="BM2228" s="15"/>
      <c r="BN2228" s="15"/>
      <c r="BO2228" s="15"/>
    </row>
    <row r="2229" spans="1:67" ht="15" customHeight="1" x14ac:dyDescent="0.75">
      <c r="A2229" s="10">
        <v>0</v>
      </c>
      <c r="B2229" s="11">
        <v>13700</v>
      </c>
      <c r="C2229" s="11">
        <v>58788</v>
      </c>
      <c r="D2229" s="11">
        <v>87260</v>
      </c>
      <c r="E2229" s="11">
        <v>14</v>
      </c>
      <c r="F2229" s="11">
        <v>0</v>
      </c>
      <c r="G2229" s="11">
        <v>0</v>
      </c>
      <c r="H2229" s="11">
        <v>103.69281836</v>
      </c>
      <c r="I2229" s="11">
        <v>0</v>
      </c>
      <c r="J2229" s="11">
        <v>24</v>
      </c>
      <c r="K2229" s="11">
        <v>36.665318538999998</v>
      </c>
      <c r="L2229" s="11" t="s">
        <v>20</v>
      </c>
      <c r="M2229" s="11" t="s">
        <v>15</v>
      </c>
      <c r="N2229" s="11">
        <f t="shared" si="238"/>
        <v>0</v>
      </c>
      <c r="O2229" s="11">
        <f t="shared" si="239"/>
        <v>0</v>
      </c>
      <c r="P2229" s="11">
        <f t="shared" si="240"/>
        <v>0</v>
      </c>
      <c r="Q2229" s="11">
        <f t="shared" si="241"/>
        <v>1</v>
      </c>
      <c r="R2229" s="11">
        <f t="shared" si="242"/>
        <v>0</v>
      </c>
      <c r="S2229" s="11">
        <f t="shared" si="243"/>
        <v>0</v>
      </c>
      <c r="T2229" s="9">
        <f t="shared" si="244"/>
        <v>0</v>
      </c>
      <c r="AT2229" s="18"/>
      <c r="AU2229" s="15"/>
      <c r="AV2229" s="15"/>
      <c r="AW2229" s="15"/>
      <c r="AX2229" s="15"/>
      <c r="AY2229" s="15"/>
      <c r="AZ2229" s="15"/>
      <c r="BA2229" s="15"/>
      <c r="BB2229" s="15"/>
      <c r="BC2229" s="15"/>
      <c r="BD2229" s="15"/>
      <c r="BE2229" s="15"/>
      <c r="BF2229" s="15"/>
      <c r="BG2229" s="15"/>
      <c r="BH2229" s="15"/>
      <c r="BI2229" s="15"/>
      <c r="BJ2229" s="15"/>
      <c r="BK2229" s="15"/>
      <c r="BL2229" s="15"/>
      <c r="BM2229" s="15"/>
      <c r="BN2229" s="15"/>
      <c r="BO2229" s="15"/>
    </row>
    <row r="2230" spans="1:67" ht="15" customHeight="1" x14ac:dyDescent="0.75">
      <c r="A2230" s="10">
        <v>1</v>
      </c>
      <c r="B2230" s="11">
        <v>13700</v>
      </c>
      <c r="C2230" s="11">
        <v>46000</v>
      </c>
      <c r="D2230" s="11">
        <v>81000</v>
      </c>
      <c r="E2230" s="11">
        <v>1.5</v>
      </c>
      <c r="F2230" s="11">
        <v>0</v>
      </c>
      <c r="G2230" s="11">
        <v>1</v>
      </c>
      <c r="H2230" s="11">
        <v>101.56666667</v>
      </c>
      <c r="I2230" s="11">
        <v>0</v>
      </c>
      <c r="J2230" s="11">
        <v>25</v>
      </c>
      <c r="K2230" s="11"/>
      <c r="L2230" s="11" t="s">
        <v>20</v>
      </c>
      <c r="M2230" s="11" t="s">
        <v>18</v>
      </c>
      <c r="N2230" s="11">
        <f t="shared" si="238"/>
        <v>0</v>
      </c>
      <c r="O2230" s="11">
        <f t="shared" si="239"/>
        <v>0</v>
      </c>
      <c r="P2230" s="11">
        <f t="shared" si="240"/>
        <v>0</v>
      </c>
      <c r="Q2230" s="11">
        <f t="shared" si="241"/>
        <v>0</v>
      </c>
      <c r="R2230" s="11">
        <f t="shared" si="242"/>
        <v>0</v>
      </c>
      <c r="S2230" s="11">
        <f t="shared" si="243"/>
        <v>1</v>
      </c>
      <c r="T2230" s="9">
        <f t="shared" si="244"/>
        <v>0</v>
      </c>
      <c r="AT2230" s="18"/>
      <c r="AU2230" s="15"/>
      <c r="AV2230" s="15"/>
      <c r="AW2230" s="15"/>
      <c r="AX2230" s="15"/>
      <c r="AY2230" s="15"/>
      <c r="AZ2230" s="15"/>
      <c r="BA2230" s="15"/>
      <c r="BB2230" s="15"/>
      <c r="BC2230" s="15"/>
      <c r="BD2230" s="15"/>
      <c r="BE2230" s="15"/>
      <c r="BF2230" s="15"/>
      <c r="BG2230" s="15"/>
      <c r="BH2230" s="15"/>
      <c r="BI2230" s="15"/>
      <c r="BJ2230" s="15"/>
      <c r="BK2230" s="15"/>
      <c r="BL2230" s="15"/>
      <c r="BM2230" s="15"/>
      <c r="BN2230" s="15"/>
      <c r="BO2230" s="15"/>
    </row>
    <row r="2231" spans="1:67" ht="15" customHeight="1" x14ac:dyDescent="0.75">
      <c r="A2231" s="10">
        <v>0</v>
      </c>
      <c r="B2231" s="11">
        <v>13700</v>
      </c>
      <c r="C2231" s="11">
        <v>64486</v>
      </c>
      <c r="D2231" s="11">
        <v>84759</v>
      </c>
      <c r="E2231" s="11">
        <v>4</v>
      </c>
      <c r="F2231" s="11">
        <v>2</v>
      </c>
      <c r="G2231" s="11">
        <v>3</v>
      </c>
      <c r="H2231" s="11">
        <v>182.18025649</v>
      </c>
      <c r="I2231" s="11">
        <v>3</v>
      </c>
      <c r="J2231" s="11">
        <v>29</v>
      </c>
      <c r="K2231" s="11">
        <v>37.073413461000001</v>
      </c>
      <c r="L2231" s="11" t="s">
        <v>20</v>
      </c>
      <c r="M2231" s="11" t="s">
        <v>15</v>
      </c>
      <c r="N2231" s="11">
        <f t="shared" si="238"/>
        <v>0</v>
      </c>
      <c r="O2231" s="11">
        <f t="shared" si="239"/>
        <v>0</v>
      </c>
      <c r="P2231" s="11">
        <f t="shared" si="240"/>
        <v>0</v>
      </c>
      <c r="Q2231" s="11">
        <f t="shared" si="241"/>
        <v>1</v>
      </c>
      <c r="R2231" s="11">
        <f t="shared" si="242"/>
        <v>0</v>
      </c>
      <c r="S2231" s="11">
        <f t="shared" si="243"/>
        <v>0</v>
      </c>
      <c r="T2231" s="9">
        <f t="shared" si="244"/>
        <v>0</v>
      </c>
      <c r="AT2231" s="18"/>
      <c r="AU2231" s="15"/>
      <c r="AV2231" s="15"/>
      <c r="AW2231" s="15"/>
      <c r="AX2231" s="15"/>
      <c r="AY2231" s="15"/>
      <c r="AZ2231" s="15"/>
      <c r="BA2231" s="15"/>
      <c r="BB2231" s="15"/>
      <c r="BC2231" s="15"/>
      <c r="BD2231" s="15"/>
      <c r="BE2231" s="15"/>
      <c r="BF2231" s="15"/>
      <c r="BG2231" s="15"/>
      <c r="BH2231" s="15"/>
      <c r="BI2231" s="15"/>
      <c r="BJ2231" s="15"/>
      <c r="BK2231" s="15"/>
      <c r="BL2231" s="15"/>
      <c r="BM2231" s="15"/>
      <c r="BN2231" s="15"/>
      <c r="BO2231" s="15"/>
    </row>
    <row r="2232" spans="1:67" ht="15" customHeight="1" x14ac:dyDescent="0.75">
      <c r="A2232" s="10">
        <v>0</v>
      </c>
      <c r="B2232" s="11">
        <v>13700</v>
      </c>
      <c r="C2232" s="11">
        <v>86161</v>
      </c>
      <c r="D2232" s="11">
        <v>106737</v>
      </c>
      <c r="E2232" s="11">
        <v>22</v>
      </c>
      <c r="F2232" s="11">
        <v>0</v>
      </c>
      <c r="G2232" s="11">
        <v>0</v>
      </c>
      <c r="H2232" s="11">
        <v>135.33270363</v>
      </c>
      <c r="I2232" s="11">
        <v>4</v>
      </c>
      <c r="J2232" s="11">
        <v>23</v>
      </c>
      <c r="K2232" s="11">
        <v>29.409524029</v>
      </c>
      <c r="L2232" s="11" t="s">
        <v>13</v>
      </c>
      <c r="M2232" s="11" t="s">
        <v>14</v>
      </c>
      <c r="N2232" s="11">
        <f t="shared" si="238"/>
        <v>1</v>
      </c>
      <c r="O2232" s="11">
        <f t="shared" si="239"/>
        <v>0</v>
      </c>
      <c r="P2232" s="11">
        <f t="shared" si="240"/>
        <v>1</v>
      </c>
      <c r="Q2232" s="11">
        <f t="shared" si="241"/>
        <v>0</v>
      </c>
      <c r="R2232" s="11">
        <f t="shared" si="242"/>
        <v>0</v>
      </c>
      <c r="S2232" s="11">
        <f t="shared" si="243"/>
        <v>0</v>
      </c>
      <c r="T2232" s="9">
        <f t="shared" si="244"/>
        <v>135.33270363</v>
      </c>
      <c r="AT2232" s="18"/>
      <c r="AU2232" s="15"/>
      <c r="AV2232" s="15"/>
      <c r="AW2232" s="15"/>
      <c r="AX2232" s="15"/>
      <c r="AY2232" s="15"/>
      <c r="AZ2232" s="15"/>
      <c r="BA2232" s="15"/>
      <c r="BB2232" s="15"/>
      <c r="BC2232" s="15"/>
      <c r="BD2232" s="15"/>
      <c r="BE2232" s="15"/>
      <c r="BF2232" s="15"/>
      <c r="BG2232" s="15"/>
      <c r="BH2232" s="15"/>
      <c r="BI2232" s="15"/>
      <c r="BJ2232" s="15"/>
      <c r="BK2232" s="15"/>
      <c r="BL2232" s="15"/>
      <c r="BM2232" s="15"/>
      <c r="BN2232" s="15"/>
      <c r="BO2232" s="15"/>
    </row>
    <row r="2233" spans="1:67" ht="15" customHeight="1" x14ac:dyDescent="0.75">
      <c r="A2233" s="10">
        <v>0</v>
      </c>
      <c r="B2233" s="11">
        <v>13700</v>
      </c>
      <c r="C2233" s="11">
        <v>12577</v>
      </c>
      <c r="D2233" s="11">
        <v>41075</v>
      </c>
      <c r="E2233" s="11">
        <v>7</v>
      </c>
      <c r="F2233" s="11">
        <v>0</v>
      </c>
      <c r="G2233" s="11">
        <v>0</v>
      </c>
      <c r="H2233" s="11">
        <v>133.54201413000001</v>
      </c>
      <c r="I2233" s="11">
        <v>0</v>
      </c>
      <c r="J2233" s="11">
        <v>10</v>
      </c>
      <c r="K2233" s="11">
        <v>22.964772727</v>
      </c>
      <c r="L2233" s="11" t="s">
        <v>20</v>
      </c>
      <c r="M2233" s="11" t="s">
        <v>17</v>
      </c>
      <c r="N2233" s="11">
        <f t="shared" si="238"/>
        <v>0</v>
      </c>
      <c r="O2233" s="11">
        <f t="shared" si="239"/>
        <v>1</v>
      </c>
      <c r="P2233" s="11">
        <f t="shared" si="240"/>
        <v>0</v>
      </c>
      <c r="Q2233" s="11">
        <f t="shared" si="241"/>
        <v>0</v>
      </c>
      <c r="R2233" s="11">
        <f t="shared" si="242"/>
        <v>0</v>
      </c>
      <c r="S2233" s="11">
        <f t="shared" si="243"/>
        <v>0</v>
      </c>
      <c r="T2233" s="9">
        <f t="shared" si="244"/>
        <v>0</v>
      </c>
      <c r="AT2233" s="18"/>
      <c r="AU2233" s="15"/>
      <c r="AV2233" s="15"/>
      <c r="AW2233" s="15"/>
      <c r="AX2233" s="15"/>
      <c r="AY2233" s="15"/>
      <c r="AZ2233" s="15"/>
      <c r="BA2233" s="15"/>
      <c r="BB2233" s="15"/>
      <c r="BC2233" s="15"/>
      <c r="BD2233" s="15"/>
      <c r="BE2233" s="15"/>
      <c r="BF2233" s="15"/>
      <c r="BG2233" s="15"/>
      <c r="BH2233" s="15"/>
      <c r="BI2233" s="15"/>
      <c r="BJ2233" s="15"/>
      <c r="BK2233" s="15"/>
      <c r="BL2233" s="15"/>
      <c r="BM2233" s="15"/>
      <c r="BN2233" s="15"/>
      <c r="BO2233" s="15"/>
    </row>
    <row r="2234" spans="1:67" ht="15" customHeight="1" x14ac:dyDescent="0.75">
      <c r="A2234" s="10">
        <v>0</v>
      </c>
      <c r="B2234" s="11">
        <v>13700</v>
      </c>
      <c r="C2234" s="11">
        <v>95065</v>
      </c>
      <c r="D2234" s="11">
        <v>123858</v>
      </c>
      <c r="E2234" s="11">
        <v>9</v>
      </c>
      <c r="F2234" s="11">
        <v>0</v>
      </c>
      <c r="G2234" s="11">
        <v>0</v>
      </c>
      <c r="H2234" s="11">
        <v>176.95253245999999</v>
      </c>
      <c r="I2234" s="11">
        <v>0</v>
      </c>
      <c r="J2234" s="11">
        <v>27</v>
      </c>
      <c r="K2234" s="11">
        <v>34.596837528000002</v>
      </c>
      <c r="L2234" s="11" t="s">
        <v>20</v>
      </c>
      <c r="M2234" s="11" t="s">
        <v>14</v>
      </c>
      <c r="N2234" s="11">
        <f t="shared" si="238"/>
        <v>0</v>
      </c>
      <c r="O2234" s="11">
        <f t="shared" si="239"/>
        <v>0</v>
      </c>
      <c r="P2234" s="11">
        <f t="shared" si="240"/>
        <v>1</v>
      </c>
      <c r="Q2234" s="11">
        <f t="shared" si="241"/>
        <v>0</v>
      </c>
      <c r="R2234" s="11">
        <f t="shared" si="242"/>
        <v>0</v>
      </c>
      <c r="S2234" s="11">
        <f t="shared" si="243"/>
        <v>0</v>
      </c>
      <c r="T2234" s="9">
        <f t="shared" si="244"/>
        <v>0</v>
      </c>
      <c r="AT2234" s="18"/>
      <c r="AU2234" s="15"/>
      <c r="AV2234" s="15"/>
      <c r="AW2234" s="15"/>
      <c r="AX2234" s="15"/>
      <c r="AY2234" s="15"/>
      <c r="AZ2234" s="15"/>
      <c r="BA2234" s="15"/>
      <c r="BB2234" s="15"/>
      <c r="BC2234" s="15"/>
      <c r="BD2234" s="15"/>
      <c r="BE2234" s="15"/>
      <c r="BF2234" s="15"/>
      <c r="BG2234" s="15"/>
      <c r="BH2234" s="15"/>
      <c r="BI2234" s="15"/>
      <c r="BJ2234" s="15"/>
      <c r="BK2234" s="15"/>
      <c r="BL2234" s="15"/>
      <c r="BM2234" s="15"/>
      <c r="BN2234" s="15"/>
      <c r="BO2234" s="15"/>
    </row>
    <row r="2235" spans="1:67" ht="15" customHeight="1" x14ac:dyDescent="0.75">
      <c r="A2235" s="10">
        <v>0</v>
      </c>
      <c r="B2235" s="11">
        <v>13700</v>
      </c>
      <c r="C2235" s="11">
        <v>74015</v>
      </c>
      <c r="D2235" s="11">
        <v>113766</v>
      </c>
      <c r="E2235" s="11">
        <v>7</v>
      </c>
      <c r="F2235" s="11">
        <v>0</v>
      </c>
      <c r="G2235" s="11">
        <v>0</v>
      </c>
      <c r="H2235" s="11">
        <v>75.892415280999998</v>
      </c>
      <c r="I2235" s="11">
        <v>2</v>
      </c>
      <c r="J2235" s="11">
        <v>14</v>
      </c>
      <c r="K2235" s="11">
        <v>36.395366326000001</v>
      </c>
      <c r="L2235" s="11" t="s">
        <v>20</v>
      </c>
      <c r="M2235" s="11" t="s">
        <v>14</v>
      </c>
      <c r="N2235" s="11">
        <f t="shared" si="238"/>
        <v>0</v>
      </c>
      <c r="O2235" s="11">
        <f t="shared" si="239"/>
        <v>0</v>
      </c>
      <c r="P2235" s="11">
        <f t="shared" si="240"/>
        <v>1</v>
      </c>
      <c r="Q2235" s="11">
        <f t="shared" si="241"/>
        <v>0</v>
      </c>
      <c r="R2235" s="11">
        <f t="shared" si="242"/>
        <v>0</v>
      </c>
      <c r="S2235" s="11">
        <f t="shared" si="243"/>
        <v>0</v>
      </c>
      <c r="T2235" s="9">
        <f t="shared" si="244"/>
        <v>0</v>
      </c>
      <c r="AT2235" s="18"/>
      <c r="AU2235" s="15"/>
      <c r="AV2235" s="15"/>
      <c r="AW2235" s="15"/>
      <c r="AX2235" s="15"/>
      <c r="AY2235" s="15"/>
      <c r="AZ2235" s="15"/>
      <c r="BA2235" s="15"/>
      <c r="BB2235" s="15"/>
      <c r="BC2235" s="15"/>
      <c r="BD2235" s="15"/>
      <c r="BE2235" s="15"/>
      <c r="BF2235" s="15"/>
      <c r="BG2235" s="15"/>
      <c r="BH2235" s="15"/>
      <c r="BI2235" s="15"/>
      <c r="BJ2235" s="15"/>
      <c r="BK2235" s="15"/>
      <c r="BL2235" s="15"/>
      <c r="BM2235" s="15"/>
      <c r="BN2235" s="15"/>
      <c r="BO2235" s="15"/>
    </row>
    <row r="2236" spans="1:67" ht="15" customHeight="1" x14ac:dyDescent="0.75">
      <c r="A2236" s="10">
        <v>0</v>
      </c>
      <c r="B2236" s="11">
        <v>13700</v>
      </c>
      <c r="C2236" s="11">
        <v>32942</v>
      </c>
      <c r="D2236" s="11">
        <v>40143</v>
      </c>
      <c r="E2236" s="11">
        <v>8</v>
      </c>
      <c r="F2236" s="11">
        <v>0</v>
      </c>
      <c r="G2236" s="11">
        <v>0</v>
      </c>
      <c r="H2236" s="11">
        <v>65.000742251999995</v>
      </c>
      <c r="I2236" s="11">
        <v>2</v>
      </c>
      <c r="J2236" s="11">
        <v>12</v>
      </c>
      <c r="K2236" s="11">
        <v>30.268368849000002</v>
      </c>
      <c r="L2236" s="11" t="s">
        <v>13</v>
      </c>
      <c r="M2236" s="11" t="s">
        <v>14</v>
      </c>
      <c r="N2236" s="11">
        <f t="shared" si="238"/>
        <v>1</v>
      </c>
      <c r="O2236" s="11">
        <f t="shared" si="239"/>
        <v>0</v>
      </c>
      <c r="P2236" s="11">
        <f t="shared" si="240"/>
        <v>1</v>
      </c>
      <c r="Q2236" s="11">
        <f t="shared" si="241"/>
        <v>0</v>
      </c>
      <c r="R2236" s="11">
        <f t="shared" si="242"/>
        <v>0</v>
      </c>
      <c r="S2236" s="11">
        <f t="shared" si="243"/>
        <v>0</v>
      </c>
      <c r="T2236" s="9">
        <f t="shared" si="244"/>
        <v>65.000742251999995</v>
      </c>
      <c r="AT2236" s="18"/>
      <c r="AU2236" s="15"/>
      <c r="AV2236" s="15"/>
      <c r="AW2236" s="15"/>
      <c r="AX2236" s="15"/>
      <c r="AY2236" s="15"/>
      <c r="AZ2236" s="15"/>
      <c r="BA2236" s="15"/>
      <c r="BB2236" s="15"/>
      <c r="BC2236" s="15"/>
      <c r="BD2236" s="15"/>
      <c r="BE2236" s="15"/>
      <c r="BF2236" s="15"/>
      <c r="BG2236" s="15"/>
      <c r="BH2236" s="15"/>
      <c r="BI2236" s="15"/>
      <c r="BJ2236" s="15"/>
      <c r="BK2236" s="15"/>
      <c r="BL2236" s="15"/>
      <c r="BM2236" s="15"/>
      <c r="BN2236" s="15"/>
      <c r="BO2236" s="15"/>
    </row>
    <row r="2237" spans="1:67" ht="15" customHeight="1" x14ac:dyDescent="0.75">
      <c r="A2237" s="10">
        <v>0</v>
      </c>
      <c r="B2237" s="11">
        <v>13700</v>
      </c>
      <c r="C2237" s="11">
        <v>96597</v>
      </c>
      <c r="D2237" s="11">
        <v>120380</v>
      </c>
      <c r="E2237" s="11">
        <v>13</v>
      </c>
      <c r="F2237" s="11">
        <v>0</v>
      </c>
      <c r="G2237" s="11">
        <v>0</v>
      </c>
      <c r="H2237" s="11">
        <v>181.40485043999999</v>
      </c>
      <c r="I2237" s="11">
        <v>1</v>
      </c>
      <c r="J2237" s="11">
        <v>17</v>
      </c>
      <c r="K2237" s="11">
        <v>34.315437211999999</v>
      </c>
      <c r="L2237" s="11" t="s">
        <v>20</v>
      </c>
      <c r="M2237" s="11" t="s">
        <v>18</v>
      </c>
      <c r="N2237" s="11">
        <f t="shared" si="238"/>
        <v>0</v>
      </c>
      <c r="O2237" s="11">
        <f t="shared" si="239"/>
        <v>0</v>
      </c>
      <c r="P2237" s="11">
        <f t="shared" si="240"/>
        <v>0</v>
      </c>
      <c r="Q2237" s="11">
        <f t="shared" si="241"/>
        <v>0</v>
      </c>
      <c r="R2237" s="11">
        <f t="shared" si="242"/>
        <v>0</v>
      </c>
      <c r="S2237" s="11">
        <f t="shared" si="243"/>
        <v>1</v>
      </c>
      <c r="T2237" s="9">
        <f t="shared" si="244"/>
        <v>0</v>
      </c>
      <c r="AT2237" s="18"/>
      <c r="AU2237" s="15"/>
      <c r="AV2237" s="15"/>
      <c r="AW2237" s="15"/>
      <c r="AX2237" s="15"/>
      <c r="AY2237" s="15"/>
      <c r="AZ2237" s="15"/>
      <c r="BA2237" s="15"/>
      <c r="BB2237" s="15"/>
      <c r="BC2237" s="15"/>
      <c r="BD2237" s="15"/>
      <c r="BE2237" s="15"/>
      <c r="BF2237" s="15"/>
      <c r="BG2237" s="15"/>
      <c r="BH2237" s="15"/>
      <c r="BI2237" s="15"/>
      <c r="BJ2237" s="15"/>
      <c r="BK2237" s="15"/>
      <c r="BL2237" s="15"/>
      <c r="BM2237" s="15"/>
      <c r="BN2237" s="15"/>
      <c r="BO2237" s="15"/>
    </row>
    <row r="2238" spans="1:67" ht="15" customHeight="1" x14ac:dyDescent="0.75">
      <c r="A2238" s="10">
        <v>0</v>
      </c>
      <c r="B2238" s="11">
        <v>13700</v>
      </c>
      <c r="C2238" s="11">
        <v>70763</v>
      </c>
      <c r="D2238" s="11">
        <v>78449</v>
      </c>
      <c r="E2238" s="11">
        <v>12</v>
      </c>
      <c r="F2238" s="11">
        <v>0</v>
      </c>
      <c r="G2238" s="11">
        <v>0</v>
      </c>
      <c r="H2238" s="11">
        <v>271.65672425000002</v>
      </c>
      <c r="I2238" s="11">
        <v>5</v>
      </c>
      <c r="J2238" s="11">
        <v>36</v>
      </c>
      <c r="K2238" s="11">
        <v>40.561983644999998</v>
      </c>
      <c r="L2238" s="11" t="s">
        <v>20</v>
      </c>
      <c r="M2238" s="11" t="s">
        <v>15</v>
      </c>
      <c r="N2238" s="11">
        <f t="shared" si="238"/>
        <v>0</v>
      </c>
      <c r="O2238" s="11">
        <f t="shared" si="239"/>
        <v>0</v>
      </c>
      <c r="P2238" s="11">
        <f t="shared" si="240"/>
        <v>0</v>
      </c>
      <c r="Q2238" s="11">
        <f t="shared" si="241"/>
        <v>1</v>
      </c>
      <c r="R2238" s="11">
        <f t="shared" si="242"/>
        <v>0</v>
      </c>
      <c r="S2238" s="11">
        <f t="shared" si="243"/>
        <v>0</v>
      </c>
      <c r="T2238" s="9">
        <f t="shared" si="244"/>
        <v>0</v>
      </c>
      <c r="AT2238" s="18"/>
      <c r="AU2238" s="15"/>
      <c r="AV2238" s="15"/>
      <c r="AW2238" s="15"/>
      <c r="AX2238" s="15"/>
      <c r="AY2238" s="15"/>
      <c r="AZ2238" s="15"/>
      <c r="BA2238" s="15"/>
      <c r="BB2238" s="15"/>
      <c r="BC2238" s="15"/>
      <c r="BD2238" s="15"/>
      <c r="BE2238" s="15"/>
      <c r="BF2238" s="15"/>
      <c r="BG2238" s="15"/>
      <c r="BH2238" s="15"/>
      <c r="BI2238" s="15"/>
      <c r="BJ2238" s="15"/>
      <c r="BK2238" s="15"/>
      <c r="BL2238" s="15"/>
      <c r="BM2238" s="15"/>
      <c r="BN2238" s="15"/>
      <c r="BO2238" s="15"/>
    </row>
    <row r="2239" spans="1:67" ht="15" customHeight="1" x14ac:dyDescent="0.75">
      <c r="A2239" s="10">
        <v>0</v>
      </c>
      <c r="B2239" s="11">
        <v>13700</v>
      </c>
      <c r="C2239" s="11">
        <v>53094</v>
      </c>
      <c r="D2239" s="11">
        <v>79069</v>
      </c>
      <c r="E2239" s="11">
        <v>2</v>
      </c>
      <c r="F2239" s="11">
        <v>0</v>
      </c>
      <c r="G2239" s="11">
        <v>2</v>
      </c>
      <c r="H2239" s="11">
        <v>155.81528650999999</v>
      </c>
      <c r="I2239" s="11">
        <v>0</v>
      </c>
      <c r="J2239" s="11">
        <v>13</v>
      </c>
      <c r="K2239" s="11">
        <v>29.556366385</v>
      </c>
      <c r="L2239" s="11" t="s">
        <v>13</v>
      </c>
      <c r="M2239" s="11" t="s">
        <v>14</v>
      </c>
      <c r="N2239" s="11">
        <f t="shared" si="238"/>
        <v>1</v>
      </c>
      <c r="O2239" s="11">
        <f t="shared" si="239"/>
        <v>0</v>
      </c>
      <c r="P2239" s="11">
        <f t="shared" si="240"/>
        <v>1</v>
      </c>
      <c r="Q2239" s="11">
        <f t="shared" si="241"/>
        <v>0</v>
      </c>
      <c r="R2239" s="11">
        <f t="shared" si="242"/>
        <v>0</v>
      </c>
      <c r="S2239" s="11">
        <f t="shared" si="243"/>
        <v>0</v>
      </c>
      <c r="T2239" s="9">
        <f t="shared" si="244"/>
        <v>155.81528650999999</v>
      </c>
      <c r="AT2239" s="18"/>
      <c r="AU2239" s="15"/>
      <c r="AV2239" s="15"/>
      <c r="AW2239" s="15"/>
      <c r="AX2239" s="15"/>
      <c r="AY2239" s="15"/>
      <c r="AZ2239" s="15"/>
      <c r="BA2239" s="15"/>
      <c r="BB2239" s="15"/>
      <c r="BC2239" s="15"/>
      <c r="BD2239" s="15"/>
      <c r="BE2239" s="15"/>
      <c r="BF2239" s="15"/>
      <c r="BG2239" s="15"/>
      <c r="BH2239" s="15"/>
      <c r="BI2239" s="15"/>
      <c r="BJ2239" s="15"/>
      <c r="BK2239" s="15"/>
      <c r="BL2239" s="15"/>
      <c r="BM2239" s="15"/>
      <c r="BN2239" s="15"/>
      <c r="BO2239" s="15"/>
    </row>
    <row r="2240" spans="1:67" ht="15" customHeight="1" x14ac:dyDescent="0.75">
      <c r="A2240" s="10">
        <v>0</v>
      </c>
      <c r="B2240" s="11">
        <v>13700</v>
      </c>
      <c r="C2240" s="11">
        <v>60623</v>
      </c>
      <c r="D2240" s="11">
        <v>83979</v>
      </c>
      <c r="E2240" s="11"/>
      <c r="F2240" s="11">
        <v>0</v>
      </c>
      <c r="G2240" s="11">
        <v>0</v>
      </c>
      <c r="H2240" s="11">
        <v>308.10854035</v>
      </c>
      <c r="I2240" s="11">
        <v>0</v>
      </c>
      <c r="J2240" s="11">
        <v>20</v>
      </c>
      <c r="K2240" s="11">
        <v>29.482527872999999</v>
      </c>
      <c r="L2240" s="11" t="s">
        <v>13</v>
      </c>
      <c r="M2240" s="11" t="s">
        <v>14</v>
      </c>
      <c r="N2240" s="11">
        <f t="shared" si="238"/>
        <v>1</v>
      </c>
      <c r="O2240" s="11">
        <f t="shared" si="239"/>
        <v>0</v>
      </c>
      <c r="P2240" s="11">
        <f t="shared" si="240"/>
        <v>1</v>
      </c>
      <c r="Q2240" s="11">
        <f t="shared" si="241"/>
        <v>0</v>
      </c>
      <c r="R2240" s="11">
        <f t="shared" si="242"/>
        <v>0</v>
      </c>
      <c r="S2240" s="11">
        <f t="shared" si="243"/>
        <v>0</v>
      </c>
      <c r="T2240" s="9">
        <f t="shared" si="244"/>
        <v>308.10854035</v>
      </c>
      <c r="AT2240" s="18"/>
      <c r="AU2240" s="15"/>
      <c r="AV2240" s="15"/>
      <c r="AW2240" s="15"/>
      <c r="AX2240" s="15"/>
      <c r="AY2240" s="15"/>
      <c r="AZ2240" s="15"/>
      <c r="BA2240" s="15"/>
      <c r="BB2240" s="15"/>
      <c r="BC2240" s="15"/>
      <c r="BD2240" s="15"/>
      <c r="BE2240" s="15"/>
      <c r="BF2240" s="15"/>
      <c r="BG2240" s="15"/>
      <c r="BH2240" s="15"/>
      <c r="BI2240" s="15"/>
      <c r="BJ2240" s="15"/>
      <c r="BK2240" s="15"/>
      <c r="BL2240" s="15"/>
      <c r="BM2240" s="15"/>
      <c r="BN2240" s="15"/>
      <c r="BO2240" s="15"/>
    </row>
    <row r="2241" spans="1:67" ht="15" customHeight="1" x14ac:dyDescent="0.75">
      <c r="A2241" s="10">
        <v>0</v>
      </c>
      <c r="B2241" s="11">
        <v>13700</v>
      </c>
      <c r="C2241" s="11">
        <v>84996</v>
      </c>
      <c r="D2241" s="11">
        <v>112522</v>
      </c>
      <c r="E2241" s="11">
        <v>9</v>
      </c>
      <c r="F2241" s="11">
        <v>0</v>
      </c>
      <c r="G2241" s="11">
        <v>1</v>
      </c>
      <c r="H2241" s="11">
        <v>171.95341056000001</v>
      </c>
      <c r="I2241" s="11">
        <v>0</v>
      </c>
      <c r="J2241" s="11">
        <v>28</v>
      </c>
      <c r="K2241" s="11">
        <v>32.843504905000003</v>
      </c>
      <c r="L2241" s="11" t="s">
        <v>13</v>
      </c>
      <c r="M2241" s="11" t="s">
        <v>18</v>
      </c>
      <c r="N2241" s="11">
        <f t="shared" si="238"/>
        <v>1</v>
      </c>
      <c r="O2241" s="11">
        <f t="shared" si="239"/>
        <v>0</v>
      </c>
      <c r="P2241" s="11">
        <f t="shared" si="240"/>
        <v>0</v>
      </c>
      <c r="Q2241" s="11">
        <f t="shared" si="241"/>
        <v>0</v>
      </c>
      <c r="R2241" s="11">
        <f t="shared" si="242"/>
        <v>0</v>
      </c>
      <c r="S2241" s="11">
        <f t="shared" si="243"/>
        <v>1</v>
      </c>
      <c r="T2241" s="9">
        <f t="shared" si="244"/>
        <v>171.95341056000001</v>
      </c>
      <c r="AT2241" s="18"/>
      <c r="AU2241" s="15"/>
      <c r="AV2241" s="15"/>
      <c r="AW2241" s="15"/>
      <c r="AX2241" s="15"/>
      <c r="AY2241" s="15"/>
      <c r="AZ2241" s="15"/>
      <c r="BA2241" s="15"/>
      <c r="BB2241" s="15"/>
      <c r="BC2241" s="15"/>
      <c r="BD2241" s="15"/>
      <c r="BE2241" s="15"/>
      <c r="BF2241" s="15"/>
      <c r="BG2241" s="15"/>
      <c r="BH2241" s="15"/>
      <c r="BI2241" s="15"/>
      <c r="BJ2241" s="15"/>
      <c r="BK2241" s="15"/>
      <c r="BL2241" s="15"/>
      <c r="BM2241" s="15"/>
      <c r="BN2241" s="15"/>
      <c r="BO2241" s="15"/>
    </row>
    <row r="2242" spans="1:67" ht="15" customHeight="1" x14ac:dyDescent="0.75">
      <c r="A2242" s="10">
        <v>0</v>
      </c>
      <c r="B2242" s="11">
        <v>13700</v>
      </c>
      <c r="C2242" s="11">
        <v>46611</v>
      </c>
      <c r="D2242" s="11">
        <v>65031</v>
      </c>
      <c r="E2242" s="11">
        <v>2</v>
      </c>
      <c r="F2242" s="11">
        <v>0</v>
      </c>
      <c r="G2242" s="11">
        <v>0</v>
      </c>
      <c r="H2242" s="11">
        <v>179.44333226000001</v>
      </c>
      <c r="I2242" s="11">
        <v>0</v>
      </c>
      <c r="J2242" s="11">
        <v>13</v>
      </c>
      <c r="K2242" s="11">
        <v>37.705159170999998</v>
      </c>
      <c r="L2242" s="11" t="s">
        <v>20</v>
      </c>
      <c r="M2242" s="11" t="s">
        <v>14</v>
      </c>
      <c r="N2242" s="11">
        <f t="shared" si="238"/>
        <v>0</v>
      </c>
      <c r="O2242" s="11">
        <f t="shared" si="239"/>
        <v>0</v>
      </c>
      <c r="P2242" s="11">
        <f t="shared" si="240"/>
        <v>1</v>
      </c>
      <c r="Q2242" s="11">
        <f t="shared" si="241"/>
        <v>0</v>
      </c>
      <c r="R2242" s="11">
        <f t="shared" si="242"/>
        <v>0</v>
      </c>
      <c r="S2242" s="11">
        <f t="shared" si="243"/>
        <v>0</v>
      </c>
      <c r="T2242" s="9">
        <f t="shared" si="244"/>
        <v>0</v>
      </c>
      <c r="AT2242" s="18"/>
      <c r="AU2242" s="15"/>
      <c r="AV2242" s="15"/>
      <c r="AW2242" s="15"/>
      <c r="AX2242" s="15"/>
      <c r="AY2242" s="15"/>
      <c r="AZ2242" s="15"/>
      <c r="BA2242" s="15"/>
      <c r="BB2242" s="15"/>
      <c r="BC2242" s="15"/>
      <c r="BD2242" s="15"/>
      <c r="BE2242" s="15"/>
      <c r="BF2242" s="15"/>
      <c r="BG2242" s="15"/>
      <c r="BH2242" s="15"/>
      <c r="BI2242" s="15"/>
      <c r="BJ2242" s="15"/>
      <c r="BK2242" s="15"/>
      <c r="BL2242" s="15"/>
      <c r="BM2242" s="15"/>
      <c r="BN2242" s="15"/>
      <c r="BO2242" s="15"/>
    </row>
    <row r="2243" spans="1:67" ht="15" customHeight="1" x14ac:dyDescent="0.75">
      <c r="A2243" s="10">
        <v>0</v>
      </c>
      <c r="B2243" s="11">
        <v>13700</v>
      </c>
      <c r="C2243" s="11">
        <v>77824</v>
      </c>
      <c r="D2243" s="11">
        <v>94840</v>
      </c>
      <c r="E2243" s="11">
        <v>6</v>
      </c>
      <c r="F2243" s="11">
        <v>0</v>
      </c>
      <c r="G2243" s="11">
        <v>0</v>
      </c>
      <c r="H2243" s="11">
        <v>195.04218544</v>
      </c>
      <c r="I2243" s="11">
        <v>3</v>
      </c>
      <c r="J2243" s="11">
        <v>19</v>
      </c>
      <c r="K2243" s="11">
        <v>43.335346713</v>
      </c>
      <c r="L2243" s="11" t="s">
        <v>20</v>
      </c>
      <c r="M2243" s="11" t="s">
        <v>14</v>
      </c>
      <c r="N2243" s="11">
        <f t="shared" ref="N2243:N2306" si="245">IF(L2243="HomeImp",1,0)</f>
        <v>0</v>
      </c>
      <c r="O2243" s="11">
        <f t="shared" ref="O2243:O2306" si="246">IF(M2243="Mgr",1,0)</f>
        <v>0</v>
      </c>
      <c r="P2243" s="11">
        <f t="shared" ref="P2243:P2306" si="247">IF(M2243="Other",1,0)</f>
        <v>1</v>
      </c>
      <c r="Q2243" s="11">
        <f t="shared" ref="Q2243:Q2306" si="248">IF(M2243="Office",1,0)</f>
        <v>0</v>
      </c>
      <c r="R2243" s="11">
        <f t="shared" ref="R2243:R2306" si="249">IF(M2243="Sales",1,0)</f>
        <v>0</v>
      </c>
      <c r="S2243" s="11">
        <f t="shared" ref="S2243:S2306" si="250">IF(M2243="ProfExe",1,0)</f>
        <v>0</v>
      </c>
      <c r="T2243" s="9">
        <f t="shared" ref="T2243:T2306" si="251">H2243*N2243</f>
        <v>0</v>
      </c>
      <c r="AT2243" s="18"/>
      <c r="AU2243" s="15"/>
      <c r="AV2243" s="15"/>
      <c r="AW2243" s="15"/>
      <c r="AX2243" s="15"/>
      <c r="AY2243" s="15"/>
      <c r="AZ2243" s="15"/>
      <c r="BA2243" s="15"/>
      <c r="BB2243" s="15"/>
      <c r="BC2243" s="15"/>
      <c r="BD2243" s="15"/>
      <c r="BE2243" s="15"/>
      <c r="BF2243" s="15"/>
      <c r="BG2243" s="15"/>
      <c r="BH2243" s="15"/>
      <c r="BI2243" s="15"/>
      <c r="BJ2243" s="15"/>
      <c r="BK2243" s="15"/>
      <c r="BL2243" s="15"/>
      <c r="BM2243" s="15"/>
      <c r="BN2243" s="15"/>
      <c r="BO2243" s="15"/>
    </row>
    <row r="2244" spans="1:67" ht="15" customHeight="1" x14ac:dyDescent="0.75">
      <c r="A2244" s="10">
        <v>0</v>
      </c>
      <c r="B2244" s="11">
        <v>13700</v>
      </c>
      <c r="C2244" s="11">
        <v>88654</v>
      </c>
      <c r="D2244" s="11">
        <v>114011</v>
      </c>
      <c r="E2244" s="11">
        <v>10</v>
      </c>
      <c r="F2244" s="11">
        <v>0</v>
      </c>
      <c r="G2244" s="11">
        <v>0</v>
      </c>
      <c r="H2244" s="11">
        <v>250.32958449</v>
      </c>
      <c r="I2244" s="11">
        <v>0</v>
      </c>
      <c r="J2244" s="11">
        <v>25</v>
      </c>
      <c r="K2244" s="11">
        <v>30.971730126000001</v>
      </c>
      <c r="L2244" s="11" t="s">
        <v>13</v>
      </c>
      <c r="M2244" s="11" t="s">
        <v>17</v>
      </c>
      <c r="N2244" s="11">
        <f t="shared" si="245"/>
        <v>1</v>
      </c>
      <c r="O2244" s="11">
        <f t="shared" si="246"/>
        <v>1</v>
      </c>
      <c r="P2244" s="11">
        <f t="shared" si="247"/>
        <v>0</v>
      </c>
      <c r="Q2244" s="11">
        <f t="shared" si="248"/>
        <v>0</v>
      </c>
      <c r="R2244" s="11">
        <f t="shared" si="249"/>
        <v>0</v>
      </c>
      <c r="S2244" s="11">
        <f t="shared" si="250"/>
        <v>0</v>
      </c>
      <c r="T2244" s="9">
        <f t="shared" si="251"/>
        <v>250.32958449</v>
      </c>
      <c r="AT2244" s="18"/>
      <c r="AU2244" s="15"/>
      <c r="AV2244" s="15"/>
      <c r="AW2244" s="15"/>
      <c r="AX2244" s="15"/>
      <c r="AY2244" s="15"/>
      <c r="AZ2244" s="15"/>
      <c r="BA2244" s="15"/>
      <c r="BB2244" s="15"/>
      <c r="BC2244" s="15"/>
      <c r="BD2244" s="15"/>
      <c r="BE2244" s="15"/>
      <c r="BF2244" s="15"/>
      <c r="BG2244" s="15"/>
      <c r="BH2244" s="15"/>
      <c r="BI2244" s="15"/>
      <c r="BJ2244" s="15"/>
      <c r="BK2244" s="15"/>
      <c r="BL2244" s="15"/>
      <c r="BM2244" s="15"/>
      <c r="BN2244" s="15"/>
      <c r="BO2244" s="15"/>
    </row>
    <row r="2245" spans="1:67" ht="15" customHeight="1" x14ac:dyDescent="0.75">
      <c r="A2245" s="10">
        <v>0</v>
      </c>
      <c r="B2245" s="11">
        <v>13700</v>
      </c>
      <c r="C2245" s="11">
        <v>73600</v>
      </c>
      <c r="D2245" s="11">
        <v>92000</v>
      </c>
      <c r="E2245" s="11">
        <v>9</v>
      </c>
      <c r="F2245" s="11">
        <v>1</v>
      </c>
      <c r="G2245" s="11">
        <v>2</v>
      </c>
      <c r="H2245" s="11">
        <v>347.96666667</v>
      </c>
      <c r="I2245" s="11"/>
      <c r="J2245" s="11">
        <v>42</v>
      </c>
      <c r="K2245" s="11"/>
      <c r="L2245" s="11" t="s">
        <v>20</v>
      </c>
      <c r="M2245" s="11" t="s">
        <v>18</v>
      </c>
      <c r="N2245" s="11">
        <f t="shared" si="245"/>
        <v>0</v>
      </c>
      <c r="O2245" s="11">
        <f t="shared" si="246"/>
        <v>0</v>
      </c>
      <c r="P2245" s="11">
        <f t="shared" si="247"/>
        <v>0</v>
      </c>
      <c r="Q2245" s="11">
        <f t="shared" si="248"/>
        <v>0</v>
      </c>
      <c r="R2245" s="11">
        <f t="shared" si="249"/>
        <v>0</v>
      </c>
      <c r="S2245" s="11">
        <f t="shared" si="250"/>
        <v>1</v>
      </c>
      <c r="T2245" s="9">
        <f t="shared" si="251"/>
        <v>0</v>
      </c>
      <c r="AT2245" s="18"/>
      <c r="AU2245" s="15"/>
      <c r="AV2245" s="15"/>
      <c r="AW2245" s="15"/>
      <c r="AX2245" s="15"/>
      <c r="AY2245" s="15"/>
      <c r="AZ2245" s="15"/>
      <c r="BA2245" s="15"/>
      <c r="BB2245" s="15"/>
      <c r="BC2245" s="15"/>
      <c r="BD2245" s="15"/>
      <c r="BE2245" s="15"/>
      <c r="BF2245" s="15"/>
      <c r="BG2245" s="15"/>
      <c r="BH2245" s="15"/>
      <c r="BI2245" s="15"/>
      <c r="BJ2245" s="15"/>
      <c r="BK2245" s="15"/>
      <c r="BL2245" s="15"/>
      <c r="BM2245" s="15"/>
      <c r="BN2245" s="15"/>
      <c r="BO2245" s="15"/>
    </row>
    <row r="2246" spans="1:67" ht="15" customHeight="1" x14ac:dyDescent="0.75">
      <c r="A2246" s="10">
        <v>0</v>
      </c>
      <c r="B2246" s="11">
        <v>13700</v>
      </c>
      <c r="C2246" s="11">
        <v>59530</v>
      </c>
      <c r="D2246" s="11">
        <v>81068</v>
      </c>
      <c r="E2246" s="11">
        <v>0</v>
      </c>
      <c r="F2246" s="11">
        <v>0</v>
      </c>
      <c r="G2246" s="11">
        <v>0</v>
      </c>
      <c r="H2246" s="11">
        <v>108.01914173</v>
      </c>
      <c r="I2246" s="11">
        <v>3</v>
      </c>
      <c r="J2246" s="11">
        <v>10</v>
      </c>
      <c r="K2246" s="11">
        <v>37.846648092999999</v>
      </c>
      <c r="L2246" s="11" t="s">
        <v>20</v>
      </c>
      <c r="M2246" s="11" t="s">
        <v>14</v>
      </c>
      <c r="N2246" s="11">
        <f t="shared" si="245"/>
        <v>0</v>
      </c>
      <c r="O2246" s="11">
        <f t="shared" si="246"/>
        <v>0</v>
      </c>
      <c r="P2246" s="11">
        <f t="shared" si="247"/>
        <v>1</v>
      </c>
      <c r="Q2246" s="11">
        <f t="shared" si="248"/>
        <v>0</v>
      </c>
      <c r="R2246" s="11">
        <f t="shared" si="249"/>
        <v>0</v>
      </c>
      <c r="S2246" s="11">
        <f t="shared" si="250"/>
        <v>0</v>
      </c>
      <c r="T2246" s="9">
        <f t="shared" si="251"/>
        <v>0</v>
      </c>
      <c r="AT2246" s="18"/>
      <c r="AU2246" s="15"/>
      <c r="AV2246" s="15"/>
      <c r="AW2246" s="15"/>
      <c r="AX2246" s="15"/>
      <c r="AY2246" s="15"/>
      <c r="AZ2246" s="15"/>
      <c r="BA2246" s="15"/>
      <c r="BB2246" s="15"/>
      <c r="BC2246" s="15"/>
      <c r="BD2246" s="15"/>
      <c r="BE2246" s="15"/>
      <c r="BF2246" s="15"/>
      <c r="BG2246" s="15"/>
      <c r="BH2246" s="15"/>
      <c r="BI2246" s="15"/>
      <c r="BJ2246" s="15"/>
      <c r="BK2246" s="15"/>
      <c r="BL2246" s="15"/>
      <c r="BM2246" s="15"/>
      <c r="BN2246" s="15"/>
      <c r="BO2246" s="15"/>
    </row>
    <row r="2247" spans="1:67" ht="15" customHeight="1" x14ac:dyDescent="0.75">
      <c r="A2247" s="10">
        <v>0</v>
      </c>
      <c r="B2247" s="11">
        <v>13800</v>
      </c>
      <c r="C2247" s="11"/>
      <c r="D2247" s="11">
        <v>44459</v>
      </c>
      <c r="E2247" s="11">
        <v>4</v>
      </c>
      <c r="F2247" s="11"/>
      <c r="G2247" s="11"/>
      <c r="H2247" s="11">
        <v>169.00541018999999</v>
      </c>
      <c r="I2247" s="11"/>
      <c r="J2247" s="11">
        <v>9</v>
      </c>
      <c r="K2247" s="11">
        <v>21.532897094999999</v>
      </c>
      <c r="L2247" s="11" t="s">
        <v>13</v>
      </c>
      <c r="M2247" s="11" t="s">
        <v>17</v>
      </c>
      <c r="N2247" s="11">
        <f t="shared" si="245"/>
        <v>1</v>
      </c>
      <c r="O2247" s="11">
        <f t="shared" si="246"/>
        <v>1</v>
      </c>
      <c r="P2247" s="11">
        <f t="shared" si="247"/>
        <v>0</v>
      </c>
      <c r="Q2247" s="11">
        <f t="shared" si="248"/>
        <v>0</v>
      </c>
      <c r="R2247" s="11">
        <f t="shared" si="249"/>
        <v>0</v>
      </c>
      <c r="S2247" s="11">
        <f t="shared" si="250"/>
        <v>0</v>
      </c>
      <c r="T2247" s="9">
        <f t="shared" si="251"/>
        <v>169.00541018999999</v>
      </c>
      <c r="AT2247" s="18"/>
      <c r="AU2247" s="15"/>
      <c r="AV2247" s="15"/>
      <c r="AW2247" s="15"/>
      <c r="AX2247" s="15"/>
      <c r="AY2247" s="15"/>
      <c r="AZ2247" s="15"/>
      <c r="BA2247" s="15"/>
      <c r="BB2247" s="15"/>
      <c r="BC2247" s="15"/>
      <c r="BD2247" s="15"/>
      <c r="BE2247" s="15"/>
      <c r="BF2247" s="15"/>
      <c r="BG2247" s="15"/>
      <c r="BH2247" s="15"/>
      <c r="BI2247" s="15"/>
      <c r="BJ2247" s="15"/>
      <c r="BK2247" s="15"/>
      <c r="BL2247" s="15"/>
      <c r="BM2247" s="15"/>
      <c r="BN2247" s="15"/>
      <c r="BO2247" s="15"/>
    </row>
    <row r="2248" spans="1:67" ht="15" customHeight="1" x14ac:dyDescent="0.75">
      <c r="A2248" s="10">
        <v>0</v>
      </c>
      <c r="B2248" s="11">
        <v>13800</v>
      </c>
      <c r="C2248" s="11">
        <v>73688</v>
      </c>
      <c r="D2248" s="11">
        <v>94071</v>
      </c>
      <c r="E2248" s="11">
        <v>9</v>
      </c>
      <c r="F2248" s="11">
        <v>0</v>
      </c>
      <c r="G2248" s="11">
        <v>0</v>
      </c>
      <c r="H2248" s="11">
        <v>221.22314273000001</v>
      </c>
      <c r="I2248" s="11">
        <v>2</v>
      </c>
      <c r="J2248" s="11">
        <v>28</v>
      </c>
      <c r="K2248" s="11">
        <v>41.482142965000001</v>
      </c>
      <c r="L2248" s="11" t="s">
        <v>20</v>
      </c>
      <c r="M2248" s="11" t="s">
        <v>15</v>
      </c>
      <c r="N2248" s="11">
        <f t="shared" si="245"/>
        <v>0</v>
      </c>
      <c r="O2248" s="11">
        <f t="shared" si="246"/>
        <v>0</v>
      </c>
      <c r="P2248" s="11">
        <f t="shared" si="247"/>
        <v>0</v>
      </c>
      <c r="Q2248" s="11">
        <f t="shared" si="248"/>
        <v>1</v>
      </c>
      <c r="R2248" s="11">
        <f t="shared" si="249"/>
        <v>0</v>
      </c>
      <c r="S2248" s="11">
        <f t="shared" si="250"/>
        <v>0</v>
      </c>
      <c r="T2248" s="9">
        <f t="shared" si="251"/>
        <v>0</v>
      </c>
      <c r="AT2248" s="18"/>
      <c r="AU2248" s="15"/>
      <c r="AV2248" s="15"/>
      <c r="AW2248" s="15"/>
      <c r="AX2248" s="15"/>
      <c r="AY2248" s="15"/>
      <c r="AZ2248" s="15"/>
      <c r="BA2248" s="15"/>
      <c r="BB2248" s="15"/>
      <c r="BC2248" s="15"/>
      <c r="BD2248" s="15"/>
      <c r="BE2248" s="15"/>
      <c r="BF2248" s="15"/>
      <c r="BG2248" s="15"/>
      <c r="BH2248" s="15"/>
      <c r="BI2248" s="15"/>
      <c r="BJ2248" s="15"/>
      <c r="BK2248" s="15"/>
      <c r="BL2248" s="15"/>
      <c r="BM2248" s="15"/>
      <c r="BN2248" s="15"/>
      <c r="BO2248" s="15"/>
    </row>
    <row r="2249" spans="1:67" ht="15" customHeight="1" x14ac:dyDescent="0.75">
      <c r="A2249" s="10">
        <v>0</v>
      </c>
      <c r="B2249" s="11">
        <v>13800</v>
      </c>
      <c r="C2249" s="11">
        <v>94843</v>
      </c>
      <c r="D2249" s="11">
        <v>125541</v>
      </c>
      <c r="E2249" s="11">
        <v>2</v>
      </c>
      <c r="F2249" s="11">
        <v>0</v>
      </c>
      <c r="G2249" s="11">
        <v>2</v>
      </c>
      <c r="H2249" s="11">
        <v>159.25249683999999</v>
      </c>
      <c r="I2249" s="11">
        <v>0</v>
      </c>
      <c r="J2249" s="11">
        <v>26</v>
      </c>
      <c r="K2249" s="11">
        <v>42.305239735999997</v>
      </c>
      <c r="L2249" s="11" t="s">
        <v>13</v>
      </c>
      <c r="M2249" s="11" t="s">
        <v>17</v>
      </c>
      <c r="N2249" s="11">
        <f t="shared" si="245"/>
        <v>1</v>
      </c>
      <c r="O2249" s="11">
        <f t="shared" si="246"/>
        <v>1</v>
      </c>
      <c r="P2249" s="11">
        <f t="shared" si="247"/>
        <v>0</v>
      </c>
      <c r="Q2249" s="11">
        <f t="shared" si="248"/>
        <v>0</v>
      </c>
      <c r="R2249" s="11">
        <f t="shared" si="249"/>
        <v>0</v>
      </c>
      <c r="S2249" s="11">
        <f t="shared" si="250"/>
        <v>0</v>
      </c>
      <c r="T2249" s="9">
        <f t="shared" si="251"/>
        <v>159.25249683999999</v>
      </c>
      <c r="AT2249" s="18"/>
      <c r="AU2249" s="15"/>
      <c r="AV2249" s="15"/>
      <c r="AW2249" s="15"/>
      <c r="AX2249" s="15"/>
      <c r="AY2249" s="15"/>
      <c r="AZ2249" s="15"/>
      <c r="BA2249" s="15"/>
      <c r="BB2249" s="15"/>
      <c r="BC2249" s="15"/>
      <c r="BD2249" s="15"/>
      <c r="BE2249" s="15"/>
      <c r="BF2249" s="15"/>
      <c r="BG2249" s="15"/>
      <c r="BH2249" s="15"/>
      <c r="BI2249" s="15"/>
      <c r="BJ2249" s="15"/>
      <c r="BK2249" s="15"/>
      <c r="BL2249" s="15"/>
      <c r="BM2249" s="15"/>
      <c r="BN2249" s="15"/>
      <c r="BO2249" s="15"/>
    </row>
    <row r="2250" spans="1:67" ht="15" customHeight="1" x14ac:dyDescent="0.75">
      <c r="A2250" s="10">
        <v>0</v>
      </c>
      <c r="B2250" s="11">
        <v>13800</v>
      </c>
      <c r="C2250" s="11">
        <v>57481</v>
      </c>
      <c r="D2250" s="11">
        <v>89421</v>
      </c>
      <c r="E2250" s="11">
        <v>9</v>
      </c>
      <c r="F2250" s="11">
        <v>0</v>
      </c>
      <c r="G2250" s="11">
        <v>0</v>
      </c>
      <c r="H2250" s="11">
        <v>183.10936064000001</v>
      </c>
      <c r="I2250" s="11">
        <v>0</v>
      </c>
      <c r="J2250" s="11">
        <v>19</v>
      </c>
      <c r="K2250" s="11">
        <v>22.643395545000001</v>
      </c>
      <c r="L2250" s="11" t="s">
        <v>20</v>
      </c>
      <c r="M2250" s="11" t="s">
        <v>18</v>
      </c>
      <c r="N2250" s="11">
        <f t="shared" si="245"/>
        <v>0</v>
      </c>
      <c r="O2250" s="11">
        <f t="shared" si="246"/>
        <v>0</v>
      </c>
      <c r="P2250" s="11">
        <f t="shared" si="247"/>
        <v>0</v>
      </c>
      <c r="Q2250" s="11">
        <f t="shared" si="248"/>
        <v>0</v>
      </c>
      <c r="R2250" s="11">
        <f t="shared" si="249"/>
        <v>0</v>
      </c>
      <c r="S2250" s="11">
        <f t="shared" si="250"/>
        <v>1</v>
      </c>
      <c r="T2250" s="9">
        <f t="shared" si="251"/>
        <v>0</v>
      </c>
      <c r="AT2250" s="18"/>
      <c r="AU2250" s="15"/>
      <c r="AV2250" s="15"/>
      <c r="AW2250" s="15"/>
      <c r="AX2250" s="15"/>
      <c r="AY2250" s="15"/>
      <c r="AZ2250" s="15"/>
      <c r="BA2250" s="15"/>
      <c r="BB2250" s="15"/>
      <c r="BC2250" s="15"/>
      <c r="BD2250" s="15"/>
      <c r="BE2250" s="15"/>
      <c r="BF2250" s="15"/>
      <c r="BG2250" s="15"/>
      <c r="BH2250" s="15"/>
      <c r="BI2250" s="15"/>
      <c r="BJ2250" s="15"/>
      <c r="BK2250" s="15"/>
      <c r="BL2250" s="15"/>
      <c r="BM2250" s="15"/>
      <c r="BN2250" s="15"/>
      <c r="BO2250" s="15"/>
    </row>
    <row r="2251" spans="1:67" ht="15" customHeight="1" x14ac:dyDescent="0.75">
      <c r="A2251" s="10">
        <v>0</v>
      </c>
      <c r="B2251" s="11">
        <v>13800</v>
      </c>
      <c r="C2251" s="11">
        <v>76537</v>
      </c>
      <c r="D2251" s="11">
        <v>108747</v>
      </c>
      <c r="E2251" s="11">
        <v>5</v>
      </c>
      <c r="F2251" s="11">
        <v>0</v>
      </c>
      <c r="G2251" s="11">
        <v>0</v>
      </c>
      <c r="H2251" s="11">
        <v>73.075238088000006</v>
      </c>
      <c r="I2251" s="11">
        <v>1</v>
      </c>
      <c r="J2251" s="11">
        <v>14</v>
      </c>
      <c r="K2251" s="11">
        <v>34.252605699999997</v>
      </c>
      <c r="L2251" s="11" t="s">
        <v>20</v>
      </c>
      <c r="M2251" s="11" t="s">
        <v>14</v>
      </c>
      <c r="N2251" s="11">
        <f t="shared" si="245"/>
        <v>0</v>
      </c>
      <c r="O2251" s="11">
        <f t="shared" si="246"/>
        <v>0</v>
      </c>
      <c r="P2251" s="11">
        <f t="shared" si="247"/>
        <v>1</v>
      </c>
      <c r="Q2251" s="11">
        <f t="shared" si="248"/>
        <v>0</v>
      </c>
      <c r="R2251" s="11">
        <f t="shared" si="249"/>
        <v>0</v>
      </c>
      <c r="S2251" s="11">
        <f t="shared" si="250"/>
        <v>0</v>
      </c>
      <c r="T2251" s="9">
        <f t="shared" si="251"/>
        <v>0</v>
      </c>
      <c r="AT2251" s="18"/>
      <c r="AU2251" s="15"/>
      <c r="AV2251" s="15"/>
      <c r="AW2251" s="15"/>
      <c r="AX2251" s="15"/>
      <c r="AY2251" s="15"/>
      <c r="AZ2251" s="15"/>
      <c r="BA2251" s="15"/>
      <c r="BB2251" s="15"/>
      <c r="BC2251" s="15"/>
      <c r="BD2251" s="15"/>
      <c r="BE2251" s="15"/>
      <c r="BF2251" s="15"/>
      <c r="BG2251" s="15"/>
      <c r="BH2251" s="15"/>
      <c r="BI2251" s="15"/>
      <c r="BJ2251" s="15"/>
      <c r="BK2251" s="15"/>
      <c r="BL2251" s="15"/>
      <c r="BM2251" s="15"/>
      <c r="BN2251" s="15"/>
      <c r="BO2251" s="15"/>
    </row>
    <row r="2252" spans="1:67" ht="15" customHeight="1" x14ac:dyDescent="0.75">
      <c r="A2252" s="10">
        <v>0</v>
      </c>
      <c r="B2252" s="11">
        <v>13800</v>
      </c>
      <c r="C2252" s="11">
        <v>77130</v>
      </c>
      <c r="D2252" s="11">
        <v>127000</v>
      </c>
      <c r="E2252" s="11">
        <v>15</v>
      </c>
      <c r="F2252" s="11">
        <v>0</v>
      </c>
      <c r="G2252" s="11">
        <v>0</v>
      </c>
      <c r="H2252" s="11">
        <v>296.33333333000002</v>
      </c>
      <c r="I2252" s="11">
        <v>0</v>
      </c>
      <c r="J2252" s="11">
        <v>19</v>
      </c>
      <c r="K2252" s="11"/>
      <c r="L2252" s="11" t="s">
        <v>20</v>
      </c>
      <c r="M2252" s="11" t="s">
        <v>18</v>
      </c>
      <c r="N2252" s="11">
        <f t="shared" si="245"/>
        <v>0</v>
      </c>
      <c r="O2252" s="11">
        <f t="shared" si="246"/>
        <v>0</v>
      </c>
      <c r="P2252" s="11">
        <f t="shared" si="247"/>
        <v>0</v>
      </c>
      <c r="Q2252" s="11">
        <f t="shared" si="248"/>
        <v>0</v>
      </c>
      <c r="R2252" s="11">
        <f t="shared" si="249"/>
        <v>0</v>
      </c>
      <c r="S2252" s="11">
        <f t="shared" si="250"/>
        <v>1</v>
      </c>
      <c r="T2252" s="9">
        <f t="shared" si="251"/>
        <v>0</v>
      </c>
      <c r="AT2252" s="18"/>
      <c r="AU2252" s="15"/>
      <c r="AV2252" s="15"/>
      <c r="AW2252" s="15"/>
      <c r="AX2252" s="15"/>
      <c r="AY2252" s="15"/>
      <c r="AZ2252" s="15"/>
      <c r="BA2252" s="15"/>
      <c r="BB2252" s="15"/>
      <c r="BC2252" s="15"/>
      <c r="BD2252" s="15"/>
      <c r="BE2252" s="15"/>
      <c r="BF2252" s="15"/>
      <c r="BG2252" s="15"/>
      <c r="BH2252" s="15"/>
      <c r="BI2252" s="15"/>
      <c r="BJ2252" s="15"/>
      <c r="BK2252" s="15"/>
      <c r="BL2252" s="15"/>
      <c r="BM2252" s="15"/>
      <c r="BN2252" s="15"/>
      <c r="BO2252" s="15"/>
    </row>
    <row r="2253" spans="1:67" ht="15" customHeight="1" x14ac:dyDescent="0.75">
      <c r="A2253" s="10">
        <v>1</v>
      </c>
      <c r="B2253" s="11">
        <v>13800</v>
      </c>
      <c r="C2253" s="11">
        <v>35807</v>
      </c>
      <c r="D2253" s="11">
        <v>40700</v>
      </c>
      <c r="E2253" s="11">
        <v>1</v>
      </c>
      <c r="F2253" s="11">
        <v>0</v>
      </c>
      <c r="G2253" s="11">
        <v>0</v>
      </c>
      <c r="H2253" s="11">
        <v>91.266666666999996</v>
      </c>
      <c r="I2253" s="11">
        <v>1</v>
      </c>
      <c r="J2253" s="11">
        <v>17</v>
      </c>
      <c r="K2253" s="11"/>
      <c r="L2253" s="11" t="s">
        <v>20</v>
      </c>
      <c r="M2253" s="11" t="s">
        <v>14</v>
      </c>
      <c r="N2253" s="11">
        <f t="shared" si="245"/>
        <v>0</v>
      </c>
      <c r="O2253" s="11">
        <f t="shared" si="246"/>
        <v>0</v>
      </c>
      <c r="P2253" s="11">
        <f t="shared" si="247"/>
        <v>1</v>
      </c>
      <c r="Q2253" s="11">
        <f t="shared" si="248"/>
        <v>0</v>
      </c>
      <c r="R2253" s="11">
        <f t="shared" si="249"/>
        <v>0</v>
      </c>
      <c r="S2253" s="11">
        <f t="shared" si="250"/>
        <v>0</v>
      </c>
      <c r="T2253" s="9">
        <f t="shared" si="251"/>
        <v>0</v>
      </c>
      <c r="AT2253" s="18"/>
      <c r="AU2253" s="15"/>
      <c r="AV2253" s="15"/>
      <c r="AW2253" s="15"/>
      <c r="AX2253" s="15"/>
      <c r="AY2253" s="15"/>
      <c r="AZ2253" s="15"/>
      <c r="BA2253" s="15"/>
      <c r="BB2253" s="15"/>
      <c r="BC2253" s="15"/>
      <c r="BD2253" s="15"/>
      <c r="BE2253" s="15"/>
      <c r="BF2253" s="15"/>
      <c r="BG2253" s="15"/>
      <c r="BH2253" s="15"/>
      <c r="BI2253" s="15"/>
      <c r="BJ2253" s="15"/>
      <c r="BK2253" s="15"/>
      <c r="BL2253" s="15"/>
      <c r="BM2253" s="15"/>
      <c r="BN2253" s="15"/>
      <c r="BO2253" s="15"/>
    </row>
    <row r="2254" spans="1:67" ht="15" customHeight="1" x14ac:dyDescent="0.75">
      <c r="A2254" s="10">
        <v>0</v>
      </c>
      <c r="B2254" s="11">
        <v>13800</v>
      </c>
      <c r="C2254" s="11">
        <v>40674</v>
      </c>
      <c r="D2254" s="11">
        <v>61216</v>
      </c>
      <c r="E2254" s="11"/>
      <c r="F2254" s="11">
        <v>0</v>
      </c>
      <c r="G2254" s="11">
        <v>0</v>
      </c>
      <c r="H2254" s="11">
        <v>108.79023328</v>
      </c>
      <c r="I2254" s="11">
        <v>2</v>
      </c>
      <c r="J2254" s="11">
        <v>19</v>
      </c>
      <c r="K2254" s="11">
        <v>40.990703818999997</v>
      </c>
      <c r="L2254" s="11" t="s">
        <v>20</v>
      </c>
      <c r="M2254" s="11" t="s">
        <v>14</v>
      </c>
      <c r="N2254" s="11">
        <f t="shared" si="245"/>
        <v>0</v>
      </c>
      <c r="O2254" s="11">
        <f t="shared" si="246"/>
        <v>0</v>
      </c>
      <c r="P2254" s="11">
        <f t="shared" si="247"/>
        <v>1</v>
      </c>
      <c r="Q2254" s="11">
        <f t="shared" si="248"/>
        <v>0</v>
      </c>
      <c r="R2254" s="11">
        <f t="shared" si="249"/>
        <v>0</v>
      </c>
      <c r="S2254" s="11">
        <f t="shared" si="250"/>
        <v>0</v>
      </c>
      <c r="T2254" s="9">
        <f t="shared" si="251"/>
        <v>0</v>
      </c>
      <c r="AT2254" s="18"/>
      <c r="AU2254" s="15"/>
      <c r="AV2254" s="15"/>
      <c r="AW2254" s="15"/>
      <c r="AX2254" s="15"/>
      <c r="AY2254" s="15"/>
      <c r="AZ2254" s="15"/>
      <c r="BA2254" s="15"/>
      <c r="BB2254" s="15"/>
      <c r="BC2254" s="15"/>
      <c r="BD2254" s="15"/>
      <c r="BE2254" s="15"/>
      <c r="BF2254" s="15"/>
      <c r="BG2254" s="15"/>
      <c r="BH2254" s="15"/>
      <c r="BI2254" s="15"/>
      <c r="BJ2254" s="15"/>
      <c r="BK2254" s="15"/>
      <c r="BL2254" s="15"/>
      <c r="BM2254" s="15"/>
      <c r="BN2254" s="15"/>
      <c r="BO2254" s="15"/>
    </row>
    <row r="2255" spans="1:67" ht="15" customHeight="1" x14ac:dyDescent="0.75">
      <c r="A2255" s="10">
        <v>0</v>
      </c>
      <c r="B2255" s="11">
        <v>13800</v>
      </c>
      <c r="C2255" s="11">
        <v>31974</v>
      </c>
      <c r="D2255" s="11">
        <v>44417</v>
      </c>
      <c r="E2255" s="11">
        <v>7</v>
      </c>
      <c r="F2255" s="11">
        <v>0</v>
      </c>
      <c r="G2255" s="11">
        <v>0</v>
      </c>
      <c r="H2255" s="11">
        <v>76.933122960999995</v>
      </c>
      <c r="I2255" s="11">
        <v>1</v>
      </c>
      <c r="J2255" s="11">
        <v>12</v>
      </c>
      <c r="K2255" s="11">
        <v>30.422429425000001</v>
      </c>
      <c r="L2255" s="11" t="s">
        <v>13</v>
      </c>
      <c r="M2255" s="11" t="s">
        <v>14</v>
      </c>
      <c r="N2255" s="11">
        <f t="shared" si="245"/>
        <v>1</v>
      </c>
      <c r="O2255" s="11">
        <f t="shared" si="246"/>
        <v>0</v>
      </c>
      <c r="P2255" s="11">
        <f t="shared" si="247"/>
        <v>1</v>
      </c>
      <c r="Q2255" s="11">
        <f t="shared" si="248"/>
        <v>0</v>
      </c>
      <c r="R2255" s="11">
        <f t="shared" si="249"/>
        <v>0</v>
      </c>
      <c r="S2255" s="11">
        <f t="shared" si="250"/>
        <v>0</v>
      </c>
      <c r="T2255" s="9">
        <f t="shared" si="251"/>
        <v>76.933122960999995</v>
      </c>
      <c r="AT2255" s="18"/>
      <c r="AU2255" s="15"/>
      <c r="AV2255" s="15"/>
      <c r="AW2255" s="15"/>
      <c r="AX2255" s="15"/>
      <c r="AY2255" s="15"/>
      <c r="AZ2255" s="15"/>
      <c r="BA2255" s="15"/>
      <c r="BB2255" s="15"/>
      <c r="BC2255" s="15"/>
      <c r="BD2255" s="15"/>
      <c r="BE2255" s="15"/>
      <c r="BF2255" s="15"/>
      <c r="BG2255" s="15"/>
      <c r="BH2255" s="15"/>
      <c r="BI2255" s="15"/>
      <c r="BJ2255" s="15"/>
      <c r="BK2255" s="15"/>
      <c r="BL2255" s="15"/>
      <c r="BM2255" s="15"/>
      <c r="BN2255" s="15"/>
      <c r="BO2255" s="15"/>
    </row>
    <row r="2256" spans="1:67" ht="15" customHeight="1" x14ac:dyDescent="0.75">
      <c r="A2256" s="10">
        <v>0</v>
      </c>
      <c r="B2256" s="11">
        <v>13800</v>
      </c>
      <c r="C2256" s="11">
        <v>85805</v>
      </c>
      <c r="D2256" s="11">
        <v>135789</v>
      </c>
      <c r="E2256" s="11">
        <v>15</v>
      </c>
      <c r="F2256" s="11">
        <v>0</v>
      </c>
      <c r="G2256" s="11">
        <v>0</v>
      </c>
      <c r="H2256" s="11">
        <v>303.68822971999998</v>
      </c>
      <c r="I2256" s="11">
        <v>0</v>
      </c>
      <c r="J2256" s="11">
        <v>18</v>
      </c>
      <c r="K2256" s="11">
        <v>27.869079211999999</v>
      </c>
      <c r="L2256" s="11" t="s">
        <v>20</v>
      </c>
      <c r="M2256" s="11" t="s">
        <v>18</v>
      </c>
      <c r="N2256" s="11">
        <f t="shared" si="245"/>
        <v>0</v>
      </c>
      <c r="O2256" s="11">
        <f t="shared" si="246"/>
        <v>0</v>
      </c>
      <c r="P2256" s="11">
        <f t="shared" si="247"/>
        <v>0</v>
      </c>
      <c r="Q2256" s="11">
        <f t="shared" si="248"/>
        <v>0</v>
      </c>
      <c r="R2256" s="11">
        <f t="shared" si="249"/>
        <v>0</v>
      </c>
      <c r="S2256" s="11">
        <f t="shared" si="250"/>
        <v>1</v>
      </c>
      <c r="T2256" s="9">
        <f t="shared" si="251"/>
        <v>0</v>
      </c>
      <c r="AT2256" s="18"/>
      <c r="AU2256" s="15"/>
      <c r="AV2256" s="15"/>
      <c r="AW2256" s="15"/>
      <c r="AX2256" s="15"/>
      <c r="AY2256" s="15"/>
      <c r="AZ2256" s="15"/>
      <c r="BA2256" s="15"/>
      <c r="BB2256" s="15"/>
      <c r="BC2256" s="15"/>
      <c r="BD2256" s="15"/>
      <c r="BE2256" s="15"/>
      <c r="BF2256" s="15"/>
      <c r="BG2256" s="15"/>
      <c r="BH2256" s="15"/>
      <c r="BI2256" s="15"/>
      <c r="BJ2256" s="15"/>
      <c r="BK2256" s="15"/>
      <c r="BL2256" s="15"/>
      <c r="BM2256" s="15"/>
      <c r="BN2256" s="15"/>
      <c r="BO2256" s="15"/>
    </row>
    <row r="2257" spans="1:67" ht="15" customHeight="1" x14ac:dyDescent="0.75">
      <c r="A2257" s="10">
        <v>0</v>
      </c>
      <c r="B2257" s="11">
        <v>13800</v>
      </c>
      <c r="C2257" s="11">
        <v>18714</v>
      </c>
      <c r="D2257" s="11">
        <v>47905</v>
      </c>
      <c r="E2257" s="11">
        <v>25</v>
      </c>
      <c r="F2257" s="11">
        <v>0</v>
      </c>
      <c r="G2257" s="11">
        <v>0</v>
      </c>
      <c r="H2257" s="11">
        <v>259.10302278</v>
      </c>
      <c r="I2257" s="11">
        <v>0</v>
      </c>
      <c r="J2257" s="11">
        <v>19</v>
      </c>
      <c r="K2257" s="11">
        <v>29.479662342000001</v>
      </c>
      <c r="L2257" s="11" t="s">
        <v>13</v>
      </c>
      <c r="M2257" s="11" t="s">
        <v>15</v>
      </c>
      <c r="N2257" s="11">
        <f t="shared" si="245"/>
        <v>1</v>
      </c>
      <c r="O2257" s="11">
        <f t="shared" si="246"/>
        <v>0</v>
      </c>
      <c r="P2257" s="11">
        <f t="shared" si="247"/>
        <v>0</v>
      </c>
      <c r="Q2257" s="11">
        <f t="shared" si="248"/>
        <v>1</v>
      </c>
      <c r="R2257" s="11">
        <f t="shared" si="249"/>
        <v>0</v>
      </c>
      <c r="S2257" s="11">
        <f t="shared" si="250"/>
        <v>0</v>
      </c>
      <c r="T2257" s="9">
        <f t="shared" si="251"/>
        <v>259.10302278</v>
      </c>
      <c r="AT2257" s="18"/>
      <c r="AU2257" s="15"/>
      <c r="AV2257" s="15"/>
      <c r="AW2257" s="15"/>
      <c r="AX2257" s="15"/>
      <c r="AY2257" s="15"/>
      <c r="AZ2257" s="15"/>
      <c r="BA2257" s="15"/>
      <c r="BB2257" s="15"/>
      <c r="BC2257" s="15"/>
      <c r="BD2257" s="15"/>
      <c r="BE2257" s="15"/>
      <c r="BF2257" s="15"/>
      <c r="BG2257" s="15"/>
      <c r="BH2257" s="15"/>
      <c r="BI2257" s="15"/>
      <c r="BJ2257" s="15"/>
      <c r="BK2257" s="15"/>
      <c r="BL2257" s="15"/>
      <c r="BM2257" s="15"/>
      <c r="BN2257" s="15"/>
      <c r="BO2257" s="15"/>
    </row>
    <row r="2258" spans="1:67" ht="15" customHeight="1" x14ac:dyDescent="0.75">
      <c r="A2258" s="10">
        <v>0</v>
      </c>
      <c r="B2258" s="11">
        <v>13800</v>
      </c>
      <c r="C2258" s="11"/>
      <c r="D2258" s="11">
        <v>43082</v>
      </c>
      <c r="E2258" s="11">
        <v>0</v>
      </c>
      <c r="F2258" s="11">
        <v>0</v>
      </c>
      <c r="G2258" s="11">
        <v>0</v>
      </c>
      <c r="H2258" s="11">
        <v>316.03624437000002</v>
      </c>
      <c r="I2258" s="11">
        <v>0</v>
      </c>
      <c r="J2258" s="11">
        <v>9</v>
      </c>
      <c r="K2258" s="11">
        <v>26.166013822</v>
      </c>
      <c r="L2258" s="11" t="s">
        <v>13</v>
      </c>
      <c r="M2258" s="11" t="s">
        <v>14</v>
      </c>
      <c r="N2258" s="11">
        <f t="shared" si="245"/>
        <v>1</v>
      </c>
      <c r="O2258" s="11">
        <f t="shared" si="246"/>
        <v>0</v>
      </c>
      <c r="P2258" s="11">
        <f t="shared" si="247"/>
        <v>1</v>
      </c>
      <c r="Q2258" s="11">
        <f t="shared" si="248"/>
        <v>0</v>
      </c>
      <c r="R2258" s="11">
        <f t="shared" si="249"/>
        <v>0</v>
      </c>
      <c r="S2258" s="11">
        <f t="shared" si="250"/>
        <v>0</v>
      </c>
      <c r="T2258" s="9">
        <f t="shared" si="251"/>
        <v>316.03624437000002</v>
      </c>
      <c r="AT2258" s="18"/>
      <c r="AU2258" s="15"/>
      <c r="AV2258" s="15"/>
      <c r="AW2258" s="15"/>
      <c r="AX2258" s="15"/>
      <c r="AY2258" s="15"/>
      <c r="AZ2258" s="15"/>
      <c r="BA2258" s="15"/>
      <c r="BB2258" s="15"/>
      <c r="BC2258" s="15"/>
      <c r="BD2258" s="15"/>
      <c r="BE2258" s="15"/>
      <c r="BF2258" s="15"/>
      <c r="BG2258" s="15"/>
      <c r="BH2258" s="15"/>
      <c r="BI2258" s="15"/>
      <c r="BJ2258" s="15"/>
      <c r="BK2258" s="15"/>
      <c r="BL2258" s="15"/>
      <c r="BM2258" s="15"/>
      <c r="BN2258" s="15"/>
      <c r="BO2258" s="15"/>
    </row>
    <row r="2259" spans="1:67" ht="15" customHeight="1" x14ac:dyDescent="0.75">
      <c r="A2259" s="10">
        <v>0</v>
      </c>
      <c r="B2259" s="11">
        <v>13800</v>
      </c>
      <c r="C2259" s="11">
        <v>21711</v>
      </c>
      <c r="D2259" s="11">
        <v>32357</v>
      </c>
      <c r="E2259" s="11">
        <v>7</v>
      </c>
      <c r="F2259" s="11">
        <v>0</v>
      </c>
      <c r="G2259" s="11">
        <v>0</v>
      </c>
      <c r="H2259" s="11">
        <v>105.66623421</v>
      </c>
      <c r="I2259" s="11">
        <v>0</v>
      </c>
      <c r="J2259" s="11">
        <v>17</v>
      </c>
      <c r="K2259" s="11">
        <v>20.333155595000001</v>
      </c>
      <c r="L2259" s="11" t="s">
        <v>20</v>
      </c>
      <c r="M2259" s="11" t="s">
        <v>15</v>
      </c>
      <c r="N2259" s="11">
        <f t="shared" si="245"/>
        <v>0</v>
      </c>
      <c r="O2259" s="11">
        <f t="shared" si="246"/>
        <v>0</v>
      </c>
      <c r="P2259" s="11">
        <f t="shared" si="247"/>
        <v>0</v>
      </c>
      <c r="Q2259" s="11">
        <f t="shared" si="248"/>
        <v>1</v>
      </c>
      <c r="R2259" s="11">
        <f t="shared" si="249"/>
        <v>0</v>
      </c>
      <c r="S2259" s="11">
        <f t="shared" si="250"/>
        <v>0</v>
      </c>
      <c r="T2259" s="9">
        <f t="shared" si="251"/>
        <v>0</v>
      </c>
      <c r="AT2259" s="18"/>
      <c r="AU2259" s="15"/>
      <c r="AV2259" s="15"/>
      <c r="AW2259" s="15"/>
      <c r="AX2259" s="15"/>
      <c r="AY2259" s="15"/>
      <c r="AZ2259" s="15"/>
      <c r="BA2259" s="15"/>
      <c r="BB2259" s="15"/>
      <c r="BC2259" s="15"/>
      <c r="BD2259" s="15"/>
      <c r="BE2259" s="15"/>
      <c r="BF2259" s="15"/>
      <c r="BG2259" s="15"/>
      <c r="BH2259" s="15"/>
      <c r="BI2259" s="15"/>
      <c r="BJ2259" s="15"/>
      <c r="BK2259" s="15"/>
      <c r="BL2259" s="15"/>
      <c r="BM2259" s="15"/>
      <c r="BN2259" s="15"/>
      <c r="BO2259" s="15"/>
    </row>
    <row r="2260" spans="1:67" ht="15" customHeight="1" x14ac:dyDescent="0.75">
      <c r="A2260" s="10">
        <v>0</v>
      </c>
      <c r="B2260" s="11">
        <v>13800</v>
      </c>
      <c r="C2260" s="11">
        <v>85969</v>
      </c>
      <c r="D2260" s="11">
        <v>101664</v>
      </c>
      <c r="E2260" s="11">
        <v>0</v>
      </c>
      <c r="F2260" s="11">
        <v>0</v>
      </c>
      <c r="G2260" s="11">
        <v>0</v>
      </c>
      <c r="H2260" s="11">
        <v>68.583689735999997</v>
      </c>
      <c r="I2260" s="11">
        <v>0</v>
      </c>
      <c r="J2260" s="11">
        <v>19</v>
      </c>
      <c r="K2260" s="11">
        <v>36.839422636000002</v>
      </c>
      <c r="L2260" s="11" t="s">
        <v>13</v>
      </c>
      <c r="M2260" s="11" t="s">
        <v>18</v>
      </c>
      <c r="N2260" s="11">
        <f t="shared" si="245"/>
        <v>1</v>
      </c>
      <c r="O2260" s="11">
        <f t="shared" si="246"/>
        <v>0</v>
      </c>
      <c r="P2260" s="11">
        <f t="shared" si="247"/>
        <v>0</v>
      </c>
      <c r="Q2260" s="11">
        <f t="shared" si="248"/>
        <v>0</v>
      </c>
      <c r="R2260" s="11">
        <f t="shared" si="249"/>
        <v>0</v>
      </c>
      <c r="S2260" s="11">
        <f t="shared" si="250"/>
        <v>1</v>
      </c>
      <c r="T2260" s="9">
        <f t="shared" si="251"/>
        <v>68.583689735999997</v>
      </c>
      <c r="AT2260" s="18"/>
      <c r="AU2260" s="15"/>
      <c r="AV2260" s="15"/>
      <c r="AW2260" s="15"/>
      <c r="AX2260" s="15"/>
      <c r="AY2260" s="15"/>
      <c r="AZ2260" s="15"/>
      <c r="BA2260" s="15"/>
      <c r="BB2260" s="15"/>
      <c r="BC2260" s="15"/>
      <c r="BD2260" s="15"/>
      <c r="BE2260" s="15"/>
      <c r="BF2260" s="15"/>
      <c r="BG2260" s="15"/>
      <c r="BH2260" s="15"/>
      <c r="BI2260" s="15"/>
      <c r="BJ2260" s="15"/>
      <c r="BK2260" s="15"/>
      <c r="BL2260" s="15"/>
      <c r="BM2260" s="15"/>
      <c r="BN2260" s="15"/>
      <c r="BO2260" s="15"/>
    </row>
    <row r="2261" spans="1:67" ht="15" customHeight="1" x14ac:dyDescent="0.75">
      <c r="A2261" s="10">
        <v>0</v>
      </c>
      <c r="B2261" s="11">
        <v>13800</v>
      </c>
      <c r="C2261" s="11">
        <v>75142</v>
      </c>
      <c r="D2261" s="11">
        <v>95667</v>
      </c>
      <c r="E2261" s="11">
        <v>19</v>
      </c>
      <c r="F2261" s="11">
        <v>0</v>
      </c>
      <c r="G2261" s="11">
        <v>0</v>
      </c>
      <c r="H2261" s="11">
        <v>230.45755435000001</v>
      </c>
      <c r="I2261" s="11">
        <v>10</v>
      </c>
      <c r="J2261" s="11">
        <v>24</v>
      </c>
      <c r="K2261" s="11">
        <v>33.383314175000002</v>
      </c>
      <c r="L2261" s="11" t="s">
        <v>20</v>
      </c>
      <c r="M2261" s="11" t="s">
        <v>17</v>
      </c>
      <c r="N2261" s="11">
        <f t="shared" si="245"/>
        <v>0</v>
      </c>
      <c r="O2261" s="11">
        <f t="shared" si="246"/>
        <v>1</v>
      </c>
      <c r="P2261" s="11">
        <f t="shared" si="247"/>
        <v>0</v>
      </c>
      <c r="Q2261" s="11">
        <f t="shared" si="248"/>
        <v>0</v>
      </c>
      <c r="R2261" s="11">
        <f t="shared" si="249"/>
        <v>0</v>
      </c>
      <c r="S2261" s="11">
        <f t="shared" si="250"/>
        <v>0</v>
      </c>
      <c r="T2261" s="9">
        <f t="shared" si="251"/>
        <v>0</v>
      </c>
      <c r="AT2261" s="18"/>
      <c r="AU2261" s="15"/>
      <c r="AV2261" s="15"/>
      <c r="AW2261" s="15"/>
      <c r="AX2261" s="15"/>
      <c r="AY2261" s="15"/>
      <c r="AZ2261" s="15"/>
      <c r="BA2261" s="15"/>
      <c r="BB2261" s="15"/>
      <c r="BC2261" s="15"/>
      <c r="BD2261" s="15"/>
      <c r="BE2261" s="15"/>
      <c r="BF2261" s="15"/>
      <c r="BG2261" s="15"/>
      <c r="BH2261" s="15"/>
      <c r="BI2261" s="15"/>
      <c r="BJ2261" s="15"/>
      <c r="BK2261" s="15"/>
      <c r="BL2261" s="15"/>
      <c r="BM2261" s="15"/>
      <c r="BN2261" s="15"/>
      <c r="BO2261" s="15"/>
    </row>
    <row r="2262" spans="1:67" ht="15" customHeight="1" x14ac:dyDescent="0.75">
      <c r="A2262" s="10">
        <v>1</v>
      </c>
      <c r="B2262" s="11">
        <v>13800</v>
      </c>
      <c r="C2262" s="11">
        <v>65178</v>
      </c>
      <c r="D2262" s="11">
        <v>79000</v>
      </c>
      <c r="E2262" s="11">
        <v>11</v>
      </c>
      <c r="F2262" s="11">
        <v>0</v>
      </c>
      <c r="G2262" s="11">
        <v>3</v>
      </c>
      <c r="H2262" s="11">
        <v>111.6</v>
      </c>
      <c r="I2262" s="11">
        <v>1</v>
      </c>
      <c r="J2262" s="11">
        <v>23</v>
      </c>
      <c r="K2262" s="11"/>
      <c r="L2262" s="11" t="s">
        <v>20</v>
      </c>
      <c r="M2262" s="11" t="s">
        <v>15</v>
      </c>
      <c r="N2262" s="11">
        <f t="shared" si="245"/>
        <v>0</v>
      </c>
      <c r="O2262" s="11">
        <f t="shared" si="246"/>
        <v>0</v>
      </c>
      <c r="P2262" s="11">
        <f t="shared" si="247"/>
        <v>0</v>
      </c>
      <c r="Q2262" s="11">
        <f t="shared" si="248"/>
        <v>1</v>
      </c>
      <c r="R2262" s="11">
        <f t="shared" si="249"/>
        <v>0</v>
      </c>
      <c r="S2262" s="11">
        <f t="shared" si="250"/>
        <v>0</v>
      </c>
      <c r="T2262" s="9">
        <f t="shared" si="251"/>
        <v>0</v>
      </c>
      <c r="AT2262" s="18"/>
      <c r="AU2262" s="15"/>
      <c r="AV2262" s="15"/>
      <c r="AW2262" s="15"/>
      <c r="AX2262" s="15"/>
      <c r="AY2262" s="15"/>
      <c r="AZ2262" s="15"/>
      <c r="BA2262" s="15"/>
      <c r="BB2262" s="15"/>
      <c r="BC2262" s="15"/>
      <c r="BD2262" s="15"/>
      <c r="BE2262" s="15"/>
      <c r="BF2262" s="15"/>
      <c r="BG2262" s="15"/>
      <c r="BH2262" s="15"/>
      <c r="BI2262" s="15"/>
      <c r="BJ2262" s="15"/>
      <c r="BK2262" s="15"/>
      <c r="BL2262" s="15"/>
      <c r="BM2262" s="15"/>
      <c r="BN2262" s="15"/>
      <c r="BO2262" s="15"/>
    </row>
    <row r="2263" spans="1:67" ht="15" customHeight="1" x14ac:dyDescent="0.75">
      <c r="A2263" s="10">
        <v>0</v>
      </c>
      <c r="B2263" s="11">
        <v>13800</v>
      </c>
      <c r="C2263" s="11">
        <v>152441</v>
      </c>
      <c r="D2263" s="11">
        <v>184723</v>
      </c>
      <c r="E2263" s="11">
        <v>6</v>
      </c>
      <c r="F2263" s="11"/>
      <c r="G2263" s="11">
        <v>0</v>
      </c>
      <c r="H2263" s="11">
        <v>217.24212904999999</v>
      </c>
      <c r="I2263" s="11">
        <v>3</v>
      </c>
      <c r="J2263" s="11">
        <v>25</v>
      </c>
      <c r="K2263" s="11">
        <v>40.827344633000003</v>
      </c>
      <c r="L2263" s="11" t="s">
        <v>20</v>
      </c>
      <c r="M2263" s="11" t="s">
        <v>18</v>
      </c>
      <c r="N2263" s="11">
        <f t="shared" si="245"/>
        <v>0</v>
      </c>
      <c r="O2263" s="11">
        <f t="shared" si="246"/>
        <v>0</v>
      </c>
      <c r="P2263" s="11">
        <f t="shared" si="247"/>
        <v>0</v>
      </c>
      <c r="Q2263" s="11">
        <f t="shared" si="248"/>
        <v>0</v>
      </c>
      <c r="R2263" s="11">
        <f t="shared" si="249"/>
        <v>0</v>
      </c>
      <c r="S2263" s="11">
        <f t="shared" si="250"/>
        <v>1</v>
      </c>
      <c r="T2263" s="9">
        <f t="shared" si="251"/>
        <v>0</v>
      </c>
      <c r="AT2263" s="18"/>
      <c r="AU2263" s="15"/>
      <c r="AV2263" s="15"/>
      <c r="AW2263" s="15"/>
      <c r="AX2263" s="15"/>
      <c r="AY2263" s="15"/>
      <c r="AZ2263" s="15"/>
      <c r="BA2263" s="15"/>
      <c r="BB2263" s="15"/>
      <c r="BC2263" s="15"/>
      <c r="BD2263" s="15"/>
      <c r="BE2263" s="15"/>
      <c r="BF2263" s="15"/>
      <c r="BG2263" s="15"/>
      <c r="BH2263" s="15"/>
      <c r="BI2263" s="15"/>
      <c r="BJ2263" s="15"/>
      <c r="BK2263" s="15"/>
      <c r="BL2263" s="15"/>
      <c r="BM2263" s="15"/>
      <c r="BN2263" s="15"/>
      <c r="BO2263" s="15"/>
    </row>
    <row r="2264" spans="1:67" ht="15" customHeight="1" x14ac:dyDescent="0.75">
      <c r="A2264" s="10">
        <v>0</v>
      </c>
      <c r="B2264" s="11">
        <v>13800</v>
      </c>
      <c r="C2264" s="11">
        <v>78645</v>
      </c>
      <c r="D2264" s="11">
        <v>130104</v>
      </c>
      <c r="E2264" s="11">
        <v>16</v>
      </c>
      <c r="F2264" s="11">
        <v>0</v>
      </c>
      <c r="G2264" s="11">
        <v>0</v>
      </c>
      <c r="H2264" s="11">
        <v>295.72131731000002</v>
      </c>
      <c r="I2264" s="11">
        <v>0</v>
      </c>
      <c r="J2264" s="11">
        <v>19</v>
      </c>
      <c r="K2264" s="11">
        <v>29.966602425000001</v>
      </c>
      <c r="L2264" s="11" t="s">
        <v>20</v>
      </c>
      <c r="M2264" s="11" t="s">
        <v>18</v>
      </c>
      <c r="N2264" s="11">
        <f t="shared" si="245"/>
        <v>0</v>
      </c>
      <c r="O2264" s="11">
        <f t="shared" si="246"/>
        <v>0</v>
      </c>
      <c r="P2264" s="11">
        <f t="shared" si="247"/>
        <v>0</v>
      </c>
      <c r="Q2264" s="11">
        <f t="shared" si="248"/>
        <v>0</v>
      </c>
      <c r="R2264" s="11">
        <f t="shared" si="249"/>
        <v>0</v>
      </c>
      <c r="S2264" s="11">
        <f t="shared" si="250"/>
        <v>1</v>
      </c>
      <c r="T2264" s="9">
        <f t="shared" si="251"/>
        <v>0</v>
      </c>
      <c r="AT2264" s="18"/>
      <c r="AU2264" s="15"/>
      <c r="AV2264" s="15"/>
      <c r="AW2264" s="15"/>
      <c r="AX2264" s="15"/>
      <c r="AY2264" s="15"/>
      <c r="AZ2264" s="15"/>
      <c r="BA2264" s="15"/>
      <c r="BB2264" s="15"/>
      <c r="BC2264" s="15"/>
      <c r="BD2264" s="15"/>
      <c r="BE2264" s="15"/>
      <c r="BF2264" s="15"/>
      <c r="BG2264" s="15"/>
      <c r="BH2264" s="15"/>
      <c r="BI2264" s="15"/>
      <c r="BJ2264" s="15"/>
      <c r="BK2264" s="15"/>
      <c r="BL2264" s="15"/>
      <c r="BM2264" s="15"/>
      <c r="BN2264" s="15"/>
      <c r="BO2264" s="15"/>
    </row>
    <row r="2265" spans="1:67" ht="15" customHeight="1" x14ac:dyDescent="0.75">
      <c r="A2265" s="10">
        <v>0</v>
      </c>
      <c r="B2265" s="11">
        <v>13800</v>
      </c>
      <c r="C2265" s="11">
        <v>67762</v>
      </c>
      <c r="D2265" s="11">
        <v>80748</v>
      </c>
      <c r="E2265" s="11">
        <v>8</v>
      </c>
      <c r="F2265" s="11">
        <v>0</v>
      </c>
      <c r="G2265" s="11">
        <v>0</v>
      </c>
      <c r="H2265" s="11">
        <v>135.94862248999999</v>
      </c>
      <c r="I2265" s="11">
        <v>0</v>
      </c>
      <c r="J2265" s="11">
        <v>35</v>
      </c>
      <c r="K2265" s="11">
        <v>27.194107012</v>
      </c>
      <c r="L2265" s="11" t="s">
        <v>20</v>
      </c>
      <c r="M2265" s="11" t="s">
        <v>16</v>
      </c>
      <c r="N2265" s="11">
        <f t="shared" si="245"/>
        <v>0</v>
      </c>
      <c r="O2265" s="11">
        <f t="shared" si="246"/>
        <v>0</v>
      </c>
      <c r="P2265" s="11">
        <f t="shared" si="247"/>
        <v>0</v>
      </c>
      <c r="Q2265" s="11">
        <f t="shared" si="248"/>
        <v>0</v>
      </c>
      <c r="R2265" s="11">
        <f t="shared" si="249"/>
        <v>1</v>
      </c>
      <c r="S2265" s="11">
        <f t="shared" si="250"/>
        <v>0</v>
      </c>
      <c r="T2265" s="9">
        <f t="shared" si="251"/>
        <v>0</v>
      </c>
      <c r="AT2265" s="18"/>
      <c r="AU2265" s="15"/>
      <c r="AV2265" s="15"/>
      <c r="AW2265" s="15"/>
      <c r="AX2265" s="15"/>
      <c r="AY2265" s="15"/>
      <c r="AZ2265" s="15"/>
      <c r="BA2265" s="15"/>
      <c r="BB2265" s="15"/>
      <c r="BC2265" s="15"/>
      <c r="BD2265" s="15"/>
      <c r="BE2265" s="15"/>
      <c r="BF2265" s="15"/>
      <c r="BG2265" s="15"/>
      <c r="BH2265" s="15"/>
      <c r="BI2265" s="15"/>
      <c r="BJ2265" s="15"/>
      <c r="BK2265" s="15"/>
      <c r="BL2265" s="15"/>
      <c r="BM2265" s="15"/>
      <c r="BN2265" s="15"/>
      <c r="BO2265" s="15"/>
    </row>
    <row r="2266" spans="1:67" ht="15" customHeight="1" x14ac:dyDescent="0.75">
      <c r="A2266" s="10">
        <v>1</v>
      </c>
      <c r="B2266" s="11">
        <v>13800</v>
      </c>
      <c r="C2266" s="11">
        <v>97778</v>
      </c>
      <c r="D2266" s="11">
        <v>116814</v>
      </c>
      <c r="E2266" s="11">
        <v>15</v>
      </c>
      <c r="F2266" s="11">
        <v>1</v>
      </c>
      <c r="G2266" s="11">
        <v>3</v>
      </c>
      <c r="H2266" s="11">
        <v>120.78139621</v>
      </c>
      <c r="I2266" s="11">
        <v>1</v>
      </c>
      <c r="J2266" s="11">
        <v>22</v>
      </c>
      <c r="K2266" s="11">
        <v>23.204713290000001</v>
      </c>
      <c r="L2266" s="11" t="s">
        <v>20</v>
      </c>
      <c r="M2266" s="11" t="s">
        <v>14</v>
      </c>
      <c r="N2266" s="11">
        <f t="shared" si="245"/>
        <v>0</v>
      </c>
      <c r="O2266" s="11">
        <f t="shared" si="246"/>
        <v>0</v>
      </c>
      <c r="P2266" s="11">
        <f t="shared" si="247"/>
        <v>1</v>
      </c>
      <c r="Q2266" s="11">
        <f t="shared" si="248"/>
        <v>0</v>
      </c>
      <c r="R2266" s="11">
        <f t="shared" si="249"/>
        <v>0</v>
      </c>
      <c r="S2266" s="11">
        <f t="shared" si="250"/>
        <v>0</v>
      </c>
      <c r="T2266" s="9">
        <f t="shared" si="251"/>
        <v>0</v>
      </c>
      <c r="AT2266" s="18"/>
      <c r="AU2266" s="15"/>
      <c r="AV2266" s="15"/>
      <c r="AW2266" s="15"/>
      <c r="AX2266" s="15"/>
      <c r="AY2266" s="15"/>
      <c r="AZ2266" s="15"/>
      <c r="BA2266" s="15"/>
      <c r="BB2266" s="15"/>
      <c r="BC2266" s="15"/>
      <c r="BD2266" s="15"/>
      <c r="BE2266" s="15"/>
      <c r="BF2266" s="15"/>
      <c r="BG2266" s="15"/>
      <c r="BH2266" s="15"/>
      <c r="BI2266" s="15"/>
      <c r="BJ2266" s="15"/>
      <c r="BK2266" s="15"/>
      <c r="BL2266" s="15"/>
      <c r="BM2266" s="15"/>
      <c r="BN2266" s="15"/>
      <c r="BO2266" s="15"/>
    </row>
    <row r="2267" spans="1:67" ht="15" customHeight="1" x14ac:dyDescent="0.75">
      <c r="A2267" s="10">
        <v>0</v>
      </c>
      <c r="B2267" s="11">
        <v>13800</v>
      </c>
      <c r="C2267" s="11"/>
      <c r="D2267" s="11">
        <v>44092</v>
      </c>
      <c r="E2267" s="11">
        <v>5</v>
      </c>
      <c r="F2267" s="11"/>
      <c r="G2267" s="11"/>
      <c r="H2267" s="11">
        <v>173.87586768</v>
      </c>
      <c r="I2267" s="11"/>
      <c r="J2267" s="11">
        <v>10</v>
      </c>
      <c r="K2267" s="11">
        <v>20.682377402</v>
      </c>
      <c r="L2267" s="11" t="s">
        <v>13</v>
      </c>
      <c r="M2267" s="11" t="s">
        <v>17</v>
      </c>
      <c r="N2267" s="11">
        <f t="shared" si="245"/>
        <v>1</v>
      </c>
      <c r="O2267" s="11">
        <f t="shared" si="246"/>
        <v>1</v>
      </c>
      <c r="P2267" s="11">
        <f t="shared" si="247"/>
        <v>0</v>
      </c>
      <c r="Q2267" s="11">
        <f t="shared" si="248"/>
        <v>0</v>
      </c>
      <c r="R2267" s="11">
        <f t="shared" si="249"/>
        <v>0</v>
      </c>
      <c r="S2267" s="11">
        <f t="shared" si="250"/>
        <v>0</v>
      </c>
      <c r="T2267" s="9">
        <f t="shared" si="251"/>
        <v>173.87586768</v>
      </c>
      <c r="AT2267" s="18"/>
      <c r="AU2267" s="15"/>
      <c r="AV2267" s="15"/>
      <c r="AW2267" s="15"/>
      <c r="AX2267" s="15"/>
      <c r="AY2267" s="15"/>
      <c r="AZ2267" s="15"/>
      <c r="BA2267" s="15"/>
      <c r="BB2267" s="15"/>
      <c r="BC2267" s="15"/>
      <c r="BD2267" s="15"/>
      <c r="BE2267" s="15"/>
      <c r="BF2267" s="15"/>
      <c r="BG2267" s="15"/>
      <c r="BH2267" s="15"/>
      <c r="BI2267" s="15"/>
      <c r="BJ2267" s="15"/>
      <c r="BK2267" s="15"/>
      <c r="BL2267" s="15"/>
      <c r="BM2267" s="15"/>
      <c r="BN2267" s="15"/>
      <c r="BO2267" s="15"/>
    </row>
    <row r="2268" spans="1:67" ht="15" customHeight="1" x14ac:dyDescent="0.75">
      <c r="A2268" s="10">
        <v>0</v>
      </c>
      <c r="B2268" s="11">
        <v>13900</v>
      </c>
      <c r="C2268" s="11">
        <v>57700</v>
      </c>
      <c r="D2268" s="11">
        <v>74350</v>
      </c>
      <c r="E2268" s="11">
        <v>8.5</v>
      </c>
      <c r="F2268" s="11"/>
      <c r="G2268" s="11"/>
      <c r="H2268" s="11"/>
      <c r="I2268" s="11"/>
      <c r="J2268" s="11"/>
      <c r="K2268" s="11"/>
      <c r="L2268" s="11" t="s">
        <v>20</v>
      </c>
      <c r="M2268" s="11"/>
      <c r="N2268" s="11">
        <f t="shared" si="245"/>
        <v>0</v>
      </c>
      <c r="O2268" s="11">
        <f t="shared" si="246"/>
        <v>0</v>
      </c>
      <c r="P2268" s="11">
        <f t="shared" si="247"/>
        <v>0</v>
      </c>
      <c r="Q2268" s="11">
        <f t="shared" si="248"/>
        <v>0</v>
      </c>
      <c r="R2268" s="11">
        <f t="shared" si="249"/>
        <v>0</v>
      </c>
      <c r="S2268" s="11">
        <f t="shared" si="250"/>
        <v>0</v>
      </c>
      <c r="T2268" s="9">
        <f t="shared" si="251"/>
        <v>0</v>
      </c>
      <c r="AT2268" s="18"/>
      <c r="AU2268" s="15"/>
      <c r="AV2268" s="15"/>
      <c r="AW2268" s="15"/>
      <c r="AX2268" s="15"/>
      <c r="AY2268" s="15"/>
      <c r="AZ2268" s="15"/>
      <c r="BA2268" s="15"/>
      <c r="BB2268" s="15"/>
      <c r="BC2268" s="15"/>
      <c r="BD2268" s="15"/>
      <c r="BE2268" s="15"/>
      <c r="BF2268" s="15"/>
      <c r="BG2268" s="15"/>
      <c r="BH2268" s="15"/>
      <c r="BI2268" s="15"/>
      <c r="BJ2268" s="15"/>
      <c r="BK2268" s="15"/>
      <c r="BL2268" s="15"/>
      <c r="BM2268" s="15"/>
      <c r="BN2268" s="15"/>
      <c r="BO2268" s="15"/>
    </row>
    <row r="2269" spans="1:67" ht="15" customHeight="1" x14ac:dyDescent="0.75">
      <c r="A2269" s="10">
        <v>1</v>
      </c>
      <c r="B2269" s="11">
        <v>13900</v>
      </c>
      <c r="C2269" s="11">
        <v>77699</v>
      </c>
      <c r="D2269" s="11">
        <v>92587</v>
      </c>
      <c r="E2269" s="11">
        <v>13</v>
      </c>
      <c r="F2269" s="11">
        <v>0</v>
      </c>
      <c r="G2269" s="11">
        <v>2</v>
      </c>
      <c r="H2269" s="11">
        <v>134.63357916000001</v>
      </c>
      <c r="I2269" s="11">
        <v>0</v>
      </c>
      <c r="J2269" s="11">
        <v>36</v>
      </c>
      <c r="K2269" s="11">
        <v>39.196149462999998</v>
      </c>
      <c r="L2269" s="11" t="s">
        <v>20</v>
      </c>
      <c r="M2269" s="11" t="s">
        <v>14</v>
      </c>
      <c r="N2269" s="11">
        <f t="shared" si="245"/>
        <v>0</v>
      </c>
      <c r="O2269" s="11">
        <f t="shared" si="246"/>
        <v>0</v>
      </c>
      <c r="P2269" s="11">
        <f t="shared" si="247"/>
        <v>1</v>
      </c>
      <c r="Q2269" s="11">
        <f t="shared" si="248"/>
        <v>0</v>
      </c>
      <c r="R2269" s="11">
        <f t="shared" si="249"/>
        <v>0</v>
      </c>
      <c r="S2269" s="11">
        <f t="shared" si="250"/>
        <v>0</v>
      </c>
      <c r="T2269" s="9">
        <f t="shared" si="251"/>
        <v>0</v>
      </c>
      <c r="AT2269" s="18"/>
      <c r="AU2269" s="15"/>
      <c r="AV2269" s="15"/>
      <c r="AW2269" s="15"/>
      <c r="AX2269" s="15"/>
      <c r="AY2269" s="15"/>
      <c r="AZ2269" s="15"/>
      <c r="BA2269" s="15"/>
      <c r="BB2269" s="15"/>
      <c r="BC2269" s="15"/>
      <c r="BD2269" s="15"/>
      <c r="BE2269" s="15"/>
      <c r="BF2269" s="15"/>
      <c r="BG2269" s="15"/>
      <c r="BH2269" s="15"/>
      <c r="BI2269" s="15"/>
      <c r="BJ2269" s="15"/>
      <c r="BK2269" s="15"/>
      <c r="BL2269" s="15"/>
      <c r="BM2269" s="15"/>
      <c r="BN2269" s="15"/>
      <c r="BO2269" s="15"/>
    </row>
    <row r="2270" spans="1:67" ht="15" customHeight="1" x14ac:dyDescent="0.75">
      <c r="A2270" s="10">
        <v>1</v>
      </c>
      <c r="B2270" s="11">
        <v>13900</v>
      </c>
      <c r="C2270" s="11"/>
      <c r="D2270" s="11"/>
      <c r="E2270" s="11">
        <v>4</v>
      </c>
      <c r="F2270" s="11">
        <v>0</v>
      </c>
      <c r="G2270" s="11">
        <v>2</v>
      </c>
      <c r="H2270" s="11">
        <v>209.47991026</v>
      </c>
      <c r="I2270" s="11">
        <v>0</v>
      </c>
      <c r="J2270" s="11">
        <v>15</v>
      </c>
      <c r="K2270" s="11">
        <v>35.774891787000001</v>
      </c>
      <c r="L2270" s="11" t="s">
        <v>13</v>
      </c>
      <c r="M2270" s="11" t="s">
        <v>14</v>
      </c>
      <c r="N2270" s="11">
        <f t="shared" si="245"/>
        <v>1</v>
      </c>
      <c r="O2270" s="11">
        <f t="shared" si="246"/>
        <v>0</v>
      </c>
      <c r="P2270" s="11">
        <f t="shared" si="247"/>
        <v>1</v>
      </c>
      <c r="Q2270" s="11">
        <f t="shared" si="248"/>
        <v>0</v>
      </c>
      <c r="R2270" s="11">
        <f t="shared" si="249"/>
        <v>0</v>
      </c>
      <c r="S2270" s="11">
        <f t="shared" si="250"/>
        <v>0</v>
      </c>
      <c r="T2270" s="9">
        <f t="shared" si="251"/>
        <v>209.47991026</v>
      </c>
      <c r="AT2270" s="18"/>
      <c r="AU2270" s="15"/>
      <c r="AV2270" s="15"/>
      <c r="AW2270" s="15"/>
      <c r="AX2270" s="15"/>
      <c r="AY2270" s="15"/>
      <c r="AZ2270" s="15"/>
      <c r="BA2270" s="15"/>
      <c r="BB2270" s="15"/>
      <c r="BC2270" s="15"/>
      <c r="BD2270" s="15"/>
      <c r="BE2270" s="15"/>
      <c r="BF2270" s="15"/>
      <c r="BG2270" s="15"/>
      <c r="BH2270" s="15"/>
      <c r="BI2270" s="15"/>
      <c r="BJ2270" s="15"/>
      <c r="BK2270" s="15"/>
      <c r="BL2270" s="15"/>
      <c r="BM2270" s="15"/>
      <c r="BN2270" s="15"/>
      <c r="BO2270" s="15"/>
    </row>
    <row r="2271" spans="1:67" ht="15" customHeight="1" x14ac:dyDescent="0.75">
      <c r="A2271" s="10">
        <v>0</v>
      </c>
      <c r="B2271" s="11">
        <v>13900</v>
      </c>
      <c r="C2271" s="11">
        <v>11413</v>
      </c>
      <c r="D2271" s="11">
        <v>81273</v>
      </c>
      <c r="E2271" s="11">
        <v>7</v>
      </c>
      <c r="F2271" s="11">
        <v>0</v>
      </c>
      <c r="G2271" s="11">
        <v>0</v>
      </c>
      <c r="H2271" s="11">
        <v>239.08369594999999</v>
      </c>
      <c r="I2271" s="11">
        <v>0</v>
      </c>
      <c r="J2271" s="11">
        <v>14</v>
      </c>
      <c r="K2271" s="11">
        <v>19.626149514000002</v>
      </c>
      <c r="L2271" s="11" t="s">
        <v>20</v>
      </c>
      <c r="M2271" s="11" t="s">
        <v>14</v>
      </c>
      <c r="N2271" s="11">
        <f t="shared" si="245"/>
        <v>0</v>
      </c>
      <c r="O2271" s="11">
        <f t="shared" si="246"/>
        <v>0</v>
      </c>
      <c r="P2271" s="11">
        <f t="shared" si="247"/>
        <v>1</v>
      </c>
      <c r="Q2271" s="11">
        <f t="shared" si="248"/>
        <v>0</v>
      </c>
      <c r="R2271" s="11">
        <f t="shared" si="249"/>
        <v>0</v>
      </c>
      <c r="S2271" s="11">
        <f t="shared" si="250"/>
        <v>0</v>
      </c>
      <c r="T2271" s="9">
        <f t="shared" si="251"/>
        <v>0</v>
      </c>
      <c r="AT2271" s="18"/>
      <c r="AU2271" s="15"/>
      <c r="AV2271" s="15"/>
      <c r="AW2271" s="15"/>
      <c r="AX2271" s="15"/>
      <c r="AY2271" s="15"/>
      <c r="AZ2271" s="15"/>
      <c r="BA2271" s="15"/>
      <c r="BB2271" s="15"/>
      <c r="BC2271" s="15"/>
      <c r="BD2271" s="15"/>
      <c r="BE2271" s="15"/>
      <c r="BF2271" s="15"/>
      <c r="BG2271" s="15"/>
      <c r="BH2271" s="15"/>
      <c r="BI2271" s="15"/>
      <c r="BJ2271" s="15"/>
      <c r="BK2271" s="15"/>
      <c r="BL2271" s="15"/>
      <c r="BM2271" s="15"/>
      <c r="BN2271" s="15"/>
      <c r="BO2271" s="15"/>
    </row>
    <row r="2272" spans="1:67" ht="15" customHeight="1" x14ac:dyDescent="0.75">
      <c r="A2272" s="10">
        <v>0</v>
      </c>
      <c r="B2272" s="11">
        <v>13900</v>
      </c>
      <c r="C2272" s="11">
        <v>64356</v>
      </c>
      <c r="D2272" s="11">
        <v>88028</v>
      </c>
      <c r="E2272" s="11">
        <v>13</v>
      </c>
      <c r="F2272" s="11">
        <v>0</v>
      </c>
      <c r="G2272" s="11">
        <v>0</v>
      </c>
      <c r="H2272" s="11">
        <v>111.80997549999999</v>
      </c>
      <c r="I2272" s="11">
        <v>0</v>
      </c>
      <c r="J2272" s="11">
        <v>24</v>
      </c>
      <c r="K2272" s="11">
        <v>39.008508114999998</v>
      </c>
      <c r="L2272" s="11" t="s">
        <v>20</v>
      </c>
      <c r="M2272" s="11" t="s">
        <v>15</v>
      </c>
      <c r="N2272" s="11">
        <f t="shared" si="245"/>
        <v>0</v>
      </c>
      <c r="O2272" s="11">
        <f t="shared" si="246"/>
        <v>0</v>
      </c>
      <c r="P2272" s="11">
        <f t="shared" si="247"/>
        <v>0</v>
      </c>
      <c r="Q2272" s="11">
        <f t="shared" si="248"/>
        <v>1</v>
      </c>
      <c r="R2272" s="11">
        <f t="shared" si="249"/>
        <v>0</v>
      </c>
      <c r="S2272" s="11">
        <f t="shared" si="250"/>
        <v>0</v>
      </c>
      <c r="T2272" s="9">
        <f t="shared" si="251"/>
        <v>0</v>
      </c>
      <c r="AT2272" s="18"/>
      <c r="AU2272" s="15"/>
      <c r="AV2272" s="15"/>
      <c r="AW2272" s="15"/>
      <c r="AX2272" s="15"/>
      <c r="AY2272" s="15"/>
      <c r="AZ2272" s="15"/>
      <c r="BA2272" s="15"/>
      <c r="BB2272" s="15"/>
      <c r="BC2272" s="15"/>
      <c r="BD2272" s="15"/>
      <c r="BE2272" s="15"/>
      <c r="BF2272" s="15"/>
      <c r="BG2272" s="15"/>
      <c r="BH2272" s="15"/>
      <c r="BI2272" s="15"/>
      <c r="BJ2272" s="15"/>
      <c r="BK2272" s="15"/>
      <c r="BL2272" s="15"/>
      <c r="BM2272" s="15"/>
      <c r="BN2272" s="15"/>
      <c r="BO2272" s="15"/>
    </row>
    <row r="2273" spans="1:67" ht="15" customHeight="1" x14ac:dyDescent="0.75">
      <c r="A2273" s="10">
        <v>0</v>
      </c>
      <c r="B2273" s="11">
        <v>13900</v>
      </c>
      <c r="C2273" s="11">
        <v>96326</v>
      </c>
      <c r="D2273" s="11">
        <v>144668</v>
      </c>
      <c r="E2273" s="11">
        <v>15</v>
      </c>
      <c r="F2273" s="11">
        <v>0</v>
      </c>
      <c r="G2273" s="11">
        <v>0</v>
      </c>
      <c r="H2273" s="11">
        <v>142.03790337000001</v>
      </c>
      <c r="I2273" s="11">
        <v>5</v>
      </c>
      <c r="J2273" s="11">
        <v>21</v>
      </c>
      <c r="K2273" s="11">
        <v>34.122753508000002</v>
      </c>
      <c r="L2273" s="11" t="s">
        <v>13</v>
      </c>
      <c r="M2273" s="11" t="s">
        <v>18</v>
      </c>
      <c r="N2273" s="11">
        <f t="shared" si="245"/>
        <v>1</v>
      </c>
      <c r="O2273" s="11">
        <f t="shared" si="246"/>
        <v>0</v>
      </c>
      <c r="P2273" s="11">
        <f t="shared" si="247"/>
        <v>0</v>
      </c>
      <c r="Q2273" s="11">
        <f t="shared" si="248"/>
        <v>0</v>
      </c>
      <c r="R2273" s="11">
        <f t="shared" si="249"/>
        <v>0</v>
      </c>
      <c r="S2273" s="11">
        <f t="shared" si="250"/>
        <v>1</v>
      </c>
      <c r="T2273" s="9">
        <f t="shared" si="251"/>
        <v>142.03790337000001</v>
      </c>
      <c r="AT2273" s="18"/>
      <c r="AU2273" s="15"/>
      <c r="AV2273" s="15"/>
      <c r="AW2273" s="15"/>
      <c r="AX2273" s="15"/>
      <c r="AY2273" s="15"/>
      <c r="AZ2273" s="15"/>
      <c r="BA2273" s="15"/>
      <c r="BB2273" s="15"/>
      <c r="BC2273" s="15"/>
      <c r="BD2273" s="15"/>
      <c r="BE2273" s="15"/>
      <c r="BF2273" s="15"/>
      <c r="BG2273" s="15"/>
      <c r="BH2273" s="15"/>
      <c r="BI2273" s="15"/>
      <c r="BJ2273" s="15"/>
      <c r="BK2273" s="15"/>
      <c r="BL2273" s="15"/>
      <c r="BM2273" s="15"/>
      <c r="BN2273" s="15"/>
      <c r="BO2273" s="15"/>
    </row>
    <row r="2274" spans="1:67" ht="15" customHeight="1" x14ac:dyDescent="0.75">
      <c r="A2274" s="10">
        <v>0</v>
      </c>
      <c r="B2274" s="11">
        <v>13900</v>
      </c>
      <c r="C2274" s="11">
        <v>41641</v>
      </c>
      <c r="D2274" s="11">
        <v>53200</v>
      </c>
      <c r="E2274" s="11"/>
      <c r="F2274" s="11">
        <v>0</v>
      </c>
      <c r="G2274" s="11">
        <v>0</v>
      </c>
      <c r="H2274" s="11">
        <v>83.062468191999997</v>
      </c>
      <c r="I2274" s="11">
        <v>0</v>
      </c>
      <c r="J2274" s="11">
        <v>15</v>
      </c>
      <c r="K2274" s="11">
        <v>42.403634209000003</v>
      </c>
      <c r="L2274" s="11" t="s">
        <v>20</v>
      </c>
      <c r="M2274" s="11" t="s">
        <v>14</v>
      </c>
      <c r="N2274" s="11">
        <f t="shared" si="245"/>
        <v>0</v>
      </c>
      <c r="O2274" s="11">
        <f t="shared" si="246"/>
        <v>0</v>
      </c>
      <c r="P2274" s="11">
        <f t="shared" si="247"/>
        <v>1</v>
      </c>
      <c r="Q2274" s="11">
        <f t="shared" si="248"/>
        <v>0</v>
      </c>
      <c r="R2274" s="11">
        <f t="shared" si="249"/>
        <v>0</v>
      </c>
      <c r="S2274" s="11">
        <f t="shared" si="250"/>
        <v>0</v>
      </c>
      <c r="T2274" s="9">
        <f t="shared" si="251"/>
        <v>0</v>
      </c>
      <c r="AT2274" s="18"/>
      <c r="AU2274" s="15"/>
      <c r="AV2274" s="15"/>
      <c r="AW2274" s="15"/>
      <c r="AX2274" s="15"/>
      <c r="AY2274" s="15"/>
      <c r="AZ2274" s="15"/>
      <c r="BA2274" s="15"/>
      <c r="BB2274" s="15"/>
      <c r="BC2274" s="15"/>
      <c r="BD2274" s="15"/>
      <c r="BE2274" s="15"/>
      <c r="BF2274" s="15"/>
      <c r="BG2274" s="15"/>
      <c r="BH2274" s="15"/>
      <c r="BI2274" s="15"/>
      <c r="BJ2274" s="15"/>
      <c r="BK2274" s="15"/>
      <c r="BL2274" s="15"/>
      <c r="BM2274" s="15"/>
      <c r="BN2274" s="15"/>
      <c r="BO2274" s="15"/>
    </row>
    <row r="2275" spans="1:67" ht="15" customHeight="1" x14ac:dyDescent="0.75">
      <c r="A2275" s="10">
        <v>1</v>
      </c>
      <c r="B2275" s="11">
        <v>13900</v>
      </c>
      <c r="C2275" s="11">
        <v>56710</v>
      </c>
      <c r="D2275" s="11">
        <v>59348</v>
      </c>
      <c r="E2275" s="11">
        <v>14</v>
      </c>
      <c r="F2275" s="11">
        <v>2</v>
      </c>
      <c r="G2275" s="11">
        <v>1</v>
      </c>
      <c r="H2275" s="11">
        <v>176.53032737000001</v>
      </c>
      <c r="I2275" s="11">
        <v>0</v>
      </c>
      <c r="J2275" s="11">
        <v>39</v>
      </c>
      <c r="K2275" s="11">
        <v>24.393714522</v>
      </c>
      <c r="L2275" s="11" t="s">
        <v>13</v>
      </c>
      <c r="M2275" s="11" t="s">
        <v>14</v>
      </c>
      <c r="N2275" s="11">
        <f t="shared" si="245"/>
        <v>1</v>
      </c>
      <c r="O2275" s="11">
        <f t="shared" si="246"/>
        <v>0</v>
      </c>
      <c r="P2275" s="11">
        <f t="shared" si="247"/>
        <v>1</v>
      </c>
      <c r="Q2275" s="11">
        <f t="shared" si="248"/>
        <v>0</v>
      </c>
      <c r="R2275" s="11">
        <f t="shared" si="249"/>
        <v>0</v>
      </c>
      <c r="S2275" s="11">
        <f t="shared" si="250"/>
        <v>0</v>
      </c>
      <c r="T2275" s="9">
        <f t="shared" si="251"/>
        <v>176.53032737000001</v>
      </c>
      <c r="AT2275" s="18"/>
      <c r="AU2275" s="15"/>
      <c r="AV2275" s="15"/>
      <c r="AW2275" s="15"/>
      <c r="AX2275" s="15"/>
      <c r="AY2275" s="15"/>
      <c r="AZ2275" s="15"/>
      <c r="BA2275" s="15"/>
      <c r="BB2275" s="15"/>
      <c r="BC2275" s="15"/>
      <c r="BD2275" s="15"/>
      <c r="BE2275" s="15"/>
      <c r="BF2275" s="15"/>
      <c r="BG2275" s="15"/>
      <c r="BH2275" s="15"/>
      <c r="BI2275" s="15"/>
      <c r="BJ2275" s="15"/>
      <c r="BK2275" s="15"/>
      <c r="BL2275" s="15"/>
      <c r="BM2275" s="15"/>
      <c r="BN2275" s="15"/>
      <c r="BO2275" s="15"/>
    </row>
    <row r="2276" spans="1:67" ht="15" customHeight="1" x14ac:dyDescent="0.75">
      <c r="A2276" s="10">
        <v>0</v>
      </c>
      <c r="B2276" s="11">
        <v>13900</v>
      </c>
      <c r="C2276" s="11">
        <v>68876</v>
      </c>
      <c r="D2276" s="11">
        <v>90813</v>
      </c>
      <c r="E2276" s="11"/>
      <c r="F2276" s="11">
        <v>0</v>
      </c>
      <c r="G2276" s="11">
        <v>0</v>
      </c>
      <c r="H2276" s="11">
        <v>284.49690357999998</v>
      </c>
      <c r="I2276" s="11">
        <v>0</v>
      </c>
      <c r="J2276" s="11">
        <v>19</v>
      </c>
      <c r="K2276" s="11">
        <v>31.164149986000002</v>
      </c>
      <c r="L2276" s="11" t="s">
        <v>13</v>
      </c>
      <c r="M2276" s="11" t="s">
        <v>14</v>
      </c>
      <c r="N2276" s="11">
        <f t="shared" si="245"/>
        <v>1</v>
      </c>
      <c r="O2276" s="11">
        <f t="shared" si="246"/>
        <v>0</v>
      </c>
      <c r="P2276" s="11">
        <f t="shared" si="247"/>
        <v>1</v>
      </c>
      <c r="Q2276" s="11">
        <f t="shared" si="248"/>
        <v>0</v>
      </c>
      <c r="R2276" s="11">
        <f t="shared" si="249"/>
        <v>0</v>
      </c>
      <c r="S2276" s="11">
        <f t="shared" si="250"/>
        <v>0</v>
      </c>
      <c r="T2276" s="9">
        <f t="shared" si="251"/>
        <v>284.49690357999998</v>
      </c>
      <c r="AT2276" s="18"/>
      <c r="AU2276" s="15"/>
      <c r="AV2276" s="15"/>
      <c r="AW2276" s="15"/>
      <c r="AX2276" s="15"/>
      <c r="AY2276" s="15"/>
      <c r="AZ2276" s="15"/>
      <c r="BA2276" s="15"/>
      <c r="BB2276" s="15"/>
      <c r="BC2276" s="15"/>
      <c r="BD2276" s="15"/>
      <c r="BE2276" s="15"/>
      <c r="BF2276" s="15"/>
      <c r="BG2276" s="15"/>
      <c r="BH2276" s="15"/>
      <c r="BI2276" s="15"/>
      <c r="BJ2276" s="15"/>
      <c r="BK2276" s="15"/>
      <c r="BL2276" s="15"/>
      <c r="BM2276" s="15"/>
      <c r="BN2276" s="15"/>
      <c r="BO2276" s="15"/>
    </row>
    <row r="2277" spans="1:67" ht="15" customHeight="1" x14ac:dyDescent="0.75">
      <c r="A2277" s="10">
        <v>0</v>
      </c>
      <c r="B2277" s="11">
        <v>13900</v>
      </c>
      <c r="C2277" s="11">
        <v>62968</v>
      </c>
      <c r="D2277" s="11">
        <v>84947</v>
      </c>
      <c r="E2277" s="11">
        <v>13</v>
      </c>
      <c r="F2277" s="11">
        <v>0</v>
      </c>
      <c r="G2277" s="11">
        <v>0</v>
      </c>
      <c r="H2277" s="11">
        <v>239.77323213</v>
      </c>
      <c r="I2277" s="11">
        <v>3</v>
      </c>
      <c r="J2277" s="11">
        <v>37</v>
      </c>
      <c r="K2277" s="11">
        <v>42.236189140999997</v>
      </c>
      <c r="L2277" s="11" t="s">
        <v>20</v>
      </c>
      <c r="M2277" s="11" t="s">
        <v>15</v>
      </c>
      <c r="N2277" s="11">
        <f t="shared" si="245"/>
        <v>0</v>
      </c>
      <c r="O2277" s="11">
        <f t="shared" si="246"/>
        <v>0</v>
      </c>
      <c r="P2277" s="11">
        <f t="shared" si="247"/>
        <v>0</v>
      </c>
      <c r="Q2277" s="11">
        <f t="shared" si="248"/>
        <v>1</v>
      </c>
      <c r="R2277" s="11">
        <f t="shared" si="249"/>
        <v>0</v>
      </c>
      <c r="S2277" s="11">
        <f t="shared" si="250"/>
        <v>0</v>
      </c>
      <c r="T2277" s="9">
        <f t="shared" si="251"/>
        <v>0</v>
      </c>
      <c r="AT2277" s="18"/>
      <c r="AU2277" s="15"/>
      <c r="AV2277" s="15"/>
      <c r="AW2277" s="15"/>
      <c r="AX2277" s="15"/>
      <c r="AY2277" s="15"/>
      <c r="AZ2277" s="15"/>
      <c r="BA2277" s="15"/>
      <c r="BB2277" s="15"/>
      <c r="BC2277" s="15"/>
      <c r="BD2277" s="15"/>
      <c r="BE2277" s="15"/>
      <c r="BF2277" s="15"/>
      <c r="BG2277" s="15"/>
      <c r="BH2277" s="15"/>
      <c r="BI2277" s="15"/>
      <c r="BJ2277" s="15"/>
      <c r="BK2277" s="15"/>
      <c r="BL2277" s="15"/>
      <c r="BM2277" s="15"/>
      <c r="BN2277" s="15"/>
      <c r="BO2277" s="15"/>
    </row>
    <row r="2278" spans="1:67" ht="15" customHeight="1" x14ac:dyDescent="0.75">
      <c r="A2278" s="10">
        <v>0</v>
      </c>
      <c r="B2278" s="11">
        <v>13900</v>
      </c>
      <c r="C2278" s="11">
        <v>65437</v>
      </c>
      <c r="D2278" s="11">
        <v>94518</v>
      </c>
      <c r="E2278" s="11">
        <v>10</v>
      </c>
      <c r="F2278" s="11">
        <v>0</v>
      </c>
      <c r="G2278" s="11">
        <v>0</v>
      </c>
      <c r="H2278" s="11">
        <v>182.40075505999999</v>
      </c>
      <c r="I2278" s="11">
        <v>0</v>
      </c>
      <c r="J2278" s="11">
        <v>19</v>
      </c>
      <c r="K2278" s="11">
        <v>21.296075321</v>
      </c>
      <c r="L2278" s="11" t="s">
        <v>20</v>
      </c>
      <c r="M2278" s="11" t="s">
        <v>18</v>
      </c>
      <c r="N2278" s="11">
        <f t="shared" si="245"/>
        <v>0</v>
      </c>
      <c r="O2278" s="11">
        <f t="shared" si="246"/>
        <v>0</v>
      </c>
      <c r="P2278" s="11">
        <f t="shared" si="247"/>
        <v>0</v>
      </c>
      <c r="Q2278" s="11">
        <f t="shared" si="248"/>
        <v>0</v>
      </c>
      <c r="R2278" s="11">
        <f t="shared" si="249"/>
        <v>0</v>
      </c>
      <c r="S2278" s="11">
        <f t="shared" si="250"/>
        <v>1</v>
      </c>
      <c r="T2278" s="9">
        <f t="shared" si="251"/>
        <v>0</v>
      </c>
      <c r="AT2278" s="18"/>
      <c r="AU2278" s="15"/>
      <c r="AV2278" s="15"/>
      <c r="AW2278" s="15"/>
      <c r="AX2278" s="15"/>
      <c r="AY2278" s="15"/>
      <c r="AZ2278" s="15"/>
      <c r="BA2278" s="15"/>
      <c r="BB2278" s="15"/>
      <c r="BC2278" s="15"/>
      <c r="BD2278" s="15"/>
      <c r="BE2278" s="15"/>
      <c r="BF2278" s="15"/>
      <c r="BG2278" s="15"/>
      <c r="BH2278" s="15"/>
      <c r="BI2278" s="15"/>
      <c r="BJ2278" s="15"/>
      <c r="BK2278" s="15"/>
      <c r="BL2278" s="15"/>
      <c r="BM2278" s="15"/>
      <c r="BN2278" s="15"/>
      <c r="BO2278" s="15"/>
    </row>
    <row r="2279" spans="1:67" ht="15" customHeight="1" x14ac:dyDescent="0.75">
      <c r="A2279" s="10">
        <v>0</v>
      </c>
      <c r="B2279" s="11">
        <v>13900</v>
      </c>
      <c r="C2279" s="11">
        <v>155486</v>
      </c>
      <c r="D2279" s="11">
        <v>178789</v>
      </c>
      <c r="E2279" s="11">
        <v>7</v>
      </c>
      <c r="F2279" s="11"/>
      <c r="G2279" s="11">
        <v>1</v>
      </c>
      <c r="H2279" s="11">
        <v>192.48231602000001</v>
      </c>
      <c r="I2279" s="11">
        <v>4</v>
      </c>
      <c r="J2279" s="11">
        <v>26</v>
      </c>
      <c r="K2279" s="11">
        <v>41.176711826999998</v>
      </c>
      <c r="L2279" s="11" t="s">
        <v>20</v>
      </c>
      <c r="M2279" s="11" t="s">
        <v>18</v>
      </c>
      <c r="N2279" s="11">
        <f t="shared" si="245"/>
        <v>0</v>
      </c>
      <c r="O2279" s="11">
        <f t="shared" si="246"/>
        <v>0</v>
      </c>
      <c r="P2279" s="11">
        <f t="shared" si="247"/>
        <v>0</v>
      </c>
      <c r="Q2279" s="11">
        <f t="shared" si="248"/>
        <v>0</v>
      </c>
      <c r="R2279" s="11">
        <f t="shared" si="249"/>
        <v>0</v>
      </c>
      <c r="S2279" s="11">
        <f t="shared" si="250"/>
        <v>1</v>
      </c>
      <c r="T2279" s="9">
        <f t="shared" si="251"/>
        <v>0</v>
      </c>
      <c r="AT2279" s="18"/>
      <c r="AU2279" s="15"/>
      <c r="AV2279" s="15"/>
      <c r="AW2279" s="15"/>
      <c r="AX2279" s="15"/>
      <c r="AY2279" s="15"/>
      <c r="AZ2279" s="15"/>
      <c r="BA2279" s="15"/>
      <c r="BB2279" s="15"/>
      <c r="BC2279" s="15"/>
      <c r="BD2279" s="15"/>
      <c r="BE2279" s="15"/>
      <c r="BF2279" s="15"/>
      <c r="BG2279" s="15"/>
      <c r="BH2279" s="15"/>
      <c r="BI2279" s="15"/>
      <c r="BJ2279" s="15"/>
      <c r="BK2279" s="15"/>
      <c r="BL2279" s="15"/>
      <c r="BM2279" s="15"/>
      <c r="BN2279" s="15"/>
      <c r="BO2279" s="15"/>
    </row>
    <row r="2280" spans="1:67" ht="15" customHeight="1" x14ac:dyDescent="0.75">
      <c r="A2280" s="10">
        <v>0</v>
      </c>
      <c r="B2280" s="11">
        <v>13900</v>
      </c>
      <c r="C2280" s="11">
        <v>80960</v>
      </c>
      <c r="D2280" s="11">
        <v>100730</v>
      </c>
      <c r="E2280" s="11">
        <v>0</v>
      </c>
      <c r="F2280" s="11">
        <v>0</v>
      </c>
      <c r="G2280" s="11">
        <v>0</v>
      </c>
      <c r="H2280" s="11">
        <v>153.08755553</v>
      </c>
      <c r="I2280" s="11">
        <v>0</v>
      </c>
      <c r="J2280" s="11">
        <v>22</v>
      </c>
      <c r="K2280" s="11">
        <v>40.195306934999998</v>
      </c>
      <c r="L2280" s="11" t="s">
        <v>20</v>
      </c>
      <c r="M2280" s="11" t="s">
        <v>14</v>
      </c>
      <c r="N2280" s="11">
        <f t="shared" si="245"/>
        <v>0</v>
      </c>
      <c r="O2280" s="11">
        <f t="shared" si="246"/>
        <v>0</v>
      </c>
      <c r="P2280" s="11">
        <f t="shared" si="247"/>
        <v>1</v>
      </c>
      <c r="Q2280" s="11">
        <f t="shared" si="248"/>
        <v>0</v>
      </c>
      <c r="R2280" s="11">
        <f t="shared" si="249"/>
        <v>0</v>
      </c>
      <c r="S2280" s="11">
        <f t="shared" si="250"/>
        <v>0</v>
      </c>
      <c r="T2280" s="9">
        <f t="shared" si="251"/>
        <v>0</v>
      </c>
      <c r="AT2280" s="18"/>
      <c r="AU2280" s="15"/>
      <c r="AV2280" s="15"/>
      <c r="AW2280" s="15"/>
      <c r="AX2280" s="15"/>
      <c r="AY2280" s="15"/>
      <c r="AZ2280" s="15"/>
      <c r="BA2280" s="15"/>
      <c r="BB2280" s="15"/>
      <c r="BC2280" s="15"/>
      <c r="BD2280" s="15"/>
      <c r="BE2280" s="15"/>
      <c r="BF2280" s="15"/>
      <c r="BG2280" s="15"/>
      <c r="BH2280" s="15"/>
      <c r="BI2280" s="15"/>
      <c r="BJ2280" s="15"/>
      <c r="BK2280" s="15"/>
      <c r="BL2280" s="15"/>
      <c r="BM2280" s="15"/>
      <c r="BN2280" s="15"/>
      <c r="BO2280" s="15"/>
    </row>
    <row r="2281" spans="1:67" ht="15" customHeight="1" x14ac:dyDescent="0.75">
      <c r="A2281" s="10">
        <v>0</v>
      </c>
      <c r="B2281" s="11">
        <v>13900</v>
      </c>
      <c r="C2281" s="11">
        <v>62103</v>
      </c>
      <c r="D2281" s="11">
        <v>80000</v>
      </c>
      <c r="E2281" s="11">
        <v>5.5</v>
      </c>
      <c r="F2281" s="11">
        <v>0</v>
      </c>
      <c r="G2281" s="11">
        <v>0</v>
      </c>
      <c r="H2281" s="11">
        <v>120.7</v>
      </c>
      <c r="I2281" s="11">
        <v>1</v>
      </c>
      <c r="J2281" s="11">
        <v>20</v>
      </c>
      <c r="K2281" s="11"/>
      <c r="L2281" s="11" t="s">
        <v>20</v>
      </c>
      <c r="M2281" s="11" t="s">
        <v>15</v>
      </c>
      <c r="N2281" s="11">
        <f t="shared" si="245"/>
        <v>0</v>
      </c>
      <c r="O2281" s="11">
        <f t="shared" si="246"/>
        <v>0</v>
      </c>
      <c r="P2281" s="11">
        <f t="shared" si="247"/>
        <v>0</v>
      </c>
      <c r="Q2281" s="11">
        <f t="shared" si="248"/>
        <v>1</v>
      </c>
      <c r="R2281" s="11">
        <f t="shared" si="249"/>
        <v>0</v>
      </c>
      <c r="S2281" s="11">
        <f t="shared" si="250"/>
        <v>0</v>
      </c>
      <c r="T2281" s="9">
        <f t="shared" si="251"/>
        <v>0</v>
      </c>
      <c r="AT2281" s="18"/>
      <c r="AU2281" s="15"/>
      <c r="AV2281" s="15"/>
      <c r="AW2281" s="15"/>
      <c r="AX2281" s="15"/>
      <c r="AY2281" s="15"/>
      <c r="AZ2281" s="15"/>
      <c r="BA2281" s="15"/>
      <c r="BB2281" s="15"/>
      <c r="BC2281" s="15"/>
      <c r="BD2281" s="15"/>
      <c r="BE2281" s="15"/>
      <c r="BF2281" s="15"/>
      <c r="BG2281" s="15"/>
      <c r="BH2281" s="15"/>
      <c r="BI2281" s="15"/>
      <c r="BJ2281" s="15"/>
      <c r="BK2281" s="15"/>
      <c r="BL2281" s="15"/>
      <c r="BM2281" s="15"/>
      <c r="BN2281" s="15"/>
      <c r="BO2281" s="15"/>
    </row>
    <row r="2282" spans="1:67" ht="15" customHeight="1" x14ac:dyDescent="0.75">
      <c r="A2282" s="10">
        <v>0</v>
      </c>
      <c r="B2282" s="11">
        <v>13900</v>
      </c>
      <c r="C2282" s="11">
        <v>78442</v>
      </c>
      <c r="D2282" s="11">
        <v>105065</v>
      </c>
      <c r="E2282" s="11">
        <v>0</v>
      </c>
      <c r="F2282" s="11">
        <v>0</v>
      </c>
      <c r="G2282" s="11">
        <v>0</v>
      </c>
      <c r="H2282" s="11">
        <v>71.550477459000007</v>
      </c>
      <c r="I2282" s="11">
        <v>0</v>
      </c>
      <c r="J2282" s="11">
        <v>19</v>
      </c>
      <c r="K2282" s="11">
        <v>34.751708739999998</v>
      </c>
      <c r="L2282" s="11" t="s">
        <v>13</v>
      </c>
      <c r="M2282" s="11" t="s">
        <v>18</v>
      </c>
      <c r="N2282" s="11">
        <f t="shared" si="245"/>
        <v>1</v>
      </c>
      <c r="O2282" s="11">
        <f t="shared" si="246"/>
        <v>0</v>
      </c>
      <c r="P2282" s="11">
        <f t="shared" si="247"/>
        <v>0</v>
      </c>
      <c r="Q2282" s="11">
        <f t="shared" si="248"/>
        <v>0</v>
      </c>
      <c r="R2282" s="11">
        <f t="shared" si="249"/>
        <v>0</v>
      </c>
      <c r="S2282" s="11">
        <f t="shared" si="250"/>
        <v>1</v>
      </c>
      <c r="T2282" s="9">
        <f t="shared" si="251"/>
        <v>71.550477459000007</v>
      </c>
      <c r="AT2282" s="18"/>
      <c r="AU2282" s="15"/>
      <c r="AV2282" s="15"/>
      <c r="AW2282" s="15"/>
      <c r="AX2282" s="15"/>
      <c r="AY2282" s="15"/>
      <c r="AZ2282" s="15"/>
      <c r="BA2282" s="15"/>
      <c r="BB2282" s="15"/>
      <c r="BC2282" s="15"/>
      <c r="BD2282" s="15"/>
      <c r="BE2282" s="15"/>
      <c r="BF2282" s="15"/>
      <c r="BG2282" s="15"/>
      <c r="BH2282" s="15"/>
      <c r="BI2282" s="15"/>
      <c r="BJ2282" s="15"/>
      <c r="BK2282" s="15"/>
      <c r="BL2282" s="15"/>
      <c r="BM2282" s="15"/>
      <c r="BN2282" s="15"/>
      <c r="BO2282" s="15"/>
    </row>
    <row r="2283" spans="1:67" ht="15" customHeight="1" x14ac:dyDescent="0.75">
      <c r="A2283" s="10">
        <v>0</v>
      </c>
      <c r="B2283" s="11">
        <v>13900</v>
      </c>
      <c r="C2283" s="11"/>
      <c r="D2283" s="11">
        <v>40881</v>
      </c>
      <c r="E2283" s="11">
        <v>0</v>
      </c>
      <c r="F2283" s="11">
        <v>0</v>
      </c>
      <c r="G2283" s="11">
        <v>0</v>
      </c>
      <c r="H2283" s="11">
        <v>297.90708469999998</v>
      </c>
      <c r="I2283" s="11">
        <v>1</v>
      </c>
      <c r="J2283" s="11">
        <v>8</v>
      </c>
      <c r="K2283" s="11">
        <v>25.940710954</v>
      </c>
      <c r="L2283" s="11" t="s">
        <v>13</v>
      </c>
      <c r="M2283" s="11" t="s">
        <v>14</v>
      </c>
      <c r="N2283" s="11">
        <f t="shared" si="245"/>
        <v>1</v>
      </c>
      <c r="O2283" s="11">
        <f t="shared" si="246"/>
        <v>0</v>
      </c>
      <c r="P2283" s="11">
        <f t="shared" si="247"/>
        <v>1</v>
      </c>
      <c r="Q2283" s="11">
        <f t="shared" si="248"/>
        <v>0</v>
      </c>
      <c r="R2283" s="11">
        <f t="shared" si="249"/>
        <v>0</v>
      </c>
      <c r="S2283" s="11">
        <f t="shared" si="250"/>
        <v>0</v>
      </c>
      <c r="T2283" s="9">
        <f t="shared" si="251"/>
        <v>297.90708469999998</v>
      </c>
      <c r="AT2283" s="18"/>
      <c r="AU2283" s="15"/>
      <c r="AV2283" s="15"/>
      <c r="AW2283" s="15"/>
      <c r="AX2283" s="15"/>
      <c r="AY2283" s="15"/>
      <c r="AZ2283" s="15"/>
      <c r="BA2283" s="15"/>
      <c r="BB2283" s="15"/>
      <c r="BC2283" s="15"/>
      <c r="BD2283" s="15"/>
      <c r="BE2283" s="15"/>
      <c r="BF2283" s="15"/>
      <c r="BG2283" s="15"/>
      <c r="BH2283" s="15"/>
      <c r="BI2283" s="15"/>
      <c r="BJ2283" s="15"/>
      <c r="BK2283" s="15"/>
      <c r="BL2283" s="15"/>
      <c r="BM2283" s="15"/>
      <c r="BN2283" s="15"/>
      <c r="BO2283" s="15"/>
    </row>
    <row r="2284" spans="1:67" ht="15" customHeight="1" x14ac:dyDescent="0.75">
      <c r="A2284" s="10">
        <v>0</v>
      </c>
      <c r="B2284" s="11">
        <v>13900</v>
      </c>
      <c r="C2284" s="11">
        <v>84427</v>
      </c>
      <c r="D2284" s="11">
        <v>114209</v>
      </c>
      <c r="E2284" s="11">
        <v>12</v>
      </c>
      <c r="F2284" s="11">
        <v>0</v>
      </c>
      <c r="G2284" s="11">
        <v>2</v>
      </c>
      <c r="H2284" s="11">
        <v>180.18742244000001</v>
      </c>
      <c r="I2284" s="11">
        <v>0</v>
      </c>
      <c r="J2284" s="11">
        <v>27</v>
      </c>
      <c r="K2284" s="11">
        <v>33.351870253000001</v>
      </c>
      <c r="L2284" s="11" t="s">
        <v>13</v>
      </c>
      <c r="M2284" s="11" t="s">
        <v>18</v>
      </c>
      <c r="N2284" s="11">
        <f t="shared" si="245"/>
        <v>1</v>
      </c>
      <c r="O2284" s="11">
        <f t="shared" si="246"/>
        <v>0</v>
      </c>
      <c r="P2284" s="11">
        <f t="shared" si="247"/>
        <v>0</v>
      </c>
      <c r="Q2284" s="11">
        <f t="shared" si="248"/>
        <v>0</v>
      </c>
      <c r="R2284" s="11">
        <f t="shared" si="249"/>
        <v>0</v>
      </c>
      <c r="S2284" s="11">
        <f t="shared" si="250"/>
        <v>1</v>
      </c>
      <c r="T2284" s="9">
        <f t="shared" si="251"/>
        <v>180.18742244000001</v>
      </c>
      <c r="AT2284" s="18"/>
      <c r="AU2284" s="15"/>
      <c r="AV2284" s="15"/>
      <c r="AW2284" s="15"/>
      <c r="AX2284" s="15"/>
      <c r="AY2284" s="15"/>
      <c r="AZ2284" s="15"/>
      <c r="BA2284" s="15"/>
      <c r="BB2284" s="15"/>
      <c r="BC2284" s="15"/>
      <c r="BD2284" s="15"/>
      <c r="BE2284" s="15"/>
      <c r="BF2284" s="15"/>
      <c r="BG2284" s="15"/>
      <c r="BH2284" s="15"/>
      <c r="BI2284" s="15"/>
      <c r="BJ2284" s="15"/>
      <c r="BK2284" s="15"/>
      <c r="BL2284" s="15"/>
      <c r="BM2284" s="15"/>
      <c r="BN2284" s="15"/>
      <c r="BO2284" s="15"/>
    </row>
    <row r="2285" spans="1:67" ht="15" customHeight="1" x14ac:dyDescent="0.75">
      <c r="A2285" s="10">
        <v>1</v>
      </c>
      <c r="B2285" s="11">
        <v>13900</v>
      </c>
      <c r="C2285" s="11">
        <v>144263</v>
      </c>
      <c r="D2285" s="11">
        <v>167164</v>
      </c>
      <c r="E2285" s="11">
        <v>8</v>
      </c>
      <c r="F2285" s="11">
        <v>2</v>
      </c>
      <c r="G2285" s="11">
        <v>6</v>
      </c>
      <c r="H2285" s="11">
        <v>111.58860328999999</v>
      </c>
      <c r="I2285" s="11">
        <v>5</v>
      </c>
      <c r="J2285" s="11">
        <v>38</v>
      </c>
      <c r="K2285" s="11">
        <v>91.612599977000002</v>
      </c>
      <c r="L2285" s="11" t="s">
        <v>20</v>
      </c>
      <c r="M2285" s="11" t="s">
        <v>18</v>
      </c>
      <c r="N2285" s="11">
        <f t="shared" si="245"/>
        <v>0</v>
      </c>
      <c r="O2285" s="11">
        <f t="shared" si="246"/>
        <v>0</v>
      </c>
      <c r="P2285" s="11">
        <f t="shared" si="247"/>
        <v>0</v>
      </c>
      <c r="Q2285" s="11">
        <f t="shared" si="248"/>
        <v>0</v>
      </c>
      <c r="R2285" s="11">
        <f t="shared" si="249"/>
        <v>0</v>
      </c>
      <c r="S2285" s="11">
        <f t="shared" si="250"/>
        <v>1</v>
      </c>
      <c r="T2285" s="9">
        <f t="shared" si="251"/>
        <v>0</v>
      </c>
      <c r="AT2285" s="18"/>
      <c r="AU2285" s="15"/>
      <c r="AV2285" s="15"/>
      <c r="AW2285" s="15"/>
      <c r="AX2285" s="15"/>
      <c r="AY2285" s="15"/>
      <c r="AZ2285" s="15"/>
      <c r="BA2285" s="15"/>
      <c r="BB2285" s="15"/>
      <c r="BC2285" s="15"/>
      <c r="BD2285" s="15"/>
      <c r="BE2285" s="15"/>
      <c r="BF2285" s="15"/>
      <c r="BG2285" s="15"/>
      <c r="BH2285" s="15"/>
      <c r="BI2285" s="15"/>
      <c r="BJ2285" s="15"/>
      <c r="BK2285" s="15"/>
      <c r="BL2285" s="15"/>
      <c r="BM2285" s="15"/>
      <c r="BN2285" s="15"/>
      <c r="BO2285" s="15"/>
    </row>
    <row r="2286" spans="1:67" ht="15" customHeight="1" x14ac:dyDescent="0.75">
      <c r="A2286" s="10">
        <v>0</v>
      </c>
      <c r="B2286" s="11">
        <v>13900</v>
      </c>
      <c r="C2286" s="11">
        <v>95351</v>
      </c>
      <c r="D2286" s="11">
        <v>117381</v>
      </c>
      <c r="E2286" s="11">
        <v>12</v>
      </c>
      <c r="F2286" s="11">
        <v>0</v>
      </c>
      <c r="G2286" s="11">
        <v>0</v>
      </c>
      <c r="H2286" s="11">
        <v>210.20212953999999</v>
      </c>
      <c r="I2286" s="11">
        <v>0</v>
      </c>
      <c r="J2286" s="11">
        <v>11</v>
      </c>
      <c r="K2286" s="11">
        <v>41.011001372000003</v>
      </c>
      <c r="L2286" s="11" t="s">
        <v>20</v>
      </c>
      <c r="M2286" s="11" t="s">
        <v>15</v>
      </c>
      <c r="N2286" s="11">
        <f t="shared" si="245"/>
        <v>0</v>
      </c>
      <c r="O2286" s="11">
        <f t="shared" si="246"/>
        <v>0</v>
      </c>
      <c r="P2286" s="11">
        <f t="shared" si="247"/>
        <v>0</v>
      </c>
      <c r="Q2286" s="11">
        <f t="shared" si="248"/>
        <v>1</v>
      </c>
      <c r="R2286" s="11">
        <f t="shared" si="249"/>
        <v>0</v>
      </c>
      <c r="S2286" s="11">
        <f t="shared" si="250"/>
        <v>0</v>
      </c>
      <c r="T2286" s="9">
        <f t="shared" si="251"/>
        <v>0</v>
      </c>
      <c r="AT2286" s="18"/>
      <c r="AU2286" s="15"/>
      <c r="AV2286" s="15"/>
      <c r="AW2286" s="15"/>
      <c r="AX2286" s="15"/>
      <c r="AY2286" s="15"/>
      <c r="AZ2286" s="15"/>
      <c r="BA2286" s="15"/>
      <c r="BB2286" s="15"/>
      <c r="BC2286" s="15"/>
      <c r="BD2286" s="15"/>
      <c r="BE2286" s="15"/>
      <c r="BF2286" s="15"/>
      <c r="BG2286" s="15"/>
      <c r="BH2286" s="15"/>
      <c r="BI2286" s="15"/>
      <c r="BJ2286" s="15"/>
      <c r="BK2286" s="15"/>
      <c r="BL2286" s="15"/>
      <c r="BM2286" s="15"/>
      <c r="BN2286" s="15"/>
      <c r="BO2286" s="15"/>
    </row>
    <row r="2287" spans="1:67" ht="15" customHeight="1" x14ac:dyDescent="0.75">
      <c r="A2287" s="10">
        <v>0</v>
      </c>
      <c r="B2287" s="11">
        <v>13900</v>
      </c>
      <c r="C2287" s="11">
        <v>71425</v>
      </c>
      <c r="D2287" s="11">
        <v>81012</v>
      </c>
      <c r="E2287" s="11">
        <v>2</v>
      </c>
      <c r="F2287" s="11">
        <v>0</v>
      </c>
      <c r="G2287" s="11">
        <v>0</v>
      </c>
      <c r="H2287" s="11">
        <v>242.94051408999999</v>
      </c>
      <c r="I2287" s="11">
        <v>2</v>
      </c>
      <c r="J2287" s="11">
        <v>26</v>
      </c>
      <c r="K2287" s="11">
        <v>32.175036059</v>
      </c>
      <c r="L2287" s="11" t="s">
        <v>20</v>
      </c>
      <c r="M2287" s="11" t="s">
        <v>14</v>
      </c>
      <c r="N2287" s="11">
        <f t="shared" si="245"/>
        <v>0</v>
      </c>
      <c r="O2287" s="11">
        <f t="shared" si="246"/>
        <v>0</v>
      </c>
      <c r="P2287" s="11">
        <f t="shared" si="247"/>
        <v>1</v>
      </c>
      <c r="Q2287" s="11">
        <f t="shared" si="248"/>
        <v>0</v>
      </c>
      <c r="R2287" s="11">
        <f t="shared" si="249"/>
        <v>0</v>
      </c>
      <c r="S2287" s="11">
        <f t="shared" si="250"/>
        <v>0</v>
      </c>
      <c r="T2287" s="9">
        <f t="shared" si="251"/>
        <v>0</v>
      </c>
      <c r="AT2287" s="18"/>
      <c r="AU2287" s="15"/>
      <c r="AV2287" s="15"/>
      <c r="AW2287" s="15"/>
      <c r="AX2287" s="15"/>
      <c r="AY2287" s="15"/>
      <c r="AZ2287" s="15"/>
      <c r="BA2287" s="15"/>
      <c r="BB2287" s="15"/>
      <c r="BC2287" s="15"/>
      <c r="BD2287" s="15"/>
      <c r="BE2287" s="15"/>
      <c r="BF2287" s="15"/>
      <c r="BG2287" s="15"/>
      <c r="BH2287" s="15"/>
      <c r="BI2287" s="15"/>
      <c r="BJ2287" s="15"/>
      <c r="BK2287" s="15"/>
      <c r="BL2287" s="15"/>
      <c r="BM2287" s="15"/>
      <c r="BN2287" s="15"/>
      <c r="BO2287" s="15"/>
    </row>
    <row r="2288" spans="1:67" ht="15" customHeight="1" x14ac:dyDescent="0.75">
      <c r="A2288" s="10">
        <v>1</v>
      </c>
      <c r="B2288" s="11">
        <v>13900</v>
      </c>
      <c r="C2288" s="11">
        <v>51653</v>
      </c>
      <c r="D2288" s="11">
        <v>85578</v>
      </c>
      <c r="E2288" s="11">
        <v>13</v>
      </c>
      <c r="F2288" s="11">
        <v>0</v>
      </c>
      <c r="G2288" s="11">
        <v>0</v>
      </c>
      <c r="H2288" s="11">
        <v>90.273079432000003</v>
      </c>
      <c r="I2288" s="11">
        <v>0</v>
      </c>
      <c r="J2288" s="11">
        <v>7</v>
      </c>
      <c r="K2288" s="11">
        <v>41.693377222999999</v>
      </c>
      <c r="L2288" s="11" t="s">
        <v>20</v>
      </c>
      <c r="M2288" s="11" t="s">
        <v>14</v>
      </c>
      <c r="N2288" s="11">
        <f t="shared" si="245"/>
        <v>0</v>
      </c>
      <c r="O2288" s="11">
        <f t="shared" si="246"/>
        <v>0</v>
      </c>
      <c r="P2288" s="11">
        <f t="shared" si="247"/>
        <v>1</v>
      </c>
      <c r="Q2288" s="11">
        <f t="shared" si="248"/>
        <v>0</v>
      </c>
      <c r="R2288" s="11">
        <f t="shared" si="249"/>
        <v>0</v>
      </c>
      <c r="S2288" s="11">
        <f t="shared" si="250"/>
        <v>0</v>
      </c>
      <c r="T2288" s="9">
        <f t="shared" si="251"/>
        <v>0</v>
      </c>
      <c r="AT2288" s="18"/>
      <c r="AU2288" s="15"/>
      <c r="AV2288" s="15"/>
      <c r="AW2288" s="15"/>
      <c r="AX2288" s="15"/>
      <c r="AY2288" s="15"/>
      <c r="AZ2288" s="15"/>
      <c r="BA2288" s="15"/>
      <c r="BB2288" s="15"/>
      <c r="BC2288" s="15"/>
      <c r="BD2288" s="15"/>
      <c r="BE2288" s="15"/>
      <c r="BF2288" s="15"/>
      <c r="BG2288" s="15"/>
      <c r="BH2288" s="15"/>
      <c r="BI2288" s="15"/>
      <c r="BJ2288" s="15"/>
      <c r="BK2288" s="15"/>
      <c r="BL2288" s="15"/>
      <c r="BM2288" s="15"/>
      <c r="BN2288" s="15"/>
      <c r="BO2288" s="15"/>
    </row>
    <row r="2289" spans="1:67" ht="15" customHeight="1" x14ac:dyDescent="0.75">
      <c r="A2289" s="10">
        <v>0</v>
      </c>
      <c r="B2289" s="11">
        <v>13900</v>
      </c>
      <c r="C2289" s="11">
        <v>80836</v>
      </c>
      <c r="D2289" s="11">
        <v>93912</v>
      </c>
      <c r="E2289" s="11">
        <v>5</v>
      </c>
      <c r="F2289" s="11">
        <v>2</v>
      </c>
      <c r="G2289" s="11">
        <v>0</v>
      </c>
      <c r="H2289" s="11">
        <v>69.268409144000003</v>
      </c>
      <c r="I2289" s="11">
        <v>0</v>
      </c>
      <c r="J2289" s="11">
        <v>20</v>
      </c>
      <c r="K2289" s="11">
        <v>23.916346606000001</v>
      </c>
      <c r="L2289" s="11" t="s">
        <v>20</v>
      </c>
      <c r="M2289" s="11" t="s">
        <v>14</v>
      </c>
      <c r="N2289" s="11">
        <f t="shared" si="245"/>
        <v>0</v>
      </c>
      <c r="O2289" s="11">
        <f t="shared" si="246"/>
        <v>0</v>
      </c>
      <c r="P2289" s="11">
        <f t="shared" si="247"/>
        <v>1</v>
      </c>
      <c r="Q2289" s="11">
        <f t="shared" si="248"/>
        <v>0</v>
      </c>
      <c r="R2289" s="11">
        <f t="shared" si="249"/>
        <v>0</v>
      </c>
      <c r="S2289" s="11">
        <f t="shared" si="250"/>
        <v>0</v>
      </c>
      <c r="T2289" s="9">
        <f t="shared" si="251"/>
        <v>0</v>
      </c>
      <c r="AT2289" s="18"/>
      <c r="AU2289" s="15"/>
      <c r="AV2289" s="15"/>
      <c r="AW2289" s="15"/>
      <c r="AX2289" s="15"/>
      <c r="AY2289" s="15"/>
      <c r="AZ2289" s="15"/>
      <c r="BA2289" s="15"/>
      <c r="BB2289" s="15"/>
      <c r="BC2289" s="15"/>
      <c r="BD2289" s="15"/>
      <c r="BE2289" s="15"/>
      <c r="BF2289" s="15"/>
      <c r="BG2289" s="15"/>
      <c r="BH2289" s="15"/>
      <c r="BI2289" s="15"/>
      <c r="BJ2289" s="15"/>
      <c r="BK2289" s="15"/>
      <c r="BL2289" s="15"/>
      <c r="BM2289" s="15"/>
      <c r="BN2289" s="15"/>
      <c r="BO2289" s="15"/>
    </row>
    <row r="2290" spans="1:67" ht="15" customHeight="1" x14ac:dyDescent="0.75">
      <c r="A2290" s="10">
        <v>0</v>
      </c>
      <c r="B2290" s="11">
        <v>13900</v>
      </c>
      <c r="C2290" s="11">
        <v>127259</v>
      </c>
      <c r="D2290" s="11">
        <v>194233</v>
      </c>
      <c r="E2290" s="11">
        <v>1</v>
      </c>
      <c r="F2290" s="11">
        <v>0</v>
      </c>
      <c r="G2290" s="11">
        <v>1</v>
      </c>
      <c r="H2290" s="11">
        <v>341.64350173999998</v>
      </c>
      <c r="I2290" s="11">
        <v>0</v>
      </c>
      <c r="J2290" s="11">
        <v>16</v>
      </c>
      <c r="K2290" s="11">
        <v>40.107659087999998</v>
      </c>
      <c r="L2290" s="11" t="s">
        <v>13</v>
      </c>
      <c r="M2290" s="11" t="s">
        <v>15</v>
      </c>
      <c r="N2290" s="11">
        <f t="shared" si="245"/>
        <v>1</v>
      </c>
      <c r="O2290" s="11">
        <f t="shared" si="246"/>
        <v>0</v>
      </c>
      <c r="P2290" s="11">
        <f t="shared" si="247"/>
        <v>0</v>
      </c>
      <c r="Q2290" s="11">
        <f t="shared" si="248"/>
        <v>1</v>
      </c>
      <c r="R2290" s="11">
        <f t="shared" si="249"/>
        <v>0</v>
      </c>
      <c r="S2290" s="11">
        <f t="shared" si="250"/>
        <v>0</v>
      </c>
      <c r="T2290" s="9">
        <f t="shared" si="251"/>
        <v>341.64350173999998</v>
      </c>
      <c r="AT2290" s="18"/>
      <c r="AU2290" s="15"/>
      <c r="AV2290" s="15"/>
      <c r="AW2290" s="15"/>
      <c r="AX2290" s="15"/>
      <c r="AY2290" s="15"/>
      <c r="AZ2290" s="15"/>
      <c r="BA2290" s="15"/>
      <c r="BB2290" s="15"/>
      <c r="BC2290" s="15"/>
      <c r="BD2290" s="15"/>
      <c r="BE2290" s="15"/>
      <c r="BF2290" s="15"/>
      <c r="BG2290" s="15"/>
      <c r="BH2290" s="15"/>
      <c r="BI2290" s="15"/>
      <c r="BJ2290" s="15"/>
      <c r="BK2290" s="15"/>
      <c r="BL2290" s="15"/>
      <c r="BM2290" s="15"/>
      <c r="BN2290" s="15"/>
      <c r="BO2290" s="15"/>
    </row>
    <row r="2291" spans="1:67" ht="15" customHeight="1" x14ac:dyDescent="0.75">
      <c r="A2291" s="10">
        <v>1</v>
      </c>
      <c r="B2291" s="11">
        <v>13900</v>
      </c>
      <c r="C2291" s="11">
        <v>103030</v>
      </c>
      <c r="D2291" s="11">
        <v>114131</v>
      </c>
      <c r="E2291" s="11">
        <v>3</v>
      </c>
      <c r="F2291" s="11">
        <v>0</v>
      </c>
      <c r="G2291" s="11">
        <v>0</v>
      </c>
      <c r="H2291" s="11"/>
      <c r="I2291" s="11">
        <v>0</v>
      </c>
      <c r="J2291" s="11">
        <v>0</v>
      </c>
      <c r="K2291" s="11">
        <v>38.394222444</v>
      </c>
      <c r="L2291" s="11" t="s">
        <v>20</v>
      </c>
      <c r="M2291" s="11" t="s">
        <v>17</v>
      </c>
      <c r="N2291" s="11">
        <f t="shared" si="245"/>
        <v>0</v>
      </c>
      <c r="O2291" s="11">
        <f t="shared" si="246"/>
        <v>1</v>
      </c>
      <c r="P2291" s="11">
        <f t="shared" si="247"/>
        <v>0</v>
      </c>
      <c r="Q2291" s="11">
        <f t="shared" si="248"/>
        <v>0</v>
      </c>
      <c r="R2291" s="11">
        <f t="shared" si="249"/>
        <v>0</v>
      </c>
      <c r="S2291" s="11">
        <f t="shared" si="250"/>
        <v>0</v>
      </c>
      <c r="T2291" s="9">
        <f t="shared" si="251"/>
        <v>0</v>
      </c>
      <c r="AT2291" s="18"/>
      <c r="AU2291" s="15"/>
      <c r="AV2291" s="15"/>
      <c r="AW2291" s="15"/>
      <c r="AX2291" s="15"/>
      <c r="AY2291" s="15"/>
      <c r="AZ2291" s="15"/>
      <c r="BA2291" s="15"/>
      <c r="BB2291" s="15"/>
      <c r="BC2291" s="15"/>
      <c r="BD2291" s="15"/>
      <c r="BE2291" s="15"/>
      <c r="BF2291" s="15"/>
      <c r="BG2291" s="15"/>
      <c r="BH2291" s="15"/>
      <c r="BI2291" s="15"/>
      <c r="BJ2291" s="15"/>
      <c r="BK2291" s="15"/>
      <c r="BL2291" s="15"/>
      <c r="BM2291" s="15"/>
      <c r="BN2291" s="15"/>
      <c r="BO2291" s="15"/>
    </row>
    <row r="2292" spans="1:67" ht="15" customHeight="1" x14ac:dyDescent="0.75">
      <c r="A2292" s="10">
        <v>1</v>
      </c>
      <c r="B2292" s="11">
        <v>13900</v>
      </c>
      <c r="C2292" s="11"/>
      <c r="D2292" s="11">
        <v>80868</v>
      </c>
      <c r="E2292" s="11">
        <v>18</v>
      </c>
      <c r="F2292" s="11">
        <v>0</v>
      </c>
      <c r="G2292" s="11">
        <v>0</v>
      </c>
      <c r="H2292" s="11">
        <v>278.30142446000002</v>
      </c>
      <c r="I2292" s="11">
        <v>1</v>
      </c>
      <c r="J2292" s="11">
        <v>7</v>
      </c>
      <c r="K2292" s="11">
        <v>43.313200229000003</v>
      </c>
      <c r="L2292" s="11" t="s">
        <v>20</v>
      </c>
      <c r="M2292" s="11" t="s">
        <v>18</v>
      </c>
      <c r="N2292" s="11">
        <f t="shared" si="245"/>
        <v>0</v>
      </c>
      <c r="O2292" s="11">
        <f t="shared" si="246"/>
        <v>0</v>
      </c>
      <c r="P2292" s="11">
        <f t="shared" si="247"/>
        <v>0</v>
      </c>
      <c r="Q2292" s="11">
        <f t="shared" si="248"/>
        <v>0</v>
      </c>
      <c r="R2292" s="11">
        <f t="shared" si="249"/>
        <v>0</v>
      </c>
      <c r="S2292" s="11">
        <f t="shared" si="250"/>
        <v>1</v>
      </c>
      <c r="T2292" s="9">
        <f t="shared" si="251"/>
        <v>0</v>
      </c>
      <c r="AT2292" s="18"/>
      <c r="AU2292" s="15"/>
      <c r="AV2292" s="15"/>
      <c r="AW2292" s="15"/>
      <c r="AX2292" s="15"/>
      <c r="AY2292" s="15"/>
      <c r="AZ2292" s="15"/>
      <c r="BA2292" s="15"/>
      <c r="BB2292" s="15"/>
      <c r="BC2292" s="15"/>
      <c r="BD2292" s="15"/>
      <c r="BE2292" s="15"/>
      <c r="BF2292" s="15"/>
      <c r="BG2292" s="15"/>
      <c r="BH2292" s="15"/>
      <c r="BI2292" s="15"/>
      <c r="BJ2292" s="15"/>
      <c r="BK2292" s="15"/>
      <c r="BL2292" s="15"/>
      <c r="BM2292" s="15"/>
      <c r="BN2292" s="15"/>
      <c r="BO2292" s="15"/>
    </row>
    <row r="2293" spans="1:67" ht="15" customHeight="1" x14ac:dyDescent="0.75">
      <c r="A2293" s="10">
        <v>0</v>
      </c>
      <c r="B2293" s="11">
        <v>13900</v>
      </c>
      <c r="C2293" s="11">
        <v>85358</v>
      </c>
      <c r="D2293" s="11">
        <v>101401</v>
      </c>
      <c r="E2293" s="11">
        <v>0</v>
      </c>
      <c r="F2293" s="11">
        <v>0</v>
      </c>
      <c r="G2293" s="11">
        <v>0</v>
      </c>
      <c r="H2293" s="11">
        <v>145.79410614</v>
      </c>
      <c r="I2293" s="11">
        <v>0</v>
      </c>
      <c r="J2293" s="11">
        <v>22</v>
      </c>
      <c r="K2293" s="11">
        <v>40.114411439000001</v>
      </c>
      <c r="L2293" s="11" t="s">
        <v>20</v>
      </c>
      <c r="M2293" s="11" t="s">
        <v>14</v>
      </c>
      <c r="N2293" s="11">
        <f t="shared" si="245"/>
        <v>0</v>
      </c>
      <c r="O2293" s="11">
        <f t="shared" si="246"/>
        <v>0</v>
      </c>
      <c r="P2293" s="11">
        <f t="shared" si="247"/>
        <v>1</v>
      </c>
      <c r="Q2293" s="11">
        <f t="shared" si="248"/>
        <v>0</v>
      </c>
      <c r="R2293" s="11">
        <f t="shared" si="249"/>
        <v>0</v>
      </c>
      <c r="S2293" s="11">
        <f t="shared" si="250"/>
        <v>0</v>
      </c>
      <c r="T2293" s="9">
        <f t="shared" si="251"/>
        <v>0</v>
      </c>
      <c r="AT2293" s="18"/>
      <c r="AU2293" s="15"/>
      <c r="AV2293" s="15"/>
      <c r="AW2293" s="15"/>
      <c r="AX2293" s="15"/>
      <c r="AY2293" s="15"/>
      <c r="AZ2293" s="15"/>
      <c r="BA2293" s="15"/>
      <c r="BB2293" s="15"/>
      <c r="BC2293" s="15"/>
      <c r="BD2293" s="15"/>
      <c r="BE2293" s="15"/>
      <c r="BF2293" s="15"/>
      <c r="BG2293" s="15"/>
      <c r="BH2293" s="15"/>
      <c r="BI2293" s="15"/>
      <c r="BJ2293" s="15"/>
      <c r="BK2293" s="15"/>
      <c r="BL2293" s="15"/>
      <c r="BM2293" s="15"/>
      <c r="BN2293" s="15"/>
      <c r="BO2293" s="15"/>
    </row>
    <row r="2294" spans="1:67" ht="15" customHeight="1" x14ac:dyDescent="0.75">
      <c r="A2294" s="10">
        <v>0</v>
      </c>
      <c r="B2294" s="11">
        <v>13900</v>
      </c>
      <c r="C2294" s="11">
        <v>88746</v>
      </c>
      <c r="D2294" s="11">
        <v>108160</v>
      </c>
      <c r="E2294" s="11">
        <v>9</v>
      </c>
      <c r="F2294" s="11">
        <v>0</v>
      </c>
      <c r="G2294" s="11">
        <v>0</v>
      </c>
      <c r="H2294" s="11">
        <v>234.94895108</v>
      </c>
      <c r="I2294" s="11">
        <v>0</v>
      </c>
      <c r="J2294" s="11">
        <v>25</v>
      </c>
      <c r="K2294" s="11">
        <v>30.951437369000001</v>
      </c>
      <c r="L2294" s="11" t="s">
        <v>13</v>
      </c>
      <c r="M2294" s="11" t="s">
        <v>17</v>
      </c>
      <c r="N2294" s="11">
        <f t="shared" si="245"/>
        <v>1</v>
      </c>
      <c r="O2294" s="11">
        <f t="shared" si="246"/>
        <v>1</v>
      </c>
      <c r="P2294" s="11">
        <f t="shared" si="247"/>
        <v>0</v>
      </c>
      <c r="Q2294" s="11">
        <f t="shared" si="248"/>
        <v>0</v>
      </c>
      <c r="R2294" s="11">
        <f t="shared" si="249"/>
        <v>0</v>
      </c>
      <c r="S2294" s="11">
        <f t="shared" si="250"/>
        <v>0</v>
      </c>
      <c r="T2294" s="9">
        <f t="shared" si="251"/>
        <v>234.94895108</v>
      </c>
      <c r="AT2294" s="18"/>
      <c r="AU2294" s="15"/>
      <c r="AV2294" s="15"/>
      <c r="AW2294" s="15"/>
      <c r="AX2294" s="15"/>
      <c r="AY2294" s="15"/>
      <c r="AZ2294" s="15"/>
      <c r="BA2294" s="15"/>
      <c r="BB2294" s="15"/>
      <c r="BC2294" s="15"/>
      <c r="BD2294" s="15"/>
      <c r="BE2294" s="15"/>
      <c r="BF2294" s="15"/>
      <c r="BG2294" s="15"/>
      <c r="BH2294" s="15"/>
      <c r="BI2294" s="15"/>
      <c r="BJ2294" s="15"/>
      <c r="BK2294" s="15"/>
      <c r="BL2294" s="15"/>
      <c r="BM2294" s="15"/>
      <c r="BN2294" s="15"/>
      <c r="BO2294" s="15"/>
    </row>
    <row r="2295" spans="1:67" ht="15" customHeight="1" x14ac:dyDescent="0.75">
      <c r="A2295" s="10">
        <v>0</v>
      </c>
      <c r="B2295" s="11">
        <v>13900</v>
      </c>
      <c r="C2295" s="11">
        <v>77007</v>
      </c>
      <c r="D2295" s="11">
        <v>96718</v>
      </c>
      <c r="E2295" s="11">
        <v>8</v>
      </c>
      <c r="F2295" s="11">
        <v>2</v>
      </c>
      <c r="G2295" s="11">
        <v>0</v>
      </c>
      <c r="H2295" s="11">
        <v>183.60866723000001</v>
      </c>
      <c r="I2295" s="11">
        <v>0</v>
      </c>
      <c r="J2295" s="11">
        <v>30</v>
      </c>
      <c r="K2295" s="11">
        <v>26.431314522000001</v>
      </c>
      <c r="L2295" s="11" t="s">
        <v>20</v>
      </c>
      <c r="M2295" s="11" t="s">
        <v>18</v>
      </c>
      <c r="N2295" s="11">
        <f t="shared" si="245"/>
        <v>0</v>
      </c>
      <c r="O2295" s="11">
        <f t="shared" si="246"/>
        <v>0</v>
      </c>
      <c r="P2295" s="11">
        <f t="shared" si="247"/>
        <v>0</v>
      </c>
      <c r="Q2295" s="11">
        <f t="shared" si="248"/>
        <v>0</v>
      </c>
      <c r="R2295" s="11">
        <f t="shared" si="249"/>
        <v>0</v>
      </c>
      <c r="S2295" s="11">
        <f t="shared" si="250"/>
        <v>1</v>
      </c>
      <c r="T2295" s="9">
        <f t="shared" si="251"/>
        <v>0</v>
      </c>
      <c r="AT2295" s="18"/>
      <c r="AU2295" s="15"/>
      <c r="AV2295" s="15"/>
      <c r="AW2295" s="15"/>
      <c r="AX2295" s="15"/>
      <c r="AY2295" s="15"/>
      <c r="AZ2295" s="15"/>
      <c r="BA2295" s="15"/>
      <c r="BB2295" s="15"/>
      <c r="BC2295" s="15"/>
      <c r="BD2295" s="15"/>
      <c r="BE2295" s="15"/>
      <c r="BF2295" s="15"/>
      <c r="BG2295" s="15"/>
      <c r="BH2295" s="15"/>
      <c r="BI2295" s="15"/>
      <c r="BJ2295" s="15"/>
      <c r="BK2295" s="15"/>
      <c r="BL2295" s="15"/>
      <c r="BM2295" s="15"/>
      <c r="BN2295" s="15"/>
      <c r="BO2295" s="15"/>
    </row>
    <row r="2296" spans="1:67" ht="15" customHeight="1" x14ac:dyDescent="0.75">
      <c r="A2296" s="10">
        <v>0</v>
      </c>
      <c r="B2296" s="11">
        <v>13900</v>
      </c>
      <c r="C2296" s="11">
        <v>50415</v>
      </c>
      <c r="D2296" s="11">
        <v>68166</v>
      </c>
      <c r="E2296" s="11">
        <v>10</v>
      </c>
      <c r="F2296" s="11">
        <v>0</v>
      </c>
      <c r="G2296" s="11">
        <v>0</v>
      </c>
      <c r="H2296" s="11">
        <v>235.68096702</v>
      </c>
      <c r="I2296" s="11">
        <v>0</v>
      </c>
      <c r="J2296" s="11">
        <v>17</v>
      </c>
      <c r="K2296" s="11">
        <v>33.770037533</v>
      </c>
      <c r="L2296" s="11" t="s">
        <v>20</v>
      </c>
      <c r="M2296" s="11" t="s">
        <v>14</v>
      </c>
      <c r="N2296" s="11">
        <f t="shared" si="245"/>
        <v>0</v>
      </c>
      <c r="O2296" s="11">
        <f t="shared" si="246"/>
        <v>0</v>
      </c>
      <c r="P2296" s="11">
        <f t="shared" si="247"/>
        <v>1</v>
      </c>
      <c r="Q2296" s="11">
        <f t="shared" si="248"/>
        <v>0</v>
      </c>
      <c r="R2296" s="11">
        <f t="shared" si="249"/>
        <v>0</v>
      </c>
      <c r="S2296" s="11">
        <f t="shared" si="250"/>
        <v>0</v>
      </c>
      <c r="T2296" s="9">
        <f t="shared" si="251"/>
        <v>0</v>
      </c>
      <c r="AT2296" s="18"/>
      <c r="AU2296" s="15"/>
      <c r="AV2296" s="15"/>
      <c r="AW2296" s="15"/>
      <c r="AX2296" s="15"/>
      <c r="AY2296" s="15"/>
      <c r="AZ2296" s="15"/>
      <c r="BA2296" s="15"/>
      <c r="BB2296" s="15"/>
      <c r="BC2296" s="15"/>
      <c r="BD2296" s="15"/>
      <c r="BE2296" s="15"/>
      <c r="BF2296" s="15"/>
      <c r="BG2296" s="15"/>
      <c r="BH2296" s="15"/>
      <c r="BI2296" s="15"/>
      <c r="BJ2296" s="15"/>
      <c r="BK2296" s="15"/>
      <c r="BL2296" s="15"/>
      <c r="BM2296" s="15"/>
      <c r="BN2296" s="15"/>
      <c r="BO2296" s="15"/>
    </row>
    <row r="2297" spans="1:67" ht="15" customHeight="1" x14ac:dyDescent="0.75">
      <c r="A2297" s="10">
        <v>0</v>
      </c>
      <c r="B2297" s="11">
        <v>13900</v>
      </c>
      <c r="C2297" s="11">
        <v>48110</v>
      </c>
      <c r="D2297" s="11">
        <v>63601</v>
      </c>
      <c r="E2297" s="11">
        <v>5</v>
      </c>
      <c r="F2297" s="11">
        <v>0</v>
      </c>
      <c r="G2297" s="11">
        <v>0</v>
      </c>
      <c r="H2297" s="11">
        <v>153.73539865000001</v>
      </c>
      <c r="I2297" s="11">
        <v>1</v>
      </c>
      <c r="J2297" s="11">
        <v>12</v>
      </c>
      <c r="K2297" s="11">
        <v>29.964687389000002</v>
      </c>
      <c r="L2297" s="11" t="s">
        <v>20</v>
      </c>
      <c r="M2297" s="11" t="s">
        <v>18</v>
      </c>
      <c r="N2297" s="11">
        <f t="shared" si="245"/>
        <v>0</v>
      </c>
      <c r="O2297" s="11">
        <f t="shared" si="246"/>
        <v>0</v>
      </c>
      <c r="P2297" s="11">
        <f t="shared" si="247"/>
        <v>0</v>
      </c>
      <c r="Q2297" s="11">
        <f t="shared" si="248"/>
        <v>0</v>
      </c>
      <c r="R2297" s="11">
        <f t="shared" si="249"/>
        <v>0</v>
      </c>
      <c r="S2297" s="11">
        <f t="shared" si="250"/>
        <v>1</v>
      </c>
      <c r="T2297" s="9">
        <f t="shared" si="251"/>
        <v>0</v>
      </c>
      <c r="AT2297" s="18"/>
      <c r="AU2297" s="15"/>
      <c r="AV2297" s="15"/>
      <c r="AW2297" s="15"/>
      <c r="AX2297" s="15"/>
      <c r="AY2297" s="15"/>
      <c r="AZ2297" s="15"/>
      <c r="BA2297" s="15"/>
      <c r="BB2297" s="15"/>
      <c r="BC2297" s="15"/>
      <c r="BD2297" s="15"/>
      <c r="BE2297" s="15"/>
      <c r="BF2297" s="15"/>
      <c r="BG2297" s="15"/>
      <c r="BH2297" s="15"/>
      <c r="BI2297" s="15"/>
      <c r="BJ2297" s="15"/>
      <c r="BK2297" s="15"/>
      <c r="BL2297" s="15"/>
      <c r="BM2297" s="15"/>
      <c r="BN2297" s="15"/>
      <c r="BO2297" s="15"/>
    </row>
    <row r="2298" spans="1:67" ht="15" customHeight="1" x14ac:dyDescent="0.75">
      <c r="A2298" s="10">
        <v>0</v>
      </c>
      <c r="B2298" s="11">
        <v>13900</v>
      </c>
      <c r="C2298" s="11">
        <v>63831</v>
      </c>
      <c r="D2298" s="11">
        <v>81378</v>
      </c>
      <c r="E2298" s="11">
        <v>9</v>
      </c>
      <c r="F2298" s="11"/>
      <c r="G2298" s="11"/>
      <c r="H2298" s="11"/>
      <c r="I2298" s="11"/>
      <c r="J2298" s="11"/>
      <c r="K2298" s="11">
        <v>24.371050483000001</v>
      </c>
      <c r="L2298" s="11" t="s">
        <v>20</v>
      </c>
      <c r="M2298" s="11"/>
      <c r="N2298" s="11">
        <f t="shared" si="245"/>
        <v>0</v>
      </c>
      <c r="O2298" s="11">
        <f t="shared" si="246"/>
        <v>0</v>
      </c>
      <c r="P2298" s="11">
        <f t="shared" si="247"/>
        <v>0</v>
      </c>
      <c r="Q2298" s="11">
        <f t="shared" si="248"/>
        <v>0</v>
      </c>
      <c r="R2298" s="11">
        <f t="shared" si="249"/>
        <v>0</v>
      </c>
      <c r="S2298" s="11">
        <f t="shared" si="250"/>
        <v>0</v>
      </c>
      <c r="T2298" s="9">
        <f t="shared" si="251"/>
        <v>0</v>
      </c>
      <c r="AT2298" s="18"/>
      <c r="AU2298" s="15"/>
      <c r="AV2298" s="15"/>
      <c r="AW2298" s="15"/>
      <c r="AX2298" s="15"/>
      <c r="AY2298" s="15"/>
      <c r="AZ2298" s="15"/>
      <c r="BA2298" s="15"/>
      <c r="BB2298" s="15"/>
      <c r="BC2298" s="15"/>
      <c r="BD2298" s="15"/>
      <c r="BE2298" s="15"/>
      <c r="BF2298" s="15"/>
      <c r="BG2298" s="15"/>
      <c r="BH2298" s="15"/>
      <c r="BI2298" s="15"/>
      <c r="BJ2298" s="15"/>
      <c r="BK2298" s="15"/>
      <c r="BL2298" s="15"/>
      <c r="BM2298" s="15"/>
      <c r="BN2298" s="15"/>
      <c r="BO2298" s="15"/>
    </row>
    <row r="2299" spans="1:67" ht="15" customHeight="1" x14ac:dyDescent="0.75">
      <c r="A2299" s="10">
        <v>0</v>
      </c>
      <c r="B2299" s="11">
        <v>13900</v>
      </c>
      <c r="C2299" s="11"/>
      <c r="D2299" s="11">
        <v>27779</v>
      </c>
      <c r="E2299" s="11">
        <v>12</v>
      </c>
      <c r="F2299" s="11"/>
      <c r="G2299" s="11"/>
      <c r="H2299" s="11">
        <v>95.948665230000003</v>
      </c>
      <c r="I2299" s="11">
        <v>1</v>
      </c>
      <c r="J2299" s="11">
        <v>9</v>
      </c>
      <c r="K2299" s="11">
        <v>34.166345196999998</v>
      </c>
      <c r="L2299" s="11" t="s">
        <v>20</v>
      </c>
      <c r="M2299" s="11" t="s">
        <v>14</v>
      </c>
      <c r="N2299" s="11">
        <f t="shared" si="245"/>
        <v>0</v>
      </c>
      <c r="O2299" s="11">
        <f t="shared" si="246"/>
        <v>0</v>
      </c>
      <c r="P2299" s="11">
        <f t="shared" si="247"/>
        <v>1</v>
      </c>
      <c r="Q2299" s="11">
        <f t="shared" si="248"/>
        <v>0</v>
      </c>
      <c r="R2299" s="11">
        <f t="shared" si="249"/>
        <v>0</v>
      </c>
      <c r="S2299" s="11">
        <f t="shared" si="250"/>
        <v>0</v>
      </c>
      <c r="T2299" s="9">
        <f t="shared" si="251"/>
        <v>0</v>
      </c>
      <c r="AT2299" s="18"/>
      <c r="AU2299" s="15"/>
      <c r="AV2299" s="15"/>
      <c r="AW2299" s="15"/>
      <c r="AX2299" s="15"/>
      <c r="AY2299" s="15"/>
      <c r="AZ2299" s="15"/>
      <c r="BA2299" s="15"/>
      <c r="BB2299" s="15"/>
      <c r="BC2299" s="15"/>
      <c r="BD2299" s="15"/>
      <c r="BE2299" s="15"/>
      <c r="BF2299" s="15"/>
      <c r="BG2299" s="15"/>
      <c r="BH2299" s="15"/>
      <c r="BI2299" s="15"/>
      <c r="BJ2299" s="15"/>
      <c r="BK2299" s="15"/>
      <c r="BL2299" s="15"/>
      <c r="BM2299" s="15"/>
      <c r="BN2299" s="15"/>
      <c r="BO2299" s="15"/>
    </row>
    <row r="2300" spans="1:67" ht="15" customHeight="1" x14ac:dyDescent="0.75">
      <c r="A2300" s="10">
        <v>0</v>
      </c>
      <c r="B2300" s="11">
        <v>13900</v>
      </c>
      <c r="C2300" s="11">
        <v>47741</v>
      </c>
      <c r="D2300" s="11">
        <v>69111</v>
      </c>
      <c r="E2300" s="11">
        <v>2</v>
      </c>
      <c r="F2300" s="11">
        <v>0</v>
      </c>
      <c r="G2300" s="11">
        <v>0</v>
      </c>
      <c r="H2300" s="11">
        <v>254.25961308000001</v>
      </c>
      <c r="I2300" s="11">
        <v>0</v>
      </c>
      <c r="J2300" s="11">
        <v>21</v>
      </c>
      <c r="K2300" s="11">
        <v>28.885618182000002</v>
      </c>
      <c r="L2300" s="11" t="s">
        <v>20</v>
      </c>
      <c r="M2300" s="11" t="s">
        <v>14</v>
      </c>
      <c r="N2300" s="11">
        <f t="shared" si="245"/>
        <v>0</v>
      </c>
      <c r="O2300" s="11">
        <f t="shared" si="246"/>
        <v>0</v>
      </c>
      <c r="P2300" s="11">
        <f t="shared" si="247"/>
        <v>1</v>
      </c>
      <c r="Q2300" s="11">
        <f t="shared" si="248"/>
        <v>0</v>
      </c>
      <c r="R2300" s="11">
        <f t="shared" si="249"/>
        <v>0</v>
      </c>
      <c r="S2300" s="11">
        <f t="shared" si="250"/>
        <v>0</v>
      </c>
      <c r="T2300" s="9">
        <f t="shared" si="251"/>
        <v>0</v>
      </c>
      <c r="AT2300" s="18"/>
      <c r="AU2300" s="15"/>
      <c r="AV2300" s="15"/>
      <c r="AW2300" s="15"/>
      <c r="AX2300" s="15"/>
      <c r="AY2300" s="15"/>
      <c r="AZ2300" s="15"/>
      <c r="BA2300" s="15"/>
      <c r="BB2300" s="15"/>
      <c r="BC2300" s="15"/>
      <c r="BD2300" s="15"/>
      <c r="BE2300" s="15"/>
      <c r="BF2300" s="15"/>
      <c r="BG2300" s="15"/>
      <c r="BH2300" s="15"/>
      <c r="BI2300" s="15"/>
      <c r="BJ2300" s="15"/>
      <c r="BK2300" s="15"/>
      <c r="BL2300" s="15"/>
      <c r="BM2300" s="15"/>
      <c r="BN2300" s="15"/>
      <c r="BO2300" s="15"/>
    </row>
    <row r="2301" spans="1:67" ht="15" customHeight="1" x14ac:dyDescent="0.75">
      <c r="A2301" s="10">
        <v>0</v>
      </c>
      <c r="B2301" s="11">
        <v>13900</v>
      </c>
      <c r="C2301" s="11">
        <v>33403</v>
      </c>
      <c r="D2301" s="11">
        <v>69878</v>
      </c>
      <c r="E2301" s="11">
        <v>8</v>
      </c>
      <c r="F2301" s="11">
        <v>0</v>
      </c>
      <c r="G2301" s="11">
        <v>0</v>
      </c>
      <c r="H2301" s="11">
        <v>259.81328323000002</v>
      </c>
      <c r="I2301" s="11">
        <v>1</v>
      </c>
      <c r="J2301" s="11">
        <v>16</v>
      </c>
      <c r="K2301" s="11">
        <v>23.735216156</v>
      </c>
      <c r="L2301" s="11" t="s">
        <v>20</v>
      </c>
      <c r="M2301" s="11" t="s">
        <v>18</v>
      </c>
      <c r="N2301" s="11">
        <f t="shared" si="245"/>
        <v>0</v>
      </c>
      <c r="O2301" s="11">
        <f t="shared" si="246"/>
        <v>0</v>
      </c>
      <c r="P2301" s="11">
        <f t="shared" si="247"/>
        <v>0</v>
      </c>
      <c r="Q2301" s="11">
        <f t="shared" si="248"/>
        <v>0</v>
      </c>
      <c r="R2301" s="11">
        <f t="shared" si="249"/>
        <v>0</v>
      </c>
      <c r="S2301" s="11">
        <f t="shared" si="250"/>
        <v>1</v>
      </c>
      <c r="T2301" s="9">
        <f t="shared" si="251"/>
        <v>0</v>
      </c>
      <c r="AT2301" s="18"/>
      <c r="AU2301" s="15"/>
      <c r="AV2301" s="15"/>
      <c r="AW2301" s="15"/>
      <c r="AX2301" s="15"/>
      <c r="AY2301" s="15"/>
      <c r="AZ2301" s="15"/>
      <c r="BA2301" s="15"/>
      <c r="BB2301" s="15"/>
      <c r="BC2301" s="15"/>
      <c r="BD2301" s="15"/>
      <c r="BE2301" s="15"/>
      <c r="BF2301" s="15"/>
      <c r="BG2301" s="15"/>
      <c r="BH2301" s="15"/>
      <c r="BI2301" s="15"/>
      <c r="BJ2301" s="15"/>
      <c r="BK2301" s="15"/>
      <c r="BL2301" s="15"/>
      <c r="BM2301" s="15"/>
      <c r="BN2301" s="15"/>
      <c r="BO2301" s="15"/>
    </row>
    <row r="2302" spans="1:67" ht="15" customHeight="1" x14ac:dyDescent="0.75">
      <c r="A2302" s="10">
        <v>0</v>
      </c>
      <c r="B2302" s="11">
        <v>14000</v>
      </c>
      <c r="C2302" s="11">
        <v>99652</v>
      </c>
      <c r="D2302" s="11">
        <v>113012</v>
      </c>
      <c r="E2302" s="11">
        <v>17</v>
      </c>
      <c r="F2302" s="11">
        <v>1</v>
      </c>
      <c r="G2302" s="11">
        <v>0</v>
      </c>
      <c r="H2302" s="11">
        <v>255.96142793999999</v>
      </c>
      <c r="I2302" s="11">
        <v>0</v>
      </c>
      <c r="J2302" s="11">
        <v>16</v>
      </c>
      <c r="K2302" s="11">
        <v>35.453810357000002</v>
      </c>
      <c r="L2302" s="11"/>
      <c r="M2302" s="11" t="s">
        <v>15</v>
      </c>
      <c r="N2302" s="11">
        <f t="shared" si="245"/>
        <v>0</v>
      </c>
      <c r="O2302" s="11">
        <f t="shared" si="246"/>
        <v>0</v>
      </c>
      <c r="P2302" s="11">
        <f t="shared" si="247"/>
        <v>0</v>
      </c>
      <c r="Q2302" s="11">
        <f t="shared" si="248"/>
        <v>1</v>
      </c>
      <c r="R2302" s="11">
        <f t="shared" si="249"/>
        <v>0</v>
      </c>
      <c r="S2302" s="11">
        <f t="shared" si="250"/>
        <v>0</v>
      </c>
      <c r="T2302" s="9">
        <f t="shared" si="251"/>
        <v>0</v>
      </c>
      <c r="AT2302" s="18"/>
      <c r="AU2302" s="15"/>
      <c r="AV2302" s="15"/>
      <c r="AW2302" s="15"/>
      <c r="AX2302" s="15"/>
      <c r="AY2302" s="15"/>
      <c r="AZ2302" s="15"/>
      <c r="BA2302" s="15"/>
      <c r="BB2302" s="15"/>
      <c r="BC2302" s="15"/>
      <c r="BD2302" s="15"/>
      <c r="BE2302" s="15"/>
      <c r="BF2302" s="15"/>
      <c r="BG2302" s="15"/>
      <c r="BH2302" s="15"/>
      <c r="BI2302" s="15"/>
      <c r="BJ2302" s="15"/>
      <c r="BK2302" s="15"/>
      <c r="BL2302" s="15"/>
      <c r="BM2302" s="15"/>
      <c r="BN2302" s="15"/>
      <c r="BO2302" s="15"/>
    </row>
    <row r="2303" spans="1:67" ht="15" customHeight="1" x14ac:dyDescent="0.75">
      <c r="A2303" s="10">
        <v>0</v>
      </c>
      <c r="B2303" s="11">
        <v>14000</v>
      </c>
      <c r="C2303" s="11">
        <v>51721</v>
      </c>
      <c r="D2303" s="11">
        <v>61193</v>
      </c>
      <c r="E2303" s="11">
        <v>0</v>
      </c>
      <c r="F2303" s="11">
        <v>0</v>
      </c>
      <c r="G2303" s="11">
        <v>0</v>
      </c>
      <c r="H2303" s="11">
        <v>186.99935879</v>
      </c>
      <c r="I2303" s="11">
        <v>2</v>
      </c>
      <c r="J2303" s="11">
        <v>12</v>
      </c>
      <c r="K2303" s="11">
        <v>25.810011060000001</v>
      </c>
      <c r="L2303" s="11" t="s">
        <v>20</v>
      </c>
      <c r="M2303" s="11" t="s">
        <v>14</v>
      </c>
      <c r="N2303" s="11">
        <f t="shared" si="245"/>
        <v>0</v>
      </c>
      <c r="O2303" s="11">
        <f t="shared" si="246"/>
        <v>0</v>
      </c>
      <c r="P2303" s="11">
        <f t="shared" si="247"/>
        <v>1</v>
      </c>
      <c r="Q2303" s="11">
        <f t="shared" si="248"/>
        <v>0</v>
      </c>
      <c r="R2303" s="11">
        <f t="shared" si="249"/>
        <v>0</v>
      </c>
      <c r="S2303" s="11">
        <f t="shared" si="250"/>
        <v>0</v>
      </c>
      <c r="T2303" s="9">
        <f t="shared" si="251"/>
        <v>0</v>
      </c>
      <c r="AT2303" s="18"/>
      <c r="AU2303" s="15"/>
      <c r="AV2303" s="15"/>
      <c r="AW2303" s="15"/>
      <c r="AX2303" s="15"/>
      <c r="AY2303" s="15"/>
      <c r="AZ2303" s="15"/>
      <c r="BA2303" s="15"/>
      <c r="BB2303" s="15"/>
      <c r="BC2303" s="15"/>
      <c r="BD2303" s="15"/>
      <c r="BE2303" s="15"/>
      <c r="BF2303" s="15"/>
      <c r="BG2303" s="15"/>
      <c r="BH2303" s="15"/>
      <c r="BI2303" s="15"/>
      <c r="BJ2303" s="15"/>
      <c r="BK2303" s="15"/>
      <c r="BL2303" s="15"/>
      <c r="BM2303" s="15"/>
      <c r="BN2303" s="15"/>
      <c r="BO2303" s="15"/>
    </row>
    <row r="2304" spans="1:67" ht="15" customHeight="1" x14ac:dyDescent="0.75">
      <c r="A2304" s="10">
        <v>1</v>
      </c>
      <c r="B2304" s="11">
        <v>14000</v>
      </c>
      <c r="C2304" s="11"/>
      <c r="D2304" s="11">
        <v>28992</v>
      </c>
      <c r="E2304" s="11"/>
      <c r="F2304" s="11">
        <v>0</v>
      </c>
      <c r="G2304" s="11">
        <v>0</v>
      </c>
      <c r="H2304" s="11">
        <v>342.06666667000002</v>
      </c>
      <c r="I2304" s="11">
        <v>2</v>
      </c>
      <c r="J2304" s="11">
        <v>14</v>
      </c>
      <c r="K2304" s="11"/>
      <c r="L2304" s="11" t="s">
        <v>13</v>
      </c>
      <c r="M2304" s="11" t="s">
        <v>14</v>
      </c>
      <c r="N2304" s="11">
        <f t="shared" si="245"/>
        <v>1</v>
      </c>
      <c r="O2304" s="11">
        <f t="shared" si="246"/>
        <v>0</v>
      </c>
      <c r="P2304" s="11">
        <f t="shared" si="247"/>
        <v>1</v>
      </c>
      <c r="Q2304" s="11">
        <f t="shared" si="248"/>
        <v>0</v>
      </c>
      <c r="R2304" s="11">
        <f t="shared" si="249"/>
        <v>0</v>
      </c>
      <c r="S2304" s="11">
        <f t="shared" si="250"/>
        <v>0</v>
      </c>
      <c r="T2304" s="9">
        <f t="shared" si="251"/>
        <v>342.06666667000002</v>
      </c>
      <c r="AT2304" s="18"/>
      <c r="AU2304" s="15"/>
      <c r="AV2304" s="15"/>
      <c r="AW2304" s="15"/>
      <c r="AX2304" s="15"/>
      <c r="AY2304" s="15"/>
      <c r="AZ2304" s="15"/>
      <c r="BA2304" s="15"/>
      <c r="BB2304" s="15"/>
      <c r="BC2304" s="15"/>
      <c r="BD2304" s="15"/>
      <c r="BE2304" s="15"/>
      <c r="BF2304" s="15"/>
      <c r="BG2304" s="15"/>
      <c r="BH2304" s="15"/>
      <c r="BI2304" s="15"/>
      <c r="BJ2304" s="15"/>
      <c r="BK2304" s="15"/>
      <c r="BL2304" s="15"/>
      <c r="BM2304" s="15"/>
      <c r="BN2304" s="15"/>
      <c r="BO2304" s="15"/>
    </row>
    <row r="2305" spans="1:67" ht="15" customHeight="1" x14ac:dyDescent="0.75">
      <c r="A2305" s="10">
        <v>0</v>
      </c>
      <c r="B2305" s="11">
        <v>14000</v>
      </c>
      <c r="C2305" s="11"/>
      <c r="D2305" s="11"/>
      <c r="E2305" s="11"/>
      <c r="F2305" s="11"/>
      <c r="G2305" s="11"/>
      <c r="H2305" s="11"/>
      <c r="I2305" s="11"/>
      <c r="J2305" s="11"/>
      <c r="K2305" s="11">
        <v>25.689710943000001</v>
      </c>
      <c r="L2305" s="11"/>
      <c r="M2305" s="11"/>
      <c r="N2305" s="11">
        <f t="shared" si="245"/>
        <v>0</v>
      </c>
      <c r="O2305" s="11">
        <f t="shared" si="246"/>
        <v>0</v>
      </c>
      <c r="P2305" s="11">
        <f t="shared" si="247"/>
        <v>0</v>
      </c>
      <c r="Q2305" s="11">
        <f t="shared" si="248"/>
        <v>0</v>
      </c>
      <c r="R2305" s="11">
        <f t="shared" si="249"/>
        <v>0</v>
      </c>
      <c r="S2305" s="11">
        <f t="shared" si="250"/>
        <v>0</v>
      </c>
      <c r="T2305" s="9">
        <f t="shared" si="251"/>
        <v>0</v>
      </c>
      <c r="AT2305" s="18"/>
      <c r="AU2305" s="15"/>
      <c r="AV2305" s="15"/>
      <c r="AW2305" s="15"/>
      <c r="AX2305" s="15"/>
      <c r="AY2305" s="15"/>
      <c r="AZ2305" s="15"/>
      <c r="BA2305" s="15"/>
      <c r="BB2305" s="15"/>
      <c r="BC2305" s="15"/>
      <c r="BD2305" s="15"/>
      <c r="BE2305" s="15"/>
      <c r="BF2305" s="15"/>
      <c r="BG2305" s="15"/>
      <c r="BH2305" s="15"/>
      <c r="BI2305" s="15"/>
      <c r="BJ2305" s="15"/>
      <c r="BK2305" s="15"/>
      <c r="BL2305" s="15"/>
      <c r="BM2305" s="15"/>
      <c r="BN2305" s="15"/>
      <c r="BO2305" s="15"/>
    </row>
    <row r="2306" spans="1:67" ht="15" customHeight="1" x14ac:dyDescent="0.75">
      <c r="A2306" s="10">
        <v>0</v>
      </c>
      <c r="B2306" s="11">
        <v>14000</v>
      </c>
      <c r="C2306" s="11">
        <v>92583</v>
      </c>
      <c r="D2306" s="11">
        <v>114379</v>
      </c>
      <c r="E2306" s="11">
        <v>10</v>
      </c>
      <c r="F2306" s="11">
        <v>0</v>
      </c>
      <c r="G2306" s="11">
        <v>0</v>
      </c>
      <c r="H2306" s="11">
        <v>169.44834173999999</v>
      </c>
      <c r="I2306" s="11">
        <v>0</v>
      </c>
      <c r="J2306" s="11">
        <v>27</v>
      </c>
      <c r="K2306" s="11">
        <v>34.130768601</v>
      </c>
      <c r="L2306" s="11" t="s">
        <v>20</v>
      </c>
      <c r="M2306" s="11" t="s">
        <v>14</v>
      </c>
      <c r="N2306" s="11">
        <f t="shared" si="245"/>
        <v>0</v>
      </c>
      <c r="O2306" s="11">
        <f t="shared" si="246"/>
        <v>0</v>
      </c>
      <c r="P2306" s="11">
        <f t="shared" si="247"/>
        <v>1</v>
      </c>
      <c r="Q2306" s="11">
        <f t="shared" si="248"/>
        <v>0</v>
      </c>
      <c r="R2306" s="11">
        <f t="shared" si="249"/>
        <v>0</v>
      </c>
      <c r="S2306" s="11">
        <f t="shared" si="250"/>
        <v>0</v>
      </c>
      <c r="T2306" s="9">
        <f t="shared" si="251"/>
        <v>0</v>
      </c>
      <c r="AT2306" s="18"/>
      <c r="AU2306" s="15"/>
      <c r="AV2306" s="15"/>
      <c r="AW2306" s="15"/>
      <c r="AX2306" s="15"/>
      <c r="AY2306" s="15"/>
      <c r="AZ2306" s="15"/>
      <c r="BA2306" s="15"/>
      <c r="BB2306" s="15"/>
      <c r="BC2306" s="15"/>
      <c r="BD2306" s="15"/>
      <c r="BE2306" s="15"/>
      <c r="BF2306" s="15"/>
      <c r="BG2306" s="15"/>
      <c r="BH2306" s="15"/>
      <c r="BI2306" s="15"/>
      <c r="BJ2306" s="15"/>
      <c r="BK2306" s="15"/>
      <c r="BL2306" s="15"/>
      <c r="BM2306" s="15"/>
      <c r="BN2306" s="15"/>
      <c r="BO2306" s="15"/>
    </row>
    <row r="2307" spans="1:67" ht="15" customHeight="1" x14ac:dyDescent="0.75">
      <c r="A2307" s="10">
        <v>0</v>
      </c>
      <c r="B2307" s="11">
        <v>14000</v>
      </c>
      <c r="C2307" s="11">
        <v>37019</v>
      </c>
      <c r="D2307" s="11">
        <v>57125</v>
      </c>
      <c r="E2307" s="11"/>
      <c r="F2307" s="11">
        <v>0</v>
      </c>
      <c r="G2307" s="11">
        <v>0</v>
      </c>
      <c r="H2307" s="11">
        <v>69.823553128</v>
      </c>
      <c r="I2307" s="11">
        <v>0</v>
      </c>
      <c r="J2307" s="11">
        <v>15</v>
      </c>
      <c r="K2307" s="11">
        <v>41.637058771</v>
      </c>
      <c r="L2307" s="11" t="s">
        <v>20</v>
      </c>
      <c r="M2307" s="11" t="s">
        <v>14</v>
      </c>
      <c r="N2307" s="11">
        <f t="shared" ref="N2307:N2370" si="252">IF(L2307="HomeImp",1,0)</f>
        <v>0</v>
      </c>
      <c r="O2307" s="11">
        <f t="shared" ref="O2307:O2370" si="253">IF(M2307="Mgr",1,0)</f>
        <v>0</v>
      </c>
      <c r="P2307" s="11">
        <f t="shared" ref="P2307:P2370" si="254">IF(M2307="Other",1,0)</f>
        <v>1</v>
      </c>
      <c r="Q2307" s="11">
        <f t="shared" ref="Q2307:Q2370" si="255">IF(M2307="Office",1,0)</f>
        <v>0</v>
      </c>
      <c r="R2307" s="11">
        <f t="shared" ref="R2307:R2370" si="256">IF(M2307="Sales",1,0)</f>
        <v>0</v>
      </c>
      <c r="S2307" s="11">
        <f t="shared" ref="S2307:S2370" si="257">IF(M2307="ProfExe",1,0)</f>
        <v>0</v>
      </c>
      <c r="T2307" s="9">
        <f t="shared" ref="T2307:T2370" si="258">H2307*N2307</f>
        <v>0</v>
      </c>
      <c r="AT2307" s="18"/>
      <c r="AU2307" s="15"/>
      <c r="AV2307" s="15"/>
      <c r="AW2307" s="15"/>
      <c r="AX2307" s="15"/>
      <c r="AY2307" s="15"/>
      <c r="AZ2307" s="15"/>
      <c r="BA2307" s="15"/>
      <c r="BB2307" s="15"/>
      <c r="BC2307" s="15"/>
      <c r="BD2307" s="15"/>
      <c r="BE2307" s="15"/>
      <c r="BF2307" s="15"/>
      <c r="BG2307" s="15"/>
      <c r="BH2307" s="15"/>
      <c r="BI2307" s="15"/>
      <c r="BJ2307" s="15"/>
      <c r="BK2307" s="15"/>
      <c r="BL2307" s="15"/>
      <c r="BM2307" s="15"/>
      <c r="BN2307" s="15"/>
      <c r="BO2307" s="15"/>
    </row>
    <row r="2308" spans="1:67" ht="15" customHeight="1" x14ac:dyDescent="0.75">
      <c r="A2308" s="10">
        <v>0</v>
      </c>
      <c r="B2308" s="11">
        <v>14000</v>
      </c>
      <c r="C2308" s="11"/>
      <c r="D2308" s="11">
        <v>58407</v>
      </c>
      <c r="E2308" s="11">
        <v>8</v>
      </c>
      <c r="F2308" s="11">
        <v>0</v>
      </c>
      <c r="G2308" s="11">
        <v>0</v>
      </c>
      <c r="H2308" s="11">
        <v>107.53333333</v>
      </c>
      <c r="I2308" s="11">
        <v>0</v>
      </c>
      <c r="J2308" s="11">
        <v>15</v>
      </c>
      <c r="K2308" s="11"/>
      <c r="L2308" s="11"/>
      <c r="M2308" s="11"/>
      <c r="N2308" s="11">
        <f t="shared" si="252"/>
        <v>0</v>
      </c>
      <c r="O2308" s="11">
        <f t="shared" si="253"/>
        <v>0</v>
      </c>
      <c r="P2308" s="11">
        <f t="shared" si="254"/>
        <v>0</v>
      </c>
      <c r="Q2308" s="11">
        <f t="shared" si="255"/>
        <v>0</v>
      </c>
      <c r="R2308" s="11">
        <f t="shared" si="256"/>
        <v>0</v>
      </c>
      <c r="S2308" s="11">
        <f t="shared" si="257"/>
        <v>0</v>
      </c>
      <c r="T2308" s="9">
        <f t="shared" si="258"/>
        <v>0</v>
      </c>
      <c r="AT2308" s="18"/>
      <c r="AU2308" s="15"/>
      <c r="AV2308" s="15"/>
      <c r="AW2308" s="15"/>
      <c r="AX2308" s="15"/>
      <c r="AY2308" s="15"/>
      <c r="AZ2308" s="15"/>
      <c r="BA2308" s="15"/>
      <c r="BB2308" s="15"/>
      <c r="BC2308" s="15"/>
      <c r="BD2308" s="15"/>
      <c r="BE2308" s="15"/>
      <c r="BF2308" s="15"/>
      <c r="BG2308" s="15"/>
      <c r="BH2308" s="15"/>
      <c r="BI2308" s="15"/>
      <c r="BJ2308" s="15"/>
      <c r="BK2308" s="15"/>
      <c r="BL2308" s="15"/>
      <c r="BM2308" s="15"/>
      <c r="BN2308" s="15"/>
      <c r="BO2308" s="15"/>
    </row>
    <row r="2309" spans="1:67" ht="15" customHeight="1" x14ac:dyDescent="0.75">
      <c r="A2309" s="10">
        <v>0</v>
      </c>
      <c r="B2309" s="11">
        <v>14000</v>
      </c>
      <c r="C2309" s="11">
        <v>83645</v>
      </c>
      <c r="D2309" s="11">
        <v>101615</v>
      </c>
      <c r="E2309" s="11">
        <v>5</v>
      </c>
      <c r="F2309" s="11">
        <v>0</v>
      </c>
      <c r="G2309" s="11">
        <v>0</v>
      </c>
      <c r="H2309" s="11">
        <v>116.33768431</v>
      </c>
      <c r="I2309" s="11">
        <v>0</v>
      </c>
      <c r="J2309" s="11">
        <v>26</v>
      </c>
      <c r="K2309" s="11">
        <v>28.296734838999999</v>
      </c>
      <c r="L2309" s="11" t="s">
        <v>13</v>
      </c>
      <c r="M2309" s="11" t="s">
        <v>18</v>
      </c>
      <c r="N2309" s="11">
        <f t="shared" si="252"/>
        <v>1</v>
      </c>
      <c r="O2309" s="11">
        <f t="shared" si="253"/>
        <v>0</v>
      </c>
      <c r="P2309" s="11">
        <f t="shared" si="254"/>
        <v>0</v>
      </c>
      <c r="Q2309" s="11">
        <f t="shared" si="255"/>
        <v>0</v>
      </c>
      <c r="R2309" s="11">
        <f t="shared" si="256"/>
        <v>0</v>
      </c>
      <c r="S2309" s="11">
        <f t="shared" si="257"/>
        <v>1</v>
      </c>
      <c r="T2309" s="9">
        <f t="shared" si="258"/>
        <v>116.33768431</v>
      </c>
      <c r="AT2309" s="18"/>
      <c r="AU2309" s="15"/>
      <c r="AV2309" s="15"/>
      <c r="AW2309" s="15"/>
      <c r="AX2309" s="15"/>
      <c r="AY2309" s="15"/>
      <c r="AZ2309" s="15"/>
      <c r="BA2309" s="15"/>
      <c r="BB2309" s="15"/>
      <c r="BC2309" s="15"/>
      <c r="BD2309" s="15"/>
      <c r="BE2309" s="15"/>
      <c r="BF2309" s="15"/>
      <c r="BG2309" s="15"/>
      <c r="BH2309" s="15"/>
      <c r="BI2309" s="15"/>
      <c r="BJ2309" s="15"/>
      <c r="BK2309" s="15"/>
      <c r="BL2309" s="15"/>
      <c r="BM2309" s="15"/>
      <c r="BN2309" s="15"/>
      <c r="BO2309" s="15"/>
    </row>
    <row r="2310" spans="1:67" ht="15" customHeight="1" x14ac:dyDescent="0.75">
      <c r="A2310" s="10">
        <v>1</v>
      </c>
      <c r="B2310" s="11">
        <v>14000</v>
      </c>
      <c r="C2310" s="11">
        <v>67881</v>
      </c>
      <c r="D2310" s="11">
        <v>93390</v>
      </c>
      <c r="E2310" s="11"/>
      <c r="F2310" s="11"/>
      <c r="G2310" s="11"/>
      <c r="H2310" s="11"/>
      <c r="I2310" s="11"/>
      <c r="J2310" s="11"/>
      <c r="K2310" s="11"/>
      <c r="L2310" s="11" t="s">
        <v>20</v>
      </c>
      <c r="M2310" s="11"/>
      <c r="N2310" s="11">
        <f t="shared" si="252"/>
        <v>0</v>
      </c>
      <c r="O2310" s="11">
        <f t="shared" si="253"/>
        <v>0</v>
      </c>
      <c r="P2310" s="11">
        <f t="shared" si="254"/>
        <v>0</v>
      </c>
      <c r="Q2310" s="11">
        <f t="shared" si="255"/>
        <v>0</v>
      </c>
      <c r="R2310" s="11">
        <f t="shared" si="256"/>
        <v>0</v>
      </c>
      <c r="S2310" s="11">
        <f t="shared" si="257"/>
        <v>0</v>
      </c>
      <c r="T2310" s="9">
        <f t="shared" si="258"/>
        <v>0</v>
      </c>
      <c r="AT2310" s="18"/>
      <c r="AU2310" s="15"/>
      <c r="AV2310" s="15"/>
      <c r="AW2310" s="15"/>
      <c r="AX2310" s="15"/>
      <c r="AY2310" s="15"/>
      <c r="AZ2310" s="15"/>
      <c r="BA2310" s="15"/>
      <c r="BB2310" s="15"/>
      <c r="BC2310" s="15"/>
      <c r="BD2310" s="15"/>
      <c r="BE2310" s="15"/>
      <c r="BF2310" s="15"/>
      <c r="BG2310" s="15"/>
      <c r="BH2310" s="15"/>
      <c r="BI2310" s="15"/>
      <c r="BJ2310" s="15"/>
      <c r="BK2310" s="15"/>
      <c r="BL2310" s="15"/>
      <c r="BM2310" s="15"/>
      <c r="BN2310" s="15"/>
      <c r="BO2310" s="15"/>
    </row>
    <row r="2311" spans="1:67" ht="15" customHeight="1" x14ac:dyDescent="0.75">
      <c r="A2311" s="10">
        <v>1</v>
      </c>
      <c r="B2311" s="11">
        <v>14000</v>
      </c>
      <c r="C2311" s="11"/>
      <c r="D2311" s="11">
        <v>42500</v>
      </c>
      <c r="E2311" s="11"/>
      <c r="F2311" s="11"/>
      <c r="G2311" s="11"/>
      <c r="H2311" s="11"/>
      <c r="I2311" s="11"/>
      <c r="J2311" s="11"/>
      <c r="K2311" s="11"/>
      <c r="L2311" s="11" t="s">
        <v>20</v>
      </c>
      <c r="M2311" s="11" t="s">
        <v>14</v>
      </c>
      <c r="N2311" s="11">
        <f t="shared" si="252"/>
        <v>0</v>
      </c>
      <c r="O2311" s="11">
        <f t="shared" si="253"/>
        <v>0</v>
      </c>
      <c r="P2311" s="11">
        <f t="shared" si="254"/>
        <v>1</v>
      </c>
      <c r="Q2311" s="11">
        <f t="shared" si="255"/>
        <v>0</v>
      </c>
      <c r="R2311" s="11">
        <f t="shared" si="256"/>
        <v>0</v>
      </c>
      <c r="S2311" s="11">
        <f t="shared" si="257"/>
        <v>0</v>
      </c>
      <c r="T2311" s="9">
        <f t="shared" si="258"/>
        <v>0</v>
      </c>
      <c r="AT2311" s="18"/>
      <c r="AU2311" s="15"/>
      <c r="AV2311" s="15"/>
      <c r="AW2311" s="15"/>
      <c r="AX2311" s="15"/>
      <c r="AY2311" s="15"/>
      <c r="AZ2311" s="15"/>
      <c r="BA2311" s="15"/>
      <c r="BB2311" s="15"/>
      <c r="BC2311" s="15"/>
      <c r="BD2311" s="15"/>
      <c r="BE2311" s="15"/>
      <c r="BF2311" s="15"/>
      <c r="BG2311" s="15"/>
      <c r="BH2311" s="15"/>
      <c r="BI2311" s="15"/>
      <c r="BJ2311" s="15"/>
      <c r="BK2311" s="15"/>
      <c r="BL2311" s="15"/>
      <c r="BM2311" s="15"/>
      <c r="BN2311" s="15"/>
      <c r="BO2311" s="15"/>
    </row>
    <row r="2312" spans="1:67" ht="15" customHeight="1" x14ac:dyDescent="0.75">
      <c r="A2312" s="10">
        <v>0</v>
      </c>
      <c r="B2312" s="11">
        <v>14000</v>
      </c>
      <c r="C2312" s="11">
        <v>62000</v>
      </c>
      <c r="D2312" s="11">
        <v>88500</v>
      </c>
      <c r="E2312" s="11">
        <v>9</v>
      </c>
      <c r="F2312" s="11"/>
      <c r="G2312" s="11"/>
      <c r="H2312" s="11">
        <v>107.36666667</v>
      </c>
      <c r="I2312" s="11">
        <v>0</v>
      </c>
      <c r="J2312" s="11">
        <v>11</v>
      </c>
      <c r="K2312" s="11"/>
      <c r="L2312" s="11" t="s">
        <v>13</v>
      </c>
      <c r="M2312" s="11" t="s">
        <v>15</v>
      </c>
      <c r="N2312" s="11">
        <f t="shared" si="252"/>
        <v>1</v>
      </c>
      <c r="O2312" s="11">
        <f t="shared" si="253"/>
        <v>0</v>
      </c>
      <c r="P2312" s="11">
        <f t="shared" si="254"/>
        <v>0</v>
      </c>
      <c r="Q2312" s="11">
        <f t="shared" si="255"/>
        <v>1</v>
      </c>
      <c r="R2312" s="11">
        <f t="shared" si="256"/>
        <v>0</v>
      </c>
      <c r="S2312" s="11">
        <f t="shared" si="257"/>
        <v>0</v>
      </c>
      <c r="T2312" s="9">
        <f t="shared" si="258"/>
        <v>107.36666667</v>
      </c>
      <c r="AT2312" s="18"/>
      <c r="AU2312" s="15"/>
      <c r="AV2312" s="15"/>
      <c r="AW2312" s="15"/>
      <c r="AX2312" s="15"/>
      <c r="AY2312" s="15"/>
      <c r="AZ2312" s="15"/>
      <c r="BA2312" s="15"/>
      <c r="BB2312" s="15"/>
      <c r="BC2312" s="15"/>
      <c r="BD2312" s="15"/>
      <c r="BE2312" s="15"/>
      <c r="BF2312" s="15"/>
      <c r="BG2312" s="15"/>
      <c r="BH2312" s="15"/>
      <c r="BI2312" s="15"/>
      <c r="BJ2312" s="15"/>
      <c r="BK2312" s="15"/>
      <c r="BL2312" s="15"/>
      <c r="BM2312" s="15"/>
      <c r="BN2312" s="15"/>
      <c r="BO2312" s="15"/>
    </row>
    <row r="2313" spans="1:67" ht="15" customHeight="1" x14ac:dyDescent="0.75">
      <c r="A2313" s="10">
        <v>0</v>
      </c>
      <c r="B2313" s="11">
        <v>14000</v>
      </c>
      <c r="C2313" s="11">
        <v>27872</v>
      </c>
      <c r="D2313" s="11">
        <v>48125</v>
      </c>
      <c r="E2313" s="11">
        <v>10</v>
      </c>
      <c r="F2313" s="11">
        <v>0</v>
      </c>
      <c r="G2313" s="11">
        <v>0</v>
      </c>
      <c r="H2313" s="11">
        <v>115.6</v>
      </c>
      <c r="I2313" s="11">
        <v>1</v>
      </c>
      <c r="J2313" s="11">
        <v>10</v>
      </c>
      <c r="K2313" s="11"/>
      <c r="L2313" s="11" t="s">
        <v>13</v>
      </c>
      <c r="M2313" s="11" t="s">
        <v>14</v>
      </c>
      <c r="N2313" s="11">
        <f t="shared" si="252"/>
        <v>1</v>
      </c>
      <c r="O2313" s="11">
        <f t="shared" si="253"/>
        <v>0</v>
      </c>
      <c r="P2313" s="11">
        <f t="shared" si="254"/>
        <v>1</v>
      </c>
      <c r="Q2313" s="11">
        <f t="shared" si="255"/>
        <v>0</v>
      </c>
      <c r="R2313" s="11">
        <f t="shared" si="256"/>
        <v>0</v>
      </c>
      <c r="S2313" s="11">
        <f t="shared" si="257"/>
        <v>0</v>
      </c>
      <c r="T2313" s="9">
        <f t="shared" si="258"/>
        <v>115.6</v>
      </c>
      <c r="AT2313" s="18"/>
      <c r="AU2313" s="15"/>
      <c r="AV2313" s="15"/>
      <c r="AW2313" s="15"/>
      <c r="AX2313" s="15"/>
      <c r="AY2313" s="15"/>
      <c r="AZ2313" s="15"/>
      <c r="BA2313" s="15"/>
      <c r="BB2313" s="15"/>
      <c r="BC2313" s="15"/>
      <c r="BD2313" s="15"/>
      <c r="BE2313" s="15"/>
      <c r="BF2313" s="15"/>
      <c r="BG2313" s="15"/>
      <c r="BH2313" s="15"/>
      <c r="BI2313" s="15"/>
      <c r="BJ2313" s="15"/>
      <c r="BK2313" s="15"/>
      <c r="BL2313" s="15"/>
      <c r="BM2313" s="15"/>
      <c r="BN2313" s="15"/>
      <c r="BO2313" s="15"/>
    </row>
    <row r="2314" spans="1:67" ht="15" customHeight="1" x14ac:dyDescent="0.75">
      <c r="A2314" s="10">
        <v>0</v>
      </c>
      <c r="B2314" s="11">
        <v>14000</v>
      </c>
      <c r="C2314" s="11">
        <v>42767</v>
      </c>
      <c r="D2314" s="11">
        <v>60950</v>
      </c>
      <c r="E2314" s="11">
        <v>7</v>
      </c>
      <c r="F2314" s="11">
        <v>0</v>
      </c>
      <c r="G2314" s="11">
        <v>1</v>
      </c>
      <c r="H2314" s="11">
        <v>117.66666667</v>
      </c>
      <c r="I2314" s="11">
        <v>3</v>
      </c>
      <c r="J2314" s="11">
        <v>49</v>
      </c>
      <c r="K2314" s="11"/>
      <c r="L2314" s="11" t="s">
        <v>20</v>
      </c>
      <c r="M2314" s="11" t="s">
        <v>14</v>
      </c>
      <c r="N2314" s="11">
        <f t="shared" si="252"/>
        <v>0</v>
      </c>
      <c r="O2314" s="11">
        <f t="shared" si="253"/>
        <v>0</v>
      </c>
      <c r="P2314" s="11">
        <f t="shared" si="254"/>
        <v>1</v>
      </c>
      <c r="Q2314" s="11">
        <f t="shared" si="255"/>
        <v>0</v>
      </c>
      <c r="R2314" s="11">
        <f t="shared" si="256"/>
        <v>0</v>
      </c>
      <c r="S2314" s="11">
        <f t="shared" si="257"/>
        <v>0</v>
      </c>
      <c r="T2314" s="9">
        <f t="shared" si="258"/>
        <v>0</v>
      </c>
      <c r="AT2314" s="18"/>
      <c r="AU2314" s="15"/>
      <c r="AV2314" s="15"/>
      <c r="AW2314" s="15"/>
      <c r="AX2314" s="15"/>
      <c r="AY2314" s="15"/>
      <c r="AZ2314" s="15"/>
      <c r="BA2314" s="15"/>
      <c r="BB2314" s="15"/>
      <c r="BC2314" s="15"/>
      <c r="BD2314" s="15"/>
      <c r="BE2314" s="15"/>
      <c r="BF2314" s="15"/>
      <c r="BG2314" s="15"/>
      <c r="BH2314" s="15"/>
      <c r="BI2314" s="15"/>
      <c r="BJ2314" s="15"/>
      <c r="BK2314" s="15"/>
      <c r="BL2314" s="15"/>
      <c r="BM2314" s="15"/>
      <c r="BN2314" s="15"/>
      <c r="BO2314" s="15"/>
    </row>
    <row r="2315" spans="1:67" ht="15" customHeight="1" x14ac:dyDescent="0.75">
      <c r="A2315" s="10">
        <v>0</v>
      </c>
      <c r="B2315" s="11">
        <v>14000</v>
      </c>
      <c r="C2315" s="11">
        <v>92739</v>
      </c>
      <c r="D2315" s="11">
        <v>125000</v>
      </c>
      <c r="E2315" s="11">
        <v>6</v>
      </c>
      <c r="F2315" s="11"/>
      <c r="G2315" s="11"/>
      <c r="H2315" s="11">
        <v>248.6</v>
      </c>
      <c r="I2315" s="11">
        <v>3</v>
      </c>
      <c r="J2315" s="11">
        <v>42</v>
      </c>
      <c r="K2315" s="11"/>
      <c r="L2315" s="11" t="s">
        <v>20</v>
      </c>
      <c r="M2315" s="11" t="s">
        <v>17</v>
      </c>
      <c r="N2315" s="11">
        <f t="shared" si="252"/>
        <v>0</v>
      </c>
      <c r="O2315" s="11">
        <f t="shared" si="253"/>
        <v>1</v>
      </c>
      <c r="P2315" s="11">
        <f t="shared" si="254"/>
        <v>0</v>
      </c>
      <c r="Q2315" s="11">
        <f t="shared" si="255"/>
        <v>0</v>
      </c>
      <c r="R2315" s="11">
        <f t="shared" si="256"/>
        <v>0</v>
      </c>
      <c r="S2315" s="11">
        <f t="shared" si="257"/>
        <v>0</v>
      </c>
      <c r="T2315" s="9">
        <f t="shared" si="258"/>
        <v>0</v>
      </c>
      <c r="AT2315" s="18"/>
      <c r="AU2315" s="15"/>
      <c r="AV2315" s="15"/>
      <c r="AW2315" s="15"/>
      <c r="AX2315" s="15"/>
      <c r="AY2315" s="15"/>
      <c r="AZ2315" s="15"/>
      <c r="BA2315" s="15"/>
      <c r="BB2315" s="15"/>
      <c r="BC2315" s="15"/>
      <c r="BD2315" s="15"/>
      <c r="BE2315" s="15"/>
      <c r="BF2315" s="15"/>
      <c r="BG2315" s="15"/>
      <c r="BH2315" s="15"/>
      <c r="BI2315" s="15"/>
      <c r="BJ2315" s="15"/>
      <c r="BK2315" s="15"/>
      <c r="BL2315" s="15"/>
      <c r="BM2315" s="15"/>
      <c r="BN2315" s="15"/>
      <c r="BO2315" s="15"/>
    </row>
    <row r="2316" spans="1:67" ht="15" customHeight="1" x14ac:dyDescent="0.75">
      <c r="A2316" s="10">
        <v>0</v>
      </c>
      <c r="B2316" s="11">
        <v>14000</v>
      </c>
      <c r="C2316" s="11">
        <v>32000</v>
      </c>
      <c r="D2316" s="11">
        <v>48500</v>
      </c>
      <c r="E2316" s="11">
        <v>4</v>
      </c>
      <c r="F2316" s="11">
        <v>0</v>
      </c>
      <c r="G2316" s="11">
        <v>0</v>
      </c>
      <c r="H2316" s="11">
        <v>255.66666667000001</v>
      </c>
      <c r="I2316" s="11">
        <v>1</v>
      </c>
      <c r="J2316" s="11">
        <v>35</v>
      </c>
      <c r="K2316" s="11"/>
      <c r="L2316" s="11" t="s">
        <v>20</v>
      </c>
      <c r="M2316" s="11" t="s">
        <v>18</v>
      </c>
      <c r="N2316" s="11">
        <f t="shared" si="252"/>
        <v>0</v>
      </c>
      <c r="O2316" s="11">
        <f t="shared" si="253"/>
        <v>0</v>
      </c>
      <c r="P2316" s="11">
        <f t="shared" si="254"/>
        <v>0</v>
      </c>
      <c r="Q2316" s="11">
        <f t="shared" si="255"/>
        <v>0</v>
      </c>
      <c r="R2316" s="11">
        <f t="shared" si="256"/>
        <v>0</v>
      </c>
      <c r="S2316" s="11">
        <f t="shared" si="257"/>
        <v>1</v>
      </c>
      <c r="T2316" s="9">
        <f t="shared" si="258"/>
        <v>0</v>
      </c>
      <c r="AT2316" s="18"/>
      <c r="AU2316" s="15"/>
      <c r="AV2316" s="15"/>
      <c r="AW2316" s="15"/>
      <c r="AX2316" s="15"/>
      <c r="AY2316" s="15"/>
      <c r="AZ2316" s="15"/>
      <c r="BA2316" s="15"/>
      <c r="BB2316" s="15"/>
      <c r="BC2316" s="15"/>
      <c r="BD2316" s="15"/>
      <c r="BE2316" s="15"/>
      <c r="BF2316" s="15"/>
      <c r="BG2316" s="15"/>
      <c r="BH2316" s="15"/>
      <c r="BI2316" s="15"/>
      <c r="BJ2316" s="15"/>
      <c r="BK2316" s="15"/>
      <c r="BL2316" s="15"/>
      <c r="BM2316" s="15"/>
      <c r="BN2316" s="15"/>
      <c r="BO2316" s="15"/>
    </row>
    <row r="2317" spans="1:67" ht="15" customHeight="1" x14ac:dyDescent="0.75">
      <c r="A2317" s="10">
        <v>0</v>
      </c>
      <c r="B2317" s="11">
        <v>14000</v>
      </c>
      <c r="C2317" s="11">
        <v>42000</v>
      </c>
      <c r="D2317" s="11">
        <v>60000</v>
      </c>
      <c r="E2317" s="11">
        <v>27</v>
      </c>
      <c r="F2317" s="11">
        <v>1</v>
      </c>
      <c r="G2317" s="11">
        <v>0</v>
      </c>
      <c r="H2317" s="11">
        <v>281.06666667000002</v>
      </c>
      <c r="I2317" s="11">
        <v>1</v>
      </c>
      <c r="J2317" s="11">
        <v>17</v>
      </c>
      <c r="K2317" s="11"/>
      <c r="L2317" s="11" t="s">
        <v>20</v>
      </c>
      <c r="M2317" s="11" t="s">
        <v>17</v>
      </c>
      <c r="N2317" s="11">
        <f t="shared" si="252"/>
        <v>0</v>
      </c>
      <c r="O2317" s="11">
        <f t="shared" si="253"/>
        <v>1</v>
      </c>
      <c r="P2317" s="11">
        <f t="shared" si="254"/>
        <v>0</v>
      </c>
      <c r="Q2317" s="11">
        <f t="shared" si="255"/>
        <v>0</v>
      </c>
      <c r="R2317" s="11">
        <f t="shared" si="256"/>
        <v>0</v>
      </c>
      <c r="S2317" s="11">
        <f t="shared" si="257"/>
        <v>0</v>
      </c>
      <c r="T2317" s="9">
        <f t="shared" si="258"/>
        <v>0</v>
      </c>
      <c r="AT2317" s="18"/>
      <c r="AU2317" s="15"/>
      <c r="AV2317" s="15"/>
      <c r="AW2317" s="15"/>
      <c r="AX2317" s="15"/>
      <c r="AY2317" s="15"/>
      <c r="AZ2317" s="15"/>
      <c r="BA2317" s="15"/>
      <c r="BB2317" s="15"/>
      <c r="BC2317" s="15"/>
      <c r="BD2317" s="15"/>
      <c r="BE2317" s="15"/>
      <c r="BF2317" s="15"/>
      <c r="BG2317" s="15"/>
      <c r="BH2317" s="15"/>
      <c r="BI2317" s="15"/>
      <c r="BJ2317" s="15"/>
      <c r="BK2317" s="15"/>
      <c r="BL2317" s="15"/>
      <c r="BM2317" s="15"/>
      <c r="BN2317" s="15"/>
      <c r="BO2317" s="15"/>
    </row>
    <row r="2318" spans="1:67" ht="15" customHeight="1" x14ac:dyDescent="0.75">
      <c r="A2318" s="10">
        <v>1</v>
      </c>
      <c r="B2318" s="11">
        <v>14000</v>
      </c>
      <c r="C2318" s="11">
        <v>64000</v>
      </c>
      <c r="D2318" s="11">
        <v>78000</v>
      </c>
      <c r="E2318" s="11">
        <v>7.4</v>
      </c>
      <c r="F2318" s="11">
        <v>0</v>
      </c>
      <c r="G2318" s="11">
        <v>0</v>
      </c>
      <c r="H2318" s="11">
        <v>174.43333333000001</v>
      </c>
      <c r="I2318" s="11">
        <v>0</v>
      </c>
      <c r="J2318" s="11">
        <v>20</v>
      </c>
      <c r="K2318" s="11"/>
      <c r="L2318" s="11"/>
      <c r="M2318" s="11" t="s">
        <v>18</v>
      </c>
      <c r="N2318" s="11">
        <f t="shared" si="252"/>
        <v>0</v>
      </c>
      <c r="O2318" s="11">
        <f t="shared" si="253"/>
        <v>0</v>
      </c>
      <c r="P2318" s="11">
        <f t="shared" si="254"/>
        <v>0</v>
      </c>
      <c r="Q2318" s="11">
        <f t="shared" si="255"/>
        <v>0</v>
      </c>
      <c r="R2318" s="11">
        <f t="shared" si="256"/>
        <v>0</v>
      </c>
      <c r="S2318" s="11">
        <f t="shared" si="257"/>
        <v>1</v>
      </c>
      <c r="T2318" s="9">
        <f t="shared" si="258"/>
        <v>0</v>
      </c>
      <c r="AT2318" s="18"/>
      <c r="AU2318" s="15"/>
      <c r="AV2318" s="15"/>
      <c r="AW2318" s="15"/>
      <c r="AX2318" s="15"/>
      <c r="AY2318" s="15"/>
      <c r="AZ2318" s="15"/>
      <c r="BA2318" s="15"/>
      <c r="BB2318" s="15"/>
      <c r="BC2318" s="15"/>
      <c r="BD2318" s="15"/>
      <c r="BE2318" s="15"/>
      <c r="BF2318" s="15"/>
      <c r="BG2318" s="15"/>
      <c r="BH2318" s="15"/>
      <c r="BI2318" s="15"/>
      <c r="BJ2318" s="15"/>
      <c r="BK2318" s="15"/>
      <c r="BL2318" s="15"/>
      <c r="BM2318" s="15"/>
      <c r="BN2318" s="15"/>
      <c r="BO2318" s="15"/>
    </row>
    <row r="2319" spans="1:67" ht="15" customHeight="1" x14ac:dyDescent="0.75">
      <c r="A2319" s="10">
        <v>1</v>
      </c>
      <c r="B2319" s="11">
        <v>14000</v>
      </c>
      <c r="C2319" s="11">
        <v>65000</v>
      </c>
      <c r="D2319" s="11"/>
      <c r="E2319" s="11">
        <v>23</v>
      </c>
      <c r="F2319" s="11">
        <v>0</v>
      </c>
      <c r="G2319" s="11">
        <v>3</v>
      </c>
      <c r="H2319" s="11">
        <v>109.56666667</v>
      </c>
      <c r="I2319" s="11">
        <v>1</v>
      </c>
      <c r="J2319" s="11">
        <v>15</v>
      </c>
      <c r="K2319" s="11"/>
      <c r="L2319" s="11"/>
      <c r="M2319" s="11" t="s">
        <v>14</v>
      </c>
      <c r="N2319" s="11">
        <f t="shared" si="252"/>
        <v>0</v>
      </c>
      <c r="O2319" s="11">
        <f t="shared" si="253"/>
        <v>0</v>
      </c>
      <c r="P2319" s="11">
        <f t="shared" si="254"/>
        <v>1</v>
      </c>
      <c r="Q2319" s="11">
        <f t="shared" si="255"/>
        <v>0</v>
      </c>
      <c r="R2319" s="11">
        <f t="shared" si="256"/>
        <v>0</v>
      </c>
      <c r="S2319" s="11">
        <f t="shared" si="257"/>
        <v>0</v>
      </c>
      <c r="T2319" s="9">
        <f t="shared" si="258"/>
        <v>0</v>
      </c>
      <c r="AT2319" s="18"/>
      <c r="AU2319" s="15"/>
      <c r="AV2319" s="15"/>
      <c r="AW2319" s="15"/>
      <c r="AX2319" s="15"/>
      <c r="AY2319" s="15"/>
      <c r="AZ2319" s="15"/>
      <c r="BA2319" s="15"/>
      <c r="BB2319" s="15"/>
      <c r="BC2319" s="15"/>
      <c r="BD2319" s="15"/>
      <c r="BE2319" s="15"/>
      <c r="BF2319" s="15"/>
      <c r="BG2319" s="15"/>
      <c r="BH2319" s="15"/>
      <c r="BI2319" s="15"/>
      <c r="BJ2319" s="15"/>
      <c r="BK2319" s="15"/>
      <c r="BL2319" s="15"/>
      <c r="BM2319" s="15"/>
      <c r="BN2319" s="15"/>
      <c r="BO2319" s="15"/>
    </row>
    <row r="2320" spans="1:67" ht="15" customHeight="1" x14ac:dyDescent="0.75">
      <c r="A2320" s="10">
        <v>1</v>
      </c>
      <c r="B2320" s="11">
        <v>14000</v>
      </c>
      <c r="C2320" s="11">
        <v>139000</v>
      </c>
      <c r="D2320" s="11">
        <v>159000</v>
      </c>
      <c r="E2320" s="11">
        <v>13</v>
      </c>
      <c r="F2320" s="11">
        <v>0</v>
      </c>
      <c r="G2320" s="11">
        <v>1</v>
      </c>
      <c r="H2320" s="11">
        <v>171.43333333000001</v>
      </c>
      <c r="I2320" s="11">
        <v>1</v>
      </c>
      <c r="J2320" s="11">
        <v>32</v>
      </c>
      <c r="K2320" s="11"/>
      <c r="L2320" s="11" t="s">
        <v>20</v>
      </c>
      <c r="M2320" s="11" t="s">
        <v>17</v>
      </c>
      <c r="N2320" s="11">
        <f t="shared" si="252"/>
        <v>0</v>
      </c>
      <c r="O2320" s="11">
        <f t="shared" si="253"/>
        <v>1</v>
      </c>
      <c r="P2320" s="11">
        <f t="shared" si="254"/>
        <v>0</v>
      </c>
      <c r="Q2320" s="11">
        <f t="shared" si="255"/>
        <v>0</v>
      </c>
      <c r="R2320" s="11">
        <f t="shared" si="256"/>
        <v>0</v>
      </c>
      <c r="S2320" s="11">
        <f t="shared" si="257"/>
        <v>0</v>
      </c>
      <c r="T2320" s="9">
        <f t="shared" si="258"/>
        <v>0</v>
      </c>
      <c r="AT2320" s="18"/>
      <c r="AU2320" s="15"/>
      <c r="AV2320" s="15"/>
      <c r="AW2320" s="15"/>
      <c r="AX2320" s="15"/>
      <c r="AY2320" s="15"/>
      <c r="AZ2320" s="15"/>
      <c r="BA2320" s="15"/>
      <c r="BB2320" s="15"/>
      <c r="BC2320" s="15"/>
      <c r="BD2320" s="15"/>
      <c r="BE2320" s="15"/>
      <c r="BF2320" s="15"/>
      <c r="BG2320" s="15"/>
      <c r="BH2320" s="15"/>
      <c r="BI2320" s="15"/>
      <c r="BJ2320" s="15"/>
      <c r="BK2320" s="15"/>
      <c r="BL2320" s="15"/>
      <c r="BM2320" s="15"/>
      <c r="BN2320" s="15"/>
      <c r="BO2320" s="15"/>
    </row>
    <row r="2321" spans="1:67" ht="15" customHeight="1" x14ac:dyDescent="0.75">
      <c r="A2321" s="10">
        <v>1</v>
      </c>
      <c r="B2321" s="11">
        <v>14000</v>
      </c>
      <c r="C2321" s="11">
        <v>85200</v>
      </c>
      <c r="D2321" s="11"/>
      <c r="E2321" s="11">
        <v>8</v>
      </c>
      <c r="F2321" s="11">
        <v>1</v>
      </c>
      <c r="G2321" s="11">
        <v>0</v>
      </c>
      <c r="H2321" s="11">
        <v>188.66666667000001</v>
      </c>
      <c r="I2321" s="11">
        <v>4</v>
      </c>
      <c r="J2321" s="11">
        <v>17</v>
      </c>
      <c r="K2321" s="11"/>
      <c r="L2321" s="11" t="s">
        <v>13</v>
      </c>
      <c r="M2321" s="11" t="s">
        <v>14</v>
      </c>
      <c r="N2321" s="11">
        <f t="shared" si="252"/>
        <v>1</v>
      </c>
      <c r="O2321" s="11">
        <f t="shared" si="253"/>
        <v>0</v>
      </c>
      <c r="P2321" s="11">
        <f t="shared" si="254"/>
        <v>1</v>
      </c>
      <c r="Q2321" s="11">
        <f t="shared" si="255"/>
        <v>0</v>
      </c>
      <c r="R2321" s="11">
        <f t="shared" si="256"/>
        <v>0</v>
      </c>
      <c r="S2321" s="11">
        <f t="shared" si="257"/>
        <v>0</v>
      </c>
      <c r="T2321" s="9">
        <f t="shared" si="258"/>
        <v>188.66666667000001</v>
      </c>
      <c r="AT2321" s="18"/>
      <c r="AU2321" s="15"/>
      <c r="AV2321" s="15"/>
      <c r="AW2321" s="15"/>
      <c r="AX2321" s="15"/>
      <c r="AY2321" s="15"/>
      <c r="AZ2321" s="15"/>
      <c r="BA2321" s="15"/>
      <c r="BB2321" s="15"/>
      <c r="BC2321" s="15"/>
      <c r="BD2321" s="15"/>
      <c r="BE2321" s="15"/>
      <c r="BF2321" s="15"/>
      <c r="BG2321" s="15"/>
      <c r="BH2321" s="15"/>
      <c r="BI2321" s="15"/>
      <c r="BJ2321" s="15"/>
      <c r="BK2321" s="15"/>
      <c r="BL2321" s="15"/>
      <c r="BM2321" s="15"/>
      <c r="BN2321" s="15"/>
      <c r="BO2321" s="15"/>
    </row>
    <row r="2322" spans="1:67" ht="15" customHeight="1" x14ac:dyDescent="0.75">
      <c r="A2322" s="10">
        <v>1</v>
      </c>
      <c r="B2322" s="11">
        <v>14000</v>
      </c>
      <c r="C2322" s="11">
        <v>46400</v>
      </c>
      <c r="D2322" s="11"/>
      <c r="E2322" s="11">
        <v>18</v>
      </c>
      <c r="F2322" s="11">
        <v>0</v>
      </c>
      <c r="G2322" s="11">
        <v>1</v>
      </c>
      <c r="H2322" s="11">
        <v>145.06666666999999</v>
      </c>
      <c r="I2322" s="11">
        <v>1</v>
      </c>
      <c r="J2322" s="11">
        <v>14</v>
      </c>
      <c r="K2322" s="11"/>
      <c r="L2322" s="11" t="s">
        <v>20</v>
      </c>
      <c r="M2322" s="11" t="s">
        <v>14</v>
      </c>
      <c r="N2322" s="11">
        <f t="shared" si="252"/>
        <v>0</v>
      </c>
      <c r="O2322" s="11">
        <f t="shared" si="253"/>
        <v>0</v>
      </c>
      <c r="P2322" s="11">
        <f t="shared" si="254"/>
        <v>1</v>
      </c>
      <c r="Q2322" s="11">
        <f t="shared" si="255"/>
        <v>0</v>
      </c>
      <c r="R2322" s="11">
        <f t="shared" si="256"/>
        <v>0</v>
      </c>
      <c r="S2322" s="11">
        <f t="shared" si="257"/>
        <v>0</v>
      </c>
      <c r="T2322" s="9">
        <f t="shared" si="258"/>
        <v>0</v>
      </c>
      <c r="AT2322" s="18"/>
      <c r="AU2322" s="15"/>
      <c r="AV2322" s="15"/>
      <c r="AW2322" s="15"/>
      <c r="AX2322" s="15"/>
      <c r="AY2322" s="15"/>
      <c r="AZ2322" s="15"/>
      <c r="BA2322" s="15"/>
      <c r="BB2322" s="15"/>
      <c r="BC2322" s="15"/>
      <c r="BD2322" s="15"/>
      <c r="BE2322" s="15"/>
      <c r="BF2322" s="15"/>
      <c r="BG2322" s="15"/>
      <c r="BH2322" s="15"/>
      <c r="BI2322" s="15"/>
      <c r="BJ2322" s="15"/>
      <c r="BK2322" s="15"/>
      <c r="BL2322" s="15"/>
      <c r="BM2322" s="15"/>
      <c r="BN2322" s="15"/>
      <c r="BO2322" s="15"/>
    </row>
    <row r="2323" spans="1:67" ht="15" customHeight="1" x14ac:dyDescent="0.75">
      <c r="A2323" s="10">
        <v>1</v>
      </c>
      <c r="B2323" s="11">
        <v>14000</v>
      </c>
      <c r="C2323" s="11">
        <v>49207</v>
      </c>
      <c r="D2323" s="11">
        <v>70525</v>
      </c>
      <c r="E2323" s="11">
        <v>3</v>
      </c>
      <c r="F2323" s="11">
        <v>3</v>
      </c>
      <c r="G2323" s="11">
        <v>3</v>
      </c>
      <c r="H2323" s="11">
        <v>205.96666667</v>
      </c>
      <c r="I2323" s="11">
        <v>2</v>
      </c>
      <c r="J2323" s="11">
        <v>51</v>
      </c>
      <c r="K2323" s="11"/>
      <c r="L2323" s="11" t="s">
        <v>20</v>
      </c>
      <c r="M2323" s="11" t="s">
        <v>15</v>
      </c>
      <c r="N2323" s="11">
        <f t="shared" si="252"/>
        <v>0</v>
      </c>
      <c r="O2323" s="11">
        <f t="shared" si="253"/>
        <v>0</v>
      </c>
      <c r="P2323" s="11">
        <f t="shared" si="254"/>
        <v>0</v>
      </c>
      <c r="Q2323" s="11">
        <f t="shared" si="255"/>
        <v>1</v>
      </c>
      <c r="R2323" s="11">
        <f t="shared" si="256"/>
        <v>0</v>
      </c>
      <c r="S2323" s="11">
        <f t="shared" si="257"/>
        <v>0</v>
      </c>
      <c r="T2323" s="9">
        <f t="shared" si="258"/>
        <v>0</v>
      </c>
      <c r="AT2323" s="18"/>
      <c r="AU2323" s="15"/>
      <c r="AV2323" s="15"/>
      <c r="AW2323" s="15"/>
      <c r="AX2323" s="15"/>
      <c r="AY2323" s="15"/>
      <c r="AZ2323" s="15"/>
      <c r="BA2323" s="15"/>
      <c r="BB2323" s="15"/>
      <c r="BC2323" s="15"/>
      <c r="BD2323" s="15"/>
      <c r="BE2323" s="15"/>
      <c r="BF2323" s="15"/>
      <c r="BG2323" s="15"/>
      <c r="BH2323" s="15"/>
      <c r="BI2323" s="15"/>
      <c r="BJ2323" s="15"/>
      <c r="BK2323" s="15"/>
      <c r="BL2323" s="15"/>
      <c r="BM2323" s="15"/>
      <c r="BN2323" s="15"/>
      <c r="BO2323" s="15"/>
    </row>
    <row r="2324" spans="1:67" ht="15" customHeight="1" x14ac:dyDescent="0.75">
      <c r="A2324" s="10">
        <v>0</v>
      </c>
      <c r="B2324" s="11">
        <v>14000</v>
      </c>
      <c r="C2324" s="11">
        <v>46541</v>
      </c>
      <c r="D2324" s="11">
        <v>64338</v>
      </c>
      <c r="E2324" s="11">
        <v>0</v>
      </c>
      <c r="F2324" s="11">
        <v>0</v>
      </c>
      <c r="G2324" s="11">
        <v>0</v>
      </c>
      <c r="H2324" s="11">
        <v>204.40944332000001</v>
      </c>
      <c r="I2324" s="11">
        <v>1</v>
      </c>
      <c r="J2324" s="11">
        <v>12</v>
      </c>
      <c r="K2324" s="11">
        <v>28.364798507</v>
      </c>
      <c r="L2324" s="11" t="s">
        <v>20</v>
      </c>
      <c r="M2324" s="11" t="s">
        <v>14</v>
      </c>
      <c r="N2324" s="11">
        <f t="shared" si="252"/>
        <v>0</v>
      </c>
      <c r="O2324" s="11">
        <f t="shared" si="253"/>
        <v>0</v>
      </c>
      <c r="P2324" s="11">
        <f t="shared" si="254"/>
        <v>1</v>
      </c>
      <c r="Q2324" s="11">
        <f t="shared" si="255"/>
        <v>0</v>
      </c>
      <c r="R2324" s="11">
        <f t="shared" si="256"/>
        <v>0</v>
      </c>
      <c r="S2324" s="11">
        <f t="shared" si="257"/>
        <v>0</v>
      </c>
      <c r="T2324" s="9">
        <f t="shared" si="258"/>
        <v>0</v>
      </c>
      <c r="AT2324" s="18"/>
      <c r="AU2324" s="15"/>
      <c r="AV2324" s="15"/>
      <c r="AW2324" s="15"/>
      <c r="AX2324" s="15"/>
      <c r="AY2324" s="15"/>
      <c r="AZ2324" s="15"/>
      <c r="BA2324" s="15"/>
      <c r="BB2324" s="15"/>
      <c r="BC2324" s="15"/>
      <c r="BD2324" s="15"/>
      <c r="BE2324" s="15"/>
      <c r="BF2324" s="15"/>
      <c r="BG2324" s="15"/>
      <c r="BH2324" s="15"/>
      <c r="BI2324" s="15"/>
      <c r="BJ2324" s="15"/>
      <c r="BK2324" s="15"/>
      <c r="BL2324" s="15"/>
      <c r="BM2324" s="15"/>
      <c r="BN2324" s="15"/>
      <c r="BO2324" s="15"/>
    </row>
    <row r="2325" spans="1:67" ht="15" customHeight="1" x14ac:dyDescent="0.75">
      <c r="A2325" s="10">
        <v>0</v>
      </c>
      <c r="B2325" s="11">
        <v>14000</v>
      </c>
      <c r="C2325" s="11">
        <v>59736</v>
      </c>
      <c r="D2325" s="11">
        <v>97411</v>
      </c>
      <c r="E2325" s="11">
        <v>7</v>
      </c>
      <c r="F2325" s="11">
        <v>0</v>
      </c>
      <c r="G2325" s="11">
        <v>0</v>
      </c>
      <c r="H2325" s="11">
        <v>200.15536564000001</v>
      </c>
      <c r="I2325" s="11">
        <v>1</v>
      </c>
      <c r="J2325" s="11">
        <v>19</v>
      </c>
      <c r="K2325" s="11">
        <v>20.116982024999999</v>
      </c>
      <c r="L2325" s="11" t="s">
        <v>20</v>
      </c>
      <c r="M2325" s="11" t="s">
        <v>18</v>
      </c>
      <c r="N2325" s="11">
        <f t="shared" si="252"/>
        <v>0</v>
      </c>
      <c r="O2325" s="11">
        <f t="shared" si="253"/>
        <v>0</v>
      </c>
      <c r="P2325" s="11">
        <f t="shared" si="254"/>
        <v>0</v>
      </c>
      <c r="Q2325" s="11">
        <f t="shared" si="255"/>
        <v>0</v>
      </c>
      <c r="R2325" s="11">
        <f t="shared" si="256"/>
        <v>0</v>
      </c>
      <c r="S2325" s="11">
        <f t="shared" si="257"/>
        <v>1</v>
      </c>
      <c r="T2325" s="9">
        <f t="shared" si="258"/>
        <v>0</v>
      </c>
      <c r="AT2325" s="18"/>
      <c r="AU2325" s="15"/>
      <c r="AV2325" s="15"/>
      <c r="AW2325" s="15"/>
      <c r="AX2325" s="15"/>
      <c r="AY2325" s="15"/>
      <c r="AZ2325" s="15"/>
      <c r="BA2325" s="15"/>
      <c r="BB2325" s="15"/>
      <c r="BC2325" s="15"/>
      <c r="BD2325" s="15"/>
      <c r="BE2325" s="15"/>
      <c r="BF2325" s="15"/>
      <c r="BG2325" s="15"/>
      <c r="BH2325" s="15"/>
      <c r="BI2325" s="15"/>
      <c r="BJ2325" s="15"/>
      <c r="BK2325" s="15"/>
      <c r="BL2325" s="15"/>
      <c r="BM2325" s="15"/>
      <c r="BN2325" s="15"/>
      <c r="BO2325" s="15"/>
    </row>
    <row r="2326" spans="1:67" ht="15" customHeight="1" x14ac:dyDescent="0.75">
      <c r="A2326" s="10">
        <v>0</v>
      </c>
      <c r="B2326" s="11">
        <v>14000</v>
      </c>
      <c r="C2326" s="11">
        <v>63451</v>
      </c>
      <c r="D2326" s="11">
        <v>105702</v>
      </c>
      <c r="E2326" s="11">
        <v>8</v>
      </c>
      <c r="F2326" s="11">
        <v>0</v>
      </c>
      <c r="G2326" s="11">
        <v>0</v>
      </c>
      <c r="H2326" s="11">
        <v>257.22632505000001</v>
      </c>
      <c r="I2326" s="11">
        <v>1</v>
      </c>
      <c r="J2326" s="11">
        <v>12</v>
      </c>
      <c r="K2326" s="11">
        <v>33.903063818</v>
      </c>
      <c r="L2326" s="11" t="s">
        <v>13</v>
      </c>
      <c r="M2326" s="11" t="s">
        <v>18</v>
      </c>
      <c r="N2326" s="11">
        <f t="shared" si="252"/>
        <v>1</v>
      </c>
      <c r="O2326" s="11">
        <f t="shared" si="253"/>
        <v>0</v>
      </c>
      <c r="P2326" s="11">
        <f t="shared" si="254"/>
        <v>0</v>
      </c>
      <c r="Q2326" s="11">
        <f t="shared" si="255"/>
        <v>0</v>
      </c>
      <c r="R2326" s="11">
        <f t="shared" si="256"/>
        <v>0</v>
      </c>
      <c r="S2326" s="11">
        <f t="shared" si="257"/>
        <v>1</v>
      </c>
      <c r="T2326" s="9">
        <f t="shared" si="258"/>
        <v>257.22632505000001</v>
      </c>
      <c r="AT2326" s="18"/>
      <c r="AU2326" s="15"/>
      <c r="AV2326" s="15"/>
      <c r="AW2326" s="15"/>
      <c r="AX2326" s="15"/>
      <c r="AY2326" s="15"/>
      <c r="AZ2326" s="15"/>
      <c r="BA2326" s="15"/>
      <c r="BB2326" s="15"/>
      <c r="BC2326" s="15"/>
      <c r="BD2326" s="15"/>
      <c r="BE2326" s="15"/>
      <c r="BF2326" s="15"/>
      <c r="BG2326" s="15"/>
      <c r="BH2326" s="15"/>
      <c r="BI2326" s="15"/>
      <c r="BJ2326" s="15"/>
      <c r="BK2326" s="15"/>
      <c r="BL2326" s="15"/>
      <c r="BM2326" s="15"/>
      <c r="BN2326" s="15"/>
      <c r="BO2326" s="15"/>
    </row>
    <row r="2327" spans="1:67" ht="15" customHeight="1" x14ac:dyDescent="0.75">
      <c r="A2327" s="10">
        <v>0</v>
      </c>
      <c r="B2327" s="11">
        <v>14000</v>
      </c>
      <c r="C2327" s="11">
        <v>50890</v>
      </c>
      <c r="D2327" s="11">
        <v>68722</v>
      </c>
      <c r="E2327" s="11">
        <v>8</v>
      </c>
      <c r="F2327" s="11">
        <v>0</v>
      </c>
      <c r="G2327" s="11">
        <v>1</v>
      </c>
      <c r="H2327" s="11">
        <v>135.76848539</v>
      </c>
      <c r="I2327" s="11">
        <v>2</v>
      </c>
      <c r="J2327" s="11">
        <v>49</v>
      </c>
      <c r="K2327" s="11">
        <v>29.448045527000001</v>
      </c>
      <c r="L2327" s="11" t="s">
        <v>20</v>
      </c>
      <c r="M2327" s="11" t="s">
        <v>14</v>
      </c>
      <c r="N2327" s="11">
        <f t="shared" si="252"/>
        <v>0</v>
      </c>
      <c r="O2327" s="11">
        <f t="shared" si="253"/>
        <v>0</v>
      </c>
      <c r="P2327" s="11">
        <f t="shared" si="254"/>
        <v>1</v>
      </c>
      <c r="Q2327" s="11">
        <f t="shared" si="255"/>
        <v>0</v>
      </c>
      <c r="R2327" s="11">
        <f t="shared" si="256"/>
        <v>0</v>
      </c>
      <c r="S2327" s="11">
        <f t="shared" si="257"/>
        <v>0</v>
      </c>
      <c r="T2327" s="9">
        <f t="shared" si="258"/>
        <v>0</v>
      </c>
      <c r="AT2327" s="18"/>
      <c r="AU2327" s="15"/>
      <c r="AV2327" s="15"/>
      <c r="AW2327" s="15"/>
      <c r="AX2327" s="15"/>
      <c r="AY2327" s="15"/>
      <c r="AZ2327" s="15"/>
      <c r="BA2327" s="15"/>
      <c r="BB2327" s="15"/>
      <c r="BC2327" s="15"/>
      <c r="BD2327" s="15"/>
      <c r="BE2327" s="15"/>
      <c r="BF2327" s="15"/>
      <c r="BG2327" s="15"/>
      <c r="BH2327" s="15"/>
      <c r="BI2327" s="15"/>
      <c r="BJ2327" s="15"/>
      <c r="BK2327" s="15"/>
      <c r="BL2327" s="15"/>
      <c r="BM2327" s="15"/>
      <c r="BN2327" s="15"/>
      <c r="BO2327" s="15"/>
    </row>
    <row r="2328" spans="1:67" ht="15" customHeight="1" x14ac:dyDescent="0.75">
      <c r="A2328" s="10">
        <v>0</v>
      </c>
      <c r="B2328" s="11">
        <v>14000</v>
      </c>
      <c r="C2328" s="11">
        <v>73062</v>
      </c>
      <c r="D2328" s="11">
        <v>88783</v>
      </c>
      <c r="E2328" s="11">
        <v>6</v>
      </c>
      <c r="F2328" s="11">
        <v>0</v>
      </c>
      <c r="G2328" s="11">
        <v>0</v>
      </c>
      <c r="H2328" s="11">
        <v>211.10255212000001</v>
      </c>
      <c r="I2328" s="11">
        <v>2</v>
      </c>
      <c r="J2328" s="11">
        <v>18</v>
      </c>
      <c r="K2328" s="11">
        <v>42.254580036999997</v>
      </c>
      <c r="L2328" s="11" t="s">
        <v>20</v>
      </c>
      <c r="M2328" s="11" t="s">
        <v>14</v>
      </c>
      <c r="N2328" s="11">
        <f t="shared" si="252"/>
        <v>0</v>
      </c>
      <c r="O2328" s="11">
        <f t="shared" si="253"/>
        <v>0</v>
      </c>
      <c r="P2328" s="11">
        <f t="shared" si="254"/>
        <v>1</v>
      </c>
      <c r="Q2328" s="11">
        <f t="shared" si="255"/>
        <v>0</v>
      </c>
      <c r="R2328" s="11">
        <f t="shared" si="256"/>
        <v>0</v>
      </c>
      <c r="S2328" s="11">
        <f t="shared" si="257"/>
        <v>0</v>
      </c>
      <c r="T2328" s="9">
        <f t="shared" si="258"/>
        <v>0</v>
      </c>
      <c r="AT2328" s="18"/>
      <c r="AU2328" s="15"/>
      <c r="AV2328" s="15"/>
      <c r="AW2328" s="15"/>
      <c r="AX2328" s="15"/>
      <c r="AY2328" s="15"/>
      <c r="AZ2328" s="15"/>
      <c r="BA2328" s="15"/>
      <c r="BB2328" s="15"/>
      <c r="BC2328" s="15"/>
      <c r="BD2328" s="15"/>
      <c r="BE2328" s="15"/>
      <c r="BF2328" s="15"/>
      <c r="BG2328" s="15"/>
      <c r="BH2328" s="15"/>
      <c r="BI2328" s="15"/>
      <c r="BJ2328" s="15"/>
      <c r="BK2328" s="15"/>
      <c r="BL2328" s="15"/>
      <c r="BM2328" s="15"/>
      <c r="BN2328" s="15"/>
      <c r="BO2328" s="15"/>
    </row>
    <row r="2329" spans="1:67" ht="15" customHeight="1" x14ac:dyDescent="0.75">
      <c r="A2329" s="10">
        <v>0</v>
      </c>
      <c r="B2329" s="11">
        <v>14000</v>
      </c>
      <c r="C2329" s="11">
        <v>43173</v>
      </c>
      <c r="D2329" s="11">
        <v>65985</v>
      </c>
      <c r="E2329" s="11">
        <v>5</v>
      </c>
      <c r="F2329" s="11">
        <v>0</v>
      </c>
      <c r="G2329" s="11">
        <v>0</v>
      </c>
      <c r="H2329" s="11">
        <v>215.98589471</v>
      </c>
      <c r="I2329" s="11">
        <v>3</v>
      </c>
      <c r="J2329" s="11">
        <v>18</v>
      </c>
      <c r="K2329" s="11">
        <v>37.148691731</v>
      </c>
      <c r="L2329" s="11" t="s">
        <v>13</v>
      </c>
      <c r="M2329" s="11" t="s">
        <v>18</v>
      </c>
      <c r="N2329" s="11">
        <f t="shared" si="252"/>
        <v>1</v>
      </c>
      <c r="O2329" s="11">
        <f t="shared" si="253"/>
        <v>0</v>
      </c>
      <c r="P2329" s="11">
        <f t="shared" si="254"/>
        <v>0</v>
      </c>
      <c r="Q2329" s="11">
        <f t="shared" si="255"/>
        <v>0</v>
      </c>
      <c r="R2329" s="11">
        <f t="shared" si="256"/>
        <v>0</v>
      </c>
      <c r="S2329" s="11">
        <f t="shared" si="257"/>
        <v>1</v>
      </c>
      <c r="T2329" s="9">
        <f t="shared" si="258"/>
        <v>215.98589471</v>
      </c>
      <c r="AT2329" s="18"/>
      <c r="AU2329" s="15"/>
      <c r="AV2329" s="15"/>
      <c r="AW2329" s="15"/>
      <c r="AX2329" s="15"/>
      <c r="AY2329" s="15"/>
      <c r="AZ2329" s="15"/>
      <c r="BA2329" s="15"/>
      <c r="BB2329" s="15"/>
      <c r="BC2329" s="15"/>
      <c r="BD2329" s="15"/>
      <c r="BE2329" s="15"/>
      <c r="BF2329" s="15"/>
      <c r="BG2329" s="15"/>
      <c r="BH2329" s="15"/>
      <c r="BI2329" s="15"/>
      <c r="BJ2329" s="15"/>
      <c r="BK2329" s="15"/>
      <c r="BL2329" s="15"/>
      <c r="BM2329" s="15"/>
      <c r="BN2329" s="15"/>
      <c r="BO2329" s="15"/>
    </row>
    <row r="2330" spans="1:67" ht="15" customHeight="1" x14ac:dyDescent="0.75">
      <c r="A2330" s="10">
        <v>1</v>
      </c>
      <c r="B2330" s="11">
        <v>14000</v>
      </c>
      <c r="C2330" s="11"/>
      <c r="D2330" s="11"/>
      <c r="E2330" s="11">
        <v>17</v>
      </c>
      <c r="F2330" s="11">
        <v>0</v>
      </c>
      <c r="G2330" s="11">
        <v>7</v>
      </c>
      <c r="H2330" s="11">
        <v>184.61319090999999</v>
      </c>
      <c r="I2330" s="11">
        <v>0</v>
      </c>
      <c r="J2330" s="11">
        <v>12</v>
      </c>
      <c r="K2330" s="11">
        <v>18.194280420999998</v>
      </c>
      <c r="L2330" s="11" t="s">
        <v>13</v>
      </c>
      <c r="M2330" s="11" t="s">
        <v>14</v>
      </c>
      <c r="N2330" s="11">
        <f t="shared" si="252"/>
        <v>1</v>
      </c>
      <c r="O2330" s="11">
        <f t="shared" si="253"/>
        <v>0</v>
      </c>
      <c r="P2330" s="11">
        <f t="shared" si="254"/>
        <v>1</v>
      </c>
      <c r="Q2330" s="11">
        <f t="shared" si="255"/>
        <v>0</v>
      </c>
      <c r="R2330" s="11">
        <f t="shared" si="256"/>
        <v>0</v>
      </c>
      <c r="S2330" s="11">
        <f t="shared" si="257"/>
        <v>0</v>
      </c>
      <c r="T2330" s="9">
        <f t="shared" si="258"/>
        <v>184.61319090999999</v>
      </c>
      <c r="AT2330" s="18"/>
      <c r="AU2330" s="15"/>
      <c r="AV2330" s="15"/>
      <c r="AW2330" s="15"/>
      <c r="AX2330" s="15"/>
      <c r="AY2330" s="15"/>
      <c r="AZ2330" s="15"/>
      <c r="BA2330" s="15"/>
      <c r="BB2330" s="15"/>
      <c r="BC2330" s="15"/>
      <c r="BD2330" s="15"/>
      <c r="BE2330" s="15"/>
      <c r="BF2330" s="15"/>
      <c r="BG2330" s="15"/>
      <c r="BH2330" s="15"/>
      <c r="BI2330" s="15"/>
      <c r="BJ2330" s="15"/>
      <c r="BK2330" s="15"/>
      <c r="BL2330" s="15"/>
      <c r="BM2330" s="15"/>
      <c r="BN2330" s="15"/>
      <c r="BO2330" s="15"/>
    </row>
    <row r="2331" spans="1:67" ht="15" customHeight="1" x14ac:dyDescent="0.75">
      <c r="A2331" s="10">
        <v>0</v>
      </c>
      <c r="B2331" s="11">
        <v>14100</v>
      </c>
      <c r="C2331" s="11">
        <v>98856</v>
      </c>
      <c r="D2331" s="11">
        <v>143292</v>
      </c>
      <c r="E2331" s="11">
        <v>13</v>
      </c>
      <c r="F2331" s="11">
        <v>0</v>
      </c>
      <c r="G2331" s="11">
        <v>0</v>
      </c>
      <c r="H2331" s="11">
        <v>105.77172611</v>
      </c>
      <c r="I2331" s="11">
        <v>4</v>
      </c>
      <c r="J2331" s="11">
        <v>21</v>
      </c>
      <c r="K2331" s="11">
        <v>37.458280401000003</v>
      </c>
      <c r="L2331" s="11" t="s">
        <v>13</v>
      </c>
      <c r="M2331" s="11" t="s">
        <v>18</v>
      </c>
      <c r="N2331" s="11">
        <f t="shared" si="252"/>
        <v>1</v>
      </c>
      <c r="O2331" s="11">
        <f t="shared" si="253"/>
        <v>0</v>
      </c>
      <c r="P2331" s="11">
        <f t="shared" si="254"/>
        <v>0</v>
      </c>
      <c r="Q2331" s="11">
        <f t="shared" si="255"/>
        <v>0</v>
      </c>
      <c r="R2331" s="11">
        <f t="shared" si="256"/>
        <v>0</v>
      </c>
      <c r="S2331" s="11">
        <f t="shared" si="257"/>
        <v>1</v>
      </c>
      <c r="T2331" s="9">
        <f t="shared" si="258"/>
        <v>105.77172611</v>
      </c>
      <c r="AT2331" s="18"/>
      <c r="AU2331" s="15"/>
      <c r="AV2331" s="15"/>
      <c r="AW2331" s="15"/>
      <c r="AX2331" s="15"/>
      <c r="AY2331" s="15"/>
      <c r="AZ2331" s="15"/>
      <c r="BA2331" s="15"/>
      <c r="BB2331" s="15"/>
      <c r="BC2331" s="15"/>
      <c r="BD2331" s="15"/>
      <c r="BE2331" s="15"/>
      <c r="BF2331" s="15"/>
      <c r="BG2331" s="15"/>
      <c r="BH2331" s="15"/>
      <c r="BI2331" s="15"/>
      <c r="BJ2331" s="15"/>
      <c r="BK2331" s="15"/>
      <c r="BL2331" s="15"/>
      <c r="BM2331" s="15"/>
      <c r="BN2331" s="15"/>
      <c r="BO2331" s="15"/>
    </row>
    <row r="2332" spans="1:67" ht="15" customHeight="1" x14ac:dyDescent="0.75">
      <c r="A2332" s="10">
        <v>0</v>
      </c>
      <c r="B2332" s="11">
        <v>14100</v>
      </c>
      <c r="C2332" s="11">
        <v>79345</v>
      </c>
      <c r="D2332" s="11">
        <v>135554</v>
      </c>
      <c r="E2332" s="11">
        <v>15</v>
      </c>
      <c r="F2332" s="11">
        <v>0</v>
      </c>
      <c r="G2332" s="11">
        <v>0</v>
      </c>
      <c r="H2332" s="11">
        <v>301.56399128999999</v>
      </c>
      <c r="I2332" s="11">
        <v>0</v>
      </c>
      <c r="J2332" s="11">
        <v>19</v>
      </c>
      <c r="K2332" s="11">
        <v>29.178133280000001</v>
      </c>
      <c r="L2332" s="11" t="s">
        <v>20</v>
      </c>
      <c r="M2332" s="11" t="s">
        <v>18</v>
      </c>
      <c r="N2332" s="11">
        <f t="shared" si="252"/>
        <v>0</v>
      </c>
      <c r="O2332" s="11">
        <f t="shared" si="253"/>
        <v>0</v>
      </c>
      <c r="P2332" s="11">
        <f t="shared" si="254"/>
        <v>0</v>
      </c>
      <c r="Q2332" s="11">
        <f t="shared" si="255"/>
        <v>0</v>
      </c>
      <c r="R2332" s="11">
        <f t="shared" si="256"/>
        <v>0</v>
      </c>
      <c r="S2332" s="11">
        <f t="shared" si="257"/>
        <v>1</v>
      </c>
      <c r="T2332" s="9">
        <f t="shared" si="258"/>
        <v>0</v>
      </c>
      <c r="AT2332" s="18"/>
      <c r="AU2332" s="15"/>
      <c r="AV2332" s="15"/>
      <c r="AW2332" s="15"/>
      <c r="AX2332" s="15"/>
      <c r="AY2332" s="15"/>
      <c r="AZ2332" s="15"/>
      <c r="BA2332" s="15"/>
      <c r="BB2332" s="15"/>
      <c r="BC2332" s="15"/>
      <c r="BD2332" s="15"/>
      <c r="BE2332" s="15"/>
      <c r="BF2332" s="15"/>
      <c r="BG2332" s="15"/>
      <c r="BH2332" s="15"/>
      <c r="BI2332" s="15"/>
      <c r="BJ2332" s="15"/>
      <c r="BK2332" s="15"/>
      <c r="BL2332" s="15"/>
      <c r="BM2332" s="15"/>
      <c r="BN2332" s="15"/>
      <c r="BO2332" s="15"/>
    </row>
    <row r="2333" spans="1:67" ht="15" customHeight="1" x14ac:dyDescent="0.75">
      <c r="A2333" s="10">
        <v>0</v>
      </c>
      <c r="B2333" s="11">
        <v>14100</v>
      </c>
      <c r="C2333" s="11">
        <v>36309</v>
      </c>
      <c r="D2333" s="11">
        <v>53321</v>
      </c>
      <c r="E2333" s="11">
        <v>8</v>
      </c>
      <c r="F2333" s="11">
        <v>0</v>
      </c>
      <c r="G2333" s="11">
        <v>0</v>
      </c>
      <c r="H2333" s="11">
        <v>110.20635054</v>
      </c>
      <c r="I2333" s="11">
        <v>1</v>
      </c>
      <c r="J2333" s="11">
        <v>10</v>
      </c>
      <c r="K2333" s="11">
        <v>19.187914011</v>
      </c>
      <c r="L2333" s="11" t="s">
        <v>13</v>
      </c>
      <c r="M2333" s="11" t="s">
        <v>14</v>
      </c>
      <c r="N2333" s="11">
        <f t="shared" si="252"/>
        <v>1</v>
      </c>
      <c r="O2333" s="11">
        <f t="shared" si="253"/>
        <v>0</v>
      </c>
      <c r="P2333" s="11">
        <f t="shared" si="254"/>
        <v>1</v>
      </c>
      <c r="Q2333" s="11">
        <f t="shared" si="255"/>
        <v>0</v>
      </c>
      <c r="R2333" s="11">
        <f t="shared" si="256"/>
        <v>0</v>
      </c>
      <c r="S2333" s="11">
        <f t="shared" si="257"/>
        <v>0</v>
      </c>
      <c r="T2333" s="9">
        <f t="shared" si="258"/>
        <v>110.20635054</v>
      </c>
      <c r="AT2333" s="18"/>
      <c r="AU2333" s="15"/>
      <c r="AV2333" s="15"/>
      <c r="AW2333" s="15"/>
      <c r="AX2333" s="15"/>
      <c r="AY2333" s="15"/>
      <c r="AZ2333" s="15"/>
      <c r="BA2333" s="15"/>
      <c r="BB2333" s="15"/>
      <c r="BC2333" s="15"/>
      <c r="BD2333" s="15"/>
      <c r="BE2333" s="15"/>
      <c r="BF2333" s="15"/>
      <c r="BG2333" s="15"/>
      <c r="BH2333" s="15"/>
      <c r="BI2333" s="15"/>
      <c r="BJ2333" s="15"/>
      <c r="BK2333" s="15"/>
      <c r="BL2333" s="15"/>
      <c r="BM2333" s="15"/>
      <c r="BN2333" s="15"/>
      <c r="BO2333" s="15"/>
    </row>
    <row r="2334" spans="1:67" ht="15" customHeight="1" x14ac:dyDescent="0.75">
      <c r="A2334" s="10">
        <v>1</v>
      </c>
      <c r="B2334" s="11">
        <v>14100</v>
      </c>
      <c r="C2334" s="11">
        <v>52302</v>
      </c>
      <c r="D2334" s="11">
        <v>63589</v>
      </c>
      <c r="E2334" s="11">
        <v>6</v>
      </c>
      <c r="F2334" s="11">
        <v>0</v>
      </c>
      <c r="G2334" s="11">
        <v>0</v>
      </c>
      <c r="H2334" s="11">
        <v>130.34246718</v>
      </c>
      <c r="I2334" s="11">
        <v>4</v>
      </c>
      <c r="J2334" s="11">
        <v>8</v>
      </c>
      <c r="K2334" s="11">
        <v>34.792831648000003</v>
      </c>
      <c r="L2334" s="11" t="s">
        <v>13</v>
      </c>
      <c r="M2334" s="11" t="s">
        <v>18</v>
      </c>
      <c r="N2334" s="11">
        <f t="shared" si="252"/>
        <v>1</v>
      </c>
      <c r="O2334" s="11">
        <f t="shared" si="253"/>
        <v>0</v>
      </c>
      <c r="P2334" s="11">
        <f t="shared" si="254"/>
        <v>0</v>
      </c>
      <c r="Q2334" s="11">
        <f t="shared" si="255"/>
        <v>0</v>
      </c>
      <c r="R2334" s="11">
        <f t="shared" si="256"/>
        <v>0</v>
      </c>
      <c r="S2334" s="11">
        <f t="shared" si="257"/>
        <v>1</v>
      </c>
      <c r="T2334" s="9">
        <f t="shared" si="258"/>
        <v>130.34246718</v>
      </c>
      <c r="AT2334" s="18"/>
      <c r="AU2334" s="15"/>
      <c r="AV2334" s="15"/>
      <c r="AW2334" s="15"/>
      <c r="AX2334" s="15"/>
      <c r="AY2334" s="15"/>
      <c r="AZ2334" s="15"/>
      <c r="BA2334" s="15"/>
      <c r="BB2334" s="15"/>
      <c r="BC2334" s="15"/>
      <c r="BD2334" s="15"/>
      <c r="BE2334" s="15"/>
      <c r="BF2334" s="15"/>
      <c r="BG2334" s="15"/>
      <c r="BH2334" s="15"/>
      <c r="BI2334" s="15"/>
      <c r="BJ2334" s="15"/>
      <c r="BK2334" s="15"/>
      <c r="BL2334" s="15"/>
      <c r="BM2334" s="15"/>
      <c r="BN2334" s="15"/>
      <c r="BO2334" s="15"/>
    </row>
    <row r="2335" spans="1:67" ht="15" customHeight="1" x14ac:dyDescent="0.75">
      <c r="A2335" s="10">
        <v>0</v>
      </c>
      <c r="B2335" s="11">
        <v>14100</v>
      </c>
      <c r="C2335" s="11">
        <v>59402</v>
      </c>
      <c r="D2335" s="11">
        <v>91057</v>
      </c>
      <c r="E2335" s="11">
        <v>8</v>
      </c>
      <c r="F2335" s="11">
        <v>0</v>
      </c>
      <c r="G2335" s="11">
        <v>0</v>
      </c>
      <c r="H2335" s="11">
        <v>194.63461728999999</v>
      </c>
      <c r="I2335" s="11">
        <v>0</v>
      </c>
      <c r="J2335" s="11">
        <v>20</v>
      </c>
      <c r="K2335" s="11">
        <v>22.023264648000001</v>
      </c>
      <c r="L2335" s="11" t="s">
        <v>20</v>
      </c>
      <c r="M2335" s="11" t="s">
        <v>18</v>
      </c>
      <c r="N2335" s="11">
        <f t="shared" si="252"/>
        <v>0</v>
      </c>
      <c r="O2335" s="11">
        <f t="shared" si="253"/>
        <v>0</v>
      </c>
      <c r="P2335" s="11">
        <f t="shared" si="254"/>
        <v>0</v>
      </c>
      <c r="Q2335" s="11">
        <f t="shared" si="255"/>
        <v>0</v>
      </c>
      <c r="R2335" s="11">
        <f t="shared" si="256"/>
        <v>0</v>
      </c>
      <c r="S2335" s="11">
        <f t="shared" si="257"/>
        <v>1</v>
      </c>
      <c r="T2335" s="9">
        <f t="shared" si="258"/>
        <v>0</v>
      </c>
      <c r="AT2335" s="18"/>
      <c r="AU2335" s="15"/>
      <c r="AV2335" s="15"/>
      <c r="AW2335" s="15"/>
      <c r="AX2335" s="15"/>
      <c r="AY2335" s="15"/>
      <c r="AZ2335" s="15"/>
      <c r="BA2335" s="15"/>
      <c r="BB2335" s="15"/>
      <c r="BC2335" s="15"/>
      <c r="BD2335" s="15"/>
      <c r="BE2335" s="15"/>
      <c r="BF2335" s="15"/>
      <c r="BG2335" s="15"/>
      <c r="BH2335" s="15"/>
      <c r="BI2335" s="15"/>
      <c r="BJ2335" s="15"/>
      <c r="BK2335" s="15"/>
      <c r="BL2335" s="15"/>
      <c r="BM2335" s="15"/>
      <c r="BN2335" s="15"/>
      <c r="BO2335" s="15"/>
    </row>
    <row r="2336" spans="1:67" ht="15" customHeight="1" x14ac:dyDescent="0.75">
      <c r="A2336" s="10">
        <v>0</v>
      </c>
      <c r="B2336" s="11">
        <v>14100</v>
      </c>
      <c r="C2336" s="11">
        <v>54081</v>
      </c>
      <c r="D2336" s="11">
        <v>68577</v>
      </c>
      <c r="E2336" s="11">
        <v>8</v>
      </c>
      <c r="F2336" s="11">
        <v>0</v>
      </c>
      <c r="G2336" s="11">
        <v>0</v>
      </c>
      <c r="H2336" s="11">
        <v>237.68227827999999</v>
      </c>
      <c r="I2336" s="11">
        <v>0</v>
      </c>
      <c r="J2336" s="11">
        <v>17</v>
      </c>
      <c r="K2336" s="11">
        <v>33.089017513000002</v>
      </c>
      <c r="L2336" s="11" t="s">
        <v>20</v>
      </c>
      <c r="M2336" s="11" t="s">
        <v>14</v>
      </c>
      <c r="N2336" s="11">
        <f t="shared" si="252"/>
        <v>0</v>
      </c>
      <c r="O2336" s="11">
        <f t="shared" si="253"/>
        <v>0</v>
      </c>
      <c r="P2336" s="11">
        <f t="shared" si="254"/>
        <v>1</v>
      </c>
      <c r="Q2336" s="11">
        <f t="shared" si="255"/>
        <v>0</v>
      </c>
      <c r="R2336" s="11">
        <f t="shared" si="256"/>
        <v>0</v>
      </c>
      <c r="S2336" s="11">
        <f t="shared" si="257"/>
        <v>0</v>
      </c>
      <c r="T2336" s="9">
        <f t="shared" si="258"/>
        <v>0</v>
      </c>
      <c r="AT2336" s="18"/>
      <c r="AU2336" s="15"/>
      <c r="AV2336" s="15"/>
      <c r="AW2336" s="15"/>
      <c r="AX2336" s="15"/>
      <c r="AY2336" s="15"/>
      <c r="AZ2336" s="15"/>
      <c r="BA2336" s="15"/>
      <c r="BB2336" s="15"/>
      <c r="BC2336" s="15"/>
      <c r="BD2336" s="15"/>
      <c r="BE2336" s="15"/>
      <c r="BF2336" s="15"/>
      <c r="BG2336" s="15"/>
      <c r="BH2336" s="15"/>
      <c r="BI2336" s="15"/>
      <c r="BJ2336" s="15"/>
      <c r="BK2336" s="15"/>
      <c r="BL2336" s="15"/>
      <c r="BM2336" s="15"/>
      <c r="BN2336" s="15"/>
      <c r="BO2336" s="15"/>
    </row>
    <row r="2337" spans="1:67" ht="15" customHeight="1" x14ac:dyDescent="0.75">
      <c r="A2337" s="10">
        <v>1</v>
      </c>
      <c r="B2337" s="11">
        <v>14100</v>
      </c>
      <c r="C2337" s="11">
        <v>43927</v>
      </c>
      <c r="D2337" s="11">
        <v>60000</v>
      </c>
      <c r="E2337" s="11">
        <v>0</v>
      </c>
      <c r="F2337" s="11">
        <v>0</v>
      </c>
      <c r="G2337" s="11">
        <v>0</v>
      </c>
      <c r="H2337" s="11">
        <v>0</v>
      </c>
      <c r="I2337" s="11">
        <v>12</v>
      </c>
      <c r="J2337" s="11">
        <v>8</v>
      </c>
      <c r="K2337" s="11"/>
      <c r="L2337" s="11" t="s">
        <v>20</v>
      </c>
      <c r="M2337" s="11" t="s">
        <v>14</v>
      </c>
      <c r="N2337" s="11">
        <f t="shared" si="252"/>
        <v>0</v>
      </c>
      <c r="O2337" s="11">
        <f t="shared" si="253"/>
        <v>0</v>
      </c>
      <c r="P2337" s="11">
        <f t="shared" si="254"/>
        <v>1</v>
      </c>
      <c r="Q2337" s="11">
        <f t="shared" si="255"/>
        <v>0</v>
      </c>
      <c r="R2337" s="11">
        <f t="shared" si="256"/>
        <v>0</v>
      </c>
      <c r="S2337" s="11">
        <f t="shared" si="257"/>
        <v>0</v>
      </c>
      <c r="T2337" s="9">
        <f t="shared" si="258"/>
        <v>0</v>
      </c>
      <c r="AT2337" s="18"/>
      <c r="AU2337" s="15"/>
      <c r="AV2337" s="15"/>
      <c r="AW2337" s="15"/>
      <c r="AX2337" s="15"/>
      <c r="AY2337" s="15"/>
      <c r="AZ2337" s="15"/>
      <c r="BA2337" s="15"/>
      <c r="BB2337" s="15"/>
      <c r="BC2337" s="15"/>
      <c r="BD2337" s="15"/>
      <c r="BE2337" s="15"/>
      <c r="BF2337" s="15"/>
      <c r="BG2337" s="15"/>
      <c r="BH2337" s="15"/>
      <c r="BI2337" s="15"/>
      <c r="BJ2337" s="15"/>
      <c r="BK2337" s="15"/>
      <c r="BL2337" s="15"/>
      <c r="BM2337" s="15"/>
      <c r="BN2337" s="15"/>
      <c r="BO2337" s="15"/>
    </row>
    <row r="2338" spans="1:67" ht="15" customHeight="1" x14ac:dyDescent="0.75">
      <c r="A2338" s="10">
        <v>0</v>
      </c>
      <c r="B2338" s="11">
        <v>14100</v>
      </c>
      <c r="C2338" s="11">
        <v>51723</v>
      </c>
      <c r="D2338" s="11">
        <v>77207</v>
      </c>
      <c r="E2338" s="11">
        <v>21</v>
      </c>
      <c r="F2338" s="11">
        <v>0</v>
      </c>
      <c r="G2338" s="11">
        <v>0</v>
      </c>
      <c r="H2338" s="11">
        <v>199.53304804000001</v>
      </c>
      <c r="I2338" s="11">
        <v>0</v>
      </c>
      <c r="J2338" s="11">
        <v>15</v>
      </c>
      <c r="K2338" s="11">
        <v>25.092147219000001</v>
      </c>
      <c r="L2338" s="11" t="s">
        <v>20</v>
      </c>
      <c r="M2338" s="11" t="s">
        <v>18</v>
      </c>
      <c r="N2338" s="11">
        <f t="shared" si="252"/>
        <v>0</v>
      </c>
      <c r="O2338" s="11">
        <f t="shared" si="253"/>
        <v>0</v>
      </c>
      <c r="P2338" s="11">
        <f t="shared" si="254"/>
        <v>0</v>
      </c>
      <c r="Q2338" s="11">
        <f t="shared" si="255"/>
        <v>0</v>
      </c>
      <c r="R2338" s="11">
        <f t="shared" si="256"/>
        <v>0</v>
      </c>
      <c r="S2338" s="11">
        <f t="shared" si="257"/>
        <v>1</v>
      </c>
      <c r="T2338" s="9">
        <f t="shared" si="258"/>
        <v>0</v>
      </c>
      <c r="AT2338" s="18"/>
      <c r="AU2338" s="15"/>
      <c r="AV2338" s="15"/>
      <c r="AW2338" s="15"/>
      <c r="AX2338" s="15"/>
      <c r="AY2338" s="15"/>
      <c r="AZ2338" s="15"/>
      <c r="BA2338" s="15"/>
      <c r="BB2338" s="15"/>
      <c r="BC2338" s="15"/>
      <c r="BD2338" s="15"/>
      <c r="BE2338" s="15"/>
      <c r="BF2338" s="15"/>
      <c r="BG2338" s="15"/>
      <c r="BH2338" s="15"/>
      <c r="BI2338" s="15"/>
      <c r="BJ2338" s="15"/>
      <c r="BK2338" s="15"/>
      <c r="BL2338" s="15"/>
      <c r="BM2338" s="15"/>
      <c r="BN2338" s="15"/>
      <c r="BO2338" s="15"/>
    </row>
    <row r="2339" spans="1:67" ht="15" customHeight="1" x14ac:dyDescent="0.75">
      <c r="A2339" s="10">
        <v>0</v>
      </c>
      <c r="B2339" s="11">
        <v>14100</v>
      </c>
      <c r="C2339" s="11">
        <v>81894</v>
      </c>
      <c r="D2339" s="11">
        <v>98285</v>
      </c>
      <c r="E2339" s="11">
        <v>6</v>
      </c>
      <c r="F2339" s="11">
        <v>0</v>
      </c>
      <c r="G2339" s="11">
        <v>0</v>
      </c>
      <c r="H2339" s="11">
        <v>151.47107460000001</v>
      </c>
      <c r="I2339" s="11">
        <v>1</v>
      </c>
      <c r="J2339" s="11">
        <v>26</v>
      </c>
      <c r="K2339" s="11">
        <v>42.282137884000001</v>
      </c>
      <c r="L2339" s="11" t="s">
        <v>20</v>
      </c>
      <c r="M2339" s="11" t="s">
        <v>17</v>
      </c>
      <c r="N2339" s="11">
        <f t="shared" si="252"/>
        <v>0</v>
      </c>
      <c r="O2339" s="11">
        <f t="shared" si="253"/>
        <v>1</v>
      </c>
      <c r="P2339" s="11">
        <f t="shared" si="254"/>
        <v>0</v>
      </c>
      <c r="Q2339" s="11">
        <f t="shared" si="255"/>
        <v>0</v>
      </c>
      <c r="R2339" s="11">
        <f t="shared" si="256"/>
        <v>0</v>
      </c>
      <c r="S2339" s="11">
        <f t="shared" si="257"/>
        <v>0</v>
      </c>
      <c r="T2339" s="9">
        <f t="shared" si="258"/>
        <v>0</v>
      </c>
      <c r="AT2339" s="18"/>
      <c r="AU2339" s="15"/>
      <c r="AV2339" s="15"/>
      <c r="AW2339" s="15"/>
      <c r="AX2339" s="15"/>
      <c r="AY2339" s="15"/>
      <c r="AZ2339" s="15"/>
      <c r="BA2339" s="15"/>
      <c r="BB2339" s="15"/>
      <c r="BC2339" s="15"/>
      <c r="BD2339" s="15"/>
      <c r="BE2339" s="15"/>
      <c r="BF2339" s="15"/>
      <c r="BG2339" s="15"/>
      <c r="BH2339" s="15"/>
      <c r="BI2339" s="15"/>
      <c r="BJ2339" s="15"/>
      <c r="BK2339" s="15"/>
      <c r="BL2339" s="15"/>
      <c r="BM2339" s="15"/>
      <c r="BN2339" s="15"/>
      <c r="BO2339" s="15"/>
    </row>
    <row r="2340" spans="1:67" ht="15" customHeight="1" x14ac:dyDescent="0.75">
      <c r="A2340" s="10">
        <v>0</v>
      </c>
      <c r="B2340" s="11">
        <v>14100</v>
      </c>
      <c r="C2340" s="11">
        <v>86730</v>
      </c>
      <c r="D2340" s="11">
        <v>117667</v>
      </c>
      <c r="E2340" s="11">
        <v>1</v>
      </c>
      <c r="F2340" s="11">
        <v>0</v>
      </c>
      <c r="G2340" s="11">
        <v>2</v>
      </c>
      <c r="H2340" s="11">
        <v>134.35557449999999</v>
      </c>
      <c r="I2340" s="11">
        <v>0</v>
      </c>
      <c r="J2340" s="11">
        <v>34</v>
      </c>
      <c r="K2340" s="11">
        <v>31.980510469999999</v>
      </c>
      <c r="L2340" s="11" t="s">
        <v>20</v>
      </c>
      <c r="M2340" s="11" t="s">
        <v>18</v>
      </c>
      <c r="N2340" s="11">
        <f t="shared" si="252"/>
        <v>0</v>
      </c>
      <c r="O2340" s="11">
        <f t="shared" si="253"/>
        <v>0</v>
      </c>
      <c r="P2340" s="11">
        <f t="shared" si="254"/>
        <v>0</v>
      </c>
      <c r="Q2340" s="11">
        <f t="shared" si="255"/>
        <v>0</v>
      </c>
      <c r="R2340" s="11">
        <f t="shared" si="256"/>
        <v>0</v>
      </c>
      <c r="S2340" s="11">
        <f t="shared" si="257"/>
        <v>1</v>
      </c>
      <c r="T2340" s="9">
        <f t="shared" si="258"/>
        <v>0</v>
      </c>
      <c r="AT2340" s="18"/>
      <c r="AU2340" s="15"/>
      <c r="AV2340" s="15"/>
      <c r="AW2340" s="15"/>
      <c r="AX2340" s="15"/>
      <c r="AY2340" s="15"/>
      <c r="AZ2340" s="15"/>
      <c r="BA2340" s="15"/>
      <c r="BB2340" s="15"/>
      <c r="BC2340" s="15"/>
      <c r="BD2340" s="15"/>
      <c r="BE2340" s="15"/>
      <c r="BF2340" s="15"/>
      <c r="BG2340" s="15"/>
      <c r="BH2340" s="15"/>
      <c r="BI2340" s="15"/>
      <c r="BJ2340" s="15"/>
      <c r="BK2340" s="15"/>
      <c r="BL2340" s="15"/>
      <c r="BM2340" s="15"/>
      <c r="BN2340" s="15"/>
      <c r="BO2340" s="15"/>
    </row>
    <row r="2341" spans="1:67" ht="15" customHeight="1" x14ac:dyDescent="0.75">
      <c r="A2341" s="10">
        <v>0</v>
      </c>
      <c r="B2341" s="11">
        <v>14100</v>
      </c>
      <c r="C2341" s="11">
        <v>86996</v>
      </c>
      <c r="D2341" s="11">
        <v>108452</v>
      </c>
      <c r="E2341" s="11">
        <v>19</v>
      </c>
      <c r="F2341" s="11">
        <v>0</v>
      </c>
      <c r="G2341" s="11">
        <v>0</v>
      </c>
      <c r="H2341" s="11">
        <v>134.99325175999999</v>
      </c>
      <c r="I2341" s="11">
        <v>4</v>
      </c>
      <c r="J2341" s="11">
        <v>24</v>
      </c>
      <c r="K2341" s="11">
        <v>29.778946076</v>
      </c>
      <c r="L2341" s="11" t="s">
        <v>13</v>
      </c>
      <c r="M2341" s="11" t="s">
        <v>14</v>
      </c>
      <c r="N2341" s="11">
        <f t="shared" si="252"/>
        <v>1</v>
      </c>
      <c r="O2341" s="11">
        <f t="shared" si="253"/>
        <v>0</v>
      </c>
      <c r="P2341" s="11">
        <f t="shared" si="254"/>
        <v>1</v>
      </c>
      <c r="Q2341" s="11">
        <f t="shared" si="255"/>
        <v>0</v>
      </c>
      <c r="R2341" s="11">
        <f t="shared" si="256"/>
        <v>0</v>
      </c>
      <c r="S2341" s="11">
        <f t="shared" si="257"/>
        <v>0</v>
      </c>
      <c r="T2341" s="9">
        <f t="shared" si="258"/>
        <v>134.99325175999999</v>
      </c>
      <c r="AT2341" s="18"/>
      <c r="AU2341" s="15"/>
      <c r="AV2341" s="15"/>
      <c r="AW2341" s="15"/>
      <c r="AX2341" s="15"/>
      <c r="AY2341" s="15"/>
      <c r="AZ2341" s="15"/>
      <c r="BA2341" s="15"/>
      <c r="BB2341" s="15"/>
      <c r="BC2341" s="15"/>
      <c r="BD2341" s="15"/>
      <c r="BE2341" s="15"/>
      <c r="BF2341" s="15"/>
      <c r="BG2341" s="15"/>
      <c r="BH2341" s="15"/>
      <c r="BI2341" s="15"/>
      <c r="BJ2341" s="15"/>
      <c r="BK2341" s="15"/>
      <c r="BL2341" s="15"/>
      <c r="BM2341" s="15"/>
      <c r="BN2341" s="15"/>
      <c r="BO2341" s="15"/>
    </row>
    <row r="2342" spans="1:67" ht="15" customHeight="1" x14ac:dyDescent="0.75">
      <c r="A2342" s="10">
        <v>0</v>
      </c>
      <c r="B2342" s="11">
        <v>14100</v>
      </c>
      <c r="C2342" s="11">
        <v>49927</v>
      </c>
      <c r="D2342" s="11">
        <v>67761</v>
      </c>
      <c r="E2342" s="11">
        <v>26</v>
      </c>
      <c r="F2342" s="11">
        <v>0</v>
      </c>
      <c r="G2342" s="11">
        <v>0</v>
      </c>
      <c r="H2342" s="11">
        <v>276.54991315000001</v>
      </c>
      <c r="I2342" s="11">
        <v>1</v>
      </c>
      <c r="J2342" s="11">
        <v>16</v>
      </c>
      <c r="K2342" s="11">
        <v>36.599391113999999</v>
      </c>
      <c r="L2342" s="11" t="s">
        <v>20</v>
      </c>
      <c r="M2342" s="11" t="s">
        <v>17</v>
      </c>
      <c r="N2342" s="11">
        <f t="shared" si="252"/>
        <v>0</v>
      </c>
      <c r="O2342" s="11">
        <f t="shared" si="253"/>
        <v>1</v>
      </c>
      <c r="P2342" s="11">
        <f t="shared" si="254"/>
        <v>0</v>
      </c>
      <c r="Q2342" s="11">
        <f t="shared" si="255"/>
        <v>0</v>
      </c>
      <c r="R2342" s="11">
        <f t="shared" si="256"/>
        <v>0</v>
      </c>
      <c r="S2342" s="11">
        <f t="shared" si="257"/>
        <v>0</v>
      </c>
      <c r="T2342" s="9">
        <f t="shared" si="258"/>
        <v>0</v>
      </c>
      <c r="AT2342" s="18"/>
      <c r="AU2342" s="15"/>
      <c r="AV2342" s="15"/>
      <c r="AW2342" s="15"/>
      <c r="AX2342" s="15"/>
      <c r="AY2342" s="15"/>
      <c r="AZ2342" s="15"/>
      <c r="BA2342" s="15"/>
      <c r="BB2342" s="15"/>
      <c r="BC2342" s="15"/>
      <c r="BD2342" s="15"/>
      <c r="BE2342" s="15"/>
      <c r="BF2342" s="15"/>
      <c r="BG2342" s="15"/>
      <c r="BH2342" s="15"/>
      <c r="BI2342" s="15"/>
      <c r="BJ2342" s="15"/>
      <c r="BK2342" s="15"/>
      <c r="BL2342" s="15"/>
      <c r="BM2342" s="15"/>
      <c r="BN2342" s="15"/>
      <c r="BO2342" s="15"/>
    </row>
    <row r="2343" spans="1:67" ht="15" customHeight="1" x14ac:dyDescent="0.75">
      <c r="A2343" s="10">
        <v>0</v>
      </c>
      <c r="B2343" s="11">
        <v>14100</v>
      </c>
      <c r="C2343" s="11">
        <v>65994</v>
      </c>
      <c r="D2343" s="11">
        <v>80037</v>
      </c>
      <c r="E2343" s="11">
        <v>8</v>
      </c>
      <c r="F2343" s="11"/>
      <c r="G2343" s="11"/>
      <c r="H2343" s="11"/>
      <c r="I2343" s="11"/>
      <c r="J2343" s="11"/>
      <c r="K2343" s="11">
        <v>27.735204056000001</v>
      </c>
      <c r="L2343" s="11" t="s">
        <v>20</v>
      </c>
      <c r="M2343" s="11"/>
      <c r="N2343" s="11">
        <f t="shared" si="252"/>
        <v>0</v>
      </c>
      <c r="O2343" s="11">
        <f t="shared" si="253"/>
        <v>0</v>
      </c>
      <c r="P2343" s="11">
        <f t="shared" si="254"/>
        <v>0</v>
      </c>
      <c r="Q2343" s="11">
        <f t="shared" si="255"/>
        <v>0</v>
      </c>
      <c r="R2343" s="11">
        <f t="shared" si="256"/>
        <v>0</v>
      </c>
      <c r="S2343" s="11">
        <f t="shared" si="257"/>
        <v>0</v>
      </c>
      <c r="T2343" s="9">
        <f t="shared" si="258"/>
        <v>0</v>
      </c>
      <c r="AT2343" s="18"/>
      <c r="AU2343" s="15"/>
      <c r="AV2343" s="15"/>
      <c r="AW2343" s="15"/>
      <c r="AX2343" s="15"/>
      <c r="AY2343" s="15"/>
      <c r="AZ2343" s="15"/>
      <c r="BA2343" s="15"/>
      <c r="BB2343" s="15"/>
      <c r="BC2343" s="15"/>
      <c r="BD2343" s="15"/>
      <c r="BE2343" s="15"/>
      <c r="BF2343" s="15"/>
      <c r="BG2343" s="15"/>
      <c r="BH2343" s="15"/>
      <c r="BI2343" s="15"/>
      <c r="BJ2343" s="15"/>
      <c r="BK2343" s="15"/>
      <c r="BL2343" s="15"/>
      <c r="BM2343" s="15"/>
      <c r="BN2343" s="15"/>
      <c r="BO2343" s="15"/>
    </row>
    <row r="2344" spans="1:67" ht="15" customHeight="1" x14ac:dyDescent="0.75">
      <c r="A2344" s="10">
        <v>1</v>
      </c>
      <c r="B2344" s="11">
        <v>14100</v>
      </c>
      <c r="C2344" s="11">
        <v>61036</v>
      </c>
      <c r="D2344" s="11">
        <v>84979</v>
      </c>
      <c r="E2344" s="11">
        <v>1</v>
      </c>
      <c r="F2344" s="11">
        <v>0</v>
      </c>
      <c r="G2344" s="11">
        <v>0</v>
      </c>
      <c r="H2344" s="11">
        <v>174.59117079999999</v>
      </c>
      <c r="I2344" s="11">
        <v>2</v>
      </c>
      <c r="J2344" s="11">
        <v>23</v>
      </c>
      <c r="K2344" s="11">
        <v>50.276214936000002</v>
      </c>
      <c r="L2344" s="11" t="s">
        <v>13</v>
      </c>
      <c r="M2344" s="11" t="s">
        <v>17</v>
      </c>
      <c r="N2344" s="11">
        <f t="shared" si="252"/>
        <v>1</v>
      </c>
      <c r="O2344" s="11">
        <f t="shared" si="253"/>
        <v>1</v>
      </c>
      <c r="P2344" s="11">
        <f t="shared" si="254"/>
        <v>0</v>
      </c>
      <c r="Q2344" s="11">
        <f t="shared" si="255"/>
        <v>0</v>
      </c>
      <c r="R2344" s="11">
        <f t="shared" si="256"/>
        <v>0</v>
      </c>
      <c r="S2344" s="11">
        <f t="shared" si="257"/>
        <v>0</v>
      </c>
      <c r="T2344" s="9">
        <f t="shared" si="258"/>
        <v>174.59117079999999</v>
      </c>
      <c r="AT2344" s="18"/>
      <c r="AU2344" s="15"/>
      <c r="AV2344" s="15"/>
      <c r="AW2344" s="15"/>
      <c r="AX2344" s="15"/>
      <c r="AY2344" s="15"/>
      <c r="AZ2344" s="15"/>
      <c r="BA2344" s="15"/>
      <c r="BB2344" s="15"/>
      <c r="BC2344" s="15"/>
      <c r="BD2344" s="15"/>
      <c r="BE2344" s="15"/>
      <c r="BF2344" s="15"/>
      <c r="BG2344" s="15"/>
      <c r="BH2344" s="15"/>
      <c r="BI2344" s="15"/>
      <c r="BJ2344" s="15"/>
      <c r="BK2344" s="15"/>
      <c r="BL2344" s="15"/>
      <c r="BM2344" s="15"/>
      <c r="BN2344" s="15"/>
      <c r="BO2344" s="15"/>
    </row>
    <row r="2345" spans="1:67" ht="15" customHeight="1" x14ac:dyDescent="0.75">
      <c r="A2345" s="10">
        <v>0</v>
      </c>
      <c r="B2345" s="11">
        <v>14200</v>
      </c>
      <c r="C2345" s="11">
        <v>102512</v>
      </c>
      <c r="D2345" s="11">
        <v>128657</v>
      </c>
      <c r="E2345" s="11">
        <v>8</v>
      </c>
      <c r="F2345" s="11">
        <v>0</v>
      </c>
      <c r="G2345" s="11">
        <v>0</v>
      </c>
      <c r="H2345" s="11">
        <v>178.33902633</v>
      </c>
      <c r="I2345" s="11">
        <v>3</v>
      </c>
      <c r="J2345" s="11">
        <v>32</v>
      </c>
      <c r="K2345" s="11">
        <v>27.541140882000001</v>
      </c>
      <c r="L2345" s="11" t="s">
        <v>13</v>
      </c>
      <c r="M2345" s="11" t="s">
        <v>18</v>
      </c>
      <c r="N2345" s="11">
        <f t="shared" si="252"/>
        <v>1</v>
      </c>
      <c r="O2345" s="11">
        <f t="shared" si="253"/>
        <v>0</v>
      </c>
      <c r="P2345" s="11">
        <f t="shared" si="254"/>
        <v>0</v>
      </c>
      <c r="Q2345" s="11">
        <f t="shared" si="255"/>
        <v>0</v>
      </c>
      <c r="R2345" s="11">
        <f t="shared" si="256"/>
        <v>0</v>
      </c>
      <c r="S2345" s="11">
        <f t="shared" si="257"/>
        <v>1</v>
      </c>
      <c r="T2345" s="9">
        <f t="shared" si="258"/>
        <v>178.33902633</v>
      </c>
      <c r="AT2345" s="18"/>
      <c r="AU2345" s="15"/>
      <c r="AV2345" s="15"/>
      <c r="AW2345" s="15"/>
      <c r="AX2345" s="15"/>
      <c r="AY2345" s="15"/>
      <c r="AZ2345" s="15"/>
      <c r="BA2345" s="15"/>
      <c r="BB2345" s="15"/>
      <c r="BC2345" s="15"/>
      <c r="BD2345" s="15"/>
      <c r="BE2345" s="15"/>
      <c r="BF2345" s="15"/>
      <c r="BG2345" s="15"/>
      <c r="BH2345" s="15"/>
      <c r="BI2345" s="15"/>
      <c r="BJ2345" s="15"/>
      <c r="BK2345" s="15"/>
      <c r="BL2345" s="15"/>
      <c r="BM2345" s="15"/>
      <c r="BN2345" s="15"/>
      <c r="BO2345" s="15"/>
    </row>
    <row r="2346" spans="1:67" ht="15" customHeight="1" x14ac:dyDescent="0.75">
      <c r="A2346" s="10">
        <v>0</v>
      </c>
      <c r="B2346" s="11">
        <v>14200</v>
      </c>
      <c r="C2346" s="11">
        <v>84718</v>
      </c>
      <c r="D2346" s="11">
        <v>103804</v>
      </c>
      <c r="E2346" s="11">
        <v>21</v>
      </c>
      <c r="F2346" s="11">
        <v>0</v>
      </c>
      <c r="G2346" s="11">
        <v>0</v>
      </c>
      <c r="H2346" s="11">
        <v>123.66357506999999</v>
      </c>
      <c r="I2346" s="11">
        <v>4</v>
      </c>
      <c r="J2346" s="11">
        <v>23</v>
      </c>
      <c r="K2346" s="11">
        <v>30.635348146999998</v>
      </c>
      <c r="L2346" s="11" t="s">
        <v>13</v>
      </c>
      <c r="M2346" s="11" t="s">
        <v>14</v>
      </c>
      <c r="N2346" s="11">
        <f t="shared" si="252"/>
        <v>1</v>
      </c>
      <c r="O2346" s="11">
        <f t="shared" si="253"/>
        <v>0</v>
      </c>
      <c r="P2346" s="11">
        <f t="shared" si="254"/>
        <v>1</v>
      </c>
      <c r="Q2346" s="11">
        <f t="shared" si="255"/>
        <v>0</v>
      </c>
      <c r="R2346" s="11">
        <f t="shared" si="256"/>
        <v>0</v>
      </c>
      <c r="S2346" s="11">
        <f t="shared" si="257"/>
        <v>0</v>
      </c>
      <c r="T2346" s="9">
        <f t="shared" si="258"/>
        <v>123.66357506999999</v>
      </c>
      <c r="AT2346" s="18"/>
      <c r="AU2346" s="15"/>
      <c r="AV2346" s="15"/>
      <c r="AW2346" s="15"/>
      <c r="AX2346" s="15"/>
      <c r="AY2346" s="15"/>
      <c r="AZ2346" s="15"/>
      <c r="BA2346" s="15"/>
      <c r="BB2346" s="15"/>
      <c r="BC2346" s="15"/>
      <c r="BD2346" s="15"/>
      <c r="BE2346" s="15"/>
      <c r="BF2346" s="15"/>
      <c r="BG2346" s="15"/>
      <c r="BH2346" s="15"/>
      <c r="BI2346" s="15"/>
      <c r="BJ2346" s="15"/>
      <c r="BK2346" s="15"/>
      <c r="BL2346" s="15"/>
      <c r="BM2346" s="15"/>
      <c r="BN2346" s="15"/>
      <c r="BO2346" s="15"/>
    </row>
    <row r="2347" spans="1:67" ht="15" customHeight="1" x14ac:dyDescent="0.75">
      <c r="A2347" s="10">
        <v>0</v>
      </c>
      <c r="B2347" s="11">
        <v>14200</v>
      </c>
      <c r="C2347" s="11">
        <v>34558</v>
      </c>
      <c r="D2347" s="11">
        <v>40754</v>
      </c>
      <c r="E2347" s="11">
        <v>8</v>
      </c>
      <c r="F2347" s="11">
        <v>0</v>
      </c>
      <c r="G2347" s="11">
        <v>0</v>
      </c>
      <c r="H2347" s="11">
        <v>76.431213213999996</v>
      </c>
      <c r="I2347" s="11">
        <v>2</v>
      </c>
      <c r="J2347" s="11">
        <v>11</v>
      </c>
      <c r="K2347" s="11">
        <v>31.041183877999998</v>
      </c>
      <c r="L2347" s="11" t="s">
        <v>13</v>
      </c>
      <c r="M2347" s="11" t="s">
        <v>14</v>
      </c>
      <c r="N2347" s="11">
        <f t="shared" si="252"/>
        <v>1</v>
      </c>
      <c r="O2347" s="11">
        <f t="shared" si="253"/>
        <v>0</v>
      </c>
      <c r="P2347" s="11">
        <f t="shared" si="254"/>
        <v>1</v>
      </c>
      <c r="Q2347" s="11">
        <f t="shared" si="255"/>
        <v>0</v>
      </c>
      <c r="R2347" s="11">
        <f t="shared" si="256"/>
        <v>0</v>
      </c>
      <c r="S2347" s="11">
        <f t="shared" si="257"/>
        <v>0</v>
      </c>
      <c r="T2347" s="9">
        <f t="shared" si="258"/>
        <v>76.431213213999996</v>
      </c>
      <c r="AT2347" s="18"/>
      <c r="AU2347" s="15"/>
      <c r="AV2347" s="15"/>
      <c r="AW2347" s="15"/>
      <c r="AX2347" s="15"/>
      <c r="AY2347" s="15"/>
      <c r="AZ2347" s="15"/>
      <c r="BA2347" s="15"/>
      <c r="BB2347" s="15"/>
      <c r="BC2347" s="15"/>
      <c r="BD2347" s="15"/>
      <c r="BE2347" s="15"/>
      <c r="BF2347" s="15"/>
      <c r="BG2347" s="15"/>
      <c r="BH2347" s="15"/>
      <c r="BI2347" s="15"/>
      <c r="BJ2347" s="15"/>
      <c r="BK2347" s="15"/>
      <c r="BL2347" s="15"/>
      <c r="BM2347" s="15"/>
      <c r="BN2347" s="15"/>
      <c r="BO2347" s="15"/>
    </row>
    <row r="2348" spans="1:67" ht="15" customHeight="1" x14ac:dyDescent="0.75">
      <c r="A2348" s="10">
        <v>0</v>
      </c>
      <c r="B2348" s="11">
        <v>14200</v>
      </c>
      <c r="C2348" s="11"/>
      <c r="D2348" s="11">
        <v>31671</v>
      </c>
      <c r="E2348" s="11">
        <v>13</v>
      </c>
      <c r="F2348" s="11"/>
      <c r="G2348" s="11"/>
      <c r="H2348" s="11">
        <v>82.991265139999996</v>
      </c>
      <c r="I2348" s="11">
        <v>2</v>
      </c>
      <c r="J2348" s="11">
        <v>8</v>
      </c>
      <c r="K2348" s="11">
        <v>33.215104023999999</v>
      </c>
      <c r="L2348" s="11" t="s">
        <v>20</v>
      </c>
      <c r="M2348" s="11" t="s">
        <v>14</v>
      </c>
      <c r="N2348" s="11">
        <f t="shared" si="252"/>
        <v>0</v>
      </c>
      <c r="O2348" s="11">
        <f t="shared" si="253"/>
        <v>0</v>
      </c>
      <c r="P2348" s="11">
        <f t="shared" si="254"/>
        <v>1</v>
      </c>
      <c r="Q2348" s="11">
        <f t="shared" si="255"/>
        <v>0</v>
      </c>
      <c r="R2348" s="11">
        <f t="shared" si="256"/>
        <v>0</v>
      </c>
      <c r="S2348" s="11">
        <f t="shared" si="257"/>
        <v>0</v>
      </c>
      <c r="T2348" s="9">
        <f t="shared" si="258"/>
        <v>0</v>
      </c>
      <c r="AT2348" s="18"/>
      <c r="AU2348" s="15"/>
      <c r="AV2348" s="15"/>
      <c r="AW2348" s="15"/>
      <c r="AX2348" s="15"/>
      <c r="AY2348" s="15"/>
      <c r="AZ2348" s="15"/>
      <c r="BA2348" s="15"/>
      <c r="BB2348" s="15"/>
      <c r="BC2348" s="15"/>
      <c r="BD2348" s="15"/>
      <c r="BE2348" s="15"/>
      <c r="BF2348" s="15"/>
      <c r="BG2348" s="15"/>
      <c r="BH2348" s="15"/>
      <c r="BI2348" s="15"/>
      <c r="BJ2348" s="15"/>
      <c r="BK2348" s="15"/>
      <c r="BL2348" s="15"/>
      <c r="BM2348" s="15"/>
      <c r="BN2348" s="15"/>
      <c r="BO2348" s="15"/>
    </row>
    <row r="2349" spans="1:67" ht="15" customHeight="1" x14ac:dyDescent="0.75">
      <c r="A2349" s="10">
        <v>0</v>
      </c>
      <c r="B2349" s="11">
        <v>14200</v>
      </c>
      <c r="C2349" s="11">
        <v>94696</v>
      </c>
      <c r="D2349" s="11">
        <v>121528</v>
      </c>
      <c r="E2349" s="11">
        <v>10</v>
      </c>
      <c r="F2349" s="11">
        <v>0</v>
      </c>
      <c r="G2349" s="11">
        <v>0</v>
      </c>
      <c r="H2349" s="11">
        <v>209.05180451999999</v>
      </c>
      <c r="I2349" s="11">
        <v>0</v>
      </c>
      <c r="J2349" s="11">
        <v>12</v>
      </c>
      <c r="K2349" s="11">
        <v>39.648824079999997</v>
      </c>
      <c r="L2349" s="11" t="s">
        <v>20</v>
      </c>
      <c r="M2349" s="11" t="s">
        <v>15</v>
      </c>
      <c r="N2349" s="11">
        <f t="shared" si="252"/>
        <v>0</v>
      </c>
      <c r="O2349" s="11">
        <f t="shared" si="253"/>
        <v>0</v>
      </c>
      <c r="P2349" s="11">
        <f t="shared" si="254"/>
        <v>0</v>
      </c>
      <c r="Q2349" s="11">
        <f t="shared" si="255"/>
        <v>1</v>
      </c>
      <c r="R2349" s="11">
        <f t="shared" si="256"/>
        <v>0</v>
      </c>
      <c r="S2349" s="11">
        <f t="shared" si="257"/>
        <v>0</v>
      </c>
      <c r="T2349" s="9">
        <f t="shared" si="258"/>
        <v>0</v>
      </c>
      <c r="AT2349" s="18"/>
      <c r="AU2349" s="15"/>
      <c r="AV2349" s="15"/>
      <c r="AW2349" s="15"/>
      <c r="AX2349" s="15"/>
      <c r="AY2349" s="15"/>
      <c r="AZ2349" s="15"/>
      <c r="BA2349" s="15"/>
      <c r="BB2349" s="15"/>
      <c r="BC2349" s="15"/>
      <c r="BD2349" s="15"/>
      <c r="BE2349" s="15"/>
      <c r="BF2349" s="15"/>
      <c r="BG2349" s="15"/>
      <c r="BH2349" s="15"/>
      <c r="BI2349" s="15"/>
      <c r="BJ2349" s="15"/>
      <c r="BK2349" s="15"/>
      <c r="BL2349" s="15"/>
      <c r="BM2349" s="15"/>
      <c r="BN2349" s="15"/>
      <c r="BO2349" s="15"/>
    </row>
    <row r="2350" spans="1:67" ht="15" customHeight="1" x14ac:dyDescent="0.75">
      <c r="A2350" s="10">
        <v>0</v>
      </c>
      <c r="B2350" s="11">
        <v>14200</v>
      </c>
      <c r="C2350" s="11">
        <v>44412</v>
      </c>
      <c r="D2350" s="11">
        <v>72946</v>
      </c>
      <c r="E2350" s="11">
        <v>19</v>
      </c>
      <c r="F2350" s="11">
        <v>0</v>
      </c>
      <c r="G2350" s="11">
        <v>0</v>
      </c>
      <c r="H2350" s="11">
        <v>196.1321341</v>
      </c>
      <c r="I2350" s="11">
        <v>0</v>
      </c>
      <c r="J2350" s="11">
        <v>15</v>
      </c>
      <c r="K2350" s="11">
        <v>23.773201872000001</v>
      </c>
      <c r="L2350" s="11" t="s">
        <v>20</v>
      </c>
      <c r="M2350" s="11" t="s">
        <v>18</v>
      </c>
      <c r="N2350" s="11">
        <f t="shared" si="252"/>
        <v>0</v>
      </c>
      <c r="O2350" s="11">
        <f t="shared" si="253"/>
        <v>0</v>
      </c>
      <c r="P2350" s="11">
        <f t="shared" si="254"/>
        <v>0</v>
      </c>
      <c r="Q2350" s="11">
        <f t="shared" si="255"/>
        <v>0</v>
      </c>
      <c r="R2350" s="11">
        <f t="shared" si="256"/>
        <v>0</v>
      </c>
      <c r="S2350" s="11">
        <f t="shared" si="257"/>
        <v>1</v>
      </c>
      <c r="T2350" s="9">
        <f t="shared" si="258"/>
        <v>0</v>
      </c>
      <c r="AT2350" s="18"/>
      <c r="AU2350" s="15"/>
      <c r="AV2350" s="15"/>
      <c r="AW2350" s="15"/>
      <c r="AX2350" s="15"/>
      <c r="AY2350" s="15"/>
      <c r="AZ2350" s="15"/>
      <c r="BA2350" s="15"/>
      <c r="BB2350" s="15"/>
      <c r="BC2350" s="15"/>
      <c r="BD2350" s="15"/>
      <c r="BE2350" s="15"/>
      <c r="BF2350" s="15"/>
      <c r="BG2350" s="15"/>
      <c r="BH2350" s="15"/>
      <c r="BI2350" s="15"/>
      <c r="BJ2350" s="15"/>
      <c r="BK2350" s="15"/>
      <c r="BL2350" s="15"/>
      <c r="BM2350" s="15"/>
      <c r="BN2350" s="15"/>
      <c r="BO2350" s="15"/>
    </row>
    <row r="2351" spans="1:67" ht="15" customHeight="1" x14ac:dyDescent="0.75">
      <c r="A2351" s="10">
        <v>1</v>
      </c>
      <c r="B2351" s="11">
        <v>14200</v>
      </c>
      <c r="C2351" s="11">
        <v>68750</v>
      </c>
      <c r="D2351" s="11">
        <v>88627</v>
      </c>
      <c r="E2351" s="11">
        <v>10</v>
      </c>
      <c r="F2351" s="11">
        <v>0</v>
      </c>
      <c r="G2351" s="11">
        <v>1</v>
      </c>
      <c r="H2351" s="11">
        <v>219.67280084000001</v>
      </c>
      <c r="I2351" s="11">
        <v>0</v>
      </c>
      <c r="J2351" s="11">
        <v>32</v>
      </c>
      <c r="K2351" s="11">
        <v>34.639961397999997</v>
      </c>
      <c r="L2351" s="11" t="s">
        <v>20</v>
      </c>
      <c r="M2351" s="11" t="s">
        <v>14</v>
      </c>
      <c r="N2351" s="11">
        <f t="shared" si="252"/>
        <v>0</v>
      </c>
      <c r="O2351" s="11">
        <f t="shared" si="253"/>
        <v>0</v>
      </c>
      <c r="P2351" s="11">
        <f t="shared" si="254"/>
        <v>1</v>
      </c>
      <c r="Q2351" s="11">
        <f t="shared" si="255"/>
        <v>0</v>
      </c>
      <c r="R2351" s="11">
        <f t="shared" si="256"/>
        <v>0</v>
      </c>
      <c r="S2351" s="11">
        <f t="shared" si="257"/>
        <v>0</v>
      </c>
      <c r="T2351" s="9">
        <f t="shared" si="258"/>
        <v>0</v>
      </c>
      <c r="AT2351" s="18"/>
      <c r="AU2351" s="15"/>
      <c r="AV2351" s="15"/>
      <c r="AW2351" s="15"/>
      <c r="AX2351" s="15"/>
      <c r="AY2351" s="15"/>
      <c r="AZ2351" s="15"/>
      <c r="BA2351" s="15"/>
      <c r="BB2351" s="15"/>
      <c r="BC2351" s="15"/>
      <c r="BD2351" s="15"/>
      <c r="BE2351" s="15"/>
      <c r="BF2351" s="15"/>
      <c r="BG2351" s="15"/>
      <c r="BH2351" s="15"/>
      <c r="BI2351" s="15"/>
      <c r="BJ2351" s="15"/>
      <c r="BK2351" s="15"/>
      <c r="BL2351" s="15"/>
      <c r="BM2351" s="15"/>
      <c r="BN2351" s="15"/>
      <c r="BO2351" s="15"/>
    </row>
    <row r="2352" spans="1:67" ht="15" customHeight="1" x14ac:dyDescent="0.75">
      <c r="A2352" s="10">
        <v>0</v>
      </c>
      <c r="B2352" s="11">
        <v>14200</v>
      </c>
      <c r="C2352" s="11">
        <v>46320</v>
      </c>
      <c r="D2352" s="11">
        <v>62044</v>
      </c>
      <c r="E2352" s="11">
        <v>6</v>
      </c>
      <c r="F2352" s="11">
        <v>0</v>
      </c>
      <c r="G2352" s="11">
        <v>0</v>
      </c>
      <c r="H2352" s="11">
        <v>106.98389551</v>
      </c>
      <c r="I2352" s="11">
        <v>2</v>
      </c>
      <c r="J2352" s="11">
        <v>49</v>
      </c>
      <c r="K2352" s="11">
        <v>29.057908417</v>
      </c>
      <c r="L2352" s="11" t="s">
        <v>20</v>
      </c>
      <c r="M2352" s="11" t="s">
        <v>14</v>
      </c>
      <c r="N2352" s="11">
        <f t="shared" si="252"/>
        <v>0</v>
      </c>
      <c r="O2352" s="11">
        <f t="shared" si="253"/>
        <v>0</v>
      </c>
      <c r="P2352" s="11">
        <f t="shared" si="254"/>
        <v>1</v>
      </c>
      <c r="Q2352" s="11">
        <f t="shared" si="255"/>
        <v>0</v>
      </c>
      <c r="R2352" s="11">
        <f t="shared" si="256"/>
        <v>0</v>
      </c>
      <c r="S2352" s="11">
        <f t="shared" si="257"/>
        <v>0</v>
      </c>
      <c r="T2352" s="9">
        <f t="shared" si="258"/>
        <v>0</v>
      </c>
      <c r="AT2352" s="18"/>
      <c r="AU2352" s="15"/>
      <c r="AV2352" s="15"/>
      <c r="AW2352" s="15"/>
      <c r="AX2352" s="15"/>
      <c r="AY2352" s="15"/>
      <c r="AZ2352" s="15"/>
      <c r="BA2352" s="15"/>
      <c r="BB2352" s="15"/>
      <c r="BC2352" s="15"/>
      <c r="BD2352" s="15"/>
      <c r="BE2352" s="15"/>
      <c r="BF2352" s="15"/>
      <c r="BG2352" s="15"/>
      <c r="BH2352" s="15"/>
      <c r="BI2352" s="15"/>
      <c r="BJ2352" s="15"/>
      <c r="BK2352" s="15"/>
      <c r="BL2352" s="15"/>
      <c r="BM2352" s="15"/>
      <c r="BN2352" s="15"/>
      <c r="BO2352" s="15"/>
    </row>
    <row r="2353" spans="1:67" ht="15" customHeight="1" x14ac:dyDescent="0.75">
      <c r="A2353" s="10">
        <v>0</v>
      </c>
      <c r="B2353" s="11">
        <v>14200</v>
      </c>
      <c r="C2353" s="11">
        <v>73533</v>
      </c>
      <c r="D2353" s="11">
        <v>88924</v>
      </c>
      <c r="E2353" s="11">
        <v>21</v>
      </c>
      <c r="F2353" s="11">
        <v>0</v>
      </c>
      <c r="G2353" s="11">
        <v>0</v>
      </c>
      <c r="H2353" s="11">
        <v>232.35332303000001</v>
      </c>
      <c r="I2353" s="11">
        <v>10</v>
      </c>
      <c r="J2353" s="11">
        <v>23</v>
      </c>
      <c r="K2353" s="11">
        <v>36.470707023999999</v>
      </c>
      <c r="L2353" s="11" t="s">
        <v>20</v>
      </c>
      <c r="M2353" s="11" t="s">
        <v>17</v>
      </c>
      <c r="N2353" s="11">
        <f t="shared" si="252"/>
        <v>0</v>
      </c>
      <c r="O2353" s="11">
        <f t="shared" si="253"/>
        <v>1</v>
      </c>
      <c r="P2353" s="11">
        <f t="shared" si="254"/>
        <v>0</v>
      </c>
      <c r="Q2353" s="11">
        <f t="shared" si="255"/>
        <v>0</v>
      </c>
      <c r="R2353" s="11">
        <f t="shared" si="256"/>
        <v>0</v>
      </c>
      <c r="S2353" s="11">
        <f t="shared" si="257"/>
        <v>0</v>
      </c>
      <c r="T2353" s="9">
        <f t="shared" si="258"/>
        <v>0</v>
      </c>
      <c r="AT2353" s="18"/>
      <c r="AU2353" s="15"/>
      <c r="AV2353" s="15"/>
      <c r="AW2353" s="15"/>
      <c r="AX2353" s="15"/>
      <c r="AY2353" s="15"/>
      <c r="AZ2353" s="15"/>
      <c r="BA2353" s="15"/>
      <c r="BB2353" s="15"/>
      <c r="BC2353" s="15"/>
      <c r="BD2353" s="15"/>
      <c r="BE2353" s="15"/>
      <c r="BF2353" s="15"/>
      <c r="BG2353" s="15"/>
      <c r="BH2353" s="15"/>
      <c r="BI2353" s="15"/>
      <c r="BJ2353" s="15"/>
      <c r="BK2353" s="15"/>
      <c r="BL2353" s="15"/>
      <c r="BM2353" s="15"/>
      <c r="BN2353" s="15"/>
      <c r="BO2353" s="15"/>
    </row>
    <row r="2354" spans="1:67" ht="15" customHeight="1" x14ac:dyDescent="0.75">
      <c r="A2354" s="10">
        <v>0</v>
      </c>
      <c r="B2354" s="11">
        <v>14200</v>
      </c>
      <c r="C2354" s="11">
        <v>71979</v>
      </c>
      <c r="D2354" s="11">
        <v>86443</v>
      </c>
      <c r="E2354" s="11">
        <v>2</v>
      </c>
      <c r="F2354" s="11">
        <v>0</v>
      </c>
      <c r="G2354" s="11">
        <v>0</v>
      </c>
      <c r="H2354" s="11">
        <v>238.26434621999999</v>
      </c>
      <c r="I2354" s="11">
        <v>3</v>
      </c>
      <c r="J2354" s="11">
        <v>25</v>
      </c>
      <c r="K2354" s="11">
        <v>32.136766229999999</v>
      </c>
      <c r="L2354" s="11" t="s">
        <v>20</v>
      </c>
      <c r="M2354" s="11" t="s">
        <v>14</v>
      </c>
      <c r="N2354" s="11">
        <f t="shared" si="252"/>
        <v>0</v>
      </c>
      <c r="O2354" s="11">
        <f t="shared" si="253"/>
        <v>0</v>
      </c>
      <c r="P2354" s="11">
        <f t="shared" si="254"/>
        <v>1</v>
      </c>
      <c r="Q2354" s="11">
        <f t="shared" si="255"/>
        <v>0</v>
      </c>
      <c r="R2354" s="11">
        <f t="shared" si="256"/>
        <v>0</v>
      </c>
      <c r="S2354" s="11">
        <f t="shared" si="257"/>
        <v>0</v>
      </c>
      <c r="T2354" s="9">
        <f t="shared" si="258"/>
        <v>0</v>
      </c>
      <c r="AT2354" s="18"/>
      <c r="AU2354" s="15"/>
      <c r="AV2354" s="15"/>
      <c r="AW2354" s="15"/>
      <c r="AX2354" s="15"/>
      <c r="AY2354" s="15"/>
      <c r="AZ2354" s="15"/>
      <c r="BA2354" s="15"/>
      <c r="BB2354" s="15"/>
      <c r="BC2354" s="15"/>
      <c r="BD2354" s="15"/>
      <c r="BE2354" s="15"/>
      <c r="BF2354" s="15"/>
      <c r="BG2354" s="15"/>
      <c r="BH2354" s="15"/>
      <c r="BI2354" s="15"/>
      <c r="BJ2354" s="15"/>
      <c r="BK2354" s="15"/>
      <c r="BL2354" s="15"/>
      <c r="BM2354" s="15"/>
      <c r="BN2354" s="15"/>
      <c r="BO2354" s="15"/>
    </row>
    <row r="2355" spans="1:67" ht="15" customHeight="1" x14ac:dyDescent="0.75">
      <c r="A2355" s="10">
        <v>1</v>
      </c>
      <c r="B2355" s="11">
        <v>14200</v>
      </c>
      <c r="C2355" s="11">
        <v>100663</v>
      </c>
      <c r="D2355" s="11">
        <v>122021</v>
      </c>
      <c r="E2355" s="11">
        <v>0</v>
      </c>
      <c r="F2355" s="11">
        <v>0</v>
      </c>
      <c r="G2355" s="11">
        <v>0</v>
      </c>
      <c r="H2355" s="11">
        <v>139.98397675000001</v>
      </c>
      <c r="I2355" s="11">
        <v>0</v>
      </c>
      <c r="J2355" s="11">
        <v>20</v>
      </c>
      <c r="K2355" s="11">
        <v>43.797459562</v>
      </c>
      <c r="L2355" s="11" t="s">
        <v>20</v>
      </c>
      <c r="M2355" s="11" t="s">
        <v>18</v>
      </c>
      <c r="N2355" s="11">
        <f t="shared" si="252"/>
        <v>0</v>
      </c>
      <c r="O2355" s="11">
        <f t="shared" si="253"/>
        <v>0</v>
      </c>
      <c r="P2355" s="11">
        <f t="shared" si="254"/>
        <v>0</v>
      </c>
      <c r="Q2355" s="11">
        <f t="shared" si="255"/>
        <v>0</v>
      </c>
      <c r="R2355" s="11">
        <f t="shared" si="256"/>
        <v>0</v>
      </c>
      <c r="S2355" s="11">
        <f t="shared" si="257"/>
        <v>1</v>
      </c>
      <c r="T2355" s="9">
        <f t="shared" si="258"/>
        <v>0</v>
      </c>
      <c r="AT2355" s="18"/>
      <c r="AU2355" s="15"/>
      <c r="AV2355" s="15"/>
      <c r="AW2355" s="15"/>
      <c r="AX2355" s="15"/>
      <c r="AY2355" s="15"/>
      <c r="AZ2355" s="15"/>
      <c r="BA2355" s="15"/>
      <c r="BB2355" s="15"/>
      <c r="BC2355" s="15"/>
      <c r="BD2355" s="15"/>
      <c r="BE2355" s="15"/>
      <c r="BF2355" s="15"/>
      <c r="BG2355" s="15"/>
      <c r="BH2355" s="15"/>
      <c r="BI2355" s="15"/>
      <c r="BJ2355" s="15"/>
      <c r="BK2355" s="15"/>
      <c r="BL2355" s="15"/>
      <c r="BM2355" s="15"/>
      <c r="BN2355" s="15"/>
      <c r="BO2355" s="15"/>
    </row>
    <row r="2356" spans="1:67" ht="15" customHeight="1" x14ac:dyDescent="0.75">
      <c r="A2356" s="10">
        <v>1</v>
      </c>
      <c r="B2356" s="11">
        <v>14200</v>
      </c>
      <c r="C2356" s="11"/>
      <c r="D2356" s="11">
        <v>49060</v>
      </c>
      <c r="E2356" s="11"/>
      <c r="F2356" s="11"/>
      <c r="G2356" s="11"/>
      <c r="H2356" s="11"/>
      <c r="I2356" s="11"/>
      <c r="J2356" s="11"/>
      <c r="K2356" s="11">
        <v>24.701641996999999</v>
      </c>
      <c r="L2356" s="11" t="s">
        <v>20</v>
      </c>
      <c r="M2356" s="11" t="s">
        <v>14</v>
      </c>
      <c r="N2356" s="11">
        <f t="shared" si="252"/>
        <v>0</v>
      </c>
      <c r="O2356" s="11">
        <f t="shared" si="253"/>
        <v>0</v>
      </c>
      <c r="P2356" s="11">
        <f t="shared" si="254"/>
        <v>1</v>
      </c>
      <c r="Q2356" s="11">
        <f t="shared" si="255"/>
        <v>0</v>
      </c>
      <c r="R2356" s="11">
        <f t="shared" si="256"/>
        <v>0</v>
      </c>
      <c r="S2356" s="11">
        <f t="shared" si="257"/>
        <v>0</v>
      </c>
      <c r="T2356" s="9">
        <f t="shared" si="258"/>
        <v>0</v>
      </c>
      <c r="AT2356" s="18"/>
      <c r="AU2356" s="15"/>
      <c r="AV2356" s="15"/>
      <c r="AW2356" s="15"/>
      <c r="AX2356" s="15"/>
      <c r="AY2356" s="15"/>
      <c r="AZ2356" s="15"/>
      <c r="BA2356" s="15"/>
      <c r="BB2356" s="15"/>
      <c r="BC2356" s="15"/>
      <c r="BD2356" s="15"/>
      <c r="BE2356" s="15"/>
      <c r="BF2356" s="15"/>
      <c r="BG2356" s="15"/>
      <c r="BH2356" s="15"/>
      <c r="BI2356" s="15"/>
      <c r="BJ2356" s="15"/>
      <c r="BK2356" s="15"/>
      <c r="BL2356" s="15"/>
      <c r="BM2356" s="15"/>
      <c r="BN2356" s="15"/>
      <c r="BO2356" s="15"/>
    </row>
    <row r="2357" spans="1:67" ht="15" customHeight="1" x14ac:dyDescent="0.75">
      <c r="A2357" s="10">
        <v>0</v>
      </c>
      <c r="B2357" s="11">
        <v>14200</v>
      </c>
      <c r="C2357" s="11">
        <v>100664</v>
      </c>
      <c r="D2357" s="11">
        <v>129166</v>
      </c>
      <c r="E2357" s="11">
        <v>4</v>
      </c>
      <c r="F2357" s="11"/>
      <c r="G2357" s="11"/>
      <c r="H2357" s="11">
        <v>255.68764844</v>
      </c>
      <c r="I2357" s="11">
        <v>2</v>
      </c>
      <c r="J2357" s="11">
        <v>41</v>
      </c>
      <c r="K2357" s="11">
        <v>38.746759787000002</v>
      </c>
      <c r="L2357" s="11" t="s">
        <v>20</v>
      </c>
      <c r="M2357" s="11" t="s">
        <v>17</v>
      </c>
      <c r="N2357" s="11">
        <f t="shared" si="252"/>
        <v>0</v>
      </c>
      <c r="O2357" s="11">
        <f t="shared" si="253"/>
        <v>1</v>
      </c>
      <c r="P2357" s="11">
        <f t="shared" si="254"/>
        <v>0</v>
      </c>
      <c r="Q2357" s="11">
        <f t="shared" si="255"/>
        <v>0</v>
      </c>
      <c r="R2357" s="11">
        <f t="shared" si="256"/>
        <v>0</v>
      </c>
      <c r="S2357" s="11">
        <f t="shared" si="257"/>
        <v>0</v>
      </c>
      <c r="T2357" s="9">
        <f t="shared" si="258"/>
        <v>0</v>
      </c>
      <c r="AT2357" s="18"/>
      <c r="AU2357" s="15"/>
      <c r="AV2357" s="15"/>
      <c r="AW2357" s="15"/>
      <c r="AX2357" s="15"/>
      <c r="AY2357" s="15"/>
      <c r="AZ2357" s="15"/>
      <c r="BA2357" s="15"/>
      <c r="BB2357" s="15"/>
      <c r="BC2357" s="15"/>
      <c r="BD2357" s="15"/>
      <c r="BE2357" s="15"/>
      <c r="BF2357" s="15"/>
      <c r="BG2357" s="15"/>
      <c r="BH2357" s="15"/>
      <c r="BI2357" s="15"/>
      <c r="BJ2357" s="15"/>
      <c r="BK2357" s="15"/>
      <c r="BL2357" s="15"/>
      <c r="BM2357" s="15"/>
      <c r="BN2357" s="15"/>
      <c r="BO2357" s="15"/>
    </row>
    <row r="2358" spans="1:67" ht="15" customHeight="1" x14ac:dyDescent="0.75">
      <c r="A2358" s="10">
        <v>0</v>
      </c>
      <c r="B2358" s="11">
        <v>14200</v>
      </c>
      <c r="C2358" s="11">
        <v>64235</v>
      </c>
      <c r="D2358" s="11">
        <v>76965</v>
      </c>
      <c r="E2358" s="11">
        <v>9</v>
      </c>
      <c r="F2358" s="11"/>
      <c r="G2358" s="11"/>
      <c r="H2358" s="11"/>
      <c r="I2358" s="11"/>
      <c r="J2358" s="11"/>
      <c r="K2358" s="11">
        <v>24.835957922999999</v>
      </c>
      <c r="L2358" s="11" t="s">
        <v>20</v>
      </c>
      <c r="M2358" s="11"/>
      <c r="N2358" s="11">
        <f t="shared" si="252"/>
        <v>0</v>
      </c>
      <c r="O2358" s="11">
        <f t="shared" si="253"/>
        <v>0</v>
      </c>
      <c r="P2358" s="11">
        <f t="shared" si="254"/>
        <v>0</v>
      </c>
      <c r="Q2358" s="11">
        <f t="shared" si="255"/>
        <v>0</v>
      </c>
      <c r="R2358" s="11">
        <f t="shared" si="256"/>
        <v>0</v>
      </c>
      <c r="S2358" s="11">
        <f t="shared" si="257"/>
        <v>0</v>
      </c>
      <c r="T2358" s="9">
        <f t="shared" si="258"/>
        <v>0</v>
      </c>
      <c r="AT2358" s="18"/>
      <c r="AU2358" s="15"/>
      <c r="AV2358" s="15"/>
      <c r="AW2358" s="15"/>
      <c r="AX2358" s="15"/>
      <c r="AY2358" s="15"/>
      <c r="AZ2358" s="15"/>
      <c r="BA2358" s="15"/>
      <c r="BB2358" s="15"/>
      <c r="BC2358" s="15"/>
      <c r="BD2358" s="15"/>
      <c r="BE2358" s="15"/>
      <c r="BF2358" s="15"/>
      <c r="BG2358" s="15"/>
      <c r="BH2358" s="15"/>
      <c r="BI2358" s="15"/>
      <c r="BJ2358" s="15"/>
      <c r="BK2358" s="15"/>
      <c r="BL2358" s="15"/>
      <c r="BM2358" s="15"/>
      <c r="BN2358" s="15"/>
      <c r="BO2358" s="15"/>
    </row>
    <row r="2359" spans="1:67" ht="15" customHeight="1" x14ac:dyDescent="0.75">
      <c r="A2359" s="10">
        <v>0</v>
      </c>
      <c r="B2359" s="11">
        <v>14200</v>
      </c>
      <c r="C2359" s="11">
        <v>60570</v>
      </c>
      <c r="D2359" s="11">
        <v>74648</v>
      </c>
      <c r="E2359" s="11">
        <v>2</v>
      </c>
      <c r="F2359" s="11">
        <v>0</v>
      </c>
      <c r="G2359" s="11">
        <v>0</v>
      </c>
      <c r="H2359" s="11">
        <v>137.84110526000001</v>
      </c>
      <c r="I2359" s="11">
        <v>2</v>
      </c>
      <c r="J2359" s="11">
        <v>35</v>
      </c>
      <c r="K2359" s="11">
        <v>40.289761298000002</v>
      </c>
      <c r="L2359" s="11" t="s">
        <v>20</v>
      </c>
      <c r="M2359" s="11" t="s">
        <v>18</v>
      </c>
      <c r="N2359" s="11">
        <f t="shared" si="252"/>
        <v>0</v>
      </c>
      <c r="O2359" s="11">
        <f t="shared" si="253"/>
        <v>0</v>
      </c>
      <c r="P2359" s="11">
        <f t="shared" si="254"/>
        <v>0</v>
      </c>
      <c r="Q2359" s="11">
        <f t="shared" si="255"/>
        <v>0</v>
      </c>
      <c r="R2359" s="11">
        <f t="shared" si="256"/>
        <v>0</v>
      </c>
      <c r="S2359" s="11">
        <f t="shared" si="257"/>
        <v>1</v>
      </c>
      <c r="T2359" s="9">
        <f t="shared" si="258"/>
        <v>0</v>
      </c>
      <c r="AT2359" s="18"/>
      <c r="AU2359" s="15"/>
      <c r="AV2359" s="15"/>
      <c r="AW2359" s="15"/>
      <c r="AX2359" s="15"/>
      <c r="AY2359" s="15"/>
      <c r="AZ2359" s="15"/>
      <c r="BA2359" s="15"/>
      <c r="BB2359" s="15"/>
      <c r="BC2359" s="15"/>
      <c r="BD2359" s="15"/>
      <c r="BE2359" s="15"/>
      <c r="BF2359" s="15"/>
      <c r="BG2359" s="15"/>
      <c r="BH2359" s="15"/>
      <c r="BI2359" s="15"/>
      <c r="BJ2359" s="15"/>
      <c r="BK2359" s="15"/>
      <c r="BL2359" s="15"/>
      <c r="BM2359" s="15"/>
      <c r="BN2359" s="15"/>
      <c r="BO2359" s="15"/>
    </row>
    <row r="2360" spans="1:67" ht="15" customHeight="1" x14ac:dyDescent="0.75">
      <c r="A2360" s="10">
        <v>0</v>
      </c>
      <c r="B2360" s="11">
        <v>14200</v>
      </c>
      <c r="C2360" s="11">
        <v>102789</v>
      </c>
      <c r="D2360" s="11">
        <v>123691</v>
      </c>
      <c r="E2360" s="11">
        <v>3</v>
      </c>
      <c r="F2360" s="11">
        <v>0</v>
      </c>
      <c r="G2360" s="11">
        <v>0</v>
      </c>
      <c r="H2360" s="11">
        <v>127.06000804999999</v>
      </c>
      <c r="I2360" s="11">
        <v>1</v>
      </c>
      <c r="J2360" s="11">
        <v>26</v>
      </c>
      <c r="K2360" s="11">
        <v>31.338764479000002</v>
      </c>
      <c r="L2360" s="11" t="s">
        <v>20</v>
      </c>
      <c r="M2360" s="11"/>
      <c r="N2360" s="11">
        <f t="shared" si="252"/>
        <v>0</v>
      </c>
      <c r="O2360" s="11">
        <f t="shared" si="253"/>
        <v>0</v>
      </c>
      <c r="P2360" s="11">
        <f t="shared" si="254"/>
        <v>0</v>
      </c>
      <c r="Q2360" s="11">
        <f t="shared" si="255"/>
        <v>0</v>
      </c>
      <c r="R2360" s="11">
        <f t="shared" si="256"/>
        <v>0</v>
      </c>
      <c r="S2360" s="11">
        <f t="shared" si="257"/>
        <v>0</v>
      </c>
      <c r="T2360" s="9">
        <f t="shared" si="258"/>
        <v>0</v>
      </c>
      <c r="AT2360" s="18"/>
      <c r="AU2360" s="15"/>
      <c r="AV2360" s="15"/>
      <c r="AW2360" s="15"/>
      <c r="AX2360" s="15"/>
      <c r="AY2360" s="15"/>
      <c r="AZ2360" s="15"/>
      <c r="BA2360" s="15"/>
      <c r="BB2360" s="15"/>
      <c r="BC2360" s="15"/>
      <c r="BD2360" s="15"/>
      <c r="BE2360" s="15"/>
      <c r="BF2360" s="15"/>
      <c r="BG2360" s="15"/>
      <c r="BH2360" s="15"/>
      <c r="BI2360" s="15"/>
      <c r="BJ2360" s="15"/>
      <c r="BK2360" s="15"/>
      <c r="BL2360" s="15"/>
      <c r="BM2360" s="15"/>
      <c r="BN2360" s="15"/>
      <c r="BO2360" s="15"/>
    </row>
    <row r="2361" spans="1:67" ht="15" customHeight="1" x14ac:dyDescent="0.75">
      <c r="A2361" s="10">
        <v>0</v>
      </c>
      <c r="B2361" s="11">
        <v>14200</v>
      </c>
      <c r="C2361" s="11">
        <v>83231</v>
      </c>
      <c r="D2361" s="11">
        <v>99400</v>
      </c>
      <c r="E2361" s="11">
        <v>6</v>
      </c>
      <c r="F2361" s="11">
        <v>0</v>
      </c>
      <c r="G2361" s="11">
        <v>0</v>
      </c>
      <c r="H2361" s="11">
        <v>130.16751478</v>
      </c>
      <c r="I2361" s="11">
        <v>1</v>
      </c>
      <c r="J2361" s="11">
        <v>26</v>
      </c>
      <c r="K2361" s="11">
        <v>27.172964705999998</v>
      </c>
      <c r="L2361" s="11" t="s">
        <v>13</v>
      </c>
      <c r="M2361" s="11" t="s">
        <v>18</v>
      </c>
      <c r="N2361" s="11">
        <f t="shared" si="252"/>
        <v>1</v>
      </c>
      <c r="O2361" s="11">
        <f t="shared" si="253"/>
        <v>0</v>
      </c>
      <c r="P2361" s="11">
        <f t="shared" si="254"/>
        <v>0</v>
      </c>
      <c r="Q2361" s="11">
        <f t="shared" si="255"/>
        <v>0</v>
      </c>
      <c r="R2361" s="11">
        <f t="shared" si="256"/>
        <v>0</v>
      </c>
      <c r="S2361" s="11">
        <f t="shared" si="257"/>
        <v>1</v>
      </c>
      <c r="T2361" s="9">
        <f t="shared" si="258"/>
        <v>130.16751478</v>
      </c>
      <c r="AT2361" s="18"/>
      <c r="AU2361" s="15"/>
      <c r="AV2361" s="15"/>
      <c r="AW2361" s="15"/>
      <c r="AX2361" s="15"/>
      <c r="AY2361" s="15"/>
      <c r="AZ2361" s="15"/>
      <c r="BA2361" s="15"/>
      <c r="BB2361" s="15"/>
      <c r="BC2361" s="15"/>
      <c r="BD2361" s="15"/>
      <c r="BE2361" s="15"/>
      <c r="BF2361" s="15"/>
      <c r="BG2361" s="15"/>
      <c r="BH2361" s="15"/>
      <c r="BI2361" s="15"/>
      <c r="BJ2361" s="15"/>
      <c r="BK2361" s="15"/>
      <c r="BL2361" s="15"/>
      <c r="BM2361" s="15"/>
      <c r="BN2361" s="15"/>
      <c r="BO2361" s="15"/>
    </row>
    <row r="2362" spans="1:67" ht="15" customHeight="1" x14ac:dyDescent="0.75">
      <c r="A2362" s="10">
        <v>1</v>
      </c>
      <c r="B2362" s="11">
        <v>14300</v>
      </c>
      <c r="C2362" s="11">
        <v>52260</v>
      </c>
      <c r="D2362" s="11">
        <v>73000</v>
      </c>
      <c r="E2362" s="11">
        <v>0.6</v>
      </c>
      <c r="F2362" s="11">
        <v>1</v>
      </c>
      <c r="G2362" s="11">
        <v>3</v>
      </c>
      <c r="H2362" s="11">
        <v>62.9</v>
      </c>
      <c r="I2362" s="11">
        <v>0</v>
      </c>
      <c r="J2362" s="11">
        <v>17</v>
      </c>
      <c r="K2362" s="11"/>
      <c r="L2362" s="11" t="s">
        <v>20</v>
      </c>
      <c r="M2362" s="11" t="s">
        <v>17</v>
      </c>
      <c r="N2362" s="11">
        <f t="shared" si="252"/>
        <v>0</v>
      </c>
      <c r="O2362" s="11">
        <f t="shared" si="253"/>
        <v>1</v>
      </c>
      <c r="P2362" s="11">
        <f t="shared" si="254"/>
        <v>0</v>
      </c>
      <c r="Q2362" s="11">
        <f t="shared" si="255"/>
        <v>0</v>
      </c>
      <c r="R2362" s="11">
        <f t="shared" si="256"/>
        <v>0</v>
      </c>
      <c r="S2362" s="11">
        <f t="shared" si="257"/>
        <v>0</v>
      </c>
      <c r="T2362" s="9">
        <f t="shared" si="258"/>
        <v>0</v>
      </c>
      <c r="AT2362" s="18"/>
      <c r="AU2362" s="15"/>
      <c r="AV2362" s="15"/>
      <c r="AW2362" s="15"/>
      <c r="AX2362" s="15"/>
      <c r="AY2362" s="15"/>
      <c r="AZ2362" s="15"/>
      <c r="BA2362" s="15"/>
      <c r="BB2362" s="15"/>
      <c r="BC2362" s="15"/>
      <c r="BD2362" s="15"/>
      <c r="BE2362" s="15"/>
      <c r="BF2362" s="15"/>
      <c r="BG2362" s="15"/>
      <c r="BH2362" s="15"/>
      <c r="BI2362" s="15"/>
      <c r="BJ2362" s="15"/>
      <c r="BK2362" s="15"/>
      <c r="BL2362" s="15"/>
      <c r="BM2362" s="15"/>
      <c r="BN2362" s="15"/>
      <c r="BO2362" s="15"/>
    </row>
    <row r="2363" spans="1:67" ht="15" customHeight="1" x14ac:dyDescent="0.75">
      <c r="A2363" s="10">
        <v>0</v>
      </c>
      <c r="B2363" s="11">
        <v>14300</v>
      </c>
      <c r="C2363" s="11">
        <v>43826</v>
      </c>
      <c r="D2363" s="11">
        <v>70517</v>
      </c>
      <c r="E2363" s="11">
        <v>0</v>
      </c>
      <c r="F2363" s="11">
        <v>0</v>
      </c>
      <c r="G2363" s="11">
        <v>0</v>
      </c>
      <c r="H2363" s="11">
        <v>260.08494490999999</v>
      </c>
      <c r="I2363" s="11">
        <v>0</v>
      </c>
      <c r="J2363" s="11">
        <v>20</v>
      </c>
      <c r="K2363" s="11">
        <v>28.839933480999999</v>
      </c>
      <c r="L2363" s="11" t="s">
        <v>20</v>
      </c>
      <c r="M2363" s="11" t="s">
        <v>14</v>
      </c>
      <c r="N2363" s="11">
        <f t="shared" si="252"/>
        <v>0</v>
      </c>
      <c r="O2363" s="11">
        <f t="shared" si="253"/>
        <v>0</v>
      </c>
      <c r="P2363" s="11">
        <f t="shared" si="254"/>
        <v>1</v>
      </c>
      <c r="Q2363" s="11">
        <f t="shared" si="255"/>
        <v>0</v>
      </c>
      <c r="R2363" s="11">
        <f t="shared" si="256"/>
        <v>0</v>
      </c>
      <c r="S2363" s="11">
        <f t="shared" si="257"/>
        <v>0</v>
      </c>
      <c r="T2363" s="9">
        <f t="shared" si="258"/>
        <v>0</v>
      </c>
      <c r="AT2363" s="18"/>
      <c r="AU2363" s="15"/>
      <c r="AV2363" s="15"/>
      <c r="AW2363" s="15"/>
      <c r="AX2363" s="15"/>
      <c r="AY2363" s="15"/>
      <c r="AZ2363" s="15"/>
      <c r="BA2363" s="15"/>
      <c r="BB2363" s="15"/>
      <c r="BC2363" s="15"/>
      <c r="BD2363" s="15"/>
      <c r="BE2363" s="15"/>
      <c r="BF2363" s="15"/>
      <c r="BG2363" s="15"/>
      <c r="BH2363" s="15"/>
      <c r="BI2363" s="15"/>
      <c r="BJ2363" s="15"/>
      <c r="BK2363" s="15"/>
      <c r="BL2363" s="15"/>
      <c r="BM2363" s="15"/>
      <c r="BN2363" s="15"/>
      <c r="BO2363" s="15"/>
    </row>
    <row r="2364" spans="1:67" ht="15" customHeight="1" x14ac:dyDescent="0.75">
      <c r="A2364" s="10">
        <v>0</v>
      </c>
      <c r="B2364" s="11">
        <v>14300</v>
      </c>
      <c r="C2364" s="11">
        <v>85631</v>
      </c>
      <c r="D2364" s="11">
        <v>100000</v>
      </c>
      <c r="E2364" s="11">
        <v>20</v>
      </c>
      <c r="F2364" s="11">
        <v>0</v>
      </c>
      <c r="G2364" s="11">
        <v>0</v>
      </c>
      <c r="H2364" s="11">
        <v>144.99929699</v>
      </c>
      <c r="I2364" s="11">
        <v>3</v>
      </c>
      <c r="J2364" s="11">
        <v>23</v>
      </c>
      <c r="K2364" s="11">
        <v>30.130636378999998</v>
      </c>
      <c r="L2364" s="11" t="s">
        <v>13</v>
      </c>
      <c r="M2364" s="11" t="s">
        <v>14</v>
      </c>
      <c r="N2364" s="11">
        <f t="shared" si="252"/>
        <v>1</v>
      </c>
      <c r="O2364" s="11">
        <f t="shared" si="253"/>
        <v>0</v>
      </c>
      <c r="P2364" s="11">
        <f t="shared" si="254"/>
        <v>1</v>
      </c>
      <c r="Q2364" s="11">
        <f t="shared" si="255"/>
        <v>0</v>
      </c>
      <c r="R2364" s="11">
        <f t="shared" si="256"/>
        <v>0</v>
      </c>
      <c r="S2364" s="11">
        <f t="shared" si="257"/>
        <v>0</v>
      </c>
      <c r="T2364" s="9">
        <f t="shared" si="258"/>
        <v>144.99929699</v>
      </c>
      <c r="AT2364" s="18"/>
      <c r="AU2364" s="15"/>
      <c r="AV2364" s="15"/>
      <c r="AW2364" s="15"/>
      <c r="AX2364" s="15"/>
      <c r="AY2364" s="15"/>
      <c r="AZ2364" s="15"/>
      <c r="BA2364" s="15"/>
      <c r="BB2364" s="15"/>
      <c r="BC2364" s="15"/>
      <c r="BD2364" s="15"/>
      <c r="BE2364" s="15"/>
      <c r="BF2364" s="15"/>
      <c r="BG2364" s="15"/>
      <c r="BH2364" s="15"/>
      <c r="BI2364" s="15"/>
      <c r="BJ2364" s="15"/>
      <c r="BK2364" s="15"/>
      <c r="BL2364" s="15"/>
      <c r="BM2364" s="15"/>
      <c r="BN2364" s="15"/>
      <c r="BO2364" s="15"/>
    </row>
    <row r="2365" spans="1:67" ht="15" customHeight="1" x14ac:dyDescent="0.75">
      <c r="A2365" s="10">
        <v>0</v>
      </c>
      <c r="B2365" s="11">
        <v>14300</v>
      </c>
      <c r="C2365" s="11">
        <v>19111</v>
      </c>
      <c r="D2365" s="11">
        <v>49794</v>
      </c>
      <c r="E2365" s="11">
        <v>23</v>
      </c>
      <c r="F2365" s="11">
        <v>0</v>
      </c>
      <c r="G2365" s="11">
        <v>0</v>
      </c>
      <c r="H2365" s="11">
        <v>262.30674028999999</v>
      </c>
      <c r="I2365" s="11">
        <v>0</v>
      </c>
      <c r="J2365" s="11">
        <v>19</v>
      </c>
      <c r="K2365" s="11">
        <v>30.933678393000001</v>
      </c>
      <c r="L2365" s="11" t="s">
        <v>13</v>
      </c>
      <c r="M2365" s="11" t="s">
        <v>15</v>
      </c>
      <c r="N2365" s="11">
        <f t="shared" si="252"/>
        <v>1</v>
      </c>
      <c r="O2365" s="11">
        <f t="shared" si="253"/>
        <v>0</v>
      </c>
      <c r="P2365" s="11">
        <f t="shared" si="254"/>
        <v>0</v>
      </c>
      <c r="Q2365" s="11">
        <f t="shared" si="255"/>
        <v>1</v>
      </c>
      <c r="R2365" s="11">
        <f t="shared" si="256"/>
        <v>0</v>
      </c>
      <c r="S2365" s="11">
        <f t="shared" si="257"/>
        <v>0</v>
      </c>
      <c r="T2365" s="9">
        <f t="shared" si="258"/>
        <v>262.30674028999999</v>
      </c>
      <c r="AT2365" s="18"/>
      <c r="AU2365" s="15"/>
      <c r="AV2365" s="15"/>
      <c r="AW2365" s="15"/>
      <c r="AX2365" s="15"/>
      <c r="AY2365" s="15"/>
      <c r="AZ2365" s="15"/>
      <c r="BA2365" s="15"/>
      <c r="BB2365" s="15"/>
      <c r="BC2365" s="15"/>
      <c r="BD2365" s="15"/>
      <c r="BE2365" s="15"/>
      <c r="BF2365" s="15"/>
      <c r="BG2365" s="15"/>
      <c r="BH2365" s="15"/>
      <c r="BI2365" s="15"/>
      <c r="BJ2365" s="15"/>
      <c r="BK2365" s="15"/>
      <c r="BL2365" s="15"/>
      <c r="BM2365" s="15"/>
      <c r="BN2365" s="15"/>
      <c r="BO2365" s="15"/>
    </row>
    <row r="2366" spans="1:67" ht="15" customHeight="1" x14ac:dyDescent="0.75">
      <c r="A2366" s="10">
        <v>0</v>
      </c>
      <c r="B2366" s="11">
        <v>14300</v>
      </c>
      <c r="C2366" s="11">
        <v>67018</v>
      </c>
      <c r="D2366" s="11">
        <v>81805</v>
      </c>
      <c r="E2366" s="11">
        <v>1</v>
      </c>
      <c r="F2366" s="11">
        <v>0</v>
      </c>
      <c r="G2366" s="11">
        <v>0</v>
      </c>
      <c r="H2366" s="11">
        <v>253.59245092</v>
      </c>
      <c r="I2366" s="11">
        <v>3</v>
      </c>
      <c r="J2366" s="11">
        <v>25</v>
      </c>
      <c r="K2366" s="11">
        <v>30.686218746000002</v>
      </c>
      <c r="L2366" s="11" t="s">
        <v>20</v>
      </c>
      <c r="M2366" s="11" t="s">
        <v>14</v>
      </c>
      <c r="N2366" s="11">
        <f t="shared" si="252"/>
        <v>0</v>
      </c>
      <c r="O2366" s="11">
        <f t="shared" si="253"/>
        <v>0</v>
      </c>
      <c r="P2366" s="11">
        <f t="shared" si="254"/>
        <v>1</v>
      </c>
      <c r="Q2366" s="11">
        <f t="shared" si="255"/>
        <v>0</v>
      </c>
      <c r="R2366" s="11">
        <f t="shared" si="256"/>
        <v>0</v>
      </c>
      <c r="S2366" s="11">
        <f t="shared" si="257"/>
        <v>0</v>
      </c>
      <c r="T2366" s="9">
        <f t="shared" si="258"/>
        <v>0</v>
      </c>
      <c r="AT2366" s="18"/>
      <c r="AU2366" s="15"/>
      <c r="AV2366" s="15"/>
      <c r="AW2366" s="15"/>
      <c r="AX2366" s="15"/>
      <c r="AY2366" s="15"/>
      <c r="AZ2366" s="15"/>
      <c r="BA2366" s="15"/>
      <c r="BB2366" s="15"/>
      <c r="BC2366" s="15"/>
      <c r="BD2366" s="15"/>
      <c r="BE2366" s="15"/>
      <c r="BF2366" s="15"/>
      <c r="BG2366" s="15"/>
      <c r="BH2366" s="15"/>
      <c r="BI2366" s="15"/>
      <c r="BJ2366" s="15"/>
      <c r="BK2366" s="15"/>
      <c r="BL2366" s="15"/>
      <c r="BM2366" s="15"/>
      <c r="BN2366" s="15"/>
      <c r="BO2366" s="15"/>
    </row>
    <row r="2367" spans="1:67" ht="15" customHeight="1" x14ac:dyDescent="0.75">
      <c r="A2367" s="10">
        <v>0</v>
      </c>
      <c r="B2367" s="11">
        <v>14300</v>
      </c>
      <c r="C2367" s="11"/>
      <c r="D2367" s="11">
        <v>63319</v>
      </c>
      <c r="E2367" s="11">
        <v>0</v>
      </c>
      <c r="F2367" s="11">
        <v>0</v>
      </c>
      <c r="G2367" s="11">
        <v>0</v>
      </c>
      <c r="H2367" s="11"/>
      <c r="I2367" s="11">
        <v>0</v>
      </c>
      <c r="J2367" s="11">
        <v>0</v>
      </c>
      <c r="K2367" s="11">
        <v>3.9608594999000002</v>
      </c>
      <c r="L2367" s="11"/>
      <c r="M2367" s="11"/>
      <c r="N2367" s="11">
        <f t="shared" si="252"/>
        <v>0</v>
      </c>
      <c r="O2367" s="11">
        <f t="shared" si="253"/>
        <v>0</v>
      </c>
      <c r="P2367" s="11">
        <f t="shared" si="254"/>
        <v>0</v>
      </c>
      <c r="Q2367" s="11">
        <f t="shared" si="255"/>
        <v>0</v>
      </c>
      <c r="R2367" s="11">
        <f t="shared" si="256"/>
        <v>0</v>
      </c>
      <c r="S2367" s="11">
        <f t="shared" si="257"/>
        <v>0</v>
      </c>
      <c r="T2367" s="9">
        <f t="shared" si="258"/>
        <v>0</v>
      </c>
      <c r="AT2367" s="18"/>
      <c r="AU2367" s="15"/>
      <c r="AV2367" s="15"/>
      <c r="AW2367" s="15"/>
      <c r="AX2367" s="15"/>
      <c r="AY2367" s="15"/>
      <c r="AZ2367" s="15"/>
      <c r="BA2367" s="15"/>
      <c r="BB2367" s="15"/>
      <c r="BC2367" s="15"/>
      <c r="BD2367" s="15"/>
      <c r="BE2367" s="15"/>
      <c r="BF2367" s="15"/>
      <c r="BG2367" s="15"/>
      <c r="BH2367" s="15"/>
      <c r="BI2367" s="15"/>
      <c r="BJ2367" s="15"/>
      <c r="BK2367" s="15"/>
      <c r="BL2367" s="15"/>
      <c r="BM2367" s="15"/>
      <c r="BN2367" s="15"/>
      <c r="BO2367" s="15"/>
    </row>
    <row r="2368" spans="1:67" ht="15" customHeight="1" x14ac:dyDescent="0.75">
      <c r="A2368" s="10">
        <v>0</v>
      </c>
      <c r="B2368" s="11">
        <v>14300</v>
      </c>
      <c r="C2368" s="11">
        <v>111623</v>
      </c>
      <c r="D2368" s="11">
        <v>127049</v>
      </c>
      <c r="E2368" s="11">
        <v>2</v>
      </c>
      <c r="F2368" s="11">
        <v>0</v>
      </c>
      <c r="G2368" s="11">
        <v>0</v>
      </c>
      <c r="H2368" s="11">
        <v>145.10187268000001</v>
      </c>
      <c r="I2368" s="11">
        <v>1</v>
      </c>
      <c r="J2368" s="11">
        <v>26</v>
      </c>
      <c r="K2368" s="11">
        <v>34.429631976000003</v>
      </c>
      <c r="L2368" s="11" t="s">
        <v>20</v>
      </c>
      <c r="M2368" s="11"/>
      <c r="N2368" s="11">
        <f t="shared" si="252"/>
        <v>0</v>
      </c>
      <c r="O2368" s="11">
        <f t="shared" si="253"/>
        <v>0</v>
      </c>
      <c r="P2368" s="11">
        <f t="shared" si="254"/>
        <v>0</v>
      </c>
      <c r="Q2368" s="11">
        <f t="shared" si="255"/>
        <v>0</v>
      </c>
      <c r="R2368" s="11">
        <f t="shared" si="256"/>
        <v>0</v>
      </c>
      <c r="S2368" s="11">
        <f t="shared" si="257"/>
        <v>0</v>
      </c>
      <c r="T2368" s="9">
        <f t="shared" si="258"/>
        <v>0</v>
      </c>
      <c r="AT2368" s="18"/>
      <c r="AU2368" s="15"/>
      <c r="AV2368" s="15"/>
      <c r="AW2368" s="15"/>
      <c r="AX2368" s="15"/>
      <c r="AY2368" s="15"/>
      <c r="AZ2368" s="15"/>
      <c r="BA2368" s="15"/>
      <c r="BB2368" s="15"/>
      <c r="BC2368" s="15"/>
      <c r="BD2368" s="15"/>
      <c r="BE2368" s="15"/>
      <c r="BF2368" s="15"/>
      <c r="BG2368" s="15"/>
      <c r="BH2368" s="15"/>
      <c r="BI2368" s="15"/>
      <c r="BJ2368" s="15"/>
      <c r="BK2368" s="15"/>
      <c r="BL2368" s="15"/>
      <c r="BM2368" s="15"/>
      <c r="BN2368" s="15"/>
      <c r="BO2368" s="15"/>
    </row>
    <row r="2369" spans="1:67" ht="15" customHeight="1" x14ac:dyDescent="0.75">
      <c r="A2369" s="10">
        <v>0</v>
      </c>
      <c r="B2369" s="11">
        <v>14300</v>
      </c>
      <c r="C2369" s="11">
        <v>60811</v>
      </c>
      <c r="D2369" s="11">
        <v>89324</v>
      </c>
      <c r="E2369" s="11">
        <v>8</v>
      </c>
      <c r="F2369" s="11">
        <v>0</v>
      </c>
      <c r="G2369" s="11">
        <v>0</v>
      </c>
      <c r="H2369" s="11">
        <v>205.68303979999999</v>
      </c>
      <c r="I2369" s="11">
        <v>0</v>
      </c>
      <c r="J2369" s="11">
        <v>20</v>
      </c>
      <c r="K2369" s="11">
        <v>20.989811835000001</v>
      </c>
      <c r="L2369" s="11" t="s">
        <v>20</v>
      </c>
      <c r="M2369" s="11" t="s">
        <v>18</v>
      </c>
      <c r="N2369" s="11">
        <f t="shared" si="252"/>
        <v>0</v>
      </c>
      <c r="O2369" s="11">
        <f t="shared" si="253"/>
        <v>0</v>
      </c>
      <c r="P2369" s="11">
        <f t="shared" si="254"/>
        <v>0</v>
      </c>
      <c r="Q2369" s="11">
        <f t="shared" si="255"/>
        <v>0</v>
      </c>
      <c r="R2369" s="11">
        <f t="shared" si="256"/>
        <v>0</v>
      </c>
      <c r="S2369" s="11">
        <f t="shared" si="257"/>
        <v>1</v>
      </c>
      <c r="T2369" s="9">
        <f t="shared" si="258"/>
        <v>0</v>
      </c>
      <c r="AT2369" s="18"/>
      <c r="AU2369" s="15"/>
      <c r="AV2369" s="15"/>
      <c r="AW2369" s="15"/>
      <c r="AX2369" s="15"/>
      <c r="AY2369" s="15"/>
      <c r="AZ2369" s="15"/>
      <c r="BA2369" s="15"/>
      <c r="BB2369" s="15"/>
      <c r="BC2369" s="15"/>
      <c r="BD2369" s="15"/>
      <c r="BE2369" s="15"/>
      <c r="BF2369" s="15"/>
      <c r="BG2369" s="15"/>
      <c r="BH2369" s="15"/>
      <c r="BI2369" s="15"/>
      <c r="BJ2369" s="15"/>
      <c r="BK2369" s="15"/>
      <c r="BL2369" s="15"/>
      <c r="BM2369" s="15"/>
      <c r="BN2369" s="15"/>
      <c r="BO2369" s="15"/>
    </row>
    <row r="2370" spans="1:67" ht="15" customHeight="1" x14ac:dyDescent="0.75">
      <c r="A2370" s="10">
        <v>0</v>
      </c>
      <c r="B2370" s="11">
        <v>14300</v>
      </c>
      <c r="C2370" s="11">
        <v>45615</v>
      </c>
      <c r="D2370" s="11">
        <v>80818</v>
      </c>
      <c r="E2370" s="11">
        <v>4</v>
      </c>
      <c r="F2370" s="11">
        <v>0</v>
      </c>
      <c r="G2370" s="11">
        <v>0</v>
      </c>
      <c r="H2370" s="11">
        <v>115.13688503</v>
      </c>
      <c r="I2370" s="11">
        <v>0</v>
      </c>
      <c r="J2370" s="11">
        <v>9</v>
      </c>
      <c r="K2370" s="11">
        <v>28.738343192999999</v>
      </c>
      <c r="L2370" s="11" t="s">
        <v>20</v>
      </c>
      <c r="M2370" s="11" t="s">
        <v>17</v>
      </c>
      <c r="N2370" s="11">
        <f t="shared" si="252"/>
        <v>0</v>
      </c>
      <c r="O2370" s="11">
        <f t="shared" si="253"/>
        <v>1</v>
      </c>
      <c r="P2370" s="11">
        <f t="shared" si="254"/>
        <v>0</v>
      </c>
      <c r="Q2370" s="11">
        <f t="shared" si="255"/>
        <v>0</v>
      </c>
      <c r="R2370" s="11">
        <f t="shared" si="256"/>
        <v>0</v>
      </c>
      <c r="S2370" s="11">
        <f t="shared" si="257"/>
        <v>0</v>
      </c>
      <c r="T2370" s="9">
        <f t="shared" si="258"/>
        <v>0</v>
      </c>
      <c r="AT2370" s="18"/>
      <c r="AU2370" s="15"/>
      <c r="AV2370" s="15"/>
      <c r="AW2370" s="15"/>
      <c r="AX2370" s="15"/>
      <c r="AY2370" s="15"/>
      <c r="AZ2370" s="15"/>
      <c r="BA2370" s="15"/>
      <c r="BB2370" s="15"/>
      <c r="BC2370" s="15"/>
      <c r="BD2370" s="15"/>
      <c r="BE2370" s="15"/>
      <c r="BF2370" s="15"/>
      <c r="BG2370" s="15"/>
      <c r="BH2370" s="15"/>
      <c r="BI2370" s="15"/>
      <c r="BJ2370" s="15"/>
      <c r="BK2370" s="15"/>
      <c r="BL2370" s="15"/>
      <c r="BM2370" s="15"/>
      <c r="BN2370" s="15"/>
      <c r="BO2370" s="15"/>
    </row>
    <row r="2371" spans="1:67" ht="15" customHeight="1" x14ac:dyDescent="0.75">
      <c r="A2371" s="10">
        <v>0</v>
      </c>
      <c r="B2371" s="11">
        <v>14300</v>
      </c>
      <c r="C2371" s="11">
        <v>81000</v>
      </c>
      <c r="D2371" s="11">
        <v>100000</v>
      </c>
      <c r="E2371" s="11">
        <v>30</v>
      </c>
      <c r="F2371" s="11"/>
      <c r="G2371" s="11">
        <v>1</v>
      </c>
      <c r="H2371" s="11">
        <v>333.83333333000002</v>
      </c>
      <c r="I2371" s="11">
        <v>2</v>
      </c>
      <c r="J2371" s="11">
        <v>50</v>
      </c>
      <c r="K2371" s="11"/>
      <c r="L2371" s="11" t="s">
        <v>20</v>
      </c>
      <c r="M2371" s="11" t="s">
        <v>15</v>
      </c>
      <c r="N2371" s="11">
        <f t="shared" ref="N2371:N2434" si="259">IF(L2371="HomeImp",1,0)</f>
        <v>0</v>
      </c>
      <c r="O2371" s="11">
        <f t="shared" ref="O2371:O2434" si="260">IF(M2371="Mgr",1,0)</f>
        <v>0</v>
      </c>
      <c r="P2371" s="11">
        <f t="shared" ref="P2371:P2434" si="261">IF(M2371="Other",1,0)</f>
        <v>0</v>
      </c>
      <c r="Q2371" s="11">
        <f t="shared" ref="Q2371:Q2434" si="262">IF(M2371="Office",1,0)</f>
        <v>1</v>
      </c>
      <c r="R2371" s="11">
        <f t="shared" ref="R2371:R2434" si="263">IF(M2371="Sales",1,0)</f>
        <v>0</v>
      </c>
      <c r="S2371" s="11">
        <f t="shared" ref="S2371:S2434" si="264">IF(M2371="ProfExe",1,0)</f>
        <v>0</v>
      </c>
      <c r="T2371" s="9">
        <f t="shared" ref="T2371:T2434" si="265">H2371*N2371</f>
        <v>0</v>
      </c>
      <c r="AT2371" s="18"/>
      <c r="AU2371" s="15"/>
      <c r="AV2371" s="15"/>
      <c r="AW2371" s="15"/>
      <c r="AX2371" s="15"/>
      <c r="AY2371" s="15"/>
      <c r="AZ2371" s="15"/>
      <c r="BA2371" s="15"/>
      <c r="BB2371" s="15"/>
      <c r="BC2371" s="15"/>
      <c r="BD2371" s="15"/>
      <c r="BE2371" s="15"/>
      <c r="BF2371" s="15"/>
      <c r="BG2371" s="15"/>
      <c r="BH2371" s="15"/>
      <c r="BI2371" s="15"/>
      <c r="BJ2371" s="15"/>
      <c r="BK2371" s="15"/>
      <c r="BL2371" s="15"/>
      <c r="BM2371" s="15"/>
      <c r="BN2371" s="15"/>
      <c r="BO2371" s="15"/>
    </row>
    <row r="2372" spans="1:67" ht="15" customHeight="1" x14ac:dyDescent="0.75">
      <c r="A2372" s="10">
        <v>0</v>
      </c>
      <c r="B2372" s="11">
        <v>14300</v>
      </c>
      <c r="C2372" s="11">
        <v>21828</v>
      </c>
      <c r="D2372" s="11">
        <v>38000</v>
      </c>
      <c r="E2372" s="11">
        <v>17</v>
      </c>
      <c r="F2372" s="11">
        <v>1</v>
      </c>
      <c r="G2372" s="11">
        <v>0</v>
      </c>
      <c r="H2372" s="11">
        <v>103.5</v>
      </c>
      <c r="I2372" s="11">
        <v>1</v>
      </c>
      <c r="J2372" s="11">
        <v>17</v>
      </c>
      <c r="K2372" s="11"/>
      <c r="L2372" s="11" t="s">
        <v>20</v>
      </c>
      <c r="M2372" s="11" t="s">
        <v>17</v>
      </c>
      <c r="N2372" s="11">
        <f t="shared" si="259"/>
        <v>0</v>
      </c>
      <c r="O2372" s="11">
        <f t="shared" si="260"/>
        <v>1</v>
      </c>
      <c r="P2372" s="11">
        <f t="shared" si="261"/>
        <v>0</v>
      </c>
      <c r="Q2372" s="11">
        <f t="shared" si="262"/>
        <v>0</v>
      </c>
      <c r="R2372" s="11">
        <f t="shared" si="263"/>
        <v>0</v>
      </c>
      <c r="S2372" s="11">
        <f t="shared" si="264"/>
        <v>0</v>
      </c>
      <c r="T2372" s="9">
        <f t="shared" si="265"/>
        <v>0</v>
      </c>
      <c r="AT2372" s="18"/>
      <c r="AU2372" s="15"/>
      <c r="AV2372" s="15"/>
      <c r="AW2372" s="15"/>
      <c r="AX2372" s="15"/>
      <c r="AY2372" s="15"/>
      <c r="AZ2372" s="15"/>
      <c r="BA2372" s="15"/>
      <c r="BB2372" s="15"/>
      <c r="BC2372" s="15"/>
      <c r="BD2372" s="15"/>
      <c r="BE2372" s="15"/>
      <c r="BF2372" s="15"/>
      <c r="BG2372" s="15"/>
      <c r="BH2372" s="15"/>
      <c r="BI2372" s="15"/>
      <c r="BJ2372" s="15"/>
      <c r="BK2372" s="15"/>
      <c r="BL2372" s="15"/>
      <c r="BM2372" s="15"/>
      <c r="BN2372" s="15"/>
      <c r="BO2372" s="15"/>
    </row>
    <row r="2373" spans="1:67" ht="15" customHeight="1" x14ac:dyDescent="0.75">
      <c r="A2373" s="10">
        <v>1</v>
      </c>
      <c r="B2373" s="11">
        <v>14300</v>
      </c>
      <c r="C2373" s="11">
        <v>37000</v>
      </c>
      <c r="D2373" s="11">
        <v>54000</v>
      </c>
      <c r="E2373" s="11">
        <v>0</v>
      </c>
      <c r="F2373" s="11">
        <v>0</v>
      </c>
      <c r="G2373" s="11">
        <v>0</v>
      </c>
      <c r="H2373" s="11">
        <v>320.63333333000003</v>
      </c>
      <c r="I2373" s="11">
        <v>2</v>
      </c>
      <c r="J2373" s="11">
        <v>26</v>
      </c>
      <c r="K2373" s="11"/>
      <c r="L2373" s="11" t="s">
        <v>20</v>
      </c>
      <c r="M2373" s="11"/>
      <c r="N2373" s="11">
        <f t="shared" si="259"/>
        <v>0</v>
      </c>
      <c r="O2373" s="11">
        <f t="shared" si="260"/>
        <v>0</v>
      </c>
      <c r="P2373" s="11">
        <f t="shared" si="261"/>
        <v>0</v>
      </c>
      <c r="Q2373" s="11">
        <f t="shared" si="262"/>
        <v>0</v>
      </c>
      <c r="R2373" s="11">
        <f t="shared" si="263"/>
        <v>0</v>
      </c>
      <c r="S2373" s="11">
        <f t="shared" si="264"/>
        <v>0</v>
      </c>
      <c r="T2373" s="9">
        <f t="shared" si="265"/>
        <v>0</v>
      </c>
      <c r="AT2373" s="18"/>
      <c r="AU2373" s="15"/>
      <c r="AV2373" s="15"/>
      <c r="AW2373" s="15"/>
      <c r="AX2373" s="15"/>
      <c r="AY2373" s="15"/>
      <c r="AZ2373" s="15"/>
      <c r="BA2373" s="15"/>
      <c r="BB2373" s="15"/>
      <c r="BC2373" s="15"/>
      <c r="BD2373" s="15"/>
      <c r="BE2373" s="15"/>
      <c r="BF2373" s="15"/>
      <c r="BG2373" s="15"/>
      <c r="BH2373" s="15"/>
      <c r="BI2373" s="15"/>
      <c r="BJ2373" s="15"/>
      <c r="BK2373" s="15"/>
      <c r="BL2373" s="15"/>
      <c r="BM2373" s="15"/>
      <c r="BN2373" s="15"/>
      <c r="BO2373" s="15"/>
    </row>
    <row r="2374" spans="1:67" ht="15" customHeight="1" x14ac:dyDescent="0.75">
      <c r="A2374" s="10">
        <v>0</v>
      </c>
      <c r="B2374" s="11">
        <v>14300</v>
      </c>
      <c r="C2374" s="11">
        <v>33261</v>
      </c>
      <c r="D2374" s="11">
        <v>41835</v>
      </c>
      <c r="E2374" s="11">
        <v>9</v>
      </c>
      <c r="F2374" s="11"/>
      <c r="G2374" s="11">
        <v>0</v>
      </c>
      <c r="H2374" s="11">
        <v>155.14316084000001</v>
      </c>
      <c r="I2374" s="11">
        <v>6</v>
      </c>
      <c r="J2374" s="11">
        <v>28</v>
      </c>
      <c r="K2374" s="11">
        <v>40.502959990000001</v>
      </c>
      <c r="L2374" s="11" t="s">
        <v>20</v>
      </c>
      <c r="M2374" s="11" t="s">
        <v>14</v>
      </c>
      <c r="N2374" s="11">
        <f t="shared" si="259"/>
        <v>0</v>
      </c>
      <c r="O2374" s="11">
        <f t="shared" si="260"/>
        <v>0</v>
      </c>
      <c r="P2374" s="11">
        <f t="shared" si="261"/>
        <v>1</v>
      </c>
      <c r="Q2374" s="11">
        <f t="shared" si="262"/>
        <v>0</v>
      </c>
      <c r="R2374" s="11">
        <f t="shared" si="263"/>
        <v>0</v>
      </c>
      <c r="S2374" s="11">
        <f t="shared" si="264"/>
        <v>0</v>
      </c>
      <c r="T2374" s="9">
        <f t="shared" si="265"/>
        <v>0</v>
      </c>
      <c r="AT2374" s="18"/>
      <c r="AU2374" s="15"/>
      <c r="AV2374" s="15"/>
      <c r="AW2374" s="15"/>
      <c r="AX2374" s="15"/>
      <c r="AY2374" s="15"/>
      <c r="AZ2374" s="15"/>
      <c r="BA2374" s="15"/>
      <c r="BB2374" s="15"/>
      <c r="BC2374" s="15"/>
      <c r="BD2374" s="15"/>
      <c r="BE2374" s="15"/>
      <c r="BF2374" s="15"/>
      <c r="BG2374" s="15"/>
      <c r="BH2374" s="15"/>
      <c r="BI2374" s="15"/>
      <c r="BJ2374" s="15"/>
      <c r="BK2374" s="15"/>
      <c r="BL2374" s="15"/>
      <c r="BM2374" s="15"/>
      <c r="BN2374" s="15"/>
      <c r="BO2374" s="15"/>
    </row>
    <row r="2375" spans="1:67" ht="15" customHeight="1" x14ac:dyDescent="0.75">
      <c r="A2375" s="10">
        <v>0</v>
      </c>
      <c r="B2375" s="11">
        <v>14300</v>
      </c>
      <c r="C2375" s="11">
        <v>93989</v>
      </c>
      <c r="D2375" s="11">
        <v>117410</v>
      </c>
      <c r="E2375" s="11">
        <v>10</v>
      </c>
      <c r="F2375" s="11">
        <v>0</v>
      </c>
      <c r="G2375" s="11">
        <v>0</v>
      </c>
      <c r="H2375" s="11">
        <v>220.89922098</v>
      </c>
      <c r="I2375" s="11">
        <v>0</v>
      </c>
      <c r="J2375" s="11">
        <v>12</v>
      </c>
      <c r="K2375" s="11">
        <v>39.877500773000001</v>
      </c>
      <c r="L2375" s="11" t="s">
        <v>20</v>
      </c>
      <c r="M2375" s="11" t="s">
        <v>15</v>
      </c>
      <c r="N2375" s="11">
        <f t="shared" si="259"/>
        <v>0</v>
      </c>
      <c r="O2375" s="11">
        <f t="shared" si="260"/>
        <v>0</v>
      </c>
      <c r="P2375" s="11">
        <f t="shared" si="261"/>
        <v>0</v>
      </c>
      <c r="Q2375" s="11">
        <f t="shared" si="262"/>
        <v>1</v>
      </c>
      <c r="R2375" s="11">
        <f t="shared" si="263"/>
        <v>0</v>
      </c>
      <c r="S2375" s="11">
        <f t="shared" si="264"/>
        <v>0</v>
      </c>
      <c r="T2375" s="9">
        <f t="shared" si="265"/>
        <v>0</v>
      </c>
      <c r="AT2375" s="18"/>
      <c r="AU2375" s="15"/>
      <c r="AV2375" s="15"/>
      <c r="AW2375" s="15"/>
      <c r="AX2375" s="15"/>
      <c r="AY2375" s="15"/>
      <c r="AZ2375" s="15"/>
      <c r="BA2375" s="15"/>
      <c r="BB2375" s="15"/>
      <c r="BC2375" s="15"/>
      <c r="BD2375" s="15"/>
      <c r="BE2375" s="15"/>
      <c r="BF2375" s="15"/>
      <c r="BG2375" s="15"/>
      <c r="BH2375" s="15"/>
      <c r="BI2375" s="15"/>
      <c r="BJ2375" s="15"/>
      <c r="BK2375" s="15"/>
      <c r="BL2375" s="15"/>
      <c r="BM2375" s="15"/>
      <c r="BN2375" s="15"/>
      <c r="BO2375" s="15"/>
    </row>
    <row r="2376" spans="1:67" ht="15" customHeight="1" x14ac:dyDescent="0.75">
      <c r="A2376" s="10">
        <v>0</v>
      </c>
      <c r="B2376" s="11">
        <v>14300</v>
      </c>
      <c r="C2376" s="11">
        <v>85478</v>
      </c>
      <c r="D2376" s="11">
        <v>113372</v>
      </c>
      <c r="E2376" s="11">
        <v>9</v>
      </c>
      <c r="F2376" s="11">
        <v>0</v>
      </c>
      <c r="G2376" s="11">
        <v>0</v>
      </c>
      <c r="H2376" s="11">
        <v>190.75304367000001</v>
      </c>
      <c r="I2376" s="11">
        <v>1</v>
      </c>
      <c r="J2376" s="11">
        <v>36</v>
      </c>
      <c r="K2376" s="11">
        <v>40.778142316999997</v>
      </c>
      <c r="L2376" s="11" t="s">
        <v>20</v>
      </c>
      <c r="M2376" s="11" t="s">
        <v>18</v>
      </c>
      <c r="N2376" s="11">
        <f t="shared" si="259"/>
        <v>0</v>
      </c>
      <c r="O2376" s="11">
        <f t="shared" si="260"/>
        <v>0</v>
      </c>
      <c r="P2376" s="11">
        <f t="shared" si="261"/>
        <v>0</v>
      </c>
      <c r="Q2376" s="11">
        <f t="shared" si="262"/>
        <v>0</v>
      </c>
      <c r="R2376" s="11">
        <f t="shared" si="263"/>
        <v>0</v>
      </c>
      <c r="S2376" s="11">
        <f t="shared" si="264"/>
        <v>1</v>
      </c>
      <c r="T2376" s="9">
        <f t="shared" si="265"/>
        <v>0</v>
      </c>
      <c r="AT2376" s="18"/>
      <c r="AU2376" s="15"/>
      <c r="AV2376" s="15"/>
      <c r="AW2376" s="15"/>
      <c r="AX2376" s="15"/>
      <c r="AY2376" s="15"/>
      <c r="AZ2376" s="15"/>
      <c r="BA2376" s="15"/>
      <c r="BB2376" s="15"/>
      <c r="BC2376" s="15"/>
      <c r="BD2376" s="15"/>
      <c r="BE2376" s="15"/>
      <c r="BF2376" s="15"/>
      <c r="BG2376" s="15"/>
      <c r="BH2376" s="15"/>
      <c r="BI2376" s="15"/>
      <c r="BJ2376" s="15"/>
      <c r="BK2376" s="15"/>
      <c r="BL2376" s="15"/>
      <c r="BM2376" s="15"/>
      <c r="BN2376" s="15"/>
      <c r="BO2376" s="15"/>
    </row>
    <row r="2377" spans="1:67" ht="15" customHeight="1" x14ac:dyDescent="0.75">
      <c r="A2377" s="10">
        <v>0</v>
      </c>
      <c r="B2377" s="11">
        <v>14300</v>
      </c>
      <c r="C2377" s="11"/>
      <c r="D2377" s="11">
        <v>41870</v>
      </c>
      <c r="E2377" s="11">
        <v>0</v>
      </c>
      <c r="F2377" s="11">
        <v>0</v>
      </c>
      <c r="G2377" s="11">
        <v>0</v>
      </c>
      <c r="H2377" s="11">
        <v>314.4683435</v>
      </c>
      <c r="I2377" s="11">
        <v>0</v>
      </c>
      <c r="J2377" s="11">
        <v>8</v>
      </c>
      <c r="K2377" s="11">
        <v>27.608918922000001</v>
      </c>
      <c r="L2377" s="11" t="s">
        <v>13</v>
      </c>
      <c r="M2377" s="11" t="s">
        <v>14</v>
      </c>
      <c r="N2377" s="11">
        <f t="shared" si="259"/>
        <v>1</v>
      </c>
      <c r="O2377" s="11">
        <f t="shared" si="260"/>
        <v>0</v>
      </c>
      <c r="P2377" s="11">
        <f t="shared" si="261"/>
        <v>1</v>
      </c>
      <c r="Q2377" s="11">
        <f t="shared" si="262"/>
        <v>0</v>
      </c>
      <c r="R2377" s="11">
        <f t="shared" si="263"/>
        <v>0</v>
      </c>
      <c r="S2377" s="11">
        <f t="shared" si="264"/>
        <v>0</v>
      </c>
      <c r="T2377" s="9">
        <f t="shared" si="265"/>
        <v>314.4683435</v>
      </c>
      <c r="AT2377" s="18"/>
      <c r="AU2377" s="15"/>
      <c r="AV2377" s="15"/>
      <c r="AW2377" s="15"/>
      <c r="AX2377" s="15"/>
      <c r="AY2377" s="15"/>
      <c r="AZ2377" s="15"/>
      <c r="BA2377" s="15"/>
      <c r="BB2377" s="15"/>
      <c r="BC2377" s="15"/>
      <c r="BD2377" s="15"/>
      <c r="BE2377" s="15"/>
      <c r="BF2377" s="15"/>
      <c r="BG2377" s="15"/>
      <c r="BH2377" s="15"/>
      <c r="BI2377" s="15"/>
      <c r="BJ2377" s="15"/>
      <c r="BK2377" s="15"/>
      <c r="BL2377" s="15"/>
      <c r="BM2377" s="15"/>
      <c r="BN2377" s="15"/>
      <c r="BO2377" s="15"/>
    </row>
    <row r="2378" spans="1:67" ht="15" customHeight="1" x14ac:dyDescent="0.75">
      <c r="A2378" s="10">
        <v>0</v>
      </c>
      <c r="B2378" s="11">
        <v>14300</v>
      </c>
      <c r="C2378" s="11"/>
      <c r="D2378" s="11">
        <v>29115</v>
      </c>
      <c r="E2378" s="11">
        <v>14</v>
      </c>
      <c r="F2378" s="11"/>
      <c r="G2378" s="11"/>
      <c r="H2378" s="11">
        <v>82.066405166999999</v>
      </c>
      <c r="I2378" s="11">
        <v>2</v>
      </c>
      <c r="J2378" s="11">
        <v>7</v>
      </c>
      <c r="K2378" s="11">
        <v>32.769786330000002</v>
      </c>
      <c r="L2378" s="11" t="s">
        <v>20</v>
      </c>
      <c r="M2378" s="11" t="s">
        <v>14</v>
      </c>
      <c r="N2378" s="11">
        <f t="shared" si="259"/>
        <v>0</v>
      </c>
      <c r="O2378" s="11">
        <f t="shared" si="260"/>
        <v>0</v>
      </c>
      <c r="P2378" s="11">
        <f t="shared" si="261"/>
        <v>1</v>
      </c>
      <c r="Q2378" s="11">
        <f t="shared" si="262"/>
        <v>0</v>
      </c>
      <c r="R2378" s="11">
        <f t="shared" si="263"/>
        <v>0</v>
      </c>
      <c r="S2378" s="11">
        <f t="shared" si="264"/>
        <v>0</v>
      </c>
      <c r="T2378" s="9">
        <f t="shared" si="265"/>
        <v>0</v>
      </c>
      <c r="AT2378" s="18"/>
      <c r="AU2378" s="15"/>
      <c r="AV2378" s="15"/>
      <c r="AW2378" s="15"/>
      <c r="AX2378" s="15"/>
      <c r="AY2378" s="15"/>
      <c r="AZ2378" s="15"/>
      <c r="BA2378" s="15"/>
      <c r="BB2378" s="15"/>
      <c r="BC2378" s="15"/>
      <c r="BD2378" s="15"/>
      <c r="BE2378" s="15"/>
      <c r="BF2378" s="15"/>
      <c r="BG2378" s="15"/>
      <c r="BH2378" s="15"/>
      <c r="BI2378" s="15"/>
      <c r="BJ2378" s="15"/>
      <c r="BK2378" s="15"/>
      <c r="BL2378" s="15"/>
      <c r="BM2378" s="15"/>
      <c r="BN2378" s="15"/>
      <c r="BO2378" s="15"/>
    </row>
    <row r="2379" spans="1:67" ht="15" customHeight="1" x14ac:dyDescent="0.75">
      <c r="A2379" s="10">
        <v>0</v>
      </c>
      <c r="B2379" s="11">
        <v>14300</v>
      </c>
      <c r="C2379" s="11">
        <v>94062</v>
      </c>
      <c r="D2379" s="11">
        <v>102052</v>
      </c>
      <c r="E2379" s="11">
        <v>14</v>
      </c>
      <c r="F2379" s="11"/>
      <c r="G2379" s="11">
        <v>2</v>
      </c>
      <c r="H2379" s="11">
        <v>133.37810852999999</v>
      </c>
      <c r="I2379" s="11">
        <v>1</v>
      </c>
      <c r="J2379" s="11">
        <v>17</v>
      </c>
      <c r="K2379" s="11">
        <v>35.716612111000003</v>
      </c>
      <c r="L2379" s="11" t="s">
        <v>20</v>
      </c>
      <c r="M2379" s="11" t="s">
        <v>16</v>
      </c>
      <c r="N2379" s="11">
        <f t="shared" si="259"/>
        <v>0</v>
      </c>
      <c r="O2379" s="11">
        <f t="shared" si="260"/>
        <v>0</v>
      </c>
      <c r="P2379" s="11">
        <f t="shared" si="261"/>
        <v>0</v>
      </c>
      <c r="Q2379" s="11">
        <f t="shared" si="262"/>
        <v>0</v>
      </c>
      <c r="R2379" s="11">
        <f t="shared" si="263"/>
        <v>1</v>
      </c>
      <c r="S2379" s="11">
        <f t="shared" si="264"/>
        <v>0</v>
      </c>
      <c r="T2379" s="9">
        <f t="shared" si="265"/>
        <v>0</v>
      </c>
      <c r="AT2379" s="18"/>
      <c r="AU2379" s="15"/>
      <c r="AV2379" s="15"/>
      <c r="AW2379" s="15"/>
      <c r="AX2379" s="15"/>
      <c r="AY2379" s="15"/>
      <c r="AZ2379" s="15"/>
      <c r="BA2379" s="15"/>
      <c r="BB2379" s="15"/>
      <c r="BC2379" s="15"/>
      <c r="BD2379" s="15"/>
      <c r="BE2379" s="15"/>
      <c r="BF2379" s="15"/>
      <c r="BG2379" s="15"/>
      <c r="BH2379" s="15"/>
      <c r="BI2379" s="15"/>
      <c r="BJ2379" s="15"/>
      <c r="BK2379" s="15"/>
      <c r="BL2379" s="15"/>
      <c r="BM2379" s="15"/>
      <c r="BN2379" s="15"/>
      <c r="BO2379" s="15"/>
    </row>
    <row r="2380" spans="1:67" ht="15" customHeight="1" x14ac:dyDescent="0.75">
      <c r="A2380" s="10">
        <v>0</v>
      </c>
      <c r="B2380" s="11">
        <v>14300</v>
      </c>
      <c r="C2380" s="11">
        <v>80299</v>
      </c>
      <c r="D2380" s="11">
        <v>123339</v>
      </c>
      <c r="E2380" s="11"/>
      <c r="F2380" s="11"/>
      <c r="G2380" s="11"/>
      <c r="H2380" s="11"/>
      <c r="I2380" s="11"/>
      <c r="J2380" s="11"/>
      <c r="K2380" s="11">
        <v>35.311170918000002</v>
      </c>
      <c r="L2380" s="11"/>
      <c r="M2380" s="11"/>
      <c r="N2380" s="11">
        <f t="shared" si="259"/>
        <v>0</v>
      </c>
      <c r="O2380" s="11">
        <f t="shared" si="260"/>
        <v>0</v>
      </c>
      <c r="P2380" s="11">
        <f t="shared" si="261"/>
        <v>0</v>
      </c>
      <c r="Q2380" s="11">
        <f t="shared" si="262"/>
        <v>0</v>
      </c>
      <c r="R2380" s="11">
        <f t="shared" si="263"/>
        <v>0</v>
      </c>
      <c r="S2380" s="11">
        <f t="shared" si="264"/>
        <v>0</v>
      </c>
      <c r="T2380" s="9">
        <f t="shared" si="265"/>
        <v>0</v>
      </c>
      <c r="AT2380" s="18"/>
      <c r="AU2380" s="15"/>
      <c r="AV2380" s="15"/>
      <c r="AW2380" s="15"/>
      <c r="AX2380" s="15"/>
      <c r="AY2380" s="15"/>
      <c r="AZ2380" s="15"/>
      <c r="BA2380" s="15"/>
      <c r="BB2380" s="15"/>
      <c r="BC2380" s="15"/>
      <c r="BD2380" s="15"/>
      <c r="BE2380" s="15"/>
      <c r="BF2380" s="15"/>
      <c r="BG2380" s="15"/>
      <c r="BH2380" s="15"/>
      <c r="BI2380" s="15"/>
      <c r="BJ2380" s="15"/>
      <c r="BK2380" s="15"/>
      <c r="BL2380" s="15"/>
      <c r="BM2380" s="15"/>
      <c r="BN2380" s="15"/>
      <c r="BO2380" s="15"/>
    </row>
    <row r="2381" spans="1:67" ht="15" customHeight="1" x14ac:dyDescent="0.75">
      <c r="A2381" s="10">
        <v>0</v>
      </c>
      <c r="B2381" s="11">
        <v>14300</v>
      </c>
      <c r="C2381" s="11">
        <v>31607</v>
      </c>
      <c r="D2381" s="11">
        <v>70118</v>
      </c>
      <c r="E2381" s="11">
        <v>6</v>
      </c>
      <c r="F2381" s="11">
        <v>0</v>
      </c>
      <c r="G2381" s="11">
        <v>0</v>
      </c>
      <c r="H2381" s="11">
        <v>255.71956727</v>
      </c>
      <c r="I2381" s="11">
        <v>0</v>
      </c>
      <c r="J2381" s="11">
        <v>15</v>
      </c>
      <c r="K2381" s="11">
        <v>23.062913802000001</v>
      </c>
      <c r="L2381" s="11" t="s">
        <v>20</v>
      </c>
      <c r="M2381" s="11" t="s">
        <v>18</v>
      </c>
      <c r="N2381" s="11">
        <f t="shared" si="259"/>
        <v>0</v>
      </c>
      <c r="O2381" s="11">
        <f t="shared" si="260"/>
        <v>0</v>
      </c>
      <c r="P2381" s="11">
        <f t="shared" si="261"/>
        <v>0</v>
      </c>
      <c r="Q2381" s="11">
        <f t="shared" si="262"/>
        <v>0</v>
      </c>
      <c r="R2381" s="11">
        <f t="shared" si="263"/>
        <v>0</v>
      </c>
      <c r="S2381" s="11">
        <f t="shared" si="264"/>
        <v>1</v>
      </c>
      <c r="T2381" s="9">
        <f t="shared" si="265"/>
        <v>0</v>
      </c>
      <c r="AT2381" s="18"/>
      <c r="AU2381" s="15"/>
      <c r="AV2381" s="15"/>
      <c r="AW2381" s="15"/>
      <c r="AX2381" s="15"/>
      <c r="AY2381" s="15"/>
      <c r="AZ2381" s="15"/>
      <c r="BA2381" s="15"/>
      <c r="BB2381" s="15"/>
      <c r="BC2381" s="15"/>
      <c r="BD2381" s="15"/>
      <c r="BE2381" s="15"/>
      <c r="BF2381" s="15"/>
      <c r="BG2381" s="15"/>
      <c r="BH2381" s="15"/>
      <c r="BI2381" s="15"/>
      <c r="BJ2381" s="15"/>
      <c r="BK2381" s="15"/>
      <c r="BL2381" s="15"/>
      <c r="BM2381" s="15"/>
      <c r="BN2381" s="15"/>
      <c r="BO2381" s="15"/>
    </row>
    <row r="2382" spans="1:67" ht="15" customHeight="1" x14ac:dyDescent="0.75">
      <c r="A2382" s="10">
        <v>0</v>
      </c>
      <c r="B2382" s="11">
        <v>14300</v>
      </c>
      <c r="C2382" s="11">
        <v>52608</v>
      </c>
      <c r="D2382" s="11">
        <v>76936</v>
      </c>
      <c r="E2382" s="11">
        <v>0</v>
      </c>
      <c r="F2382" s="11">
        <v>0</v>
      </c>
      <c r="G2382" s="11">
        <v>0</v>
      </c>
      <c r="H2382" s="11">
        <v>217.27719188</v>
      </c>
      <c r="I2382" s="11">
        <v>0</v>
      </c>
      <c r="J2382" s="11">
        <v>9</v>
      </c>
      <c r="K2382" s="11">
        <v>34.095384037999999</v>
      </c>
      <c r="L2382" s="11" t="s">
        <v>20</v>
      </c>
      <c r="M2382" s="11" t="s">
        <v>14</v>
      </c>
      <c r="N2382" s="11">
        <f t="shared" si="259"/>
        <v>0</v>
      </c>
      <c r="O2382" s="11">
        <f t="shared" si="260"/>
        <v>0</v>
      </c>
      <c r="P2382" s="11">
        <f t="shared" si="261"/>
        <v>1</v>
      </c>
      <c r="Q2382" s="11">
        <f t="shared" si="262"/>
        <v>0</v>
      </c>
      <c r="R2382" s="11">
        <f t="shared" si="263"/>
        <v>0</v>
      </c>
      <c r="S2382" s="11">
        <f t="shared" si="264"/>
        <v>0</v>
      </c>
      <c r="T2382" s="9">
        <f t="shared" si="265"/>
        <v>0</v>
      </c>
      <c r="AT2382" s="18"/>
      <c r="AU2382" s="15"/>
      <c r="AV2382" s="15"/>
      <c r="AW2382" s="15"/>
      <c r="AX2382" s="15"/>
      <c r="AY2382" s="15"/>
      <c r="AZ2382" s="15"/>
      <c r="BA2382" s="15"/>
      <c r="BB2382" s="15"/>
      <c r="BC2382" s="15"/>
      <c r="BD2382" s="15"/>
      <c r="BE2382" s="15"/>
      <c r="BF2382" s="15"/>
      <c r="BG2382" s="15"/>
      <c r="BH2382" s="15"/>
      <c r="BI2382" s="15"/>
      <c r="BJ2382" s="15"/>
      <c r="BK2382" s="15"/>
      <c r="BL2382" s="15"/>
      <c r="BM2382" s="15"/>
      <c r="BN2382" s="15"/>
      <c r="BO2382" s="15"/>
    </row>
    <row r="2383" spans="1:67" ht="15" customHeight="1" x14ac:dyDescent="0.75">
      <c r="A2383" s="10">
        <v>0</v>
      </c>
      <c r="B2383" s="11">
        <v>14300</v>
      </c>
      <c r="C2383" s="11">
        <v>70322</v>
      </c>
      <c r="D2383" s="11">
        <v>88626</v>
      </c>
      <c r="E2383" s="11">
        <v>3</v>
      </c>
      <c r="F2383" s="11">
        <v>0</v>
      </c>
      <c r="G2383" s="11">
        <v>0</v>
      </c>
      <c r="H2383" s="11">
        <v>244.83986415000001</v>
      </c>
      <c r="I2383" s="11">
        <v>2</v>
      </c>
      <c r="J2383" s="11">
        <v>26</v>
      </c>
      <c r="K2383" s="11">
        <v>32.647541117999999</v>
      </c>
      <c r="L2383" s="11" t="s">
        <v>20</v>
      </c>
      <c r="M2383" s="11" t="s">
        <v>14</v>
      </c>
      <c r="N2383" s="11">
        <f t="shared" si="259"/>
        <v>0</v>
      </c>
      <c r="O2383" s="11">
        <f t="shared" si="260"/>
        <v>0</v>
      </c>
      <c r="P2383" s="11">
        <f t="shared" si="261"/>
        <v>1</v>
      </c>
      <c r="Q2383" s="11">
        <f t="shared" si="262"/>
        <v>0</v>
      </c>
      <c r="R2383" s="11">
        <f t="shared" si="263"/>
        <v>0</v>
      </c>
      <c r="S2383" s="11">
        <f t="shared" si="264"/>
        <v>0</v>
      </c>
      <c r="T2383" s="9">
        <f t="shared" si="265"/>
        <v>0</v>
      </c>
      <c r="AT2383" s="18"/>
      <c r="AU2383" s="15"/>
      <c r="AV2383" s="15"/>
      <c r="AW2383" s="15"/>
      <c r="AX2383" s="15"/>
      <c r="AY2383" s="15"/>
      <c r="AZ2383" s="15"/>
      <c r="BA2383" s="15"/>
      <c r="BB2383" s="15"/>
      <c r="BC2383" s="15"/>
      <c r="BD2383" s="15"/>
      <c r="BE2383" s="15"/>
      <c r="BF2383" s="15"/>
      <c r="BG2383" s="15"/>
      <c r="BH2383" s="15"/>
      <c r="BI2383" s="15"/>
      <c r="BJ2383" s="15"/>
      <c r="BK2383" s="15"/>
      <c r="BL2383" s="15"/>
      <c r="BM2383" s="15"/>
      <c r="BN2383" s="15"/>
      <c r="BO2383" s="15"/>
    </row>
    <row r="2384" spans="1:67" ht="15" customHeight="1" x14ac:dyDescent="0.75">
      <c r="A2384" s="10">
        <v>0</v>
      </c>
      <c r="B2384" s="11">
        <v>14300</v>
      </c>
      <c r="C2384" s="11">
        <v>89984</v>
      </c>
      <c r="D2384" s="11">
        <v>121189</v>
      </c>
      <c r="E2384" s="11">
        <v>4</v>
      </c>
      <c r="F2384" s="11">
        <v>0</v>
      </c>
      <c r="G2384" s="11">
        <v>2</v>
      </c>
      <c r="H2384" s="11">
        <v>137.59782329000001</v>
      </c>
      <c r="I2384" s="11">
        <v>0</v>
      </c>
      <c r="J2384" s="11">
        <v>25</v>
      </c>
      <c r="K2384" s="11">
        <v>41.613325222</v>
      </c>
      <c r="L2384" s="11" t="s">
        <v>13</v>
      </c>
      <c r="M2384" s="11" t="s">
        <v>17</v>
      </c>
      <c r="N2384" s="11">
        <f t="shared" si="259"/>
        <v>1</v>
      </c>
      <c r="O2384" s="11">
        <f t="shared" si="260"/>
        <v>1</v>
      </c>
      <c r="P2384" s="11">
        <f t="shared" si="261"/>
        <v>0</v>
      </c>
      <c r="Q2384" s="11">
        <f t="shared" si="262"/>
        <v>0</v>
      </c>
      <c r="R2384" s="11">
        <f t="shared" si="263"/>
        <v>0</v>
      </c>
      <c r="S2384" s="11">
        <f t="shared" si="264"/>
        <v>0</v>
      </c>
      <c r="T2384" s="9">
        <f t="shared" si="265"/>
        <v>137.59782329000001</v>
      </c>
      <c r="AT2384" s="18"/>
      <c r="AU2384" s="15"/>
      <c r="AV2384" s="15"/>
      <c r="AW2384" s="15"/>
      <c r="AX2384" s="15"/>
      <c r="AY2384" s="15"/>
      <c r="AZ2384" s="15"/>
      <c r="BA2384" s="15"/>
      <c r="BB2384" s="15"/>
      <c r="BC2384" s="15"/>
      <c r="BD2384" s="15"/>
      <c r="BE2384" s="15"/>
      <c r="BF2384" s="15"/>
      <c r="BG2384" s="15"/>
      <c r="BH2384" s="15"/>
      <c r="BI2384" s="15"/>
      <c r="BJ2384" s="15"/>
      <c r="BK2384" s="15"/>
      <c r="BL2384" s="15"/>
      <c r="BM2384" s="15"/>
      <c r="BN2384" s="15"/>
      <c r="BO2384" s="15"/>
    </row>
    <row r="2385" spans="1:67" ht="15" customHeight="1" x14ac:dyDescent="0.75">
      <c r="A2385" s="10">
        <v>0</v>
      </c>
      <c r="B2385" s="11">
        <v>14400</v>
      </c>
      <c r="C2385" s="11">
        <v>64500</v>
      </c>
      <c r="D2385" s="11">
        <v>83000</v>
      </c>
      <c r="E2385" s="11">
        <v>10</v>
      </c>
      <c r="F2385" s="11">
        <v>0</v>
      </c>
      <c r="G2385" s="11">
        <v>0</v>
      </c>
      <c r="H2385" s="11">
        <v>83.2</v>
      </c>
      <c r="I2385" s="11">
        <v>3</v>
      </c>
      <c r="J2385" s="11">
        <v>11</v>
      </c>
      <c r="K2385" s="11"/>
      <c r="L2385" s="11" t="s">
        <v>20</v>
      </c>
      <c r="M2385" s="11" t="s">
        <v>14</v>
      </c>
      <c r="N2385" s="11">
        <f t="shared" si="259"/>
        <v>0</v>
      </c>
      <c r="O2385" s="11">
        <f t="shared" si="260"/>
        <v>0</v>
      </c>
      <c r="P2385" s="11">
        <f t="shared" si="261"/>
        <v>1</v>
      </c>
      <c r="Q2385" s="11">
        <f t="shared" si="262"/>
        <v>0</v>
      </c>
      <c r="R2385" s="11">
        <f t="shared" si="263"/>
        <v>0</v>
      </c>
      <c r="S2385" s="11">
        <f t="shared" si="264"/>
        <v>0</v>
      </c>
      <c r="T2385" s="9">
        <f t="shared" si="265"/>
        <v>0</v>
      </c>
      <c r="AT2385" s="18"/>
      <c r="AU2385" s="15"/>
      <c r="AV2385" s="15"/>
      <c r="AW2385" s="15"/>
      <c r="AX2385" s="15"/>
      <c r="AY2385" s="15"/>
      <c r="AZ2385" s="15"/>
      <c r="BA2385" s="15"/>
      <c r="BB2385" s="15"/>
      <c r="BC2385" s="15"/>
      <c r="BD2385" s="15"/>
      <c r="BE2385" s="15"/>
      <c r="BF2385" s="15"/>
      <c r="BG2385" s="15"/>
      <c r="BH2385" s="15"/>
      <c r="BI2385" s="15"/>
      <c r="BJ2385" s="15"/>
      <c r="BK2385" s="15"/>
      <c r="BL2385" s="15"/>
      <c r="BM2385" s="15"/>
      <c r="BN2385" s="15"/>
      <c r="BO2385" s="15"/>
    </row>
    <row r="2386" spans="1:67" ht="15" customHeight="1" x14ac:dyDescent="0.75">
      <c r="A2386" s="10">
        <v>0</v>
      </c>
      <c r="B2386" s="11">
        <v>14400</v>
      </c>
      <c r="C2386" s="11">
        <v>34291</v>
      </c>
      <c r="D2386" s="11">
        <v>68444</v>
      </c>
      <c r="E2386" s="11">
        <v>6</v>
      </c>
      <c r="F2386" s="11">
        <v>0</v>
      </c>
      <c r="G2386" s="11">
        <v>0</v>
      </c>
      <c r="H2386" s="11">
        <v>262.07916361999997</v>
      </c>
      <c r="I2386" s="11">
        <v>1</v>
      </c>
      <c r="J2386" s="11">
        <v>15</v>
      </c>
      <c r="K2386" s="11">
        <v>21.981066452</v>
      </c>
      <c r="L2386" s="11" t="s">
        <v>20</v>
      </c>
      <c r="M2386" s="11" t="s">
        <v>18</v>
      </c>
      <c r="N2386" s="11">
        <f t="shared" si="259"/>
        <v>0</v>
      </c>
      <c r="O2386" s="11">
        <f t="shared" si="260"/>
        <v>0</v>
      </c>
      <c r="P2386" s="11">
        <f t="shared" si="261"/>
        <v>0</v>
      </c>
      <c r="Q2386" s="11">
        <f t="shared" si="262"/>
        <v>0</v>
      </c>
      <c r="R2386" s="11">
        <f t="shared" si="263"/>
        <v>0</v>
      </c>
      <c r="S2386" s="11">
        <f t="shared" si="264"/>
        <v>1</v>
      </c>
      <c r="T2386" s="9">
        <f t="shared" si="265"/>
        <v>0</v>
      </c>
      <c r="AT2386" s="18"/>
      <c r="AU2386" s="15"/>
      <c r="AV2386" s="15"/>
      <c r="AW2386" s="15"/>
      <c r="AX2386" s="15"/>
      <c r="AY2386" s="15"/>
      <c r="AZ2386" s="15"/>
      <c r="BA2386" s="15"/>
      <c r="BB2386" s="15"/>
      <c r="BC2386" s="15"/>
      <c r="BD2386" s="15"/>
      <c r="BE2386" s="15"/>
      <c r="BF2386" s="15"/>
      <c r="BG2386" s="15"/>
      <c r="BH2386" s="15"/>
      <c r="BI2386" s="15"/>
      <c r="BJ2386" s="15"/>
      <c r="BK2386" s="15"/>
      <c r="BL2386" s="15"/>
      <c r="BM2386" s="15"/>
      <c r="BN2386" s="15"/>
      <c r="BO2386" s="15"/>
    </row>
    <row r="2387" spans="1:67" ht="15" customHeight="1" x14ac:dyDescent="0.75">
      <c r="A2387" s="10">
        <v>0</v>
      </c>
      <c r="B2387" s="11">
        <v>14400</v>
      </c>
      <c r="C2387" s="11">
        <v>77366</v>
      </c>
      <c r="D2387" s="11">
        <v>130330</v>
      </c>
      <c r="E2387" s="11">
        <v>14</v>
      </c>
      <c r="F2387" s="11">
        <v>0</v>
      </c>
      <c r="G2387" s="11">
        <v>1</v>
      </c>
      <c r="H2387" s="11">
        <v>285.20006196999998</v>
      </c>
      <c r="I2387" s="11">
        <v>1</v>
      </c>
      <c r="J2387" s="11">
        <v>18</v>
      </c>
      <c r="K2387" s="11">
        <v>28.171651102999999</v>
      </c>
      <c r="L2387" s="11" t="s">
        <v>20</v>
      </c>
      <c r="M2387" s="11" t="s">
        <v>18</v>
      </c>
      <c r="N2387" s="11">
        <f t="shared" si="259"/>
        <v>0</v>
      </c>
      <c r="O2387" s="11">
        <f t="shared" si="260"/>
        <v>0</v>
      </c>
      <c r="P2387" s="11">
        <f t="shared" si="261"/>
        <v>0</v>
      </c>
      <c r="Q2387" s="11">
        <f t="shared" si="262"/>
        <v>0</v>
      </c>
      <c r="R2387" s="11">
        <f t="shared" si="263"/>
        <v>0</v>
      </c>
      <c r="S2387" s="11">
        <f t="shared" si="264"/>
        <v>1</v>
      </c>
      <c r="T2387" s="9">
        <f t="shared" si="265"/>
        <v>0</v>
      </c>
      <c r="AT2387" s="18"/>
      <c r="AU2387" s="15"/>
      <c r="AV2387" s="15"/>
      <c r="AW2387" s="15"/>
      <c r="AX2387" s="15"/>
      <c r="AY2387" s="15"/>
      <c r="AZ2387" s="15"/>
      <c r="BA2387" s="15"/>
      <c r="BB2387" s="15"/>
      <c r="BC2387" s="15"/>
      <c r="BD2387" s="15"/>
      <c r="BE2387" s="15"/>
      <c r="BF2387" s="15"/>
      <c r="BG2387" s="15"/>
      <c r="BH2387" s="15"/>
      <c r="BI2387" s="15"/>
      <c r="BJ2387" s="15"/>
      <c r="BK2387" s="15"/>
      <c r="BL2387" s="15"/>
      <c r="BM2387" s="15"/>
      <c r="BN2387" s="15"/>
      <c r="BO2387" s="15"/>
    </row>
    <row r="2388" spans="1:67" ht="15" customHeight="1" x14ac:dyDescent="0.75">
      <c r="A2388" s="10">
        <v>0</v>
      </c>
      <c r="B2388" s="11">
        <v>14400</v>
      </c>
      <c r="C2388" s="11">
        <v>63671</v>
      </c>
      <c r="D2388" s="11">
        <v>70982</v>
      </c>
      <c r="E2388" s="11">
        <v>0</v>
      </c>
      <c r="F2388" s="11">
        <v>0</v>
      </c>
      <c r="G2388" s="11">
        <v>0</v>
      </c>
      <c r="H2388" s="11">
        <v>169.34664702000001</v>
      </c>
      <c r="I2388" s="11">
        <v>1</v>
      </c>
      <c r="J2388" s="11">
        <v>34</v>
      </c>
      <c r="K2388" s="11">
        <v>42.791632518</v>
      </c>
      <c r="L2388" s="11" t="s">
        <v>20</v>
      </c>
      <c r="M2388" s="11" t="s">
        <v>18</v>
      </c>
      <c r="N2388" s="11">
        <f t="shared" si="259"/>
        <v>0</v>
      </c>
      <c r="O2388" s="11">
        <f t="shared" si="260"/>
        <v>0</v>
      </c>
      <c r="P2388" s="11">
        <f t="shared" si="261"/>
        <v>0</v>
      </c>
      <c r="Q2388" s="11">
        <f t="shared" si="262"/>
        <v>0</v>
      </c>
      <c r="R2388" s="11">
        <f t="shared" si="263"/>
        <v>0</v>
      </c>
      <c r="S2388" s="11">
        <f t="shared" si="264"/>
        <v>1</v>
      </c>
      <c r="T2388" s="9">
        <f t="shared" si="265"/>
        <v>0</v>
      </c>
      <c r="AT2388" s="18"/>
      <c r="AU2388" s="15"/>
      <c r="AV2388" s="15"/>
      <c r="AW2388" s="15"/>
      <c r="AX2388" s="15"/>
      <c r="AY2388" s="15"/>
      <c r="AZ2388" s="15"/>
      <c r="BA2388" s="15"/>
      <c r="BB2388" s="15"/>
      <c r="BC2388" s="15"/>
      <c r="BD2388" s="15"/>
      <c r="BE2388" s="15"/>
      <c r="BF2388" s="15"/>
      <c r="BG2388" s="15"/>
      <c r="BH2388" s="15"/>
      <c r="BI2388" s="15"/>
      <c r="BJ2388" s="15"/>
      <c r="BK2388" s="15"/>
      <c r="BL2388" s="15"/>
      <c r="BM2388" s="15"/>
      <c r="BN2388" s="15"/>
      <c r="BO2388" s="15"/>
    </row>
    <row r="2389" spans="1:67" ht="15" customHeight="1" x14ac:dyDescent="0.75">
      <c r="A2389" s="10">
        <v>0</v>
      </c>
      <c r="B2389" s="11">
        <v>14400</v>
      </c>
      <c r="C2389" s="11"/>
      <c r="D2389" s="11">
        <v>69712</v>
      </c>
      <c r="E2389" s="11">
        <v>0</v>
      </c>
      <c r="F2389" s="11">
        <v>0</v>
      </c>
      <c r="G2389" s="11">
        <v>0</v>
      </c>
      <c r="H2389" s="11"/>
      <c r="I2389" s="11">
        <v>0</v>
      </c>
      <c r="J2389" s="11">
        <v>0</v>
      </c>
      <c r="K2389" s="11">
        <v>2.5535219640000002</v>
      </c>
      <c r="L2389" s="11"/>
      <c r="M2389" s="11"/>
      <c r="N2389" s="11">
        <f t="shared" si="259"/>
        <v>0</v>
      </c>
      <c r="O2389" s="11">
        <f t="shared" si="260"/>
        <v>0</v>
      </c>
      <c r="P2389" s="11">
        <f t="shared" si="261"/>
        <v>0</v>
      </c>
      <c r="Q2389" s="11">
        <f t="shared" si="262"/>
        <v>0</v>
      </c>
      <c r="R2389" s="11">
        <f t="shared" si="263"/>
        <v>0</v>
      </c>
      <c r="S2389" s="11">
        <f t="shared" si="264"/>
        <v>0</v>
      </c>
      <c r="T2389" s="9">
        <f t="shared" si="265"/>
        <v>0</v>
      </c>
      <c r="AT2389" s="18"/>
      <c r="AU2389" s="15"/>
      <c r="AV2389" s="15"/>
      <c r="AW2389" s="15"/>
      <c r="AX2389" s="15"/>
      <c r="AY2389" s="15"/>
      <c r="AZ2389" s="15"/>
      <c r="BA2389" s="15"/>
      <c r="BB2389" s="15"/>
      <c r="BC2389" s="15"/>
      <c r="BD2389" s="15"/>
      <c r="BE2389" s="15"/>
      <c r="BF2389" s="15"/>
      <c r="BG2389" s="15"/>
      <c r="BH2389" s="15"/>
      <c r="BI2389" s="15"/>
      <c r="BJ2389" s="15"/>
      <c r="BK2389" s="15"/>
      <c r="BL2389" s="15"/>
      <c r="BM2389" s="15"/>
      <c r="BN2389" s="15"/>
      <c r="BO2389" s="15"/>
    </row>
    <row r="2390" spans="1:67" ht="15" customHeight="1" x14ac:dyDescent="0.75">
      <c r="A2390" s="10">
        <v>0</v>
      </c>
      <c r="B2390" s="11">
        <v>14400</v>
      </c>
      <c r="C2390" s="11">
        <v>20996</v>
      </c>
      <c r="D2390" s="11">
        <v>41987</v>
      </c>
      <c r="E2390" s="11">
        <v>9</v>
      </c>
      <c r="F2390" s="11">
        <v>0</v>
      </c>
      <c r="G2390" s="11">
        <v>0</v>
      </c>
      <c r="H2390" s="11">
        <v>120.95551442</v>
      </c>
      <c r="I2390" s="11">
        <v>0</v>
      </c>
      <c r="J2390" s="11">
        <v>10</v>
      </c>
      <c r="K2390" s="11">
        <v>21.11871262</v>
      </c>
      <c r="L2390" s="11" t="s">
        <v>20</v>
      </c>
      <c r="M2390" s="11" t="s">
        <v>17</v>
      </c>
      <c r="N2390" s="11">
        <f t="shared" si="259"/>
        <v>0</v>
      </c>
      <c r="O2390" s="11">
        <f t="shared" si="260"/>
        <v>1</v>
      </c>
      <c r="P2390" s="11">
        <f t="shared" si="261"/>
        <v>0</v>
      </c>
      <c r="Q2390" s="11">
        <f t="shared" si="262"/>
        <v>0</v>
      </c>
      <c r="R2390" s="11">
        <f t="shared" si="263"/>
        <v>0</v>
      </c>
      <c r="S2390" s="11">
        <f t="shared" si="264"/>
        <v>0</v>
      </c>
      <c r="T2390" s="9">
        <f t="shared" si="265"/>
        <v>0</v>
      </c>
      <c r="AT2390" s="18"/>
      <c r="AU2390" s="15"/>
      <c r="AV2390" s="15"/>
      <c r="AW2390" s="15"/>
      <c r="AX2390" s="15"/>
      <c r="AY2390" s="15"/>
      <c r="AZ2390" s="15"/>
      <c r="BA2390" s="15"/>
      <c r="BB2390" s="15"/>
      <c r="BC2390" s="15"/>
      <c r="BD2390" s="15"/>
      <c r="BE2390" s="15"/>
      <c r="BF2390" s="15"/>
      <c r="BG2390" s="15"/>
      <c r="BH2390" s="15"/>
      <c r="BI2390" s="15"/>
      <c r="BJ2390" s="15"/>
      <c r="BK2390" s="15"/>
      <c r="BL2390" s="15"/>
      <c r="BM2390" s="15"/>
      <c r="BN2390" s="15"/>
      <c r="BO2390" s="15"/>
    </row>
    <row r="2391" spans="1:67" ht="15" customHeight="1" x14ac:dyDescent="0.75">
      <c r="A2391" s="10">
        <v>0</v>
      </c>
      <c r="B2391" s="11">
        <v>14400</v>
      </c>
      <c r="C2391" s="11">
        <v>32683</v>
      </c>
      <c r="D2391" s="11">
        <v>48467</v>
      </c>
      <c r="E2391" s="11">
        <v>11</v>
      </c>
      <c r="F2391" s="11">
        <v>0</v>
      </c>
      <c r="G2391" s="11">
        <v>0</v>
      </c>
      <c r="H2391" s="11">
        <v>114.41203294</v>
      </c>
      <c r="I2391" s="11">
        <v>0</v>
      </c>
      <c r="J2391" s="11">
        <v>10</v>
      </c>
      <c r="K2391" s="11">
        <v>21.46972396</v>
      </c>
      <c r="L2391" s="11" t="s">
        <v>13</v>
      </c>
      <c r="M2391" s="11" t="s">
        <v>14</v>
      </c>
      <c r="N2391" s="11">
        <f t="shared" si="259"/>
        <v>1</v>
      </c>
      <c r="O2391" s="11">
        <f t="shared" si="260"/>
        <v>0</v>
      </c>
      <c r="P2391" s="11">
        <f t="shared" si="261"/>
        <v>1</v>
      </c>
      <c r="Q2391" s="11">
        <f t="shared" si="262"/>
        <v>0</v>
      </c>
      <c r="R2391" s="11">
        <f t="shared" si="263"/>
        <v>0</v>
      </c>
      <c r="S2391" s="11">
        <f t="shared" si="264"/>
        <v>0</v>
      </c>
      <c r="T2391" s="9">
        <f t="shared" si="265"/>
        <v>114.41203294</v>
      </c>
      <c r="AT2391" s="18"/>
      <c r="AU2391" s="15"/>
      <c r="AV2391" s="15"/>
      <c r="AW2391" s="15"/>
      <c r="AX2391" s="15"/>
      <c r="AY2391" s="15"/>
      <c r="AZ2391" s="15"/>
      <c r="BA2391" s="15"/>
      <c r="BB2391" s="15"/>
      <c r="BC2391" s="15"/>
      <c r="BD2391" s="15"/>
      <c r="BE2391" s="15"/>
      <c r="BF2391" s="15"/>
      <c r="BG2391" s="15"/>
      <c r="BH2391" s="15"/>
      <c r="BI2391" s="15"/>
      <c r="BJ2391" s="15"/>
      <c r="BK2391" s="15"/>
      <c r="BL2391" s="15"/>
      <c r="BM2391" s="15"/>
      <c r="BN2391" s="15"/>
      <c r="BO2391" s="15"/>
    </row>
    <row r="2392" spans="1:67" ht="15" customHeight="1" x14ac:dyDescent="0.75">
      <c r="A2392" s="10">
        <v>0</v>
      </c>
      <c r="B2392" s="11">
        <v>14400</v>
      </c>
      <c r="C2392" s="11">
        <v>46955</v>
      </c>
      <c r="D2392" s="11">
        <v>67304</v>
      </c>
      <c r="E2392" s="11">
        <v>2</v>
      </c>
      <c r="F2392" s="11">
        <v>0</v>
      </c>
      <c r="G2392" s="11">
        <v>0</v>
      </c>
      <c r="H2392" s="11">
        <v>171.62246540000001</v>
      </c>
      <c r="I2392" s="11">
        <v>0</v>
      </c>
      <c r="J2392" s="11">
        <v>13</v>
      </c>
      <c r="K2392" s="11">
        <v>36.555188948000001</v>
      </c>
      <c r="L2392" s="11" t="s">
        <v>20</v>
      </c>
      <c r="M2392" s="11" t="s">
        <v>14</v>
      </c>
      <c r="N2392" s="11">
        <f t="shared" si="259"/>
        <v>0</v>
      </c>
      <c r="O2392" s="11">
        <f t="shared" si="260"/>
        <v>0</v>
      </c>
      <c r="P2392" s="11">
        <f t="shared" si="261"/>
        <v>1</v>
      </c>
      <c r="Q2392" s="11">
        <f t="shared" si="262"/>
        <v>0</v>
      </c>
      <c r="R2392" s="11">
        <f t="shared" si="263"/>
        <v>0</v>
      </c>
      <c r="S2392" s="11">
        <f t="shared" si="264"/>
        <v>0</v>
      </c>
      <c r="T2392" s="9">
        <f t="shared" si="265"/>
        <v>0</v>
      </c>
      <c r="AT2392" s="18"/>
      <c r="AU2392" s="15"/>
      <c r="AV2392" s="15"/>
      <c r="AW2392" s="15"/>
      <c r="AX2392" s="15"/>
      <c r="AY2392" s="15"/>
      <c r="AZ2392" s="15"/>
      <c r="BA2392" s="15"/>
      <c r="BB2392" s="15"/>
      <c r="BC2392" s="15"/>
      <c r="BD2392" s="15"/>
      <c r="BE2392" s="15"/>
      <c r="BF2392" s="15"/>
      <c r="BG2392" s="15"/>
      <c r="BH2392" s="15"/>
      <c r="BI2392" s="15"/>
      <c r="BJ2392" s="15"/>
      <c r="BK2392" s="15"/>
      <c r="BL2392" s="15"/>
      <c r="BM2392" s="15"/>
      <c r="BN2392" s="15"/>
      <c r="BO2392" s="15"/>
    </row>
    <row r="2393" spans="1:67" ht="15" customHeight="1" x14ac:dyDescent="0.75">
      <c r="A2393" s="10">
        <v>0</v>
      </c>
      <c r="B2393" s="11">
        <v>14400</v>
      </c>
      <c r="C2393" s="11">
        <v>61121</v>
      </c>
      <c r="D2393" s="11">
        <v>88844</v>
      </c>
      <c r="E2393" s="11"/>
      <c r="F2393" s="11">
        <v>0</v>
      </c>
      <c r="G2393" s="11">
        <v>0</v>
      </c>
      <c r="H2393" s="11">
        <v>295.79211094999999</v>
      </c>
      <c r="I2393" s="11">
        <v>0</v>
      </c>
      <c r="J2393" s="11">
        <v>20</v>
      </c>
      <c r="K2393" s="11">
        <v>30.303766952</v>
      </c>
      <c r="L2393" s="11" t="s">
        <v>13</v>
      </c>
      <c r="M2393" s="11" t="s">
        <v>14</v>
      </c>
      <c r="N2393" s="11">
        <f t="shared" si="259"/>
        <v>1</v>
      </c>
      <c r="O2393" s="11">
        <f t="shared" si="260"/>
        <v>0</v>
      </c>
      <c r="P2393" s="11">
        <f t="shared" si="261"/>
        <v>1</v>
      </c>
      <c r="Q2393" s="11">
        <f t="shared" si="262"/>
        <v>0</v>
      </c>
      <c r="R2393" s="11">
        <f t="shared" si="263"/>
        <v>0</v>
      </c>
      <c r="S2393" s="11">
        <f t="shared" si="264"/>
        <v>0</v>
      </c>
      <c r="T2393" s="9">
        <f t="shared" si="265"/>
        <v>295.79211094999999</v>
      </c>
      <c r="AT2393" s="18"/>
      <c r="AU2393" s="15"/>
      <c r="AV2393" s="15"/>
      <c r="AW2393" s="15"/>
      <c r="AX2393" s="15"/>
      <c r="AY2393" s="15"/>
      <c r="AZ2393" s="15"/>
      <c r="BA2393" s="15"/>
      <c r="BB2393" s="15"/>
      <c r="BC2393" s="15"/>
      <c r="BD2393" s="15"/>
      <c r="BE2393" s="15"/>
      <c r="BF2393" s="15"/>
      <c r="BG2393" s="15"/>
      <c r="BH2393" s="15"/>
      <c r="BI2393" s="15"/>
      <c r="BJ2393" s="15"/>
      <c r="BK2393" s="15"/>
      <c r="BL2393" s="15"/>
      <c r="BM2393" s="15"/>
      <c r="BN2393" s="15"/>
      <c r="BO2393" s="15"/>
    </row>
    <row r="2394" spans="1:67" ht="15" customHeight="1" x14ac:dyDescent="0.75">
      <c r="A2394" s="10">
        <v>0</v>
      </c>
      <c r="B2394" s="11">
        <v>14400</v>
      </c>
      <c r="C2394" s="11">
        <v>78965</v>
      </c>
      <c r="D2394" s="11">
        <v>90729</v>
      </c>
      <c r="E2394" s="11">
        <v>4</v>
      </c>
      <c r="F2394" s="11">
        <v>0</v>
      </c>
      <c r="G2394" s="11">
        <v>0</v>
      </c>
      <c r="H2394" s="11">
        <v>132.6602719</v>
      </c>
      <c r="I2394" s="11">
        <v>2</v>
      </c>
      <c r="J2394" s="11">
        <v>26</v>
      </c>
      <c r="K2394" s="11">
        <v>39.686959105</v>
      </c>
      <c r="L2394" s="11" t="s">
        <v>20</v>
      </c>
      <c r="M2394" s="11" t="s">
        <v>17</v>
      </c>
      <c r="N2394" s="11">
        <f t="shared" si="259"/>
        <v>0</v>
      </c>
      <c r="O2394" s="11">
        <f t="shared" si="260"/>
        <v>1</v>
      </c>
      <c r="P2394" s="11">
        <f t="shared" si="261"/>
        <v>0</v>
      </c>
      <c r="Q2394" s="11">
        <f t="shared" si="262"/>
        <v>0</v>
      </c>
      <c r="R2394" s="11">
        <f t="shared" si="263"/>
        <v>0</v>
      </c>
      <c r="S2394" s="11">
        <f t="shared" si="264"/>
        <v>0</v>
      </c>
      <c r="T2394" s="9">
        <f t="shared" si="265"/>
        <v>0</v>
      </c>
      <c r="AT2394" s="18"/>
      <c r="AU2394" s="15"/>
      <c r="AV2394" s="15"/>
      <c r="AW2394" s="15"/>
      <c r="AX2394" s="15"/>
      <c r="AY2394" s="15"/>
      <c r="AZ2394" s="15"/>
      <c r="BA2394" s="15"/>
      <c r="BB2394" s="15"/>
      <c r="BC2394" s="15"/>
      <c r="BD2394" s="15"/>
      <c r="BE2394" s="15"/>
      <c r="BF2394" s="15"/>
      <c r="BG2394" s="15"/>
      <c r="BH2394" s="15"/>
      <c r="BI2394" s="15"/>
      <c r="BJ2394" s="15"/>
      <c r="BK2394" s="15"/>
      <c r="BL2394" s="15"/>
      <c r="BM2394" s="15"/>
      <c r="BN2394" s="15"/>
      <c r="BO2394" s="15"/>
    </row>
    <row r="2395" spans="1:67" ht="15" customHeight="1" x14ac:dyDescent="0.75">
      <c r="A2395" s="10">
        <v>0</v>
      </c>
      <c r="B2395" s="11">
        <v>14400</v>
      </c>
      <c r="C2395" s="11">
        <v>89605</v>
      </c>
      <c r="D2395" s="11">
        <v>106290</v>
      </c>
      <c r="E2395" s="11">
        <v>20</v>
      </c>
      <c r="F2395" s="11">
        <v>0</v>
      </c>
      <c r="G2395" s="11">
        <v>0</v>
      </c>
      <c r="H2395" s="11">
        <v>121.74760077000001</v>
      </c>
      <c r="I2395" s="11">
        <v>4</v>
      </c>
      <c r="J2395" s="11">
        <v>24</v>
      </c>
      <c r="K2395" s="11">
        <v>29.303549010000001</v>
      </c>
      <c r="L2395" s="11" t="s">
        <v>13</v>
      </c>
      <c r="M2395" s="11" t="s">
        <v>14</v>
      </c>
      <c r="N2395" s="11">
        <f t="shared" si="259"/>
        <v>1</v>
      </c>
      <c r="O2395" s="11">
        <f t="shared" si="260"/>
        <v>0</v>
      </c>
      <c r="P2395" s="11">
        <f t="shared" si="261"/>
        <v>1</v>
      </c>
      <c r="Q2395" s="11">
        <f t="shared" si="262"/>
        <v>0</v>
      </c>
      <c r="R2395" s="11">
        <f t="shared" si="263"/>
        <v>0</v>
      </c>
      <c r="S2395" s="11">
        <f t="shared" si="264"/>
        <v>0</v>
      </c>
      <c r="T2395" s="9">
        <f t="shared" si="265"/>
        <v>121.74760077000001</v>
      </c>
      <c r="AT2395" s="18"/>
      <c r="AU2395" s="15"/>
      <c r="AV2395" s="15"/>
      <c r="AW2395" s="15"/>
      <c r="AX2395" s="15"/>
      <c r="AY2395" s="15"/>
      <c r="AZ2395" s="15"/>
      <c r="BA2395" s="15"/>
      <c r="BB2395" s="15"/>
      <c r="BC2395" s="15"/>
      <c r="BD2395" s="15"/>
      <c r="BE2395" s="15"/>
      <c r="BF2395" s="15"/>
      <c r="BG2395" s="15"/>
      <c r="BH2395" s="15"/>
      <c r="BI2395" s="15"/>
      <c r="BJ2395" s="15"/>
      <c r="BK2395" s="15"/>
      <c r="BL2395" s="15"/>
      <c r="BM2395" s="15"/>
      <c r="BN2395" s="15"/>
      <c r="BO2395" s="15"/>
    </row>
    <row r="2396" spans="1:67" ht="15" customHeight="1" x14ac:dyDescent="0.75">
      <c r="A2396" s="10">
        <v>0</v>
      </c>
      <c r="B2396" s="11">
        <v>14400</v>
      </c>
      <c r="C2396" s="11">
        <v>45516</v>
      </c>
      <c r="D2396" s="11">
        <v>63924</v>
      </c>
      <c r="E2396" s="11"/>
      <c r="F2396" s="11">
        <v>0</v>
      </c>
      <c r="G2396" s="11">
        <v>0</v>
      </c>
      <c r="H2396" s="11">
        <v>109.33079807999999</v>
      </c>
      <c r="I2396" s="11">
        <v>1</v>
      </c>
      <c r="J2396" s="11">
        <v>19</v>
      </c>
      <c r="K2396" s="11">
        <v>40.871987202</v>
      </c>
      <c r="L2396" s="11" t="s">
        <v>20</v>
      </c>
      <c r="M2396" s="11" t="s">
        <v>14</v>
      </c>
      <c r="N2396" s="11">
        <f t="shared" si="259"/>
        <v>0</v>
      </c>
      <c r="O2396" s="11">
        <f t="shared" si="260"/>
        <v>0</v>
      </c>
      <c r="P2396" s="11">
        <f t="shared" si="261"/>
        <v>1</v>
      </c>
      <c r="Q2396" s="11">
        <f t="shared" si="262"/>
        <v>0</v>
      </c>
      <c r="R2396" s="11">
        <f t="shared" si="263"/>
        <v>0</v>
      </c>
      <c r="S2396" s="11">
        <f t="shared" si="264"/>
        <v>0</v>
      </c>
      <c r="T2396" s="9">
        <f t="shared" si="265"/>
        <v>0</v>
      </c>
      <c r="AT2396" s="18"/>
      <c r="AU2396" s="15"/>
      <c r="AV2396" s="15"/>
      <c r="AW2396" s="15"/>
      <c r="AX2396" s="15"/>
      <c r="AY2396" s="15"/>
      <c r="AZ2396" s="15"/>
      <c r="BA2396" s="15"/>
      <c r="BB2396" s="15"/>
      <c r="BC2396" s="15"/>
      <c r="BD2396" s="15"/>
      <c r="BE2396" s="15"/>
      <c r="BF2396" s="15"/>
      <c r="BG2396" s="15"/>
      <c r="BH2396" s="15"/>
      <c r="BI2396" s="15"/>
      <c r="BJ2396" s="15"/>
      <c r="BK2396" s="15"/>
      <c r="BL2396" s="15"/>
      <c r="BM2396" s="15"/>
      <c r="BN2396" s="15"/>
      <c r="BO2396" s="15"/>
    </row>
    <row r="2397" spans="1:67" ht="15" customHeight="1" x14ac:dyDescent="0.75">
      <c r="A2397" s="10">
        <v>0</v>
      </c>
      <c r="B2397" s="11">
        <v>14400</v>
      </c>
      <c r="C2397" s="11">
        <v>75360</v>
      </c>
      <c r="D2397" s="11">
        <v>105737</v>
      </c>
      <c r="E2397" s="11">
        <v>8</v>
      </c>
      <c r="F2397" s="11">
        <v>0</v>
      </c>
      <c r="G2397" s="11">
        <v>0</v>
      </c>
      <c r="H2397" s="11">
        <v>121.298029</v>
      </c>
      <c r="I2397" s="11">
        <v>1</v>
      </c>
      <c r="J2397" s="11">
        <v>27</v>
      </c>
      <c r="K2397" s="11">
        <v>24.761899591999999</v>
      </c>
      <c r="L2397" s="11" t="s">
        <v>13</v>
      </c>
      <c r="M2397" s="11" t="s">
        <v>18</v>
      </c>
      <c r="N2397" s="11">
        <f t="shared" si="259"/>
        <v>1</v>
      </c>
      <c r="O2397" s="11">
        <f t="shared" si="260"/>
        <v>0</v>
      </c>
      <c r="P2397" s="11">
        <f t="shared" si="261"/>
        <v>0</v>
      </c>
      <c r="Q2397" s="11">
        <f t="shared" si="262"/>
        <v>0</v>
      </c>
      <c r="R2397" s="11">
        <f t="shared" si="263"/>
        <v>0</v>
      </c>
      <c r="S2397" s="11">
        <f t="shared" si="264"/>
        <v>1</v>
      </c>
      <c r="T2397" s="9">
        <f t="shared" si="265"/>
        <v>121.298029</v>
      </c>
      <c r="AT2397" s="18"/>
      <c r="AU2397" s="15"/>
      <c r="AV2397" s="15"/>
      <c r="AW2397" s="15"/>
      <c r="AX2397" s="15"/>
      <c r="AY2397" s="15"/>
      <c r="AZ2397" s="15"/>
      <c r="BA2397" s="15"/>
      <c r="BB2397" s="15"/>
      <c r="BC2397" s="15"/>
      <c r="BD2397" s="15"/>
      <c r="BE2397" s="15"/>
      <c r="BF2397" s="15"/>
      <c r="BG2397" s="15"/>
      <c r="BH2397" s="15"/>
      <c r="BI2397" s="15"/>
      <c r="BJ2397" s="15"/>
      <c r="BK2397" s="15"/>
      <c r="BL2397" s="15"/>
      <c r="BM2397" s="15"/>
      <c r="BN2397" s="15"/>
      <c r="BO2397" s="15"/>
    </row>
    <row r="2398" spans="1:67" ht="15" customHeight="1" x14ac:dyDescent="0.75">
      <c r="A2398" s="10">
        <v>0</v>
      </c>
      <c r="B2398" s="11">
        <v>14400</v>
      </c>
      <c r="C2398" s="11">
        <v>79288</v>
      </c>
      <c r="D2398" s="11">
        <v>92391</v>
      </c>
      <c r="E2398" s="11">
        <v>8</v>
      </c>
      <c r="F2398" s="11">
        <v>0</v>
      </c>
      <c r="G2398" s="11">
        <v>1</v>
      </c>
      <c r="H2398" s="11">
        <v>341.50155907999999</v>
      </c>
      <c r="I2398" s="11"/>
      <c r="J2398" s="11">
        <v>41</v>
      </c>
      <c r="K2398" s="11">
        <v>39.435496901</v>
      </c>
      <c r="L2398" s="11" t="s">
        <v>20</v>
      </c>
      <c r="M2398" s="11" t="s">
        <v>18</v>
      </c>
      <c r="N2398" s="11">
        <f t="shared" si="259"/>
        <v>0</v>
      </c>
      <c r="O2398" s="11">
        <f t="shared" si="260"/>
        <v>0</v>
      </c>
      <c r="P2398" s="11">
        <f t="shared" si="261"/>
        <v>0</v>
      </c>
      <c r="Q2398" s="11">
        <f t="shared" si="262"/>
        <v>0</v>
      </c>
      <c r="R2398" s="11">
        <f t="shared" si="263"/>
        <v>0</v>
      </c>
      <c r="S2398" s="11">
        <f t="shared" si="264"/>
        <v>1</v>
      </c>
      <c r="T2398" s="9">
        <f t="shared" si="265"/>
        <v>0</v>
      </c>
      <c r="AT2398" s="18"/>
      <c r="AU2398" s="15"/>
      <c r="AV2398" s="15"/>
      <c r="AW2398" s="15"/>
      <c r="AX2398" s="15"/>
      <c r="AY2398" s="15"/>
      <c r="AZ2398" s="15"/>
      <c r="BA2398" s="15"/>
      <c r="BB2398" s="15"/>
      <c r="BC2398" s="15"/>
      <c r="BD2398" s="15"/>
      <c r="BE2398" s="15"/>
      <c r="BF2398" s="15"/>
      <c r="BG2398" s="15"/>
      <c r="BH2398" s="15"/>
      <c r="BI2398" s="15"/>
      <c r="BJ2398" s="15"/>
      <c r="BK2398" s="15"/>
      <c r="BL2398" s="15"/>
      <c r="BM2398" s="15"/>
      <c r="BN2398" s="15"/>
      <c r="BO2398" s="15"/>
    </row>
    <row r="2399" spans="1:67" ht="15" customHeight="1" x14ac:dyDescent="0.75">
      <c r="A2399" s="10">
        <v>0</v>
      </c>
      <c r="B2399" s="11">
        <v>14400</v>
      </c>
      <c r="C2399" s="11">
        <v>46551</v>
      </c>
      <c r="D2399" s="11">
        <v>68545</v>
      </c>
      <c r="E2399" s="11">
        <v>7</v>
      </c>
      <c r="F2399" s="11">
        <v>0</v>
      </c>
      <c r="G2399" s="11">
        <v>0</v>
      </c>
      <c r="H2399" s="11">
        <v>118.74648606</v>
      </c>
      <c r="I2399" s="11">
        <v>3</v>
      </c>
      <c r="J2399" s="11">
        <v>49</v>
      </c>
      <c r="K2399" s="11">
        <v>29.571263376000001</v>
      </c>
      <c r="L2399" s="11" t="s">
        <v>20</v>
      </c>
      <c r="M2399" s="11" t="s">
        <v>14</v>
      </c>
      <c r="N2399" s="11">
        <f t="shared" si="259"/>
        <v>0</v>
      </c>
      <c r="O2399" s="11">
        <f t="shared" si="260"/>
        <v>0</v>
      </c>
      <c r="P2399" s="11">
        <f t="shared" si="261"/>
        <v>1</v>
      </c>
      <c r="Q2399" s="11">
        <f t="shared" si="262"/>
        <v>0</v>
      </c>
      <c r="R2399" s="11">
        <f t="shared" si="263"/>
        <v>0</v>
      </c>
      <c r="S2399" s="11">
        <f t="shared" si="264"/>
        <v>0</v>
      </c>
      <c r="T2399" s="9">
        <f t="shared" si="265"/>
        <v>0</v>
      </c>
      <c r="AT2399" s="18"/>
      <c r="AU2399" s="15"/>
      <c r="AV2399" s="15"/>
      <c r="AW2399" s="15"/>
      <c r="AX2399" s="15"/>
      <c r="AY2399" s="15"/>
      <c r="AZ2399" s="15"/>
      <c r="BA2399" s="15"/>
      <c r="BB2399" s="15"/>
      <c r="BC2399" s="15"/>
      <c r="BD2399" s="15"/>
      <c r="BE2399" s="15"/>
      <c r="BF2399" s="15"/>
      <c r="BG2399" s="15"/>
      <c r="BH2399" s="15"/>
      <c r="BI2399" s="15"/>
      <c r="BJ2399" s="15"/>
      <c r="BK2399" s="15"/>
      <c r="BL2399" s="15"/>
      <c r="BM2399" s="15"/>
      <c r="BN2399" s="15"/>
      <c r="BO2399" s="15"/>
    </row>
    <row r="2400" spans="1:67" ht="15" customHeight="1" x14ac:dyDescent="0.75">
      <c r="A2400" s="10">
        <v>0</v>
      </c>
      <c r="B2400" s="11">
        <v>14400</v>
      </c>
      <c r="C2400" s="11">
        <v>80123</v>
      </c>
      <c r="D2400" s="11">
        <v>102223</v>
      </c>
      <c r="E2400" s="11">
        <v>9</v>
      </c>
      <c r="F2400" s="11">
        <v>2</v>
      </c>
      <c r="G2400" s="11">
        <v>0</v>
      </c>
      <c r="H2400" s="11">
        <v>176.418283</v>
      </c>
      <c r="I2400" s="11">
        <v>0</v>
      </c>
      <c r="J2400" s="11">
        <v>30</v>
      </c>
      <c r="K2400" s="11">
        <v>27.644954624</v>
      </c>
      <c r="L2400" s="11" t="s">
        <v>20</v>
      </c>
      <c r="M2400" s="11" t="s">
        <v>18</v>
      </c>
      <c r="N2400" s="11">
        <f t="shared" si="259"/>
        <v>0</v>
      </c>
      <c r="O2400" s="11">
        <f t="shared" si="260"/>
        <v>0</v>
      </c>
      <c r="P2400" s="11">
        <f t="shared" si="261"/>
        <v>0</v>
      </c>
      <c r="Q2400" s="11">
        <f t="shared" si="262"/>
        <v>0</v>
      </c>
      <c r="R2400" s="11">
        <f t="shared" si="263"/>
        <v>0</v>
      </c>
      <c r="S2400" s="11">
        <f t="shared" si="264"/>
        <v>1</v>
      </c>
      <c r="T2400" s="9">
        <f t="shared" si="265"/>
        <v>0</v>
      </c>
      <c r="AT2400" s="18"/>
      <c r="AU2400" s="15"/>
      <c r="AV2400" s="15"/>
      <c r="AW2400" s="15"/>
      <c r="AX2400" s="15"/>
      <c r="AY2400" s="15"/>
      <c r="AZ2400" s="15"/>
      <c r="BA2400" s="15"/>
      <c r="BB2400" s="15"/>
      <c r="BC2400" s="15"/>
      <c r="BD2400" s="15"/>
      <c r="BE2400" s="15"/>
      <c r="BF2400" s="15"/>
      <c r="BG2400" s="15"/>
      <c r="BH2400" s="15"/>
      <c r="BI2400" s="15"/>
      <c r="BJ2400" s="15"/>
      <c r="BK2400" s="15"/>
      <c r="BL2400" s="15"/>
      <c r="BM2400" s="15"/>
      <c r="BN2400" s="15"/>
      <c r="BO2400" s="15"/>
    </row>
    <row r="2401" spans="1:67" ht="15" customHeight="1" x14ac:dyDescent="0.75">
      <c r="A2401" s="10">
        <v>0</v>
      </c>
      <c r="B2401" s="11">
        <v>14400</v>
      </c>
      <c r="C2401" s="11">
        <v>45138</v>
      </c>
      <c r="D2401" s="11">
        <v>52029</v>
      </c>
      <c r="E2401" s="11"/>
      <c r="F2401" s="11">
        <v>0</v>
      </c>
      <c r="G2401" s="11">
        <v>0</v>
      </c>
      <c r="H2401" s="11">
        <v>94.385394539999993</v>
      </c>
      <c r="I2401" s="11">
        <v>0</v>
      </c>
      <c r="J2401" s="11">
        <v>15</v>
      </c>
      <c r="K2401" s="11">
        <v>40.136054213000001</v>
      </c>
      <c r="L2401" s="11" t="s">
        <v>20</v>
      </c>
      <c r="M2401" s="11" t="s">
        <v>14</v>
      </c>
      <c r="N2401" s="11">
        <f t="shared" si="259"/>
        <v>0</v>
      </c>
      <c r="O2401" s="11">
        <f t="shared" si="260"/>
        <v>0</v>
      </c>
      <c r="P2401" s="11">
        <f t="shared" si="261"/>
        <v>1</v>
      </c>
      <c r="Q2401" s="11">
        <f t="shared" si="262"/>
        <v>0</v>
      </c>
      <c r="R2401" s="11">
        <f t="shared" si="263"/>
        <v>0</v>
      </c>
      <c r="S2401" s="11">
        <f t="shared" si="264"/>
        <v>0</v>
      </c>
      <c r="T2401" s="9">
        <f t="shared" si="265"/>
        <v>0</v>
      </c>
      <c r="AT2401" s="18"/>
      <c r="AU2401" s="15"/>
      <c r="AV2401" s="15"/>
      <c r="AW2401" s="15"/>
      <c r="AX2401" s="15"/>
      <c r="AY2401" s="15"/>
      <c r="AZ2401" s="15"/>
      <c r="BA2401" s="15"/>
      <c r="BB2401" s="15"/>
      <c r="BC2401" s="15"/>
      <c r="BD2401" s="15"/>
      <c r="BE2401" s="15"/>
      <c r="BF2401" s="15"/>
      <c r="BG2401" s="15"/>
      <c r="BH2401" s="15"/>
      <c r="BI2401" s="15"/>
      <c r="BJ2401" s="15"/>
      <c r="BK2401" s="15"/>
      <c r="BL2401" s="15"/>
      <c r="BM2401" s="15"/>
      <c r="BN2401" s="15"/>
      <c r="BO2401" s="15"/>
    </row>
    <row r="2402" spans="1:67" ht="15" customHeight="1" x14ac:dyDescent="0.75">
      <c r="A2402" s="10">
        <v>0</v>
      </c>
      <c r="B2402" s="11">
        <v>14400</v>
      </c>
      <c r="C2402" s="11">
        <v>111914</v>
      </c>
      <c r="D2402" s="11">
        <v>142105</v>
      </c>
      <c r="E2402" s="11">
        <v>3</v>
      </c>
      <c r="F2402" s="11">
        <v>0</v>
      </c>
      <c r="G2402" s="11">
        <v>0</v>
      </c>
      <c r="H2402" s="11">
        <v>284.51696602999999</v>
      </c>
      <c r="I2402" s="11">
        <v>1</v>
      </c>
      <c r="J2402" s="11">
        <v>46</v>
      </c>
      <c r="K2402" s="11">
        <v>32.911384663</v>
      </c>
      <c r="L2402" s="11" t="s">
        <v>20</v>
      </c>
      <c r="M2402" s="11" t="s">
        <v>18</v>
      </c>
      <c r="N2402" s="11">
        <f t="shared" si="259"/>
        <v>0</v>
      </c>
      <c r="O2402" s="11">
        <f t="shared" si="260"/>
        <v>0</v>
      </c>
      <c r="P2402" s="11">
        <f t="shared" si="261"/>
        <v>0</v>
      </c>
      <c r="Q2402" s="11">
        <f t="shared" si="262"/>
        <v>0</v>
      </c>
      <c r="R2402" s="11">
        <f t="shared" si="263"/>
        <v>0</v>
      </c>
      <c r="S2402" s="11">
        <f t="shared" si="264"/>
        <v>1</v>
      </c>
      <c r="T2402" s="9">
        <f t="shared" si="265"/>
        <v>0</v>
      </c>
      <c r="AT2402" s="18"/>
      <c r="AU2402" s="15"/>
      <c r="AV2402" s="15"/>
      <c r="AW2402" s="15"/>
      <c r="AX2402" s="15"/>
      <c r="AY2402" s="15"/>
      <c r="AZ2402" s="15"/>
      <c r="BA2402" s="15"/>
      <c r="BB2402" s="15"/>
      <c r="BC2402" s="15"/>
      <c r="BD2402" s="15"/>
      <c r="BE2402" s="15"/>
      <c r="BF2402" s="15"/>
      <c r="BG2402" s="15"/>
      <c r="BH2402" s="15"/>
      <c r="BI2402" s="15"/>
      <c r="BJ2402" s="15"/>
      <c r="BK2402" s="15"/>
      <c r="BL2402" s="15"/>
      <c r="BM2402" s="15"/>
      <c r="BN2402" s="15"/>
      <c r="BO2402" s="15"/>
    </row>
    <row r="2403" spans="1:67" ht="15" customHeight="1" x14ac:dyDescent="0.75">
      <c r="A2403" s="10">
        <v>0</v>
      </c>
      <c r="B2403" s="11">
        <v>14400</v>
      </c>
      <c r="C2403" s="11">
        <v>100487</v>
      </c>
      <c r="D2403" s="11">
        <v>118911</v>
      </c>
      <c r="E2403" s="11">
        <v>11</v>
      </c>
      <c r="F2403" s="11">
        <v>0</v>
      </c>
      <c r="G2403" s="11">
        <v>0</v>
      </c>
      <c r="H2403" s="11">
        <v>179.34102702000001</v>
      </c>
      <c r="I2403" s="11">
        <v>0</v>
      </c>
      <c r="J2403" s="11">
        <v>27</v>
      </c>
      <c r="K2403" s="11">
        <v>35.852863710999998</v>
      </c>
      <c r="L2403" s="11" t="s">
        <v>20</v>
      </c>
      <c r="M2403" s="11" t="s">
        <v>14</v>
      </c>
      <c r="N2403" s="11">
        <f t="shared" si="259"/>
        <v>0</v>
      </c>
      <c r="O2403" s="11">
        <f t="shared" si="260"/>
        <v>0</v>
      </c>
      <c r="P2403" s="11">
        <f t="shared" si="261"/>
        <v>1</v>
      </c>
      <c r="Q2403" s="11">
        <f t="shared" si="262"/>
        <v>0</v>
      </c>
      <c r="R2403" s="11">
        <f t="shared" si="263"/>
        <v>0</v>
      </c>
      <c r="S2403" s="11">
        <f t="shared" si="264"/>
        <v>0</v>
      </c>
      <c r="T2403" s="9">
        <f t="shared" si="265"/>
        <v>0</v>
      </c>
      <c r="AT2403" s="18"/>
      <c r="AU2403" s="15"/>
      <c r="AV2403" s="15"/>
      <c r="AW2403" s="15"/>
      <c r="AX2403" s="15"/>
      <c r="AY2403" s="15"/>
      <c r="AZ2403" s="15"/>
      <c r="BA2403" s="15"/>
      <c r="BB2403" s="15"/>
      <c r="BC2403" s="15"/>
      <c r="BD2403" s="15"/>
      <c r="BE2403" s="15"/>
      <c r="BF2403" s="15"/>
      <c r="BG2403" s="15"/>
      <c r="BH2403" s="15"/>
      <c r="BI2403" s="15"/>
      <c r="BJ2403" s="15"/>
      <c r="BK2403" s="15"/>
      <c r="BL2403" s="15"/>
      <c r="BM2403" s="15"/>
      <c r="BN2403" s="15"/>
      <c r="BO2403" s="15"/>
    </row>
    <row r="2404" spans="1:67" ht="15" customHeight="1" x14ac:dyDescent="0.75">
      <c r="A2404" s="10">
        <v>0</v>
      </c>
      <c r="B2404" s="11">
        <v>14400</v>
      </c>
      <c r="C2404" s="11">
        <v>78777</v>
      </c>
      <c r="D2404" s="11">
        <v>103344</v>
      </c>
      <c r="E2404" s="11">
        <v>5</v>
      </c>
      <c r="F2404" s="11">
        <v>0</v>
      </c>
      <c r="G2404" s="11">
        <v>0</v>
      </c>
      <c r="H2404" s="11">
        <v>104.40459654</v>
      </c>
      <c r="I2404" s="11">
        <v>1</v>
      </c>
      <c r="J2404" s="11">
        <v>27</v>
      </c>
      <c r="K2404" s="11">
        <v>24.350857569999999</v>
      </c>
      <c r="L2404" s="11" t="s">
        <v>13</v>
      </c>
      <c r="M2404" s="11" t="s">
        <v>18</v>
      </c>
      <c r="N2404" s="11">
        <f t="shared" si="259"/>
        <v>1</v>
      </c>
      <c r="O2404" s="11">
        <f t="shared" si="260"/>
        <v>0</v>
      </c>
      <c r="P2404" s="11">
        <f t="shared" si="261"/>
        <v>0</v>
      </c>
      <c r="Q2404" s="11">
        <f t="shared" si="262"/>
        <v>0</v>
      </c>
      <c r="R2404" s="11">
        <f t="shared" si="263"/>
        <v>0</v>
      </c>
      <c r="S2404" s="11">
        <f t="shared" si="264"/>
        <v>1</v>
      </c>
      <c r="T2404" s="9">
        <f t="shared" si="265"/>
        <v>104.40459654</v>
      </c>
      <c r="AT2404" s="18"/>
      <c r="AU2404" s="15"/>
      <c r="AV2404" s="15"/>
      <c r="AW2404" s="15"/>
      <c r="AX2404" s="15"/>
      <c r="AY2404" s="15"/>
      <c r="AZ2404" s="15"/>
      <c r="BA2404" s="15"/>
      <c r="BB2404" s="15"/>
      <c r="BC2404" s="15"/>
      <c r="BD2404" s="15"/>
      <c r="BE2404" s="15"/>
      <c r="BF2404" s="15"/>
      <c r="BG2404" s="15"/>
      <c r="BH2404" s="15"/>
      <c r="BI2404" s="15"/>
      <c r="BJ2404" s="15"/>
      <c r="BK2404" s="15"/>
      <c r="BL2404" s="15"/>
      <c r="BM2404" s="15"/>
      <c r="BN2404" s="15"/>
      <c r="BO2404" s="15"/>
    </row>
    <row r="2405" spans="1:67" ht="15" customHeight="1" x14ac:dyDescent="0.75">
      <c r="A2405" s="10">
        <v>0</v>
      </c>
      <c r="B2405" s="11">
        <v>14500</v>
      </c>
      <c r="C2405" s="11">
        <v>52440</v>
      </c>
      <c r="D2405" s="11">
        <v>62150</v>
      </c>
      <c r="E2405" s="11">
        <v>4</v>
      </c>
      <c r="F2405" s="11">
        <v>0</v>
      </c>
      <c r="G2405" s="11">
        <v>0</v>
      </c>
      <c r="H2405" s="11">
        <v>174.67690038000001</v>
      </c>
      <c r="I2405" s="11">
        <v>0</v>
      </c>
      <c r="J2405" s="11">
        <v>13</v>
      </c>
      <c r="K2405" s="11">
        <v>27.191720909000001</v>
      </c>
      <c r="L2405" s="11" t="s">
        <v>20</v>
      </c>
      <c r="M2405" s="11" t="s">
        <v>14</v>
      </c>
      <c r="N2405" s="11">
        <f t="shared" si="259"/>
        <v>0</v>
      </c>
      <c r="O2405" s="11">
        <f t="shared" si="260"/>
        <v>0</v>
      </c>
      <c r="P2405" s="11">
        <f t="shared" si="261"/>
        <v>1</v>
      </c>
      <c r="Q2405" s="11">
        <f t="shared" si="262"/>
        <v>0</v>
      </c>
      <c r="R2405" s="11">
        <f t="shared" si="263"/>
        <v>0</v>
      </c>
      <c r="S2405" s="11">
        <f t="shared" si="264"/>
        <v>0</v>
      </c>
      <c r="T2405" s="9">
        <f t="shared" si="265"/>
        <v>0</v>
      </c>
      <c r="AT2405" s="18"/>
      <c r="AU2405" s="15"/>
      <c r="AV2405" s="15"/>
      <c r="AW2405" s="15"/>
      <c r="AX2405" s="15"/>
      <c r="AY2405" s="15"/>
      <c r="AZ2405" s="15"/>
      <c r="BA2405" s="15"/>
      <c r="BB2405" s="15"/>
      <c r="BC2405" s="15"/>
      <c r="BD2405" s="15"/>
      <c r="BE2405" s="15"/>
      <c r="BF2405" s="15"/>
      <c r="BG2405" s="15"/>
      <c r="BH2405" s="15"/>
      <c r="BI2405" s="15"/>
      <c r="BJ2405" s="15"/>
      <c r="BK2405" s="15"/>
      <c r="BL2405" s="15"/>
      <c r="BM2405" s="15"/>
      <c r="BN2405" s="15"/>
      <c r="BO2405" s="15"/>
    </row>
    <row r="2406" spans="1:67" ht="15" customHeight="1" x14ac:dyDescent="0.75">
      <c r="A2406" s="10">
        <v>0</v>
      </c>
      <c r="B2406" s="11">
        <v>14500</v>
      </c>
      <c r="C2406" s="11">
        <v>71511</v>
      </c>
      <c r="D2406" s="11">
        <v>88632</v>
      </c>
      <c r="E2406" s="11">
        <v>9</v>
      </c>
      <c r="F2406" s="11">
        <v>0</v>
      </c>
      <c r="G2406" s="11">
        <v>0</v>
      </c>
      <c r="H2406" s="11">
        <v>85.748149115000004</v>
      </c>
      <c r="I2406" s="11">
        <v>2</v>
      </c>
      <c r="J2406" s="11">
        <v>11</v>
      </c>
      <c r="K2406" s="11">
        <v>31.547811669000001</v>
      </c>
      <c r="L2406" s="11" t="s">
        <v>20</v>
      </c>
      <c r="M2406" s="11" t="s">
        <v>14</v>
      </c>
      <c r="N2406" s="11">
        <f t="shared" si="259"/>
        <v>0</v>
      </c>
      <c r="O2406" s="11">
        <f t="shared" si="260"/>
        <v>0</v>
      </c>
      <c r="P2406" s="11">
        <f t="shared" si="261"/>
        <v>1</v>
      </c>
      <c r="Q2406" s="11">
        <f t="shared" si="262"/>
        <v>0</v>
      </c>
      <c r="R2406" s="11">
        <f t="shared" si="263"/>
        <v>0</v>
      </c>
      <c r="S2406" s="11">
        <f t="shared" si="264"/>
        <v>0</v>
      </c>
      <c r="T2406" s="9">
        <f t="shared" si="265"/>
        <v>0</v>
      </c>
      <c r="AT2406" s="18"/>
      <c r="AU2406" s="15"/>
      <c r="AV2406" s="15"/>
      <c r="AW2406" s="15"/>
      <c r="AX2406" s="15"/>
      <c r="AY2406" s="15"/>
      <c r="AZ2406" s="15"/>
      <c r="BA2406" s="15"/>
      <c r="BB2406" s="15"/>
      <c r="BC2406" s="15"/>
      <c r="BD2406" s="15"/>
      <c r="BE2406" s="15"/>
      <c r="BF2406" s="15"/>
      <c r="BG2406" s="15"/>
      <c r="BH2406" s="15"/>
      <c r="BI2406" s="15"/>
      <c r="BJ2406" s="15"/>
      <c r="BK2406" s="15"/>
      <c r="BL2406" s="15"/>
      <c r="BM2406" s="15"/>
      <c r="BN2406" s="15"/>
      <c r="BO2406" s="15"/>
    </row>
    <row r="2407" spans="1:67" ht="15" customHeight="1" x14ac:dyDescent="0.75">
      <c r="A2407" s="10">
        <v>0</v>
      </c>
      <c r="B2407" s="11">
        <v>14500</v>
      </c>
      <c r="C2407" s="11">
        <v>54927</v>
      </c>
      <c r="D2407" s="11">
        <v>63177</v>
      </c>
      <c r="E2407" s="11">
        <v>3</v>
      </c>
      <c r="F2407" s="11">
        <v>0</v>
      </c>
      <c r="G2407" s="11">
        <v>0</v>
      </c>
      <c r="H2407" s="11">
        <v>178.93616767</v>
      </c>
      <c r="I2407" s="11">
        <v>0</v>
      </c>
      <c r="J2407" s="11">
        <v>14</v>
      </c>
      <c r="K2407" s="11">
        <v>27.062233475999999</v>
      </c>
      <c r="L2407" s="11" t="s">
        <v>20</v>
      </c>
      <c r="M2407" s="11" t="s">
        <v>14</v>
      </c>
      <c r="N2407" s="11">
        <f t="shared" si="259"/>
        <v>0</v>
      </c>
      <c r="O2407" s="11">
        <f t="shared" si="260"/>
        <v>0</v>
      </c>
      <c r="P2407" s="11">
        <f t="shared" si="261"/>
        <v>1</v>
      </c>
      <c r="Q2407" s="11">
        <f t="shared" si="262"/>
        <v>0</v>
      </c>
      <c r="R2407" s="11">
        <f t="shared" si="263"/>
        <v>0</v>
      </c>
      <c r="S2407" s="11">
        <f t="shared" si="264"/>
        <v>0</v>
      </c>
      <c r="T2407" s="9">
        <f t="shared" si="265"/>
        <v>0</v>
      </c>
      <c r="AT2407" s="18"/>
      <c r="AU2407" s="15"/>
      <c r="AV2407" s="15"/>
      <c r="AW2407" s="15"/>
      <c r="AX2407" s="15"/>
      <c r="AY2407" s="15"/>
      <c r="AZ2407" s="15"/>
      <c r="BA2407" s="15"/>
      <c r="BB2407" s="15"/>
      <c r="BC2407" s="15"/>
      <c r="BD2407" s="15"/>
      <c r="BE2407" s="15"/>
      <c r="BF2407" s="15"/>
      <c r="BG2407" s="15"/>
      <c r="BH2407" s="15"/>
      <c r="BI2407" s="15"/>
      <c r="BJ2407" s="15"/>
      <c r="BK2407" s="15"/>
      <c r="BL2407" s="15"/>
      <c r="BM2407" s="15"/>
      <c r="BN2407" s="15"/>
      <c r="BO2407" s="15"/>
    </row>
    <row r="2408" spans="1:67" ht="15" customHeight="1" x14ac:dyDescent="0.75">
      <c r="A2408" s="10">
        <v>0</v>
      </c>
      <c r="B2408" s="11">
        <v>14500</v>
      </c>
      <c r="C2408" s="11"/>
      <c r="D2408" s="11">
        <v>30625</v>
      </c>
      <c r="E2408" s="11">
        <v>11</v>
      </c>
      <c r="F2408" s="11"/>
      <c r="G2408" s="11"/>
      <c r="H2408" s="11">
        <v>89.856577087000005</v>
      </c>
      <c r="I2408" s="11">
        <v>2</v>
      </c>
      <c r="J2408" s="11">
        <v>9</v>
      </c>
      <c r="K2408" s="11">
        <v>33.474513805000001</v>
      </c>
      <c r="L2408" s="11" t="s">
        <v>20</v>
      </c>
      <c r="M2408" s="11" t="s">
        <v>14</v>
      </c>
      <c r="N2408" s="11">
        <f t="shared" si="259"/>
        <v>0</v>
      </c>
      <c r="O2408" s="11">
        <f t="shared" si="260"/>
        <v>0</v>
      </c>
      <c r="P2408" s="11">
        <f t="shared" si="261"/>
        <v>1</v>
      </c>
      <c r="Q2408" s="11">
        <f t="shared" si="262"/>
        <v>0</v>
      </c>
      <c r="R2408" s="11">
        <f t="shared" si="263"/>
        <v>0</v>
      </c>
      <c r="S2408" s="11">
        <f t="shared" si="264"/>
        <v>0</v>
      </c>
      <c r="T2408" s="9">
        <f t="shared" si="265"/>
        <v>0</v>
      </c>
      <c r="AT2408" s="18"/>
      <c r="AU2408" s="15"/>
      <c r="AV2408" s="15"/>
      <c r="AW2408" s="15"/>
      <c r="AX2408" s="15"/>
      <c r="AY2408" s="15"/>
      <c r="AZ2408" s="15"/>
      <c r="BA2408" s="15"/>
      <c r="BB2408" s="15"/>
      <c r="BC2408" s="15"/>
      <c r="BD2408" s="15"/>
      <c r="BE2408" s="15"/>
      <c r="BF2408" s="15"/>
      <c r="BG2408" s="15"/>
      <c r="BH2408" s="15"/>
      <c r="BI2408" s="15"/>
      <c r="BJ2408" s="15"/>
      <c r="BK2408" s="15"/>
      <c r="BL2408" s="15"/>
      <c r="BM2408" s="15"/>
      <c r="BN2408" s="15"/>
      <c r="BO2408" s="15"/>
    </row>
    <row r="2409" spans="1:67" ht="15" customHeight="1" x14ac:dyDescent="0.75">
      <c r="A2409" s="10">
        <v>0</v>
      </c>
      <c r="B2409" s="11">
        <v>14500</v>
      </c>
      <c r="C2409" s="11">
        <v>70896</v>
      </c>
      <c r="D2409" s="11">
        <v>91652</v>
      </c>
      <c r="E2409" s="11">
        <v>24</v>
      </c>
      <c r="F2409" s="11">
        <v>0</v>
      </c>
      <c r="G2409" s="11">
        <v>0</v>
      </c>
      <c r="H2409" s="11">
        <v>163.99161436</v>
      </c>
      <c r="I2409" s="11">
        <v>2</v>
      </c>
      <c r="J2409" s="11">
        <v>13</v>
      </c>
      <c r="K2409" s="11">
        <v>41.492816337999997</v>
      </c>
      <c r="L2409" s="11" t="s">
        <v>13</v>
      </c>
      <c r="M2409" s="11" t="s">
        <v>15</v>
      </c>
      <c r="N2409" s="11">
        <f t="shared" si="259"/>
        <v>1</v>
      </c>
      <c r="O2409" s="11">
        <f t="shared" si="260"/>
        <v>0</v>
      </c>
      <c r="P2409" s="11">
        <f t="shared" si="261"/>
        <v>0</v>
      </c>
      <c r="Q2409" s="11">
        <f t="shared" si="262"/>
        <v>1</v>
      </c>
      <c r="R2409" s="11">
        <f t="shared" si="263"/>
        <v>0</v>
      </c>
      <c r="S2409" s="11">
        <f t="shared" si="264"/>
        <v>0</v>
      </c>
      <c r="T2409" s="9">
        <f t="shared" si="265"/>
        <v>163.99161436</v>
      </c>
      <c r="AT2409" s="18"/>
      <c r="AU2409" s="15"/>
      <c r="AV2409" s="15"/>
      <c r="AW2409" s="15"/>
      <c r="AX2409" s="15"/>
      <c r="AY2409" s="15"/>
      <c r="AZ2409" s="15"/>
      <c r="BA2409" s="15"/>
      <c r="BB2409" s="15"/>
      <c r="BC2409" s="15"/>
      <c r="BD2409" s="15"/>
      <c r="BE2409" s="15"/>
      <c r="BF2409" s="15"/>
      <c r="BG2409" s="15"/>
      <c r="BH2409" s="15"/>
      <c r="BI2409" s="15"/>
      <c r="BJ2409" s="15"/>
      <c r="BK2409" s="15"/>
      <c r="BL2409" s="15"/>
      <c r="BM2409" s="15"/>
      <c r="BN2409" s="15"/>
      <c r="BO2409" s="15"/>
    </row>
    <row r="2410" spans="1:67" ht="15" customHeight="1" x14ac:dyDescent="0.75">
      <c r="A2410" s="10">
        <v>0</v>
      </c>
      <c r="B2410" s="11">
        <v>14500</v>
      </c>
      <c r="C2410" s="11">
        <v>35799</v>
      </c>
      <c r="D2410" s="11">
        <v>51720</v>
      </c>
      <c r="E2410" s="11">
        <v>10</v>
      </c>
      <c r="F2410" s="11">
        <v>0</v>
      </c>
      <c r="G2410" s="11">
        <v>0</v>
      </c>
      <c r="H2410" s="11">
        <v>123.21810499</v>
      </c>
      <c r="I2410" s="11">
        <v>1</v>
      </c>
      <c r="J2410" s="11">
        <v>9</v>
      </c>
      <c r="K2410" s="11">
        <v>18.324935276000001</v>
      </c>
      <c r="L2410" s="11" t="s">
        <v>13</v>
      </c>
      <c r="M2410" s="11" t="s">
        <v>14</v>
      </c>
      <c r="N2410" s="11">
        <f t="shared" si="259"/>
        <v>1</v>
      </c>
      <c r="O2410" s="11">
        <f t="shared" si="260"/>
        <v>0</v>
      </c>
      <c r="P2410" s="11">
        <f t="shared" si="261"/>
        <v>1</v>
      </c>
      <c r="Q2410" s="11">
        <f t="shared" si="262"/>
        <v>0</v>
      </c>
      <c r="R2410" s="11">
        <f t="shared" si="263"/>
        <v>0</v>
      </c>
      <c r="S2410" s="11">
        <f t="shared" si="264"/>
        <v>0</v>
      </c>
      <c r="T2410" s="9">
        <f t="shared" si="265"/>
        <v>123.21810499</v>
      </c>
      <c r="AT2410" s="18"/>
      <c r="AU2410" s="15"/>
      <c r="AV2410" s="15"/>
      <c r="AW2410" s="15"/>
      <c r="AX2410" s="15"/>
      <c r="AY2410" s="15"/>
      <c r="AZ2410" s="15"/>
      <c r="BA2410" s="15"/>
      <c r="BB2410" s="15"/>
      <c r="BC2410" s="15"/>
      <c r="BD2410" s="15"/>
      <c r="BE2410" s="15"/>
      <c r="BF2410" s="15"/>
      <c r="BG2410" s="15"/>
      <c r="BH2410" s="15"/>
      <c r="BI2410" s="15"/>
      <c r="BJ2410" s="15"/>
      <c r="BK2410" s="15"/>
      <c r="BL2410" s="15"/>
      <c r="BM2410" s="15"/>
      <c r="BN2410" s="15"/>
      <c r="BO2410" s="15"/>
    </row>
    <row r="2411" spans="1:67" ht="15" customHeight="1" x14ac:dyDescent="0.75">
      <c r="A2411" s="10">
        <v>0</v>
      </c>
      <c r="B2411" s="11">
        <v>14500</v>
      </c>
      <c r="C2411" s="11">
        <v>67956</v>
      </c>
      <c r="D2411" s="11">
        <v>80318</v>
      </c>
      <c r="E2411" s="11">
        <v>1</v>
      </c>
      <c r="F2411" s="11">
        <v>0</v>
      </c>
      <c r="G2411" s="11">
        <v>0</v>
      </c>
      <c r="H2411" s="11">
        <v>233.39727318000001</v>
      </c>
      <c r="I2411" s="11">
        <v>2</v>
      </c>
      <c r="J2411" s="11">
        <v>26</v>
      </c>
      <c r="K2411" s="11">
        <v>31.316415415000002</v>
      </c>
      <c r="L2411" s="11" t="s">
        <v>20</v>
      </c>
      <c r="M2411" s="11" t="s">
        <v>14</v>
      </c>
      <c r="N2411" s="11">
        <f t="shared" si="259"/>
        <v>0</v>
      </c>
      <c r="O2411" s="11">
        <f t="shared" si="260"/>
        <v>0</v>
      </c>
      <c r="P2411" s="11">
        <f t="shared" si="261"/>
        <v>1</v>
      </c>
      <c r="Q2411" s="11">
        <f t="shared" si="262"/>
        <v>0</v>
      </c>
      <c r="R2411" s="11">
        <f t="shared" si="263"/>
        <v>0</v>
      </c>
      <c r="S2411" s="11">
        <f t="shared" si="264"/>
        <v>0</v>
      </c>
      <c r="T2411" s="9">
        <f t="shared" si="265"/>
        <v>0</v>
      </c>
      <c r="AT2411" s="18"/>
      <c r="AU2411" s="15"/>
      <c r="AV2411" s="15"/>
      <c r="AW2411" s="15"/>
      <c r="AX2411" s="15"/>
      <c r="AY2411" s="15"/>
      <c r="AZ2411" s="15"/>
      <c r="BA2411" s="15"/>
      <c r="BB2411" s="15"/>
      <c r="BC2411" s="15"/>
      <c r="BD2411" s="15"/>
      <c r="BE2411" s="15"/>
      <c r="BF2411" s="15"/>
      <c r="BG2411" s="15"/>
      <c r="BH2411" s="15"/>
      <c r="BI2411" s="15"/>
      <c r="BJ2411" s="15"/>
      <c r="BK2411" s="15"/>
      <c r="BL2411" s="15"/>
      <c r="BM2411" s="15"/>
      <c r="BN2411" s="15"/>
      <c r="BO2411" s="15"/>
    </row>
    <row r="2412" spans="1:67" ht="15" customHeight="1" x14ac:dyDescent="0.75">
      <c r="A2412" s="10">
        <v>1</v>
      </c>
      <c r="B2412" s="11">
        <v>14500</v>
      </c>
      <c r="C2412" s="11">
        <v>38986</v>
      </c>
      <c r="D2412" s="11">
        <v>49970</v>
      </c>
      <c r="E2412" s="11">
        <v>1</v>
      </c>
      <c r="F2412" s="11">
        <v>8</v>
      </c>
      <c r="G2412" s="11">
        <v>1</v>
      </c>
      <c r="H2412" s="11">
        <v>220.91726198999999</v>
      </c>
      <c r="I2412" s="11">
        <v>0</v>
      </c>
      <c r="J2412" s="11">
        <v>17</v>
      </c>
      <c r="K2412" s="11">
        <v>47.914521112999999</v>
      </c>
      <c r="L2412" s="11" t="s">
        <v>13</v>
      </c>
      <c r="M2412" s="11" t="s">
        <v>14</v>
      </c>
      <c r="N2412" s="11">
        <f t="shared" si="259"/>
        <v>1</v>
      </c>
      <c r="O2412" s="11">
        <f t="shared" si="260"/>
        <v>0</v>
      </c>
      <c r="P2412" s="11">
        <f t="shared" si="261"/>
        <v>1</v>
      </c>
      <c r="Q2412" s="11">
        <f t="shared" si="262"/>
        <v>0</v>
      </c>
      <c r="R2412" s="11">
        <f t="shared" si="263"/>
        <v>0</v>
      </c>
      <c r="S2412" s="11">
        <f t="shared" si="264"/>
        <v>0</v>
      </c>
      <c r="T2412" s="9">
        <f t="shared" si="265"/>
        <v>220.91726198999999</v>
      </c>
      <c r="AT2412" s="18"/>
      <c r="AU2412" s="15"/>
      <c r="AV2412" s="15"/>
      <c r="AW2412" s="15"/>
      <c r="AX2412" s="15"/>
      <c r="AY2412" s="15"/>
      <c r="AZ2412" s="15"/>
      <c r="BA2412" s="15"/>
      <c r="BB2412" s="15"/>
      <c r="BC2412" s="15"/>
      <c r="BD2412" s="15"/>
      <c r="BE2412" s="15"/>
      <c r="BF2412" s="15"/>
      <c r="BG2412" s="15"/>
      <c r="BH2412" s="15"/>
      <c r="BI2412" s="15"/>
      <c r="BJ2412" s="15"/>
      <c r="BK2412" s="15"/>
      <c r="BL2412" s="15"/>
      <c r="BM2412" s="15"/>
      <c r="BN2412" s="15"/>
      <c r="BO2412" s="15"/>
    </row>
    <row r="2413" spans="1:67" ht="15" customHeight="1" x14ac:dyDescent="0.75">
      <c r="A2413" s="10">
        <v>1</v>
      </c>
      <c r="B2413" s="11">
        <v>14500</v>
      </c>
      <c r="C2413" s="11">
        <v>69115</v>
      </c>
      <c r="D2413" s="11">
        <v>98900</v>
      </c>
      <c r="E2413" s="11">
        <v>18</v>
      </c>
      <c r="F2413" s="11">
        <v>0</v>
      </c>
      <c r="G2413" s="11">
        <v>0</v>
      </c>
      <c r="H2413" s="11">
        <v>177.86666667</v>
      </c>
      <c r="I2413" s="11"/>
      <c r="J2413" s="11">
        <v>11</v>
      </c>
      <c r="K2413" s="11"/>
      <c r="L2413" s="11" t="s">
        <v>20</v>
      </c>
      <c r="M2413" s="11" t="s">
        <v>14</v>
      </c>
      <c r="N2413" s="11">
        <f t="shared" si="259"/>
        <v>0</v>
      </c>
      <c r="O2413" s="11">
        <f t="shared" si="260"/>
        <v>0</v>
      </c>
      <c r="P2413" s="11">
        <f t="shared" si="261"/>
        <v>1</v>
      </c>
      <c r="Q2413" s="11">
        <f t="shared" si="262"/>
        <v>0</v>
      </c>
      <c r="R2413" s="11">
        <f t="shared" si="263"/>
        <v>0</v>
      </c>
      <c r="S2413" s="11">
        <f t="shared" si="264"/>
        <v>0</v>
      </c>
      <c r="T2413" s="9">
        <f t="shared" si="265"/>
        <v>0</v>
      </c>
      <c r="AT2413" s="18"/>
      <c r="AU2413" s="15"/>
      <c r="AV2413" s="15"/>
      <c r="AW2413" s="15"/>
      <c r="AX2413" s="15"/>
      <c r="AY2413" s="15"/>
      <c r="AZ2413" s="15"/>
      <c r="BA2413" s="15"/>
      <c r="BB2413" s="15"/>
      <c r="BC2413" s="15"/>
      <c r="BD2413" s="15"/>
      <c r="BE2413" s="15"/>
      <c r="BF2413" s="15"/>
      <c r="BG2413" s="15"/>
      <c r="BH2413" s="15"/>
      <c r="BI2413" s="15"/>
      <c r="BJ2413" s="15"/>
      <c r="BK2413" s="15"/>
      <c r="BL2413" s="15"/>
      <c r="BM2413" s="15"/>
      <c r="BN2413" s="15"/>
      <c r="BO2413" s="15"/>
    </row>
    <row r="2414" spans="1:67" ht="15" customHeight="1" x14ac:dyDescent="0.75">
      <c r="A2414" s="10">
        <v>0</v>
      </c>
      <c r="B2414" s="11">
        <v>14500</v>
      </c>
      <c r="C2414" s="11">
        <v>49348</v>
      </c>
      <c r="D2414" s="11">
        <v>68000</v>
      </c>
      <c r="E2414" s="11">
        <v>0.2</v>
      </c>
      <c r="F2414" s="11">
        <v>0</v>
      </c>
      <c r="G2414" s="11">
        <v>0</v>
      </c>
      <c r="H2414" s="11">
        <v>178.6</v>
      </c>
      <c r="I2414" s="11">
        <v>0</v>
      </c>
      <c r="J2414" s="11">
        <v>25</v>
      </c>
      <c r="K2414" s="11"/>
      <c r="L2414" s="11" t="s">
        <v>20</v>
      </c>
      <c r="M2414" s="11" t="s">
        <v>15</v>
      </c>
      <c r="N2414" s="11">
        <f t="shared" si="259"/>
        <v>0</v>
      </c>
      <c r="O2414" s="11">
        <f t="shared" si="260"/>
        <v>0</v>
      </c>
      <c r="P2414" s="11">
        <f t="shared" si="261"/>
        <v>0</v>
      </c>
      <c r="Q2414" s="11">
        <f t="shared" si="262"/>
        <v>1</v>
      </c>
      <c r="R2414" s="11">
        <f t="shared" si="263"/>
        <v>0</v>
      </c>
      <c r="S2414" s="11">
        <f t="shared" si="264"/>
        <v>0</v>
      </c>
      <c r="T2414" s="9">
        <f t="shared" si="265"/>
        <v>0</v>
      </c>
      <c r="AT2414" s="18"/>
      <c r="AU2414" s="15"/>
      <c r="AV2414" s="15"/>
      <c r="AW2414" s="15"/>
      <c r="AX2414" s="15"/>
      <c r="AY2414" s="15"/>
      <c r="AZ2414" s="15"/>
      <c r="BA2414" s="15"/>
      <c r="BB2414" s="15"/>
      <c r="BC2414" s="15"/>
      <c r="BD2414" s="15"/>
      <c r="BE2414" s="15"/>
      <c r="BF2414" s="15"/>
      <c r="BG2414" s="15"/>
      <c r="BH2414" s="15"/>
      <c r="BI2414" s="15"/>
      <c r="BJ2414" s="15"/>
      <c r="BK2414" s="15"/>
      <c r="BL2414" s="15"/>
      <c r="BM2414" s="15"/>
      <c r="BN2414" s="15"/>
      <c r="BO2414" s="15"/>
    </row>
    <row r="2415" spans="1:67" ht="15" customHeight="1" x14ac:dyDescent="0.75">
      <c r="A2415" s="10">
        <v>1</v>
      </c>
      <c r="B2415" s="11">
        <v>14500</v>
      </c>
      <c r="C2415" s="11">
        <v>149000</v>
      </c>
      <c r="D2415" s="11"/>
      <c r="E2415" s="11">
        <v>25</v>
      </c>
      <c r="F2415" s="11">
        <v>0</v>
      </c>
      <c r="G2415" s="11">
        <v>2</v>
      </c>
      <c r="H2415" s="11">
        <v>384.5</v>
      </c>
      <c r="I2415" s="11">
        <v>0</v>
      </c>
      <c r="J2415" s="11">
        <v>71</v>
      </c>
      <c r="K2415" s="11"/>
      <c r="L2415" s="11" t="s">
        <v>20</v>
      </c>
      <c r="M2415" s="11" t="s">
        <v>18</v>
      </c>
      <c r="N2415" s="11">
        <f t="shared" si="259"/>
        <v>0</v>
      </c>
      <c r="O2415" s="11">
        <f t="shared" si="260"/>
        <v>0</v>
      </c>
      <c r="P2415" s="11">
        <f t="shared" si="261"/>
        <v>0</v>
      </c>
      <c r="Q2415" s="11">
        <f t="shared" si="262"/>
        <v>0</v>
      </c>
      <c r="R2415" s="11">
        <f t="shared" si="263"/>
        <v>0</v>
      </c>
      <c r="S2415" s="11">
        <f t="shared" si="264"/>
        <v>1</v>
      </c>
      <c r="T2415" s="9">
        <f t="shared" si="265"/>
        <v>0</v>
      </c>
      <c r="AT2415" s="18"/>
      <c r="AU2415" s="15"/>
      <c r="AV2415" s="15"/>
      <c r="AW2415" s="15"/>
      <c r="AX2415" s="15"/>
      <c r="AY2415" s="15"/>
      <c r="AZ2415" s="15"/>
      <c r="BA2415" s="15"/>
      <c r="BB2415" s="15"/>
      <c r="BC2415" s="15"/>
      <c r="BD2415" s="15"/>
      <c r="BE2415" s="15"/>
      <c r="BF2415" s="15"/>
      <c r="BG2415" s="15"/>
      <c r="BH2415" s="15"/>
      <c r="BI2415" s="15"/>
      <c r="BJ2415" s="15"/>
      <c r="BK2415" s="15"/>
      <c r="BL2415" s="15"/>
      <c r="BM2415" s="15"/>
      <c r="BN2415" s="15"/>
      <c r="BO2415" s="15"/>
    </row>
    <row r="2416" spans="1:67" ht="15" customHeight="1" x14ac:dyDescent="0.75">
      <c r="A2416" s="10">
        <v>0</v>
      </c>
      <c r="B2416" s="11">
        <v>14500</v>
      </c>
      <c r="C2416" s="11">
        <v>100685</v>
      </c>
      <c r="D2416" s="11">
        <v>129840</v>
      </c>
      <c r="E2416" s="11">
        <v>9</v>
      </c>
      <c r="F2416" s="11">
        <v>0</v>
      </c>
      <c r="G2416" s="11">
        <v>0</v>
      </c>
      <c r="H2416" s="11">
        <v>166.84639629</v>
      </c>
      <c r="I2416" s="11">
        <v>2</v>
      </c>
      <c r="J2416" s="11">
        <v>32</v>
      </c>
      <c r="K2416" s="11">
        <v>27.527227051000001</v>
      </c>
      <c r="L2416" s="11" t="s">
        <v>13</v>
      </c>
      <c r="M2416" s="11" t="s">
        <v>18</v>
      </c>
      <c r="N2416" s="11">
        <f t="shared" si="259"/>
        <v>1</v>
      </c>
      <c r="O2416" s="11">
        <f t="shared" si="260"/>
        <v>0</v>
      </c>
      <c r="P2416" s="11">
        <f t="shared" si="261"/>
        <v>0</v>
      </c>
      <c r="Q2416" s="11">
        <f t="shared" si="262"/>
        <v>0</v>
      </c>
      <c r="R2416" s="11">
        <f t="shared" si="263"/>
        <v>0</v>
      </c>
      <c r="S2416" s="11">
        <f t="shared" si="264"/>
        <v>1</v>
      </c>
      <c r="T2416" s="9">
        <f t="shared" si="265"/>
        <v>166.84639629</v>
      </c>
      <c r="AT2416" s="18"/>
      <c r="AU2416" s="15"/>
      <c r="AV2416" s="15"/>
      <c r="AW2416" s="15"/>
      <c r="AX2416" s="15"/>
      <c r="AY2416" s="15"/>
      <c r="AZ2416" s="15"/>
      <c r="BA2416" s="15"/>
      <c r="BB2416" s="15"/>
      <c r="BC2416" s="15"/>
      <c r="BD2416" s="15"/>
      <c r="BE2416" s="15"/>
      <c r="BF2416" s="15"/>
      <c r="BG2416" s="15"/>
      <c r="BH2416" s="15"/>
      <c r="BI2416" s="15"/>
      <c r="BJ2416" s="15"/>
      <c r="BK2416" s="15"/>
      <c r="BL2416" s="15"/>
      <c r="BM2416" s="15"/>
      <c r="BN2416" s="15"/>
      <c r="BO2416" s="15"/>
    </row>
    <row r="2417" spans="1:67" ht="15" customHeight="1" x14ac:dyDescent="0.75">
      <c r="A2417" s="10">
        <v>0</v>
      </c>
      <c r="B2417" s="11">
        <v>14500</v>
      </c>
      <c r="C2417" s="11">
        <v>67631</v>
      </c>
      <c r="D2417" s="11">
        <v>89458</v>
      </c>
      <c r="E2417" s="11">
        <v>4</v>
      </c>
      <c r="F2417" s="11">
        <v>0</v>
      </c>
      <c r="G2417" s="11">
        <v>0</v>
      </c>
      <c r="H2417" s="11">
        <v>24.955529606999999</v>
      </c>
      <c r="I2417" s="11">
        <v>1</v>
      </c>
      <c r="J2417" s="11">
        <v>4</v>
      </c>
      <c r="K2417" s="11">
        <v>39.103725167</v>
      </c>
      <c r="L2417" s="11" t="s">
        <v>20</v>
      </c>
      <c r="M2417" s="11" t="s">
        <v>14</v>
      </c>
      <c r="N2417" s="11">
        <f t="shared" si="259"/>
        <v>0</v>
      </c>
      <c r="O2417" s="11">
        <f t="shared" si="260"/>
        <v>0</v>
      </c>
      <c r="P2417" s="11">
        <f t="shared" si="261"/>
        <v>1</v>
      </c>
      <c r="Q2417" s="11">
        <f t="shared" si="262"/>
        <v>0</v>
      </c>
      <c r="R2417" s="11">
        <f t="shared" si="263"/>
        <v>0</v>
      </c>
      <c r="S2417" s="11">
        <f t="shared" si="264"/>
        <v>0</v>
      </c>
      <c r="T2417" s="9">
        <f t="shared" si="265"/>
        <v>0</v>
      </c>
      <c r="AT2417" s="18"/>
      <c r="AU2417" s="15"/>
      <c r="AV2417" s="15"/>
      <c r="AW2417" s="15"/>
      <c r="AX2417" s="15"/>
      <c r="AY2417" s="15"/>
      <c r="AZ2417" s="15"/>
      <c r="BA2417" s="15"/>
      <c r="BB2417" s="15"/>
      <c r="BC2417" s="15"/>
      <c r="BD2417" s="15"/>
      <c r="BE2417" s="15"/>
      <c r="BF2417" s="15"/>
      <c r="BG2417" s="15"/>
      <c r="BH2417" s="15"/>
      <c r="BI2417" s="15"/>
      <c r="BJ2417" s="15"/>
      <c r="BK2417" s="15"/>
      <c r="BL2417" s="15"/>
      <c r="BM2417" s="15"/>
      <c r="BN2417" s="15"/>
      <c r="BO2417" s="15"/>
    </row>
    <row r="2418" spans="1:67" ht="15" customHeight="1" x14ac:dyDescent="0.75">
      <c r="A2418" s="10">
        <v>0</v>
      </c>
      <c r="B2418" s="11">
        <v>14500</v>
      </c>
      <c r="C2418" s="11">
        <v>59465</v>
      </c>
      <c r="D2418" s="11">
        <v>78444</v>
      </c>
      <c r="E2418" s="11">
        <v>7</v>
      </c>
      <c r="F2418" s="11"/>
      <c r="G2418" s="11"/>
      <c r="H2418" s="11"/>
      <c r="I2418" s="11"/>
      <c r="J2418" s="11"/>
      <c r="K2418" s="11">
        <v>24.539945805999999</v>
      </c>
      <c r="L2418" s="11" t="s">
        <v>20</v>
      </c>
      <c r="M2418" s="11"/>
      <c r="N2418" s="11">
        <f t="shared" si="259"/>
        <v>0</v>
      </c>
      <c r="O2418" s="11">
        <f t="shared" si="260"/>
        <v>0</v>
      </c>
      <c r="P2418" s="11">
        <f t="shared" si="261"/>
        <v>0</v>
      </c>
      <c r="Q2418" s="11">
        <f t="shared" si="262"/>
        <v>0</v>
      </c>
      <c r="R2418" s="11">
        <f t="shared" si="263"/>
        <v>0</v>
      </c>
      <c r="S2418" s="11">
        <f t="shared" si="264"/>
        <v>0</v>
      </c>
      <c r="T2418" s="9">
        <f t="shared" si="265"/>
        <v>0</v>
      </c>
      <c r="AT2418" s="18"/>
      <c r="AU2418" s="15"/>
      <c r="AV2418" s="15"/>
      <c r="AW2418" s="15"/>
      <c r="AX2418" s="15"/>
      <c r="AY2418" s="15"/>
      <c r="AZ2418" s="15"/>
      <c r="BA2418" s="15"/>
      <c r="BB2418" s="15"/>
      <c r="BC2418" s="15"/>
      <c r="BD2418" s="15"/>
      <c r="BE2418" s="15"/>
      <c r="BF2418" s="15"/>
      <c r="BG2418" s="15"/>
      <c r="BH2418" s="15"/>
      <c r="BI2418" s="15"/>
      <c r="BJ2418" s="15"/>
      <c r="BK2418" s="15"/>
      <c r="BL2418" s="15"/>
      <c r="BM2418" s="15"/>
      <c r="BN2418" s="15"/>
      <c r="BO2418" s="15"/>
    </row>
    <row r="2419" spans="1:67" ht="15" customHeight="1" x14ac:dyDescent="0.75">
      <c r="A2419" s="10">
        <v>0</v>
      </c>
      <c r="B2419" s="11">
        <v>14500</v>
      </c>
      <c r="C2419" s="11"/>
      <c r="D2419" s="11">
        <v>35183</v>
      </c>
      <c r="E2419" s="11">
        <v>12</v>
      </c>
      <c r="F2419" s="11"/>
      <c r="G2419" s="11"/>
      <c r="H2419" s="11">
        <v>94.363247349999995</v>
      </c>
      <c r="I2419" s="11">
        <v>1</v>
      </c>
      <c r="J2419" s="11">
        <v>8</v>
      </c>
      <c r="K2419" s="11">
        <v>32.605000982</v>
      </c>
      <c r="L2419" s="11" t="s">
        <v>20</v>
      </c>
      <c r="M2419" s="11" t="s">
        <v>14</v>
      </c>
      <c r="N2419" s="11">
        <f t="shared" si="259"/>
        <v>0</v>
      </c>
      <c r="O2419" s="11">
        <f t="shared" si="260"/>
        <v>0</v>
      </c>
      <c r="P2419" s="11">
        <f t="shared" si="261"/>
        <v>1</v>
      </c>
      <c r="Q2419" s="11">
        <f t="shared" si="262"/>
        <v>0</v>
      </c>
      <c r="R2419" s="11">
        <f t="shared" si="263"/>
        <v>0</v>
      </c>
      <c r="S2419" s="11">
        <f t="shared" si="264"/>
        <v>0</v>
      </c>
      <c r="T2419" s="9">
        <f t="shared" si="265"/>
        <v>0</v>
      </c>
      <c r="AT2419" s="18"/>
      <c r="AU2419" s="15"/>
      <c r="AV2419" s="15"/>
      <c r="AW2419" s="15"/>
      <c r="AX2419" s="15"/>
      <c r="AY2419" s="15"/>
      <c r="AZ2419" s="15"/>
      <c r="BA2419" s="15"/>
      <c r="BB2419" s="15"/>
      <c r="BC2419" s="15"/>
      <c r="BD2419" s="15"/>
      <c r="BE2419" s="15"/>
      <c r="BF2419" s="15"/>
      <c r="BG2419" s="15"/>
      <c r="BH2419" s="15"/>
      <c r="BI2419" s="15"/>
      <c r="BJ2419" s="15"/>
      <c r="BK2419" s="15"/>
      <c r="BL2419" s="15"/>
      <c r="BM2419" s="15"/>
      <c r="BN2419" s="15"/>
      <c r="BO2419" s="15"/>
    </row>
    <row r="2420" spans="1:67" ht="15" customHeight="1" x14ac:dyDescent="0.75">
      <c r="A2420" s="10">
        <v>0</v>
      </c>
      <c r="B2420" s="11">
        <v>14500</v>
      </c>
      <c r="C2420" s="11">
        <v>78503</v>
      </c>
      <c r="D2420" s="11">
        <v>90558</v>
      </c>
      <c r="E2420" s="11">
        <v>19</v>
      </c>
      <c r="F2420" s="11">
        <v>0</v>
      </c>
      <c r="G2420" s="11">
        <v>0</v>
      </c>
      <c r="H2420" s="11">
        <v>250.45228936999999</v>
      </c>
      <c r="I2420" s="11">
        <v>10</v>
      </c>
      <c r="J2420" s="11">
        <v>24</v>
      </c>
      <c r="K2420" s="11">
        <v>36.876234533999998</v>
      </c>
      <c r="L2420" s="11" t="s">
        <v>20</v>
      </c>
      <c r="M2420" s="11" t="s">
        <v>17</v>
      </c>
      <c r="N2420" s="11">
        <f t="shared" si="259"/>
        <v>0</v>
      </c>
      <c r="O2420" s="11">
        <f t="shared" si="260"/>
        <v>1</v>
      </c>
      <c r="P2420" s="11">
        <f t="shared" si="261"/>
        <v>0</v>
      </c>
      <c r="Q2420" s="11">
        <f t="shared" si="262"/>
        <v>0</v>
      </c>
      <c r="R2420" s="11">
        <f t="shared" si="263"/>
        <v>0</v>
      </c>
      <c r="S2420" s="11">
        <f t="shared" si="264"/>
        <v>0</v>
      </c>
      <c r="T2420" s="9">
        <f t="shared" si="265"/>
        <v>0</v>
      </c>
      <c r="AT2420" s="18"/>
      <c r="AU2420" s="15"/>
      <c r="AV2420" s="15"/>
      <c r="AW2420" s="15"/>
      <c r="AX2420" s="15"/>
      <c r="AY2420" s="15"/>
      <c r="AZ2420" s="15"/>
      <c r="BA2420" s="15"/>
      <c r="BB2420" s="15"/>
      <c r="BC2420" s="15"/>
      <c r="BD2420" s="15"/>
      <c r="BE2420" s="15"/>
      <c r="BF2420" s="15"/>
      <c r="BG2420" s="15"/>
      <c r="BH2420" s="15"/>
      <c r="BI2420" s="15"/>
      <c r="BJ2420" s="15"/>
      <c r="BK2420" s="15"/>
      <c r="BL2420" s="15"/>
      <c r="BM2420" s="15"/>
      <c r="BN2420" s="15"/>
      <c r="BO2420" s="15"/>
    </row>
    <row r="2421" spans="1:67" ht="15" customHeight="1" x14ac:dyDescent="0.75">
      <c r="A2421" s="10">
        <v>0</v>
      </c>
      <c r="B2421" s="11">
        <v>14500</v>
      </c>
      <c r="C2421" s="11">
        <v>41911</v>
      </c>
      <c r="D2421" s="11">
        <v>54985</v>
      </c>
      <c r="E2421" s="11">
        <v>4</v>
      </c>
      <c r="F2421" s="11">
        <v>0</v>
      </c>
      <c r="G2421" s="11">
        <v>0</v>
      </c>
      <c r="H2421" s="11">
        <v>254.66452576</v>
      </c>
      <c r="I2421" s="11">
        <v>0</v>
      </c>
      <c r="J2421" s="11">
        <v>35</v>
      </c>
      <c r="K2421" s="11">
        <v>38.724679606999999</v>
      </c>
      <c r="L2421" s="11" t="s">
        <v>20</v>
      </c>
      <c r="M2421" s="11" t="s">
        <v>18</v>
      </c>
      <c r="N2421" s="11">
        <f t="shared" si="259"/>
        <v>0</v>
      </c>
      <c r="O2421" s="11">
        <f t="shared" si="260"/>
        <v>0</v>
      </c>
      <c r="P2421" s="11">
        <f t="shared" si="261"/>
        <v>0</v>
      </c>
      <c r="Q2421" s="11">
        <f t="shared" si="262"/>
        <v>0</v>
      </c>
      <c r="R2421" s="11">
        <f t="shared" si="263"/>
        <v>0</v>
      </c>
      <c r="S2421" s="11">
        <f t="shared" si="264"/>
        <v>1</v>
      </c>
      <c r="T2421" s="9">
        <f t="shared" si="265"/>
        <v>0</v>
      </c>
      <c r="AT2421" s="18"/>
      <c r="AU2421" s="15"/>
      <c r="AV2421" s="15"/>
      <c r="AW2421" s="15"/>
      <c r="AX2421" s="15"/>
      <c r="AY2421" s="15"/>
      <c r="AZ2421" s="15"/>
      <c r="BA2421" s="15"/>
      <c r="BB2421" s="15"/>
      <c r="BC2421" s="15"/>
      <c r="BD2421" s="15"/>
      <c r="BE2421" s="15"/>
      <c r="BF2421" s="15"/>
      <c r="BG2421" s="15"/>
      <c r="BH2421" s="15"/>
      <c r="BI2421" s="15"/>
      <c r="BJ2421" s="15"/>
      <c r="BK2421" s="15"/>
      <c r="BL2421" s="15"/>
      <c r="BM2421" s="15"/>
      <c r="BN2421" s="15"/>
      <c r="BO2421" s="15"/>
    </row>
    <row r="2422" spans="1:67" ht="15" customHeight="1" x14ac:dyDescent="0.75">
      <c r="A2422" s="10">
        <v>0</v>
      </c>
      <c r="B2422" s="11">
        <v>14600</v>
      </c>
      <c r="C2422" s="11">
        <v>54040</v>
      </c>
      <c r="D2422" s="11">
        <v>66442</v>
      </c>
      <c r="E2422" s="11">
        <v>6</v>
      </c>
      <c r="F2422" s="11">
        <v>0</v>
      </c>
      <c r="G2422" s="11">
        <v>0</v>
      </c>
      <c r="H2422" s="11">
        <v>237.59925433000001</v>
      </c>
      <c r="I2422" s="11">
        <v>0</v>
      </c>
      <c r="J2422" s="11">
        <v>18</v>
      </c>
      <c r="K2422" s="11">
        <v>34.883435314000003</v>
      </c>
      <c r="L2422" s="11" t="s">
        <v>20</v>
      </c>
      <c r="M2422" s="11" t="s">
        <v>14</v>
      </c>
      <c r="N2422" s="11">
        <f t="shared" si="259"/>
        <v>0</v>
      </c>
      <c r="O2422" s="11">
        <f t="shared" si="260"/>
        <v>0</v>
      </c>
      <c r="P2422" s="11">
        <f t="shared" si="261"/>
        <v>1</v>
      </c>
      <c r="Q2422" s="11">
        <f t="shared" si="262"/>
        <v>0</v>
      </c>
      <c r="R2422" s="11">
        <f t="shared" si="263"/>
        <v>0</v>
      </c>
      <c r="S2422" s="11">
        <f t="shared" si="264"/>
        <v>0</v>
      </c>
      <c r="T2422" s="9">
        <f t="shared" si="265"/>
        <v>0</v>
      </c>
      <c r="AT2422" s="18"/>
      <c r="AU2422" s="15"/>
      <c r="AV2422" s="15"/>
      <c r="AW2422" s="15"/>
      <c r="AX2422" s="15"/>
      <c r="AY2422" s="15"/>
      <c r="AZ2422" s="15"/>
      <c r="BA2422" s="15"/>
      <c r="BB2422" s="15"/>
      <c r="BC2422" s="15"/>
      <c r="BD2422" s="15"/>
      <c r="BE2422" s="15"/>
      <c r="BF2422" s="15"/>
      <c r="BG2422" s="15"/>
      <c r="BH2422" s="15"/>
      <c r="BI2422" s="15"/>
      <c r="BJ2422" s="15"/>
      <c r="BK2422" s="15"/>
      <c r="BL2422" s="15"/>
      <c r="BM2422" s="15"/>
      <c r="BN2422" s="15"/>
      <c r="BO2422" s="15"/>
    </row>
    <row r="2423" spans="1:67" ht="15" customHeight="1" x14ac:dyDescent="0.75">
      <c r="A2423" s="10">
        <v>0</v>
      </c>
      <c r="B2423" s="11">
        <v>14600</v>
      </c>
      <c r="C2423" s="11"/>
      <c r="D2423" s="11">
        <v>66776</v>
      </c>
      <c r="E2423" s="11">
        <v>8</v>
      </c>
      <c r="F2423" s="11">
        <v>0</v>
      </c>
      <c r="G2423" s="11">
        <v>0</v>
      </c>
      <c r="H2423" s="11">
        <v>118.97606272</v>
      </c>
      <c r="I2423" s="11">
        <v>0</v>
      </c>
      <c r="J2423" s="11">
        <v>14</v>
      </c>
      <c r="K2423" s="11">
        <v>25.963060685999999</v>
      </c>
      <c r="L2423" s="11"/>
      <c r="M2423" s="11"/>
      <c r="N2423" s="11">
        <f t="shared" si="259"/>
        <v>0</v>
      </c>
      <c r="O2423" s="11">
        <f t="shared" si="260"/>
        <v>0</v>
      </c>
      <c r="P2423" s="11">
        <f t="shared" si="261"/>
        <v>0</v>
      </c>
      <c r="Q2423" s="11">
        <f t="shared" si="262"/>
        <v>0</v>
      </c>
      <c r="R2423" s="11">
        <f t="shared" si="263"/>
        <v>0</v>
      </c>
      <c r="S2423" s="11">
        <f t="shared" si="264"/>
        <v>0</v>
      </c>
      <c r="T2423" s="9">
        <f t="shared" si="265"/>
        <v>0</v>
      </c>
      <c r="AT2423" s="18"/>
      <c r="AU2423" s="15"/>
      <c r="AV2423" s="15"/>
      <c r="AW2423" s="15"/>
      <c r="AX2423" s="15"/>
      <c r="AY2423" s="15"/>
      <c r="AZ2423" s="15"/>
      <c r="BA2423" s="15"/>
      <c r="BB2423" s="15"/>
      <c r="BC2423" s="15"/>
      <c r="BD2423" s="15"/>
      <c r="BE2423" s="15"/>
      <c r="BF2423" s="15"/>
      <c r="BG2423" s="15"/>
      <c r="BH2423" s="15"/>
      <c r="BI2423" s="15"/>
      <c r="BJ2423" s="15"/>
      <c r="BK2423" s="15"/>
      <c r="BL2423" s="15"/>
      <c r="BM2423" s="15"/>
      <c r="BN2423" s="15"/>
      <c r="BO2423" s="15"/>
    </row>
    <row r="2424" spans="1:67" ht="15" customHeight="1" x14ac:dyDescent="0.75">
      <c r="A2424" s="10">
        <v>0</v>
      </c>
      <c r="B2424" s="11">
        <v>14600</v>
      </c>
      <c r="C2424" s="11">
        <v>15411</v>
      </c>
      <c r="D2424" s="11">
        <v>50493</v>
      </c>
      <c r="E2424" s="11">
        <v>24</v>
      </c>
      <c r="F2424" s="11">
        <v>0</v>
      </c>
      <c r="G2424" s="11">
        <v>0</v>
      </c>
      <c r="H2424" s="11">
        <v>259.74689056</v>
      </c>
      <c r="I2424" s="11">
        <v>0</v>
      </c>
      <c r="J2424" s="11">
        <v>19</v>
      </c>
      <c r="K2424" s="11">
        <v>30.568713385999999</v>
      </c>
      <c r="L2424" s="11" t="s">
        <v>13</v>
      </c>
      <c r="M2424" s="11" t="s">
        <v>15</v>
      </c>
      <c r="N2424" s="11">
        <f t="shared" si="259"/>
        <v>1</v>
      </c>
      <c r="O2424" s="11">
        <f t="shared" si="260"/>
        <v>0</v>
      </c>
      <c r="P2424" s="11">
        <f t="shared" si="261"/>
        <v>0</v>
      </c>
      <c r="Q2424" s="11">
        <f t="shared" si="262"/>
        <v>1</v>
      </c>
      <c r="R2424" s="11">
        <f t="shared" si="263"/>
        <v>0</v>
      </c>
      <c r="S2424" s="11">
        <f t="shared" si="264"/>
        <v>0</v>
      </c>
      <c r="T2424" s="9">
        <f t="shared" si="265"/>
        <v>259.74689056</v>
      </c>
      <c r="AT2424" s="18"/>
      <c r="AU2424" s="15"/>
      <c r="AV2424" s="15"/>
      <c r="AW2424" s="15"/>
      <c r="AX2424" s="15"/>
      <c r="AY2424" s="15"/>
      <c r="AZ2424" s="15"/>
      <c r="BA2424" s="15"/>
      <c r="BB2424" s="15"/>
      <c r="BC2424" s="15"/>
      <c r="BD2424" s="15"/>
      <c r="BE2424" s="15"/>
      <c r="BF2424" s="15"/>
      <c r="BG2424" s="15"/>
      <c r="BH2424" s="15"/>
      <c r="BI2424" s="15"/>
      <c r="BJ2424" s="15"/>
      <c r="BK2424" s="15"/>
      <c r="BL2424" s="15"/>
      <c r="BM2424" s="15"/>
      <c r="BN2424" s="15"/>
      <c r="BO2424" s="15"/>
    </row>
    <row r="2425" spans="1:67" ht="15" customHeight="1" x14ac:dyDescent="0.75">
      <c r="A2425" s="10">
        <v>0</v>
      </c>
      <c r="B2425" s="11">
        <v>14600</v>
      </c>
      <c r="C2425" s="11">
        <v>58229</v>
      </c>
      <c r="D2425" s="11">
        <v>74027</v>
      </c>
      <c r="E2425" s="11">
        <v>2</v>
      </c>
      <c r="F2425" s="11">
        <v>0</v>
      </c>
      <c r="G2425" s="11">
        <v>0</v>
      </c>
      <c r="H2425" s="11">
        <v>228.56035401</v>
      </c>
      <c r="I2425" s="11">
        <v>0</v>
      </c>
      <c r="J2425" s="11">
        <v>9</v>
      </c>
      <c r="K2425" s="11">
        <v>34.124242283000001</v>
      </c>
      <c r="L2425" s="11" t="s">
        <v>20</v>
      </c>
      <c r="M2425" s="11" t="s">
        <v>14</v>
      </c>
      <c r="N2425" s="11">
        <f t="shared" si="259"/>
        <v>0</v>
      </c>
      <c r="O2425" s="11">
        <f t="shared" si="260"/>
        <v>0</v>
      </c>
      <c r="P2425" s="11">
        <f t="shared" si="261"/>
        <v>1</v>
      </c>
      <c r="Q2425" s="11">
        <f t="shared" si="262"/>
        <v>0</v>
      </c>
      <c r="R2425" s="11">
        <f t="shared" si="263"/>
        <v>0</v>
      </c>
      <c r="S2425" s="11">
        <f t="shared" si="264"/>
        <v>0</v>
      </c>
      <c r="T2425" s="9">
        <f t="shared" si="265"/>
        <v>0</v>
      </c>
      <c r="AT2425" s="18"/>
      <c r="AU2425" s="15"/>
      <c r="AV2425" s="15"/>
      <c r="AW2425" s="15"/>
      <c r="AX2425" s="15"/>
      <c r="AY2425" s="15"/>
      <c r="AZ2425" s="15"/>
      <c r="BA2425" s="15"/>
      <c r="BB2425" s="15"/>
      <c r="BC2425" s="15"/>
      <c r="BD2425" s="15"/>
      <c r="BE2425" s="15"/>
      <c r="BF2425" s="15"/>
      <c r="BG2425" s="15"/>
      <c r="BH2425" s="15"/>
      <c r="BI2425" s="15"/>
      <c r="BJ2425" s="15"/>
      <c r="BK2425" s="15"/>
      <c r="BL2425" s="15"/>
      <c r="BM2425" s="15"/>
      <c r="BN2425" s="15"/>
      <c r="BO2425" s="15"/>
    </row>
    <row r="2426" spans="1:67" ht="15" customHeight="1" x14ac:dyDescent="0.75">
      <c r="A2426" s="10">
        <v>0</v>
      </c>
      <c r="B2426" s="11">
        <v>14600</v>
      </c>
      <c r="C2426" s="11">
        <v>68182</v>
      </c>
      <c r="D2426" s="11">
        <v>83091</v>
      </c>
      <c r="E2426" s="11">
        <v>5</v>
      </c>
      <c r="F2426" s="11">
        <v>0</v>
      </c>
      <c r="G2426" s="11">
        <v>0</v>
      </c>
      <c r="H2426" s="11">
        <v>135.84837376999999</v>
      </c>
      <c r="I2426" s="11">
        <v>0</v>
      </c>
      <c r="J2426" s="11">
        <v>19</v>
      </c>
      <c r="K2426" s="11">
        <v>24.684137856</v>
      </c>
      <c r="L2426" s="11" t="s">
        <v>20</v>
      </c>
      <c r="M2426" s="11" t="s">
        <v>15</v>
      </c>
      <c r="N2426" s="11">
        <f t="shared" si="259"/>
        <v>0</v>
      </c>
      <c r="O2426" s="11">
        <f t="shared" si="260"/>
        <v>0</v>
      </c>
      <c r="P2426" s="11">
        <f t="shared" si="261"/>
        <v>0</v>
      </c>
      <c r="Q2426" s="11">
        <f t="shared" si="262"/>
        <v>1</v>
      </c>
      <c r="R2426" s="11">
        <f t="shared" si="263"/>
        <v>0</v>
      </c>
      <c r="S2426" s="11">
        <f t="shared" si="264"/>
        <v>0</v>
      </c>
      <c r="T2426" s="9">
        <f t="shared" si="265"/>
        <v>0</v>
      </c>
      <c r="AT2426" s="18"/>
      <c r="AU2426" s="15"/>
      <c r="AV2426" s="15"/>
      <c r="AW2426" s="15"/>
      <c r="AX2426" s="15"/>
      <c r="AY2426" s="15"/>
      <c r="AZ2426" s="15"/>
      <c r="BA2426" s="15"/>
      <c r="BB2426" s="15"/>
      <c r="BC2426" s="15"/>
      <c r="BD2426" s="15"/>
      <c r="BE2426" s="15"/>
      <c r="BF2426" s="15"/>
      <c r="BG2426" s="15"/>
      <c r="BH2426" s="15"/>
      <c r="BI2426" s="15"/>
      <c r="BJ2426" s="15"/>
      <c r="BK2426" s="15"/>
      <c r="BL2426" s="15"/>
      <c r="BM2426" s="15"/>
      <c r="BN2426" s="15"/>
      <c r="BO2426" s="15"/>
    </row>
    <row r="2427" spans="1:67" ht="15" customHeight="1" x14ac:dyDescent="0.75">
      <c r="A2427" s="10">
        <v>0</v>
      </c>
      <c r="B2427" s="11">
        <v>14600</v>
      </c>
      <c r="C2427" s="11">
        <v>46057</v>
      </c>
      <c r="D2427" s="11">
        <v>63603</v>
      </c>
      <c r="E2427" s="11"/>
      <c r="F2427" s="11">
        <v>0</v>
      </c>
      <c r="G2427" s="11">
        <v>0</v>
      </c>
      <c r="H2427" s="11">
        <v>107.12103915</v>
      </c>
      <c r="I2427" s="11">
        <v>2</v>
      </c>
      <c r="J2427" s="11">
        <v>19</v>
      </c>
      <c r="K2427" s="11">
        <v>41.932036627000002</v>
      </c>
      <c r="L2427" s="11" t="s">
        <v>20</v>
      </c>
      <c r="M2427" s="11" t="s">
        <v>14</v>
      </c>
      <c r="N2427" s="11">
        <f t="shared" si="259"/>
        <v>0</v>
      </c>
      <c r="O2427" s="11">
        <f t="shared" si="260"/>
        <v>0</v>
      </c>
      <c r="P2427" s="11">
        <f t="shared" si="261"/>
        <v>1</v>
      </c>
      <c r="Q2427" s="11">
        <f t="shared" si="262"/>
        <v>0</v>
      </c>
      <c r="R2427" s="11">
        <f t="shared" si="263"/>
        <v>0</v>
      </c>
      <c r="S2427" s="11">
        <f t="shared" si="264"/>
        <v>0</v>
      </c>
      <c r="T2427" s="9">
        <f t="shared" si="265"/>
        <v>0</v>
      </c>
      <c r="AT2427" s="18"/>
      <c r="AU2427" s="15"/>
      <c r="AV2427" s="15"/>
      <c r="AW2427" s="15"/>
      <c r="AX2427" s="15"/>
      <c r="AY2427" s="15"/>
      <c r="AZ2427" s="15"/>
      <c r="BA2427" s="15"/>
      <c r="BB2427" s="15"/>
      <c r="BC2427" s="15"/>
      <c r="BD2427" s="15"/>
      <c r="BE2427" s="15"/>
      <c r="BF2427" s="15"/>
      <c r="BG2427" s="15"/>
      <c r="BH2427" s="15"/>
      <c r="BI2427" s="15"/>
      <c r="BJ2427" s="15"/>
      <c r="BK2427" s="15"/>
      <c r="BL2427" s="15"/>
      <c r="BM2427" s="15"/>
      <c r="BN2427" s="15"/>
      <c r="BO2427" s="15"/>
    </row>
    <row r="2428" spans="1:67" ht="15" customHeight="1" x14ac:dyDescent="0.75">
      <c r="A2428" s="10">
        <v>0</v>
      </c>
      <c r="B2428" s="11">
        <v>14600</v>
      </c>
      <c r="C2428" s="11">
        <v>59658</v>
      </c>
      <c r="D2428" s="11">
        <v>80384</v>
      </c>
      <c r="E2428" s="11">
        <v>8</v>
      </c>
      <c r="F2428" s="11"/>
      <c r="G2428" s="11"/>
      <c r="H2428" s="11"/>
      <c r="I2428" s="11"/>
      <c r="J2428" s="11"/>
      <c r="K2428" s="11">
        <v>25.192869400999999</v>
      </c>
      <c r="L2428" s="11" t="s">
        <v>20</v>
      </c>
      <c r="M2428" s="11"/>
      <c r="N2428" s="11">
        <f t="shared" si="259"/>
        <v>0</v>
      </c>
      <c r="O2428" s="11">
        <f t="shared" si="260"/>
        <v>0</v>
      </c>
      <c r="P2428" s="11">
        <f t="shared" si="261"/>
        <v>0</v>
      </c>
      <c r="Q2428" s="11">
        <f t="shared" si="262"/>
        <v>0</v>
      </c>
      <c r="R2428" s="11">
        <f t="shared" si="263"/>
        <v>0</v>
      </c>
      <c r="S2428" s="11">
        <f t="shared" si="264"/>
        <v>0</v>
      </c>
      <c r="T2428" s="9">
        <f t="shared" si="265"/>
        <v>0</v>
      </c>
      <c r="AT2428" s="18"/>
      <c r="AU2428" s="15"/>
      <c r="AV2428" s="15"/>
      <c r="AW2428" s="15"/>
      <c r="AX2428" s="15"/>
      <c r="AY2428" s="15"/>
      <c r="AZ2428" s="15"/>
      <c r="BA2428" s="15"/>
      <c r="BB2428" s="15"/>
      <c r="BC2428" s="15"/>
      <c r="BD2428" s="15"/>
      <c r="BE2428" s="15"/>
      <c r="BF2428" s="15"/>
      <c r="BG2428" s="15"/>
      <c r="BH2428" s="15"/>
      <c r="BI2428" s="15"/>
      <c r="BJ2428" s="15"/>
      <c r="BK2428" s="15"/>
      <c r="BL2428" s="15"/>
      <c r="BM2428" s="15"/>
      <c r="BN2428" s="15"/>
      <c r="BO2428" s="15"/>
    </row>
    <row r="2429" spans="1:67" ht="15" customHeight="1" x14ac:dyDescent="0.75">
      <c r="A2429" s="10">
        <v>1</v>
      </c>
      <c r="B2429" s="11">
        <v>14600</v>
      </c>
      <c r="C2429" s="11">
        <v>124000</v>
      </c>
      <c r="D2429" s="11">
        <v>168000</v>
      </c>
      <c r="E2429" s="11">
        <v>4</v>
      </c>
      <c r="F2429" s="11">
        <v>0</v>
      </c>
      <c r="G2429" s="11">
        <v>0</v>
      </c>
      <c r="H2429" s="11">
        <v>146.86666667</v>
      </c>
      <c r="I2429" s="11">
        <v>2</v>
      </c>
      <c r="J2429" s="11">
        <v>29</v>
      </c>
      <c r="K2429" s="11"/>
      <c r="L2429" s="11" t="s">
        <v>20</v>
      </c>
      <c r="M2429" s="11" t="s">
        <v>18</v>
      </c>
      <c r="N2429" s="11">
        <f t="shared" si="259"/>
        <v>0</v>
      </c>
      <c r="O2429" s="11">
        <f t="shared" si="260"/>
        <v>0</v>
      </c>
      <c r="P2429" s="11">
        <f t="shared" si="261"/>
        <v>0</v>
      </c>
      <c r="Q2429" s="11">
        <f t="shared" si="262"/>
        <v>0</v>
      </c>
      <c r="R2429" s="11">
        <f t="shared" si="263"/>
        <v>0</v>
      </c>
      <c r="S2429" s="11">
        <f t="shared" si="264"/>
        <v>1</v>
      </c>
      <c r="T2429" s="9">
        <f t="shared" si="265"/>
        <v>0</v>
      </c>
      <c r="AT2429" s="18"/>
      <c r="AU2429" s="15"/>
      <c r="AV2429" s="15"/>
      <c r="AW2429" s="15"/>
      <c r="AX2429" s="15"/>
      <c r="AY2429" s="15"/>
      <c r="AZ2429" s="15"/>
      <c r="BA2429" s="15"/>
      <c r="BB2429" s="15"/>
      <c r="BC2429" s="15"/>
      <c r="BD2429" s="15"/>
      <c r="BE2429" s="15"/>
      <c r="BF2429" s="15"/>
      <c r="BG2429" s="15"/>
      <c r="BH2429" s="15"/>
      <c r="BI2429" s="15"/>
      <c r="BJ2429" s="15"/>
      <c r="BK2429" s="15"/>
      <c r="BL2429" s="15"/>
      <c r="BM2429" s="15"/>
      <c r="BN2429" s="15"/>
      <c r="BO2429" s="15"/>
    </row>
    <row r="2430" spans="1:67" ht="15" customHeight="1" x14ac:dyDescent="0.75">
      <c r="A2430" s="10">
        <v>0</v>
      </c>
      <c r="B2430" s="11">
        <v>14600</v>
      </c>
      <c r="C2430" s="11">
        <v>4810</v>
      </c>
      <c r="D2430" s="11">
        <v>88000</v>
      </c>
      <c r="E2430" s="11">
        <v>14</v>
      </c>
      <c r="F2430" s="11">
        <v>0</v>
      </c>
      <c r="G2430" s="11">
        <v>1</v>
      </c>
      <c r="H2430" s="11">
        <v>266.83333333000002</v>
      </c>
      <c r="I2430" s="11">
        <v>0</v>
      </c>
      <c r="J2430" s="11">
        <v>23</v>
      </c>
      <c r="K2430" s="11"/>
      <c r="L2430" s="11" t="s">
        <v>13</v>
      </c>
      <c r="M2430" s="11" t="s">
        <v>14</v>
      </c>
      <c r="N2430" s="11">
        <f t="shared" si="259"/>
        <v>1</v>
      </c>
      <c r="O2430" s="11">
        <f t="shared" si="260"/>
        <v>0</v>
      </c>
      <c r="P2430" s="11">
        <f t="shared" si="261"/>
        <v>1</v>
      </c>
      <c r="Q2430" s="11">
        <f t="shared" si="262"/>
        <v>0</v>
      </c>
      <c r="R2430" s="11">
        <f t="shared" si="263"/>
        <v>0</v>
      </c>
      <c r="S2430" s="11">
        <f t="shared" si="264"/>
        <v>0</v>
      </c>
      <c r="T2430" s="9">
        <f t="shared" si="265"/>
        <v>266.83333333000002</v>
      </c>
      <c r="AT2430" s="18"/>
      <c r="AU2430" s="15"/>
      <c r="AV2430" s="15"/>
      <c r="AW2430" s="15"/>
      <c r="AX2430" s="15"/>
      <c r="AY2430" s="15"/>
      <c r="AZ2430" s="15"/>
      <c r="BA2430" s="15"/>
      <c r="BB2430" s="15"/>
      <c r="BC2430" s="15"/>
      <c r="BD2430" s="15"/>
      <c r="BE2430" s="15"/>
      <c r="BF2430" s="15"/>
      <c r="BG2430" s="15"/>
      <c r="BH2430" s="15"/>
      <c r="BI2430" s="15"/>
      <c r="BJ2430" s="15"/>
      <c r="BK2430" s="15"/>
      <c r="BL2430" s="15"/>
      <c r="BM2430" s="15"/>
      <c r="BN2430" s="15"/>
      <c r="BO2430" s="15"/>
    </row>
    <row r="2431" spans="1:67" ht="15" customHeight="1" x14ac:dyDescent="0.75">
      <c r="A2431" s="10">
        <v>0</v>
      </c>
      <c r="B2431" s="11">
        <v>14600</v>
      </c>
      <c r="C2431" s="11">
        <v>206126</v>
      </c>
      <c r="D2431" s="11">
        <v>235912</v>
      </c>
      <c r="E2431" s="11">
        <v>10</v>
      </c>
      <c r="F2431" s="11">
        <v>0</v>
      </c>
      <c r="G2431" s="11">
        <v>0</v>
      </c>
      <c r="H2431" s="11">
        <v>236.50811644000001</v>
      </c>
      <c r="I2431" s="11">
        <v>0</v>
      </c>
      <c r="J2431" s="11">
        <v>21</v>
      </c>
      <c r="K2431" s="11">
        <v>30.181217160999999</v>
      </c>
      <c r="L2431" s="11" t="s">
        <v>13</v>
      </c>
      <c r="M2431" s="11" t="s">
        <v>18</v>
      </c>
      <c r="N2431" s="11">
        <f t="shared" si="259"/>
        <v>1</v>
      </c>
      <c r="O2431" s="11">
        <f t="shared" si="260"/>
        <v>0</v>
      </c>
      <c r="P2431" s="11">
        <f t="shared" si="261"/>
        <v>0</v>
      </c>
      <c r="Q2431" s="11">
        <f t="shared" si="262"/>
        <v>0</v>
      </c>
      <c r="R2431" s="11">
        <f t="shared" si="263"/>
        <v>0</v>
      </c>
      <c r="S2431" s="11">
        <f t="shared" si="264"/>
        <v>1</v>
      </c>
      <c r="T2431" s="9">
        <f t="shared" si="265"/>
        <v>236.50811644000001</v>
      </c>
      <c r="AT2431" s="18"/>
      <c r="AU2431" s="15"/>
      <c r="AV2431" s="15"/>
      <c r="AW2431" s="15"/>
      <c r="AX2431" s="15"/>
      <c r="AY2431" s="15"/>
      <c r="AZ2431" s="15"/>
      <c r="BA2431" s="15"/>
      <c r="BB2431" s="15"/>
      <c r="BC2431" s="15"/>
      <c r="BD2431" s="15"/>
      <c r="BE2431" s="15"/>
      <c r="BF2431" s="15"/>
      <c r="BG2431" s="15"/>
      <c r="BH2431" s="15"/>
      <c r="BI2431" s="15"/>
      <c r="BJ2431" s="15"/>
      <c r="BK2431" s="15"/>
      <c r="BL2431" s="15"/>
      <c r="BM2431" s="15"/>
      <c r="BN2431" s="15"/>
      <c r="BO2431" s="15"/>
    </row>
    <row r="2432" spans="1:67" ht="15" customHeight="1" x14ac:dyDescent="0.75">
      <c r="A2432" s="10">
        <v>0</v>
      </c>
      <c r="B2432" s="11">
        <v>14600</v>
      </c>
      <c r="C2432" s="11">
        <v>28050</v>
      </c>
      <c r="D2432" s="11">
        <v>49244</v>
      </c>
      <c r="E2432" s="11">
        <v>9</v>
      </c>
      <c r="F2432" s="11">
        <v>0</v>
      </c>
      <c r="G2432" s="11">
        <v>0</v>
      </c>
      <c r="H2432" s="11">
        <v>122.11663939</v>
      </c>
      <c r="I2432" s="11">
        <v>1</v>
      </c>
      <c r="J2432" s="11">
        <v>9</v>
      </c>
      <c r="K2432" s="11">
        <v>20.828766559999998</v>
      </c>
      <c r="L2432" s="11" t="s">
        <v>13</v>
      </c>
      <c r="M2432" s="11" t="s">
        <v>14</v>
      </c>
      <c r="N2432" s="11">
        <f t="shared" si="259"/>
        <v>1</v>
      </c>
      <c r="O2432" s="11">
        <f t="shared" si="260"/>
        <v>0</v>
      </c>
      <c r="P2432" s="11">
        <f t="shared" si="261"/>
        <v>1</v>
      </c>
      <c r="Q2432" s="11">
        <f t="shared" si="262"/>
        <v>0</v>
      </c>
      <c r="R2432" s="11">
        <f t="shared" si="263"/>
        <v>0</v>
      </c>
      <c r="S2432" s="11">
        <f t="shared" si="264"/>
        <v>0</v>
      </c>
      <c r="T2432" s="9">
        <f t="shared" si="265"/>
        <v>122.11663939</v>
      </c>
      <c r="AT2432" s="18"/>
      <c r="AU2432" s="15"/>
      <c r="AV2432" s="15"/>
      <c r="AW2432" s="15"/>
      <c r="AX2432" s="15"/>
      <c r="AY2432" s="15"/>
      <c r="AZ2432" s="15"/>
      <c r="BA2432" s="15"/>
      <c r="BB2432" s="15"/>
      <c r="BC2432" s="15"/>
      <c r="BD2432" s="15"/>
      <c r="BE2432" s="15"/>
      <c r="BF2432" s="15"/>
      <c r="BG2432" s="15"/>
      <c r="BH2432" s="15"/>
      <c r="BI2432" s="15"/>
      <c r="BJ2432" s="15"/>
      <c r="BK2432" s="15"/>
      <c r="BL2432" s="15"/>
      <c r="BM2432" s="15"/>
      <c r="BN2432" s="15"/>
      <c r="BO2432" s="15"/>
    </row>
    <row r="2433" spans="1:67" ht="15" customHeight="1" x14ac:dyDescent="0.75">
      <c r="A2433" s="10">
        <v>0</v>
      </c>
      <c r="B2433" s="11">
        <v>14600</v>
      </c>
      <c r="C2433" s="11">
        <v>16535</v>
      </c>
      <c r="D2433" s="11">
        <v>46993</v>
      </c>
      <c r="E2433" s="11">
        <v>24</v>
      </c>
      <c r="F2433" s="11">
        <v>0</v>
      </c>
      <c r="G2433" s="11">
        <v>0</v>
      </c>
      <c r="H2433" s="11">
        <v>260.89153319000002</v>
      </c>
      <c r="I2433" s="11">
        <v>0</v>
      </c>
      <c r="J2433" s="11">
        <v>20</v>
      </c>
      <c r="K2433" s="11">
        <v>28.189837099999998</v>
      </c>
      <c r="L2433" s="11" t="s">
        <v>13</v>
      </c>
      <c r="M2433" s="11" t="s">
        <v>15</v>
      </c>
      <c r="N2433" s="11">
        <f t="shared" si="259"/>
        <v>1</v>
      </c>
      <c r="O2433" s="11">
        <f t="shared" si="260"/>
        <v>0</v>
      </c>
      <c r="P2433" s="11">
        <f t="shared" si="261"/>
        <v>0</v>
      </c>
      <c r="Q2433" s="11">
        <f t="shared" si="262"/>
        <v>1</v>
      </c>
      <c r="R2433" s="11">
        <f t="shared" si="263"/>
        <v>0</v>
      </c>
      <c r="S2433" s="11">
        <f t="shared" si="264"/>
        <v>0</v>
      </c>
      <c r="T2433" s="9">
        <f t="shared" si="265"/>
        <v>260.89153319000002</v>
      </c>
      <c r="AT2433" s="18"/>
      <c r="AU2433" s="15"/>
      <c r="AV2433" s="15"/>
      <c r="AW2433" s="15"/>
      <c r="AX2433" s="15"/>
      <c r="AY2433" s="15"/>
      <c r="AZ2433" s="15"/>
      <c r="BA2433" s="15"/>
      <c r="BB2433" s="15"/>
      <c r="BC2433" s="15"/>
      <c r="BD2433" s="15"/>
      <c r="BE2433" s="15"/>
      <c r="BF2433" s="15"/>
      <c r="BG2433" s="15"/>
      <c r="BH2433" s="15"/>
      <c r="BI2433" s="15"/>
      <c r="BJ2433" s="15"/>
      <c r="BK2433" s="15"/>
      <c r="BL2433" s="15"/>
      <c r="BM2433" s="15"/>
      <c r="BN2433" s="15"/>
      <c r="BO2433" s="15"/>
    </row>
    <row r="2434" spans="1:67" ht="15" customHeight="1" x14ac:dyDescent="0.75">
      <c r="A2434" s="10">
        <v>0</v>
      </c>
      <c r="B2434" s="11">
        <v>14600</v>
      </c>
      <c r="C2434" s="11">
        <v>76194</v>
      </c>
      <c r="D2434" s="11">
        <v>106461</v>
      </c>
      <c r="E2434" s="11">
        <v>4</v>
      </c>
      <c r="F2434" s="11">
        <v>0</v>
      </c>
      <c r="G2434" s="11">
        <v>0</v>
      </c>
      <c r="H2434" s="11">
        <v>80.706197626999995</v>
      </c>
      <c r="I2434" s="11">
        <v>1</v>
      </c>
      <c r="J2434" s="11">
        <v>13</v>
      </c>
      <c r="K2434" s="11">
        <v>34.529550086</v>
      </c>
      <c r="L2434" s="11" t="s">
        <v>20</v>
      </c>
      <c r="M2434" s="11" t="s">
        <v>14</v>
      </c>
      <c r="N2434" s="11">
        <f t="shared" si="259"/>
        <v>0</v>
      </c>
      <c r="O2434" s="11">
        <f t="shared" si="260"/>
        <v>0</v>
      </c>
      <c r="P2434" s="11">
        <f t="shared" si="261"/>
        <v>1</v>
      </c>
      <c r="Q2434" s="11">
        <f t="shared" si="262"/>
        <v>0</v>
      </c>
      <c r="R2434" s="11">
        <f t="shared" si="263"/>
        <v>0</v>
      </c>
      <c r="S2434" s="11">
        <f t="shared" si="264"/>
        <v>0</v>
      </c>
      <c r="T2434" s="9">
        <f t="shared" si="265"/>
        <v>0</v>
      </c>
      <c r="AT2434" s="18"/>
      <c r="AU2434" s="15"/>
      <c r="AV2434" s="15"/>
      <c r="AW2434" s="15"/>
      <c r="AX2434" s="15"/>
      <c r="AY2434" s="15"/>
      <c r="AZ2434" s="15"/>
      <c r="BA2434" s="15"/>
      <c r="BB2434" s="15"/>
      <c r="BC2434" s="15"/>
      <c r="BD2434" s="15"/>
      <c r="BE2434" s="15"/>
      <c r="BF2434" s="15"/>
      <c r="BG2434" s="15"/>
      <c r="BH2434" s="15"/>
      <c r="BI2434" s="15"/>
      <c r="BJ2434" s="15"/>
      <c r="BK2434" s="15"/>
      <c r="BL2434" s="15"/>
      <c r="BM2434" s="15"/>
      <c r="BN2434" s="15"/>
      <c r="BO2434" s="15"/>
    </row>
    <row r="2435" spans="1:67" ht="15" customHeight="1" x14ac:dyDescent="0.75">
      <c r="A2435" s="10">
        <v>1</v>
      </c>
      <c r="B2435" s="11">
        <v>14600</v>
      </c>
      <c r="C2435" s="11">
        <v>21340</v>
      </c>
      <c r="D2435" s="11">
        <v>44605</v>
      </c>
      <c r="E2435" s="11">
        <v>13</v>
      </c>
      <c r="F2435" s="11">
        <v>0</v>
      </c>
      <c r="G2435" s="11">
        <v>0</v>
      </c>
      <c r="H2435" s="11">
        <v>126.73042833</v>
      </c>
      <c r="I2435" s="11">
        <v>0</v>
      </c>
      <c r="J2435" s="11">
        <v>5</v>
      </c>
      <c r="K2435" s="11">
        <v>36.46319167</v>
      </c>
      <c r="L2435" s="11" t="s">
        <v>20</v>
      </c>
      <c r="M2435" s="11" t="s">
        <v>15</v>
      </c>
      <c r="N2435" s="11">
        <f t="shared" ref="N2435:N2498" si="266">IF(L2435="HomeImp",1,0)</f>
        <v>0</v>
      </c>
      <c r="O2435" s="11">
        <f t="shared" ref="O2435:O2498" si="267">IF(M2435="Mgr",1,0)</f>
        <v>0</v>
      </c>
      <c r="P2435" s="11">
        <f t="shared" ref="P2435:P2498" si="268">IF(M2435="Other",1,0)</f>
        <v>0</v>
      </c>
      <c r="Q2435" s="11">
        <f t="shared" ref="Q2435:Q2498" si="269">IF(M2435="Office",1,0)</f>
        <v>1</v>
      </c>
      <c r="R2435" s="11">
        <f t="shared" ref="R2435:R2498" si="270">IF(M2435="Sales",1,0)</f>
        <v>0</v>
      </c>
      <c r="S2435" s="11">
        <f t="shared" ref="S2435:S2498" si="271">IF(M2435="ProfExe",1,0)</f>
        <v>0</v>
      </c>
      <c r="T2435" s="9">
        <f t="shared" ref="T2435:T2498" si="272">H2435*N2435</f>
        <v>0</v>
      </c>
      <c r="AT2435" s="18"/>
      <c r="AU2435" s="15"/>
      <c r="AV2435" s="15"/>
      <c r="AW2435" s="15"/>
      <c r="AX2435" s="15"/>
      <c r="AY2435" s="15"/>
      <c r="AZ2435" s="15"/>
      <c r="BA2435" s="15"/>
      <c r="BB2435" s="15"/>
      <c r="BC2435" s="15"/>
      <c r="BD2435" s="15"/>
      <c r="BE2435" s="15"/>
      <c r="BF2435" s="15"/>
      <c r="BG2435" s="15"/>
      <c r="BH2435" s="15"/>
      <c r="BI2435" s="15"/>
      <c r="BJ2435" s="15"/>
      <c r="BK2435" s="15"/>
      <c r="BL2435" s="15"/>
      <c r="BM2435" s="15"/>
      <c r="BN2435" s="15"/>
      <c r="BO2435" s="15"/>
    </row>
    <row r="2436" spans="1:67" ht="15" customHeight="1" x14ac:dyDescent="0.75">
      <c r="A2436" s="10">
        <v>1</v>
      </c>
      <c r="B2436" s="11">
        <v>14600</v>
      </c>
      <c r="C2436" s="11">
        <v>67997</v>
      </c>
      <c r="D2436" s="11">
        <v>87000</v>
      </c>
      <c r="E2436" s="11">
        <v>11</v>
      </c>
      <c r="F2436" s="11">
        <v>1</v>
      </c>
      <c r="G2436" s="11"/>
      <c r="H2436" s="11">
        <v>93.333333332999999</v>
      </c>
      <c r="I2436" s="11">
        <v>3</v>
      </c>
      <c r="J2436" s="11">
        <v>23</v>
      </c>
      <c r="K2436" s="11"/>
      <c r="L2436" s="11" t="s">
        <v>20</v>
      </c>
      <c r="M2436" s="11" t="s">
        <v>14</v>
      </c>
      <c r="N2436" s="11">
        <f t="shared" si="266"/>
        <v>0</v>
      </c>
      <c r="O2436" s="11">
        <f t="shared" si="267"/>
        <v>0</v>
      </c>
      <c r="P2436" s="11">
        <f t="shared" si="268"/>
        <v>1</v>
      </c>
      <c r="Q2436" s="11">
        <f t="shared" si="269"/>
        <v>0</v>
      </c>
      <c r="R2436" s="11">
        <f t="shared" si="270"/>
        <v>0</v>
      </c>
      <c r="S2436" s="11">
        <f t="shared" si="271"/>
        <v>0</v>
      </c>
      <c r="T2436" s="9">
        <f t="shared" si="272"/>
        <v>0</v>
      </c>
      <c r="AT2436" s="18"/>
      <c r="AU2436" s="15"/>
      <c r="AV2436" s="15"/>
      <c r="AW2436" s="15"/>
      <c r="AX2436" s="15"/>
      <c r="AY2436" s="15"/>
      <c r="AZ2436" s="15"/>
      <c r="BA2436" s="15"/>
      <c r="BB2436" s="15"/>
      <c r="BC2436" s="15"/>
      <c r="BD2436" s="15"/>
      <c r="BE2436" s="15"/>
      <c r="BF2436" s="15"/>
      <c r="BG2436" s="15"/>
      <c r="BH2436" s="15"/>
      <c r="BI2436" s="15"/>
      <c r="BJ2436" s="15"/>
      <c r="BK2436" s="15"/>
      <c r="BL2436" s="15"/>
      <c r="BM2436" s="15"/>
      <c r="BN2436" s="15"/>
      <c r="BO2436" s="15"/>
    </row>
    <row r="2437" spans="1:67" ht="15" customHeight="1" x14ac:dyDescent="0.75">
      <c r="A2437" s="10">
        <v>0</v>
      </c>
      <c r="B2437" s="11">
        <v>14600</v>
      </c>
      <c r="C2437" s="11">
        <v>82698</v>
      </c>
      <c r="D2437" s="11">
        <v>104963</v>
      </c>
      <c r="E2437" s="11">
        <v>30</v>
      </c>
      <c r="F2437" s="11"/>
      <c r="G2437" s="11">
        <v>1</v>
      </c>
      <c r="H2437" s="11">
        <v>344.28202027999998</v>
      </c>
      <c r="I2437" s="11">
        <v>1</v>
      </c>
      <c r="J2437" s="11">
        <v>50</v>
      </c>
      <c r="K2437" s="11">
        <v>33.974281202</v>
      </c>
      <c r="L2437" s="11" t="s">
        <v>20</v>
      </c>
      <c r="M2437" s="11" t="s">
        <v>15</v>
      </c>
      <c r="N2437" s="11">
        <f t="shared" si="266"/>
        <v>0</v>
      </c>
      <c r="O2437" s="11">
        <f t="shared" si="267"/>
        <v>0</v>
      </c>
      <c r="P2437" s="11">
        <f t="shared" si="268"/>
        <v>0</v>
      </c>
      <c r="Q2437" s="11">
        <f t="shared" si="269"/>
        <v>1</v>
      </c>
      <c r="R2437" s="11">
        <f t="shared" si="270"/>
        <v>0</v>
      </c>
      <c r="S2437" s="11">
        <f t="shared" si="271"/>
        <v>0</v>
      </c>
      <c r="T2437" s="9">
        <f t="shared" si="272"/>
        <v>0</v>
      </c>
      <c r="AT2437" s="18"/>
      <c r="AU2437" s="15"/>
      <c r="AV2437" s="15"/>
      <c r="AW2437" s="15"/>
      <c r="AX2437" s="15"/>
      <c r="AY2437" s="15"/>
      <c r="AZ2437" s="15"/>
      <c r="BA2437" s="15"/>
      <c r="BB2437" s="15"/>
      <c r="BC2437" s="15"/>
      <c r="BD2437" s="15"/>
      <c r="BE2437" s="15"/>
      <c r="BF2437" s="15"/>
      <c r="BG2437" s="15"/>
      <c r="BH2437" s="15"/>
      <c r="BI2437" s="15"/>
      <c r="BJ2437" s="15"/>
      <c r="BK2437" s="15"/>
      <c r="BL2437" s="15"/>
      <c r="BM2437" s="15"/>
      <c r="BN2437" s="15"/>
      <c r="BO2437" s="15"/>
    </row>
    <row r="2438" spans="1:67" ht="15" customHeight="1" x14ac:dyDescent="0.75">
      <c r="A2438" s="10">
        <v>0</v>
      </c>
      <c r="B2438" s="11">
        <v>14600</v>
      </c>
      <c r="C2438" s="11">
        <v>6871</v>
      </c>
      <c r="D2438" s="11">
        <v>52457</v>
      </c>
      <c r="E2438" s="11">
        <v>4</v>
      </c>
      <c r="F2438" s="11">
        <v>0</v>
      </c>
      <c r="G2438" s="11">
        <v>0</v>
      </c>
      <c r="H2438" s="11">
        <v>317.24400166999999</v>
      </c>
      <c r="I2438" s="11">
        <v>0</v>
      </c>
      <c r="J2438" s="11">
        <v>16</v>
      </c>
      <c r="K2438" s="11">
        <v>17.617908722999999</v>
      </c>
      <c r="L2438" s="11" t="s">
        <v>20</v>
      </c>
      <c r="M2438" s="11" t="s">
        <v>18</v>
      </c>
      <c r="N2438" s="11">
        <f t="shared" si="266"/>
        <v>0</v>
      </c>
      <c r="O2438" s="11">
        <f t="shared" si="267"/>
        <v>0</v>
      </c>
      <c r="P2438" s="11">
        <f t="shared" si="268"/>
        <v>0</v>
      </c>
      <c r="Q2438" s="11">
        <f t="shared" si="269"/>
        <v>0</v>
      </c>
      <c r="R2438" s="11">
        <f t="shared" si="270"/>
        <v>0</v>
      </c>
      <c r="S2438" s="11">
        <f t="shared" si="271"/>
        <v>1</v>
      </c>
      <c r="T2438" s="9">
        <f t="shared" si="272"/>
        <v>0</v>
      </c>
      <c r="AT2438" s="18"/>
      <c r="AU2438" s="15"/>
      <c r="AV2438" s="15"/>
      <c r="AW2438" s="15"/>
      <c r="AX2438" s="15"/>
      <c r="AY2438" s="15"/>
      <c r="AZ2438" s="15"/>
      <c r="BA2438" s="15"/>
      <c r="BB2438" s="15"/>
      <c r="BC2438" s="15"/>
      <c r="BD2438" s="15"/>
      <c r="BE2438" s="15"/>
      <c r="BF2438" s="15"/>
      <c r="BG2438" s="15"/>
      <c r="BH2438" s="15"/>
      <c r="BI2438" s="15"/>
      <c r="BJ2438" s="15"/>
      <c r="BK2438" s="15"/>
      <c r="BL2438" s="15"/>
      <c r="BM2438" s="15"/>
      <c r="BN2438" s="15"/>
      <c r="BO2438" s="15"/>
    </row>
    <row r="2439" spans="1:67" ht="15" customHeight="1" x14ac:dyDescent="0.75">
      <c r="A2439" s="10">
        <v>0</v>
      </c>
      <c r="B2439" s="11">
        <v>14600</v>
      </c>
      <c r="C2439" s="11">
        <v>51613</v>
      </c>
      <c r="D2439" s="11">
        <v>77912</v>
      </c>
      <c r="E2439" s="11">
        <v>0</v>
      </c>
      <c r="F2439" s="11">
        <v>0</v>
      </c>
      <c r="G2439" s="11">
        <v>0</v>
      </c>
      <c r="H2439" s="11">
        <v>182.88257536</v>
      </c>
      <c r="I2439" s="11">
        <v>0</v>
      </c>
      <c r="J2439" s="11">
        <v>25</v>
      </c>
      <c r="K2439" s="11">
        <v>32.224452405999997</v>
      </c>
      <c r="L2439" s="11" t="s">
        <v>20</v>
      </c>
      <c r="M2439" s="11" t="s">
        <v>15</v>
      </c>
      <c r="N2439" s="11">
        <f t="shared" si="266"/>
        <v>0</v>
      </c>
      <c r="O2439" s="11">
        <f t="shared" si="267"/>
        <v>0</v>
      </c>
      <c r="P2439" s="11">
        <f t="shared" si="268"/>
        <v>0</v>
      </c>
      <c r="Q2439" s="11">
        <f t="shared" si="269"/>
        <v>1</v>
      </c>
      <c r="R2439" s="11">
        <f t="shared" si="270"/>
        <v>0</v>
      </c>
      <c r="S2439" s="11">
        <f t="shared" si="271"/>
        <v>0</v>
      </c>
      <c r="T2439" s="9">
        <f t="shared" si="272"/>
        <v>0</v>
      </c>
      <c r="AT2439" s="18"/>
      <c r="AU2439" s="15"/>
      <c r="AV2439" s="15"/>
      <c r="AW2439" s="15"/>
      <c r="AX2439" s="15"/>
      <c r="AY2439" s="15"/>
      <c r="AZ2439" s="15"/>
      <c r="BA2439" s="15"/>
      <c r="BB2439" s="15"/>
      <c r="BC2439" s="15"/>
      <c r="BD2439" s="15"/>
      <c r="BE2439" s="15"/>
      <c r="BF2439" s="15"/>
      <c r="BG2439" s="15"/>
      <c r="BH2439" s="15"/>
      <c r="BI2439" s="15"/>
      <c r="BJ2439" s="15"/>
      <c r="BK2439" s="15"/>
      <c r="BL2439" s="15"/>
      <c r="BM2439" s="15"/>
      <c r="BN2439" s="15"/>
      <c r="BO2439" s="15"/>
    </row>
    <row r="2440" spans="1:67" ht="15" customHeight="1" x14ac:dyDescent="0.75">
      <c r="A2440" s="10">
        <v>0</v>
      </c>
      <c r="B2440" s="11">
        <v>14600</v>
      </c>
      <c r="C2440" s="11">
        <v>86199</v>
      </c>
      <c r="D2440" s="11">
        <v>95034</v>
      </c>
      <c r="E2440" s="11"/>
      <c r="F2440" s="11">
        <v>0</v>
      </c>
      <c r="G2440" s="11">
        <v>0</v>
      </c>
      <c r="H2440" s="11">
        <v>164.29505001000001</v>
      </c>
      <c r="I2440" s="11">
        <v>1</v>
      </c>
      <c r="J2440" s="11">
        <v>25</v>
      </c>
      <c r="K2440" s="11">
        <v>41.546002514999998</v>
      </c>
      <c r="L2440" s="11" t="s">
        <v>13</v>
      </c>
      <c r="M2440" s="11" t="s">
        <v>15</v>
      </c>
      <c r="N2440" s="11">
        <f t="shared" si="266"/>
        <v>1</v>
      </c>
      <c r="O2440" s="11">
        <f t="shared" si="267"/>
        <v>0</v>
      </c>
      <c r="P2440" s="11">
        <f t="shared" si="268"/>
        <v>0</v>
      </c>
      <c r="Q2440" s="11">
        <f t="shared" si="269"/>
        <v>1</v>
      </c>
      <c r="R2440" s="11">
        <f t="shared" si="270"/>
        <v>0</v>
      </c>
      <c r="S2440" s="11">
        <f t="shared" si="271"/>
        <v>0</v>
      </c>
      <c r="T2440" s="9">
        <f t="shared" si="272"/>
        <v>164.29505001000001</v>
      </c>
      <c r="AT2440" s="18"/>
      <c r="AU2440" s="15"/>
      <c r="AV2440" s="15"/>
      <c r="AW2440" s="15"/>
      <c r="AX2440" s="15"/>
      <c r="AY2440" s="15"/>
      <c r="AZ2440" s="15"/>
      <c r="BA2440" s="15"/>
      <c r="BB2440" s="15"/>
      <c r="BC2440" s="15"/>
      <c r="BD2440" s="15"/>
      <c r="BE2440" s="15"/>
      <c r="BF2440" s="15"/>
      <c r="BG2440" s="15"/>
      <c r="BH2440" s="15"/>
      <c r="BI2440" s="15"/>
      <c r="BJ2440" s="15"/>
      <c r="BK2440" s="15"/>
      <c r="BL2440" s="15"/>
      <c r="BM2440" s="15"/>
      <c r="BN2440" s="15"/>
      <c r="BO2440" s="15"/>
    </row>
    <row r="2441" spans="1:67" ht="15" customHeight="1" x14ac:dyDescent="0.75">
      <c r="A2441" s="10">
        <v>0</v>
      </c>
      <c r="B2441" s="11">
        <v>14600</v>
      </c>
      <c r="C2441" s="11">
        <v>82051</v>
      </c>
      <c r="D2441" s="11">
        <v>118505</v>
      </c>
      <c r="E2441" s="11"/>
      <c r="F2441" s="11"/>
      <c r="G2441" s="11"/>
      <c r="H2441" s="11"/>
      <c r="I2441" s="11"/>
      <c r="J2441" s="11"/>
      <c r="K2441" s="11">
        <v>35.890562469000002</v>
      </c>
      <c r="L2441" s="11"/>
      <c r="M2441" s="11"/>
      <c r="N2441" s="11">
        <f t="shared" si="266"/>
        <v>0</v>
      </c>
      <c r="O2441" s="11">
        <f t="shared" si="267"/>
        <v>0</v>
      </c>
      <c r="P2441" s="11">
        <f t="shared" si="268"/>
        <v>0</v>
      </c>
      <c r="Q2441" s="11">
        <f t="shared" si="269"/>
        <v>0</v>
      </c>
      <c r="R2441" s="11">
        <f t="shared" si="270"/>
        <v>0</v>
      </c>
      <c r="S2441" s="11">
        <f t="shared" si="271"/>
        <v>0</v>
      </c>
      <c r="T2441" s="9">
        <f t="shared" si="272"/>
        <v>0</v>
      </c>
      <c r="AT2441" s="18"/>
      <c r="AU2441" s="15"/>
      <c r="AV2441" s="15"/>
      <c r="AW2441" s="15"/>
      <c r="AX2441" s="15"/>
      <c r="AY2441" s="15"/>
      <c r="AZ2441" s="15"/>
      <c r="BA2441" s="15"/>
      <c r="BB2441" s="15"/>
      <c r="BC2441" s="15"/>
      <c r="BD2441" s="15"/>
      <c r="BE2441" s="15"/>
      <c r="BF2441" s="15"/>
      <c r="BG2441" s="15"/>
      <c r="BH2441" s="15"/>
      <c r="BI2441" s="15"/>
      <c r="BJ2441" s="15"/>
      <c r="BK2441" s="15"/>
      <c r="BL2441" s="15"/>
      <c r="BM2441" s="15"/>
      <c r="BN2441" s="15"/>
      <c r="BO2441" s="15"/>
    </row>
    <row r="2442" spans="1:67" ht="15" customHeight="1" x14ac:dyDescent="0.75">
      <c r="A2442" s="10">
        <v>0</v>
      </c>
      <c r="B2442" s="11">
        <v>14600</v>
      </c>
      <c r="C2442" s="11">
        <v>82837</v>
      </c>
      <c r="D2442" s="11">
        <v>95796</v>
      </c>
      <c r="E2442" s="11">
        <v>0</v>
      </c>
      <c r="F2442" s="11">
        <v>0</v>
      </c>
      <c r="G2442" s="11">
        <v>0</v>
      </c>
      <c r="H2442" s="11">
        <v>148.35522112999999</v>
      </c>
      <c r="I2442" s="11">
        <v>0</v>
      </c>
      <c r="J2442" s="11">
        <v>23</v>
      </c>
      <c r="K2442" s="11">
        <v>42.033084871</v>
      </c>
      <c r="L2442" s="11" t="s">
        <v>20</v>
      </c>
      <c r="M2442" s="11" t="s">
        <v>14</v>
      </c>
      <c r="N2442" s="11">
        <f t="shared" si="266"/>
        <v>0</v>
      </c>
      <c r="O2442" s="11">
        <f t="shared" si="267"/>
        <v>0</v>
      </c>
      <c r="P2442" s="11">
        <f t="shared" si="268"/>
        <v>1</v>
      </c>
      <c r="Q2442" s="11">
        <f t="shared" si="269"/>
        <v>0</v>
      </c>
      <c r="R2442" s="11">
        <f t="shared" si="270"/>
        <v>0</v>
      </c>
      <c r="S2442" s="11">
        <f t="shared" si="271"/>
        <v>0</v>
      </c>
      <c r="T2442" s="9">
        <f t="shared" si="272"/>
        <v>0</v>
      </c>
      <c r="AT2442" s="18"/>
      <c r="AU2442" s="15"/>
      <c r="AV2442" s="15"/>
      <c r="AW2442" s="15"/>
      <c r="AX2442" s="15"/>
      <c r="AY2442" s="15"/>
      <c r="AZ2442" s="15"/>
      <c r="BA2442" s="15"/>
      <c r="BB2442" s="15"/>
      <c r="BC2442" s="15"/>
      <c r="BD2442" s="15"/>
      <c r="BE2442" s="15"/>
      <c r="BF2442" s="15"/>
      <c r="BG2442" s="15"/>
      <c r="BH2442" s="15"/>
      <c r="BI2442" s="15"/>
      <c r="BJ2442" s="15"/>
      <c r="BK2442" s="15"/>
      <c r="BL2442" s="15"/>
      <c r="BM2442" s="15"/>
      <c r="BN2442" s="15"/>
      <c r="BO2442" s="15"/>
    </row>
    <row r="2443" spans="1:67" ht="15" customHeight="1" x14ac:dyDescent="0.75">
      <c r="A2443" s="10">
        <v>0</v>
      </c>
      <c r="B2443" s="11">
        <v>14600</v>
      </c>
      <c r="C2443" s="11">
        <v>63475</v>
      </c>
      <c r="D2443" s="11">
        <v>89430</v>
      </c>
      <c r="E2443" s="11"/>
      <c r="F2443" s="11">
        <v>0</v>
      </c>
      <c r="G2443" s="11">
        <v>0</v>
      </c>
      <c r="H2443" s="11">
        <v>286.30181489</v>
      </c>
      <c r="I2443" s="11">
        <v>0</v>
      </c>
      <c r="J2443" s="11">
        <v>19</v>
      </c>
      <c r="K2443" s="11">
        <v>28.638062771000001</v>
      </c>
      <c r="L2443" s="11" t="s">
        <v>13</v>
      </c>
      <c r="M2443" s="11" t="s">
        <v>14</v>
      </c>
      <c r="N2443" s="11">
        <f t="shared" si="266"/>
        <v>1</v>
      </c>
      <c r="O2443" s="11">
        <f t="shared" si="267"/>
        <v>0</v>
      </c>
      <c r="P2443" s="11">
        <f t="shared" si="268"/>
        <v>1</v>
      </c>
      <c r="Q2443" s="11">
        <f t="shared" si="269"/>
        <v>0</v>
      </c>
      <c r="R2443" s="11">
        <f t="shared" si="270"/>
        <v>0</v>
      </c>
      <c r="S2443" s="11">
        <f t="shared" si="271"/>
        <v>0</v>
      </c>
      <c r="T2443" s="9">
        <f t="shared" si="272"/>
        <v>286.30181489</v>
      </c>
      <c r="AT2443" s="18"/>
      <c r="AU2443" s="15"/>
      <c r="AV2443" s="15"/>
      <c r="AW2443" s="15"/>
      <c r="AX2443" s="15"/>
      <c r="AY2443" s="15"/>
      <c r="AZ2443" s="15"/>
      <c r="BA2443" s="15"/>
      <c r="BB2443" s="15"/>
      <c r="BC2443" s="15"/>
      <c r="BD2443" s="15"/>
      <c r="BE2443" s="15"/>
      <c r="BF2443" s="15"/>
      <c r="BG2443" s="15"/>
      <c r="BH2443" s="15"/>
      <c r="BI2443" s="15"/>
      <c r="BJ2443" s="15"/>
      <c r="BK2443" s="15"/>
      <c r="BL2443" s="15"/>
      <c r="BM2443" s="15"/>
      <c r="BN2443" s="15"/>
      <c r="BO2443" s="15"/>
    </row>
    <row r="2444" spans="1:67" ht="15" customHeight="1" x14ac:dyDescent="0.75">
      <c r="A2444" s="10">
        <v>0</v>
      </c>
      <c r="B2444" s="11">
        <v>14700</v>
      </c>
      <c r="C2444" s="11">
        <v>49264</v>
      </c>
      <c r="D2444" s="11">
        <v>68591</v>
      </c>
      <c r="E2444" s="11">
        <v>9</v>
      </c>
      <c r="F2444" s="11">
        <v>0</v>
      </c>
      <c r="G2444" s="11">
        <v>0</v>
      </c>
      <c r="H2444" s="11">
        <v>237.83915913999999</v>
      </c>
      <c r="I2444" s="11">
        <v>0</v>
      </c>
      <c r="J2444" s="11">
        <v>18</v>
      </c>
      <c r="K2444" s="11">
        <v>31.256700120000001</v>
      </c>
      <c r="L2444" s="11" t="s">
        <v>20</v>
      </c>
      <c r="M2444" s="11" t="s">
        <v>14</v>
      </c>
      <c r="N2444" s="11">
        <f t="shared" si="266"/>
        <v>0</v>
      </c>
      <c r="O2444" s="11">
        <f t="shared" si="267"/>
        <v>0</v>
      </c>
      <c r="P2444" s="11">
        <f t="shared" si="268"/>
        <v>1</v>
      </c>
      <c r="Q2444" s="11">
        <f t="shared" si="269"/>
        <v>0</v>
      </c>
      <c r="R2444" s="11">
        <f t="shared" si="270"/>
        <v>0</v>
      </c>
      <c r="S2444" s="11">
        <f t="shared" si="271"/>
        <v>0</v>
      </c>
      <c r="T2444" s="9">
        <f t="shared" si="272"/>
        <v>0</v>
      </c>
      <c r="AT2444" s="18"/>
      <c r="AU2444" s="15"/>
      <c r="AV2444" s="15"/>
      <c r="AW2444" s="15"/>
      <c r="AX2444" s="15"/>
      <c r="AY2444" s="15"/>
      <c r="AZ2444" s="15"/>
      <c r="BA2444" s="15"/>
      <c r="BB2444" s="15"/>
      <c r="BC2444" s="15"/>
      <c r="BD2444" s="15"/>
      <c r="BE2444" s="15"/>
      <c r="BF2444" s="15"/>
      <c r="BG2444" s="15"/>
      <c r="BH2444" s="15"/>
      <c r="BI2444" s="15"/>
      <c r="BJ2444" s="15"/>
      <c r="BK2444" s="15"/>
      <c r="BL2444" s="15"/>
      <c r="BM2444" s="15"/>
      <c r="BN2444" s="15"/>
      <c r="BO2444" s="15"/>
    </row>
    <row r="2445" spans="1:67" ht="15" customHeight="1" x14ac:dyDescent="0.75">
      <c r="A2445" s="10">
        <v>0</v>
      </c>
      <c r="B2445" s="11">
        <v>14700</v>
      </c>
      <c r="C2445" s="11">
        <v>99343</v>
      </c>
      <c r="D2445" s="11">
        <v>125821</v>
      </c>
      <c r="E2445" s="11">
        <v>5</v>
      </c>
      <c r="F2445" s="11"/>
      <c r="G2445" s="11"/>
      <c r="H2445" s="11">
        <v>257.04754426</v>
      </c>
      <c r="I2445" s="11">
        <v>2</v>
      </c>
      <c r="J2445" s="11">
        <v>41</v>
      </c>
      <c r="K2445" s="11">
        <v>39.832079024999999</v>
      </c>
      <c r="L2445" s="11" t="s">
        <v>20</v>
      </c>
      <c r="M2445" s="11" t="s">
        <v>17</v>
      </c>
      <c r="N2445" s="11">
        <f t="shared" si="266"/>
        <v>0</v>
      </c>
      <c r="O2445" s="11">
        <f t="shared" si="267"/>
        <v>1</v>
      </c>
      <c r="P2445" s="11">
        <f t="shared" si="268"/>
        <v>0</v>
      </c>
      <c r="Q2445" s="11">
        <f t="shared" si="269"/>
        <v>0</v>
      </c>
      <c r="R2445" s="11">
        <f t="shared" si="270"/>
        <v>0</v>
      </c>
      <c r="S2445" s="11">
        <f t="shared" si="271"/>
        <v>0</v>
      </c>
      <c r="T2445" s="9">
        <f t="shared" si="272"/>
        <v>0</v>
      </c>
      <c r="AT2445" s="18"/>
      <c r="AU2445" s="15"/>
      <c r="AV2445" s="15"/>
      <c r="AW2445" s="15"/>
      <c r="AX2445" s="15"/>
      <c r="AY2445" s="15"/>
      <c r="AZ2445" s="15"/>
      <c r="BA2445" s="15"/>
      <c r="BB2445" s="15"/>
      <c r="BC2445" s="15"/>
      <c r="BD2445" s="15"/>
      <c r="BE2445" s="15"/>
      <c r="BF2445" s="15"/>
      <c r="BG2445" s="15"/>
      <c r="BH2445" s="15"/>
      <c r="BI2445" s="15"/>
      <c r="BJ2445" s="15"/>
      <c r="BK2445" s="15"/>
      <c r="BL2445" s="15"/>
      <c r="BM2445" s="15"/>
      <c r="BN2445" s="15"/>
      <c r="BO2445" s="15"/>
    </row>
    <row r="2446" spans="1:67" ht="15" customHeight="1" x14ac:dyDescent="0.75">
      <c r="A2446" s="10">
        <v>0</v>
      </c>
      <c r="B2446" s="11">
        <v>14700</v>
      </c>
      <c r="C2446" s="11">
        <v>30306</v>
      </c>
      <c r="D2446" s="11">
        <v>44195</v>
      </c>
      <c r="E2446" s="11">
        <v>9</v>
      </c>
      <c r="F2446" s="11">
        <v>0</v>
      </c>
      <c r="G2446" s="11">
        <v>1</v>
      </c>
      <c r="H2446" s="11">
        <v>87.431226279000001</v>
      </c>
      <c r="I2446" s="11">
        <v>2</v>
      </c>
      <c r="J2446" s="11">
        <v>12</v>
      </c>
      <c r="K2446" s="11">
        <v>29.404935156000001</v>
      </c>
      <c r="L2446" s="11" t="s">
        <v>13</v>
      </c>
      <c r="M2446" s="11" t="s">
        <v>14</v>
      </c>
      <c r="N2446" s="11">
        <f t="shared" si="266"/>
        <v>1</v>
      </c>
      <c r="O2446" s="11">
        <f t="shared" si="267"/>
        <v>0</v>
      </c>
      <c r="P2446" s="11">
        <f t="shared" si="268"/>
        <v>1</v>
      </c>
      <c r="Q2446" s="11">
        <f t="shared" si="269"/>
        <v>0</v>
      </c>
      <c r="R2446" s="11">
        <f t="shared" si="270"/>
        <v>0</v>
      </c>
      <c r="S2446" s="11">
        <f t="shared" si="271"/>
        <v>0</v>
      </c>
      <c r="T2446" s="9">
        <f t="shared" si="272"/>
        <v>87.431226279000001</v>
      </c>
      <c r="AT2446" s="18"/>
      <c r="AU2446" s="15"/>
      <c r="AV2446" s="15"/>
      <c r="AW2446" s="15"/>
      <c r="AX2446" s="15"/>
      <c r="AY2446" s="15"/>
      <c r="AZ2446" s="15"/>
      <c r="BA2446" s="15"/>
      <c r="BB2446" s="15"/>
      <c r="BC2446" s="15"/>
      <c r="BD2446" s="15"/>
      <c r="BE2446" s="15"/>
      <c r="BF2446" s="15"/>
      <c r="BG2446" s="15"/>
      <c r="BH2446" s="15"/>
      <c r="BI2446" s="15"/>
      <c r="BJ2446" s="15"/>
      <c r="BK2446" s="15"/>
      <c r="BL2446" s="15"/>
      <c r="BM2446" s="15"/>
      <c r="BN2446" s="15"/>
      <c r="BO2446" s="15"/>
    </row>
    <row r="2447" spans="1:67" ht="15" customHeight="1" x14ac:dyDescent="0.75">
      <c r="A2447" s="10">
        <v>0</v>
      </c>
      <c r="B2447" s="11">
        <v>14700</v>
      </c>
      <c r="C2447" s="11">
        <v>47177</v>
      </c>
      <c r="D2447" s="11">
        <v>68456</v>
      </c>
      <c r="E2447" s="11">
        <v>3</v>
      </c>
      <c r="F2447" s="11">
        <v>0</v>
      </c>
      <c r="G2447" s="11">
        <v>0</v>
      </c>
      <c r="H2447" s="11">
        <v>193.68506884000001</v>
      </c>
      <c r="I2447" s="11">
        <v>2</v>
      </c>
      <c r="J2447" s="11">
        <v>18</v>
      </c>
      <c r="K2447" s="11">
        <v>34.542533237999997</v>
      </c>
      <c r="L2447" s="11" t="s">
        <v>13</v>
      </c>
      <c r="M2447" s="11" t="s">
        <v>18</v>
      </c>
      <c r="N2447" s="11">
        <f t="shared" si="266"/>
        <v>1</v>
      </c>
      <c r="O2447" s="11">
        <f t="shared" si="267"/>
        <v>0</v>
      </c>
      <c r="P2447" s="11">
        <f t="shared" si="268"/>
        <v>0</v>
      </c>
      <c r="Q2447" s="11">
        <f t="shared" si="269"/>
        <v>0</v>
      </c>
      <c r="R2447" s="11">
        <f t="shared" si="270"/>
        <v>0</v>
      </c>
      <c r="S2447" s="11">
        <f t="shared" si="271"/>
        <v>1</v>
      </c>
      <c r="T2447" s="9">
        <f t="shared" si="272"/>
        <v>193.68506884000001</v>
      </c>
      <c r="AT2447" s="18"/>
      <c r="AU2447" s="15"/>
      <c r="AV2447" s="15"/>
      <c r="AW2447" s="15"/>
      <c r="AX2447" s="15"/>
      <c r="AY2447" s="15"/>
      <c r="AZ2447" s="15"/>
      <c r="BA2447" s="15"/>
      <c r="BB2447" s="15"/>
      <c r="BC2447" s="15"/>
      <c r="BD2447" s="15"/>
      <c r="BE2447" s="15"/>
      <c r="BF2447" s="15"/>
      <c r="BG2447" s="15"/>
      <c r="BH2447" s="15"/>
      <c r="BI2447" s="15"/>
      <c r="BJ2447" s="15"/>
      <c r="BK2447" s="15"/>
      <c r="BL2447" s="15"/>
      <c r="BM2447" s="15"/>
      <c r="BN2447" s="15"/>
      <c r="BO2447" s="15"/>
    </row>
    <row r="2448" spans="1:67" ht="15" customHeight="1" x14ac:dyDescent="0.75">
      <c r="A2448" s="10">
        <v>0</v>
      </c>
      <c r="B2448" s="11">
        <v>14700</v>
      </c>
      <c r="C2448" s="11">
        <v>30210</v>
      </c>
      <c r="D2448" s="11">
        <v>42751</v>
      </c>
      <c r="E2448" s="11">
        <v>17</v>
      </c>
      <c r="F2448" s="11">
        <v>0</v>
      </c>
      <c r="G2448" s="11">
        <v>0</v>
      </c>
      <c r="H2448" s="11">
        <v>86.641823325999994</v>
      </c>
      <c r="I2448" s="11">
        <v>0</v>
      </c>
      <c r="J2448" s="11">
        <v>17</v>
      </c>
      <c r="K2448" s="11">
        <v>23.397362241</v>
      </c>
      <c r="L2448" s="11" t="s">
        <v>20</v>
      </c>
      <c r="M2448" s="11" t="s">
        <v>17</v>
      </c>
      <c r="N2448" s="11">
        <f t="shared" si="266"/>
        <v>0</v>
      </c>
      <c r="O2448" s="11">
        <f t="shared" si="267"/>
        <v>1</v>
      </c>
      <c r="P2448" s="11">
        <f t="shared" si="268"/>
        <v>0</v>
      </c>
      <c r="Q2448" s="11">
        <f t="shared" si="269"/>
        <v>0</v>
      </c>
      <c r="R2448" s="11">
        <f t="shared" si="270"/>
        <v>0</v>
      </c>
      <c r="S2448" s="11">
        <f t="shared" si="271"/>
        <v>0</v>
      </c>
      <c r="T2448" s="9">
        <f t="shared" si="272"/>
        <v>0</v>
      </c>
      <c r="AT2448" s="18"/>
      <c r="AU2448" s="15"/>
      <c r="AV2448" s="15"/>
      <c r="AW2448" s="15"/>
      <c r="AX2448" s="15"/>
      <c r="AY2448" s="15"/>
      <c r="AZ2448" s="15"/>
      <c r="BA2448" s="15"/>
      <c r="BB2448" s="15"/>
      <c r="BC2448" s="15"/>
      <c r="BD2448" s="15"/>
      <c r="BE2448" s="15"/>
      <c r="BF2448" s="15"/>
      <c r="BG2448" s="15"/>
      <c r="BH2448" s="15"/>
      <c r="BI2448" s="15"/>
      <c r="BJ2448" s="15"/>
      <c r="BK2448" s="15"/>
      <c r="BL2448" s="15"/>
      <c r="BM2448" s="15"/>
      <c r="BN2448" s="15"/>
      <c r="BO2448" s="15"/>
    </row>
    <row r="2449" spans="1:67" ht="15" customHeight="1" x14ac:dyDescent="0.75">
      <c r="A2449" s="10">
        <v>1</v>
      </c>
      <c r="B2449" s="11">
        <v>14700</v>
      </c>
      <c r="C2449" s="11">
        <v>51829</v>
      </c>
      <c r="D2449" s="11">
        <v>69136</v>
      </c>
      <c r="E2449" s="11">
        <v>14</v>
      </c>
      <c r="F2449" s="11">
        <v>0</v>
      </c>
      <c r="G2449" s="11">
        <v>0</v>
      </c>
      <c r="H2449" s="11">
        <v>169.98530778</v>
      </c>
      <c r="I2449" s="11">
        <v>0</v>
      </c>
      <c r="J2449" s="11">
        <v>18</v>
      </c>
      <c r="K2449" s="11">
        <v>35.635393849000003</v>
      </c>
      <c r="L2449" s="11" t="s">
        <v>20</v>
      </c>
      <c r="M2449" s="11" t="s">
        <v>14</v>
      </c>
      <c r="N2449" s="11">
        <f t="shared" si="266"/>
        <v>0</v>
      </c>
      <c r="O2449" s="11">
        <f t="shared" si="267"/>
        <v>0</v>
      </c>
      <c r="P2449" s="11">
        <f t="shared" si="268"/>
        <v>1</v>
      </c>
      <c r="Q2449" s="11">
        <f t="shared" si="269"/>
        <v>0</v>
      </c>
      <c r="R2449" s="11">
        <f t="shared" si="270"/>
        <v>0</v>
      </c>
      <c r="S2449" s="11">
        <f t="shared" si="271"/>
        <v>0</v>
      </c>
      <c r="T2449" s="9">
        <f t="shared" si="272"/>
        <v>0</v>
      </c>
      <c r="AT2449" s="18"/>
      <c r="AU2449" s="15"/>
      <c r="AV2449" s="15"/>
      <c r="AW2449" s="15"/>
      <c r="AX2449" s="15"/>
      <c r="AY2449" s="15"/>
      <c r="AZ2449" s="15"/>
      <c r="BA2449" s="15"/>
      <c r="BB2449" s="15"/>
      <c r="BC2449" s="15"/>
      <c r="BD2449" s="15"/>
      <c r="BE2449" s="15"/>
      <c r="BF2449" s="15"/>
      <c r="BG2449" s="15"/>
      <c r="BH2449" s="15"/>
      <c r="BI2449" s="15"/>
      <c r="BJ2449" s="15"/>
      <c r="BK2449" s="15"/>
      <c r="BL2449" s="15"/>
      <c r="BM2449" s="15"/>
      <c r="BN2449" s="15"/>
      <c r="BO2449" s="15"/>
    </row>
    <row r="2450" spans="1:67" ht="15" customHeight="1" x14ac:dyDescent="0.75">
      <c r="A2450" s="10">
        <v>1</v>
      </c>
      <c r="B2450" s="11">
        <v>14700</v>
      </c>
      <c r="C2450" s="11">
        <v>148396</v>
      </c>
      <c r="D2450" s="11">
        <v>162403</v>
      </c>
      <c r="E2450" s="11">
        <v>13</v>
      </c>
      <c r="F2450" s="11">
        <v>0</v>
      </c>
      <c r="G2450" s="11">
        <v>0</v>
      </c>
      <c r="H2450" s="11">
        <v>163.4989942</v>
      </c>
      <c r="I2450" s="11">
        <v>0</v>
      </c>
      <c r="J2450" s="11">
        <v>31</v>
      </c>
      <c r="K2450" s="11">
        <v>35.428415655999999</v>
      </c>
      <c r="L2450" s="11" t="s">
        <v>20</v>
      </c>
      <c r="M2450" s="11" t="s">
        <v>17</v>
      </c>
      <c r="N2450" s="11">
        <f t="shared" si="266"/>
        <v>0</v>
      </c>
      <c r="O2450" s="11">
        <f t="shared" si="267"/>
        <v>1</v>
      </c>
      <c r="P2450" s="11">
        <f t="shared" si="268"/>
        <v>0</v>
      </c>
      <c r="Q2450" s="11">
        <f t="shared" si="269"/>
        <v>0</v>
      </c>
      <c r="R2450" s="11">
        <f t="shared" si="270"/>
        <v>0</v>
      </c>
      <c r="S2450" s="11">
        <f t="shared" si="271"/>
        <v>0</v>
      </c>
      <c r="T2450" s="9">
        <f t="shared" si="272"/>
        <v>0</v>
      </c>
      <c r="AT2450" s="18"/>
      <c r="AU2450" s="15"/>
      <c r="AV2450" s="15"/>
      <c r="AW2450" s="15"/>
      <c r="AX2450" s="15"/>
      <c r="AY2450" s="15"/>
      <c r="AZ2450" s="15"/>
      <c r="BA2450" s="15"/>
      <c r="BB2450" s="15"/>
      <c r="BC2450" s="15"/>
      <c r="BD2450" s="15"/>
      <c r="BE2450" s="15"/>
      <c r="BF2450" s="15"/>
      <c r="BG2450" s="15"/>
      <c r="BH2450" s="15"/>
      <c r="BI2450" s="15"/>
      <c r="BJ2450" s="15"/>
      <c r="BK2450" s="15"/>
      <c r="BL2450" s="15"/>
      <c r="BM2450" s="15"/>
      <c r="BN2450" s="15"/>
      <c r="BO2450" s="15"/>
    </row>
    <row r="2451" spans="1:67" ht="15" customHeight="1" x14ac:dyDescent="0.75">
      <c r="A2451" s="10">
        <v>0</v>
      </c>
      <c r="B2451" s="11">
        <v>14700</v>
      </c>
      <c r="C2451" s="11"/>
      <c r="D2451" s="11"/>
      <c r="E2451" s="11"/>
      <c r="F2451" s="11"/>
      <c r="G2451" s="11"/>
      <c r="H2451" s="11"/>
      <c r="I2451" s="11"/>
      <c r="J2451" s="11"/>
      <c r="K2451" s="11">
        <v>24.595377851999999</v>
      </c>
      <c r="L2451" s="11"/>
      <c r="M2451" s="11"/>
      <c r="N2451" s="11">
        <f t="shared" si="266"/>
        <v>0</v>
      </c>
      <c r="O2451" s="11">
        <f t="shared" si="267"/>
        <v>0</v>
      </c>
      <c r="P2451" s="11">
        <f t="shared" si="268"/>
        <v>0</v>
      </c>
      <c r="Q2451" s="11">
        <f t="shared" si="269"/>
        <v>0</v>
      </c>
      <c r="R2451" s="11">
        <f t="shared" si="270"/>
        <v>0</v>
      </c>
      <c r="S2451" s="11">
        <f t="shared" si="271"/>
        <v>0</v>
      </c>
      <c r="T2451" s="9">
        <f t="shared" si="272"/>
        <v>0</v>
      </c>
      <c r="AT2451" s="18"/>
      <c r="AU2451" s="15"/>
      <c r="AV2451" s="15"/>
      <c r="AW2451" s="15"/>
      <c r="AX2451" s="15"/>
      <c r="AY2451" s="15"/>
      <c r="AZ2451" s="15"/>
      <c r="BA2451" s="15"/>
      <c r="BB2451" s="15"/>
      <c r="BC2451" s="15"/>
      <c r="BD2451" s="15"/>
      <c r="BE2451" s="15"/>
      <c r="BF2451" s="15"/>
      <c r="BG2451" s="15"/>
      <c r="BH2451" s="15"/>
      <c r="BI2451" s="15"/>
      <c r="BJ2451" s="15"/>
      <c r="BK2451" s="15"/>
      <c r="BL2451" s="15"/>
      <c r="BM2451" s="15"/>
      <c r="BN2451" s="15"/>
      <c r="BO2451" s="15"/>
    </row>
    <row r="2452" spans="1:67" ht="15" customHeight="1" x14ac:dyDescent="0.75">
      <c r="A2452" s="10">
        <v>0</v>
      </c>
      <c r="B2452" s="11">
        <v>14700</v>
      </c>
      <c r="C2452" s="11">
        <v>10098</v>
      </c>
      <c r="D2452" s="11">
        <v>51653</v>
      </c>
      <c r="E2452" s="11">
        <v>3</v>
      </c>
      <c r="F2452" s="11">
        <v>0</v>
      </c>
      <c r="G2452" s="11">
        <v>0</v>
      </c>
      <c r="H2452" s="11">
        <v>302.65247199999999</v>
      </c>
      <c r="I2452" s="11">
        <v>0</v>
      </c>
      <c r="J2452" s="11">
        <v>16</v>
      </c>
      <c r="K2452" s="11">
        <v>18.423923815999999</v>
      </c>
      <c r="L2452" s="11" t="s">
        <v>20</v>
      </c>
      <c r="M2452" s="11" t="s">
        <v>18</v>
      </c>
      <c r="N2452" s="11">
        <f t="shared" si="266"/>
        <v>0</v>
      </c>
      <c r="O2452" s="11">
        <f t="shared" si="267"/>
        <v>0</v>
      </c>
      <c r="P2452" s="11">
        <f t="shared" si="268"/>
        <v>0</v>
      </c>
      <c r="Q2452" s="11">
        <f t="shared" si="269"/>
        <v>0</v>
      </c>
      <c r="R2452" s="11">
        <f t="shared" si="270"/>
        <v>0</v>
      </c>
      <c r="S2452" s="11">
        <f t="shared" si="271"/>
        <v>1</v>
      </c>
      <c r="T2452" s="9">
        <f t="shared" si="272"/>
        <v>0</v>
      </c>
      <c r="AT2452" s="18"/>
      <c r="AU2452" s="15"/>
      <c r="AV2452" s="15"/>
      <c r="AW2452" s="15"/>
      <c r="AX2452" s="15"/>
      <c r="AY2452" s="15"/>
      <c r="AZ2452" s="15"/>
      <c r="BA2452" s="15"/>
      <c r="BB2452" s="15"/>
      <c r="BC2452" s="15"/>
      <c r="BD2452" s="15"/>
      <c r="BE2452" s="15"/>
      <c r="BF2452" s="15"/>
      <c r="BG2452" s="15"/>
      <c r="BH2452" s="15"/>
      <c r="BI2452" s="15"/>
      <c r="BJ2452" s="15"/>
      <c r="BK2452" s="15"/>
      <c r="BL2452" s="15"/>
      <c r="BM2452" s="15"/>
      <c r="BN2452" s="15"/>
      <c r="BO2452" s="15"/>
    </row>
    <row r="2453" spans="1:67" ht="15" customHeight="1" x14ac:dyDescent="0.75">
      <c r="A2453" s="10">
        <v>0</v>
      </c>
      <c r="B2453" s="11">
        <v>14700</v>
      </c>
      <c r="C2453" s="11">
        <v>76888</v>
      </c>
      <c r="D2453" s="11">
        <v>96552</v>
      </c>
      <c r="E2453" s="11">
        <v>9</v>
      </c>
      <c r="F2453" s="11">
        <v>2</v>
      </c>
      <c r="G2453" s="11">
        <v>0</v>
      </c>
      <c r="H2453" s="11">
        <v>189.56390632</v>
      </c>
      <c r="I2453" s="11">
        <v>0</v>
      </c>
      <c r="J2453" s="11">
        <v>30</v>
      </c>
      <c r="K2453" s="11">
        <v>29.417708768000001</v>
      </c>
      <c r="L2453" s="11" t="s">
        <v>20</v>
      </c>
      <c r="M2453" s="11" t="s">
        <v>18</v>
      </c>
      <c r="N2453" s="11">
        <f t="shared" si="266"/>
        <v>0</v>
      </c>
      <c r="O2453" s="11">
        <f t="shared" si="267"/>
        <v>0</v>
      </c>
      <c r="P2453" s="11">
        <f t="shared" si="268"/>
        <v>0</v>
      </c>
      <c r="Q2453" s="11">
        <f t="shared" si="269"/>
        <v>0</v>
      </c>
      <c r="R2453" s="11">
        <f t="shared" si="270"/>
        <v>0</v>
      </c>
      <c r="S2453" s="11">
        <f t="shared" si="271"/>
        <v>1</v>
      </c>
      <c r="T2453" s="9">
        <f t="shared" si="272"/>
        <v>0</v>
      </c>
      <c r="AT2453" s="18"/>
      <c r="AU2453" s="15"/>
      <c r="AV2453" s="15"/>
      <c r="AW2453" s="15"/>
      <c r="AX2453" s="15"/>
      <c r="AY2453" s="15"/>
      <c r="AZ2453" s="15"/>
      <c r="BA2453" s="15"/>
      <c r="BB2453" s="15"/>
      <c r="BC2453" s="15"/>
      <c r="BD2453" s="15"/>
      <c r="BE2453" s="15"/>
      <c r="BF2453" s="15"/>
      <c r="BG2453" s="15"/>
      <c r="BH2453" s="15"/>
      <c r="BI2453" s="15"/>
      <c r="BJ2453" s="15"/>
      <c r="BK2453" s="15"/>
      <c r="BL2453" s="15"/>
      <c r="BM2453" s="15"/>
      <c r="BN2453" s="15"/>
      <c r="BO2453" s="15"/>
    </row>
    <row r="2454" spans="1:67" ht="15" customHeight="1" x14ac:dyDescent="0.75">
      <c r="A2454" s="10">
        <v>0</v>
      </c>
      <c r="B2454" s="11">
        <v>14700</v>
      </c>
      <c r="C2454" s="11">
        <v>89448</v>
      </c>
      <c r="D2454" s="11">
        <v>115380</v>
      </c>
      <c r="E2454" s="11">
        <v>11</v>
      </c>
      <c r="F2454" s="11">
        <v>0</v>
      </c>
      <c r="G2454" s="11">
        <v>0</v>
      </c>
      <c r="H2454" s="11">
        <v>222.81508891999999</v>
      </c>
      <c r="I2454" s="11">
        <v>0</v>
      </c>
      <c r="J2454" s="11">
        <v>12</v>
      </c>
      <c r="K2454" s="11">
        <v>40.524796868999999</v>
      </c>
      <c r="L2454" s="11" t="s">
        <v>20</v>
      </c>
      <c r="M2454" s="11" t="s">
        <v>15</v>
      </c>
      <c r="N2454" s="11">
        <f t="shared" si="266"/>
        <v>0</v>
      </c>
      <c r="O2454" s="11">
        <f t="shared" si="267"/>
        <v>0</v>
      </c>
      <c r="P2454" s="11">
        <f t="shared" si="268"/>
        <v>0</v>
      </c>
      <c r="Q2454" s="11">
        <f t="shared" si="269"/>
        <v>1</v>
      </c>
      <c r="R2454" s="11">
        <f t="shared" si="270"/>
        <v>0</v>
      </c>
      <c r="S2454" s="11">
        <f t="shared" si="271"/>
        <v>0</v>
      </c>
      <c r="T2454" s="9">
        <f t="shared" si="272"/>
        <v>0</v>
      </c>
      <c r="AT2454" s="18"/>
      <c r="AU2454" s="15"/>
      <c r="AV2454" s="15"/>
      <c r="AW2454" s="15"/>
      <c r="AX2454" s="15"/>
      <c r="AY2454" s="15"/>
      <c r="AZ2454" s="15"/>
      <c r="BA2454" s="15"/>
      <c r="BB2454" s="15"/>
      <c r="BC2454" s="15"/>
      <c r="BD2454" s="15"/>
      <c r="BE2454" s="15"/>
      <c r="BF2454" s="15"/>
      <c r="BG2454" s="15"/>
      <c r="BH2454" s="15"/>
      <c r="BI2454" s="15"/>
      <c r="BJ2454" s="15"/>
      <c r="BK2454" s="15"/>
      <c r="BL2454" s="15"/>
      <c r="BM2454" s="15"/>
      <c r="BN2454" s="15"/>
      <c r="BO2454" s="15"/>
    </row>
    <row r="2455" spans="1:67" ht="15" customHeight="1" x14ac:dyDescent="0.75">
      <c r="A2455" s="10">
        <v>1</v>
      </c>
      <c r="B2455" s="11">
        <v>14700</v>
      </c>
      <c r="C2455" s="11">
        <v>94672</v>
      </c>
      <c r="D2455" s="11"/>
      <c r="E2455" s="11">
        <v>14</v>
      </c>
      <c r="F2455" s="11">
        <v>0</v>
      </c>
      <c r="G2455" s="11">
        <v>1</v>
      </c>
      <c r="H2455" s="11">
        <v>67.038031911000004</v>
      </c>
      <c r="I2455" s="11">
        <v>0</v>
      </c>
      <c r="J2455" s="11">
        <v>11</v>
      </c>
      <c r="K2455" s="11">
        <v>40.317434429000002</v>
      </c>
      <c r="L2455" s="11"/>
      <c r="M2455" s="11" t="s">
        <v>14</v>
      </c>
      <c r="N2455" s="11">
        <f t="shared" si="266"/>
        <v>0</v>
      </c>
      <c r="O2455" s="11">
        <f t="shared" si="267"/>
        <v>0</v>
      </c>
      <c r="P2455" s="11">
        <f t="shared" si="268"/>
        <v>1</v>
      </c>
      <c r="Q2455" s="11">
        <f t="shared" si="269"/>
        <v>0</v>
      </c>
      <c r="R2455" s="11">
        <f t="shared" si="270"/>
        <v>0</v>
      </c>
      <c r="S2455" s="11">
        <f t="shared" si="271"/>
        <v>0</v>
      </c>
      <c r="T2455" s="9">
        <f t="shared" si="272"/>
        <v>0</v>
      </c>
      <c r="AT2455" s="18"/>
      <c r="AU2455" s="15"/>
      <c r="AV2455" s="15"/>
      <c r="AW2455" s="15"/>
      <c r="AX2455" s="15"/>
      <c r="AY2455" s="15"/>
      <c r="AZ2455" s="15"/>
      <c r="BA2455" s="15"/>
      <c r="BB2455" s="15"/>
      <c r="BC2455" s="15"/>
      <c r="BD2455" s="15"/>
      <c r="BE2455" s="15"/>
      <c r="BF2455" s="15"/>
      <c r="BG2455" s="15"/>
      <c r="BH2455" s="15"/>
      <c r="BI2455" s="15"/>
      <c r="BJ2455" s="15"/>
      <c r="BK2455" s="15"/>
      <c r="BL2455" s="15"/>
      <c r="BM2455" s="15"/>
      <c r="BN2455" s="15"/>
      <c r="BO2455" s="15"/>
    </row>
    <row r="2456" spans="1:67" ht="15" customHeight="1" x14ac:dyDescent="0.75">
      <c r="A2456" s="10">
        <v>0</v>
      </c>
      <c r="B2456" s="11">
        <v>14700</v>
      </c>
      <c r="C2456" s="11">
        <v>106417</v>
      </c>
      <c r="D2456" s="11">
        <v>123580</v>
      </c>
      <c r="E2456" s="11">
        <v>9</v>
      </c>
      <c r="F2456" s="11">
        <v>0</v>
      </c>
      <c r="G2456" s="11">
        <v>0</v>
      </c>
      <c r="H2456" s="11">
        <v>166.49606528999999</v>
      </c>
      <c r="I2456" s="11">
        <v>3</v>
      </c>
      <c r="J2456" s="11">
        <v>31</v>
      </c>
      <c r="K2456" s="11">
        <v>29.316710060999998</v>
      </c>
      <c r="L2456" s="11" t="s">
        <v>13</v>
      </c>
      <c r="M2456" s="11" t="s">
        <v>18</v>
      </c>
      <c r="N2456" s="11">
        <f t="shared" si="266"/>
        <v>1</v>
      </c>
      <c r="O2456" s="11">
        <f t="shared" si="267"/>
        <v>0</v>
      </c>
      <c r="P2456" s="11">
        <f t="shared" si="268"/>
        <v>0</v>
      </c>
      <c r="Q2456" s="11">
        <f t="shared" si="269"/>
        <v>0</v>
      </c>
      <c r="R2456" s="11">
        <f t="shared" si="270"/>
        <v>0</v>
      </c>
      <c r="S2456" s="11">
        <f t="shared" si="271"/>
        <v>1</v>
      </c>
      <c r="T2456" s="9">
        <f t="shared" si="272"/>
        <v>166.49606528999999</v>
      </c>
      <c r="AT2456" s="18"/>
      <c r="AU2456" s="15"/>
      <c r="AV2456" s="15"/>
      <c r="AW2456" s="15"/>
      <c r="AX2456" s="15"/>
      <c r="AY2456" s="15"/>
      <c r="AZ2456" s="15"/>
      <c r="BA2456" s="15"/>
      <c r="BB2456" s="15"/>
      <c r="BC2456" s="15"/>
      <c r="BD2456" s="15"/>
      <c r="BE2456" s="15"/>
      <c r="BF2456" s="15"/>
      <c r="BG2456" s="15"/>
      <c r="BH2456" s="15"/>
      <c r="BI2456" s="15"/>
      <c r="BJ2456" s="15"/>
      <c r="BK2456" s="15"/>
      <c r="BL2456" s="15"/>
      <c r="BM2456" s="15"/>
      <c r="BN2456" s="15"/>
      <c r="BO2456" s="15"/>
    </row>
    <row r="2457" spans="1:67" ht="15" customHeight="1" x14ac:dyDescent="0.75">
      <c r="A2457" s="10">
        <v>0</v>
      </c>
      <c r="B2457" s="11">
        <v>14700</v>
      </c>
      <c r="C2457" s="11">
        <v>27235</v>
      </c>
      <c r="D2457" s="11">
        <v>39102</v>
      </c>
      <c r="E2457" s="11">
        <v>8</v>
      </c>
      <c r="F2457" s="11">
        <v>0</v>
      </c>
      <c r="G2457" s="11">
        <v>0</v>
      </c>
      <c r="H2457" s="11">
        <v>71.420815089000001</v>
      </c>
      <c r="I2457" s="11">
        <v>2</v>
      </c>
      <c r="J2457" s="11">
        <v>11</v>
      </c>
      <c r="K2457" s="11">
        <v>29.151698161999999</v>
      </c>
      <c r="L2457" s="11" t="s">
        <v>13</v>
      </c>
      <c r="M2457" s="11" t="s">
        <v>14</v>
      </c>
      <c r="N2457" s="11">
        <f t="shared" si="266"/>
        <v>1</v>
      </c>
      <c r="O2457" s="11">
        <f t="shared" si="267"/>
        <v>0</v>
      </c>
      <c r="P2457" s="11">
        <f t="shared" si="268"/>
        <v>1</v>
      </c>
      <c r="Q2457" s="11">
        <f t="shared" si="269"/>
        <v>0</v>
      </c>
      <c r="R2457" s="11">
        <f t="shared" si="270"/>
        <v>0</v>
      </c>
      <c r="S2457" s="11">
        <f t="shared" si="271"/>
        <v>0</v>
      </c>
      <c r="T2457" s="9">
        <f t="shared" si="272"/>
        <v>71.420815089000001</v>
      </c>
      <c r="AT2457" s="18"/>
      <c r="AU2457" s="15"/>
      <c r="AV2457" s="15"/>
      <c r="AW2457" s="15"/>
      <c r="AX2457" s="15"/>
      <c r="AY2457" s="15"/>
      <c r="AZ2457" s="15"/>
      <c r="BA2457" s="15"/>
      <c r="BB2457" s="15"/>
      <c r="BC2457" s="15"/>
      <c r="BD2457" s="15"/>
      <c r="BE2457" s="15"/>
      <c r="BF2457" s="15"/>
      <c r="BG2457" s="15"/>
      <c r="BH2457" s="15"/>
      <c r="BI2457" s="15"/>
      <c r="BJ2457" s="15"/>
      <c r="BK2457" s="15"/>
      <c r="BL2457" s="15"/>
      <c r="BM2457" s="15"/>
      <c r="BN2457" s="15"/>
      <c r="BO2457" s="15"/>
    </row>
    <row r="2458" spans="1:67" ht="15" customHeight="1" x14ac:dyDescent="0.75">
      <c r="A2458" s="10">
        <v>0</v>
      </c>
      <c r="B2458" s="11">
        <v>14700</v>
      </c>
      <c r="C2458" s="11">
        <v>77565</v>
      </c>
      <c r="D2458" s="11">
        <v>101320</v>
      </c>
      <c r="E2458" s="11">
        <v>6</v>
      </c>
      <c r="F2458" s="11">
        <v>0</v>
      </c>
      <c r="G2458" s="11">
        <v>0</v>
      </c>
      <c r="H2458" s="11">
        <v>120.82737185000001</v>
      </c>
      <c r="I2458" s="11">
        <v>0</v>
      </c>
      <c r="J2458" s="11">
        <v>26</v>
      </c>
      <c r="K2458" s="11">
        <v>25.276204509999999</v>
      </c>
      <c r="L2458" s="11" t="s">
        <v>13</v>
      </c>
      <c r="M2458" s="11" t="s">
        <v>18</v>
      </c>
      <c r="N2458" s="11">
        <f t="shared" si="266"/>
        <v>1</v>
      </c>
      <c r="O2458" s="11">
        <f t="shared" si="267"/>
        <v>0</v>
      </c>
      <c r="P2458" s="11">
        <f t="shared" si="268"/>
        <v>0</v>
      </c>
      <c r="Q2458" s="11">
        <f t="shared" si="269"/>
        <v>0</v>
      </c>
      <c r="R2458" s="11">
        <f t="shared" si="270"/>
        <v>0</v>
      </c>
      <c r="S2458" s="11">
        <f t="shared" si="271"/>
        <v>1</v>
      </c>
      <c r="T2458" s="9">
        <f t="shared" si="272"/>
        <v>120.82737185000001</v>
      </c>
      <c r="AT2458" s="18"/>
      <c r="AU2458" s="15"/>
      <c r="AV2458" s="15"/>
      <c r="AW2458" s="15"/>
      <c r="AX2458" s="15"/>
      <c r="AY2458" s="15"/>
      <c r="AZ2458" s="15"/>
      <c r="BA2458" s="15"/>
      <c r="BB2458" s="15"/>
      <c r="BC2458" s="15"/>
      <c r="BD2458" s="15"/>
      <c r="BE2458" s="15"/>
      <c r="BF2458" s="15"/>
      <c r="BG2458" s="15"/>
      <c r="BH2458" s="15"/>
      <c r="BI2458" s="15"/>
      <c r="BJ2458" s="15"/>
      <c r="BK2458" s="15"/>
      <c r="BL2458" s="15"/>
      <c r="BM2458" s="15"/>
      <c r="BN2458" s="15"/>
      <c r="BO2458" s="15"/>
    </row>
    <row r="2459" spans="1:67" ht="15" customHeight="1" x14ac:dyDescent="0.75">
      <c r="A2459" s="10">
        <v>0</v>
      </c>
      <c r="B2459" s="11">
        <v>14700</v>
      </c>
      <c r="C2459" s="11">
        <v>33150</v>
      </c>
      <c r="D2459" s="11">
        <v>46053</v>
      </c>
      <c r="E2459" s="11">
        <v>8</v>
      </c>
      <c r="F2459" s="11">
        <v>0</v>
      </c>
      <c r="G2459" s="11">
        <v>0</v>
      </c>
      <c r="H2459" s="11">
        <v>76.914717555999999</v>
      </c>
      <c r="I2459" s="11">
        <v>2</v>
      </c>
      <c r="J2459" s="11">
        <v>11</v>
      </c>
      <c r="K2459" s="11">
        <v>30.69643481</v>
      </c>
      <c r="L2459" s="11" t="s">
        <v>13</v>
      </c>
      <c r="M2459" s="11" t="s">
        <v>14</v>
      </c>
      <c r="N2459" s="11">
        <f t="shared" si="266"/>
        <v>1</v>
      </c>
      <c r="O2459" s="11">
        <f t="shared" si="267"/>
        <v>0</v>
      </c>
      <c r="P2459" s="11">
        <f t="shared" si="268"/>
        <v>1</v>
      </c>
      <c r="Q2459" s="11">
        <f t="shared" si="269"/>
        <v>0</v>
      </c>
      <c r="R2459" s="11">
        <f t="shared" si="270"/>
        <v>0</v>
      </c>
      <c r="S2459" s="11">
        <f t="shared" si="271"/>
        <v>0</v>
      </c>
      <c r="T2459" s="9">
        <f t="shared" si="272"/>
        <v>76.914717555999999</v>
      </c>
      <c r="AT2459" s="18"/>
      <c r="AU2459" s="15"/>
      <c r="AV2459" s="15"/>
      <c r="AW2459" s="15"/>
      <c r="AX2459" s="15"/>
      <c r="AY2459" s="15"/>
      <c r="AZ2459" s="15"/>
      <c r="BA2459" s="15"/>
      <c r="BB2459" s="15"/>
      <c r="BC2459" s="15"/>
      <c r="BD2459" s="15"/>
      <c r="BE2459" s="15"/>
      <c r="BF2459" s="15"/>
      <c r="BG2459" s="15"/>
      <c r="BH2459" s="15"/>
      <c r="BI2459" s="15"/>
      <c r="BJ2459" s="15"/>
      <c r="BK2459" s="15"/>
      <c r="BL2459" s="15"/>
      <c r="BM2459" s="15"/>
      <c r="BN2459" s="15"/>
      <c r="BO2459" s="15"/>
    </row>
    <row r="2460" spans="1:67" ht="15" customHeight="1" x14ac:dyDescent="0.75">
      <c r="A2460" s="10">
        <v>0</v>
      </c>
      <c r="B2460" s="11">
        <v>14700</v>
      </c>
      <c r="C2460" s="11">
        <v>65660</v>
      </c>
      <c r="D2460" s="11">
        <v>81937</v>
      </c>
      <c r="E2460" s="11">
        <v>2</v>
      </c>
      <c r="F2460" s="11">
        <v>0</v>
      </c>
      <c r="G2460" s="11">
        <v>0</v>
      </c>
      <c r="H2460" s="11">
        <v>106.65751886</v>
      </c>
      <c r="I2460" s="11">
        <v>1</v>
      </c>
      <c r="J2460" s="11">
        <v>19</v>
      </c>
      <c r="K2460" s="11">
        <v>25.197806875000001</v>
      </c>
      <c r="L2460" s="11" t="s">
        <v>20</v>
      </c>
      <c r="M2460" s="11" t="s">
        <v>15</v>
      </c>
      <c r="N2460" s="11">
        <f t="shared" si="266"/>
        <v>0</v>
      </c>
      <c r="O2460" s="11">
        <f t="shared" si="267"/>
        <v>0</v>
      </c>
      <c r="P2460" s="11">
        <f t="shared" si="268"/>
        <v>0</v>
      </c>
      <c r="Q2460" s="11">
        <f t="shared" si="269"/>
        <v>1</v>
      </c>
      <c r="R2460" s="11">
        <f t="shared" si="270"/>
        <v>0</v>
      </c>
      <c r="S2460" s="11">
        <f t="shared" si="271"/>
        <v>0</v>
      </c>
      <c r="T2460" s="9">
        <f t="shared" si="272"/>
        <v>0</v>
      </c>
      <c r="AT2460" s="18"/>
      <c r="AU2460" s="15"/>
      <c r="AV2460" s="15"/>
      <c r="AW2460" s="15"/>
      <c r="AX2460" s="15"/>
      <c r="AY2460" s="15"/>
      <c r="AZ2460" s="15"/>
      <c r="BA2460" s="15"/>
      <c r="BB2460" s="15"/>
      <c r="BC2460" s="15"/>
      <c r="BD2460" s="15"/>
      <c r="BE2460" s="15"/>
      <c r="BF2460" s="15"/>
      <c r="BG2460" s="15"/>
      <c r="BH2460" s="15"/>
      <c r="BI2460" s="15"/>
      <c r="BJ2460" s="15"/>
      <c r="BK2460" s="15"/>
      <c r="BL2460" s="15"/>
      <c r="BM2460" s="15"/>
      <c r="BN2460" s="15"/>
      <c r="BO2460" s="15"/>
    </row>
    <row r="2461" spans="1:67" ht="15" customHeight="1" x14ac:dyDescent="0.75">
      <c r="A2461" s="10">
        <v>0</v>
      </c>
      <c r="B2461" s="11">
        <v>14700</v>
      </c>
      <c r="C2461" s="11">
        <v>35164</v>
      </c>
      <c r="D2461" s="11">
        <v>68061</v>
      </c>
      <c r="E2461" s="11">
        <v>5</v>
      </c>
      <c r="F2461" s="11">
        <v>0</v>
      </c>
      <c r="G2461" s="11">
        <v>0</v>
      </c>
      <c r="H2461" s="11">
        <v>245.67057761999999</v>
      </c>
      <c r="I2461" s="11">
        <v>1</v>
      </c>
      <c r="J2461" s="11">
        <v>16</v>
      </c>
      <c r="K2461" s="11">
        <v>23.112289816000001</v>
      </c>
      <c r="L2461" s="11" t="s">
        <v>20</v>
      </c>
      <c r="M2461" s="11" t="s">
        <v>18</v>
      </c>
      <c r="N2461" s="11">
        <f t="shared" si="266"/>
        <v>0</v>
      </c>
      <c r="O2461" s="11">
        <f t="shared" si="267"/>
        <v>0</v>
      </c>
      <c r="P2461" s="11">
        <f t="shared" si="268"/>
        <v>0</v>
      </c>
      <c r="Q2461" s="11">
        <f t="shared" si="269"/>
        <v>0</v>
      </c>
      <c r="R2461" s="11">
        <f t="shared" si="270"/>
        <v>0</v>
      </c>
      <c r="S2461" s="11">
        <f t="shared" si="271"/>
        <v>1</v>
      </c>
      <c r="T2461" s="9">
        <f t="shared" si="272"/>
        <v>0</v>
      </c>
      <c r="AT2461" s="18"/>
      <c r="AU2461" s="15"/>
      <c r="AV2461" s="15"/>
      <c r="AW2461" s="15"/>
      <c r="AX2461" s="15"/>
      <c r="AY2461" s="15"/>
      <c r="AZ2461" s="15"/>
      <c r="BA2461" s="15"/>
      <c r="BB2461" s="15"/>
      <c r="BC2461" s="15"/>
      <c r="BD2461" s="15"/>
      <c r="BE2461" s="15"/>
      <c r="BF2461" s="15"/>
      <c r="BG2461" s="15"/>
      <c r="BH2461" s="15"/>
      <c r="BI2461" s="15"/>
      <c r="BJ2461" s="15"/>
      <c r="BK2461" s="15"/>
      <c r="BL2461" s="15"/>
      <c r="BM2461" s="15"/>
      <c r="BN2461" s="15"/>
      <c r="BO2461" s="15"/>
    </row>
    <row r="2462" spans="1:67" ht="15" customHeight="1" x14ac:dyDescent="0.75">
      <c r="A2462" s="10">
        <v>0</v>
      </c>
      <c r="B2462" s="11">
        <v>14700</v>
      </c>
      <c r="C2462" s="11">
        <v>14275</v>
      </c>
      <c r="D2462" s="11">
        <v>90376</v>
      </c>
      <c r="E2462" s="11">
        <v>14</v>
      </c>
      <c r="F2462" s="11">
        <v>0</v>
      </c>
      <c r="G2462" s="11">
        <v>1</v>
      </c>
      <c r="H2462" s="11">
        <v>273.60251713999997</v>
      </c>
      <c r="I2462" s="11">
        <v>0</v>
      </c>
      <c r="J2462" s="11">
        <v>23</v>
      </c>
      <c r="K2462" s="11">
        <v>26.842479740000002</v>
      </c>
      <c r="L2462" s="11" t="s">
        <v>13</v>
      </c>
      <c r="M2462" s="11" t="s">
        <v>14</v>
      </c>
      <c r="N2462" s="11">
        <f t="shared" si="266"/>
        <v>1</v>
      </c>
      <c r="O2462" s="11">
        <f t="shared" si="267"/>
        <v>0</v>
      </c>
      <c r="P2462" s="11">
        <f t="shared" si="268"/>
        <v>1</v>
      </c>
      <c r="Q2462" s="11">
        <f t="shared" si="269"/>
        <v>0</v>
      </c>
      <c r="R2462" s="11">
        <f t="shared" si="270"/>
        <v>0</v>
      </c>
      <c r="S2462" s="11">
        <f t="shared" si="271"/>
        <v>0</v>
      </c>
      <c r="T2462" s="9">
        <f t="shared" si="272"/>
        <v>273.60251713999997</v>
      </c>
      <c r="AT2462" s="18"/>
      <c r="AU2462" s="15"/>
      <c r="AV2462" s="15"/>
      <c r="AW2462" s="15"/>
      <c r="AX2462" s="15"/>
      <c r="AY2462" s="15"/>
      <c r="AZ2462" s="15"/>
      <c r="BA2462" s="15"/>
      <c r="BB2462" s="15"/>
      <c r="BC2462" s="15"/>
      <c r="BD2462" s="15"/>
      <c r="BE2462" s="15"/>
      <c r="BF2462" s="15"/>
      <c r="BG2462" s="15"/>
      <c r="BH2462" s="15"/>
      <c r="BI2462" s="15"/>
      <c r="BJ2462" s="15"/>
      <c r="BK2462" s="15"/>
      <c r="BL2462" s="15"/>
      <c r="BM2462" s="15"/>
      <c r="BN2462" s="15"/>
      <c r="BO2462" s="15"/>
    </row>
    <row r="2463" spans="1:67" ht="15" customHeight="1" x14ac:dyDescent="0.75">
      <c r="A2463" s="10">
        <v>0</v>
      </c>
      <c r="B2463" s="11">
        <v>14700</v>
      </c>
      <c r="C2463" s="11">
        <v>76931</v>
      </c>
      <c r="D2463" s="11">
        <v>94245</v>
      </c>
      <c r="E2463" s="11">
        <v>5</v>
      </c>
      <c r="F2463" s="11">
        <v>3</v>
      </c>
      <c r="G2463" s="11">
        <v>0</v>
      </c>
      <c r="H2463" s="11">
        <v>78.687519875000007</v>
      </c>
      <c r="I2463" s="11">
        <v>0</v>
      </c>
      <c r="J2463" s="11">
        <v>21</v>
      </c>
      <c r="K2463" s="11">
        <v>25.430314938999999</v>
      </c>
      <c r="L2463" s="11" t="s">
        <v>20</v>
      </c>
      <c r="M2463" s="11" t="s">
        <v>14</v>
      </c>
      <c r="N2463" s="11">
        <f t="shared" si="266"/>
        <v>0</v>
      </c>
      <c r="O2463" s="11">
        <f t="shared" si="267"/>
        <v>0</v>
      </c>
      <c r="P2463" s="11">
        <f t="shared" si="268"/>
        <v>1</v>
      </c>
      <c r="Q2463" s="11">
        <f t="shared" si="269"/>
        <v>0</v>
      </c>
      <c r="R2463" s="11">
        <f t="shared" si="270"/>
        <v>0</v>
      </c>
      <c r="S2463" s="11">
        <f t="shared" si="271"/>
        <v>0</v>
      </c>
      <c r="T2463" s="9">
        <f t="shared" si="272"/>
        <v>0</v>
      </c>
      <c r="AT2463" s="18"/>
      <c r="AU2463" s="15"/>
      <c r="AV2463" s="15"/>
      <c r="AW2463" s="15"/>
      <c r="AX2463" s="15"/>
      <c r="AY2463" s="15"/>
      <c r="AZ2463" s="15"/>
      <c r="BA2463" s="15"/>
      <c r="BB2463" s="15"/>
      <c r="BC2463" s="15"/>
      <c r="BD2463" s="15"/>
      <c r="BE2463" s="15"/>
      <c r="BF2463" s="15"/>
      <c r="BG2463" s="15"/>
      <c r="BH2463" s="15"/>
      <c r="BI2463" s="15"/>
      <c r="BJ2463" s="15"/>
      <c r="BK2463" s="15"/>
      <c r="BL2463" s="15"/>
      <c r="BM2463" s="15"/>
      <c r="BN2463" s="15"/>
      <c r="BO2463" s="15"/>
    </row>
    <row r="2464" spans="1:67" ht="15" customHeight="1" x14ac:dyDescent="0.75">
      <c r="A2464" s="10">
        <v>1</v>
      </c>
      <c r="B2464" s="11">
        <v>14700</v>
      </c>
      <c r="C2464" s="11">
        <v>63000</v>
      </c>
      <c r="D2464" s="11">
        <v>89250</v>
      </c>
      <c r="E2464" s="11">
        <v>4</v>
      </c>
      <c r="F2464" s="11">
        <v>0</v>
      </c>
      <c r="G2464" s="11">
        <v>0</v>
      </c>
      <c r="H2464" s="11">
        <v>87.466666666999998</v>
      </c>
      <c r="I2464" s="11">
        <v>0</v>
      </c>
      <c r="J2464" s="11">
        <v>28</v>
      </c>
      <c r="K2464" s="11"/>
      <c r="L2464" s="11" t="s">
        <v>20</v>
      </c>
      <c r="M2464" s="11" t="s">
        <v>18</v>
      </c>
      <c r="N2464" s="11">
        <f t="shared" si="266"/>
        <v>0</v>
      </c>
      <c r="O2464" s="11">
        <f t="shared" si="267"/>
        <v>0</v>
      </c>
      <c r="P2464" s="11">
        <f t="shared" si="268"/>
        <v>0</v>
      </c>
      <c r="Q2464" s="11">
        <f t="shared" si="269"/>
        <v>0</v>
      </c>
      <c r="R2464" s="11">
        <f t="shared" si="270"/>
        <v>0</v>
      </c>
      <c r="S2464" s="11">
        <f t="shared" si="271"/>
        <v>1</v>
      </c>
      <c r="T2464" s="9">
        <f t="shared" si="272"/>
        <v>0</v>
      </c>
      <c r="AT2464" s="18"/>
      <c r="AU2464" s="15"/>
      <c r="AV2464" s="15"/>
      <c r="AW2464" s="15"/>
      <c r="AX2464" s="15"/>
      <c r="AY2464" s="15"/>
      <c r="AZ2464" s="15"/>
      <c r="BA2464" s="15"/>
      <c r="BB2464" s="15"/>
      <c r="BC2464" s="15"/>
      <c r="BD2464" s="15"/>
      <c r="BE2464" s="15"/>
      <c r="BF2464" s="15"/>
      <c r="BG2464" s="15"/>
      <c r="BH2464" s="15"/>
      <c r="BI2464" s="15"/>
      <c r="BJ2464" s="15"/>
      <c r="BK2464" s="15"/>
      <c r="BL2464" s="15"/>
      <c r="BM2464" s="15"/>
      <c r="BN2464" s="15"/>
      <c r="BO2464" s="15"/>
    </row>
    <row r="2465" spans="1:67" ht="15" customHeight="1" x14ac:dyDescent="0.75">
      <c r="A2465" s="10">
        <v>0</v>
      </c>
      <c r="B2465" s="11">
        <v>14700</v>
      </c>
      <c r="C2465" s="11">
        <v>82967</v>
      </c>
      <c r="D2465" s="11">
        <v>114835</v>
      </c>
      <c r="E2465" s="11"/>
      <c r="F2465" s="11"/>
      <c r="G2465" s="11"/>
      <c r="H2465" s="11"/>
      <c r="I2465" s="11"/>
      <c r="J2465" s="11"/>
      <c r="K2465" s="11">
        <v>34.478073973999997</v>
      </c>
      <c r="L2465" s="11"/>
      <c r="M2465" s="11"/>
      <c r="N2465" s="11">
        <f t="shared" si="266"/>
        <v>0</v>
      </c>
      <c r="O2465" s="11">
        <f t="shared" si="267"/>
        <v>0</v>
      </c>
      <c r="P2465" s="11">
        <f t="shared" si="268"/>
        <v>0</v>
      </c>
      <c r="Q2465" s="11">
        <f t="shared" si="269"/>
        <v>0</v>
      </c>
      <c r="R2465" s="11">
        <f t="shared" si="270"/>
        <v>0</v>
      </c>
      <c r="S2465" s="11">
        <f t="shared" si="271"/>
        <v>0</v>
      </c>
      <c r="T2465" s="9">
        <f t="shared" si="272"/>
        <v>0</v>
      </c>
      <c r="AT2465" s="18"/>
      <c r="AU2465" s="15"/>
      <c r="AV2465" s="15"/>
      <c r="AW2465" s="15"/>
      <c r="AX2465" s="15"/>
      <c r="AY2465" s="15"/>
      <c r="AZ2465" s="15"/>
      <c r="BA2465" s="15"/>
      <c r="BB2465" s="15"/>
      <c r="BC2465" s="15"/>
      <c r="BD2465" s="15"/>
      <c r="BE2465" s="15"/>
      <c r="BF2465" s="15"/>
      <c r="BG2465" s="15"/>
      <c r="BH2465" s="15"/>
      <c r="BI2465" s="15"/>
      <c r="BJ2465" s="15"/>
      <c r="BK2465" s="15"/>
      <c r="BL2465" s="15"/>
      <c r="BM2465" s="15"/>
      <c r="BN2465" s="15"/>
      <c r="BO2465" s="15"/>
    </row>
    <row r="2466" spans="1:67" ht="15" customHeight="1" x14ac:dyDescent="0.75">
      <c r="A2466" s="10">
        <v>0</v>
      </c>
      <c r="B2466" s="11">
        <v>14700</v>
      </c>
      <c r="C2466" s="11">
        <v>90662</v>
      </c>
      <c r="D2466" s="11">
        <v>111778</v>
      </c>
      <c r="E2466" s="11">
        <v>1</v>
      </c>
      <c r="F2466" s="11">
        <v>1</v>
      </c>
      <c r="G2466" s="11">
        <v>1</v>
      </c>
      <c r="H2466" s="11">
        <v>148.42324633000001</v>
      </c>
      <c r="I2466" s="11">
        <v>0</v>
      </c>
      <c r="J2466" s="11">
        <v>33</v>
      </c>
      <c r="K2466" s="11">
        <v>31.770101545999999</v>
      </c>
      <c r="L2466" s="11" t="s">
        <v>20</v>
      </c>
      <c r="M2466" s="11" t="s">
        <v>18</v>
      </c>
      <c r="N2466" s="11">
        <f t="shared" si="266"/>
        <v>0</v>
      </c>
      <c r="O2466" s="11">
        <f t="shared" si="267"/>
        <v>0</v>
      </c>
      <c r="P2466" s="11">
        <f t="shared" si="268"/>
        <v>0</v>
      </c>
      <c r="Q2466" s="11">
        <f t="shared" si="269"/>
        <v>0</v>
      </c>
      <c r="R2466" s="11">
        <f t="shared" si="270"/>
        <v>0</v>
      </c>
      <c r="S2466" s="11">
        <f t="shared" si="271"/>
        <v>1</v>
      </c>
      <c r="T2466" s="9">
        <f t="shared" si="272"/>
        <v>0</v>
      </c>
      <c r="AT2466" s="18"/>
      <c r="AU2466" s="15"/>
      <c r="AV2466" s="15"/>
      <c r="AW2466" s="15"/>
      <c r="AX2466" s="15"/>
      <c r="AY2466" s="15"/>
      <c r="AZ2466" s="15"/>
      <c r="BA2466" s="15"/>
      <c r="BB2466" s="15"/>
      <c r="BC2466" s="15"/>
      <c r="BD2466" s="15"/>
      <c r="BE2466" s="15"/>
      <c r="BF2466" s="15"/>
      <c r="BG2466" s="15"/>
      <c r="BH2466" s="15"/>
      <c r="BI2466" s="15"/>
      <c r="BJ2466" s="15"/>
      <c r="BK2466" s="15"/>
      <c r="BL2466" s="15"/>
      <c r="BM2466" s="15"/>
      <c r="BN2466" s="15"/>
      <c r="BO2466" s="15"/>
    </row>
    <row r="2467" spans="1:67" ht="15" customHeight="1" x14ac:dyDescent="0.75">
      <c r="A2467" s="10">
        <v>0</v>
      </c>
      <c r="B2467" s="11">
        <v>14700</v>
      </c>
      <c r="C2467" s="11">
        <v>35832</v>
      </c>
      <c r="D2467" s="11">
        <v>66260</v>
      </c>
      <c r="E2467" s="11">
        <v>7</v>
      </c>
      <c r="F2467" s="11">
        <v>0</v>
      </c>
      <c r="G2467" s="11">
        <v>0</v>
      </c>
      <c r="H2467" s="11">
        <v>277.79408675000002</v>
      </c>
      <c r="I2467" s="11">
        <v>0</v>
      </c>
      <c r="J2467" s="11">
        <v>16</v>
      </c>
      <c r="K2467" s="11">
        <v>23.705359284</v>
      </c>
      <c r="L2467" s="11" t="s">
        <v>20</v>
      </c>
      <c r="M2467" s="11" t="s">
        <v>18</v>
      </c>
      <c r="N2467" s="11">
        <f t="shared" si="266"/>
        <v>0</v>
      </c>
      <c r="O2467" s="11">
        <f t="shared" si="267"/>
        <v>0</v>
      </c>
      <c r="P2467" s="11">
        <f t="shared" si="268"/>
        <v>0</v>
      </c>
      <c r="Q2467" s="11">
        <f t="shared" si="269"/>
        <v>0</v>
      </c>
      <c r="R2467" s="11">
        <f t="shared" si="270"/>
        <v>0</v>
      </c>
      <c r="S2467" s="11">
        <f t="shared" si="271"/>
        <v>1</v>
      </c>
      <c r="T2467" s="9">
        <f t="shared" si="272"/>
        <v>0</v>
      </c>
      <c r="AT2467" s="18"/>
      <c r="AU2467" s="15"/>
      <c r="AV2467" s="15"/>
      <c r="AW2467" s="15"/>
      <c r="AX2467" s="15"/>
      <c r="AY2467" s="15"/>
      <c r="AZ2467" s="15"/>
      <c r="BA2467" s="15"/>
      <c r="BB2467" s="15"/>
      <c r="BC2467" s="15"/>
      <c r="BD2467" s="15"/>
      <c r="BE2467" s="15"/>
      <c r="BF2467" s="15"/>
      <c r="BG2467" s="15"/>
      <c r="BH2467" s="15"/>
      <c r="BI2467" s="15"/>
      <c r="BJ2467" s="15"/>
      <c r="BK2467" s="15"/>
      <c r="BL2467" s="15"/>
      <c r="BM2467" s="15"/>
      <c r="BN2467" s="15"/>
      <c r="BO2467" s="15"/>
    </row>
    <row r="2468" spans="1:67" ht="15" customHeight="1" x14ac:dyDescent="0.75">
      <c r="A2468" s="10">
        <v>0</v>
      </c>
      <c r="B2468" s="11">
        <v>14800</v>
      </c>
      <c r="C2468" s="11">
        <v>76875</v>
      </c>
      <c r="D2468" s="11">
        <v>95893</v>
      </c>
      <c r="E2468" s="11">
        <v>4</v>
      </c>
      <c r="F2468" s="11">
        <v>2</v>
      </c>
      <c r="G2468" s="11">
        <v>0</v>
      </c>
      <c r="H2468" s="11">
        <v>88.754574794000007</v>
      </c>
      <c r="I2468" s="11">
        <v>0</v>
      </c>
      <c r="J2468" s="11">
        <v>21</v>
      </c>
      <c r="K2468" s="11">
        <v>24.224695417</v>
      </c>
      <c r="L2468" s="11" t="s">
        <v>20</v>
      </c>
      <c r="M2468" s="11" t="s">
        <v>14</v>
      </c>
      <c r="N2468" s="11">
        <f t="shared" si="266"/>
        <v>0</v>
      </c>
      <c r="O2468" s="11">
        <f t="shared" si="267"/>
        <v>0</v>
      </c>
      <c r="P2468" s="11">
        <f t="shared" si="268"/>
        <v>1</v>
      </c>
      <c r="Q2468" s="11">
        <f t="shared" si="269"/>
        <v>0</v>
      </c>
      <c r="R2468" s="11">
        <f t="shared" si="270"/>
        <v>0</v>
      </c>
      <c r="S2468" s="11">
        <f t="shared" si="271"/>
        <v>0</v>
      </c>
      <c r="T2468" s="9">
        <f t="shared" si="272"/>
        <v>0</v>
      </c>
      <c r="AT2468" s="18"/>
      <c r="AU2468" s="15"/>
      <c r="AV2468" s="15"/>
      <c r="AW2468" s="15"/>
      <c r="AX2468" s="15"/>
      <c r="AY2468" s="15"/>
      <c r="AZ2468" s="15"/>
      <c r="BA2468" s="15"/>
      <c r="BB2468" s="15"/>
      <c r="BC2468" s="15"/>
      <c r="BD2468" s="15"/>
      <c r="BE2468" s="15"/>
      <c r="BF2468" s="15"/>
      <c r="BG2468" s="15"/>
      <c r="BH2468" s="15"/>
      <c r="BI2468" s="15"/>
      <c r="BJ2468" s="15"/>
      <c r="BK2468" s="15"/>
      <c r="BL2468" s="15"/>
      <c r="BM2468" s="15"/>
      <c r="BN2468" s="15"/>
      <c r="BO2468" s="15"/>
    </row>
    <row r="2469" spans="1:67" ht="15" customHeight="1" x14ac:dyDescent="0.75">
      <c r="A2469" s="10">
        <v>0</v>
      </c>
      <c r="B2469" s="11">
        <v>14800</v>
      </c>
      <c r="C2469" s="11">
        <v>90722</v>
      </c>
      <c r="D2469" s="11">
        <v>105695</v>
      </c>
      <c r="E2469" s="11">
        <v>31</v>
      </c>
      <c r="F2469" s="11"/>
      <c r="G2469" s="11">
        <v>0</v>
      </c>
      <c r="H2469" s="11">
        <v>321.40837406000003</v>
      </c>
      <c r="I2469" s="11">
        <v>2</v>
      </c>
      <c r="J2469" s="11">
        <v>50</v>
      </c>
      <c r="K2469" s="11">
        <v>35.240741305</v>
      </c>
      <c r="L2469" s="11" t="s">
        <v>20</v>
      </c>
      <c r="M2469" s="11" t="s">
        <v>15</v>
      </c>
      <c r="N2469" s="11">
        <f t="shared" si="266"/>
        <v>0</v>
      </c>
      <c r="O2469" s="11">
        <f t="shared" si="267"/>
        <v>0</v>
      </c>
      <c r="P2469" s="11">
        <f t="shared" si="268"/>
        <v>0</v>
      </c>
      <c r="Q2469" s="11">
        <f t="shared" si="269"/>
        <v>1</v>
      </c>
      <c r="R2469" s="11">
        <f t="shared" si="270"/>
        <v>0</v>
      </c>
      <c r="S2469" s="11">
        <f t="shared" si="271"/>
        <v>0</v>
      </c>
      <c r="T2469" s="9">
        <f t="shared" si="272"/>
        <v>0</v>
      </c>
      <c r="AT2469" s="18"/>
      <c r="AU2469" s="15"/>
      <c r="AV2469" s="15"/>
      <c r="AW2469" s="15"/>
      <c r="AX2469" s="15"/>
      <c r="AY2469" s="15"/>
      <c r="AZ2469" s="15"/>
      <c r="BA2469" s="15"/>
      <c r="BB2469" s="15"/>
      <c r="BC2469" s="15"/>
      <c r="BD2469" s="15"/>
      <c r="BE2469" s="15"/>
      <c r="BF2469" s="15"/>
      <c r="BG2469" s="15"/>
      <c r="BH2469" s="15"/>
      <c r="BI2469" s="15"/>
      <c r="BJ2469" s="15"/>
      <c r="BK2469" s="15"/>
      <c r="BL2469" s="15"/>
      <c r="BM2469" s="15"/>
      <c r="BN2469" s="15"/>
      <c r="BO2469" s="15"/>
    </row>
    <row r="2470" spans="1:67" ht="15" customHeight="1" x14ac:dyDescent="0.75">
      <c r="A2470" s="10">
        <v>0</v>
      </c>
      <c r="B2470" s="11">
        <v>14800</v>
      </c>
      <c r="C2470" s="11">
        <v>48910</v>
      </c>
      <c r="D2470" s="11">
        <v>70039</v>
      </c>
      <c r="E2470" s="11">
        <v>8</v>
      </c>
      <c r="F2470" s="11">
        <v>0</v>
      </c>
      <c r="G2470" s="11">
        <v>1</v>
      </c>
      <c r="H2470" s="11">
        <v>94.971595988999994</v>
      </c>
      <c r="I2470" s="11">
        <v>3</v>
      </c>
      <c r="J2470" s="11">
        <v>48</v>
      </c>
      <c r="K2470" s="11">
        <v>30.920501687000002</v>
      </c>
      <c r="L2470" s="11" t="s">
        <v>20</v>
      </c>
      <c r="M2470" s="11" t="s">
        <v>14</v>
      </c>
      <c r="N2470" s="11">
        <f t="shared" si="266"/>
        <v>0</v>
      </c>
      <c r="O2470" s="11">
        <f t="shared" si="267"/>
        <v>0</v>
      </c>
      <c r="P2470" s="11">
        <f t="shared" si="268"/>
        <v>1</v>
      </c>
      <c r="Q2470" s="11">
        <f t="shared" si="269"/>
        <v>0</v>
      </c>
      <c r="R2470" s="11">
        <f t="shared" si="270"/>
        <v>0</v>
      </c>
      <c r="S2470" s="11">
        <f t="shared" si="271"/>
        <v>0</v>
      </c>
      <c r="T2470" s="9">
        <f t="shared" si="272"/>
        <v>0</v>
      </c>
      <c r="AT2470" s="18"/>
      <c r="AU2470" s="15"/>
      <c r="AV2470" s="15"/>
      <c r="AW2470" s="15"/>
      <c r="AX2470" s="15"/>
      <c r="AY2470" s="15"/>
      <c r="AZ2470" s="15"/>
      <c r="BA2470" s="15"/>
      <c r="BB2470" s="15"/>
      <c r="BC2470" s="15"/>
      <c r="BD2470" s="15"/>
      <c r="BE2470" s="15"/>
      <c r="BF2470" s="15"/>
      <c r="BG2470" s="15"/>
      <c r="BH2470" s="15"/>
      <c r="BI2470" s="15"/>
      <c r="BJ2470" s="15"/>
      <c r="BK2470" s="15"/>
      <c r="BL2470" s="15"/>
      <c r="BM2470" s="15"/>
      <c r="BN2470" s="15"/>
      <c r="BO2470" s="15"/>
    </row>
    <row r="2471" spans="1:67" ht="15" customHeight="1" x14ac:dyDescent="0.75">
      <c r="A2471" s="10">
        <v>0</v>
      </c>
      <c r="B2471" s="11">
        <v>14800</v>
      </c>
      <c r="C2471" s="11">
        <v>100255</v>
      </c>
      <c r="D2471" s="11">
        <v>116160</v>
      </c>
      <c r="E2471" s="11">
        <v>10</v>
      </c>
      <c r="F2471" s="11">
        <v>0</v>
      </c>
      <c r="G2471" s="11">
        <v>0</v>
      </c>
      <c r="H2471" s="11">
        <v>184.77721416</v>
      </c>
      <c r="I2471" s="11">
        <v>0</v>
      </c>
      <c r="J2471" s="11">
        <v>26</v>
      </c>
      <c r="K2471" s="11">
        <v>34.483990384999998</v>
      </c>
      <c r="L2471" s="11" t="s">
        <v>20</v>
      </c>
      <c r="M2471" s="11" t="s">
        <v>14</v>
      </c>
      <c r="N2471" s="11">
        <f t="shared" si="266"/>
        <v>0</v>
      </c>
      <c r="O2471" s="11">
        <f t="shared" si="267"/>
        <v>0</v>
      </c>
      <c r="P2471" s="11">
        <f t="shared" si="268"/>
        <v>1</v>
      </c>
      <c r="Q2471" s="11">
        <f t="shared" si="269"/>
        <v>0</v>
      </c>
      <c r="R2471" s="11">
        <f t="shared" si="270"/>
        <v>0</v>
      </c>
      <c r="S2471" s="11">
        <f t="shared" si="271"/>
        <v>0</v>
      </c>
      <c r="T2471" s="9">
        <f t="shared" si="272"/>
        <v>0</v>
      </c>
      <c r="AT2471" s="18"/>
      <c r="AU2471" s="15"/>
      <c r="AV2471" s="15"/>
      <c r="AW2471" s="15"/>
      <c r="AX2471" s="15"/>
      <c r="AY2471" s="15"/>
      <c r="AZ2471" s="15"/>
      <c r="BA2471" s="15"/>
      <c r="BB2471" s="15"/>
      <c r="BC2471" s="15"/>
      <c r="BD2471" s="15"/>
      <c r="BE2471" s="15"/>
      <c r="BF2471" s="15"/>
      <c r="BG2471" s="15"/>
      <c r="BH2471" s="15"/>
      <c r="BI2471" s="15"/>
      <c r="BJ2471" s="15"/>
      <c r="BK2471" s="15"/>
      <c r="BL2471" s="15"/>
      <c r="BM2471" s="15"/>
      <c r="BN2471" s="15"/>
      <c r="BO2471" s="15"/>
    </row>
    <row r="2472" spans="1:67" ht="15" customHeight="1" x14ac:dyDescent="0.75">
      <c r="A2472" s="10">
        <v>0</v>
      </c>
      <c r="B2472" s="11">
        <v>14800</v>
      </c>
      <c r="C2472" s="11">
        <v>53738</v>
      </c>
      <c r="D2472" s="11">
        <v>66258</v>
      </c>
      <c r="E2472" s="11">
        <v>7</v>
      </c>
      <c r="F2472" s="11">
        <v>0</v>
      </c>
      <c r="G2472" s="11">
        <v>0</v>
      </c>
      <c r="H2472" s="11">
        <v>240.86344144</v>
      </c>
      <c r="I2472" s="11">
        <v>0</v>
      </c>
      <c r="J2472" s="11">
        <v>17</v>
      </c>
      <c r="K2472" s="11">
        <v>34.532496084999998</v>
      </c>
      <c r="L2472" s="11" t="s">
        <v>20</v>
      </c>
      <c r="M2472" s="11" t="s">
        <v>14</v>
      </c>
      <c r="N2472" s="11">
        <f t="shared" si="266"/>
        <v>0</v>
      </c>
      <c r="O2472" s="11">
        <f t="shared" si="267"/>
        <v>0</v>
      </c>
      <c r="P2472" s="11">
        <f t="shared" si="268"/>
        <v>1</v>
      </c>
      <c r="Q2472" s="11">
        <f t="shared" si="269"/>
        <v>0</v>
      </c>
      <c r="R2472" s="11">
        <f t="shared" si="270"/>
        <v>0</v>
      </c>
      <c r="S2472" s="11">
        <f t="shared" si="271"/>
        <v>0</v>
      </c>
      <c r="T2472" s="9">
        <f t="shared" si="272"/>
        <v>0</v>
      </c>
      <c r="AT2472" s="18"/>
      <c r="AU2472" s="15"/>
      <c r="AV2472" s="15"/>
      <c r="AW2472" s="15"/>
      <c r="AX2472" s="15"/>
      <c r="AY2472" s="15"/>
      <c r="AZ2472" s="15"/>
      <c r="BA2472" s="15"/>
      <c r="BB2472" s="15"/>
      <c r="BC2472" s="15"/>
      <c r="BD2472" s="15"/>
      <c r="BE2472" s="15"/>
      <c r="BF2472" s="15"/>
      <c r="BG2472" s="15"/>
      <c r="BH2472" s="15"/>
      <c r="BI2472" s="15"/>
      <c r="BJ2472" s="15"/>
      <c r="BK2472" s="15"/>
      <c r="BL2472" s="15"/>
      <c r="BM2472" s="15"/>
      <c r="BN2472" s="15"/>
      <c r="BO2472" s="15"/>
    </row>
    <row r="2473" spans="1:67" ht="15" customHeight="1" x14ac:dyDescent="0.75">
      <c r="A2473" s="10">
        <v>0</v>
      </c>
      <c r="B2473" s="11">
        <v>14800</v>
      </c>
      <c r="C2473" s="11">
        <v>50570</v>
      </c>
      <c r="D2473" s="11">
        <v>69422</v>
      </c>
      <c r="E2473" s="11">
        <v>3</v>
      </c>
      <c r="F2473" s="11">
        <v>0</v>
      </c>
      <c r="G2473" s="11">
        <v>0</v>
      </c>
      <c r="H2473" s="11">
        <v>191.17794146</v>
      </c>
      <c r="I2473" s="11">
        <v>0</v>
      </c>
      <c r="J2473" s="11">
        <v>13</v>
      </c>
      <c r="K2473" s="11">
        <v>36.647080520000003</v>
      </c>
      <c r="L2473" s="11" t="s">
        <v>20</v>
      </c>
      <c r="M2473" s="11" t="s">
        <v>14</v>
      </c>
      <c r="N2473" s="11">
        <f t="shared" si="266"/>
        <v>0</v>
      </c>
      <c r="O2473" s="11">
        <f t="shared" si="267"/>
        <v>0</v>
      </c>
      <c r="P2473" s="11">
        <f t="shared" si="268"/>
        <v>1</v>
      </c>
      <c r="Q2473" s="11">
        <f t="shared" si="269"/>
        <v>0</v>
      </c>
      <c r="R2473" s="11">
        <f t="shared" si="270"/>
        <v>0</v>
      </c>
      <c r="S2473" s="11">
        <f t="shared" si="271"/>
        <v>0</v>
      </c>
      <c r="T2473" s="9">
        <f t="shared" si="272"/>
        <v>0</v>
      </c>
      <c r="AT2473" s="18"/>
      <c r="AU2473" s="15"/>
      <c r="AV2473" s="15"/>
      <c r="AW2473" s="15"/>
      <c r="AX2473" s="15"/>
      <c r="AY2473" s="15"/>
      <c r="AZ2473" s="15"/>
      <c r="BA2473" s="15"/>
      <c r="BB2473" s="15"/>
      <c r="BC2473" s="15"/>
      <c r="BD2473" s="15"/>
      <c r="BE2473" s="15"/>
      <c r="BF2473" s="15"/>
      <c r="BG2473" s="15"/>
      <c r="BH2473" s="15"/>
      <c r="BI2473" s="15"/>
      <c r="BJ2473" s="15"/>
      <c r="BK2473" s="15"/>
      <c r="BL2473" s="15"/>
      <c r="BM2473" s="15"/>
      <c r="BN2473" s="15"/>
      <c r="BO2473" s="15"/>
    </row>
    <row r="2474" spans="1:67" ht="15" customHeight="1" x14ac:dyDescent="0.75">
      <c r="A2474" s="10">
        <v>1</v>
      </c>
      <c r="B2474" s="11">
        <v>14800</v>
      </c>
      <c r="C2474" s="11"/>
      <c r="D2474" s="11"/>
      <c r="E2474" s="11">
        <v>0</v>
      </c>
      <c r="F2474" s="11"/>
      <c r="G2474" s="11"/>
      <c r="H2474" s="11"/>
      <c r="I2474" s="11"/>
      <c r="J2474" s="11"/>
      <c r="K2474" s="11"/>
      <c r="L2474" s="11" t="s">
        <v>13</v>
      </c>
      <c r="M2474" s="11" t="s">
        <v>18</v>
      </c>
      <c r="N2474" s="11">
        <f t="shared" si="266"/>
        <v>1</v>
      </c>
      <c r="O2474" s="11">
        <f t="shared" si="267"/>
        <v>0</v>
      </c>
      <c r="P2474" s="11">
        <f t="shared" si="268"/>
        <v>0</v>
      </c>
      <c r="Q2474" s="11">
        <f t="shared" si="269"/>
        <v>0</v>
      </c>
      <c r="R2474" s="11">
        <f t="shared" si="270"/>
        <v>0</v>
      </c>
      <c r="S2474" s="11">
        <f t="shared" si="271"/>
        <v>1</v>
      </c>
      <c r="T2474" s="9">
        <f t="shared" si="272"/>
        <v>0</v>
      </c>
      <c r="AT2474" s="18"/>
      <c r="AU2474" s="15"/>
      <c r="AV2474" s="15"/>
      <c r="AW2474" s="15"/>
      <c r="AX2474" s="15"/>
      <c r="AY2474" s="15"/>
      <c r="AZ2474" s="15"/>
      <c r="BA2474" s="15"/>
      <c r="BB2474" s="15"/>
      <c r="BC2474" s="15"/>
      <c r="BD2474" s="15"/>
      <c r="BE2474" s="15"/>
      <c r="BF2474" s="15"/>
      <c r="BG2474" s="15"/>
      <c r="BH2474" s="15"/>
      <c r="BI2474" s="15"/>
      <c r="BJ2474" s="15"/>
      <c r="BK2474" s="15"/>
      <c r="BL2474" s="15"/>
      <c r="BM2474" s="15"/>
      <c r="BN2474" s="15"/>
      <c r="BO2474" s="15"/>
    </row>
    <row r="2475" spans="1:67" ht="15" customHeight="1" x14ac:dyDescent="0.75">
      <c r="A2475" s="10">
        <v>0</v>
      </c>
      <c r="B2475" s="11">
        <v>14800</v>
      </c>
      <c r="C2475" s="11">
        <v>64365</v>
      </c>
      <c r="D2475" s="11">
        <v>85272</v>
      </c>
      <c r="E2475" s="11">
        <v>0</v>
      </c>
      <c r="F2475" s="11">
        <v>1</v>
      </c>
      <c r="G2475" s="11">
        <v>0</v>
      </c>
      <c r="H2475" s="11">
        <v>242.55236798999999</v>
      </c>
      <c r="I2475" s="11">
        <v>2</v>
      </c>
      <c r="J2475" s="11">
        <v>26</v>
      </c>
      <c r="K2475" s="11">
        <v>29.819634389000001</v>
      </c>
      <c r="L2475" s="11" t="s">
        <v>20</v>
      </c>
      <c r="M2475" s="11" t="s">
        <v>14</v>
      </c>
      <c r="N2475" s="11">
        <f t="shared" si="266"/>
        <v>0</v>
      </c>
      <c r="O2475" s="11">
        <f t="shared" si="267"/>
        <v>0</v>
      </c>
      <c r="P2475" s="11">
        <f t="shared" si="268"/>
        <v>1</v>
      </c>
      <c r="Q2475" s="11">
        <f t="shared" si="269"/>
        <v>0</v>
      </c>
      <c r="R2475" s="11">
        <f t="shared" si="270"/>
        <v>0</v>
      </c>
      <c r="S2475" s="11">
        <f t="shared" si="271"/>
        <v>0</v>
      </c>
      <c r="T2475" s="9">
        <f t="shared" si="272"/>
        <v>0</v>
      </c>
      <c r="AT2475" s="18"/>
      <c r="AU2475" s="15"/>
      <c r="AV2475" s="15"/>
      <c r="AW2475" s="15"/>
      <c r="AX2475" s="15"/>
      <c r="AY2475" s="15"/>
      <c r="AZ2475" s="15"/>
      <c r="BA2475" s="15"/>
      <c r="BB2475" s="15"/>
      <c r="BC2475" s="15"/>
      <c r="BD2475" s="15"/>
      <c r="BE2475" s="15"/>
      <c r="BF2475" s="15"/>
      <c r="BG2475" s="15"/>
      <c r="BH2475" s="15"/>
      <c r="BI2475" s="15"/>
      <c r="BJ2475" s="15"/>
      <c r="BK2475" s="15"/>
      <c r="BL2475" s="15"/>
      <c r="BM2475" s="15"/>
      <c r="BN2475" s="15"/>
      <c r="BO2475" s="15"/>
    </row>
    <row r="2476" spans="1:67" ht="15" customHeight="1" x14ac:dyDescent="0.75">
      <c r="A2476" s="10">
        <v>1</v>
      </c>
      <c r="B2476" s="11">
        <v>14800</v>
      </c>
      <c r="C2476" s="11">
        <v>63800</v>
      </c>
      <c r="D2476" s="11">
        <v>96500</v>
      </c>
      <c r="E2476" s="11">
        <v>9</v>
      </c>
      <c r="F2476" s="11">
        <v>0</v>
      </c>
      <c r="G2476" s="11">
        <v>4</v>
      </c>
      <c r="H2476" s="11">
        <v>185.43333333000001</v>
      </c>
      <c r="I2476" s="11">
        <v>2</v>
      </c>
      <c r="J2476" s="11">
        <v>14</v>
      </c>
      <c r="K2476" s="11"/>
      <c r="L2476" s="11" t="s">
        <v>13</v>
      </c>
      <c r="M2476" s="11" t="s">
        <v>17</v>
      </c>
      <c r="N2476" s="11">
        <f t="shared" si="266"/>
        <v>1</v>
      </c>
      <c r="O2476" s="11">
        <f t="shared" si="267"/>
        <v>1</v>
      </c>
      <c r="P2476" s="11">
        <f t="shared" si="268"/>
        <v>0</v>
      </c>
      <c r="Q2476" s="11">
        <f t="shared" si="269"/>
        <v>0</v>
      </c>
      <c r="R2476" s="11">
        <f t="shared" si="270"/>
        <v>0</v>
      </c>
      <c r="S2476" s="11">
        <f t="shared" si="271"/>
        <v>0</v>
      </c>
      <c r="T2476" s="9">
        <f t="shared" si="272"/>
        <v>185.43333333000001</v>
      </c>
      <c r="AT2476" s="18"/>
      <c r="AU2476" s="15"/>
      <c r="AV2476" s="15"/>
      <c r="AW2476" s="15"/>
      <c r="AX2476" s="15"/>
      <c r="AY2476" s="15"/>
      <c r="AZ2476" s="15"/>
      <c r="BA2476" s="15"/>
      <c r="BB2476" s="15"/>
      <c r="BC2476" s="15"/>
      <c r="BD2476" s="15"/>
      <c r="BE2476" s="15"/>
      <c r="BF2476" s="15"/>
      <c r="BG2476" s="15"/>
      <c r="BH2476" s="15"/>
      <c r="BI2476" s="15"/>
      <c r="BJ2476" s="15"/>
      <c r="BK2476" s="15"/>
      <c r="BL2476" s="15"/>
      <c r="BM2476" s="15"/>
      <c r="BN2476" s="15"/>
      <c r="BO2476" s="15"/>
    </row>
    <row r="2477" spans="1:67" ht="15" customHeight="1" x14ac:dyDescent="0.75">
      <c r="A2477" s="10">
        <v>0</v>
      </c>
      <c r="B2477" s="11">
        <v>14800</v>
      </c>
      <c r="C2477" s="11"/>
      <c r="D2477" s="11">
        <v>43475</v>
      </c>
      <c r="E2477" s="11"/>
      <c r="F2477" s="11"/>
      <c r="G2477" s="11"/>
      <c r="H2477" s="11">
        <v>339.7</v>
      </c>
      <c r="I2477" s="11"/>
      <c r="J2477" s="11">
        <v>17</v>
      </c>
      <c r="K2477" s="11"/>
      <c r="L2477" s="11" t="s">
        <v>20</v>
      </c>
      <c r="M2477" s="11" t="s">
        <v>14</v>
      </c>
      <c r="N2477" s="11">
        <f t="shared" si="266"/>
        <v>0</v>
      </c>
      <c r="O2477" s="11">
        <f t="shared" si="267"/>
        <v>0</v>
      </c>
      <c r="P2477" s="11">
        <f t="shared" si="268"/>
        <v>1</v>
      </c>
      <c r="Q2477" s="11">
        <f t="shared" si="269"/>
        <v>0</v>
      </c>
      <c r="R2477" s="11">
        <f t="shared" si="270"/>
        <v>0</v>
      </c>
      <c r="S2477" s="11">
        <f t="shared" si="271"/>
        <v>0</v>
      </c>
      <c r="T2477" s="9">
        <f t="shared" si="272"/>
        <v>0</v>
      </c>
      <c r="AT2477" s="18"/>
      <c r="AU2477" s="15"/>
      <c r="AV2477" s="15"/>
      <c r="AW2477" s="15"/>
      <c r="AX2477" s="15"/>
      <c r="AY2477" s="15"/>
      <c r="AZ2477" s="15"/>
      <c r="BA2477" s="15"/>
      <c r="BB2477" s="15"/>
      <c r="BC2477" s="15"/>
      <c r="BD2477" s="15"/>
      <c r="BE2477" s="15"/>
      <c r="BF2477" s="15"/>
      <c r="BG2477" s="15"/>
      <c r="BH2477" s="15"/>
      <c r="BI2477" s="15"/>
      <c r="BJ2477" s="15"/>
      <c r="BK2477" s="15"/>
      <c r="BL2477" s="15"/>
      <c r="BM2477" s="15"/>
      <c r="BN2477" s="15"/>
      <c r="BO2477" s="15"/>
    </row>
    <row r="2478" spans="1:67" ht="15" customHeight="1" x14ac:dyDescent="0.75">
      <c r="A2478" s="10">
        <v>0</v>
      </c>
      <c r="B2478" s="11">
        <v>14800</v>
      </c>
      <c r="C2478" s="11">
        <v>49000</v>
      </c>
      <c r="D2478" s="11">
        <v>98900</v>
      </c>
      <c r="E2478" s="11">
        <v>0.1</v>
      </c>
      <c r="F2478" s="11">
        <v>0</v>
      </c>
      <c r="G2478" s="11">
        <v>3</v>
      </c>
      <c r="H2478" s="11">
        <v>51.666666667000001</v>
      </c>
      <c r="I2478" s="11">
        <v>1</v>
      </c>
      <c r="J2478" s="11">
        <v>10</v>
      </c>
      <c r="K2478" s="11"/>
      <c r="L2478" s="11" t="s">
        <v>13</v>
      </c>
      <c r="M2478" s="11" t="s">
        <v>14</v>
      </c>
      <c r="N2478" s="11">
        <f t="shared" si="266"/>
        <v>1</v>
      </c>
      <c r="O2478" s="11">
        <f t="shared" si="267"/>
        <v>0</v>
      </c>
      <c r="P2478" s="11">
        <f t="shared" si="268"/>
        <v>1</v>
      </c>
      <c r="Q2478" s="11">
        <f t="shared" si="269"/>
        <v>0</v>
      </c>
      <c r="R2478" s="11">
        <f t="shared" si="270"/>
        <v>0</v>
      </c>
      <c r="S2478" s="11">
        <f t="shared" si="271"/>
        <v>0</v>
      </c>
      <c r="T2478" s="9">
        <f t="shared" si="272"/>
        <v>51.666666667000001</v>
      </c>
      <c r="AT2478" s="18"/>
      <c r="AU2478" s="15"/>
      <c r="AV2478" s="15"/>
      <c r="AW2478" s="15"/>
      <c r="AX2478" s="15"/>
      <c r="AY2478" s="15"/>
      <c r="AZ2478" s="15"/>
      <c r="BA2478" s="15"/>
      <c r="BB2478" s="15"/>
      <c r="BC2478" s="15"/>
      <c r="BD2478" s="15"/>
      <c r="BE2478" s="15"/>
      <c r="BF2478" s="15"/>
      <c r="BG2478" s="15"/>
      <c r="BH2478" s="15"/>
      <c r="BI2478" s="15"/>
      <c r="BJ2478" s="15"/>
      <c r="BK2478" s="15"/>
      <c r="BL2478" s="15"/>
      <c r="BM2478" s="15"/>
      <c r="BN2478" s="15"/>
      <c r="BO2478" s="15"/>
    </row>
    <row r="2479" spans="1:67" ht="15" customHeight="1" x14ac:dyDescent="0.75">
      <c r="A2479" s="10">
        <v>0</v>
      </c>
      <c r="B2479" s="11">
        <v>14800</v>
      </c>
      <c r="C2479" s="11">
        <v>38000</v>
      </c>
      <c r="D2479" s="11">
        <v>59000</v>
      </c>
      <c r="E2479" s="11">
        <v>6</v>
      </c>
      <c r="F2479" s="11">
        <v>1</v>
      </c>
      <c r="G2479" s="11">
        <v>0</v>
      </c>
      <c r="H2479" s="11">
        <v>107.53333333</v>
      </c>
      <c r="I2479" s="11">
        <v>2</v>
      </c>
      <c r="J2479" s="11">
        <v>10</v>
      </c>
      <c r="K2479" s="11"/>
      <c r="L2479" s="11" t="s">
        <v>20</v>
      </c>
      <c r="M2479" s="11"/>
      <c r="N2479" s="11">
        <f t="shared" si="266"/>
        <v>0</v>
      </c>
      <c r="O2479" s="11">
        <f t="shared" si="267"/>
        <v>0</v>
      </c>
      <c r="P2479" s="11">
        <f t="shared" si="268"/>
        <v>0</v>
      </c>
      <c r="Q2479" s="11">
        <f t="shared" si="269"/>
        <v>0</v>
      </c>
      <c r="R2479" s="11">
        <f t="shared" si="270"/>
        <v>0</v>
      </c>
      <c r="S2479" s="11">
        <f t="shared" si="271"/>
        <v>0</v>
      </c>
      <c r="T2479" s="9">
        <f t="shared" si="272"/>
        <v>0</v>
      </c>
      <c r="AT2479" s="18"/>
      <c r="AU2479" s="15"/>
      <c r="AV2479" s="15"/>
      <c r="AW2479" s="15"/>
      <c r="AX2479" s="15"/>
      <c r="AY2479" s="15"/>
      <c r="AZ2479" s="15"/>
      <c r="BA2479" s="15"/>
      <c r="BB2479" s="15"/>
      <c r="BC2479" s="15"/>
      <c r="BD2479" s="15"/>
      <c r="BE2479" s="15"/>
      <c r="BF2479" s="15"/>
      <c r="BG2479" s="15"/>
      <c r="BH2479" s="15"/>
      <c r="BI2479" s="15"/>
      <c r="BJ2479" s="15"/>
      <c r="BK2479" s="15"/>
      <c r="BL2479" s="15"/>
      <c r="BM2479" s="15"/>
      <c r="BN2479" s="15"/>
      <c r="BO2479" s="15"/>
    </row>
    <row r="2480" spans="1:67" ht="15" customHeight="1" x14ac:dyDescent="0.75">
      <c r="A2480" s="10">
        <v>0</v>
      </c>
      <c r="B2480" s="11">
        <v>14800</v>
      </c>
      <c r="C2480" s="11">
        <v>86861</v>
      </c>
      <c r="D2480" s="11">
        <v>93341</v>
      </c>
      <c r="E2480" s="11"/>
      <c r="F2480" s="11">
        <v>0</v>
      </c>
      <c r="G2480" s="11">
        <v>0</v>
      </c>
      <c r="H2480" s="11">
        <v>162.02394644</v>
      </c>
      <c r="I2480" s="11">
        <v>0</v>
      </c>
      <c r="J2480" s="11">
        <v>26</v>
      </c>
      <c r="K2480" s="11">
        <v>42.897162113999997</v>
      </c>
      <c r="L2480" s="11" t="s">
        <v>13</v>
      </c>
      <c r="M2480" s="11" t="s">
        <v>15</v>
      </c>
      <c r="N2480" s="11">
        <f t="shared" si="266"/>
        <v>1</v>
      </c>
      <c r="O2480" s="11">
        <f t="shared" si="267"/>
        <v>0</v>
      </c>
      <c r="P2480" s="11">
        <f t="shared" si="268"/>
        <v>0</v>
      </c>
      <c r="Q2480" s="11">
        <f t="shared" si="269"/>
        <v>1</v>
      </c>
      <c r="R2480" s="11">
        <f t="shared" si="270"/>
        <v>0</v>
      </c>
      <c r="S2480" s="11">
        <f t="shared" si="271"/>
        <v>0</v>
      </c>
      <c r="T2480" s="9">
        <f t="shared" si="272"/>
        <v>162.02394644</v>
      </c>
      <c r="AT2480" s="18"/>
      <c r="AU2480" s="15"/>
      <c r="AV2480" s="15"/>
      <c r="AW2480" s="15"/>
      <c r="AX2480" s="15"/>
      <c r="AY2480" s="15"/>
      <c r="AZ2480" s="15"/>
      <c r="BA2480" s="15"/>
      <c r="BB2480" s="15"/>
      <c r="BC2480" s="15"/>
      <c r="BD2480" s="15"/>
      <c r="BE2480" s="15"/>
      <c r="BF2480" s="15"/>
      <c r="BG2480" s="15"/>
      <c r="BH2480" s="15"/>
      <c r="BI2480" s="15"/>
      <c r="BJ2480" s="15"/>
      <c r="BK2480" s="15"/>
      <c r="BL2480" s="15"/>
      <c r="BM2480" s="15"/>
      <c r="BN2480" s="15"/>
      <c r="BO2480" s="15"/>
    </row>
    <row r="2481" spans="1:67" ht="15" customHeight="1" x14ac:dyDescent="0.75">
      <c r="A2481" s="10">
        <v>0</v>
      </c>
      <c r="B2481" s="11">
        <v>14800</v>
      </c>
      <c r="C2481" s="11">
        <v>46698</v>
      </c>
      <c r="D2481" s="11">
        <v>60679</v>
      </c>
      <c r="E2481" s="11">
        <v>6</v>
      </c>
      <c r="F2481" s="11">
        <v>1</v>
      </c>
      <c r="G2481" s="11">
        <v>0</v>
      </c>
      <c r="H2481" s="11">
        <v>126.49380515</v>
      </c>
      <c r="I2481" s="11">
        <v>2</v>
      </c>
      <c r="J2481" s="11">
        <v>10</v>
      </c>
      <c r="K2481" s="11">
        <v>28.394817363000001</v>
      </c>
      <c r="L2481" s="11" t="s">
        <v>20</v>
      </c>
      <c r="M2481" s="11"/>
      <c r="N2481" s="11">
        <f t="shared" si="266"/>
        <v>0</v>
      </c>
      <c r="O2481" s="11">
        <f t="shared" si="267"/>
        <v>0</v>
      </c>
      <c r="P2481" s="11">
        <f t="shared" si="268"/>
        <v>0</v>
      </c>
      <c r="Q2481" s="11">
        <f t="shared" si="269"/>
        <v>0</v>
      </c>
      <c r="R2481" s="11">
        <f t="shared" si="270"/>
        <v>0</v>
      </c>
      <c r="S2481" s="11">
        <f t="shared" si="271"/>
        <v>0</v>
      </c>
      <c r="T2481" s="9">
        <f t="shared" si="272"/>
        <v>0</v>
      </c>
      <c r="AT2481" s="18"/>
      <c r="AU2481" s="15"/>
      <c r="AV2481" s="15"/>
      <c r="AW2481" s="15"/>
      <c r="AX2481" s="15"/>
      <c r="AY2481" s="15"/>
      <c r="AZ2481" s="15"/>
      <c r="BA2481" s="15"/>
      <c r="BB2481" s="15"/>
      <c r="BC2481" s="15"/>
      <c r="BD2481" s="15"/>
      <c r="BE2481" s="15"/>
      <c r="BF2481" s="15"/>
      <c r="BG2481" s="15"/>
      <c r="BH2481" s="15"/>
      <c r="BI2481" s="15"/>
      <c r="BJ2481" s="15"/>
      <c r="BK2481" s="15"/>
      <c r="BL2481" s="15"/>
      <c r="BM2481" s="15"/>
      <c r="BN2481" s="15"/>
      <c r="BO2481" s="15"/>
    </row>
    <row r="2482" spans="1:67" ht="15" customHeight="1" x14ac:dyDescent="0.75">
      <c r="A2482" s="10">
        <v>0</v>
      </c>
      <c r="B2482" s="11">
        <v>14800</v>
      </c>
      <c r="C2482" s="11">
        <v>30282</v>
      </c>
      <c r="D2482" s="11">
        <v>61986</v>
      </c>
      <c r="E2482" s="11">
        <v>7</v>
      </c>
      <c r="F2482" s="11">
        <v>0</v>
      </c>
      <c r="G2482" s="11">
        <v>0</v>
      </c>
      <c r="H2482" s="11">
        <v>249.24880458000001</v>
      </c>
      <c r="I2482" s="11">
        <v>0</v>
      </c>
      <c r="J2482" s="11">
        <v>16</v>
      </c>
      <c r="K2482" s="11">
        <v>21.009280886999999</v>
      </c>
      <c r="L2482" s="11" t="s">
        <v>20</v>
      </c>
      <c r="M2482" s="11" t="s">
        <v>18</v>
      </c>
      <c r="N2482" s="11">
        <f t="shared" si="266"/>
        <v>0</v>
      </c>
      <c r="O2482" s="11">
        <f t="shared" si="267"/>
        <v>0</v>
      </c>
      <c r="P2482" s="11">
        <f t="shared" si="268"/>
        <v>0</v>
      </c>
      <c r="Q2482" s="11">
        <f t="shared" si="269"/>
        <v>0</v>
      </c>
      <c r="R2482" s="11">
        <f t="shared" si="270"/>
        <v>0</v>
      </c>
      <c r="S2482" s="11">
        <f t="shared" si="271"/>
        <v>1</v>
      </c>
      <c r="T2482" s="9">
        <f t="shared" si="272"/>
        <v>0</v>
      </c>
      <c r="AT2482" s="18"/>
      <c r="AU2482" s="15"/>
      <c r="AV2482" s="15"/>
      <c r="AW2482" s="15"/>
      <c r="AX2482" s="15"/>
      <c r="AY2482" s="15"/>
      <c r="AZ2482" s="15"/>
      <c r="BA2482" s="15"/>
      <c r="BB2482" s="15"/>
      <c r="BC2482" s="15"/>
      <c r="BD2482" s="15"/>
      <c r="BE2482" s="15"/>
      <c r="BF2482" s="15"/>
      <c r="BG2482" s="15"/>
      <c r="BH2482" s="15"/>
      <c r="BI2482" s="15"/>
      <c r="BJ2482" s="15"/>
      <c r="BK2482" s="15"/>
      <c r="BL2482" s="15"/>
      <c r="BM2482" s="15"/>
      <c r="BN2482" s="15"/>
      <c r="BO2482" s="15"/>
    </row>
    <row r="2483" spans="1:67" ht="15" customHeight="1" x14ac:dyDescent="0.75">
      <c r="A2483" s="10">
        <v>0</v>
      </c>
      <c r="B2483" s="11">
        <v>14800</v>
      </c>
      <c r="C2483" s="11">
        <v>41807</v>
      </c>
      <c r="D2483" s="11">
        <v>50931</v>
      </c>
      <c r="E2483" s="11">
        <v>4</v>
      </c>
      <c r="F2483" s="11">
        <v>0</v>
      </c>
      <c r="G2483" s="11">
        <v>0</v>
      </c>
      <c r="H2483" s="11">
        <v>269.71854826999999</v>
      </c>
      <c r="I2483" s="11">
        <v>1</v>
      </c>
      <c r="J2483" s="11">
        <v>35</v>
      </c>
      <c r="K2483" s="11">
        <v>38.507887732</v>
      </c>
      <c r="L2483" s="11" t="s">
        <v>20</v>
      </c>
      <c r="M2483" s="11" t="s">
        <v>18</v>
      </c>
      <c r="N2483" s="11">
        <f t="shared" si="266"/>
        <v>0</v>
      </c>
      <c r="O2483" s="11">
        <f t="shared" si="267"/>
        <v>0</v>
      </c>
      <c r="P2483" s="11">
        <f t="shared" si="268"/>
        <v>0</v>
      </c>
      <c r="Q2483" s="11">
        <f t="shared" si="269"/>
        <v>0</v>
      </c>
      <c r="R2483" s="11">
        <f t="shared" si="270"/>
        <v>0</v>
      </c>
      <c r="S2483" s="11">
        <f t="shared" si="271"/>
        <v>1</v>
      </c>
      <c r="T2483" s="9">
        <f t="shared" si="272"/>
        <v>0</v>
      </c>
      <c r="AT2483" s="18"/>
      <c r="AU2483" s="15"/>
      <c r="AV2483" s="15"/>
      <c r="AW2483" s="15"/>
      <c r="AX2483" s="15"/>
      <c r="AY2483" s="15"/>
      <c r="AZ2483" s="15"/>
      <c r="BA2483" s="15"/>
      <c r="BB2483" s="15"/>
      <c r="BC2483" s="15"/>
      <c r="BD2483" s="15"/>
      <c r="BE2483" s="15"/>
      <c r="BF2483" s="15"/>
      <c r="BG2483" s="15"/>
      <c r="BH2483" s="15"/>
      <c r="BI2483" s="15"/>
      <c r="BJ2483" s="15"/>
      <c r="BK2483" s="15"/>
      <c r="BL2483" s="15"/>
      <c r="BM2483" s="15"/>
      <c r="BN2483" s="15"/>
      <c r="BO2483" s="15"/>
    </row>
    <row r="2484" spans="1:67" ht="15" customHeight="1" x14ac:dyDescent="0.75">
      <c r="A2484" s="10">
        <v>0</v>
      </c>
      <c r="B2484" s="11">
        <v>14800</v>
      </c>
      <c r="C2484" s="11">
        <v>43983</v>
      </c>
      <c r="D2484" s="11">
        <v>60826</v>
      </c>
      <c r="E2484" s="11">
        <v>4</v>
      </c>
      <c r="F2484" s="11">
        <v>1</v>
      </c>
      <c r="G2484" s="11">
        <v>1</v>
      </c>
      <c r="H2484" s="11">
        <v>113.89796663</v>
      </c>
      <c r="I2484" s="11">
        <v>1</v>
      </c>
      <c r="J2484" s="11">
        <v>9</v>
      </c>
      <c r="K2484" s="11">
        <v>27.108081708</v>
      </c>
      <c r="L2484" s="11" t="s">
        <v>20</v>
      </c>
      <c r="M2484" s="11"/>
      <c r="N2484" s="11">
        <f t="shared" si="266"/>
        <v>0</v>
      </c>
      <c r="O2484" s="11">
        <f t="shared" si="267"/>
        <v>0</v>
      </c>
      <c r="P2484" s="11">
        <f t="shared" si="268"/>
        <v>0</v>
      </c>
      <c r="Q2484" s="11">
        <f t="shared" si="269"/>
        <v>0</v>
      </c>
      <c r="R2484" s="11">
        <f t="shared" si="270"/>
        <v>0</v>
      </c>
      <c r="S2484" s="11">
        <f t="shared" si="271"/>
        <v>0</v>
      </c>
      <c r="T2484" s="9">
        <f t="shared" si="272"/>
        <v>0</v>
      </c>
      <c r="AT2484" s="18"/>
      <c r="AU2484" s="15"/>
      <c r="AV2484" s="15"/>
      <c r="AW2484" s="15"/>
      <c r="AX2484" s="15"/>
      <c r="AY2484" s="15"/>
      <c r="AZ2484" s="15"/>
      <c r="BA2484" s="15"/>
      <c r="BB2484" s="15"/>
      <c r="BC2484" s="15"/>
      <c r="BD2484" s="15"/>
      <c r="BE2484" s="15"/>
      <c r="BF2484" s="15"/>
      <c r="BG2484" s="15"/>
      <c r="BH2484" s="15"/>
      <c r="BI2484" s="15"/>
      <c r="BJ2484" s="15"/>
      <c r="BK2484" s="15"/>
      <c r="BL2484" s="15"/>
      <c r="BM2484" s="15"/>
      <c r="BN2484" s="15"/>
      <c r="BO2484" s="15"/>
    </row>
    <row r="2485" spans="1:67" ht="15" customHeight="1" x14ac:dyDescent="0.75">
      <c r="A2485" s="10">
        <v>0</v>
      </c>
      <c r="B2485" s="11">
        <v>14800</v>
      </c>
      <c r="C2485" s="11">
        <v>63508</v>
      </c>
      <c r="D2485" s="11">
        <v>87310</v>
      </c>
      <c r="E2485" s="11">
        <v>2</v>
      </c>
      <c r="F2485" s="11">
        <v>0</v>
      </c>
      <c r="G2485" s="11">
        <v>0</v>
      </c>
      <c r="H2485" s="11">
        <v>127.16522994</v>
      </c>
      <c r="I2485" s="11">
        <v>3</v>
      </c>
      <c r="J2485" s="11">
        <v>10</v>
      </c>
      <c r="K2485" s="11">
        <v>38.953722681999999</v>
      </c>
      <c r="L2485" s="11" t="s">
        <v>20</v>
      </c>
      <c r="M2485" s="11" t="s">
        <v>14</v>
      </c>
      <c r="N2485" s="11">
        <f t="shared" si="266"/>
        <v>0</v>
      </c>
      <c r="O2485" s="11">
        <f t="shared" si="267"/>
        <v>0</v>
      </c>
      <c r="P2485" s="11">
        <f t="shared" si="268"/>
        <v>1</v>
      </c>
      <c r="Q2485" s="11">
        <f t="shared" si="269"/>
        <v>0</v>
      </c>
      <c r="R2485" s="11">
        <f t="shared" si="270"/>
        <v>0</v>
      </c>
      <c r="S2485" s="11">
        <f t="shared" si="271"/>
        <v>0</v>
      </c>
      <c r="T2485" s="9">
        <f t="shared" si="272"/>
        <v>0</v>
      </c>
    </row>
    <row r="2486" spans="1:67" ht="15" customHeight="1" x14ac:dyDescent="0.75">
      <c r="A2486" s="10">
        <v>0</v>
      </c>
      <c r="B2486" s="11">
        <v>14800</v>
      </c>
      <c r="C2486" s="11">
        <v>60573</v>
      </c>
      <c r="D2486" s="11">
        <v>93187</v>
      </c>
      <c r="E2486" s="11">
        <v>0</v>
      </c>
      <c r="F2486" s="11">
        <v>0</v>
      </c>
      <c r="G2486" s="11">
        <v>0</v>
      </c>
      <c r="H2486" s="11">
        <v>30.009474259000001</v>
      </c>
      <c r="I2486" s="11">
        <v>2</v>
      </c>
      <c r="J2486" s="11">
        <v>3</v>
      </c>
      <c r="K2486" s="11">
        <v>39.080207117</v>
      </c>
      <c r="L2486" s="11" t="s">
        <v>20</v>
      </c>
      <c r="M2486" s="11" t="s">
        <v>14</v>
      </c>
      <c r="N2486" s="11">
        <f t="shared" si="266"/>
        <v>0</v>
      </c>
      <c r="O2486" s="11">
        <f t="shared" si="267"/>
        <v>0</v>
      </c>
      <c r="P2486" s="11">
        <f t="shared" si="268"/>
        <v>1</v>
      </c>
      <c r="Q2486" s="11">
        <f t="shared" si="269"/>
        <v>0</v>
      </c>
      <c r="R2486" s="11">
        <f t="shared" si="270"/>
        <v>0</v>
      </c>
      <c r="S2486" s="11">
        <f t="shared" si="271"/>
        <v>0</v>
      </c>
      <c r="T2486" s="9">
        <f t="shared" si="272"/>
        <v>0</v>
      </c>
    </row>
    <row r="2487" spans="1:67" ht="15" customHeight="1" x14ac:dyDescent="0.75">
      <c r="A2487" s="10">
        <v>0</v>
      </c>
      <c r="B2487" s="11">
        <v>14800</v>
      </c>
      <c r="C2487" s="11">
        <v>88898</v>
      </c>
      <c r="D2487" s="11">
        <v>107208</v>
      </c>
      <c r="E2487" s="11">
        <v>30</v>
      </c>
      <c r="F2487" s="11"/>
      <c r="G2487" s="11">
        <v>0</v>
      </c>
      <c r="H2487" s="11">
        <v>329.76021458999998</v>
      </c>
      <c r="I2487" s="11">
        <v>1</v>
      </c>
      <c r="J2487" s="11">
        <v>50</v>
      </c>
      <c r="K2487" s="11">
        <v>36.745013006999997</v>
      </c>
      <c r="L2487" s="11" t="s">
        <v>20</v>
      </c>
      <c r="M2487" s="11" t="s">
        <v>15</v>
      </c>
      <c r="N2487" s="11">
        <f t="shared" si="266"/>
        <v>0</v>
      </c>
      <c r="O2487" s="11">
        <f t="shared" si="267"/>
        <v>0</v>
      </c>
      <c r="P2487" s="11">
        <f t="shared" si="268"/>
        <v>0</v>
      </c>
      <c r="Q2487" s="11">
        <f t="shared" si="269"/>
        <v>1</v>
      </c>
      <c r="R2487" s="11">
        <f t="shared" si="270"/>
        <v>0</v>
      </c>
      <c r="S2487" s="11">
        <f t="shared" si="271"/>
        <v>0</v>
      </c>
      <c r="T2487" s="9">
        <f t="shared" si="272"/>
        <v>0</v>
      </c>
    </row>
    <row r="2488" spans="1:67" ht="15" customHeight="1" x14ac:dyDescent="0.75">
      <c r="A2488" s="10">
        <v>0</v>
      </c>
      <c r="B2488" s="11">
        <v>14800</v>
      </c>
      <c r="C2488" s="11">
        <v>16448</v>
      </c>
      <c r="D2488" s="11">
        <v>38774</v>
      </c>
      <c r="E2488" s="11">
        <v>7</v>
      </c>
      <c r="F2488" s="11">
        <v>0</v>
      </c>
      <c r="G2488" s="11">
        <v>0</v>
      </c>
      <c r="H2488" s="11">
        <v>91.005539849000002</v>
      </c>
      <c r="I2488" s="11">
        <v>0</v>
      </c>
      <c r="J2488" s="11">
        <v>16</v>
      </c>
      <c r="K2488" s="11">
        <v>19.240351261000001</v>
      </c>
      <c r="L2488" s="11" t="s">
        <v>20</v>
      </c>
      <c r="M2488" s="11" t="s">
        <v>15</v>
      </c>
      <c r="N2488" s="11">
        <f t="shared" si="266"/>
        <v>0</v>
      </c>
      <c r="O2488" s="11">
        <f t="shared" si="267"/>
        <v>0</v>
      </c>
      <c r="P2488" s="11">
        <f t="shared" si="268"/>
        <v>0</v>
      </c>
      <c r="Q2488" s="11">
        <f t="shared" si="269"/>
        <v>1</v>
      </c>
      <c r="R2488" s="11">
        <f t="shared" si="270"/>
        <v>0</v>
      </c>
      <c r="S2488" s="11">
        <f t="shared" si="271"/>
        <v>0</v>
      </c>
      <c r="T2488" s="9">
        <f t="shared" si="272"/>
        <v>0</v>
      </c>
    </row>
    <row r="2489" spans="1:67" ht="15" customHeight="1" x14ac:dyDescent="0.75">
      <c r="A2489" s="10">
        <v>0</v>
      </c>
      <c r="B2489" s="11">
        <v>14800</v>
      </c>
      <c r="C2489" s="11">
        <v>73887</v>
      </c>
      <c r="D2489" s="11">
        <v>109451</v>
      </c>
      <c r="E2489" s="11">
        <v>6</v>
      </c>
      <c r="F2489" s="11">
        <v>0</v>
      </c>
      <c r="G2489" s="11">
        <v>0</v>
      </c>
      <c r="H2489" s="11">
        <v>81.314818638999995</v>
      </c>
      <c r="I2489" s="11">
        <v>2</v>
      </c>
      <c r="J2489" s="11">
        <v>13</v>
      </c>
      <c r="K2489" s="11">
        <v>33.981408348000002</v>
      </c>
      <c r="L2489" s="11" t="s">
        <v>20</v>
      </c>
      <c r="M2489" s="11" t="s">
        <v>14</v>
      </c>
      <c r="N2489" s="11">
        <f t="shared" si="266"/>
        <v>0</v>
      </c>
      <c r="O2489" s="11">
        <f t="shared" si="267"/>
        <v>0</v>
      </c>
      <c r="P2489" s="11">
        <f t="shared" si="268"/>
        <v>1</v>
      </c>
      <c r="Q2489" s="11">
        <f t="shared" si="269"/>
        <v>0</v>
      </c>
      <c r="R2489" s="11">
        <f t="shared" si="270"/>
        <v>0</v>
      </c>
      <c r="S2489" s="11">
        <f t="shared" si="271"/>
        <v>0</v>
      </c>
      <c r="T2489" s="9">
        <f t="shared" si="272"/>
        <v>0</v>
      </c>
    </row>
    <row r="2490" spans="1:67" ht="15" customHeight="1" x14ac:dyDescent="0.75">
      <c r="A2490" s="10">
        <v>0</v>
      </c>
      <c r="B2490" s="11">
        <v>14900</v>
      </c>
      <c r="C2490" s="11">
        <v>65303</v>
      </c>
      <c r="D2490" s="11">
        <v>84590</v>
      </c>
      <c r="E2490" s="11">
        <v>6</v>
      </c>
      <c r="F2490" s="11">
        <v>0</v>
      </c>
      <c r="G2490" s="11">
        <v>0</v>
      </c>
      <c r="H2490" s="11">
        <v>121.06495368</v>
      </c>
      <c r="I2490" s="11">
        <v>1</v>
      </c>
      <c r="J2490" s="11">
        <v>19</v>
      </c>
      <c r="K2490" s="11">
        <v>22.576823939000001</v>
      </c>
      <c r="L2490" s="11" t="s">
        <v>20</v>
      </c>
      <c r="M2490" s="11" t="s">
        <v>15</v>
      </c>
      <c r="N2490" s="11">
        <f t="shared" si="266"/>
        <v>0</v>
      </c>
      <c r="O2490" s="11">
        <f t="shared" si="267"/>
        <v>0</v>
      </c>
      <c r="P2490" s="11">
        <f t="shared" si="268"/>
        <v>0</v>
      </c>
      <c r="Q2490" s="11">
        <f t="shared" si="269"/>
        <v>1</v>
      </c>
      <c r="R2490" s="11">
        <f t="shared" si="270"/>
        <v>0</v>
      </c>
      <c r="S2490" s="11">
        <f t="shared" si="271"/>
        <v>0</v>
      </c>
      <c r="T2490" s="9">
        <f t="shared" si="272"/>
        <v>0</v>
      </c>
    </row>
    <row r="2491" spans="1:67" ht="15" customHeight="1" x14ac:dyDescent="0.75">
      <c r="A2491" s="10">
        <v>0</v>
      </c>
      <c r="B2491" s="11">
        <v>14900</v>
      </c>
      <c r="C2491" s="11">
        <v>101179</v>
      </c>
      <c r="D2491" s="11">
        <v>117405</v>
      </c>
      <c r="E2491" s="11">
        <v>2</v>
      </c>
      <c r="F2491" s="11">
        <v>0</v>
      </c>
      <c r="G2491" s="11">
        <v>0</v>
      </c>
      <c r="H2491" s="11">
        <v>133.93050973000001</v>
      </c>
      <c r="I2491" s="11">
        <v>1</v>
      </c>
      <c r="J2491" s="11">
        <v>22</v>
      </c>
      <c r="K2491" s="11">
        <v>35.547407219</v>
      </c>
      <c r="L2491" s="11" t="s">
        <v>13</v>
      </c>
      <c r="M2491" s="11" t="s">
        <v>15</v>
      </c>
      <c r="N2491" s="11">
        <f t="shared" si="266"/>
        <v>1</v>
      </c>
      <c r="O2491" s="11">
        <f t="shared" si="267"/>
        <v>0</v>
      </c>
      <c r="P2491" s="11">
        <f t="shared" si="268"/>
        <v>0</v>
      </c>
      <c r="Q2491" s="11">
        <f t="shared" si="269"/>
        <v>1</v>
      </c>
      <c r="R2491" s="11">
        <f t="shared" si="270"/>
        <v>0</v>
      </c>
      <c r="S2491" s="11">
        <f t="shared" si="271"/>
        <v>0</v>
      </c>
      <c r="T2491" s="9">
        <f t="shared" si="272"/>
        <v>133.93050973000001</v>
      </c>
    </row>
    <row r="2492" spans="1:67" ht="15" customHeight="1" x14ac:dyDescent="0.75">
      <c r="A2492" s="10">
        <v>0</v>
      </c>
      <c r="B2492" s="11">
        <v>14900</v>
      </c>
      <c r="C2492" s="11">
        <v>70872</v>
      </c>
      <c r="D2492" s="11">
        <v>88731</v>
      </c>
      <c r="E2492" s="11">
        <v>4</v>
      </c>
      <c r="F2492" s="11">
        <v>0</v>
      </c>
      <c r="G2492" s="11">
        <v>0</v>
      </c>
      <c r="H2492" s="11">
        <v>243.99793481</v>
      </c>
      <c r="I2492" s="11">
        <v>3</v>
      </c>
      <c r="J2492" s="11">
        <v>26</v>
      </c>
      <c r="K2492" s="11">
        <v>29.048020615999999</v>
      </c>
      <c r="L2492" s="11" t="s">
        <v>20</v>
      </c>
      <c r="M2492" s="11" t="s">
        <v>14</v>
      </c>
      <c r="N2492" s="11">
        <f t="shared" si="266"/>
        <v>0</v>
      </c>
      <c r="O2492" s="11">
        <f t="shared" si="267"/>
        <v>0</v>
      </c>
      <c r="P2492" s="11">
        <f t="shared" si="268"/>
        <v>1</v>
      </c>
      <c r="Q2492" s="11">
        <f t="shared" si="269"/>
        <v>0</v>
      </c>
      <c r="R2492" s="11">
        <f t="shared" si="270"/>
        <v>0</v>
      </c>
      <c r="S2492" s="11">
        <f t="shared" si="271"/>
        <v>0</v>
      </c>
      <c r="T2492" s="9">
        <f t="shared" si="272"/>
        <v>0</v>
      </c>
    </row>
    <row r="2493" spans="1:67" ht="15" customHeight="1" x14ac:dyDescent="0.75">
      <c r="A2493" s="10">
        <v>1</v>
      </c>
      <c r="B2493" s="11">
        <v>14900</v>
      </c>
      <c r="C2493" s="11">
        <v>54359</v>
      </c>
      <c r="D2493" s="11">
        <v>78408</v>
      </c>
      <c r="E2493" s="11">
        <v>4</v>
      </c>
      <c r="F2493" s="11">
        <v>3</v>
      </c>
      <c r="G2493" s="11">
        <v>0</v>
      </c>
      <c r="H2493" s="11">
        <v>129.96775559</v>
      </c>
      <c r="I2493" s="11">
        <v>0</v>
      </c>
      <c r="J2493" s="11">
        <v>24</v>
      </c>
      <c r="K2493" s="11">
        <v>3.0161414513999998</v>
      </c>
      <c r="L2493" s="11" t="s">
        <v>20</v>
      </c>
      <c r="M2493" s="11" t="s">
        <v>19</v>
      </c>
      <c r="N2493" s="11">
        <f t="shared" si="266"/>
        <v>0</v>
      </c>
      <c r="O2493" s="11">
        <f t="shared" si="267"/>
        <v>0</v>
      </c>
      <c r="P2493" s="11">
        <f t="shared" si="268"/>
        <v>0</v>
      </c>
      <c r="Q2493" s="11">
        <f t="shared" si="269"/>
        <v>0</v>
      </c>
      <c r="R2493" s="11">
        <f t="shared" si="270"/>
        <v>0</v>
      </c>
      <c r="S2493" s="11">
        <f t="shared" si="271"/>
        <v>0</v>
      </c>
      <c r="T2493" s="9">
        <f t="shared" si="272"/>
        <v>0</v>
      </c>
    </row>
    <row r="2494" spans="1:67" ht="15" customHeight="1" x14ac:dyDescent="0.75">
      <c r="A2494" s="10">
        <v>1</v>
      </c>
      <c r="B2494" s="11">
        <v>14900</v>
      </c>
      <c r="C2494" s="11">
        <v>55480</v>
      </c>
      <c r="D2494" s="11">
        <v>76464</v>
      </c>
      <c r="E2494" s="11">
        <v>15</v>
      </c>
      <c r="F2494" s="11">
        <v>0</v>
      </c>
      <c r="G2494" s="11">
        <v>1</v>
      </c>
      <c r="H2494" s="11">
        <v>122.08949982999999</v>
      </c>
      <c r="I2494" s="11">
        <v>5</v>
      </c>
      <c r="J2494" s="11">
        <v>20</v>
      </c>
      <c r="K2494" s="11">
        <v>43.062604759999999</v>
      </c>
      <c r="L2494" s="11" t="s">
        <v>13</v>
      </c>
      <c r="M2494" s="11" t="s">
        <v>14</v>
      </c>
      <c r="N2494" s="11">
        <f t="shared" si="266"/>
        <v>1</v>
      </c>
      <c r="O2494" s="11">
        <f t="shared" si="267"/>
        <v>0</v>
      </c>
      <c r="P2494" s="11">
        <f t="shared" si="268"/>
        <v>1</v>
      </c>
      <c r="Q2494" s="11">
        <f t="shared" si="269"/>
        <v>0</v>
      </c>
      <c r="R2494" s="11">
        <f t="shared" si="270"/>
        <v>0</v>
      </c>
      <c r="S2494" s="11">
        <f t="shared" si="271"/>
        <v>0</v>
      </c>
      <c r="T2494" s="9">
        <f t="shared" si="272"/>
        <v>122.08949982999999</v>
      </c>
    </row>
    <row r="2495" spans="1:67" ht="15" customHeight="1" x14ac:dyDescent="0.75">
      <c r="A2495" s="10">
        <v>0</v>
      </c>
      <c r="B2495" s="11">
        <v>14900</v>
      </c>
      <c r="C2495" s="11">
        <v>56506</v>
      </c>
      <c r="D2495" s="11">
        <v>81390</v>
      </c>
      <c r="E2495" s="11">
        <v>12</v>
      </c>
      <c r="F2495" s="11">
        <v>0</v>
      </c>
      <c r="G2495" s="11">
        <v>2</v>
      </c>
      <c r="H2495" s="11">
        <v>170.76666667000001</v>
      </c>
      <c r="I2495" s="11">
        <v>0</v>
      </c>
      <c r="J2495" s="11">
        <v>14</v>
      </c>
      <c r="K2495" s="11"/>
      <c r="L2495" s="11" t="s">
        <v>13</v>
      </c>
      <c r="M2495" s="11" t="s">
        <v>18</v>
      </c>
      <c r="N2495" s="11">
        <f t="shared" si="266"/>
        <v>1</v>
      </c>
      <c r="O2495" s="11">
        <f t="shared" si="267"/>
        <v>0</v>
      </c>
      <c r="P2495" s="11">
        <f t="shared" si="268"/>
        <v>0</v>
      </c>
      <c r="Q2495" s="11">
        <f t="shared" si="269"/>
        <v>0</v>
      </c>
      <c r="R2495" s="11">
        <f t="shared" si="270"/>
        <v>0</v>
      </c>
      <c r="S2495" s="11">
        <f t="shared" si="271"/>
        <v>1</v>
      </c>
      <c r="T2495" s="9">
        <f t="shared" si="272"/>
        <v>170.76666667000001</v>
      </c>
    </row>
    <row r="2496" spans="1:67" ht="15" customHeight="1" x14ac:dyDescent="0.75">
      <c r="A2496" s="10">
        <v>0</v>
      </c>
      <c r="B2496" s="11">
        <v>14900</v>
      </c>
      <c r="C2496" s="11">
        <v>45701</v>
      </c>
      <c r="D2496" s="11">
        <v>78186</v>
      </c>
      <c r="E2496" s="11">
        <v>5</v>
      </c>
      <c r="F2496" s="11">
        <v>0</v>
      </c>
      <c r="G2496" s="11">
        <v>0</v>
      </c>
      <c r="H2496" s="11">
        <v>125.03135342</v>
      </c>
      <c r="I2496" s="11">
        <v>1</v>
      </c>
      <c r="J2496" s="11">
        <v>8</v>
      </c>
      <c r="K2496" s="11">
        <v>26.343855652999999</v>
      </c>
      <c r="L2496" s="11" t="s">
        <v>20</v>
      </c>
      <c r="M2496" s="11" t="s">
        <v>17</v>
      </c>
      <c r="N2496" s="11">
        <f t="shared" si="266"/>
        <v>0</v>
      </c>
      <c r="O2496" s="11">
        <f t="shared" si="267"/>
        <v>1</v>
      </c>
      <c r="P2496" s="11">
        <f t="shared" si="268"/>
        <v>0</v>
      </c>
      <c r="Q2496" s="11">
        <f t="shared" si="269"/>
        <v>0</v>
      </c>
      <c r="R2496" s="11">
        <f t="shared" si="270"/>
        <v>0</v>
      </c>
      <c r="S2496" s="11">
        <f t="shared" si="271"/>
        <v>0</v>
      </c>
      <c r="T2496" s="9">
        <f t="shared" si="272"/>
        <v>0</v>
      </c>
    </row>
    <row r="2497" spans="1:20" ht="15" customHeight="1" x14ac:dyDescent="0.75">
      <c r="A2497" s="10">
        <v>0</v>
      </c>
      <c r="B2497" s="11">
        <v>14900</v>
      </c>
      <c r="C2497" s="11">
        <v>85486</v>
      </c>
      <c r="D2497" s="11">
        <v>97795</v>
      </c>
      <c r="E2497" s="11"/>
      <c r="F2497" s="11">
        <v>0</v>
      </c>
      <c r="G2497" s="11">
        <v>0</v>
      </c>
      <c r="H2497" s="11">
        <v>173.01078501999999</v>
      </c>
      <c r="I2497" s="11">
        <v>1</v>
      </c>
      <c r="J2497" s="11">
        <v>26</v>
      </c>
      <c r="K2497" s="11">
        <v>41.583529165000002</v>
      </c>
      <c r="L2497" s="11" t="s">
        <v>13</v>
      </c>
      <c r="M2497" s="11" t="s">
        <v>15</v>
      </c>
      <c r="N2497" s="11">
        <f t="shared" si="266"/>
        <v>1</v>
      </c>
      <c r="O2497" s="11">
        <f t="shared" si="267"/>
        <v>0</v>
      </c>
      <c r="P2497" s="11">
        <f t="shared" si="268"/>
        <v>0</v>
      </c>
      <c r="Q2497" s="11">
        <f t="shared" si="269"/>
        <v>1</v>
      </c>
      <c r="R2497" s="11">
        <f t="shared" si="270"/>
        <v>0</v>
      </c>
      <c r="S2497" s="11">
        <f t="shared" si="271"/>
        <v>0</v>
      </c>
      <c r="T2497" s="9">
        <f t="shared" si="272"/>
        <v>173.01078501999999</v>
      </c>
    </row>
    <row r="2498" spans="1:20" ht="15" customHeight="1" x14ac:dyDescent="0.75">
      <c r="A2498" s="10">
        <v>0</v>
      </c>
      <c r="B2498" s="11">
        <v>14900</v>
      </c>
      <c r="C2498" s="11">
        <v>66329</v>
      </c>
      <c r="D2498" s="11">
        <v>100824</v>
      </c>
      <c r="E2498" s="11">
        <v>9</v>
      </c>
      <c r="F2498" s="11">
        <v>0</v>
      </c>
      <c r="G2498" s="11">
        <v>0</v>
      </c>
      <c r="H2498" s="11">
        <v>279.24075144</v>
      </c>
      <c r="I2498" s="11">
        <v>0</v>
      </c>
      <c r="J2498" s="11">
        <v>11</v>
      </c>
      <c r="K2498" s="11">
        <v>36.19837544</v>
      </c>
      <c r="L2498" s="11" t="s">
        <v>13</v>
      </c>
      <c r="M2498" s="11" t="s">
        <v>18</v>
      </c>
      <c r="N2498" s="11">
        <f t="shared" si="266"/>
        <v>1</v>
      </c>
      <c r="O2498" s="11">
        <f t="shared" si="267"/>
        <v>0</v>
      </c>
      <c r="P2498" s="11">
        <f t="shared" si="268"/>
        <v>0</v>
      </c>
      <c r="Q2498" s="11">
        <f t="shared" si="269"/>
        <v>0</v>
      </c>
      <c r="R2498" s="11">
        <f t="shared" si="270"/>
        <v>0</v>
      </c>
      <c r="S2498" s="11">
        <f t="shared" si="271"/>
        <v>1</v>
      </c>
      <c r="T2498" s="9">
        <f t="shared" si="272"/>
        <v>279.24075144</v>
      </c>
    </row>
    <row r="2499" spans="1:20" ht="15" customHeight="1" x14ac:dyDescent="0.75">
      <c r="A2499" s="10">
        <v>0</v>
      </c>
      <c r="B2499" s="11">
        <v>14900</v>
      </c>
      <c r="C2499" s="11">
        <v>89872</v>
      </c>
      <c r="D2499" s="11">
        <v>118027</v>
      </c>
      <c r="E2499" s="11">
        <v>0</v>
      </c>
      <c r="F2499" s="11">
        <v>1</v>
      </c>
      <c r="G2499" s="11">
        <v>1</v>
      </c>
      <c r="H2499" s="11">
        <v>155.44545292000001</v>
      </c>
      <c r="I2499" s="11">
        <v>1</v>
      </c>
      <c r="J2499" s="11">
        <v>34</v>
      </c>
      <c r="K2499" s="11">
        <v>33.135696766000002</v>
      </c>
      <c r="L2499" s="11" t="s">
        <v>20</v>
      </c>
      <c r="M2499" s="11" t="s">
        <v>18</v>
      </c>
      <c r="N2499" s="11">
        <f t="shared" ref="N2499:N2562" si="273">IF(L2499="HomeImp",1,0)</f>
        <v>0</v>
      </c>
      <c r="O2499" s="11">
        <f t="shared" ref="O2499:O2562" si="274">IF(M2499="Mgr",1,0)</f>
        <v>0</v>
      </c>
      <c r="P2499" s="11">
        <f t="shared" ref="P2499:P2562" si="275">IF(M2499="Other",1,0)</f>
        <v>0</v>
      </c>
      <c r="Q2499" s="11">
        <f t="shared" ref="Q2499:Q2562" si="276">IF(M2499="Office",1,0)</f>
        <v>0</v>
      </c>
      <c r="R2499" s="11">
        <f t="shared" ref="R2499:R2562" si="277">IF(M2499="Sales",1,0)</f>
        <v>0</v>
      </c>
      <c r="S2499" s="11">
        <f t="shared" ref="S2499:S2562" si="278">IF(M2499="ProfExe",1,0)</f>
        <v>1</v>
      </c>
      <c r="T2499" s="9">
        <f t="shared" ref="T2499:T2562" si="279">H2499*N2499</f>
        <v>0</v>
      </c>
    </row>
    <row r="2500" spans="1:20" ht="15" customHeight="1" x14ac:dyDescent="0.75">
      <c r="A2500" s="10">
        <v>0</v>
      </c>
      <c r="B2500" s="11">
        <v>14900</v>
      </c>
      <c r="C2500" s="11"/>
      <c r="D2500" s="11">
        <v>44066</v>
      </c>
      <c r="E2500" s="11">
        <v>0</v>
      </c>
      <c r="F2500" s="11">
        <v>0</v>
      </c>
      <c r="G2500" s="11">
        <v>0</v>
      </c>
      <c r="H2500" s="11">
        <v>313.77973108999998</v>
      </c>
      <c r="I2500" s="11">
        <v>1</v>
      </c>
      <c r="J2500" s="11">
        <v>8</v>
      </c>
      <c r="K2500" s="11">
        <v>27.751942776</v>
      </c>
      <c r="L2500" s="11" t="s">
        <v>13</v>
      </c>
      <c r="M2500" s="11" t="s">
        <v>14</v>
      </c>
      <c r="N2500" s="11">
        <f t="shared" si="273"/>
        <v>1</v>
      </c>
      <c r="O2500" s="11">
        <f t="shared" si="274"/>
        <v>0</v>
      </c>
      <c r="P2500" s="11">
        <f t="shared" si="275"/>
        <v>1</v>
      </c>
      <c r="Q2500" s="11">
        <f t="shared" si="276"/>
        <v>0</v>
      </c>
      <c r="R2500" s="11">
        <f t="shared" si="277"/>
        <v>0</v>
      </c>
      <c r="S2500" s="11">
        <f t="shared" si="278"/>
        <v>0</v>
      </c>
      <c r="T2500" s="9">
        <f t="shared" si="279"/>
        <v>313.77973108999998</v>
      </c>
    </row>
    <row r="2501" spans="1:20" ht="15" customHeight="1" x14ac:dyDescent="0.75">
      <c r="A2501" s="10">
        <v>0</v>
      </c>
      <c r="B2501" s="11">
        <v>14900</v>
      </c>
      <c r="C2501" s="11">
        <v>87167</v>
      </c>
      <c r="D2501" s="11">
        <v>114219</v>
      </c>
      <c r="E2501" s="11">
        <v>8</v>
      </c>
      <c r="F2501" s="11">
        <v>0</v>
      </c>
      <c r="G2501" s="11">
        <v>0</v>
      </c>
      <c r="H2501" s="11">
        <v>194.11317353000001</v>
      </c>
      <c r="I2501" s="11">
        <v>2</v>
      </c>
      <c r="J2501" s="11">
        <v>36</v>
      </c>
      <c r="K2501" s="11">
        <v>41.329763904000004</v>
      </c>
      <c r="L2501" s="11" t="s">
        <v>20</v>
      </c>
      <c r="M2501" s="11" t="s">
        <v>18</v>
      </c>
      <c r="N2501" s="11">
        <f t="shared" si="273"/>
        <v>0</v>
      </c>
      <c r="O2501" s="11">
        <f t="shared" si="274"/>
        <v>0</v>
      </c>
      <c r="P2501" s="11">
        <f t="shared" si="275"/>
        <v>0</v>
      </c>
      <c r="Q2501" s="11">
        <f t="shared" si="276"/>
        <v>0</v>
      </c>
      <c r="R2501" s="11">
        <f t="shared" si="277"/>
        <v>0</v>
      </c>
      <c r="S2501" s="11">
        <f t="shared" si="278"/>
        <v>1</v>
      </c>
      <c r="T2501" s="9">
        <f t="shared" si="279"/>
        <v>0</v>
      </c>
    </row>
    <row r="2502" spans="1:20" ht="15" customHeight="1" x14ac:dyDescent="0.75">
      <c r="A2502" s="10">
        <v>1</v>
      </c>
      <c r="B2502" s="11">
        <v>14900</v>
      </c>
      <c r="C2502" s="11">
        <v>57557</v>
      </c>
      <c r="D2502" s="11">
        <v>80611</v>
      </c>
      <c r="E2502" s="11">
        <v>12</v>
      </c>
      <c r="F2502" s="11">
        <v>0</v>
      </c>
      <c r="G2502" s="11">
        <v>0</v>
      </c>
      <c r="H2502" s="11">
        <v>103.10650454</v>
      </c>
      <c r="I2502" s="11">
        <v>0</v>
      </c>
      <c r="J2502" s="11">
        <v>7</v>
      </c>
      <c r="K2502" s="11">
        <v>39.840875347999997</v>
      </c>
      <c r="L2502" s="11" t="s">
        <v>20</v>
      </c>
      <c r="M2502" s="11" t="s">
        <v>14</v>
      </c>
      <c r="N2502" s="11">
        <f t="shared" si="273"/>
        <v>0</v>
      </c>
      <c r="O2502" s="11">
        <f t="shared" si="274"/>
        <v>0</v>
      </c>
      <c r="P2502" s="11">
        <f t="shared" si="275"/>
        <v>1</v>
      </c>
      <c r="Q2502" s="11">
        <f t="shared" si="276"/>
        <v>0</v>
      </c>
      <c r="R2502" s="11">
        <f t="shared" si="277"/>
        <v>0</v>
      </c>
      <c r="S2502" s="11">
        <f t="shared" si="278"/>
        <v>0</v>
      </c>
      <c r="T2502" s="9">
        <f t="shared" si="279"/>
        <v>0</v>
      </c>
    </row>
    <row r="2503" spans="1:20" ht="15" customHeight="1" x14ac:dyDescent="0.75">
      <c r="A2503" s="10">
        <v>0</v>
      </c>
      <c r="B2503" s="11">
        <v>14900</v>
      </c>
      <c r="C2503" s="11">
        <v>65843</v>
      </c>
      <c r="D2503" s="11">
        <v>86628</v>
      </c>
      <c r="E2503" s="11"/>
      <c r="F2503" s="11">
        <v>0</v>
      </c>
      <c r="G2503" s="11">
        <v>0</v>
      </c>
      <c r="H2503" s="11">
        <v>288.58189104000002</v>
      </c>
      <c r="I2503" s="11">
        <v>0</v>
      </c>
      <c r="J2503" s="11">
        <v>20</v>
      </c>
      <c r="K2503" s="11">
        <v>28.275562840999999</v>
      </c>
      <c r="L2503" s="11" t="s">
        <v>13</v>
      </c>
      <c r="M2503" s="11" t="s">
        <v>14</v>
      </c>
      <c r="N2503" s="11">
        <f t="shared" si="273"/>
        <v>1</v>
      </c>
      <c r="O2503" s="11">
        <f t="shared" si="274"/>
        <v>0</v>
      </c>
      <c r="P2503" s="11">
        <f t="shared" si="275"/>
        <v>1</v>
      </c>
      <c r="Q2503" s="11">
        <f t="shared" si="276"/>
        <v>0</v>
      </c>
      <c r="R2503" s="11">
        <f t="shared" si="277"/>
        <v>0</v>
      </c>
      <c r="S2503" s="11">
        <f t="shared" si="278"/>
        <v>0</v>
      </c>
      <c r="T2503" s="9">
        <f t="shared" si="279"/>
        <v>288.58189104000002</v>
      </c>
    </row>
    <row r="2504" spans="1:20" ht="15" customHeight="1" x14ac:dyDescent="0.75">
      <c r="A2504" s="10">
        <v>0</v>
      </c>
      <c r="B2504" s="11">
        <v>14900</v>
      </c>
      <c r="C2504" s="11">
        <v>22245</v>
      </c>
      <c r="D2504" s="11">
        <v>31531</v>
      </c>
      <c r="E2504" s="11">
        <v>7</v>
      </c>
      <c r="F2504" s="11">
        <v>0</v>
      </c>
      <c r="G2504" s="11">
        <v>0</v>
      </c>
      <c r="H2504" s="11">
        <v>91.074218176000002</v>
      </c>
      <c r="I2504" s="11">
        <v>0</v>
      </c>
      <c r="J2504" s="11">
        <v>16</v>
      </c>
      <c r="K2504" s="11">
        <v>21.620580276999998</v>
      </c>
      <c r="L2504" s="11" t="s">
        <v>20</v>
      </c>
      <c r="M2504" s="11" t="s">
        <v>15</v>
      </c>
      <c r="N2504" s="11">
        <f t="shared" si="273"/>
        <v>0</v>
      </c>
      <c r="O2504" s="11">
        <f t="shared" si="274"/>
        <v>0</v>
      </c>
      <c r="P2504" s="11">
        <f t="shared" si="275"/>
        <v>0</v>
      </c>
      <c r="Q2504" s="11">
        <f t="shared" si="276"/>
        <v>1</v>
      </c>
      <c r="R2504" s="11">
        <f t="shared" si="277"/>
        <v>0</v>
      </c>
      <c r="S2504" s="11">
        <f t="shared" si="278"/>
        <v>0</v>
      </c>
      <c r="T2504" s="9">
        <f t="shared" si="279"/>
        <v>0</v>
      </c>
    </row>
    <row r="2505" spans="1:20" ht="15" customHeight="1" x14ac:dyDescent="0.75">
      <c r="A2505" s="10">
        <v>0</v>
      </c>
      <c r="B2505" s="11">
        <v>14900</v>
      </c>
      <c r="C2505" s="11">
        <v>44588</v>
      </c>
      <c r="D2505" s="11">
        <v>72331</v>
      </c>
      <c r="E2505" s="11">
        <v>6</v>
      </c>
      <c r="F2505" s="11">
        <v>0</v>
      </c>
      <c r="G2505" s="11">
        <v>0</v>
      </c>
      <c r="H2505" s="11">
        <v>156.33174453000001</v>
      </c>
      <c r="I2505" s="11">
        <v>2</v>
      </c>
      <c r="J2505" s="11">
        <v>11</v>
      </c>
      <c r="K2505" s="11">
        <v>28.164440536000001</v>
      </c>
      <c r="L2505" s="11" t="s">
        <v>20</v>
      </c>
      <c r="M2505" s="11" t="s">
        <v>18</v>
      </c>
      <c r="N2505" s="11">
        <f t="shared" si="273"/>
        <v>0</v>
      </c>
      <c r="O2505" s="11">
        <f t="shared" si="274"/>
        <v>0</v>
      </c>
      <c r="P2505" s="11">
        <f t="shared" si="275"/>
        <v>0</v>
      </c>
      <c r="Q2505" s="11">
        <f t="shared" si="276"/>
        <v>0</v>
      </c>
      <c r="R2505" s="11">
        <f t="shared" si="277"/>
        <v>0</v>
      </c>
      <c r="S2505" s="11">
        <f t="shared" si="278"/>
        <v>1</v>
      </c>
      <c r="T2505" s="9">
        <f t="shared" si="279"/>
        <v>0</v>
      </c>
    </row>
    <row r="2506" spans="1:20" ht="15" customHeight="1" x14ac:dyDescent="0.75">
      <c r="A2506" s="10">
        <v>0</v>
      </c>
      <c r="B2506" s="11">
        <v>14900</v>
      </c>
      <c r="C2506" s="11">
        <v>82930</v>
      </c>
      <c r="D2506" s="11">
        <v>103352</v>
      </c>
      <c r="E2506" s="11">
        <v>6</v>
      </c>
      <c r="F2506" s="11">
        <v>0</v>
      </c>
      <c r="G2506" s="11">
        <v>0</v>
      </c>
      <c r="H2506" s="11">
        <v>105.67597798</v>
      </c>
      <c r="I2506" s="11">
        <v>0</v>
      </c>
      <c r="J2506" s="11">
        <v>27</v>
      </c>
      <c r="K2506" s="11">
        <v>27.473814727000001</v>
      </c>
      <c r="L2506" s="11" t="s">
        <v>13</v>
      </c>
      <c r="M2506" s="11" t="s">
        <v>18</v>
      </c>
      <c r="N2506" s="11">
        <f t="shared" si="273"/>
        <v>1</v>
      </c>
      <c r="O2506" s="11">
        <f t="shared" si="274"/>
        <v>0</v>
      </c>
      <c r="P2506" s="11">
        <f t="shared" si="275"/>
        <v>0</v>
      </c>
      <c r="Q2506" s="11">
        <f t="shared" si="276"/>
        <v>0</v>
      </c>
      <c r="R2506" s="11">
        <f t="shared" si="277"/>
        <v>0</v>
      </c>
      <c r="S2506" s="11">
        <f t="shared" si="278"/>
        <v>1</v>
      </c>
      <c r="T2506" s="9">
        <f t="shared" si="279"/>
        <v>105.67597798</v>
      </c>
    </row>
    <row r="2507" spans="1:20" ht="15" customHeight="1" x14ac:dyDescent="0.75">
      <c r="A2507" s="10">
        <v>0</v>
      </c>
      <c r="B2507" s="11">
        <v>14900</v>
      </c>
      <c r="C2507" s="11">
        <v>87391</v>
      </c>
      <c r="D2507" s="11">
        <v>99494</v>
      </c>
      <c r="E2507" s="11">
        <v>18</v>
      </c>
      <c r="F2507" s="11">
        <v>0</v>
      </c>
      <c r="G2507" s="11">
        <v>0</v>
      </c>
      <c r="H2507" s="11">
        <v>134.85999691000001</v>
      </c>
      <c r="I2507" s="11">
        <v>4</v>
      </c>
      <c r="J2507" s="11">
        <v>23</v>
      </c>
      <c r="K2507" s="11">
        <v>29.535058555999999</v>
      </c>
      <c r="L2507" s="11" t="s">
        <v>13</v>
      </c>
      <c r="M2507" s="11" t="s">
        <v>14</v>
      </c>
      <c r="N2507" s="11">
        <f t="shared" si="273"/>
        <v>1</v>
      </c>
      <c r="O2507" s="11">
        <f t="shared" si="274"/>
        <v>0</v>
      </c>
      <c r="P2507" s="11">
        <f t="shared" si="275"/>
        <v>1</v>
      </c>
      <c r="Q2507" s="11">
        <f t="shared" si="276"/>
        <v>0</v>
      </c>
      <c r="R2507" s="11">
        <f t="shared" si="277"/>
        <v>0</v>
      </c>
      <c r="S2507" s="11">
        <f t="shared" si="278"/>
        <v>0</v>
      </c>
      <c r="T2507" s="9">
        <f t="shared" si="279"/>
        <v>134.85999691000001</v>
      </c>
    </row>
    <row r="2508" spans="1:20" ht="15" customHeight="1" x14ac:dyDescent="0.75">
      <c r="A2508" s="10">
        <v>0</v>
      </c>
      <c r="B2508" s="11">
        <v>14900</v>
      </c>
      <c r="C2508" s="11">
        <v>97646</v>
      </c>
      <c r="D2508" s="11">
        <v>139884</v>
      </c>
      <c r="E2508" s="11">
        <v>13</v>
      </c>
      <c r="F2508" s="11">
        <v>0</v>
      </c>
      <c r="G2508" s="11">
        <v>0</v>
      </c>
      <c r="H2508" s="11">
        <v>119.08311639</v>
      </c>
      <c r="I2508" s="11">
        <v>5</v>
      </c>
      <c r="J2508" s="11">
        <v>22</v>
      </c>
      <c r="K2508" s="11">
        <v>36.360597073000001</v>
      </c>
      <c r="L2508" s="11" t="s">
        <v>13</v>
      </c>
      <c r="M2508" s="11" t="s">
        <v>18</v>
      </c>
      <c r="N2508" s="11">
        <f t="shared" si="273"/>
        <v>1</v>
      </c>
      <c r="O2508" s="11">
        <f t="shared" si="274"/>
        <v>0</v>
      </c>
      <c r="P2508" s="11">
        <f t="shared" si="275"/>
        <v>0</v>
      </c>
      <c r="Q2508" s="11">
        <f t="shared" si="276"/>
        <v>0</v>
      </c>
      <c r="R2508" s="11">
        <f t="shared" si="277"/>
        <v>0</v>
      </c>
      <c r="S2508" s="11">
        <f t="shared" si="278"/>
        <v>1</v>
      </c>
      <c r="T2508" s="9">
        <f t="shared" si="279"/>
        <v>119.08311639</v>
      </c>
    </row>
    <row r="2509" spans="1:20" ht="15" customHeight="1" x14ac:dyDescent="0.75">
      <c r="A2509" s="10">
        <v>0</v>
      </c>
      <c r="B2509" s="11">
        <v>14900</v>
      </c>
      <c r="C2509" s="11">
        <v>49849</v>
      </c>
      <c r="D2509" s="11">
        <v>70075</v>
      </c>
      <c r="E2509" s="11">
        <v>0</v>
      </c>
      <c r="F2509" s="11">
        <v>0</v>
      </c>
      <c r="G2509" s="11">
        <v>0</v>
      </c>
      <c r="H2509" s="11">
        <v>153.69186902999999</v>
      </c>
      <c r="I2509" s="11">
        <v>0</v>
      </c>
      <c r="J2509" s="11">
        <v>25</v>
      </c>
      <c r="K2509" s="11">
        <v>30.900915596000001</v>
      </c>
      <c r="L2509" s="11" t="s">
        <v>20</v>
      </c>
      <c r="M2509" s="11" t="s">
        <v>15</v>
      </c>
      <c r="N2509" s="11">
        <f t="shared" si="273"/>
        <v>0</v>
      </c>
      <c r="O2509" s="11">
        <f t="shared" si="274"/>
        <v>0</v>
      </c>
      <c r="P2509" s="11">
        <f t="shared" si="275"/>
        <v>0</v>
      </c>
      <c r="Q2509" s="11">
        <f t="shared" si="276"/>
        <v>1</v>
      </c>
      <c r="R2509" s="11">
        <f t="shared" si="277"/>
        <v>0</v>
      </c>
      <c r="S2509" s="11">
        <f t="shared" si="278"/>
        <v>0</v>
      </c>
      <c r="T2509" s="9">
        <f t="shared" si="279"/>
        <v>0</v>
      </c>
    </row>
    <row r="2510" spans="1:20" ht="15" customHeight="1" x14ac:dyDescent="0.75">
      <c r="A2510" s="10">
        <v>0</v>
      </c>
      <c r="B2510" s="11">
        <v>14900</v>
      </c>
      <c r="C2510" s="11">
        <v>97930</v>
      </c>
      <c r="D2510" s="11">
        <v>113886</v>
      </c>
      <c r="E2510" s="11">
        <v>3</v>
      </c>
      <c r="F2510" s="11">
        <v>0</v>
      </c>
      <c r="G2510" s="11">
        <v>0</v>
      </c>
      <c r="H2510" s="11">
        <v>267.82725829999998</v>
      </c>
      <c r="I2510" s="11">
        <v>0</v>
      </c>
      <c r="J2510" s="11">
        <v>33</v>
      </c>
      <c r="K2510" s="11">
        <v>28.420293345000001</v>
      </c>
      <c r="L2510" s="11" t="s">
        <v>20</v>
      </c>
      <c r="M2510" s="11" t="s">
        <v>15</v>
      </c>
      <c r="N2510" s="11">
        <f t="shared" si="273"/>
        <v>0</v>
      </c>
      <c r="O2510" s="11">
        <f t="shared" si="274"/>
        <v>0</v>
      </c>
      <c r="P2510" s="11">
        <f t="shared" si="275"/>
        <v>0</v>
      </c>
      <c r="Q2510" s="11">
        <f t="shared" si="276"/>
        <v>1</v>
      </c>
      <c r="R2510" s="11">
        <f t="shared" si="277"/>
        <v>0</v>
      </c>
      <c r="S2510" s="11">
        <f t="shared" si="278"/>
        <v>0</v>
      </c>
      <c r="T2510" s="9">
        <f t="shared" si="279"/>
        <v>0</v>
      </c>
    </row>
    <row r="2511" spans="1:20" ht="15" customHeight="1" x14ac:dyDescent="0.75">
      <c r="A2511" s="10">
        <v>0</v>
      </c>
      <c r="B2511" s="11">
        <v>14900</v>
      </c>
      <c r="C2511" s="11">
        <v>51219</v>
      </c>
      <c r="D2511" s="11">
        <v>144894</v>
      </c>
      <c r="E2511" s="11">
        <v>1</v>
      </c>
      <c r="F2511" s="11">
        <v>0</v>
      </c>
      <c r="G2511" s="11">
        <v>0</v>
      </c>
      <c r="H2511" s="11">
        <v>275.28311553999998</v>
      </c>
      <c r="I2511" s="11">
        <v>5</v>
      </c>
      <c r="J2511" s="11">
        <v>42</v>
      </c>
      <c r="K2511" s="11">
        <v>39.323885122</v>
      </c>
      <c r="L2511" s="11" t="s">
        <v>20</v>
      </c>
      <c r="M2511" s="11" t="s">
        <v>14</v>
      </c>
      <c r="N2511" s="11">
        <f t="shared" si="273"/>
        <v>0</v>
      </c>
      <c r="O2511" s="11">
        <f t="shared" si="274"/>
        <v>0</v>
      </c>
      <c r="P2511" s="11">
        <f t="shared" si="275"/>
        <v>1</v>
      </c>
      <c r="Q2511" s="11">
        <f t="shared" si="276"/>
        <v>0</v>
      </c>
      <c r="R2511" s="11">
        <f t="shared" si="277"/>
        <v>0</v>
      </c>
      <c r="S2511" s="11">
        <f t="shared" si="278"/>
        <v>0</v>
      </c>
      <c r="T2511" s="9">
        <f t="shared" si="279"/>
        <v>0</v>
      </c>
    </row>
    <row r="2512" spans="1:20" ht="15" customHeight="1" x14ac:dyDescent="0.75">
      <c r="A2512" s="10">
        <v>0</v>
      </c>
      <c r="B2512" s="11">
        <v>14900</v>
      </c>
      <c r="C2512" s="11">
        <v>48649</v>
      </c>
      <c r="D2512" s="11">
        <v>81342</v>
      </c>
      <c r="E2512" s="11">
        <v>3</v>
      </c>
      <c r="F2512" s="11">
        <v>0</v>
      </c>
      <c r="G2512" s="11">
        <v>0</v>
      </c>
      <c r="H2512" s="11">
        <v>110.05673141</v>
      </c>
      <c r="I2512" s="11">
        <v>0</v>
      </c>
      <c r="J2512" s="11">
        <v>8</v>
      </c>
      <c r="K2512" s="11">
        <v>28.802398701000001</v>
      </c>
      <c r="L2512" s="11" t="s">
        <v>20</v>
      </c>
      <c r="M2512" s="11" t="s">
        <v>17</v>
      </c>
      <c r="N2512" s="11">
        <f t="shared" si="273"/>
        <v>0</v>
      </c>
      <c r="O2512" s="11">
        <f t="shared" si="274"/>
        <v>1</v>
      </c>
      <c r="P2512" s="11">
        <f t="shared" si="275"/>
        <v>0</v>
      </c>
      <c r="Q2512" s="11">
        <f t="shared" si="276"/>
        <v>0</v>
      </c>
      <c r="R2512" s="11">
        <f t="shared" si="277"/>
        <v>0</v>
      </c>
      <c r="S2512" s="11">
        <f t="shared" si="278"/>
        <v>0</v>
      </c>
      <c r="T2512" s="9">
        <f t="shared" si="279"/>
        <v>0</v>
      </c>
    </row>
    <row r="2513" spans="1:20" ht="15" customHeight="1" x14ac:dyDescent="0.75">
      <c r="A2513" s="10">
        <v>1</v>
      </c>
      <c r="B2513" s="11">
        <v>14900</v>
      </c>
      <c r="C2513" s="11">
        <v>58204</v>
      </c>
      <c r="D2513" s="11">
        <v>71257</v>
      </c>
      <c r="E2513" s="11">
        <v>3</v>
      </c>
      <c r="F2513" s="11">
        <v>3</v>
      </c>
      <c r="G2513" s="11">
        <v>2</v>
      </c>
      <c r="H2513" s="11">
        <v>206.51873487</v>
      </c>
      <c r="I2513" s="11">
        <v>1</v>
      </c>
      <c r="J2513" s="11">
        <v>50</v>
      </c>
      <c r="K2513" s="11">
        <v>43.762930265000001</v>
      </c>
      <c r="L2513" s="11" t="s">
        <v>20</v>
      </c>
      <c r="M2513" s="11" t="s">
        <v>15</v>
      </c>
      <c r="N2513" s="11">
        <f t="shared" si="273"/>
        <v>0</v>
      </c>
      <c r="O2513" s="11">
        <f t="shared" si="274"/>
        <v>0</v>
      </c>
      <c r="P2513" s="11">
        <f t="shared" si="275"/>
        <v>0</v>
      </c>
      <c r="Q2513" s="11">
        <f t="shared" si="276"/>
        <v>1</v>
      </c>
      <c r="R2513" s="11">
        <f t="shared" si="277"/>
        <v>0</v>
      </c>
      <c r="S2513" s="11">
        <f t="shared" si="278"/>
        <v>0</v>
      </c>
      <c r="T2513" s="9">
        <f t="shared" si="279"/>
        <v>0</v>
      </c>
    </row>
    <row r="2514" spans="1:20" ht="15" customHeight="1" x14ac:dyDescent="0.75">
      <c r="A2514" s="10">
        <v>0</v>
      </c>
      <c r="B2514" s="11">
        <v>14900</v>
      </c>
      <c r="C2514" s="11">
        <v>69723</v>
      </c>
      <c r="D2514" s="11">
        <v>83553</v>
      </c>
      <c r="E2514" s="11">
        <v>5</v>
      </c>
      <c r="F2514" s="11">
        <v>0</v>
      </c>
      <c r="G2514" s="11">
        <v>0</v>
      </c>
      <c r="H2514" s="11">
        <v>114.85553461000001</v>
      </c>
      <c r="I2514" s="11">
        <v>1</v>
      </c>
      <c r="J2514" s="11">
        <v>19</v>
      </c>
      <c r="K2514" s="11">
        <v>22.957291799</v>
      </c>
      <c r="L2514" s="11" t="s">
        <v>20</v>
      </c>
      <c r="M2514" s="11" t="s">
        <v>15</v>
      </c>
      <c r="N2514" s="11">
        <f t="shared" si="273"/>
        <v>0</v>
      </c>
      <c r="O2514" s="11">
        <f t="shared" si="274"/>
        <v>0</v>
      </c>
      <c r="P2514" s="11">
        <f t="shared" si="275"/>
        <v>0</v>
      </c>
      <c r="Q2514" s="11">
        <f t="shared" si="276"/>
        <v>1</v>
      </c>
      <c r="R2514" s="11">
        <f t="shared" si="277"/>
        <v>0</v>
      </c>
      <c r="S2514" s="11">
        <f t="shared" si="278"/>
        <v>0</v>
      </c>
      <c r="T2514" s="9">
        <f t="shared" si="279"/>
        <v>0</v>
      </c>
    </row>
    <row r="2515" spans="1:20" ht="15" customHeight="1" x14ac:dyDescent="0.75">
      <c r="A2515" s="10">
        <v>0</v>
      </c>
      <c r="B2515" s="11">
        <v>14900</v>
      </c>
      <c r="C2515" s="11">
        <v>72637</v>
      </c>
      <c r="D2515" s="11">
        <v>103297</v>
      </c>
      <c r="E2515" s="11">
        <v>4</v>
      </c>
      <c r="F2515" s="11">
        <v>2</v>
      </c>
      <c r="G2515" s="11">
        <v>0</v>
      </c>
      <c r="H2515" s="11">
        <v>83.466086340999993</v>
      </c>
      <c r="I2515" s="11">
        <v>0</v>
      </c>
      <c r="J2515" s="11">
        <v>20</v>
      </c>
      <c r="K2515" s="11">
        <v>22.553039619</v>
      </c>
      <c r="L2515" s="11" t="s">
        <v>20</v>
      </c>
      <c r="M2515" s="11" t="s">
        <v>14</v>
      </c>
      <c r="N2515" s="11">
        <f t="shared" si="273"/>
        <v>0</v>
      </c>
      <c r="O2515" s="11">
        <f t="shared" si="274"/>
        <v>0</v>
      </c>
      <c r="P2515" s="11">
        <f t="shared" si="275"/>
        <v>1</v>
      </c>
      <c r="Q2515" s="11">
        <f t="shared" si="276"/>
        <v>0</v>
      </c>
      <c r="R2515" s="11">
        <f t="shared" si="277"/>
        <v>0</v>
      </c>
      <c r="S2515" s="11">
        <f t="shared" si="278"/>
        <v>0</v>
      </c>
      <c r="T2515" s="9">
        <f t="shared" si="279"/>
        <v>0</v>
      </c>
    </row>
    <row r="2516" spans="1:20" ht="15" customHeight="1" x14ac:dyDescent="0.75">
      <c r="A2516" s="10">
        <v>0</v>
      </c>
      <c r="B2516" s="11">
        <v>14900</v>
      </c>
      <c r="C2516" s="11">
        <v>60667</v>
      </c>
      <c r="D2516" s="11">
        <v>81293</v>
      </c>
      <c r="E2516" s="11">
        <v>6</v>
      </c>
      <c r="F2516" s="11"/>
      <c r="G2516" s="11"/>
      <c r="H2516" s="11"/>
      <c r="I2516" s="11"/>
      <c r="J2516" s="11"/>
      <c r="K2516" s="11">
        <v>27.573736503999999</v>
      </c>
      <c r="L2516" s="11" t="s">
        <v>20</v>
      </c>
      <c r="M2516" s="11"/>
      <c r="N2516" s="11">
        <f t="shared" si="273"/>
        <v>0</v>
      </c>
      <c r="O2516" s="11">
        <f t="shared" si="274"/>
        <v>0</v>
      </c>
      <c r="P2516" s="11">
        <f t="shared" si="275"/>
        <v>0</v>
      </c>
      <c r="Q2516" s="11">
        <f t="shared" si="276"/>
        <v>0</v>
      </c>
      <c r="R2516" s="11">
        <f t="shared" si="277"/>
        <v>0</v>
      </c>
      <c r="S2516" s="11">
        <f t="shared" si="278"/>
        <v>0</v>
      </c>
      <c r="T2516" s="9">
        <f t="shared" si="279"/>
        <v>0</v>
      </c>
    </row>
    <row r="2517" spans="1:20" ht="15" customHeight="1" x14ac:dyDescent="0.75">
      <c r="A2517" s="10">
        <v>0</v>
      </c>
      <c r="B2517" s="11">
        <v>14900</v>
      </c>
      <c r="C2517" s="11">
        <v>45797</v>
      </c>
      <c r="D2517" s="11">
        <v>71942</v>
      </c>
      <c r="E2517" s="11">
        <v>11</v>
      </c>
      <c r="F2517" s="11">
        <v>0</v>
      </c>
      <c r="G2517" s="11">
        <v>0</v>
      </c>
      <c r="H2517" s="11">
        <v>233.67873071</v>
      </c>
      <c r="I2517" s="11">
        <v>0</v>
      </c>
      <c r="J2517" s="11">
        <v>17</v>
      </c>
      <c r="K2517" s="11">
        <v>33.550265214</v>
      </c>
      <c r="L2517" s="11" t="s">
        <v>20</v>
      </c>
      <c r="M2517" s="11" t="s">
        <v>14</v>
      </c>
      <c r="N2517" s="11">
        <f t="shared" si="273"/>
        <v>0</v>
      </c>
      <c r="O2517" s="11">
        <f t="shared" si="274"/>
        <v>0</v>
      </c>
      <c r="P2517" s="11">
        <f t="shared" si="275"/>
        <v>1</v>
      </c>
      <c r="Q2517" s="11">
        <f t="shared" si="276"/>
        <v>0</v>
      </c>
      <c r="R2517" s="11">
        <f t="shared" si="277"/>
        <v>0</v>
      </c>
      <c r="S2517" s="11">
        <f t="shared" si="278"/>
        <v>0</v>
      </c>
      <c r="T2517" s="9">
        <f t="shared" si="279"/>
        <v>0</v>
      </c>
    </row>
    <row r="2518" spans="1:20" ht="15" customHeight="1" x14ac:dyDescent="0.75">
      <c r="A2518" s="10">
        <v>0</v>
      </c>
      <c r="B2518" s="11">
        <v>14900</v>
      </c>
      <c r="C2518" s="11">
        <v>36120</v>
      </c>
      <c r="D2518" s="11">
        <v>57095</v>
      </c>
      <c r="E2518" s="11">
        <v>4</v>
      </c>
      <c r="F2518" s="11">
        <v>0</v>
      </c>
      <c r="G2518" s="11">
        <v>0</v>
      </c>
      <c r="H2518" s="11">
        <v>239.02367545000001</v>
      </c>
      <c r="I2518" s="11">
        <v>1</v>
      </c>
      <c r="J2518" s="11">
        <v>35</v>
      </c>
      <c r="K2518" s="11">
        <v>38.171623527000001</v>
      </c>
      <c r="L2518" s="11" t="s">
        <v>20</v>
      </c>
      <c r="M2518" s="11" t="s">
        <v>18</v>
      </c>
      <c r="N2518" s="11">
        <f t="shared" si="273"/>
        <v>0</v>
      </c>
      <c r="O2518" s="11">
        <f t="shared" si="274"/>
        <v>0</v>
      </c>
      <c r="P2518" s="11">
        <f t="shared" si="275"/>
        <v>0</v>
      </c>
      <c r="Q2518" s="11">
        <f t="shared" si="276"/>
        <v>0</v>
      </c>
      <c r="R2518" s="11">
        <f t="shared" si="277"/>
        <v>0</v>
      </c>
      <c r="S2518" s="11">
        <f t="shared" si="278"/>
        <v>1</v>
      </c>
      <c r="T2518" s="9">
        <f t="shared" si="279"/>
        <v>0</v>
      </c>
    </row>
    <row r="2519" spans="1:20" ht="15" customHeight="1" x14ac:dyDescent="0.75">
      <c r="A2519" s="10">
        <v>1</v>
      </c>
      <c r="B2519" s="11">
        <v>15000</v>
      </c>
      <c r="C2519" s="11"/>
      <c r="D2519" s="11">
        <v>54869</v>
      </c>
      <c r="E2519" s="11">
        <v>8</v>
      </c>
      <c r="F2519" s="11"/>
      <c r="G2519" s="11"/>
      <c r="H2519" s="11"/>
      <c r="I2519" s="11"/>
      <c r="J2519" s="11"/>
      <c r="K2519" s="11"/>
      <c r="L2519" s="11" t="s">
        <v>20</v>
      </c>
      <c r="M2519" s="11" t="s">
        <v>15</v>
      </c>
      <c r="N2519" s="11">
        <f t="shared" si="273"/>
        <v>0</v>
      </c>
      <c r="O2519" s="11">
        <f t="shared" si="274"/>
        <v>0</v>
      </c>
      <c r="P2519" s="11">
        <f t="shared" si="275"/>
        <v>0</v>
      </c>
      <c r="Q2519" s="11">
        <f t="shared" si="276"/>
        <v>1</v>
      </c>
      <c r="R2519" s="11">
        <f t="shared" si="277"/>
        <v>0</v>
      </c>
      <c r="S2519" s="11">
        <f t="shared" si="278"/>
        <v>0</v>
      </c>
      <c r="T2519" s="9">
        <f t="shared" si="279"/>
        <v>0</v>
      </c>
    </row>
    <row r="2520" spans="1:20" ht="15" customHeight="1" x14ac:dyDescent="0.75">
      <c r="A2520" s="10">
        <v>0</v>
      </c>
      <c r="B2520" s="11">
        <v>15000</v>
      </c>
      <c r="C2520" s="11">
        <v>80988</v>
      </c>
      <c r="D2520" s="11">
        <v>97404</v>
      </c>
      <c r="E2520" s="11">
        <v>10</v>
      </c>
      <c r="F2520" s="11">
        <v>3</v>
      </c>
      <c r="G2520" s="11">
        <v>0</v>
      </c>
      <c r="H2520" s="11">
        <v>188.50167196999999</v>
      </c>
      <c r="I2520" s="11">
        <v>1</v>
      </c>
      <c r="J2520" s="11">
        <v>30</v>
      </c>
      <c r="K2520" s="11">
        <v>26.568270399999999</v>
      </c>
      <c r="L2520" s="11" t="s">
        <v>20</v>
      </c>
      <c r="M2520" s="11" t="s">
        <v>18</v>
      </c>
      <c r="N2520" s="11">
        <f t="shared" si="273"/>
        <v>0</v>
      </c>
      <c r="O2520" s="11">
        <f t="shared" si="274"/>
        <v>0</v>
      </c>
      <c r="P2520" s="11">
        <f t="shared" si="275"/>
        <v>0</v>
      </c>
      <c r="Q2520" s="11">
        <f t="shared" si="276"/>
        <v>0</v>
      </c>
      <c r="R2520" s="11">
        <f t="shared" si="277"/>
        <v>0</v>
      </c>
      <c r="S2520" s="11">
        <f t="shared" si="278"/>
        <v>1</v>
      </c>
      <c r="T2520" s="9">
        <f t="shared" si="279"/>
        <v>0</v>
      </c>
    </row>
    <row r="2521" spans="1:20" ht="15" customHeight="1" x14ac:dyDescent="0.75">
      <c r="A2521" s="10">
        <v>0</v>
      </c>
      <c r="B2521" s="11">
        <v>15000</v>
      </c>
      <c r="C2521" s="11">
        <v>81483</v>
      </c>
      <c r="D2521" s="11">
        <v>134347</v>
      </c>
      <c r="E2521" s="11">
        <v>14</v>
      </c>
      <c r="F2521" s="11">
        <v>0</v>
      </c>
      <c r="G2521" s="11">
        <v>0</v>
      </c>
      <c r="H2521" s="11">
        <v>305.91507573000001</v>
      </c>
      <c r="I2521" s="11">
        <v>0</v>
      </c>
      <c r="J2521" s="11">
        <v>18</v>
      </c>
      <c r="K2521" s="11">
        <v>29.653563483999999</v>
      </c>
      <c r="L2521" s="11" t="s">
        <v>20</v>
      </c>
      <c r="M2521" s="11" t="s">
        <v>18</v>
      </c>
      <c r="N2521" s="11">
        <f t="shared" si="273"/>
        <v>0</v>
      </c>
      <c r="O2521" s="11">
        <f t="shared" si="274"/>
        <v>0</v>
      </c>
      <c r="P2521" s="11">
        <f t="shared" si="275"/>
        <v>0</v>
      </c>
      <c r="Q2521" s="11">
        <f t="shared" si="276"/>
        <v>0</v>
      </c>
      <c r="R2521" s="11">
        <f t="shared" si="277"/>
        <v>0</v>
      </c>
      <c r="S2521" s="11">
        <f t="shared" si="278"/>
        <v>1</v>
      </c>
      <c r="T2521" s="9">
        <f t="shared" si="279"/>
        <v>0</v>
      </c>
    </row>
    <row r="2522" spans="1:20" ht="15" customHeight="1" x14ac:dyDescent="0.75">
      <c r="A2522" s="10">
        <v>0</v>
      </c>
      <c r="B2522" s="11">
        <v>15000</v>
      </c>
      <c r="C2522" s="11">
        <v>93226</v>
      </c>
      <c r="D2522" s="11">
        <v>108149</v>
      </c>
      <c r="E2522" s="11">
        <v>11</v>
      </c>
      <c r="F2522" s="11"/>
      <c r="G2522" s="11">
        <v>1</v>
      </c>
      <c r="H2522" s="11">
        <v>152.79769082999999</v>
      </c>
      <c r="I2522" s="11">
        <v>1</v>
      </c>
      <c r="J2522" s="11">
        <v>17</v>
      </c>
      <c r="K2522" s="11">
        <v>34.250266185000001</v>
      </c>
      <c r="L2522" s="11" t="s">
        <v>20</v>
      </c>
      <c r="M2522" s="11" t="s">
        <v>16</v>
      </c>
      <c r="N2522" s="11">
        <f t="shared" si="273"/>
        <v>0</v>
      </c>
      <c r="O2522" s="11">
        <f t="shared" si="274"/>
        <v>0</v>
      </c>
      <c r="P2522" s="11">
        <f t="shared" si="275"/>
        <v>0</v>
      </c>
      <c r="Q2522" s="11">
        <f t="shared" si="276"/>
        <v>0</v>
      </c>
      <c r="R2522" s="11">
        <f t="shared" si="277"/>
        <v>1</v>
      </c>
      <c r="S2522" s="11">
        <f t="shared" si="278"/>
        <v>0</v>
      </c>
      <c r="T2522" s="9">
        <f t="shared" si="279"/>
        <v>0</v>
      </c>
    </row>
    <row r="2523" spans="1:20" ht="15" customHeight="1" x14ac:dyDescent="0.75">
      <c r="A2523" s="10">
        <v>1</v>
      </c>
      <c r="B2523" s="11">
        <v>15000</v>
      </c>
      <c r="C2523" s="11">
        <v>45000</v>
      </c>
      <c r="D2523" s="11">
        <v>85000</v>
      </c>
      <c r="E2523" s="11">
        <v>11</v>
      </c>
      <c r="F2523" s="11">
        <v>0</v>
      </c>
      <c r="G2523" s="11">
        <v>0</v>
      </c>
      <c r="H2523" s="11">
        <v>110</v>
      </c>
      <c r="I2523" s="11">
        <v>0</v>
      </c>
      <c r="J2523" s="11">
        <v>31</v>
      </c>
      <c r="K2523" s="11"/>
      <c r="L2523" s="11" t="s">
        <v>13</v>
      </c>
      <c r="M2523" s="11" t="s">
        <v>17</v>
      </c>
      <c r="N2523" s="11">
        <f t="shared" si="273"/>
        <v>1</v>
      </c>
      <c r="O2523" s="11">
        <f t="shared" si="274"/>
        <v>1</v>
      </c>
      <c r="P2523" s="11">
        <f t="shared" si="275"/>
        <v>0</v>
      </c>
      <c r="Q2523" s="11">
        <f t="shared" si="276"/>
        <v>0</v>
      </c>
      <c r="R2523" s="11">
        <f t="shared" si="277"/>
        <v>0</v>
      </c>
      <c r="S2523" s="11">
        <f t="shared" si="278"/>
        <v>0</v>
      </c>
      <c r="T2523" s="9">
        <f t="shared" si="279"/>
        <v>110</v>
      </c>
    </row>
    <row r="2524" spans="1:20" ht="15" customHeight="1" x14ac:dyDescent="0.75">
      <c r="A2524" s="10">
        <v>1</v>
      </c>
      <c r="B2524" s="11">
        <v>15000</v>
      </c>
      <c r="C2524" s="11">
        <v>399550</v>
      </c>
      <c r="D2524" s="11"/>
      <c r="E2524" s="11">
        <v>0.9</v>
      </c>
      <c r="F2524" s="11">
        <v>0</v>
      </c>
      <c r="G2524" s="11">
        <v>0</v>
      </c>
      <c r="H2524" s="11">
        <v>138.16666667000001</v>
      </c>
      <c r="I2524" s="11">
        <v>1</v>
      </c>
      <c r="J2524" s="11">
        <v>18</v>
      </c>
      <c r="K2524" s="11"/>
      <c r="L2524" s="11" t="s">
        <v>13</v>
      </c>
      <c r="M2524" s="11" t="s">
        <v>17</v>
      </c>
      <c r="N2524" s="11">
        <f t="shared" si="273"/>
        <v>1</v>
      </c>
      <c r="O2524" s="11">
        <f t="shared" si="274"/>
        <v>1</v>
      </c>
      <c r="P2524" s="11">
        <f t="shared" si="275"/>
        <v>0</v>
      </c>
      <c r="Q2524" s="11">
        <f t="shared" si="276"/>
        <v>0</v>
      </c>
      <c r="R2524" s="11">
        <f t="shared" si="277"/>
        <v>0</v>
      </c>
      <c r="S2524" s="11">
        <f t="shared" si="278"/>
        <v>0</v>
      </c>
      <c r="T2524" s="9">
        <f t="shared" si="279"/>
        <v>138.16666667000001</v>
      </c>
    </row>
    <row r="2525" spans="1:20" ht="15" customHeight="1" x14ac:dyDescent="0.75">
      <c r="A2525" s="10">
        <v>1</v>
      </c>
      <c r="B2525" s="11">
        <v>15000</v>
      </c>
      <c r="C2525" s="11"/>
      <c r="D2525" s="11"/>
      <c r="E2525" s="11">
        <v>1</v>
      </c>
      <c r="F2525" s="11">
        <v>1</v>
      </c>
      <c r="G2525" s="11">
        <v>0</v>
      </c>
      <c r="H2525" s="11">
        <v>108.53333333</v>
      </c>
      <c r="I2525" s="11">
        <v>0</v>
      </c>
      <c r="J2525" s="11">
        <v>22</v>
      </c>
      <c r="K2525" s="11"/>
      <c r="L2525" s="11" t="s">
        <v>13</v>
      </c>
      <c r="M2525" s="11"/>
      <c r="N2525" s="11">
        <f t="shared" si="273"/>
        <v>1</v>
      </c>
      <c r="O2525" s="11">
        <f t="shared" si="274"/>
        <v>0</v>
      </c>
      <c r="P2525" s="11">
        <f t="shared" si="275"/>
        <v>0</v>
      </c>
      <c r="Q2525" s="11">
        <f t="shared" si="276"/>
        <v>0</v>
      </c>
      <c r="R2525" s="11">
        <f t="shared" si="277"/>
        <v>0</v>
      </c>
      <c r="S2525" s="11">
        <f t="shared" si="278"/>
        <v>0</v>
      </c>
      <c r="T2525" s="9">
        <f t="shared" si="279"/>
        <v>108.53333333</v>
      </c>
    </row>
    <row r="2526" spans="1:20" ht="15" customHeight="1" x14ac:dyDescent="0.75">
      <c r="A2526" s="10">
        <v>1</v>
      </c>
      <c r="B2526" s="11">
        <v>15000</v>
      </c>
      <c r="C2526" s="11">
        <v>63000</v>
      </c>
      <c r="D2526" s="11">
        <v>100050</v>
      </c>
      <c r="E2526" s="11"/>
      <c r="F2526" s="11">
        <v>1</v>
      </c>
      <c r="G2526" s="11">
        <v>0</v>
      </c>
      <c r="H2526" s="11">
        <v>135.30000000000001</v>
      </c>
      <c r="I2526" s="11">
        <v>1</v>
      </c>
      <c r="J2526" s="11">
        <v>20</v>
      </c>
      <c r="K2526" s="11"/>
      <c r="L2526" s="11" t="s">
        <v>20</v>
      </c>
      <c r="M2526" s="11" t="s">
        <v>14</v>
      </c>
      <c r="N2526" s="11">
        <f t="shared" si="273"/>
        <v>0</v>
      </c>
      <c r="O2526" s="11">
        <f t="shared" si="274"/>
        <v>0</v>
      </c>
      <c r="P2526" s="11">
        <f t="shared" si="275"/>
        <v>1</v>
      </c>
      <c r="Q2526" s="11">
        <f t="shared" si="276"/>
        <v>0</v>
      </c>
      <c r="R2526" s="11">
        <f t="shared" si="277"/>
        <v>0</v>
      </c>
      <c r="S2526" s="11">
        <f t="shared" si="278"/>
        <v>0</v>
      </c>
      <c r="T2526" s="9">
        <f t="shared" si="279"/>
        <v>0</v>
      </c>
    </row>
    <row r="2527" spans="1:20" ht="15" customHeight="1" x14ac:dyDescent="0.75">
      <c r="A2527" s="10">
        <v>1</v>
      </c>
      <c r="B2527" s="11">
        <v>15000</v>
      </c>
      <c r="C2527" s="11">
        <v>4734</v>
      </c>
      <c r="D2527" s="11">
        <v>55500</v>
      </c>
      <c r="E2527" s="11">
        <v>24</v>
      </c>
      <c r="F2527" s="11">
        <v>2</v>
      </c>
      <c r="G2527" s="11">
        <v>0</v>
      </c>
      <c r="H2527" s="11">
        <v>14.6</v>
      </c>
      <c r="I2527" s="11">
        <v>1</v>
      </c>
      <c r="J2527" s="11">
        <v>1</v>
      </c>
      <c r="K2527" s="11"/>
      <c r="L2527" s="11" t="s">
        <v>13</v>
      </c>
      <c r="M2527" s="11" t="s">
        <v>14</v>
      </c>
      <c r="N2527" s="11">
        <f t="shared" si="273"/>
        <v>1</v>
      </c>
      <c r="O2527" s="11">
        <f t="shared" si="274"/>
        <v>0</v>
      </c>
      <c r="P2527" s="11">
        <f t="shared" si="275"/>
        <v>1</v>
      </c>
      <c r="Q2527" s="11">
        <f t="shared" si="276"/>
        <v>0</v>
      </c>
      <c r="R2527" s="11">
        <f t="shared" si="277"/>
        <v>0</v>
      </c>
      <c r="S2527" s="11">
        <f t="shared" si="278"/>
        <v>0</v>
      </c>
      <c r="T2527" s="9">
        <f t="shared" si="279"/>
        <v>14.6</v>
      </c>
    </row>
    <row r="2528" spans="1:20" ht="15" customHeight="1" x14ac:dyDescent="0.75">
      <c r="A2528" s="10">
        <v>1</v>
      </c>
      <c r="B2528" s="11">
        <v>15000</v>
      </c>
      <c r="C2528" s="11"/>
      <c r="D2528" s="11">
        <v>27500</v>
      </c>
      <c r="E2528" s="11">
        <v>11</v>
      </c>
      <c r="F2528" s="11">
        <v>1</v>
      </c>
      <c r="G2528" s="11">
        <v>1</v>
      </c>
      <c r="H2528" s="11">
        <v>62.3</v>
      </c>
      <c r="I2528" s="11">
        <v>2</v>
      </c>
      <c r="J2528" s="11">
        <v>3</v>
      </c>
      <c r="K2528" s="11"/>
      <c r="L2528" s="11" t="s">
        <v>13</v>
      </c>
      <c r="M2528" s="11" t="s">
        <v>14</v>
      </c>
      <c r="N2528" s="11">
        <f t="shared" si="273"/>
        <v>1</v>
      </c>
      <c r="O2528" s="11">
        <f t="shared" si="274"/>
        <v>0</v>
      </c>
      <c r="P2528" s="11">
        <f t="shared" si="275"/>
        <v>1</v>
      </c>
      <c r="Q2528" s="11">
        <f t="shared" si="276"/>
        <v>0</v>
      </c>
      <c r="R2528" s="11">
        <f t="shared" si="277"/>
        <v>0</v>
      </c>
      <c r="S2528" s="11">
        <f t="shared" si="278"/>
        <v>0</v>
      </c>
      <c r="T2528" s="9">
        <f t="shared" si="279"/>
        <v>62.3</v>
      </c>
    </row>
    <row r="2529" spans="1:20" ht="15" customHeight="1" x14ac:dyDescent="0.75">
      <c r="A2529" s="10">
        <v>1</v>
      </c>
      <c r="B2529" s="11">
        <v>15000</v>
      </c>
      <c r="C2529" s="11">
        <v>8200</v>
      </c>
      <c r="D2529" s="11">
        <v>42075</v>
      </c>
      <c r="E2529" s="11">
        <v>18</v>
      </c>
      <c r="F2529" s="11">
        <v>1</v>
      </c>
      <c r="G2529" s="11">
        <v>0</v>
      </c>
      <c r="H2529" s="11">
        <v>122.23314815000001</v>
      </c>
      <c r="I2529" s="11">
        <v>0</v>
      </c>
      <c r="J2529" s="11">
        <v>23</v>
      </c>
      <c r="K2529" s="11"/>
      <c r="L2529" s="11" t="s">
        <v>20</v>
      </c>
      <c r="M2529" s="11" t="s">
        <v>18</v>
      </c>
      <c r="N2529" s="11">
        <f t="shared" si="273"/>
        <v>0</v>
      </c>
      <c r="O2529" s="11">
        <f t="shared" si="274"/>
        <v>0</v>
      </c>
      <c r="P2529" s="11">
        <f t="shared" si="275"/>
        <v>0</v>
      </c>
      <c r="Q2529" s="11">
        <f t="shared" si="276"/>
        <v>0</v>
      </c>
      <c r="R2529" s="11">
        <f t="shared" si="277"/>
        <v>0</v>
      </c>
      <c r="S2529" s="11">
        <f t="shared" si="278"/>
        <v>1</v>
      </c>
      <c r="T2529" s="9">
        <f t="shared" si="279"/>
        <v>0</v>
      </c>
    </row>
    <row r="2530" spans="1:20" ht="15" customHeight="1" x14ac:dyDescent="0.75">
      <c r="A2530" s="10">
        <v>1</v>
      </c>
      <c r="B2530" s="11">
        <v>15000</v>
      </c>
      <c r="C2530" s="11">
        <v>98000</v>
      </c>
      <c r="D2530" s="11">
        <v>132790</v>
      </c>
      <c r="E2530" s="11">
        <v>1.5</v>
      </c>
      <c r="F2530" s="11">
        <v>0</v>
      </c>
      <c r="G2530" s="11">
        <v>3</v>
      </c>
      <c r="H2530" s="11">
        <v>107.66666667</v>
      </c>
      <c r="I2530" s="11">
        <v>1</v>
      </c>
      <c r="J2530" s="11">
        <v>21</v>
      </c>
      <c r="K2530" s="11"/>
      <c r="L2530" s="11" t="s">
        <v>20</v>
      </c>
      <c r="M2530" s="11" t="s">
        <v>14</v>
      </c>
      <c r="N2530" s="11">
        <f t="shared" si="273"/>
        <v>0</v>
      </c>
      <c r="O2530" s="11">
        <f t="shared" si="274"/>
        <v>0</v>
      </c>
      <c r="P2530" s="11">
        <f t="shared" si="275"/>
        <v>1</v>
      </c>
      <c r="Q2530" s="11">
        <f t="shared" si="276"/>
        <v>0</v>
      </c>
      <c r="R2530" s="11">
        <f t="shared" si="277"/>
        <v>0</v>
      </c>
      <c r="S2530" s="11">
        <f t="shared" si="278"/>
        <v>0</v>
      </c>
      <c r="T2530" s="9">
        <f t="shared" si="279"/>
        <v>0</v>
      </c>
    </row>
    <row r="2531" spans="1:20" ht="15" customHeight="1" x14ac:dyDescent="0.75">
      <c r="A2531" s="10">
        <v>1</v>
      </c>
      <c r="B2531" s="11">
        <v>15000</v>
      </c>
      <c r="C2531" s="11">
        <v>49200</v>
      </c>
      <c r="D2531" s="11">
        <v>72900</v>
      </c>
      <c r="E2531" s="11">
        <v>10</v>
      </c>
      <c r="F2531" s="11">
        <v>0</v>
      </c>
      <c r="G2531" s="11">
        <v>0</v>
      </c>
      <c r="H2531" s="11">
        <v>174.03329961</v>
      </c>
      <c r="I2531" s="11">
        <v>1</v>
      </c>
      <c r="J2531" s="11">
        <v>16</v>
      </c>
      <c r="K2531" s="11"/>
      <c r="L2531" s="11" t="s">
        <v>20</v>
      </c>
      <c r="M2531" s="11" t="s">
        <v>14</v>
      </c>
      <c r="N2531" s="11">
        <f t="shared" si="273"/>
        <v>0</v>
      </c>
      <c r="O2531" s="11">
        <f t="shared" si="274"/>
        <v>0</v>
      </c>
      <c r="P2531" s="11">
        <f t="shared" si="275"/>
        <v>1</v>
      </c>
      <c r="Q2531" s="11">
        <f t="shared" si="276"/>
        <v>0</v>
      </c>
      <c r="R2531" s="11">
        <f t="shared" si="277"/>
        <v>0</v>
      </c>
      <c r="S2531" s="11">
        <f t="shared" si="278"/>
        <v>0</v>
      </c>
      <c r="T2531" s="9">
        <f t="shared" si="279"/>
        <v>0</v>
      </c>
    </row>
    <row r="2532" spans="1:20" ht="15" customHeight="1" x14ac:dyDescent="0.75">
      <c r="A2532" s="10">
        <v>1</v>
      </c>
      <c r="B2532" s="11">
        <v>15000</v>
      </c>
      <c r="C2532" s="11">
        <v>163000</v>
      </c>
      <c r="D2532" s="11">
        <v>207562</v>
      </c>
      <c r="E2532" s="11">
        <v>6</v>
      </c>
      <c r="F2532" s="11">
        <v>0</v>
      </c>
      <c r="G2532" s="11">
        <v>0</v>
      </c>
      <c r="H2532" s="11">
        <v>247.58424908000001</v>
      </c>
      <c r="I2532" s="11">
        <v>1</v>
      </c>
      <c r="J2532" s="11">
        <v>27</v>
      </c>
      <c r="K2532" s="11"/>
      <c r="L2532" s="11" t="s">
        <v>20</v>
      </c>
      <c r="M2532" s="11" t="s">
        <v>18</v>
      </c>
      <c r="N2532" s="11">
        <f t="shared" si="273"/>
        <v>0</v>
      </c>
      <c r="O2532" s="11">
        <f t="shared" si="274"/>
        <v>0</v>
      </c>
      <c r="P2532" s="11">
        <f t="shared" si="275"/>
        <v>0</v>
      </c>
      <c r="Q2532" s="11">
        <f t="shared" si="276"/>
        <v>0</v>
      </c>
      <c r="R2532" s="11">
        <f t="shared" si="277"/>
        <v>0</v>
      </c>
      <c r="S2532" s="11">
        <f t="shared" si="278"/>
        <v>1</v>
      </c>
      <c r="T2532" s="9">
        <f t="shared" si="279"/>
        <v>0</v>
      </c>
    </row>
    <row r="2533" spans="1:20" ht="15" customHeight="1" x14ac:dyDescent="0.75">
      <c r="A2533" s="10">
        <v>1</v>
      </c>
      <c r="B2533" s="11">
        <v>15000</v>
      </c>
      <c r="C2533" s="11">
        <v>45000</v>
      </c>
      <c r="D2533" s="11">
        <v>68250</v>
      </c>
      <c r="E2533" s="11">
        <v>7</v>
      </c>
      <c r="F2533" s="11">
        <v>0</v>
      </c>
      <c r="G2533" s="11">
        <v>1</v>
      </c>
      <c r="H2533" s="11">
        <v>55.966666666999998</v>
      </c>
      <c r="I2533" s="11">
        <v>0</v>
      </c>
      <c r="J2533" s="11">
        <v>4</v>
      </c>
      <c r="K2533" s="11"/>
      <c r="L2533" s="11" t="s">
        <v>20</v>
      </c>
      <c r="M2533" s="11" t="s">
        <v>14</v>
      </c>
      <c r="N2533" s="11">
        <f t="shared" si="273"/>
        <v>0</v>
      </c>
      <c r="O2533" s="11">
        <f t="shared" si="274"/>
        <v>0</v>
      </c>
      <c r="P2533" s="11">
        <f t="shared" si="275"/>
        <v>1</v>
      </c>
      <c r="Q2533" s="11">
        <f t="shared" si="276"/>
        <v>0</v>
      </c>
      <c r="R2533" s="11">
        <f t="shared" si="277"/>
        <v>0</v>
      </c>
      <c r="S2533" s="11">
        <f t="shared" si="278"/>
        <v>0</v>
      </c>
      <c r="T2533" s="9">
        <f t="shared" si="279"/>
        <v>0</v>
      </c>
    </row>
    <row r="2534" spans="1:20" ht="15" customHeight="1" x14ac:dyDescent="0.75">
      <c r="A2534" s="10">
        <v>1</v>
      </c>
      <c r="B2534" s="11">
        <v>15000</v>
      </c>
      <c r="C2534" s="11">
        <v>86000</v>
      </c>
      <c r="D2534" s="11"/>
      <c r="E2534" s="11">
        <v>1</v>
      </c>
      <c r="F2534" s="11">
        <v>0</v>
      </c>
      <c r="G2534" s="11">
        <v>0</v>
      </c>
      <c r="H2534" s="11">
        <v>63.7</v>
      </c>
      <c r="I2534" s="11">
        <v>1</v>
      </c>
      <c r="J2534" s="11">
        <v>27</v>
      </c>
      <c r="K2534" s="11"/>
      <c r="L2534" s="11" t="s">
        <v>20</v>
      </c>
      <c r="M2534" s="11" t="s">
        <v>17</v>
      </c>
      <c r="N2534" s="11">
        <f t="shared" si="273"/>
        <v>0</v>
      </c>
      <c r="O2534" s="11">
        <f t="shared" si="274"/>
        <v>1</v>
      </c>
      <c r="P2534" s="11">
        <f t="shared" si="275"/>
        <v>0</v>
      </c>
      <c r="Q2534" s="11">
        <f t="shared" si="276"/>
        <v>0</v>
      </c>
      <c r="R2534" s="11">
        <f t="shared" si="277"/>
        <v>0</v>
      </c>
      <c r="S2534" s="11">
        <f t="shared" si="278"/>
        <v>0</v>
      </c>
      <c r="T2534" s="9">
        <f t="shared" si="279"/>
        <v>0</v>
      </c>
    </row>
    <row r="2535" spans="1:20" ht="15" customHeight="1" x14ac:dyDescent="0.75">
      <c r="A2535" s="10">
        <v>1</v>
      </c>
      <c r="B2535" s="11">
        <v>15000</v>
      </c>
      <c r="C2535" s="11">
        <v>37000</v>
      </c>
      <c r="D2535" s="11">
        <v>58488</v>
      </c>
      <c r="E2535" s="11">
        <v>2</v>
      </c>
      <c r="F2535" s="11">
        <v>0</v>
      </c>
      <c r="G2535" s="11">
        <v>0</v>
      </c>
      <c r="H2535" s="11">
        <v>266.93333332999998</v>
      </c>
      <c r="I2535" s="11">
        <v>0</v>
      </c>
      <c r="J2535" s="11">
        <v>48</v>
      </c>
      <c r="K2535" s="11"/>
      <c r="L2535" s="11" t="s">
        <v>13</v>
      </c>
      <c r="M2535" s="11" t="s">
        <v>14</v>
      </c>
      <c r="N2535" s="11">
        <f t="shared" si="273"/>
        <v>1</v>
      </c>
      <c r="O2535" s="11">
        <f t="shared" si="274"/>
        <v>0</v>
      </c>
      <c r="P2535" s="11">
        <f t="shared" si="275"/>
        <v>1</v>
      </c>
      <c r="Q2535" s="11">
        <f t="shared" si="276"/>
        <v>0</v>
      </c>
      <c r="R2535" s="11">
        <f t="shared" si="277"/>
        <v>0</v>
      </c>
      <c r="S2535" s="11">
        <f t="shared" si="278"/>
        <v>0</v>
      </c>
      <c r="T2535" s="9">
        <f t="shared" si="279"/>
        <v>266.93333332999998</v>
      </c>
    </row>
    <row r="2536" spans="1:20" ht="15" customHeight="1" x14ac:dyDescent="0.75">
      <c r="A2536" s="10">
        <v>1</v>
      </c>
      <c r="B2536" s="11">
        <v>15000</v>
      </c>
      <c r="C2536" s="11">
        <v>83000</v>
      </c>
      <c r="D2536" s="11">
        <v>114000</v>
      </c>
      <c r="E2536" s="11">
        <v>18</v>
      </c>
      <c r="F2536" s="11">
        <v>0</v>
      </c>
      <c r="G2536" s="11">
        <v>0</v>
      </c>
      <c r="H2536" s="11">
        <v>207.23333332999999</v>
      </c>
      <c r="I2536" s="11">
        <v>0</v>
      </c>
      <c r="J2536" s="11">
        <v>27</v>
      </c>
      <c r="K2536" s="11"/>
      <c r="L2536" s="11" t="s">
        <v>20</v>
      </c>
      <c r="M2536" s="11" t="s">
        <v>18</v>
      </c>
      <c r="N2536" s="11">
        <f t="shared" si="273"/>
        <v>0</v>
      </c>
      <c r="O2536" s="11">
        <f t="shared" si="274"/>
        <v>0</v>
      </c>
      <c r="P2536" s="11">
        <f t="shared" si="275"/>
        <v>0</v>
      </c>
      <c r="Q2536" s="11">
        <f t="shared" si="276"/>
        <v>0</v>
      </c>
      <c r="R2536" s="11">
        <f t="shared" si="277"/>
        <v>0</v>
      </c>
      <c r="S2536" s="11">
        <f t="shared" si="278"/>
        <v>1</v>
      </c>
      <c r="T2536" s="9">
        <f t="shared" si="279"/>
        <v>0</v>
      </c>
    </row>
    <row r="2537" spans="1:20" ht="15" customHeight="1" x14ac:dyDescent="0.75">
      <c r="A2537" s="10">
        <v>1</v>
      </c>
      <c r="B2537" s="11">
        <v>15000</v>
      </c>
      <c r="C2537" s="11">
        <v>40772</v>
      </c>
      <c r="D2537" s="11">
        <v>62025</v>
      </c>
      <c r="E2537" s="11"/>
      <c r="F2537" s="11">
        <v>0</v>
      </c>
      <c r="G2537" s="11">
        <v>1</v>
      </c>
      <c r="H2537" s="11">
        <v>120.6</v>
      </c>
      <c r="I2537" s="11">
        <v>2</v>
      </c>
      <c r="J2537" s="11">
        <v>19</v>
      </c>
      <c r="K2537" s="11"/>
      <c r="L2537" s="11" t="s">
        <v>13</v>
      </c>
      <c r="M2537" s="11" t="s">
        <v>14</v>
      </c>
      <c r="N2537" s="11">
        <f t="shared" si="273"/>
        <v>1</v>
      </c>
      <c r="O2537" s="11">
        <f t="shared" si="274"/>
        <v>0</v>
      </c>
      <c r="P2537" s="11">
        <f t="shared" si="275"/>
        <v>1</v>
      </c>
      <c r="Q2537" s="11">
        <f t="shared" si="276"/>
        <v>0</v>
      </c>
      <c r="R2537" s="11">
        <f t="shared" si="277"/>
        <v>0</v>
      </c>
      <c r="S2537" s="11">
        <f t="shared" si="278"/>
        <v>0</v>
      </c>
      <c r="T2537" s="9">
        <f t="shared" si="279"/>
        <v>120.6</v>
      </c>
    </row>
    <row r="2538" spans="1:20" ht="15" customHeight="1" x14ac:dyDescent="0.75">
      <c r="A2538" s="10">
        <v>1</v>
      </c>
      <c r="B2538" s="11">
        <v>15000</v>
      </c>
      <c r="C2538" s="11">
        <v>20000</v>
      </c>
      <c r="D2538" s="11">
        <v>47394</v>
      </c>
      <c r="E2538" s="11">
        <v>13</v>
      </c>
      <c r="F2538" s="11">
        <v>0</v>
      </c>
      <c r="G2538" s="11">
        <v>0</v>
      </c>
      <c r="H2538" s="11">
        <v>66.133333332999996</v>
      </c>
      <c r="I2538" s="11">
        <v>0</v>
      </c>
      <c r="J2538" s="11">
        <v>11</v>
      </c>
      <c r="K2538" s="11"/>
      <c r="L2538" s="11" t="s">
        <v>13</v>
      </c>
      <c r="M2538" s="11" t="s">
        <v>14</v>
      </c>
      <c r="N2538" s="11">
        <f t="shared" si="273"/>
        <v>1</v>
      </c>
      <c r="O2538" s="11">
        <f t="shared" si="274"/>
        <v>0</v>
      </c>
      <c r="P2538" s="11">
        <f t="shared" si="275"/>
        <v>1</v>
      </c>
      <c r="Q2538" s="11">
        <f t="shared" si="276"/>
        <v>0</v>
      </c>
      <c r="R2538" s="11">
        <f t="shared" si="277"/>
        <v>0</v>
      </c>
      <c r="S2538" s="11">
        <f t="shared" si="278"/>
        <v>0</v>
      </c>
      <c r="T2538" s="9">
        <f t="shared" si="279"/>
        <v>66.133333332999996</v>
      </c>
    </row>
    <row r="2539" spans="1:20" ht="15" customHeight="1" x14ac:dyDescent="0.75">
      <c r="A2539" s="10">
        <v>1</v>
      </c>
      <c r="B2539" s="11">
        <v>15000</v>
      </c>
      <c r="C2539" s="11">
        <v>29000</v>
      </c>
      <c r="D2539" s="11">
        <v>105000</v>
      </c>
      <c r="E2539" s="11">
        <v>7</v>
      </c>
      <c r="F2539" s="11">
        <v>0</v>
      </c>
      <c r="G2539" s="11">
        <v>4</v>
      </c>
      <c r="H2539" s="11">
        <v>97.666666667000001</v>
      </c>
      <c r="I2539" s="11">
        <v>1</v>
      </c>
      <c r="J2539" s="11">
        <v>8</v>
      </c>
      <c r="K2539" s="11"/>
      <c r="L2539" s="11" t="s">
        <v>13</v>
      </c>
      <c r="M2539" s="11" t="s">
        <v>14</v>
      </c>
      <c r="N2539" s="11">
        <f t="shared" si="273"/>
        <v>1</v>
      </c>
      <c r="O2539" s="11">
        <f t="shared" si="274"/>
        <v>0</v>
      </c>
      <c r="P2539" s="11">
        <f t="shared" si="275"/>
        <v>1</v>
      </c>
      <c r="Q2539" s="11">
        <f t="shared" si="276"/>
        <v>0</v>
      </c>
      <c r="R2539" s="11">
        <f t="shared" si="277"/>
        <v>0</v>
      </c>
      <c r="S2539" s="11">
        <f t="shared" si="278"/>
        <v>0</v>
      </c>
      <c r="T2539" s="9">
        <f t="shared" si="279"/>
        <v>97.666666667000001</v>
      </c>
    </row>
    <row r="2540" spans="1:20" ht="15" customHeight="1" x14ac:dyDescent="0.75">
      <c r="A2540" s="10">
        <v>1</v>
      </c>
      <c r="B2540" s="11">
        <v>15000</v>
      </c>
      <c r="C2540" s="11">
        <v>38000</v>
      </c>
      <c r="D2540" s="11">
        <v>73200</v>
      </c>
      <c r="E2540" s="11">
        <v>6</v>
      </c>
      <c r="F2540" s="11">
        <v>0</v>
      </c>
      <c r="G2540" s="11">
        <v>0</v>
      </c>
      <c r="H2540" s="11">
        <v>171.3</v>
      </c>
      <c r="I2540" s="11">
        <v>0</v>
      </c>
      <c r="J2540" s="11">
        <v>17</v>
      </c>
      <c r="K2540" s="11"/>
      <c r="L2540" s="11" t="s">
        <v>20</v>
      </c>
      <c r="M2540" s="11" t="s">
        <v>14</v>
      </c>
      <c r="N2540" s="11">
        <f t="shared" si="273"/>
        <v>0</v>
      </c>
      <c r="O2540" s="11">
        <f t="shared" si="274"/>
        <v>0</v>
      </c>
      <c r="P2540" s="11">
        <f t="shared" si="275"/>
        <v>1</v>
      </c>
      <c r="Q2540" s="11">
        <f t="shared" si="276"/>
        <v>0</v>
      </c>
      <c r="R2540" s="11">
        <f t="shared" si="277"/>
        <v>0</v>
      </c>
      <c r="S2540" s="11">
        <f t="shared" si="278"/>
        <v>0</v>
      </c>
      <c r="T2540" s="9">
        <f t="shared" si="279"/>
        <v>0</v>
      </c>
    </row>
    <row r="2541" spans="1:20" ht="15" customHeight="1" x14ac:dyDescent="0.75">
      <c r="A2541" s="10">
        <v>1</v>
      </c>
      <c r="B2541" s="11">
        <v>15000</v>
      </c>
      <c r="C2541" s="11"/>
      <c r="D2541" s="11"/>
      <c r="E2541" s="11">
        <v>0</v>
      </c>
      <c r="F2541" s="11">
        <v>2</v>
      </c>
      <c r="G2541" s="11">
        <v>1</v>
      </c>
      <c r="H2541" s="11">
        <v>91.266666666999996</v>
      </c>
      <c r="I2541" s="11">
        <v>1</v>
      </c>
      <c r="J2541" s="11">
        <v>10</v>
      </c>
      <c r="K2541" s="11"/>
      <c r="L2541" s="11" t="s">
        <v>20</v>
      </c>
      <c r="M2541" s="11"/>
      <c r="N2541" s="11">
        <f t="shared" si="273"/>
        <v>0</v>
      </c>
      <c r="O2541" s="11">
        <f t="shared" si="274"/>
        <v>0</v>
      </c>
      <c r="P2541" s="11">
        <f t="shared" si="275"/>
        <v>0</v>
      </c>
      <c r="Q2541" s="11">
        <f t="shared" si="276"/>
        <v>0</v>
      </c>
      <c r="R2541" s="11">
        <f t="shared" si="277"/>
        <v>0</v>
      </c>
      <c r="S2541" s="11">
        <f t="shared" si="278"/>
        <v>0</v>
      </c>
      <c r="T2541" s="9">
        <f t="shared" si="279"/>
        <v>0</v>
      </c>
    </row>
    <row r="2542" spans="1:20" ht="15" customHeight="1" x14ac:dyDescent="0.75">
      <c r="A2542" s="10">
        <v>1</v>
      </c>
      <c r="B2542" s="11">
        <v>15000</v>
      </c>
      <c r="C2542" s="11">
        <v>89000</v>
      </c>
      <c r="D2542" s="11">
        <v>122400</v>
      </c>
      <c r="E2542" s="11">
        <v>1</v>
      </c>
      <c r="F2542" s="11">
        <v>0</v>
      </c>
      <c r="G2542" s="11">
        <v>2</v>
      </c>
      <c r="H2542" s="11">
        <v>136.46666667</v>
      </c>
      <c r="I2542" s="11">
        <v>0</v>
      </c>
      <c r="J2542" s="11">
        <v>19</v>
      </c>
      <c r="K2542" s="11"/>
      <c r="L2542" s="11" t="s">
        <v>13</v>
      </c>
      <c r="M2542" s="11" t="s">
        <v>17</v>
      </c>
      <c r="N2542" s="11">
        <f t="shared" si="273"/>
        <v>1</v>
      </c>
      <c r="O2542" s="11">
        <f t="shared" si="274"/>
        <v>1</v>
      </c>
      <c r="P2542" s="11">
        <f t="shared" si="275"/>
        <v>0</v>
      </c>
      <c r="Q2542" s="11">
        <f t="shared" si="276"/>
        <v>0</v>
      </c>
      <c r="R2542" s="11">
        <f t="shared" si="277"/>
        <v>0</v>
      </c>
      <c r="S2542" s="11">
        <f t="shared" si="278"/>
        <v>0</v>
      </c>
      <c r="T2542" s="9">
        <f t="shared" si="279"/>
        <v>136.46666667</v>
      </c>
    </row>
    <row r="2543" spans="1:20" ht="15" customHeight="1" x14ac:dyDescent="0.75">
      <c r="A2543" s="10">
        <v>1</v>
      </c>
      <c r="B2543" s="11">
        <v>15000</v>
      </c>
      <c r="C2543" s="11">
        <v>48786</v>
      </c>
      <c r="D2543" s="11">
        <v>72500</v>
      </c>
      <c r="E2543" s="11">
        <v>10</v>
      </c>
      <c r="F2543" s="11">
        <v>0</v>
      </c>
      <c r="G2543" s="11">
        <v>0</v>
      </c>
      <c r="H2543" s="11">
        <v>75.400000000000006</v>
      </c>
      <c r="I2543" s="11">
        <v>2</v>
      </c>
      <c r="J2543" s="11">
        <v>9</v>
      </c>
      <c r="K2543" s="11"/>
      <c r="L2543" s="11" t="s">
        <v>20</v>
      </c>
      <c r="M2543" s="11" t="s">
        <v>14</v>
      </c>
      <c r="N2543" s="11">
        <f t="shared" si="273"/>
        <v>0</v>
      </c>
      <c r="O2543" s="11">
        <f t="shared" si="274"/>
        <v>0</v>
      </c>
      <c r="P2543" s="11">
        <f t="shared" si="275"/>
        <v>1</v>
      </c>
      <c r="Q2543" s="11">
        <f t="shared" si="276"/>
        <v>0</v>
      </c>
      <c r="R2543" s="11">
        <f t="shared" si="277"/>
        <v>0</v>
      </c>
      <c r="S2543" s="11">
        <f t="shared" si="278"/>
        <v>0</v>
      </c>
      <c r="T2543" s="9">
        <f t="shared" si="279"/>
        <v>0</v>
      </c>
    </row>
    <row r="2544" spans="1:20" ht="15" customHeight="1" x14ac:dyDescent="0.75">
      <c r="A2544" s="10">
        <v>1</v>
      </c>
      <c r="B2544" s="11">
        <v>15000</v>
      </c>
      <c r="C2544" s="11">
        <v>57900</v>
      </c>
      <c r="D2544" s="11">
        <v>88200</v>
      </c>
      <c r="E2544" s="11">
        <v>10</v>
      </c>
      <c r="F2544" s="11"/>
      <c r="G2544" s="11"/>
      <c r="H2544" s="11"/>
      <c r="I2544" s="11"/>
      <c r="J2544" s="11"/>
      <c r="K2544" s="11"/>
      <c r="L2544" s="11" t="s">
        <v>20</v>
      </c>
      <c r="M2544" s="11" t="s">
        <v>18</v>
      </c>
      <c r="N2544" s="11">
        <f t="shared" si="273"/>
        <v>0</v>
      </c>
      <c r="O2544" s="11">
        <f t="shared" si="274"/>
        <v>0</v>
      </c>
      <c r="P2544" s="11">
        <f t="shared" si="275"/>
        <v>0</v>
      </c>
      <c r="Q2544" s="11">
        <f t="shared" si="276"/>
        <v>0</v>
      </c>
      <c r="R2544" s="11">
        <f t="shared" si="277"/>
        <v>0</v>
      </c>
      <c r="S2544" s="11">
        <f t="shared" si="278"/>
        <v>1</v>
      </c>
      <c r="T2544" s="9">
        <f t="shared" si="279"/>
        <v>0</v>
      </c>
    </row>
    <row r="2545" spans="1:20" ht="15" customHeight="1" x14ac:dyDescent="0.75">
      <c r="A2545" s="10">
        <v>1</v>
      </c>
      <c r="B2545" s="11">
        <v>15000</v>
      </c>
      <c r="C2545" s="11">
        <v>34200</v>
      </c>
      <c r="D2545" s="11">
        <v>38900</v>
      </c>
      <c r="E2545" s="11">
        <v>9.1999999999999993</v>
      </c>
      <c r="F2545" s="11">
        <v>0</v>
      </c>
      <c r="G2545" s="11">
        <v>0</v>
      </c>
      <c r="H2545" s="11">
        <v>170.7</v>
      </c>
      <c r="I2545" s="11">
        <v>4</v>
      </c>
      <c r="J2545" s="11">
        <v>21</v>
      </c>
      <c r="K2545" s="11"/>
      <c r="L2545" s="11" t="s">
        <v>20</v>
      </c>
      <c r="M2545" s="11" t="s">
        <v>14</v>
      </c>
      <c r="N2545" s="11">
        <f t="shared" si="273"/>
        <v>0</v>
      </c>
      <c r="O2545" s="11">
        <f t="shared" si="274"/>
        <v>0</v>
      </c>
      <c r="P2545" s="11">
        <f t="shared" si="275"/>
        <v>1</v>
      </c>
      <c r="Q2545" s="11">
        <f t="shared" si="276"/>
        <v>0</v>
      </c>
      <c r="R2545" s="11">
        <f t="shared" si="277"/>
        <v>0</v>
      </c>
      <c r="S2545" s="11">
        <f t="shared" si="278"/>
        <v>0</v>
      </c>
      <c r="T2545" s="9">
        <f t="shared" si="279"/>
        <v>0</v>
      </c>
    </row>
    <row r="2546" spans="1:20" ht="15" customHeight="1" x14ac:dyDescent="0.75">
      <c r="A2546" s="10">
        <v>1</v>
      </c>
      <c r="B2546" s="11">
        <v>15000</v>
      </c>
      <c r="C2546" s="11">
        <v>37624</v>
      </c>
      <c r="D2546" s="11">
        <v>60562</v>
      </c>
      <c r="E2546" s="11"/>
      <c r="F2546" s="11">
        <v>0</v>
      </c>
      <c r="G2546" s="11">
        <v>1</v>
      </c>
      <c r="H2546" s="11">
        <v>186.86666667</v>
      </c>
      <c r="I2546" s="11">
        <v>7</v>
      </c>
      <c r="J2546" s="11">
        <v>26</v>
      </c>
      <c r="K2546" s="11"/>
      <c r="L2546" s="11" t="s">
        <v>20</v>
      </c>
      <c r="M2546" s="11" t="s">
        <v>14</v>
      </c>
      <c r="N2546" s="11">
        <f t="shared" si="273"/>
        <v>0</v>
      </c>
      <c r="O2546" s="11">
        <f t="shared" si="274"/>
        <v>0</v>
      </c>
      <c r="P2546" s="11">
        <f t="shared" si="275"/>
        <v>1</v>
      </c>
      <c r="Q2546" s="11">
        <f t="shared" si="276"/>
        <v>0</v>
      </c>
      <c r="R2546" s="11">
        <f t="shared" si="277"/>
        <v>0</v>
      </c>
      <c r="S2546" s="11">
        <f t="shared" si="278"/>
        <v>0</v>
      </c>
      <c r="T2546" s="9">
        <f t="shared" si="279"/>
        <v>0</v>
      </c>
    </row>
    <row r="2547" spans="1:20" ht="15" customHeight="1" x14ac:dyDescent="0.75">
      <c r="A2547" s="10">
        <v>1</v>
      </c>
      <c r="B2547" s="11">
        <v>15000</v>
      </c>
      <c r="C2547" s="11">
        <v>106239</v>
      </c>
      <c r="D2547" s="11">
        <v>135942</v>
      </c>
      <c r="E2547" s="11">
        <v>19.5</v>
      </c>
      <c r="F2547" s="11">
        <v>0</v>
      </c>
      <c r="G2547" s="11">
        <v>1</v>
      </c>
      <c r="H2547" s="11">
        <v>9.1</v>
      </c>
      <c r="I2547" s="11">
        <v>2</v>
      </c>
      <c r="J2547" s="11">
        <v>24</v>
      </c>
      <c r="K2547" s="11"/>
      <c r="L2547" s="11" t="s">
        <v>20</v>
      </c>
      <c r="M2547" s="11" t="s">
        <v>18</v>
      </c>
      <c r="N2547" s="11">
        <f t="shared" si="273"/>
        <v>0</v>
      </c>
      <c r="O2547" s="11">
        <f t="shared" si="274"/>
        <v>0</v>
      </c>
      <c r="P2547" s="11">
        <f t="shared" si="275"/>
        <v>0</v>
      </c>
      <c r="Q2547" s="11">
        <f t="shared" si="276"/>
        <v>0</v>
      </c>
      <c r="R2547" s="11">
        <f t="shared" si="277"/>
        <v>0</v>
      </c>
      <c r="S2547" s="11">
        <f t="shared" si="278"/>
        <v>1</v>
      </c>
      <c r="T2547" s="9">
        <f t="shared" si="279"/>
        <v>0</v>
      </c>
    </row>
    <row r="2548" spans="1:20" ht="15" customHeight="1" x14ac:dyDescent="0.75">
      <c r="A2548" s="10">
        <v>1</v>
      </c>
      <c r="B2548" s="11">
        <v>15000</v>
      </c>
      <c r="C2548" s="11">
        <v>18500</v>
      </c>
      <c r="D2548" s="11">
        <v>19000</v>
      </c>
      <c r="E2548" s="11">
        <v>2</v>
      </c>
      <c r="F2548" s="11">
        <v>0</v>
      </c>
      <c r="G2548" s="11">
        <v>1</v>
      </c>
      <c r="H2548" s="11">
        <v>20.166666667000001</v>
      </c>
      <c r="I2548" s="11">
        <v>0</v>
      </c>
      <c r="J2548" s="11">
        <v>2</v>
      </c>
      <c r="K2548" s="11"/>
      <c r="L2548" s="11" t="s">
        <v>20</v>
      </c>
      <c r="M2548" s="11" t="s">
        <v>14</v>
      </c>
      <c r="N2548" s="11">
        <f t="shared" si="273"/>
        <v>0</v>
      </c>
      <c r="O2548" s="11">
        <f t="shared" si="274"/>
        <v>0</v>
      </c>
      <c r="P2548" s="11">
        <f t="shared" si="275"/>
        <v>1</v>
      </c>
      <c r="Q2548" s="11">
        <f t="shared" si="276"/>
        <v>0</v>
      </c>
      <c r="R2548" s="11">
        <f t="shared" si="277"/>
        <v>0</v>
      </c>
      <c r="S2548" s="11">
        <f t="shared" si="278"/>
        <v>0</v>
      </c>
      <c r="T2548" s="9">
        <f t="shared" si="279"/>
        <v>0</v>
      </c>
    </row>
    <row r="2549" spans="1:20" ht="15" customHeight="1" x14ac:dyDescent="0.75">
      <c r="A2549" s="10">
        <v>1</v>
      </c>
      <c r="B2549" s="11">
        <v>15000</v>
      </c>
      <c r="C2549" s="11">
        <v>5500</v>
      </c>
      <c r="D2549" s="11">
        <v>29025</v>
      </c>
      <c r="E2549" s="11">
        <v>25</v>
      </c>
      <c r="F2549" s="11">
        <v>0</v>
      </c>
      <c r="G2549" s="11">
        <v>5</v>
      </c>
      <c r="H2549" s="11">
        <v>275.5</v>
      </c>
      <c r="I2549" s="11">
        <v>1</v>
      </c>
      <c r="J2549" s="11">
        <v>19</v>
      </c>
      <c r="K2549" s="11"/>
      <c r="L2549" s="11" t="s">
        <v>20</v>
      </c>
      <c r="M2549" s="11" t="s">
        <v>14</v>
      </c>
      <c r="N2549" s="11">
        <f t="shared" si="273"/>
        <v>0</v>
      </c>
      <c r="O2549" s="11">
        <f t="shared" si="274"/>
        <v>0</v>
      </c>
      <c r="P2549" s="11">
        <f t="shared" si="275"/>
        <v>1</v>
      </c>
      <c r="Q2549" s="11">
        <f t="shared" si="276"/>
        <v>0</v>
      </c>
      <c r="R2549" s="11">
        <f t="shared" si="277"/>
        <v>0</v>
      </c>
      <c r="S2549" s="11">
        <f t="shared" si="278"/>
        <v>0</v>
      </c>
      <c r="T2549" s="9">
        <f t="shared" si="279"/>
        <v>0</v>
      </c>
    </row>
    <row r="2550" spans="1:20" ht="15" customHeight="1" x14ac:dyDescent="0.75">
      <c r="A2550" s="10">
        <v>1</v>
      </c>
      <c r="B2550" s="11">
        <v>15000</v>
      </c>
      <c r="C2550" s="11">
        <v>71269</v>
      </c>
      <c r="D2550" s="11">
        <v>97500</v>
      </c>
      <c r="E2550" s="11">
        <v>9</v>
      </c>
      <c r="F2550" s="11">
        <v>0</v>
      </c>
      <c r="G2550" s="11">
        <v>0</v>
      </c>
      <c r="H2550" s="11">
        <v>118.16666667</v>
      </c>
      <c r="I2550" s="11">
        <v>1</v>
      </c>
      <c r="J2550" s="11">
        <v>19</v>
      </c>
      <c r="K2550" s="11"/>
      <c r="L2550" s="11" t="s">
        <v>20</v>
      </c>
      <c r="M2550" s="11" t="s">
        <v>14</v>
      </c>
      <c r="N2550" s="11">
        <f t="shared" si="273"/>
        <v>0</v>
      </c>
      <c r="O2550" s="11">
        <f t="shared" si="274"/>
        <v>0</v>
      </c>
      <c r="P2550" s="11">
        <f t="shared" si="275"/>
        <v>1</v>
      </c>
      <c r="Q2550" s="11">
        <f t="shared" si="276"/>
        <v>0</v>
      </c>
      <c r="R2550" s="11">
        <f t="shared" si="277"/>
        <v>0</v>
      </c>
      <c r="S2550" s="11">
        <f t="shared" si="278"/>
        <v>0</v>
      </c>
      <c r="T2550" s="9">
        <f t="shared" si="279"/>
        <v>0</v>
      </c>
    </row>
    <row r="2551" spans="1:20" ht="15" customHeight="1" x14ac:dyDescent="0.75">
      <c r="A2551" s="10">
        <v>1</v>
      </c>
      <c r="B2551" s="11">
        <v>15000</v>
      </c>
      <c r="C2551" s="11">
        <v>96931</v>
      </c>
      <c r="D2551" s="11">
        <v>137390</v>
      </c>
      <c r="E2551" s="11">
        <v>0.2</v>
      </c>
      <c r="F2551" s="11">
        <v>0</v>
      </c>
      <c r="G2551" s="11">
        <v>0</v>
      </c>
      <c r="H2551" s="11">
        <v>114.86666667</v>
      </c>
      <c r="I2551" s="11">
        <v>1</v>
      </c>
      <c r="J2551" s="11">
        <v>16</v>
      </c>
      <c r="K2551" s="11"/>
      <c r="L2551" s="11" t="s">
        <v>20</v>
      </c>
      <c r="M2551" s="11" t="s">
        <v>14</v>
      </c>
      <c r="N2551" s="11">
        <f t="shared" si="273"/>
        <v>0</v>
      </c>
      <c r="O2551" s="11">
        <f t="shared" si="274"/>
        <v>0</v>
      </c>
      <c r="P2551" s="11">
        <f t="shared" si="275"/>
        <v>1</v>
      </c>
      <c r="Q2551" s="11">
        <f t="shared" si="276"/>
        <v>0</v>
      </c>
      <c r="R2551" s="11">
        <f t="shared" si="277"/>
        <v>0</v>
      </c>
      <c r="S2551" s="11">
        <f t="shared" si="278"/>
        <v>0</v>
      </c>
      <c r="T2551" s="9">
        <f t="shared" si="279"/>
        <v>0</v>
      </c>
    </row>
    <row r="2552" spans="1:20" ht="15" customHeight="1" x14ac:dyDescent="0.75">
      <c r="A2552" s="10">
        <v>1</v>
      </c>
      <c r="B2552" s="11">
        <v>15000</v>
      </c>
      <c r="C2552" s="11"/>
      <c r="D2552" s="11">
        <v>74750</v>
      </c>
      <c r="E2552" s="11"/>
      <c r="F2552" s="11"/>
      <c r="G2552" s="11"/>
      <c r="H2552" s="11"/>
      <c r="I2552" s="11"/>
      <c r="J2552" s="11"/>
      <c r="K2552" s="11"/>
      <c r="L2552" s="11" t="s">
        <v>20</v>
      </c>
      <c r="M2552" s="11"/>
      <c r="N2552" s="11">
        <f t="shared" si="273"/>
        <v>0</v>
      </c>
      <c r="O2552" s="11">
        <f t="shared" si="274"/>
        <v>0</v>
      </c>
      <c r="P2552" s="11">
        <f t="shared" si="275"/>
        <v>0</v>
      </c>
      <c r="Q2552" s="11">
        <f t="shared" si="276"/>
        <v>0</v>
      </c>
      <c r="R2552" s="11">
        <f t="shared" si="277"/>
        <v>0</v>
      </c>
      <c r="S2552" s="11">
        <f t="shared" si="278"/>
        <v>0</v>
      </c>
      <c r="T2552" s="9">
        <f t="shared" si="279"/>
        <v>0</v>
      </c>
    </row>
    <row r="2553" spans="1:20" ht="15" customHeight="1" x14ac:dyDescent="0.75">
      <c r="A2553" s="10">
        <v>0</v>
      </c>
      <c r="B2553" s="11">
        <v>15000</v>
      </c>
      <c r="C2553" s="11">
        <v>2619</v>
      </c>
      <c r="D2553" s="11">
        <v>57310</v>
      </c>
      <c r="E2553" s="11">
        <v>0.3</v>
      </c>
      <c r="F2553" s="11">
        <v>0</v>
      </c>
      <c r="G2553" s="11">
        <v>0</v>
      </c>
      <c r="H2553" s="11">
        <v>322.60000000000002</v>
      </c>
      <c r="I2553" s="11">
        <v>0</v>
      </c>
      <c r="J2553" s="11">
        <v>6</v>
      </c>
      <c r="K2553" s="11"/>
      <c r="L2553" s="11" t="s">
        <v>20</v>
      </c>
      <c r="M2553" s="11" t="s">
        <v>16</v>
      </c>
      <c r="N2553" s="11">
        <f t="shared" si="273"/>
        <v>0</v>
      </c>
      <c r="O2553" s="11">
        <f t="shared" si="274"/>
        <v>0</v>
      </c>
      <c r="P2553" s="11">
        <f t="shared" si="275"/>
        <v>0</v>
      </c>
      <c r="Q2553" s="11">
        <f t="shared" si="276"/>
        <v>0</v>
      </c>
      <c r="R2553" s="11">
        <f t="shared" si="277"/>
        <v>1</v>
      </c>
      <c r="S2553" s="11">
        <f t="shared" si="278"/>
        <v>0</v>
      </c>
      <c r="T2553" s="9">
        <f t="shared" si="279"/>
        <v>0</v>
      </c>
    </row>
    <row r="2554" spans="1:20" ht="15" customHeight="1" x14ac:dyDescent="0.75">
      <c r="A2554" s="10">
        <v>0</v>
      </c>
      <c r="B2554" s="11">
        <v>15000</v>
      </c>
      <c r="C2554" s="11"/>
      <c r="D2554" s="11">
        <v>87360</v>
      </c>
      <c r="E2554" s="11">
        <v>28</v>
      </c>
      <c r="F2554" s="11">
        <v>0</v>
      </c>
      <c r="G2554" s="11">
        <v>0</v>
      </c>
      <c r="H2554" s="11">
        <v>323.63333333000003</v>
      </c>
      <c r="I2554" s="11">
        <v>0</v>
      </c>
      <c r="J2554" s="11">
        <v>16</v>
      </c>
      <c r="K2554" s="11"/>
      <c r="L2554" s="11" t="s">
        <v>20</v>
      </c>
      <c r="M2554" s="11" t="s">
        <v>15</v>
      </c>
      <c r="N2554" s="11">
        <f t="shared" si="273"/>
        <v>0</v>
      </c>
      <c r="O2554" s="11">
        <f t="shared" si="274"/>
        <v>0</v>
      </c>
      <c r="P2554" s="11">
        <f t="shared" si="275"/>
        <v>0</v>
      </c>
      <c r="Q2554" s="11">
        <f t="shared" si="276"/>
        <v>1</v>
      </c>
      <c r="R2554" s="11">
        <f t="shared" si="277"/>
        <v>0</v>
      </c>
      <c r="S2554" s="11">
        <f t="shared" si="278"/>
        <v>0</v>
      </c>
      <c r="T2554" s="9">
        <f t="shared" si="279"/>
        <v>0</v>
      </c>
    </row>
    <row r="2555" spans="1:20" ht="15" customHeight="1" x14ac:dyDescent="0.75">
      <c r="A2555" s="10">
        <v>0</v>
      </c>
      <c r="B2555" s="11">
        <v>15000</v>
      </c>
      <c r="C2555" s="11">
        <v>50000</v>
      </c>
      <c r="D2555" s="11">
        <v>90000</v>
      </c>
      <c r="E2555" s="11">
        <v>5.5</v>
      </c>
      <c r="F2555" s="11">
        <v>0</v>
      </c>
      <c r="G2555" s="11">
        <v>0</v>
      </c>
      <c r="H2555" s="11">
        <v>130.86666667</v>
      </c>
      <c r="I2555" s="11">
        <v>2</v>
      </c>
      <c r="J2555" s="11">
        <v>22</v>
      </c>
      <c r="K2555" s="11"/>
      <c r="L2555" s="11" t="s">
        <v>20</v>
      </c>
      <c r="M2555" s="11" t="s">
        <v>18</v>
      </c>
      <c r="N2555" s="11">
        <f t="shared" si="273"/>
        <v>0</v>
      </c>
      <c r="O2555" s="11">
        <f t="shared" si="274"/>
        <v>0</v>
      </c>
      <c r="P2555" s="11">
        <f t="shared" si="275"/>
        <v>0</v>
      </c>
      <c r="Q2555" s="11">
        <f t="shared" si="276"/>
        <v>0</v>
      </c>
      <c r="R2555" s="11">
        <f t="shared" si="277"/>
        <v>0</v>
      </c>
      <c r="S2555" s="11">
        <f t="shared" si="278"/>
        <v>1</v>
      </c>
      <c r="T2555" s="9">
        <f t="shared" si="279"/>
        <v>0</v>
      </c>
    </row>
    <row r="2556" spans="1:20" ht="15" customHeight="1" x14ac:dyDescent="0.75">
      <c r="A2556" s="10">
        <v>0</v>
      </c>
      <c r="B2556" s="11">
        <v>15000</v>
      </c>
      <c r="C2556" s="11">
        <v>18000</v>
      </c>
      <c r="D2556" s="11">
        <v>163580</v>
      </c>
      <c r="E2556" s="11">
        <v>7</v>
      </c>
      <c r="F2556" s="11">
        <v>0</v>
      </c>
      <c r="G2556" s="11">
        <v>0</v>
      </c>
      <c r="H2556" s="11">
        <v>304.36666666999997</v>
      </c>
      <c r="I2556" s="11">
        <v>0</v>
      </c>
      <c r="J2556" s="11">
        <v>27</v>
      </c>
      <c r="K2556" s="11"/>
      <c r="L2556" s="11" t="s">
        <v>13</v>
      </c>
      <c r="M2556" s="11" t="s">
        <v>19</v>
      </c>
      <c r="N2556" s="11">
        <f t="shared" si="273"/>
        <v>1</v>
      </c>
      <c r="O2556" s="11">
        <f t="shared" si="274"/>
        <v>0</v>
      </c>
      <c r="P2556" s="11">
        <f t="shared" si="275"/>
        <v>0</v>
      </c>
      <c r="Q2556" s="11">
        <f t="shared" si="276"/>
        <v>0</v>
      </c>
      <c r="R2556" s="11">
        <f t="shared" si="277"/>
        <v>0</v>
      </c>
      <c r="S2556" s="11">
        <f t="shared" si="278"/>
        <v>0</v>
      </c>
      <c r="T2556" s="9">
        <f t="shared" si="279"/>
        <v>304.36666666999997</v>
      </c>
    </row>
    <row r="2557" spans="1:20" ht="15" customHeight="1" x14ac:dyDescent="0.75">
      <c r="A2557" s="10">
        <v>0</v>
      </c>
      <c r="B2557" s="11">
        <v>15000</v>
      </c>
      <c r="C2557" s="11">
        <v>62000</v>
      </c>
      <c r="D2557" s="11">
        <v>94575</v>
      </c>
      <c r="E2557" s="11">
        <v>23</v>
      </c>
      <c r="F2557" s="11">
        <v>0</v>
      </c>
      <c r="G2557" s="11">
        <v>0</v>
      </c>
      <c r="H2557" s="11">
        <v>238.4</v>
      </c>
      <c r="I2557" s="11">
        <v>1</v>
      </c>
      <c r="J2557" s="11">
        <v>24</v>
      </c>
      <c r="K2557" s="11"/>
      <c r="L2557" s="11" t="s">
        <v>13</v>
      </c>
      <c r="M2557" s="11" t="s">
        <v>18</v>
      </c>
      <c r="N2557" s="11">
        <f t="shared" si="273"/>
        <v>1</v>
      </c>
      <c r="O2557" s="11">
        <f t="shared" si="274"/>
        <v>0</v>
      </c>
      <c r="P2557" s="11">
        <f t="shared" si="275"/>
        <v>0</v>
      </c>
      <c r="Q2557" s="11">
        <f t="shared" si="276"/>
        <v>0</v>
      </c>
      <c r="R2557" s="11">
        <f t="shared" si="277"/>
        <v>0</v>
      </c>
      <c r="S2557" s="11">
        <f t="shared" si="278"/>
        <v>1</v>
      </c>
      <c r="T2557" s="9">
        <f t="shared" si="279"/>
        <v>238.4</v>
      </c>
    </row>
    <row r="2558" spans="1:20" ht="15" customHeight="1" x14ac:dyDescent="0.75">
      <c r="A2558" s="10">
        <v>0</v>
      </c>
      <c r="B2558" s="11">
        <v>15000</v>
      </c>
      <c r="C2558" s="11">
        <v>48882</v>
      </c>
      <c r="D2558" s="11">
        <v>156000</v>
      </c>
      <c r="E2558" s="11">
        <v>20</v>
      </c>
      <c r="F2558" s="11">
        <v>0</v>
      </c>
      <c r="G2558" s="11">
        <v>0</v>
      </c>
      <c r="H2558" s="11">
        <v>239.5</v>
      </c>
      <c r="I2558" s="11">
        <v>0</v>
      </c>
      <c r="J2558" s="11">
        <v>28</v>
      </c>
      <c r="K2558" s="11"/>
      <c r="L2558" s="11" t="s">
        <v>20</v>
      </c>
      <c r="M2558" s="11" t="s">
        <v>18</v>
      </c>
      <c r="N2558" s="11">
        <f t="shared" si="273"/>
        <v>0</v>
      </c>
      <c r="O2558" s="11">
        <f t="shared" si="274"/>
        <v>0</v>
      </c>
      <c r="P2558" s="11">
        <f t="shared" si="275"/>
        <v>0</v>
      </c>
      <c r="Q2558" s="11">
        <f t="shared" si="276"/>
        <v>0</v>
      </c>
      <c r="R2558" s="11">
        <f t="shared" si="277"/>
        <v>0</v>
      </c>
      <c r="S2558" s="11">
        <f t="shared" si="278"/>
        <v>1</v>
      </c>
      <c r="T2558" s="9">
        <f t="shared" si="279"/>
        <v>0</v>
      </c>
    </row>
    <row r="2559" spans="1:20" ht="15" customHeight="1" x14ac:dyDescent="0.75">
      <c r="A2559" s="10">
        <v>0</v>
      </c>
      <c r="B2559" s="11">
        <v>15000</v>
      </c>
      <c r="C2559" s="11"/>
      <c r="D2559" s="11">
        <v>48800</v>
      </c>
      <c r="E2559" s="11">
        <v>2</v>
      </c>
      <c r="F2559" s="11">
        <v>0</v>
      </c>
      <c r="G2559" s="11">
        <v>0</v>
      </c>
      <c r="H2559" s="11">
        <v>86.266666666999996</v>
      </c>
      <c r="I2559" s="11">
        <v>2</v>
      </c>
      <c r="J2559" s="11">
        <v>9</v>
      </c>
      <c r="K2559" s="11"/>
      <c r="L2559" s="11" t="s">
        <v>20</v>
      </c>
      <c r="M2559" s="11" t="s">
        <v>15</v>
      </c>
      <c r="N2559" s="11">
        <f t="shared" si="273"/>
        <v>0</v>
      </c>
      <c r="O2559" s="11">
        <f t="shared" si="274"/>
        <v>0</v>
      </c>
      <c r="P2559" s="11">
        <f t="shared" si="275"/>
        <v>0</v>
      </c>
      <c r="Q2559" s="11">
        <f t="shared" si="276"/>
        <v>1</v>
      </c>
      <c r="R2559" s="11">
        <f t="shared" si="277"/>
        <v>0</v>
      </c>
      <c r="S2559" s="11">
        <f t="shared" si="278"/>
        <v>0</v>
      </c>
      <c r="T2559" s="9">
        <f t="shared" si="279"/>
        <v>0</v>
      </c>
    </row>
    <row r="2560" spans="1:20" ht="15" customHeight="1" x14ac:dyDescent="0.75">
      <c r="A2560" s="10">
        <v>0</v>
      </c>
      <c r="B2560" s="11">
        <v>15000</v>
      </c>
      <c r="C2560" s="11">
        <v>42720</v>
      </c>
      <c r="D2560" s="11">
        <v>70000</v>
      </c>
      <c r="E2560" s="11">
        <v>1</v>
      </c>
      <c r="F2560" s="11"/>
      <c r="G2560" s="11">
        <v>2</v>
      </c>
      <c r="H2560" s="11">
        <v>289</v>
      </c>
      <c r="I2560" s="11">
        <v>1</v>
      </c>
      <c r="J2560" s="11">
        <v>10</v>
      </c>
      <c r="K2560" s="11"/>
      <c r="L2560" s="11" t="s">
        <v>20</v>
      </c>
      <c r="M2560" s="11" t="s">
        <v>14</v>
      </c>
      <c r="N2560" s="11">
        <f t="shared" si="273"/>
        <v>0</v>
      </c>
      <c r="O2560" s="11">
        <f t="shared" si="274"/>
        <v>0</v>
      </c>
      <c r="P2560" s="11">
        <f t="shared" si="275"/>
        <v>1</v>
      </c>
      <c r="Q2560" s="11">
        <f t="shared" si="276"/>
        <v>0</v>
      </c>
      <c r="R2560" s="11">
        <f t="shared" si="277"/>
        <v>0</v>
      </c>
      <c r="S2560" s="11">
        <f t="shared" si="278"/>
        <v>0</v>
      </c>
      <c r="T2560" s="9">
        <f t="shared" si="279"/>
        <v>0</v>
      </c>
    </row>
    <row r="2561" spans="1:20" ht="15" customHeight="1" x14ac:dyDescent="0.75">
      <c r="A2561" s="10">
        <v>0</v>
      </c>
      <c r="B2561" s="11">
        <v>15000</v>
      </c>
      <c r="C2561" s="11">
        <v>73335</v>
      </c>
      <c r="D2561" s="11">
        <v>99400</v>
      </c>
      <c r="E2561" s="11">
        <v>0.5</v>
      </c>
      <c r="F2561" s="11">
        <v>0</v>
      </c>
      <c r="G2561" s="11">
        <v>0</v>
      </c>
      <c r="H2561" s="11">
        <v>273.93333332999998</v>
      </c>
      <c r="I2561" s="11">
        <v>2</v>
      </c>
      <c r="J2561" s="11">
        <v>21</v>
      </c>
      <c r="K2561" s="11"/>
      <c r="L2561" s="11" t="s">
        <v>20</v>
      </c>
      <c r="M2561" s="11" t="s">
        <v>18</v>
      </c>
      <c r="N2561" s="11">
        <f t="shared" si="273"/>
        <v>0</v>
      </c>
      <c r="O2561" s="11">
        <f t="shared" si="274"/>
        <v>0</v>
      </c>
      <c r="P2561" s="11">
        <f t="shared" si="275"/>
        <v>0</v>
      </c>
      <c r="Q2561" s="11">
        <f t="shared" si="276"/>
        <v>0</v>
      </c>
      <c r="R2561" s="11">
        <f t="shared" si="277"/>
        <v>0</v>
      </c>
      <c r="S2561" s="11">
        <f t="shared" si="278"/>
        <v>1</v>
      </c>
      <c r="T2561" s="9">
        <f t="shared" si="279"/>
        <v>0</v>
      </c>
    </row>
    <row r="2562" spans="1:20" ht="15" customHeight="1" x14ac:dyDescent="0.75">
      <c r="A2562" s="10">
        <v>0</v>
      </c>
      <c r="B2562" s="11">
        <v>15000</v>
      </c>
      <c r="C2562" s="11">
        <v>125000</v>
      </c>
      <c r="D2562" s="11">
        <v>154000</v>
      </c>
      <c r="E2562" s="11"/>
      <c r="F2562" s="11">
        <v>0</v>
      </c>
      <c r="G2562" s="11">
        <v>0</v>
      </c>
      <c r="H2562" s="11">
        <v>223.20307018</v>
      </c>
      <c r="I2562" s="11">
        <v>0</v>
      </c>
      <c r="J2562" s="11">
        <v>19</v>
      </c>
      <c r="K2562" s="11"/>
      <c r="L2562" s="11" t="s">
        <v>20</v>
      </c>
      <c r="M2562" s="11" t="s">
        <v>17</v>
      </c>
      <c r="N2562" s="11">
        <f t="shared" si="273"/>
        <v>0</v>
      </c>
      <c r="O2562" s="11">
        <f t="shared" si="274"/>
        <v>1</v>
      </c>
      <c r="P2562" s="11">
        <f t="shared" si="275"/>
        <v>0</v>
      </c>
      <c r="Q2562" s="11">
        <f t="shared" si="276"/>
        <v>0</v>
      </c>
      <c r="R2562" s="11">
        <f t="shared" si="277"/>
        <v>0</v>
      </c>
      <c r="S2562" s="11">
        <f t="shared" si="278"/>
        <v>0</v>
      </c>
      <c r="T2562" s="9">
        <f t="shared" si="279"/>
        <v>0</v>
      </c>
    </row>
    <row r="2563" spans="1:20" ht="15" customHeight="1" x14ac:dyDescent="0.75">
      <c r="A2563" s="10">
        <v>0</v>
      </c>
      <c r="B2563" s="11">
        <v>15000</v>
      </c>
      <c r="C2563" s="11">
        <v>135442</v>
      </c>
      <c r="D2563" s="11">
        <v>175900</v>
      </c>
      <c r="E2563" s="11">
        <v>11</v>
      </c>
      <c r="F2563" s="11">
        <v>0</v>
      </c>
      <c r="G2563" s="11">
        <v>0</v>
      </c>
      <c r="H2563" s="11">
        <v>247.56666666999999</v>
      </c>
      <c r="I2563" s="11">
        <v>0</v>
      </c>
      <c r="J2563" s="11">
        <v>21</v>
      </c>
      <c r="K2563" s="11"/>
      <c r="L2563" s="11" t="s">
        <v>20</v>
      </c>
      <c r="M2563" s="11" t="s">
        <v>17</v>
      </c>
      <c r="N2563" s="11">
        <f t="shared" ref="N2563:N2626" si="280">IF(L2563="HomeImp",1,0)</f>
        <v>0</v>
      </c>
      <c r="O2563" s="11">
        <f t="shared" ref="O2563:O2626" si="281">IF(M2563="Mgr",1,0)</f>
        <v>1</v>
      </c>
      <c r="P2563" s="11">
        <f t="shared" ref="P2563:P2626" si="282">IF(M2563="Other",1,0)</f>
        <v>0</v>
      </c>
      <c r="Q2563" s="11">
        <f t="shared" ref="Q2563:Q2626" si="283">IF(M2563="Office",1,0)</f>
        <v>0</v>
      </c>
      <c r="R2563" s="11">
        <f t="shared" ref="R2563:R2626" si="284">IF(M2563="Sales",1,0)</f>
        <v>0</v>
      </c>
      <c r="S2563" s="11">
        <f t="shared" ref="S2563:S2626" si="285">IF(M2563="ProfExe",1,0)</f>
        <v>0</v>
      </c>
      <c r="T2563" s="9">
        <f t="shared" ref="T2563:T2626" si="286">H2563*N2563</f>
        <v>0</v>
      </c>
    </row>
    <row r="2564" spans="1:20" ht="15" customHeight="1" x14ac:dyDescent="0.75">
      <c r="A2564" s="10">
        <v>0</v>
      </c>
      <c r="B2564" s="11">
        <v>15000</v>
      </c>
      <c r="C2564" s="11"/>
      <c r="D2564" s="11">
        <v>94000</v>
      </c>
      <c r="E2564" s="11"/>
      <c r="F2564" s="11">
        <v>0</v>
      </c>
      <c r="G2564" s="11">
        <v>0</v>
      </c>
      <c r="H2564" s="11">
        <v>186.7</v>
      </c>
      <c r="I2564" s="11">
        <v>1</v>
      </c>
      <c r="J2564" s="11">
        <v>10</v>
      </c>
      <c r="K2564" s="11"/>
      <c r="L2564" s="11"/>
      <c r="M2564" s="11" t="s">
        <v>14</v>
      </c>
      <c r="N2564" s="11">
        <f t="shared" si="280"/>
        <v>0</v>
      </c>
      <c r="O2564" s="11">
        <f t="shared" si="281"/>
        <v>0</v>
      </c>
      <c r="P2564" s="11">
        <f t="shared" si="282"/>
        <v>1</v>
      </c>
      <c r="Q2564" s="11">
        <f t="shared" si="283"/>
        <v>0</v>
      </c>
      <c r="R2564" s="11">
        <f t="shared" si="284"/>
        <v>0</v>
      </c>
      <c r="S2564" s="11">
        <f t="shared" si="285"/>
        <v>0</v>
      </c>
      <c r="T2564" s="9">
        <f t="shared" si="286"/>
        <v>0</v>
      </c>
    </row>
    <row r="2565" spans="1:20" ht="15" customHeight="1" x14ac:dyDescent="0.75">
      <c r="A2565" s="10">
        <v>0</v>
      </c>
      <c r="B2565" s="11">
        <v>15000</v>
      </c>
      <c r="C2565" s="11">
        <v>53000</v>
      </c>
      <c r="D2565" s="11">
        <v>83400</v>
      </c>
      <c r="E2565" s="11">
        <v>5</v>
      </c>
      <c r="F2565" s="11">
        <v>0</v>
      </c>
      <c r="G2565" s="11">
        <v>0</v>
      </c>
      <c r="H2565" s="11">
        <v>120.3</v>
      </c>
      <c r="I2565" s="11">
        <v>0</v>
      </c>
      <c r="J2565" s="11">
        <v>13</v>
      </c>
      <c r="K2565" s="11"/>
      <c r="L2565" s="11" t="s">
        <v>13</v>
      </c>
      <c r="M2565" s="11" t="s">
        <v>18</v>
      </c>
      <c r="N2565" s="11">
        <f t="shared" si="280"/>
        <v>1</v>
      </c>
      <c r="O2565" s="11">
        <f t="shared" si="281"/>
        <v>0</v>
      </c>
      <c r="P2565" s="11">
        <f t="shared" si="282"/>
        <v>0</v>
      </c>
      <c r="Q2565" s="11">
        <f t="shared" si="283"/>
        <v>0</v>
      </c>
      <c r="R2565" s="11">
        <f t="shared" si="284"/>
        <v>0</v>
      </c>
      <c r="S2565" s="11">
        <f t="shared" si="285"/>
        <v>1</v>
      </c>
      <c r="T2565" s="9">
        <f t="shared" si="286"/>
        <v>120.3</v>
      </c>
    </row>
    <row r="2566" spans="1:20" ht="15" customHeight="1" x14ac:dyDescent="0.75">
      <c r="A2566" s="10">
        <v>0</v>
      </c>
      <c r="B2566" s="11">
        <v>15000</v>
      </c>
      <c r="C2566" s="11">
        <v>54261</v>
      </c>
      <c r="D2566" s="11">
        <v>88000</v>
      </c>
      <c r="E2566" s="11">
        <v>10</v>
      </c>
      <c r="F2566" s="11">
        <v>0</v>
      </c>
      <c r="G2566" s="11">
        <v>0</v>
      </c>
      <c r="H2566" s="11"/>
      <c r="I2566" s="11">
        <v>1</v>
      </c>
      <c r="J2566" s="11">
        <v>16</v>
      </c>
      <c r="K2566" s="11"/>
      <c r="L2566" s="11"/>
      <c r="M2566" s="11" t="s">
        <v>18</v>
      </c>
      <c r="N2566" s="11">
        <f t="shared" si="280"/>
        <v>0</v>
      </c>
      <c r="O2566" s="11">
        <f t="shared" si="281"/>
        <v>0</v>
      </c>
      <c r="P2566" s="11">
        <f t="shared" si="282"/>
        <v>0</v>
      </c>
      <c r="Q2566" s="11">
        <f t="shared" si="283"/>
        <v>0</v>
      </c>
      <c r="R2566" s="11">
        <f t="shared" si="284"/>
        <v>0</v>
      </c>
      <c r="S2566" s="11">
        <f t="shared" si="285"/>
        <v>1</v>
      </c>
      <c r="T2566" s="9">
        <f t="shared" si="286"/>
        <v>0</v>
      </c>
    </row>
    <row r="2567" spans="1:20" ht="15" customHeight="1" x14ac:dyDescent="0.75">
      <c r="A2567" s="10">
        <v>0</v>
      </c>
      <c r="B2567" s="11">
        <v>15000</v>
      </c>
      <c r="C2567" s="11">
        <v>94705</v>
      </c>
      <c r="D2567" s="11">
        <v>114400</v>
      </c>
      <c r="E2567" s="11">
        <v>9</v>
      </c>
      <c r="F2567" s="11">
        <v>0</v>
      </c>
      <c r="G2567" s="11">
        <v>0</v>
      </c>
      <c r="H2567" s="11">
        <v>300.26666667000001</v>
      </c>
      <c r="I2567" s="11">
        <v>2</v>
      </c>
      <c r="J2567" s="11">
        <v>19</v>
      </c>
      <c r="K2567" s="11"/>
      <c r="L2567" s="11" t="s">
        <v>20</v>
      </c>
      <c r="M2567" s="11" t="s">
        <v>14</v>
      </c>
      <c r="N2567" s="11">
        <f t="shared" si="280"/>
        <v>0</v>
      </c>
      <c r="O2567" s="11">
        <f t="shared" si="281"/>
        <v>0</v>
      </c>
      <c r="P2567" s="11">
        <f t="shared" si="282"/>
        <v>1</v>
      </c>
      <c r="Q2567" s="11">
        <f t="shared" si="283"/>
        <v>0</v>
      </c>
      <c r="R2567" s="11">
        <f t="shared" si="284"/>
        <v>0</v>
      </c>
      <c r="S2567" s="11">
        <f t="shared" si="285"/>
        <v>0</v>
      </c>
      <c r="T2567" s="9">
        <f t="shared" si="286"/>
        <v>0</v>
      </c>
    </row>
    <row r="2568" spans="1:20" ht="15" customHeight="1" x14ac:dyDescent="0.75">
      <c r="A2568" s="10">
        <v>0</v>
      </c>
      <c r="B2568" s="11">
        <v>15000</v>
      </c>
      <c r="C2568" s="11">
        <v>42657</v>
      </c>
      <c r="D2568" s="11">
        <v>65000</v>
      </c>
      <c r="E2568" s="11">
        <v>18</v>
      </c>
      <c r="F2568" s="11">
        <v>0</v>
      </c>
      <c r="G2568" s="11">
        <v>0</v>
      </c>
      <c r="H2568" s="11">
        <v>181.6</v>
      </c>
      <c r="I2568" s="11">
        <v>0</v>
      </c>
      <c r="J2568" s="11">
        <v>23</v>
      </c>
      <c r="K2568" s="11"/>
      <c r="L2568" s="11" t="s">
        <v>20</v>
      </c>
      <c r="M2568" s="11" t="s">
        <v>18</v>
      </c>
      <c r="N2568" s="11">
        <f t="shared" si="280"/>
        <v>0</v>
      </c>
      <c r="O2568" s="11">
        <f t="shared" si="281"/>
        <v>0</v>
      </c>
      <c r="P2568" s="11">
        <f t="shared" si="282"/>
        <v>0</v>
      </c>
      <c r="Q2568" s="11">
        <f t="shared" si="283"/>
        <v>0</v>
      </c>
      <c r="R2568" s="11">
        <f t="shared" si="284"/>
        <v>0</v>
      </c>
      <c r="S2568" s="11">
        <f t="shared" si="285"/>
        <v>1</v>
      </c>
      <c r="T2568" s="9">
        <f t="shared" si="286"/>
        <v>0</v>
      </c>
    </row>
    <row r="2569" spans="1:20" ht="15" customHeight="1" x14ac:dyDescent="0.75">
      <c r="A2569" s="10">
        <v>0</v>
      </c>
      <c r="B2569" s="11">
        <v>15000</v>
      </c>
      <c r="C2569" s="11">
        <v>122486</v>
      </c>
      <c r="D2569" s="11">
        <v>159000</v>
      </c>
      <c r="E2569" s="11">
        <v>5</v>
      </c>
      <c r="F2569" s="11">
        <v>0</v>
      </c>
      <c r="G2569" s="11">
        <v>0</v>
      </c>
      <c r="H2569" s="11">
        <v>137</v>
      </c>
      <c r="I2569" s="11">
        <v>1</v>
      </c>
      <c r="J2569" s="11">
        <v>21</v>
      </c>
      <c r="K2569" s="11"/>
      <c r="L2569" s="11" t="s">
        <v>20</v>
      </c>
      <c r="M2569" s="11" t="s">
        <v>15</v>
      </c>
      <c r="N2569" s="11">
        <f t="shared" si="280"/>
        <v>0</v>
      </c>
      <c r="O2569" s="11">
        <f t="shared" si="281"/>
        <v>0</v>
      </c>
      <c r="P2569" s="11">
        <f t="shared" si="282"/>
        <v>0</v>
      </c>
      <c r="Q2569" s="11">
        <f t="shared" si="283"/>
        <v>1</v>
      </c>
      <c r="R2569" s="11">
        <f t="shared" si="284"/>
        <v>0</v>
      </c>
      <c r="S2569" s="11">
        <f t="shared" si="285"/>
        <v>0</v>
      </c>
      <c r="T2569" s="9">
        <f t="shared" si="286"/>
        <v>0</v>
      </c>
    </row>
    <row r="2570" spans="1:20" ht="15" customHeight="1" x14ac:dyDescent="0.75">
      <c r="A2570" s="10">
        <v>0</v>
      </c>
      <c r="B2570" s="11">
        <v>15000</v>
      </c>
      <c r="C2570" s="11">
        <v>48000</v>
      </c>
      <c r="D2570" s="11">
        <v>105000</v>
      </c>
      <c r="E2570" s="11">
        <v>2</v>
      </c>
      <c r="F2570" s="11"/>
      <c r="G2570" s="11">
        <v>3</v>
      </c>
      <c r="H2570" s="11">
        <v>142</v>
      </c>
      <c r="I2570" s="11">
        <v>1</v>
      </c>
      <c r="J2570" s="11">
        <v>24</v>
      </c>
      <c r="K2570" s="11"/>
      <c r="L2570" s="11" t="s">
        <v>13</v>
      </c>
      <c r="M2570" s="11" t="s">
        <v>15</v>
      </c>
      <c r="N2570" s="11">
        <f t="shared" si="280"/>
        <v>1</v>
      </c>
      <c r="O2570" s="11">
        <f t="shared" si="281"/>
        <v>0</v>
      </c>
      <c r="P2570" s="11">
        <f t="shared" si="282"/>
        <v>0</v>
      </c>
      <c r="Q2570" s="11">
        <f t="shared" si="283"/>
        <v>1</v>
      </c>
      <c r="R2570" s="11">
        <f t="shared" si="284"/>
        <v>0</v>
      </c>
      <c r="S2570" s="11">
        <f t="shared" si="285"/>
        <v>0</v>
      </c>
      <c r="T2570" s="9">
        <f t="shared" si="286"/>
        <v>142</v>
      </c>
    </row>
    <row r="2571" spans="1:20" ht="15" customHeight="1" x14ac:dyDescent="0.75">
      <c r="A2571" s="10">
        <v>0</v>
      </c>
      <c r="B2571" s="11">
        <v>15000</v>
      </c>
      <c r="C2571" s="11">
        <v>102988</v>
      </c>
      <c r="D2571" s="11">
        <v>130000</v>
      </c>
      <c r="E2571" s="11">
        <v>1.3</v>
      </c>
      <c r="F2571" s="11">
        <v>0</v>
      </c>
      <c r="G2571" s="11">
        <v>0</v>
      </c>
      <c r="H2571" s="11">
        <v>289.16666666999998</v>
      </c>
      <c r="I2571" s="11">
        <v>0</v>
      </c>
      <c r="J2571" s="11">
        <v>47</v>
      </c>
      <c r="K2571" s="11"/>
      <c r="L2571" s="11" t="s">
        <v>20</v>
      </c>
      <c r="M2571" s="11" t="s">
        <v>14</v>
      </c>
      <c r="N2571" s="11">
        <f t="shared" si="280"/>
        <v>0</v>
      </c>
      <c r="O2571" s="11">
        <f t="shared" si="281"/>
        <v>0</v>
      </c>
      <c r="P2571" s="11">
        <f t="shared" si="282"/>
        <v>1</v>
      </c>
      <c r="Q2571" s="11">
        <f t="shared" si="283"/>
        <v>0</v>
      </c>
      <c r="R2571" s="11">
        <f t="shared" si="284"/>
        <v>0</v>
      </c>
      <c r="S2571" s="11">
        <f t="shared" si="285"/>
        <v>0</v>
      </c>
      <c r="T2571" s="9">
        <f t="shared" si="286"/>
        <v>0</v>
      </c>
    </row>
    <row r="2572" spans="1:20" ht="15" customHeight="1" x14ac:dyDescent="0.75">
      <c r="A2572" s="10">
        <v>0</v>
      </c>
      <c r="B2572" s="11">
        <v>15000</v>
      </c>
      <c r="C2572" s="11">
        <v>86177</v>
      </c>
      <c r="D2572" s="11">
        <v>111500</v>
      </c>
      <c r="E2572" s="11">
        <v>14</v>
      </c>
      <c r="F2572" s="11">
        <v>0</v>
      </c>
      <c r="G2572" s="11">
        <v>0</v>
      </c>
      <c r="H2572" s="11">
        <v>133.93333333000001</v>
      </c>
      <c r="I2572" s="11">
        <v>2</v>
      </c>
      <c r="J2572" s="11">
        <v>9</v>
      </c>
      <c r="K2572" s="11"/>
      <c r="L2572" s="11" t="s">
        <v>20</v>
      </c>
      <c r="M2572" s="11" t="s">
        <v>14</v>
      </c>
      <c r="N2572" s="11">
        <f t="shared" si="280"/>
        <v>0</v>
      </c>
      <c r="O2572" s="11">
        <f t="shared" si="281"/>
        <v>0</v>
      </c>
      <c r="P2572" s="11">
        <f t="shared" si="282"/>
        <v>1</v>
      </c>
      <c r="Q2572" s="11">
        <f t="shared" si="283"/>
        <v>0</v>
      </c>
      <c r="R2572" s="11">
        <f t="shared" si="284"/>
        <v>0</v>
      </c>
      <c r="S2572" s="11">
        <f t="shared" si="285"/>
        <v>0</v>
      </c>
      <c r="T2572" s="9">
        <f t="shared" si="286"/>
        <v>0</v>
      </c>
    </row>
    <row r="2573" spans="1:20" ht="15" customHeight="1" x14ac:dyDescent="0.75">
      <c r="A2573" s="10">
        <v>0</v>
      </c>
      <c r="B2573" s="11">
        <v>15000</v>
      </c>
      <c r="C2573" s="11">
        <v>23473</v>
      </c>
      <c r="D2573" s="11">
        <v>74000</v>
      </c>
      <c r="E2573" s="11"/>
      <c r="F2573" s="11">
        <v>0</v>
      </c>
      <c r="G2573" s="11">
        <v>0</v>
      </c>
      <c r="H2573" s="11">
        <v>244.76666667000001</v>
      </c>
      <c r="I2573" s="11">
        <v>1</v>
      </c>
      <c r="J2573" s="11">
        <v>50</v>
      </c>
      <c r="K2573" s="11"/>
      <c r="L2573" s="11" t="s">
        <v>13</v>
      </c>
      <c r="M2573" s="11" t="s">
        <v>14</v>
      </c>
      <c r="N2573" s="11">
        <f t="shared" si="280"/>
        <v>1</v>
      </c>
      <c r="O2573" s="11">
        <f t="shared" si="281"/>
        <v>0</v>
      </c>
      <c r="P2573" s="11">
        <f t="shared" si="282"/>
        <v>1</v>
      </c>
      <c r="Q2573" s="11">
        <f t="shared" si="283"/>
        <v>0</v>
      </c>
      <c r="R2573" s="11">
        <f t="shared" si="284"/>
        <v>0</v>
      </c>
      <c r="S2573" s="11">
        <f t="shared" si="285"/>
        <v>0</v>
      </c>
      <c r="T2573" s="9">
        <f t="shared" si="286"/>
        <v>244.76666667000001</v>
      </c>
    </row>
    <row r="2574" spans="1:20" ht="15" customHeight="1" x14ac:dyDescent="0.75">
      <c r="A2574" s="10">
        <v>0</v>
      </c>
      <c r="B2574" s="11">
        <v>15000</v>
      </c>
      <c r="C2574" s="11">
        <v>72000</v>
      </c>
      <c r="D2574" s="11">
        <v>95000</v>
      </c>
      <c r="E2574" s="11">
        <v>0</v>
      </c>
      <c r="F2574" s="11">
        <v>0</v>
      </c>
      <c r="G2574" s="11">
        <v>0</v>
      </c>
      <c r="H2574" s="11">
        <v>147.1</v>
      </c>
      <c r="I2574" s="11">
        <v>1</v>
      </c>
      <c r="J2574" s="11">
        <v>18</v>
      </c>
      <c r="K2574" s="11"/>
      <c r="L2574" s="11" t="s">
        <v>20</v>
      </c>
      <c r="M2574" s="11" t="s">
        <v>14</v>
      </c>
      <c r="N2574" s="11">
        <f t="shared" si="280"/>
        <v>0</v>
      </c>
      <c r="O2574" s="11">
        <f t="shared" si="281"/>
        <v>0</v>
      </c>
      <c r="P2574" s="11">
        <f t="shared" si="282"/>
        <v>1</v>
      </c>
      <c r="Q2574" s="11">
        <f t="shared" si="283"/>
        <v>0</v>
      </c>
      <c r="R2574" s="11">
        <f t="shared" si="284"/>
        <v>0</v>
      </c>
      <c r="S2574" s="11">
        <f t="shared" si="285"/>
        <v>0</v>
      </c>
      <c r="T2574" s="9">
        <f t="shared" si="286"/>
        <v>0</v>
      </c>
    </row>
    <row r="2575" spans="1:20" ht="15" customHeight="1" x14ac:dyDescent="0.75">
      <c r="A2575" s="10">
        <v>0</v>
      </c>
      <c r="B2575" s="11">
        <v>15000</v>
      </c>
      <c r="C2575" s="11">
        <v>59000</v>
      </c>
      <c r="D2575" s="11">
        <v>86420</v>
      </c>
      <c r="E2575" s="11">
        <v>1.5</v>
      </c>
      <c r="F2575" s="11">
        <v>0</v>
      </c>
      <c r="G2575" s="11">
        <v>0</v>
      </c>
      <c r="H2575" s="11">
        <v>160.30000000000001</v>
      </c>
      <c r="I2575" s="11">
        <v>0</v>
      </c>
      <c r="J2575" s="11">
        <v>25</v>
      </c>
      <c r="K2575" s="11"/>
      <c r="L2575" s="11" t="s">
        <v>20</v>
      </c>
      <c r="M2575" s="11" t="s">
        <v>15</v>
      </c>
      <c r="N2575" s="11">
        <f t="shared" si="280"/>
        <v>0</v>
      </c>
      <c r="O2575" s="11">
        <f t="shared" si="281"/>
        <v>0</v>
      </c>
      <c r="P2575" s="11">
        <f t="shared" si="282"/>
        <v>0</v>
      </c>
      <c r="Q2575" s="11">
        <f t="shared" si="283"/>
        <v>1</v>
      </c>
      <c r="R2575" s="11">
        <f t="shared" si="284"/>
        <v>0</v>
      </c>
      <c r="S2575" s="11">
        <f t="shared" si="285"/>
        <v>0</v>
      </c>
      <c r="T2575" s="9">
        <f t="shared" si="286"/>
        <v>0</v>
      </c>
    </row>
    <row r="2576" spans="1:20" ht="15" customHeight="1" x14ac:dyDescent="0.75">
      <c r="A2576" s="10">
        <v>0</v>
      </c>
      <c r="B2576" s="11">
        <v>15000</v>
      </c>
      <c r="C2576" s="11">
        <v>92000</v>
      </c>
      <c r="D2576" s="11">
        <v>154000</v>
      </c>
      <c r="E2576" s="11">
        <v>1</v>
      </c>
      <c r="F2576" s="11">
        <v>0</v>
      </c>
      <c r="G2576" s="11">
        <v>0</v>
      </c>
      <c r="H2576" s="11">
        <v>207.96666667</v>
      </c>
      <c r="I2576" s="11">
        <v>1</v>
      </c>
      <c r="J2576" s="11">
        <v>19</v>
      </c>
      <c r="K2576" s="11"/>
      <c r="L2576" s="11" t="s">
        <v>20</v>
      </c>
      <c r="M2576" s="11" t="s">
        <v>17</v>
      </c>
      <c r="N2576" s="11">
        <f t="shared" si="280"/>
        <v>0</v>
      </c>
      <c r="O2576" s="11">
        <f t="shared" si="281"/>
        <v>1</v>
      </c>
      <c r="P2576" s="11">
        <f t="shared" si="282"/>
        <v>0</v>
      </c>
      <c r="Q2576" s="11">
        <f t="shared" si="283"/>
        <v>0</v>
      </c>
      <c r="R2576" s="11">
        <f t="shared" si="284"/>
        <v>0</v>
      </c>
      <c r="S2576" s="11">
        <f t="shared" si="285"/>
        <v>0</v>
      </c>
      <c r="T2576" s="9">
        <f t="shared" si="286"/>
        <v>0</v>
      </c>
    </row>
    <row r="2577" spans="1:20" ht="15" customHeight="1" x14ac:dyDescent="0.75">
      <c r="A2577" s="10">
        <v>0</v>
      </c>
      <c r="B2577" s="11">
        <v>15000</v>
      </c>
      <c r="C2577" s="11">
        <v>89126</v>
      </c>
      <c r="D2577" s="11">
        <v>118300</v>
      </c>
      <c r="E2577" s="11">
        <v>0.4</v>
      </c>
      <c r="F2577" s="11"/>
      <c r="G2577" s="11">
        <v>3</v>
      </c>
      <c r="H2577" s="11">
        <v>263.16666666999998</v>
      </c>
      <c r="I2577" s="11">
        <v>1</v>
      </c>
      <c r="J2577" s="11">
        <v>30</v>
      </c>
      <c r="K2577" s="11"/>
      <c r="L2577" s="11" t="s">
        <v>20</v>
      </c>
      <c r="M2577" s="11" t="s">
        <v>15</v>
      </c>
      <c r="N2577" s="11">
        <f t="shared" si="280"/>
        <v>0</v>
      </c>
      <c r="O2577" s="11">
        <f t="shared" si="281"/>
        <v>0</v>
      </c>
      <c r="P2577" s="11">
        <f t="shared" si="282"/>
        <v>0</v>
      </c>
      <c r="Q2577" s="11">
        <f t="shared" si="283"/>
        <v>1</v>
      </c>
      <c r="R2577" s="11">
        <f t="shared" si="284"/>
        <v>0</v>
      </c>
      <c r="S2577" s="11">
        <f t="shared" si="285"/>
        <v>0</v>
      </c>
      <c r="T2577" s="9">
        <f t="shared" si="286"/>
        <v>0</v>
      </c>
    </row>
    <row r="2578" spans="1:20" ht="15" customHeight="1" x14ac:dyDescent="0.75">
      <c r="A2578" s="10">
        <v>0</v>
      </c>
      <c r="B2578" s="11">
        <v>15000</v>
      </c>
      <c r="C2578" s="11">
        <v>95300</v>
      </c>
      <c r="D2578" s="11">
        <v>135700</v>
      </c>
      <c r="E2578" s="11">
        <v>3</v>
      </c>
      <c r="F2578" s="11"/>
      <c r="G2578" s="11"/>
      <c r="H2578" s="11">
        <v>115.66666667</v>
      </c>
      <c r="I2578" s="11">
        <v>3</v>
      </c>
      <c r="J2578" s="11">
        <v>16</v>
      </c>
      <c r="K2578" s="11"/>
      <c r="L2578" s="11" t="s">
        <v>20</v>
      </c>
      <c r="M2578" s="11" t="s">
        <v>15</v>
      </c>
      <c r="N2578" s="11">
        <f t="shared" si="280"/>
        <v>0</v>
      </c>
      <c r="O2578" s="11">
        <f t="shared" si="281"/>
        <v>0</v>
      </c>
      <c r="P2578" s="11">
        <f t="shared" si="282"/>
        <v>0</v>
      </c>
      <c r="Q2578" s="11">
        <f t="shared" si="283"/>
        <v>1</v>
      </c>
      <c r="R2578" s="11">
        <f t="shared" si="284"/>
        <v>0</v>
      </c>
      <c r="S2578" s="11">
        <f t="shared" si="285"/>
        <v>0</v>
      </c>
      <c r="T2578" s="9">
        <f t="shared" si="286"/>
        <v>0</v>
      </c>
    </row>
    <row r="2579" spans="1:20" ht="15" customHeight="1" x14ac:dyDescent="0.75">
      <c r="A2579" s="10">
        <v>0</v>
      </c>
      <c r="B2579" s="11">
        <v>15000</v>
      </c>
      <c r="C2579" s="11">
        <v>36900</v>
      </c>
      <c r="D2579" s="11">
        <v>58600</v>
      </c>
      <c r="E2579" s="11">
        <v>26</v>
      </c>
      <c r="F2579" s="11">
        <v>0</v>
      </c>
      <c r="G2579" s="11">
        <v>0</v>
      </c>
      <c r="H2579" s="11">
        <v>247.1</v>
      </c>
      <c r="I2579" s="11">
        <v>0</v>
      </c>
      <c r="J2579" s="11">
        <v>14</v>
      </c>
      <c r="K2579" s="11"/>
      <c r="L2579" s="11" t="s">
        <v>13</v>
      </c>
      <c r="M2579" s="11" t="s">
        <v>14</v>
      </c>
      <c r="N2579" s="11">
        <f t="shared" si="280"/>
        <v>1</v>
      </c>
      <c r="O2579" s="11">
        <f t="shared" si="281"/>
        <v>0</v>
      </c>
      <c r="P2579" s="11">
        <f t="shared" si="282"/>
        <v>1</v>
      </c>
      <c r="Q2579" s="11">
        <f t="shared" si="283"/>
        <v>0</v>
      </c>
      <c r="R2579" s="11">
        <f t="shared" si="284"/>
        <v>0</v>
      </c>
      <c r="S2579" s="11">
        <f t="shared" si="285"/>
        <v>0</v>
      </c>
      <c r="T2579" s="9">
        <f t="shared" si="286"/>
        <v>247.1</v>
      </c>
    </row>
    <row r="2580" spans="1:20" ht="15" customHeight="1" x14ac:dyDescent="0.75">
      <c r="A2580" s="10">
        <v>0</v>
      </c>
      <c r="B2580" s="11">
        <v>15000</v>
      </c>
      <c r="C2580" s="11">
        <v>100000</v>
      </c>
      <c r="D2580" s="11">
        <v>115000</v>
      </c>
      <c r="E2580" s="11">
        <v>1</v>
      </c>
      <c r="F2580" s="11">
        <v>0</v>
      </c>
      <c r="G2580" s="11">
        <v>0</v>
      </c>
      <c r="H2580" s="11">
        <v>128.86666667</v>
      </c>
      <c r="I2580" s="11">
        <v>0</v>
      </c>
      <c r="J2580" s="11">
        <v>30</v>
      </c>
      <c r="K2580" s="11"/>
      <c r="L2580" s="11" t="s">
        <v>20</v>
      </c>
      <c r="M2580" s="11" t="s">
        <v>18</v>
      </c>
      <c r="N2580" s="11">
        <f t="shared" si="280"/>
        <v>0</v>
      </c>
      <c r="O2580" s="11">
        <f t="shared" si="281"/>
        <v>0</v>
      </c>
      <c r="P2580" s="11">
        <f t="shared" si="282"/>
        <v>0</v>
      </c>
      <c r="Q2580" s="11">
        <f t="shared" si="283"/>
        <v>0</v>
      </c>
      <c r="R2580" s="11">
        <f t="shared" si="284"/>
        <v>0</v>
      </c>
      <c r="S2580" s="11">
        <f t="shared" si="285"/>
        <v>1</v>
      </c>
      <c r="T2580" s="9">
        <f t="shared" si="286"/>
        <v>0</v>
      </c>
    </row>
    <row r="2581" spans="1:20" ht="15" customHeight="1" x14ac:dyDescent="0.75">
      <c r="A2581" s="10">
        <v>0</v>
      </c>
      <c r="B2581" s="11">
        <v>15000</v>
      </c>
      <c r="C2581" s="11">
        <v>116000</v>
      </c>
      <c r="D2581" s="11">
        <v>202800</v>
      </c>
      <c r="E2581" s="11">
        <v>3.5</v>
      </c>
      <c r="F2581" s="11">
        <v>0</v>
      </c>
      <c r="G2581" s="11">
        <v>0</v>
      </c>
      <c r="H2581" s="11">
        <v>202.96666667</v>
      </c>
      <c r="I2581" s="11">
        <v>0</v>
      </c>
      <c r="J2581" s="11">
        <v>17</v>
      </c>
      <c r="K2581" s="11"/>
      <c r="L2581" s="11" t="s">
        <v>20</v>
      </c>
      <c r="M2581" s="11" t="s">
        <v>14</v>
      </c>
      <c r="N2581" s="11">
        <f t="shared" si="280"/>
        <v>0</v>
      </c>
      <c r="O2581" s="11">
        <f t="shared" si="281"/>
        <v>0</v>
      </c>
      <c r="P2581" s="11">
        <f t="shared" si="282"/>
        <v>1</v>
      </c>
      <c r="Q2581" s="11">
        <f t="shared" si="283"/>
        <v>0</v>
      </c>
      <c r="R2581" s="11">
        <f t="shared" si="284"/>
        <v>0</v>
      </c>
      <c r="S2581" s="11">
        <f t="shared" si="285"/>
        <v>0</v>
      </c>
      <c r="T2581" s="9">
        <f t="shared" si="286"/>
        <v>0</v>
      </c>
    </row>
    <row r="2582" spans="1:20" ht="15" customHeight="1" x14ac:dyDescent="0.75">
      <c r="A2582" s="10">
        <v>0</v>
      </c>
      <c r="B2582" s="11">
        <v>15000</v>
      </c>
      <c r="C2582" s="11">
        <v>84000</v>
      </c>
      <c r="D2582" s="11">
        <v>110975</v>
      </c>
      <c r="E2582" s="11">
        <v>20</v>
      </c>
      <c r="F2582" s="11">
        <v>0</v>
      </c>
      <c r="G2582" s="11">
        <v>0</v>
      </c>
      <c r="H2582" s="11">
        <v>282.16666666999998</v>
      </c>
      <c r="I2582" s="11">
        <v>1</v>
      </c>
      <c r="J2582" s="11">
        <v>17</v>
      </c>
      <c r="K2582" s="11"/>
      <c r="L2582" s="11" t="s">
        <v>20</v>
      </c>
      <c r="M2582" s="11" t="s">
        <v>14</v>
      </c>
      <c r="N2582" s="11">
        <f t="shared" si="280"/>
        <v>0</v>
      </c>
      <c r="O2582" s="11">
        <f t="shared" si="281"/>
        <v>0</v>
      </c>
      <c r="P2582" s="11">
        <f t="shared" si="282"/>
        <v>1</v>
      </c>
      <c r="Q2582" s="11">
        <f t="shared" si="283"/>
        <v>0</v>
      </c>
      <c r="R2582" s="11">
        <f t="shared" si="284"/>
        <v>0</v>
      </c>
      <c r="S2582" s="11">
        <f t="shared" si="285"/>
        <v>0</v>
      </c>
      <c r="T2582" s="9">
        <f t="shared" si="286"/>
        <v>0</v>
      </c>
    </row>
    <row r="2583" spans="1:20" ht="15" customHeight="1" x14ac:dyDescent="0.75">
      <c r="A2583" s="10">
        <v>0</v>
      </c>
      <c r="B2583" s="11">
        <v>15000</v>
      </c>
      <c r="C2583" s="11">
        <v>15832</v>
      </c>
      <c r="D2583" s="11">
        <v>35300</v>
      </c>
      <c r="E2583" s="11">
        <v>1</v>
      </c>
      <c r="F2583" s="11">
        <v>0</v>
      </c>
      <c r="G2583" s="11">
        <v>0</v>
      </c>
      <c r="H2583" s="11">
        <v>211.03333333</v>
      </c>
      <c r="I2583" s="11">
        <v>0</v>
      </c>
      <c r="J2583" s="11">
        <v>16</v>
      </c>
      <c r="K2583" s="11"/>
      <c r="L2583" s="11"/>
      <c r="M2583" s="11" t="s">
        <v>15</v>
      </c>
      <c r="N2583" s="11">
        <f t="shared" si="280"/>
        <v>0</v>
      </c>
      <c r="O2583" s="11">
        <f t="shared" si="281"/>
        <v>0</v>
      </c>
      <c r="P2583" s="11">
        <f t="shared" si="282"/>
        <v>0</v>
      </c>
      <c r="Q2583" s="11">
        <f t="shared" si="283"/>
        <v>1</v>
      </c>
      <c r="R2583" s="11">
        <f t="shared" si="284"/>
        <v>0</v>
      </c>
      <c r="S2583" s="11">
        <f t="shared" si="285"/>
        <v>0</v>
      </c>
      <c r="T2583" s="9">
        <f t="shared" si="286"/>
        <v>0</v>
      </c>
    </row>
    <row r="2584" spans="1:20" ht="15" customHeight="1" x14ac:dyDescent="0.75">
      <c r="A2584" s="10">
        <v>1</v>
      </c>
      <c r="B2584" s="11">
        <v>15000</v>
      </c>
      <c r="C2584" s="11">
        <v>62674</v>
      </c>
      <c r="D2584" s="11">
        <v>76950</v>
      </c>
      <c r="E2584" s="11">
        <v>8</v>
      </c>
      <c r="F2584" s="11">
        <v>1</v>
      </c>
      <c r="G2584" s="11">
        <v>5</v>
      </c>
      <c r="H2584" s="11">
        <v>249.53333333</v>
      </c>
      <c r="I2584" s="11">
        <v>0</v>
      </c>
      <c r="J2584" s="11">
        <v>31</v>
      </c>
      <c r="K2584" s="11"/>
      <c r="L2584" s="11" t="s">
        <v>13</v>
      </c>
      <c r="M2584" s="11" t="s">
        <v>17</v>
      </c>
      <c r="N2584" s="11">
        <f t="shared" si="280"/>
        <v>1</v>
      </c>
      <c r="O2584" s="11">
        <f t="shared" si="281"/>
        <v>1</v>
      </c>
      <c r="P2584" s="11">
        <f t="shared" si="282"/>
        <v>0</v>
      </c>
      <c r="Q2584" s="11">
        <f t="shared" si="283"/>
        <v>0</v>
      </c>
      <c r="R2584" s="11">
        <f t="shared" si="284"/>
        <v>0</v>
      </c>
      <c r="S2584" s="11">
        <f t="shared" si="285"/>
        <v>0</v>
      </c>
      <c r="T2584" s="9">
        <f t="shared" si="286"/>
        <v>249.53333333</v>
      </c>
    </row>
    <row r="2585" spans="1:20" ht="15" customHeight="1" x14ac:dyDescent="0.75">
      <c r="A2585" s="10">
        <v>1</v>
      </c>
      <c r="B2585" s="11">
        <v>15000</v>
      </c>
      <c r="C2585" s="11"/>
      <c r="D2585" s="11">
        <v>50000</v>
      </c>
      <c r="E2585" s="11">
        <v>0</v>
      </c>
      <c r="F2585" s="11">
        <v>3</v>
      </c>
      <c r="G2585" s="11">
        <v>4</v>
      </c>
      <c r="H2585" s="11">
        <v>206.96666667</v>
      </c>
      <c r="I2585" s="11">
        <v>1</v>
      </c>
      <c r="J2585" s="11">
        <v>45</v>
      </c>
      <c r="K2585" s="11"/>
      <c r="L2585" s="11" t="s">
        <v>13</v>
      </c>
      <c r="M2585" s="11" t="s">
        <v>14</v>
      </c>
      <c r="N2585" s="11">
        <f t="shared" si="280"/>
        <v>1</v>
      </c>
      <c r="O2585" s="11">
        <f t="shared" si="281"/>
        <v>0</v>
      </c>
      <c r="P2585" s="11">
        <f t="shared" si="282"/>
        <v>1</v>
      </c>
      <c r="Q2585" s="11">
        <f t="shared" si="283"/>
        <v>0</v>
      </c>
      <c r="R2585" s="11">
        <f t="shared" si="284"/>
        <v>0</v>
      </c>
      <c r="S2585" s="11">
        <f t="shared" si="285"/>
        <v>0</v>
      </c>
      <c r="T2585" s="9">
        <f t="shared" si="286"/>
        <v>206.96666667</v>
      </c>
    </row>
    <row r="2586" spans="1:20" ht="15" customHeight="1" x14ac:dyDescent="0.75">
      <c r="A2586" s="10">
        <v>1</v>
      </c>
      <c r="B2586" s="11">
        <v>15000</v>
      </c>
      <c r="C2586" s="11">
        <v>89200</v>
      </c>
      <c r="D2586" s="11">
        <v>114750</v>
      </c>
      <c r="E2586" s="11">
        <v>11</v>
      </c>
      <c r="F2586" s="11">
        <v>0</v>
      </c>
      <c r="G2586" s="11">
        <v>0</v>
      </c>
      <c r="H2586" s="11">
        <v>114.6</v>
      </c>
      <c r="I2586" s="11">
        <v>0</v>
      </c>
      <c r="J2586" s="11">
        <v>27</v>
      </c>
      <c r="K2586" s="11"/>
      <c r="L2586" s="11" t="s">
        <v>20</v>
      </c>
      <c r="M2586" s="11" t="s">
        <v>18</v>
      </c>
      <c r="N2586" s="11">
        <f t="shared" si="280"/>
        <v>0</v>
      </c>
      <c r="O2586" s="11">
        <f t="shared" si="281"/>
        <v>0</v>
      </c>
      <c r="P2586" s="11">
        <f t="shared" si="282"/>
        <v>0</v>
      </c>
      <c r="Q2586" s="11">
        <f t="shared" si="283"/>
        <v>0</v>
      </c>
      <c r="R2586" s="11">
        <f t="shared" si="284"/>
        <v>0</v>
      </c>
      <c r="S2586" s="11">
        <f t="shared" si="285"/>
        <v>1</v>
      </c>
      <c r="T2586" s="9">
        <f t="shared" si="286"/>
        <v>0</v>
      </c>
    </row>
    <row r="2587" spans="1:20" ht="15" customHeight="1" x14ac:dyDescent="0.75">
      <c r="A2587" s="10">
        <v>1</v>
      </c>
      <c r="B2587" s="11">
        <v>15000</v>
      </c>
      <c r="C2587" s="11">
        <v>109000</v>
      </c>
      <c r="D2587" s="11">
        <v>155000</v>
      </c>
      <c r="E2587" s="11">
        <v>0</v>
      </c>
      <c r="F2587" s="11">
        <v>3</v>
      </c>
      <c r="G2587" s="11">
        <v>2</v>
      </c>
      <c r="H2587" s="11">
        <v>105.5</v>
      </c>
      <c r="I2587" s="11">
        <v>1</v>
      </c>
      <c r="J2587" s="11">
        <v>28</v>
      </c>
      <c r="K2587" s="11"/>
      <c r="L2587" s="11" t="s">
        <v>20</v>
      </c>
      <c r="M2587" s="11" t="s">
        <v>15</v>
      </c>
      <c r="N2587" s="11">
        <f t="shared" si="280"/>
        <v>0</v>
      </c>
      <c r="O2587" s="11">
        <f t="shared" si="281"/>
        <v>0</v>
      </c>
      <c r="P2587" s="11">
        <f t="shared" si="282"/>
        <v>0</v>
      </c>
      <c r="Q2587" s="11">
        <f t="shared" si="283"/>
        <v>1</v>
      </c>
      <c r="R2587" s="11">
        <f t="shared" si="284"/>
        <v>0</v>
      </c>
      <c r="S2587" s="11">
        <f t="shared" si="285"/>
        <v>0</v>
      </c>
      <c r="T2587" s="9">
        <f t="shared" si="286"/>
        <v>0</v>
      </c>
    </row>
    <row r="2588" spans="1:20" ht="15" customHeight="1" x14ac:dyDescent="0.75">
      <c r="A2588" s="10">
        <v>1</v>
      </c>
      <c r="B2588" s="11">
        <v>15000</v>
      </c>
      <c r="C2588" s="11">
        <v>42006</v>
      </c>
      <c r="D2588" s="11"/>
      <c r="E2588" s="11">
        <v>10</v>
      </c>
      <c r="F2588" s="11">
        <v>0</v>
      </c>
      <c r="G2588" s="11">
        <v>1</v>
      </c>
      <c r="H2588" s="11">
        <v>75.333333332999999</v>
      </c>
      <c r="I2588" s="11">
        <v>0</v>
      </c>
      <c r="J2588" s="11">
        <v>33</v>
      </c>
      <c r="K2588" s="11"/>
      <c r="L2588" s="11" t="s">
        <v>20</v>
      </c>
      <c r="M2588" s="11" t="s">
        <v>14</v>
      </c>
      <c r="N2588" s="11">
        <f t="shared" si="280"/>
        <v>0</v>
      </c>
      <c r="O2588" s="11">
        <f t="shared" si="281"/>
        <v>0</v>
      </c>
      <c r="P2588" s="11">
        <f t="shared" si="282"/>
        <v>1</v>
      </c>
      <c r="Q2588" s="11">
        <f t="shared" si="283"/>
        <v>0</v>
      </c>
      <c r="R2588" s="11">
        <f t="shared" si="284"/>
        <v>0</v>
      </c>
      <c r="S2588" s="11">
        <f t="shared" si="285"/>
        <v>0</v>
      </c>
      <c r="T2588" s="9">
        <f t="shared" si="286"/>
        <v>0</v>
      </c>
    </row>
    <row r="2589" spans="1:20" ht="15" customHeight="1" x14ac:dyDescent="0.75">
      <c r="A2589" s="10">
        <v>1</v>
      </c>
      <c r="B2589" s="11">
        <v>15000</v>
      </c>
      <c r="C2589" s="11">
        <v>153000</v>
      </c>
      <c r="D2589" s="11">
        <v>185625</v>
      </c>
      <c r="E2589" s="11">
        <v>8</v>
      </c>
      <c r="F2589" s="11"/>
      <c r="G2589" s="11">
        <v>2</v>
      </c>
      <c r="H2589" s="11">
        <v>154.19999999999999</v>
      </c>
      <c r="I2589" s="11"/>
      <c r="J2589" s="11">
        <v>31</v>
      </c>
      <c r="K2589" s="11"/>
      <c r="L2589" s="11" t="s">
        <v>20</v>
      </c>
      <c r="M2589" s="11" t="s">
        <v>17</v>
      </c>
      <c r="N2589" s="11">
        <f t="shared" si="280"/>
        <v>0</v>
      </c>
      <c r="O2589" s="11">
        <f t="shared" si="281"/>
        <v>1</v>
      </c>
      <c r="P2589" s="11">
        <f t="shared" si="282"/>
        <v>0</v>
      </c>
      <c r="Q2589" s="11">
        <f t="shared" si="283"/>
        <v>0</v>
      </c>
      <c r="R2589" s="11">
        <f t="shared" si="284"/>
        <v>0</v>
      </c>
      <c r="S2589" s="11">
        <f t="shared" si="285"/>
        <v>0</v>
      </c>
      <c r="T2589" s="9">
        <f t="shared" si="286"/>
        <v>0</v>
      </c>
    </row>
    <row r="2590" spans="1:20" ht="15" customHeight="1" x14ac:dyDescent="0.75">
      <c r="A2590" s="10">
        <v>1</v>
      </c>
      <c r="B2590" s="11">
        <v>15000</v>
      </c>
      <c r="C2590" s="11">
        <v>33000</v>
      </c>
      <c r="D2590" s="11"/>
      <c r="E2590" s="11">
        <v>0.9</v>
      </c>
      <c r="F2590" s="11">
        <v>7</v>
      </c>
      <c r="G2590" s="11">
        <v>5</v>
      </c>
      <c r="H2590" s="11">
        <v>144.86666667</v>
      </c>
      <c r="I2590" s="11">
        <v>0</v>
      </c>
      <c r="J2590" s="11">
        <v>20</v>
      </c>
      <c r="K2590" s="11"/>
      <c r="L2590" s="11"/>
      <c r="M2590" s="11"/>
      <c r="N2590" s="11">
        <f t="shared" si="280"/>
        <v>0</v>
      </c>
      <c r="O2590" s="11">
        <f t="shared" si="281"/>
        <v>0</v>
      </c>
      <c r="P2590" s="11">
        <f t="shared" si="282"/>
        <v>0</v>
      </c>
      <c r="Q2590" s="11">
        <f t="shared" si="283"/>
        <v>0</v>
      </c>
      <c r="R2590" s="11">
        <f t="shared" si="284"/>
        <v>0</v>
      </c>
      <c r="S2590" s="11">
        <f t="shared" si="285"/>
        <v>0</v>
      </c>
      <c r="T2590" s="9">
        <f t="shared" si="286"/>
        <v>0</v>
      </c>
    </row>
    <row r="2591" spans="1:20" ht="15" customHeight="1" x14ac:dyDescent="0.75">
      <c r="A2591" s="10">
        <v>1</v>
      </c>
      <c r="B2591" s="11">
        <v>15000</v>
      </c>
      <c r="C2591" s="11">
        <v>116400</v>
      </c>
      <c r="D2591" s="11">
        <v>146450</v>
      </c>
      <c r="E2591" s="11">
        <v>17.5</v>
      </c>
      <c r="F2591" s="11">
        <v>0</v>
      </c>
      <c r="G2591" s="11">
        <v>1</v>
      </c>
      <c r="H2591" s="11">
        <v>255.66666667000001</v>
      </c>
      <c r="I2591" s="11">
        <v>1</v>
      </c>
      <c r="J2591" s="11">
        <v>29</v>
      </c>
      <c r="K2591" s="11"/>
      <c r="L2591" s="11" t="s">
        <v>20</v>
      </c>
      <c r="M2591" s="11" t="s">
        <v>14</v>
      </c>
      <c r="N2591" s="11">
        <f t="shared" si="280"/>
        <v>0</v>
      </c>
      <c r="O2591" s="11">
        <f t="shared" si="281"/>
        <v>0</v>
      </c>
      <c r="P2591" s="11">
        <f t="shared" si="282"/>
        <v>1</v>
      </c>
      <c r="Q2591" s="11">
        <f t="shared" si="283"/>
        <v>0</v>
      </c>
      <c r="R2591" s="11">
        <f t="shared" si="284"/>
        <v>0</v>
      </c>
      <c r="S2591" s="11">
        <f t="shared" si="285"/>
        <v>0</v>
      </c>
      <c r="T2591" s="9">
        <f t="shared" si="286"/>
        <v>0</v>
      </c>
    </row>
    <row r="2592" spans="1:20" ht="15" customHeight="1" x14ac:dyDescent="0.75">
      <c r="A2592" s="10">
        <v>1</v>
      </c>
      <c r="B2592" s="11">
        <v>15000</v>
      </c>
      <c r="C2592" s="11">
        <v>6124</v>
      </c>
      <c r="D2592" s="11">
        <v>35000</v>
      </c>
      <c r="E2592" s="11">
        <v>1.5</v>
      </c>
      <c r="F2592" s="11">
        <v>1</v>
      </c>
      <c r="G2592" s="11">
        <v>0</v>
      </c>
      <c r="H2592" s="11">
        <v>91.266666666999996</v>
      </c>
      <c r="I2592" s="11">
        <v>0</v>
      </c>
      <c r="J2592" s="11">
        <v>5</v>
      </c>
      <c r="K2592" s="11"/>
      <c r="L2592" s="11" t="s">
        <v>13</v>
      </c>
      <c r="M2592" s="11" t="s">
        <v>14</v>
      </c>
      <c r="N2592" s="11">
        <f t="shared" si="280"/>
        <v>1</v>
      </c>
      <c r="O2592" s="11">
        <f t="shared" si="281"/>
        <v>0</v>
      </c>
      <c r="P2592" s="11">
        <f t="shared" si="282"/>
        <v>1</v>
      </c>
      <c r="Q2592" s="11">
        <f t="shared" si="283"/>
        <v>0</v>
      </c>
      <c r="R2592" s="11">
        <f t="shared" si="284"/>
        <v>0</v>
      </c>
      <c r="S2592" s="11">
        <f t="shared" si="285"/>
        <v>0</v>
      </c>
      <c r="T2592" s="9">
        <f t="shared" si="286"/>
        <v>91.266666666999996</v>
      </c>
    </row>
    <row r="2593" spans="1:20" ht="15" customHeight="1" x14ac:dyDescent="0.75">
      <c r="A2593" s="10">
        <v>1</v>
      </c>
      <c r="B2593" s="11">
        <v>15000</v>
      </c>
      <c r="C2593" s="11">
        <v>18900</v>
      </c>
      <c r="D2593" s="11">
        <v>80400</v>
      </c>
      <c r="E2593" s="11">
        <v>7</v>
      </c>
      <c r="F2593" s="11">
        <v>0</v>
      </c>
      <c r="G2593" s="11">
        <v>1</v>
      </c>
      <c r="H2593" s="11">
        <v>142</v>
      </c>
      <c r="I2593" s="11">
        <v>0</v>
      </c>
      <c r="J2593" s="11">
        <v>12</v>
      </c>
      <c r="K2593" s="11"/>
      <c r="L2593" s="11" t="s">
        <v>20</v>
      </c>
      <c r="M2593" s="11" t="s">
        <v>18</v>
      </c>
      <c r="N2593" s="11">
        <f t="shared" si="280"/>
        <v>0</v>
      </c>
      <c r="O2593" s="11">
        <f t="shared" si="281"/>
        <v>0</v>
      </c>
      <c r="P2593" s="11">
        <f t="shared" si="282"/>
        <v>0</v>
      </c>
      <c r="Q2593" s="11">
        <f t="shared" si="283"/>
        <v>0</v>
      </c>
      <c r="R2593" s="11">
        <f t="shared" si="284"/>
        <v>0</v>
      </c>
      <c r="S2593" s="11">
        <f t="shared" si="285"/>
        <v>1</v>
      </c>
      <c r="T2593" s="9">
        <f t="shared" si="286"/>
        <v>0</v>
      </c>
    </row>
    <row r="2594" spans="1:20" ht="15" customHeight="1" x14ac:dyDescent="0.75">
      <c r="A2594" s="10">
        <v>1</v>
      </c>
      <c r="B2594" s="11">
        <v>15000</v>
      </c>
      <c r="C2594" s="11">
        <v>54294</v>
      </c>
      <c r="D2594" s="11">
        <v>85460</v>
      </c>
      <c r="E2594" s="11">
        <v>18</v>
      </c>
      <c r="F2594" s="11">
        <v>0</v>
      </c>
      <c r="G2594" s="11">
        <v>3</v>
      </c>
      <c r="H2594" s="11">
        <v>118.66666667</v>
      </c>
      <c r="I2594" s="11">
        <v>1</v>
      </c>
      <c r="J2594" s="11">
        <v>23</v>
      </c>
      <c r="K2594" s="11"/>
      <c r="L2594" s="11" t="s">
        <v>20</v>
      </c>
      <c r="M2594" s="11" t="s">
        <v>14</v>
      </c>
      <c r="N2594" s="11">
        <f t="shared" si="280"/>
        <v>0</v>
      </c>
      <c r="O2594" s="11">
        <f t="shared" si="281"/>
        <v>0</v>
      </c>
      <c r="P2594" s="11">
        <f t="shared" si="282"/>
        <v>1</v>
      </c>
      <c r="Q2594" s="11">
        <f t="shared" si="283"/>
        <v>0</v>
      </c>
      <c r="R2594" s="11">
        <f t="shared" si="284"/>
        <v>0</v>
      </c>
      <c r="S2594" s="11">
        <f t="shared" si="285"/>
        <v>0</v>
      </c>
      <c r="T2594" s="9">
        <f t="shared" si="286"/>
        <v>0</v>
      </c>
    </row>
    <row r="2595" spans="1:20" ht="15" customHeight="1" x14ac:dyDescent="0.75">
      <c r="A2595" s="10">
        <v>1</v>
      </c>
      <c r="B2595" s="11">
        <v>15000</v>
      </c>
      <c r="C2595" s="11"/>
      <c r="D2595" s="11">
        <v>26100</v>
      </c>
      <c r="E2595" s="11">
        <v>1.6</v>
      </c>
      <c r="F2595" s="11">
        <v>0</v>
      </c>
      <c r="G2595" s="11">
        <v>1</v>
      </c>
      <c r="H2595" s="11">
        <v>105.46666667</v>
      </c>
      <c r="I2595" s="11">
        <v>17</v>
      </c>
      <c r="J2595" s="11">
        <v>20</v>
      </c>
      <c r="K2595" s="11"/>
      <c r="L2595" s="11" t="s">
        <v>20</v>
      </c>
      <c r="M2595" s="11" t="s">
        <v>14</v>
      </c>
      <c r="N2595" s="11">
        <f t="shared" si="280"/>
        <v>0</v>
      </c>
      <c r="O2595" s="11">
        <f t="shared" si="281"/>
        <v>0</v>
      </c>
      <c r="P2595" s="11">
        <f t="shared" si="282"/>
        <v>1</v>
      </c>
      <c r="Q2595" s="11">
        <f t="shared" si="283"/>
        <v>0</v>
      </c>
      <c r="R2595" s="11">
        <f t="shared" si="284"/>
        <v>0</v>
      </c>
      <c r="S2595" s="11">
        <f t="shared" si="285"/>
        <v>0</v>
      </c>
      <c r="T2595" s="9">
        <f t="shared" si="286"/>
        <v>0</v>
      </c>
    </row>
    <row r="2596" spans="1:20" ht="15" customHeight="1" x14ac:dyDescent="0.75">
      <c r="A2596" s="10">
        <v>1</v>
      </c>
      <c r="B2596" s="11">
        <v>15000</v>
      </c>
      <c r="C2596" s="11">
        <v>73500</v>
      </c>
      <c r="D2596" s="11">
        <v>105000</v>
      </c>
      <c r="E2596" s="11">
        <v>1</v>
      </c>
      <c r="F2596" s="11">
        <v>0</v>
      </c>
      <c r="G2596" s="11">
        <v>2</v>
      </c>
      <c r="H2596" s="11">
        <v>205.93333333000001</v>
      </c>
      <c r="I2596" s="11">
        <v>2</v>
      </c>
      <c r="J2596" s="11">
        <v>25</v>
      </c>
      <c r="K2596" s="11"/>
      <c r="L2596" s="11" t="s">
        <v>20</v>
      </c>
      <c r="M2596" s="11" t="s">
        <v>14</v>
      </c>
      <c r="N2596" s="11">
        <f t="shared" si="280"/>
        <v>0</v>
      </c>
      <c r="O2596" s="11">
        <f t="shared" si="281"/>
        <v>0</v>
      </c>
      <c r="P2596" s="11">
        <f t="shared" si="282"/>
        <v>1</v>
      </c>
      <c r="Q2596" s="11">
        <f t="shared" si="283"/>
        <v>0</v>
      </c>
      <c r="R2596" s="11">
        <f t="shared" si="284"/>
        <v>0</v>
      </c>
      <c r="S2596" s="11">
        <f t="shared" si="285"/>
        <v>0</v>
      </c>
      <c r="T2596" s="9">
        <f t="shared" si="286"/>
        <v>0</v>
      </c>
    </row>
    <row r="2597" spans="1:20" ht="15" customHeight="1" x14ac:dyDescent="0.75">
      <c r="A2597" s="10">
        <v>1</v>
      </c>
      <c r="B2597" s="11">
        <v>15000</v>
      </c>
      <c r="C2597" s="11">
        <v>40000</v>
      </c>
      <c r="D2597" s="11">
        <v>58000</v>
      </c>
      <c r="E2597" s="11">
        <v>4</v>
      </c>
      <c r="F2597" s="11">
        <v>7</v>
      </c>
      <c r="G2597" s="11">
        <v>0</v>
      </c>
      <c r="H2597" s="11">
        <v>268.83333333000002</v>
      </c>
      <c r="I2597" s="11">
        <v>3</v>
      </c>
      <c r="J2597" s="11">
        <v>26</v>
      </c>
      <c r="K2597" s="11"/>
      <c r="L2597" s="11"/>
      <c r="M2597" s="11" t="s">
        <v>18</v>
      </c>
      <c r="N2597" s="11">
        <f t="shared" si="280"/>
        <v>0</v>
      </c>
      <c r="O2597" s="11">
        <f t="shared" si="281"/>
        <v>0</v>
      </c>
      <c r="P2597" s="11">
        <f t="shared" si="282"/>
        <v>0</v>
      </c>
      <c r="Q2597" s="11">
        <f t="shared" si="283"/>
        <v>0</v>
      </c>
      <c r="R2597" s="11">
        <f t="shared" si="284"/>
        <v>0</v>
      </c>
      <c r="S2597" s="11">
        <f t="shared" si="285"/>
        <v>1</v>
      </c>
      <c r="T2597" s="9">
        <f t="shared" si="286"/>
        <v>0</v>
      </c>
    </row>
    <row r="2598" spans="1:20" ht="15" customHeight="1" x14ac:dyDescent="0.75">
      <c r="A2598" s="10">
        <v>1</v>
      </c>
      <c r="B2598" s="11">
        <v>15000</v>
      </c>
      <c r="C2598" s="11">
        <v>68000</v>
      </c>
      <c r="D2598" s="11">
        <v>96000</v>
      </c>
      <c r="E2598" s="11">
        <v>12</v>
      </c>
      <c r="F2598" s="11">
        <v>0</v>
      </c>
      <c r="G2598" s="11">
        <v>3</v>
      </c>
      <c r="H2598" s="11">
        <v>109.56666667</v>
      </c>
      <c r="I2598" s="11">
        <v>0</v>
      </c>
      <c r="J2598" s="11">
        <v>24</v>
      </c>
      <c r="K2598" s="11"/>
      <c r="L2598" s="11" t="s">
        <v>20</v>
      </c>
      <c r="M2598" s="11" t="s">
        <v>17</v>
      </c>
      <c r="N2598" s="11">
        <f t="shared" si="280"/>
        <v>0</v>
      </c>
      <c r="O2598" s="11">
        <f t="shared" si="281"/>
        <v>1</v>
      </c>
      <c r="P2598" s="11">
        <f t="shared" si="282"/>
        <v>0</v>
      </c>
      <c r="Q2598" s="11">
        <f t="shared" si="283"/>
        <v>0</v>
      </c>
      <c r="R2598" s="11">
        <f t="shared" si="284"/>
        <v>0</v>
      </c>
      <c r="S2598" s="11">
        <f t="shared" si="285"/>
        <v>0</v>
      </c>
      <c r="T2598" s="9">
        <f t="shared" si="286"/>
        <v>0</v>
      </c>
    </row>
    <row r="2599" spans="1:20" ht="15" customHeight="1" x14ac:dyDescent="0.75">
      <c r="A2599" s="10">
        <v>1</v>
      </c>
      <c r="B2599" s="11">
        <v>15000</v>
      </c>
      <c r="C2599" s="11">
        <v>62100</v>
      </c>
      <c r="D2599" s="11">
        <v>40000</v>
      </c>
      <c r="E2599" s="11">
        <v>1</v>
      </c>
      <c r="F2599" s="11">
        <v>0</v>
      </c>
      <c r="G2599" s="11">
        <v>0</v>
      </c>
      <c r="H2599" s="11">
        <v>111.6</v>
      </c>
      <c r="I2599" s="11">
        <v>2</v>
      </c>
      <c r="J2599" s="11">
        <v>13</v>
      </c>
      <c r="K2599" s="11"/>
      <c r="L2599" s="11" t="s">
        <v>20</v>
      </c>
      <c r="M2599" s="11" t="s">
        <v>18</v>
      </c>
      <c r="N2599" s="11">
        <f t="shared" si="280"/>
        <v>0</v>
      </c>
      <c r="O2599" s="11">
        <f t="shared" si="281"/>
        <v>0</v>
      </c>
      <c r="P2599" s="11">
        <f t="shared" si="282"/>
        <v>0</v>
      </c>
      <c r="Q2599" s="11">
        <f t="shared" si="283"/>
        <v>0</v>
      </c>
      <c r="R2599" s="11">
        <f t="shared" si="284"/>
        <v>0</v>
      </c>
      <c r="S2599" s="11">
        <f t="shared" si="285"/>
        <v>1</v>
      </c>
      <c r="T2599" s="9">
        <f t="shared" si="286"/>
        <v>0</v>
      </c>
    </row>
    <row r="2600" spans="1:20" ht="15" customHeight="1" x14ac:dyDescent="0.75">
      <c r="A2600" s="10">
        <v>1</v>
      </c>
      <c r="B2600" s="11">
        <v>15000</v>
      </c>
      <c r="C2600" s="11">
        <v>74000</v>
      </c>
      <c r="D2600" s="11">
        <v>90000</v>
      </c>
      <c r="E2600" s="11">
        <v>9</v>
      </c>
      <c r="F2600" s="11">
        <v>1</v>
      </c>
      <c r="G2600" s="11">
        <v>3</v>
      </c>
      <c r="H2600" s="11">
        <v>136.96666667</v>
      </c>
      <c r="I2600" s="11">
        <v>0</v>
      </c>
      <c r="J2600" s="11">
        <v>27</v>
      </c>
      <c r="K2600" s="11"/>
      <c r="L2600" s="11" t="s">
        <v>20</v>
      </c>
      <c r="M2600" s="11" t="s">
        <v>18</v>
      </c>
      <c r="N2600" s="11">
        <f t="shared" si="280"/>
        <v>0</v>
      </c>
      <c r="O2600" s="11">
        <f t="shared" si="281"/>
        <v>0</v>
      </c>
      <c r="P2600" s="11">
        <f t="shared" si="282"/>
        <v>0</v>
      </c>
      <c r="Q2600" s="11">
        <f t="shared" si="283"/>
        <v>0</v>
      </c>
      <c r="R2600" s="11">
        <f t="shared" si="284"/>
        <v>0</v>
      </c>
      <c r="S2600" s="11">
        <f t="shared" si="285"/>
        <v>1</v>
      </c>
      <c r="T2600" s="9">
        <f t="shared" si="286"/>
        <v>0</v>
      </c>
    </row>
    <row r="2601" spans="1:20" ht="15" customHeight="1" x14ac:dyDescent="0.75">
      <c r="A2601" s="10">
        <v>1</v>
      </c>
      <c r="B2601" s="11">
        <v>15000</v>
      </c>
      <c r="C2601" s="11">
        <v>16400</v>
      </c>
      <c r="D2601" s="11">
        <v>205950</v>
      </c>
      <c r="E2601" s="11">
        <v>10</v>
      </c>
      <c r="F2601" s="11">
        <v>8</v>
      </c>
      <c r="G2601" s="11">
        <v>3</v>
      </c>
      <c r="H2601" s="11">
        <v>135.93333333000001</v>
      </c>
      <c r="I2601" s="11">
        <v>11</v>
      </c>
      <c r="J2601" s="11">
        <v>42</v>
      </c>
      <c r="K2601" s="11"/>
      <c r="L2601" s="11" t="s">
        <v>20</v>
      </c>
      <c r="M2601" s="11" t="s">
        <v>17</v>
      </c>
      <c r="N2601" s="11">
        <f t="shared" si="280"/>
        <v>0</v>
      </c>
      <c r="O2601" s="11">
        <f t="shared" si="281"/>
        <v>1</v>
      </c>
      <c r="P2601" s="11">
        <f t="shared" si="282"/>
        <v>0</v>
      </c>
      <c r="Q2601" s="11">
        <f t="shared" si="283"/>
        <v>0</v>
      </c>
      <c r="R2601" s="11">
        <f t="shared" si="284"/>
        <v>0</v>
      </c>
      <c r="S2601" s="11">
        <f t="shared" si="285"/>
        <v>0</v>
      </c>
      <c r="T2601" s="9">
        <f t="shared" si="286"/>
        <v>0</v>
      </c>
    </row>
    <row r="2602" spans="1:20" ht="15" customHeight="1" x14ac:dyDescent="0.75">
      <c r="A2602" s="10">
        <v>1</v>
      </c>
      <c r="B2602" s="11">
        <v>15000</v>
      </c>
      <c r="C2602" s="11">
        <v>55300</v>
      </c>
      <c r="D2602" s="11">
        <v>81000</v>
      </c>
      <c r="E2602" s="11">
        <v>5.3</v>
      </c>
      <c r="F2602" s="11">
        <v>8</v>
      </c>
      <c r="G2602" s="11">
        <v>0</v>
      </c>
      <c r="H2602" s="11">
        <v>259.73333332999999</v>
      </c>
      <c r="I2602" s="11">
        <v>4</v>
      </c>
      <c r="J2602" s="11">
        <v>30</v>
      </c>
      <c r="K2602" s="11"/>
      <c r="L2602" s="11" t="s">
        <v>20</v>
      </c>
      <c r="M2602" s="11" t="s">
        <v>14</v>
      </c>
      <c r="N2602" s="11">
        <f t="shared" si="280"/>
        <v>0</v>
      </c>
      <c r="O2602" s="11">
        <f t="shared" si="281"/>
        <v>0</v>
      </c>
      <c r="P2602" s="11">
        <f t="shared" si="282"/>
        <v>1</v>
      </c>
      <c r="Q2602" s="11">
        <f t="shared" si="283"/>
        <v>0</v>
      </c>
      <c r="R2602" s="11">
        <f t="shared" si="284"/>
        <v>0</v>
      </c>
      <c r="S2602" s="11">
        <f t="shared" si="285"/>
        <v>0</v>
      </c>
      <c r="T2602" s="9">
        <f t="shared" si="286"/>
        <v>0</v>
      </c>
    </row>
    <row r="2603" spans="1:20" ht="15" customHeight="1" x14ac:dyDescent="0.75">
      <c r="A2603" s="10">
        <v>1</v>
      </c>
      <c r="B2603" s="11">
        <v>15000</v>
      </c>
      <c r="C2603" s="11">
        <v>166000</v>
      </c>
      <c r="D2603" s="11">
        <v>182175</v>
      </c>
      <c r="E2603" s="11">
        <v>3.5</v>
      </c>
      <c r="F2603" s="11">
        <v>4</v>
      </c>
      <c r="G2603" s="11">
        <v>0</v>
      </c>
      <c r="H2603" s="11">
        <v>74.066666667000007</v>
      </c>
      <c r="I2603" s="11">
        <v>2</v>
      </c>
      <c r="J2603" s="11">
        <v>14</v>
      </c>
      <c r="K2603" s="11"/>
      <c r="L2603" s="11" t="s">
        <v>20</v>
      </c>
      <c r="M2603" s="11"/>
      <c r="N2603" s="11">
        <f t="shared" si="280"/>
        <v>0</v>
      </c>
      <c r="O2603" s="11">
        <f t="shared" si="281"/>
        <v>0</v>
      </c>
      <c r="P2603" s="11">
        <f t="shared" si="282"/>
        <v>0</v>
      </c>
      <c r="Q2603" s="11">
        <f t="shared" si="283"/>
        <v>0</v>
      </c>
      <c r="R2603" s="11">
        <f t="shared" si="284"/>
        <v>0</v>
      </c>
      <c r="S2603" s="11">
        <f t="shared" si="285"/>
        <v>0</v>
      </c>
      <c r="T2603" s="9">
        <f t="shared" si="286"/>
        <v>0</v>
      </c>
    </row>
    <row r="2604" spans="1:20" ht="15" customHeight="1" x14ac:dyDescent="0.75">
      <c r="A2604" s="10">
        <v>1</v>
      </c>
      <c r="B2604" s="11">
        <v>15000</v>
      </c>
      <c r="C2604" s="11">
        <v>54000</v>
      </c>
      <c r="D2604" s="11">
        <v>72865</v>
      </c>
      <c r="E2604" s="11">
        <v>2.9</v>
      </c>
      <c r="F2604" s="11">
        <v>0</v>
      </c>
      <c r="G2604" s="11">
        <v>1</v>
      </c>
      <c r="H2604" s="11">
        <v>145.1</v>
      </c>
      <c r="I2604" s="11">
        <v>1</v>
      </c>
      <c r="J2604" s="11">
        <v>15</v>
      </c>
      <c r="K2604" s="11"/>
      <c r="L2604" s="11" t="s">
        <v>20</v>
      </c>
      <c r="M2604" s="11" t="s">
        <v>15</v>
      </c>
      <c r="N2604" s="11">
        <f t="shared" si="280"/>
        <v>0</v>
      </c>
      <c r="O2604" s="11">
        <f t="shared" si="281"/>
        <v>0</v>
      </c>
      <c r="P2604" s="11">
        <f t="shared" si="282"/>
        <v>0</v>
      </c>
      <c r="Q2604" s="11">
        <f t="shared" si="283"/>
        <v>1</v>
      </c>
      <c r="R2604" s="11">
        <f t="shared" si="284"/>
        <v>0</v>
      </c>
      <c r="S2604" s="11">
        <f t="shared" si="285"/>
        <v>0</v>
      </c>
      <c r="T2604" s="9">
        <f t="shared" si="286"/>
        <v>0</v>
      </c>
    </row>
    <row r="2605" spans="1:20" ht="15" customHeight="1" x14ac:dyDescent="0.75">
      <c r="A2605" s="10">
        <v>1</v>
      </c>
      <c r="B2605" s="11">
        <v>15000</v>
      </c>
      <c r="C2605" s="11">
        <v>47000</v>
      </c>
      <c r="D2605" s="11">
        <v>73900</v>
      </c>
      <c r="E2605" s="11">
        <v>2</v>
      </c>
      <c r="F2605" s="11">
        <v>1</v>
      </c>
      <c r="G2605" s="11">
        <v>5</v>
      </c>
      <c r="H2605" s="11">
        <v>73.099999999999994</v>
      </c>
      <c r="I2605" s="11">
        <v>1</v>
      </c>
      <c r="J2605" s="11">
        <v>16</v>
      </c>
      <c r="K2605" s="11"/>
      <c r="L2605" s="11" t="s">
        <v>20</v>
      </c>
      <c r="M2605" s="11" t="s">
        <v>15</v>
      </c>
      <c r="N2605" s="11">
        <f t="shared" si="280"/>
        <v>0</v>
      </c>
      <c r="O2605" s="11">
        <f t="shared" si="281"/>
        <v>0</v>
      </c>
      <c r="P2605" s="11">
        <f t="shared" si="282"/>
        <v>0</v>
      </c>
      <c r="Q2605" s="11">
        <f t="shared" si="283"/>
        <v>1</v>
      </c>
      <c r="R2605" s="11">
        <f t="shared" si="284"/>
        <v>0</v>
      </c>
      <c r="S2605" s="11">
        <f t="shared" si="285"/>
        <v>0</v>
      </c>
      <c r="T2605" s="9">
        <f t="shared" si="286"/>
        <v>0</v>
      </c>
    </row>
    <row r="2606" spans="1:20" ht="15" customHeight="1" x14ac:dyDescent="0.75">
      <c r="A2606" s="10">
        <v>1</v>
      </c>
      <c r="B2606" s="11">
        <v>15000</v>
      </c>
      <c r="C2606" s="11">
        <v>82000</v>
      </c>
      <c r="D2606" s="11">
        <v>130000</v>
      </c>
      <c r="E2606" s="11">
        <v>18</v>
      </c>
      <c r="F2606" s="11">
        <v>0</v>
      </c>
      <c r="G2606" s="11">
        <v>5</v>
      </c>
      <c r="H2606" s="11">
        <v>122.73333332999999</v>
      </c>
      <c r="I2606" s="11">
        <v>10</v>
      </c>
      <c r="J2606" s="11">
        <v>19</v>
      </c>
      <c r="K2606" s="11"/>
      <c r="L2606" s="11" t="s">
        <v>20</v>
      </c>
      <c r="M2606" s="11" t="s">
        <v>17</v>
      </c>
      <c r="N2606" s="11">
        <f t="shared" si="280"/>
        <v>0</v>
      </c>
      <c r="O2606" s="11">
        <f t="shared" si="281"/>
        <v>1</v>
      </c>
      <c r="P2606" s="11">
        <f t="shared" si="282"/>
        <v>0</v>
      </c>
      <c r="Q2606" s="11">
        <f t="shared" si="283"/>
        <v>0</v>
      </c>
      <c r="R2606" s="11">
        <f t="shared" si="284"/>
        <v>0</v>
      </c>
      <c r="S2606" s="11">
        <f t="shared" si="285"/>
        <v>0</v>
      </c>
      <c r="T2606" s="9">
        <f t="shared" si="286"/>
        <v>0</v>
      </c>
    </row>
    <row r="2607" spans="1:20" ht="15" customHeight="1" x14ac:dyDescent="0.75">
      <c r="A2607" s="10">
        <v>1</v>
      </c>
      <c r="B2607" s="11">
        <v>15000</v>
      </c>
      <c r="C2607" s="11">
        <v>61438</v>
      </c>
      <c r="D2607" s="11">
        <v>127300</v>
      </c>
      <c r="E2607" s="11">
        <v>4</v>
      </c>
      <c r="F2607" s="11">
        <v>1</v>
      </c>
      <c r="G2607" s="11">
        <v>3</v>
      </c>
      <c r="H2607" s="11">
        <v>134.26666667000001</v>
      </c>
      <c r="I2607" s="11">
        <v>1</v>
      </c>
      <c r="J2607" s="11">
        <v>17</v>
      </c>
      <c r="K2607" s="11"/>
      <c r="L2607" s="11" t="s">
        <v>20</v>
      </c>
      <c r="M2607" s="11" t="s">
        <v>19</v>
      </c>
      <c r="N2607" s="11">
        <f t="shared" si="280"/>
        <v>0</v>
      </c>
      <c r="O2607" s="11">
        <f t="shared" si="281"/>
        <v>0</v>
      </c>
      <c r="P2607" s="11">
        <f t="shared" si="282"/>
        <v>0</v>
      </c>
      <c r="Q2607" s="11">
        <f t="shared" si="283"/>
        <v>0</v>
      </c>
      <c r="R2607" s="11">
        <f t="shared" si="284"/>
        <v>0</v>
      </c>
      <c r="S2607" s="11">
        <f t="shared" si="285"/>
        <v>0</v>
      </c>
      <c r="T2607" s="9">
        <f t="shared" si="286"/>
        <v>0</v>
      </c>
    </row>
    <row r="2608" spans="1:20" ht="15" customHeight="1" x14ac:dyDescent="0.75">
      <c r="A2608" s="10">
        <v>1</v>
      </c>
      <c r="B2608" s="11">
        <v>15000</v>
      </c>
      <c r="C2608" s="11">
        <v>42000</v>
      </c>
      <c r="D2608" s="11">
        <v>111351</v>
      </c>
      <c r="E2608" s="11">
        <v>6</v>
      </c>
      <c r="F2608" s="11"/>
      <c r="G2608" s="11">
        <v>6</v>
      </c>
      <c r="H2608" s="11">
        <v>225.63333333</v>
      </c>
      <c r="I2608" s="11">
        <v>0</v>
      </c>
      <c r="J2608" s="11">
        <v>17</v>
      </c>
      <c r="K2608" s="11"/>
      <c r="L2608" s="11" t="s">
        <v>20</v>
      </c>
      <c r="M2608" s="11" t="s">
        <v>14</v>
      </c>
      <c r="N2608" s="11">
        <f t="shared" si="280"/>
        <v>0</v>
      </c>
      <c r="O2608" s="11">
        <f t="shared" si="281"/>
        <v>0</v>
      </c>
      <c r="P2608" s="11">
        <f t="shared" si="282"/>
        <v>1</v>
      </c>
      <c r="Q2608" s="11">
        <f t="shared" si="283"/>
        <v>0</v>
      </c>
      <c r="R2608" s="11">
        <f t="shared" si="284"/>
        <v>0</v>
      </c>
      <c r="S2608" s="11">
        <f t="shared" si="285"/>
        <v>0</v>
      </c>
      <c r="T2608" s="9">
        <f t="shared" si="286"/>
        <v>0</v>
      </c>
    </row>
    <row r="2609" spans="1:20" ht="15" customHeight="1" x14ac:dyDescent="0.75">
      <c r="A2609" s="10">
        <v>1</v>
      </c>
      <c r="B2609" s="11">
        <v>15000</v>
      </c>
      <c r="C2609" s="11">
        <v>79000</v>
      </c>
      <c r="D2609" s="11">
        <v>108000</v>
      </c>
      <c r="E2609" s="11">
        <v>0.4</v>
      </c>
      <c r="F2609" s="11">
        <v>0</v>
      </c>
      <c r="G2609" s="11">
        <v>0</v>
      </c>
      <c r="H2609" s="11">
        <v>385.5</v>
      </c>
      <c r="I2609" s="11">
        <v>3</v>
      </c>
      <c r="J2609" s="11">
        <v>31</v>
      </c>
      <c r="K2609" s="11"/>
      <c r="L2609" s="11" t="s">
        <v>13</v>
      </c>
      <c r="M2609" s="11" t="s">
        <v>14</v>
      </c>
      <c r="N2609" s="11">
        <f t="shared" si="280"/>
        <v>1</v>
      </c>
      <c r="O2609" s="11">
        <f t="shared" si="281"/>
        <v>0</v>
      </c>
      <c r="P2609" s="11">
        <f t="shared" si="282"/>
        <v>1</v>
      </c>
      <c r="Q2609" s="11">
        <f t="shared" si="283"/>
        <v>0</v>
      </c>
      <c r="R2609" s="11">
        <f t="shared" si="284"/>
        <v>0</v>
      </c>
      <c r="S2609" s="11">
        <f t="shared" si="285"/>
        <v>0</v>
      </c>
      <c r="T2609" s="9">
        <f t="shared" si="286"/>
        <v>385.5</v>
      </c>
    </row>
    <row r="2610" spans="1:20" ht="15" customHeight="1" x14ac:dyDescent="0.75">
      <c r="A2610" s="10">
        <v>1</v>
      </c>
      <c r="B2610" s="11">
        <v>15000</v>
      </c>
      <c r="C2610" s="11">
        <v>125000</v>
      </c>
      <c r="D2610" s="11">
        <v>177100</v>
      </c>
      <c r="E2610" s="11">
        <v>10</v>
      </c>
      <c r="F2610" s="11">
        <v>3</v>
      </c>
      <c r="G2610" s="11">
        <v>1</v>
      </c>
      <c r="H2610" s="11">
        <v>221.16666667000001</v>
      </c>
      <c r="I2610" s="11">
        <v>0</v>
      </c>
      <c r="J2610" s="11">
        <v>14</v>
      </c>
      <c r="K2610" s="11"/>
      <c r="L2610" s="11" t="s">
        <v>13</v>
      </c>
      <c r="M2610" s="11" t="s">
        <v>18</v>
      </c>
      <c r="N2610" s="11">
        <f t="shared" si="280"/>
        <v>1</v>
      </c>
      <c r="O2610" s="11">
        <f t="shared" si="281"/>
        <v>0</v>
      </c>
      <c r="P2610" s="11">
        <f t="shared" si="282"/>
        <v>0</v>
      </c>
      <c r="Q2610" s="11">
        <f t="shared" si="283"/>
        <v>0</v>
      </c>
      <c r="R2610" s="11">
        <f t="shared" si="284"/>
        <v>0</v>
      </c>
      <c r="S2610" s="11">
        <f t="shared" si="285"/>
        <v>1</v>
      </c>
      <c r="T2610" s="9">
        <f t="shared" si="286"/>
        <v>221.16666667000001</v>
      </c>
    </row>
    <row r="2611" spans="1:20" ht="15" customHeight="1" x14ac:dyDescent="0.75">
      <c r="A2611" s="10">
        <v>1</v>
      </c>
      <c r="B2611" s="11">
        <v>15000</v>
      </c>
      <c r="C2611" s="11">
        <v>77544</v>
      </c>
      <c r="D2611" s="11">
        <v>102000</v>
      </c>
      <c r="E2611" s="11">
        <v>4</v>
      </c>
      <c r="F2611" s="11">
        <v>0</v>
      </c>
      <c r="G2611" s="11">
        <v>0</v>
      </c>
      <c r="H2611" s="11">
        <v>11.7</v>
      </c>
      <c r="I2611" s="11">
        <v>2</v>
      </c>
      <c r="J2611" s="11">
        <v>35</v>
      </c>
      <c r="K2611" s="11"/>
      <c r="L2611" s="11" t="s">
        <v>20</v>
      </c>
      <c r="M2611" s="11" t="s">
        <v>16</v>
      </c>
      <c r="N2611" s="11">
        <f t="shared" si="280"/>
        <v>0</v>
      </c>
      <c r="O2611" s="11">
        <f t="shared" si="281"/>
        <v>0</v>
      </c>
      <c r="P2611" s="11">
        <f t="shared" si="282"/>
        <v>0</v>
      </c>
      <c r="Q2611" s="11">
        <f t="shared" si="283"/>
        <v>0</v>
      </c>
      <c r="R2611" s="11">
        <f t="shared" si="284"/>
        <v>1</v>
      </c>
      <c r="S2611" s="11">
        <f t="shared" si="285"/>
        <v>0</v>
      </c>
      <c r="T2611" s="9">
        <f t="shared" si="286"/>
        <v>0</v>
      </c>
    </row>
    <row r="2612" spans="1:20" ht="15" customHeight="1" x14ac:dyDescent="0.75">
      <c r="A2612" s="10">
        <v>1</v>
      </c>
      <c r="B2612" s="11">
        <v>15000</v>
      </c>
      <c r="C2612" s="11">
        <v>61265</v>
      </c>
      <c r="D2612" s="11"/>
      <c r="E2612" s="11">
        <v>22</v>
      </c>
      <c r="F2612" s="11">
        <v>0</v>
      </c>
      <c r="G2612" s="11">
        <v>0</v>
      </c>
      <c r="H2612" s="11">
        <v>186.66666667000001</v>
      </c>
      <c r="I2612" s="11">
        <v>1</v>
      </c>
      <c r="J2612" s="11">
        <v>21</v>
      </c>
      <c r="K2612" s="11"/>
      <c r="L2612" s="11" t="s">
        <v>20</v>
      </c>
      <c r="M2612" s="11" t="s">
        <v>15</v>
      </c>
      <c r="N2612" s="11">
        <f t="shared" si="280"/>
        <v>0</v>
      </c>
      <c r="O2612" s="11">
        <f t="shared" si="281"/>
        <v>0</v>
      </c>
      <c r="P2612" s="11">
        <f t="shared" si="282"/>
        <v>0</v>
      </c>
      <c r="Q2612" s="11">
        <f t="shared" si="283"/>
        <v>1</v>
      </c>
      <c r="R2612" s="11">
        <f t="shared" si="284"/>
        <v>0</v>
      </c>
      <c r="S2612" s="11">
        <f t="shared" si="285"/>
        <v>0</v>
      </c>
      <c r="T2612" s="9">
        <f t="shared" si="286"/>
        <v>0</v>
      </c>
    </row>
    <row r="2613" spans="1:20" ht="15" customHeight="1" x14ac:dyDescent="0.75">
      <c r="A2613" s="10">
        <v>0</v>
      </c>
      <c r="B2613" s="11">
        <v>15000</v>
      </c>
      <c r="C2613" s="11">
        <v>96983</v>
      </c>
      <c r="D2613" s="11">
        <v>140487</v>
      </c>
      <c r="E2613" s="11">
        <v>15</v>
      </c>
      <c r="F2613" s="11">
        <v>0</v>
      </c>
      <c r="G2613" s="11">
        <v>0</v>
      </c>
      <c r="H2613" s="11">
        <v>132.42191904000001</v>
      </c>
      <c r="I2613" s="11">
        <v>4</v>
      </c>
      <c r="J2613" s="11">
        <v>21</v>
      </c>
      <c r="K2613" s="11">
        <v>35.348485897000003</v>
      </c>
      <c r="L2613" s="11" t="s">
        <v>13</v>
      </c>
      <c r="M2613" s="11" t="s">
        <v>18</v>
      </c>
      <c r="N2613" s="11">
        <f t="shared" si="280"/>
        <v>1</v>
      </c>
      <c r="O2613" s="11">
        <f t="shared" si="281"/>
        <v>0</v>
      </c>
      <c r="P2613" s="11">
        <f t="shared" si="282"/>
        <v>0</v>
      </c>
      <c r="Q2613" s="11">
        <f t="shared" si="283"/>
        <v>0</v>
      </c>
      <c r="R2613" s="11">
        <f t="shared" si="284"/>
        <v>0</v>
      </c>
      <c r="S2613" s="11">
        <f t="shared" si="285"/>
        <v>1</v>
      </c>
      <c r="T2613" s="9">
        <f t="shared" si="286"/>
        <v>132.42191904000001</v>
      </c>
    </row>
    <row r="2614" spans="1:20" ht="15" customHeight="1" x14ac:dyDescent="0.75">
      <c r="A2614" s="10">
        <v>0</v>
      </c>
      <c r="B2614" s="11">
        <v>15000</v>
      </c>
      <c r="C2614" s="11">
        <v>26284</v>
      </c>
      <c r="D2614" s="11">
        <v>40908</v>
      </c>
      <c r="E2614" s="11">
        <v>20</v>
      </c>
      <c r="F2614" s="11">
        <v>0</v>
      </c>
      <c r="G2614" s="11">
        <v>1</v>
      </c>
      <c r="H2614" s="11">
        <v>198.83120374999999</v>
      </c>
      <c r="I2614" s="11">
        <v>1</v>
      </c>
      <c r="J2614" s="11">
        <v>16</v>
      </c>
      <c r="K2614" s="11">
        <v>32.012392304999999</v>
      </c>
      <c r="L2614" s="11" t="s">
        <v>20</v>
      </c>
      <c r="M2614" s="11" t="s">
        <v>18</v>
      </c>
      <c r="N2614" s="11">
        <f t="shared" si="280"/>
        <v>0</v>
      </c>
      <c r="O2614" s="11">
        <f t="shared" si="281"/>
        <v>0</v>
      </c>
      <c r="P2614" s="11">
        <f t="shared" si="282"/>
        <v>0</v>
      </c>
      <c r="Q2614" s="11">
        <f t="shared" si="283"/>
        <v>0</v>
      </c>
      <c r="R2614" s="11">
        <f t="shared" si="284"/>
        <v>0</v>
      </c>
      <c r="S2614" s="11">
        <f t="shared" si="285"/>
        <v>1</v>
      </c>
      <c r="T2614" s="9">
        <f t="shared" si="286"/>
        <v>0</v>
      </c>
    </row>
    <row r="2615" spans="1:20" ht="15" customHeight="1" x14ac:dyDescent="0.75">
      <c r="A2615" s="10">
        <v>0</v>
      </c>
      <c r="B2615" s="11">
        <v>15000</v>
      </c>
      <c r="C2615" s="11">
        <v>5627</v>
      </c>
      <c r="D2615" s="11">
        <v>64962</v>
      </c>
      <c r="E2615" s="11">
        <v>0</v>
      </c>
      <c r="F2615" s="11">
        <v>0</v>
      </c>
      <c r="G2615" s="11">
        <v>0</v>
      </c>
      <c r="H2615" s="11">
        <v>341.50208471000002</v>
      </c>
      <c r="I2615" s="11">
        <v>0</v>
      </c>
      <c r="J2615" s="11">
        <v>6</v>
      </c>
      <c r="K2615" s="11">
        <v>39.996710401999998</v>
      </c>
      <c r="L2615" s="11" t="s">
        <v>20</v>
      </c>
      <c r="M2615" s="11" t="s">
        <v>16</v>
      </c>
      <c r="N2615" s="11">
        <f t="shared" si="280"/>
        <v>0</v>
      </c>
      <c r="O2615" s="11">
        <f t="shared" si="281"/>
        <v>0</v>
      </c>
      <c r="P2615" s="11">
        <f t="shared" si="282"/>
        <v>0</v>
      </c>
      <c r="Q2615" s="11">
        <f t="shared" si="283"/>
        <v>0</v>
      </c>
      <c r="R2615" s="11">
        <f t="shared" si="284"/>
        <v>1</v>
      </c>
      <c r="S2615" s="11">
        <f t="shared" si="285"/>
        <v>0</v>
      </c>
      <c r="T2615" s="9">
        <f t="shared" si="286"/>
        <v>0</v>
      </c>
    </row>
    <row r="2616" spans="1:20" ht="15" customHeight="1" x14ac:dyDescent="0.75">
      <c r="A2616" s="10">
        <v>0</v>
      </c>
      <c r="B2616" s="11">
        <v>15000</v>
      </c>
      <c r="C2616" s="11">
        <v>46867</v>
      </c>
      <c r="D2616" s="11">
        <v>67529</v>
      </c>
      <c r="E2616" s="11">
        <v>7</v>
      </c>
      <c r="F2616" s="11">
        <v>0</v>
      </c>
      <c r="G2616" s="11">
        <v>0</v>
      </c>
      <c r="H2616" s="11">
        <v>133.78758095000001</v>
      </c>
      <c r="I2616" s="11">
        <v>3</v>
      </c>
      <c r="J2616" s="11">
        <v>48</v>
      </c>
      <c r="K2616" s="11">
        <v>31.486460830999999</v>
      </c>
      <c r="L2616" s="11" t="s">
        <v>20</v>
      </c>
      <c r="M2616" s="11" t="s">
        <v>14</v>
      </c>
      <c r="N2616" s="11">
        <f t="shared" si="280"/>
        <v>0</v>
      </c>
      <c r="O2616" s="11">
        <f t="shared" si="281"/>
        <v>0</v>
      </c>
      <c r="P2616" s="11">
        <f t="shared" si="282"/>
        <v>1</v>
      </c>
      <c r="Q2616" s="11">
        <f t="shared" si="283"/>
        <v>0</v>
      </c>
      <c r="R2616" s="11">
        <f t="shared" si="284"/>
        <v>0</v>
      </c>
      <c r="S2616" s="11">
        <f t="shared" si="285"/>
        <v>0</v>
      </c>
      <c r="T2616" s="9">
        <f t="shared" si="286"/>
        <v>0</v>
      </c>
    </row>
    <row r="2617" spans="1:20" ht="15" customHeight="1" x14ac:dyDescent="0.75">
      <c r="A2617" s="10">
        <v>0</v>
      </c>
      <c r="B2617" s="11">
        <v>15000</v>
      </c>
      <c r="C2617" s="11">
        <v>73187</v>
      </c>
      <c r="D2617" s="11">
        <v>111623</v>
      </c>
      <c r="E2617" s="11">
        <v>4</v>
      </c>
      <c r="F2617" s="11">
        <v>0</v>
      </c>
      <c r="G2617" s="11">
        <v>0</v>
      </c>
      <c r="H2617" s="11">
        <v>98.139893685000004</v>
      </c>
      <c r="I2617" s="11">
        <v>2</v>
      </c>
      <c r="J2617" s="11">
        <v>14</v>
      </c>
      <c r="K2617" s="11">
        <v>36.237233670999998</v>
      </c>
      <c r="L2617" s="11" t="s">
        <v>20</v>
      </c>
      <c r="M2617" s="11" t="s">
        <v>14</v>
      </c>
      <c r="N2617" s="11">
        <f t="shared" si="280"/>
        <v>0</v>
      </c>
      <c r="O2617" s="11">
        <f t="shared" si="281"/>
        <v>0</v>
      </c>
      <c r="P2617" s="11">
        <f t="shared" si="282"/>
        <v>1</v>
      </c>
      <c r="Q2617" s="11">
        <f t="shared" si="283"/>
        <v>0</v>
      </c>
      <c r="R2617" s="11">
        <f t="shared" si="284"/>
        <v>0</v>
      </c>
      <c r="S2617" s="11">
        <f t="shared" si="285"/>
        <v>0</v>
      </c>
      <c r="T2617" s="9">
        <f t="shared" si="286"/>
        <v>0</v>
      </c>
    </row>
    <row r="2618" spans="1:20" ht="15" customHeight="1" x14ac:dyDescent="0.75">
      <c r="A2618" s="10">
        <v>0</v>
      </c>
      <c r="B2618" s="11">
        <v>15000</v>
      </c>
      <c r="C2618" s="11">
        <v>65584</v>
      </c>
      <c r="D2618" s="11">
        <v>92582</v>
      </c>
      <c r="E2618" s="11">
        <v>10</v>
      </c>
      <c r="F2618" s="11">
        <v>0</v>
      </c>
      <c r="G2618" s="11">
        <v>0</v>
      </c>
      <c r="H2618" s="11">
        <v>82.948973217000002</v>
      </c>
      <c r="I2618" s="11">
        <v>2</v>
      </c>
      <c r="J2618" s="11">
        <v>10</v>
      </c>
      <c r="K2618" s="11">
        <v>34.317240798999997</v>
      </c>
      <c r="L2618" s="11" t="s">
        <v>20</v>
      </c>
      <c r="M2618" s="11" t="s">
        <v>14</v>
      </c>
      <c r="N2618" s="11">
        <f t="shared" si="280"/>
        <v>0</v>
      </c>
      <c r="O2618" s="11">
        <f t="shared" si="281"/>
        <v>0</v>
      </c>
      <c r="P2618" s="11">
        <f t="shared" si="282"/>
        <v>1</v>
      </c>
      <c r="Q2618" s="11">
        <f t="shared" si="283"/>
        <v>0</v>
      </c>
      <c r="R2618" s="11">
        <f t="shared" si="284"/>
        <v>0</v>
      </c>
      <c r="S2618" s="11">
        <f t="shared" si="285"/>
        <v>0</v>
      </c>
      <c r="T2618" s="9">
        <f t="shared" si="286"/>
        <v>0</v>
      </c>
    </row>
    <row r="2619" spans="1:20" ht="15" customHeight="1" x14ac:dyDescent="0.75">
      <c r="A2619" s="10">
        <v>0</v>
      </c>
      <c r="B2619" s="11">
        <v>15000</v>
      </c>
      <c r="C2619" s="11"/>
      <c r="D2619" s="11">
        <v>68020</v>
      </c>
      <c r="E2619" s="11">
        <v>1</v>
      </c>
      <c r="F2619" s="11">
        <v>0</v>
      </c>
      <c r="G2619" s="11">
        <v>0</v>
      </c>
      <c r="H2619" s="11"/>
      <c r="I2619" s="11">
        <v>0</v>
      </c>
      <c r="J2619" s="11">
        <v>0</v>
      </c>
      <c r="K2619" s="11">
        <v>1.9206943670000001</v>
      </c>
      <c r="L2619" s="11"/>
      <c r="M2619" s="11"/>
      <c r="N2619" s="11">
        <f t="shared" si="280"/>
        <v>0</v>
      </c>
      <c r="O2619" s="11">
        <f t="shared" si="281"/>
        <v>0</v>
      </c>
      <c r="P2619" s="11">
        <f t="shared" si="282"/>
        <v>0</v>
      </c>
      <c r="Q2619" s="11">
        <f t="shared" si="283"/>
        <v>0</v>
      </c>
      <c r="R2619" s="11">
        <f t="shared" si="284"/>
        <v>0</v>
      </c>
      <c r="S2619" s="11">
        <f t="shared" si="285"/>
        <v>0</v>
      </c>
      <c r="T2619" s="9">
        <f t="shared" si="286"/>
        <v>0</v>
      </c>
    </row>
    <row r="2620" spans="1:20" ht="15" customHeight="1" x14ac:dyDescent="0.75">
      <c r="A2620" s="10">
        <v>0</v>
      </c>
      <c r="B2620" s="11">
        <v>15000</v>
      </c>
      <c r="C2620" s="11">
        <v>27954</v>
      </c>
      <c r="D2620" s="11">
        <v>79333</v>
      </c>
      <c r="E2620" s="11"/>
      <c r="F2620" s="11">
        <v>0</v>
      </c>
      <c r="G2620" s="11">
        <v>0</v>
      </c>
      <c r="H2620" s="11">
        <v>256.00380539999998</v>
      </c>
      <c r="I2620" s="11">
        <v>1</v>
      </c>
      <c r="J2620" s="11">
        <v>49</v>
      </c>
      <c r="K2620" s="11">
        <v>42.581948930999999</v>
      </c>
      <c r="L2620" s="11" t="s">
        <v>13</v>
      </c>
      <c r="M2620" s="11" t="s">
        <v>14</v>
      </c>
      <c r="N2620" s="11">
        <f t="shared" si="280"/>
        <v>1</v>
      </c>
      <c r="O2620" s="11">
        <f t="shared" si="281"/>
        <v>0</v>
      </c>
      <c r="P2620" s="11">
        <f t="shared" si="282"/>
        <v>1</v>
      </c>
      <c r="Q2620" s="11">
        <f t="shared" si="283"/>
        <v>0</v>
      </c>
      <c r="R2620" s="11">
        <f t="shared" si="284"/>
        <v>0</v>
      </c>
      <c r="S2620" s="11">
        <f t="shared" si="285"/>
        <v>0</v>
      </c>
      <c r="T2620" s="9">
        <f t="shared" si="286"/>
        <v>256.00380539999998</v>
      </c>
    </row>
    <row r="2621" spans="1:20" ht="15" customHeight="1" x14ac:dyDescent="0.75">
      <c r="A2621" s="10">
        <v>0</v>
      </c>
      <c r="B2621" s="11">
        <v>15000</v>
      </c>
      <c r="C2621" s="11">
        <v>84832</v>
      </c>
      <c r="D2621" s="11">
        <v>107207</v>
      </c>
      <c r="E2621" s="11">
        <v>19</v>
      </c>
      <c r="F2621" s="11">
        <v>0</v>
      </c>
      <c r="G2621" s="11">
        <v>0</v>
      </c>
      <c r="H2621" s="11">
        <v>124.45053234</v>
      </c>
      <c r="I2621" s="11">
        <v>4</v>
      </c>
      <c r="J2621" s="11">
        <v>23</v>
      </c>
      <c r="K2621" s="11">
        <v>28.558183481</v>
      </c>
      <c r="L2621" s="11" t="s">
        <v>13</v>
      </c>
      <c r="M2621" s="11" t="s">
        <v>14</v>
      </c>
      <c r="N2621" s="11">
        <f t="shared" si="280"/>
        <v>1</v>
      </c>
      <c r="O2621" s="11">
        <f t="shared" si="281"/>
        <v>0</v>
      </c>
      <c r="P2621" s="11">
        <f t="shared" si="282"/>
        <v>1</v>
      </c>
      <c r="Q2621" s="11">
        <f t="shared" si="283"/>
        <v>0</v>
      </c>
      <c r="R2621" s="11">
        <f t="shared" si="284"/>
        <v>0</v>
      </c>
      <c r="S2621" s="11">
        <f t="shared" si="285"/>
        <v>0</v>
      </c>
      <c r="T2621" s="9">
        <f t="shared" si="286"/>
        <v>124.45053234</v>
      </c>
    </row>
    <row r="2622" spans="1:20" ht="15" customHeight="1" x14ac:dyDescent="0.75">
      <c r="A2622" s="10">
        <v>0</v>
      </c>
      <c r="B2622" s="11">
        <v>15000</v>
      </c>
      <c r="C2622" s="11">
        <v>89165</v>
      </c>
      <c r="D2622" s="11">
        <v>106392</v>
      </c>
      <c r="E2622" s="11">
        <v>12</v>
      </c>
      <c r="F2622" s="11"/>
      <c r="G2622" s="11">
        <v>2</v>
      </c>
      <c r="H2622" s="11">
        <v>166.08501799000001</v>
      </c>
      <c r="I2622" s="11">
        <v>0</v>
      </c>
      <c r="J2622" s="11">
        <v>17</v>
      </c>
      <c r="K2622" s="11">
        <v>35.033102503999999</v>
      </c>
      <c r="L2622" s="11" t="s">
        <v>20</v>
      </c>
      <c r="M2622" s="11" t="s">
        <v>16</v>
      </c>
      <c r="N2622" s="11">
        <f t="shared" si="280"/>
        <v>0</v>
      </c>
      <c r="O2622" s="11">
        <f t="shared" si="281"/>
        <v>0</v>
      </c>
      <c r="P2622" s="11">
        <f t="shared" si="282"/>
        <v>0</v>
      </c>
      <c r="Q2622" s="11">
        <f t="shared" si="283"/>
        <v>0</v>
      </c>
      <c r="R2622" s="11">
        <f t="shared" si="284"/>
        <v>1</v>
      </c>
      <c r="S2622" s="11">
        <f t="shared" si="285"/>
        <v>0</v>
      </c>
      <c r="T2622" s="9">
        <f t="shared" si="286"/>
        <v>0</v>
      </c>
    </row>
    <row r="2623" spans="1:20" ht="15" customHeight="1" x14ac:dyDescent="0.75">
      <c r="A2623" s="10">
        <v>0</v>
      </c>
      <c r="B2623" s="11">
        <v>15000</v>
      </c>
      <c r="C2623" s="11">
        <v>44623</v>
      </c>
      <c r="D2623" s="11">
        <v>72225</v>
      </c>
      <c r="E2623" s="11">
        <v>1</v>
      </c>
      <c r="F2623" s="11">
        <v>0</v>
      </c>
      <c r="G2623" s="11">
        <v>0</v>
      </c>
      <c r="H2623" s="11">
        <v>268.4203579</v>
      </c>
      <c r="I2623" s="11">
        <v>0</v>
      </c>
      <c r="J2623" s="11">
        <v>21</v>
      </c>
      <c r="K2623" s="11">
        <v>28.131580419999999</v>
      </c>
      <c r="L2623" s="11" t="s">
        <v>20</v>
      </c>
      <c r="M2623" s="11" t="s">
        <v>14</v>
      </c>
      <c r="N2623" s="11">
        <f t="shared" si="280"/>
        <v>0</v>
      </c>
      <c r="O2623" s="11">
        <f t="shared" si="281"/>
        <v>0</v>
      </c>
      <c r="P2623" s="11">
        <f t="shared" si="282"/>
        <v>1</v>
      </c>
      <c r="Q2623" s="11">
        <f t="shared" si="283"/>
        <v>0</v>
      </c>
      <c r="R2623" s="11">
        <f t="shared" si="284"/>
        <v>0</v>
      </c>
      <c r="S2623" s="11">
        <f t="shared" si="285"/>
        <v>0</v>
      </c>
      <c r="T2623" s="9">
        <f t="shared" si="286"/>
        <v>0</v>
      </c>
    </row>
    <row r="2624" spans="1:20" ht="15" customHeight="1" x14ac:dyDescent="0.75">
      <c r="A2624" s="10">
        <v>0</v>
      </c>
      <c r="B2624" s="11">
        <v>15100</v>
      </c>
      <c r="C2624" s="11">
        <v>140193</v>
      </c>
      <c r="D2624" s="11">
        <v>176342</v>
      </c>
      <c r="E2624" s="11">
        <v>11</v>
      </c>
      <c r="F2624" s="11">
        <v>0</v>
      </c>
      <c r="G2624" s="11">
        <v>0</v>
      </c>
      <c r="H2624" s="11">
        <v>248.18841904999999</v>
      </c>
      <c r="I2624" s="11">
        <v>0</v>
      </c>
      <c r="J2624" s="11">
        <v>20</v>
      </c>
      <c r="K2624" s="11">
        <v>30.080158195999999</v>
      </c>
      <c r="L2624" s="11" t="s">
        <v>20</v>
      </c>
      <c r="M2624" s="11" t="s">
        <v>17</v>
      </c>
      <c r="N2624" s="11">
        <f t="shared" si="280"/>
        <v>0</v>
      </c>
      <c r="O2624" s="11">
        <f t="shared" si="281"/>
        <v>1</v>
      </c>
      <c r="P2624" s="11">
        <f t="shared" si="282"/>
        <v>0</v>
      </c>
      <c r="Q2624" s="11">
        <f t="shared" si="283"/>
        <v>0</v>
      </c>
      <c r="R2624" s="11">
        <f t="shared" si="284"/>
        <v>0</v>
      </c>
      <c r="S2624" s="11">
        <f t="shared" si="285"/>
        <v>0</v>
      </c>
      <c r="T2624" s="9">
        <f t="shared" si="286"/>
        <v>0</v>
      </c>
    </row>
    <row r="2625" spans="1:20" ht="15" customHeight="1" x14ac:dyDescent="0.75">
      <c r="A2625" s="10">
        <v>0</v>
      </c>
      <c r="B2625" s="11">
        <v>15100</v>
      </c>
      <c r="C2625" s="11">
        <v>81461</v>
      </c>
      <c r="D2625" s="11">
        <v>93548</v>
      </c>
      <c r="E2625" s="11">
        <v>2</v>
      </c>
      <c r="F2625" s="11">
        <v>0</v>
      </c>
      <c r="G2625" s="11">
        <v>0</v>
      </c>
      <c r="H2625" s="11">
        <v>160.1036</v>
      </c>
      <c r="I2625" s="11">
        <v>0</v>
      </c>
      <c r="J2625" s="11">
        <v>22</v>
      </c>
      <c r="K2625" s="11">
        <v>41.007363531000003</v>
      </c>
      <c r="L2625" s="11" t="s">
        <v>20</v>
      </c>
      <c r="M2625" s="11" t="s">
        <v>14</v>
      </c>
      <c r="N2625" s="11">
        <f t="shared" si="280"/>
        <v>0</v>
      </c>
      <c r="O2625" s="11">
        <f t="shared" si="281"/>
        <v>0</v>
      </c>
      <c r="P2625" s="11">
        <f t="shared" si="282"/>
        <v>1</v>
      </c>
      <c r="Q2625" s="11">
        <f t="shared" si="283"/>
        <v>0</v>
      </c>
      <c r="R2625" s="11">
        <f t="shared" si="284"/>
        <v>0</v>
      </c>
      <c r="S2625" s="11">
        <f t="shared" si="285"/>
        <v>0</v>
      </c>
      <c r="T2625" s="9">
        <f t="shared" si="286"/>
        <v>0</v>
      </c>
    </row>
    <row r="2626" spans="1:20" ht="15" customHeight="1" x14ac:dyDescent="0.75">
      <c r="A2626" s="10">
        <v>1</v>
      </c>
      <c r="B2626" s="11">
        <v>15100</v>
      </c>
      <c r="C2626" s="11">
        <v>45351</v>
      </c>
      <c r="D2626" s="11">
        <v>65481</v>
      </c>
      <c r="E2626" s="11">
        <v>4</v>
      </c>
      <c r="F2626" s="11">
        <v>0</v>
      </c>
      <c r="G2626" s="11">
        <v>0</v>
      </c>
      <c r="H2626" s="11">
        <v>91.715292520999995</v>
      </c>
      <c r="I2626" s="11">
        <v>9</v>
      </c>
      <c r="J2626" s="11">
        <v>18</v>
      </c>
      <c r="K2626" s="11">
        <v>39.070153046000001</v>
      </c>
      <c r="L2626" s="11" t="s">
        <v>20</v>
      </c>
      <c r="M2626" s="11" t="s">
        <v>14</v>
      </c>
      <c r="N2626" s="11">
        <f t="shared" si="280"/>
        <v>0</v>
      </c>
      <c r="O2626" s="11">
        <f t="shared" si="281"/>
        <v>0</v>
      </c>
      <c r="P2626" s="11">
        <f t="shared" si="282"/>
        <v>1</v>
      </c>
      <c r="Q2626" s="11">
        <f t="shared" si="283"/>
        <v>0</v>
      </c>
      <c r="R2626" s="11">
        <f t="shared" si="284"/>
        <v>0</v>
      </c>
      <c r="S2626" s="11">
        <f t="shared" si="285"/>
        <v>0</v>
      </c>
      <c r="T2626" s="9">
        <f t="shared" si="286"/>
        <v>0</v>
      </c>
    </row>
    <row r="2627" spans="1:20" ht="15" customHeight="1" x14ac:dyDescent="0.75">
      <c r="A2627" s="10">
        <v>0</v>
      </c>
      <c r="B2627" s="11">
        <v>15100</v>
      </c>
      <c r="C2627" s="11"/>
      <c r="D2627" s="11">
        <v>53238</v>
      </c>
      <c r="E2627" s="11"/>
      <c r="F2627" s="11"/>
      <c r="G2627" s="11"/>
      <c r="H2627" s="11">
        <v>350.96116447000003</v>
      </c>
      <c r="I2627" s="11"/>
      <c r="J2627" s="11">
        <v>16</v>
      </c>
      <c r="K2627" s="11">
        <v>34.055847665000002</v>
      </c>
      <c r="L2627" s="11" t="s">
        <v>20</v>
      </c>
      <c r="M2627" s="11" t="s">
        <v>14</v>
      </c>
      <c r="N2627" s="11">
        <f t="shared" ref="N2627:N2690" si="287">IF(L2627="HomeImp",1,0)</f>
        <v>0</v>
      </c>
      <c r="O2627" s="11">
        <f t="shared" ref="O2627:O2690" si="288">IF(M2627="Mgr",1,0)</f>
        <v>0</v>
      </c>
      <c r="P2627" s="11">
        <f t="shared" ref="P2627:P2690" si="289">IF(M2627="Other",1,0)</f>
        <v>1</v>
      </c>
      <c r="Q2627" s="11">
        <f t="shared" ref="Q2627:Q2690" si="290">IF(M2627="Office",1,0)</f>
        <v>0</v>
      </c>
      <c r="R2627" s="11">
        <f t="shared" ref="R2627:R2690" si="291">IF(M2627="Sales",1,0)</f>
        <v>0</v>
      </c>
      <c r="S2627" s="11">
        <f t="shared" ref="S2627:S2690" si="292">IF(M2627="ProfExe",1,0)</f>
        <v>0</v>
      </c>
      <c r="T2627" s="9">
        <f t="shared" ref="T2627:T2690" si="293">H2627*N2627</f>
        <v>0</v>
      </c>
    </row>
    <row r="2628" spans="1:20" ht="15" customHeight="1" x14ac:dyDescent="0.75">
      <c r="A2628" s="10">
        <v>0</v>
      </c>
      <c r="B2628" s="11">
        <v>15100</v>
      </c>
      <c r="C2628" s="11">
        <v>73505</v>
      </c>
      <c r="D2628" s="11">
        <v>109656</v>
      </c>
      <c r="E2628" s="11">
        <v>5</v>
      </c>
      <c r="F2628" s="11">
        <v>0</v>
      </c>
      <c r="G2628" s="11">
        <v>0</v>
      </c>
      <c r="H2628" s="11">
        <v>81.964151286000003</v>
      </c>
      <c r="I2628" s="11">
        <v>2</v>
      </c>
      <c r="J2628" s="11">
        <v>13</v>
      </c>
      <c r="K2628" s="11">
        <v>36.461210536000003</v>
      </c>
      <c r="L2628" s="11" t="s">
        <v>20</v>
      </c>
      <c r="M2628" s="11" t="s">
        <v>14</v>
      </c>
      <c r="N2628" s="11">
        <f t="shared" si="287"/>
        <v>0</v>
      </c>
      <c r="O2628" s="11">
        <f t="shared" si="288"/>
        <v>0</v>
      </c>
      <c r="P2628" s="11">
        <f t="shared" si="289"/>
        <v>1</v>
      </c>
      <c r="Q2628" s="11">
        <f t="shared" si="290"/>
        <v>0</v>
      </c>
      <c r="R2628" s="11">
        <f t="shared" si="291"/>
        <v>0</v>
      </c>
      <c r="S2628" s="11">
        <f t="shared" si="292"/>
        <v>0</v>
      </c>
      <c r="T2628" s="9">
        <f t="shared" si="293"/>
        <v>0</v>
      </c>
    </row>
    <row r="2629" spans="1:20" ht="15" customHeight="1" x14ac:dyDescent="0.75">
      <c r="A2629" s="10">
        <v>0</v>
      </c>
      <c r="B2629" s="11">
        <v>15100</v>
      </c>
      <c r="C2629" s="11">
        <v>72645</v>
      </c>
      <c r="D2629" s="11">
        <v>106343</v>
      </c>
      <c r="E2629" s="11">
        <v>5</v>
      </c>
      <c r="F2629" s="11">
        <v>0</v>
      </c>
      <c r="G2629" s="11">
        <v>0</v>
      </c>
      <c r="H2629" s="11">
        <v>80.772149905999996</v>
      </c>
      <c r="I2629" s="11">
        <v>2</v>
      </c>
      <c r="J2629" s="11">
        <v>13</v>
      </c>
      <c r="K2629" s="11">
        <v>34.475596781</v>
      </c>
      <c r="L2629" s="11" t="s">
        <v>20</v>
      </c>
      <c r="M2629" s="11" t="s">
        <v>14</v>
      </c>
      <c r="N2629" s="11">
        <f t="shared" si="287"/>
        <v>0</v>
      </c>
      <c r="O2629" s="11">
        <f t="shared" si="288"/>
        <v>0</v>
      </c>
      <c r="P2629" s="11">
        <f t="shared" si="289"/>
        <v>1</v>
      </c>
      <c r="Q2629" s="11">
        <f t="shared" si="290"/>
        <v>0</v>
      </c>
      <c r="R2629" s="11">
        <f t="shared" si="291"/>
        <v>0</v>
      </c>
      <c r="S2629" s="11">
        <f t="shared" si="292"/>
        <v>0</v>
      </c>
      <c r="T2629" s="9">
        <f t="shared" si="293"/>
        <v>0</v>
      </c>
    </row>
    <row r="2630" spans="1:20" ht="15" customHeight="1" x14ac:dyDescent="0.75">
      <c r="A2630" s="10">
        <v>0</v>
      </c>
      <c r="B2630" s="11">
        <v>15100</v>
      </c>
      <c r="C2630" s="11">
        <v>49533</v>
      </c>
      <c r="D2630" s="11">
        <v>63607</v>
      </c>
      <c r="E2630" s="11">
        <v>2</v>
      </c>
      <c r="F2630" s="11">
        <v>0</v>
      </c>
      <c r="G2630" s="11">
        <v>0</v>
      </c>
      <c r="H2630" s="11">
        <v>180.52329284000001</v>
      </c>
      <c r="I2630" s="11">
        <v>0</v>
      </c>
      <c r="J2630" s="11">
        <v>14</v>
      </c>
      <c r="K2630" s="11">
        <v>36.377182949000002</v>
      </c>
      <c r="L2630" s="11" t="s">
        <v>20</v>
      </c>
      <c r="M2630" s="11" t="s">
        <v>14</v>
      </c>
      <c r="N2630" s="11">
        <f t="shared" si="287"/>
        <v>0</v>
      </c>
      <c r="O2630" s="11">
        <f t="shared" si="288"/>
        <v>0</v>
      </c>
      <c r="P2630" s="11">
        <f t="shared" si="289"/>
        <v>1</v>
      </c>
      <c r="Q2630" s="11">
        <f t="shared" si="290"/>
        <v>0</v>
      </c>
      <c r="R2630" s="11">
        <f t="shared" si="291"/>
        <v>0</v>
      </c>
      <c r="S2630" s="11">
        <f t="shared" si="292"/>
        <v>0</v>
      </c>
      <c r="T2630" s="9">
        <f t="shared" si="293"/>
        <v>0</v>
      </c>
    </row>
    <row r="2631" spans="1:20" ht="15" customHeight="1" x14ac:dyDescent="0.75">
      <c r="A2631" s="10">
        <v>0</v>
      </c>
      <c r="B2631" s="11">
        <v>15100</v>
      </c>
      <c r="C2631" s="11">
        <v>68043</v>
      </c>
      <c r="D2631" s="11">
        <v>80686</v>
      </c>
      <c r="E2631" s="11">
        <v>4</v>
      </c>
      <c r="F2631" s="11">
        <v>0</v>
      </c>
      <c r="G2631" s="11">
        <v>0</v>
      </c>
      <c r="H2631" s="11">
        <v>119.67249086</v>
      </c>
      <c r="I2631" s="11">
        <v>1</v>
      </c>
      <c r="J2631" s="11">
        <v>20</v>
      </c>
      <c r="K2631" s="11">
        <v>21.418227456</v>
      </c>
      <c r="L2631" s="11" t="s">
        <v>20</v>
      </c>
      <c r="M2631" s="11" t="s">
        <v>15</v>
      </c>
      <c r="N2631" s="11">
        <f t="shared" si="287"/>
        <v>0</v>
      </c>
      <c r="O2631" s="11">
        <f t="shared" si="288"/>
        <v>0</v>
      </c>
      <c r="P2631" s="11">
        <f t="shared" si="289"/>
        <v>0</v>
      </c>
      <c r="Q2631" s="11">
        <f t="shared" si="290"/>
        <v>1</v>
      </c>
      <c r="R2631" s="11">
        <f t="shared" si="291"/>
        <v>0</v>
      </c>
      <c r="S2631" s="11">
        <f t="shared" si="292"/>
        <v>0</v>
      </c>
      <c r="T2631" s="9">
        <f t="shared" si="293"/>
        <v>0</v>
      </c>
    </row>
    <row r="2632" spans="1:20" ht="15" customHeight="1" x14ac:dyDescent="0.75">
      <c r="A2632" s="10">
        <v>0</v>
      </c>
      <c r="B2632" s="11">
        <v>15100</v>
      </c>
      <c r="C2632" s="11"/>
      <c r="D2632" s="11">
        <v>57940</v>
      </c>
      <c r="E2632" s="11">
        <v>0</v>
      </c>
      <c r="F2632" s="11">
        <v>0</v>
      </c>
      <c r="G2632" s="11">
        <v>0</v>
      </c>
      <c r="H2632" s="11">
        <v>86.894929919000006</v>
      </c>
      <c r="I2632" s="11">
        <v>1</v>
      </c>
      <c r="J2632" s="11">
        <v>8</v>
      </c>
      <c r="K2632" s="11">
        <v>38.850348541000002</v>
      </c>
      <c r="L2632" s="11" t="s">
        <v>20</v>
      </c>
      <c r="M2632" s="11" t="s">
        <v>15</v>
      </c>
      <c r="N2632" s="11">
        <f t="shared" si="287"/>
        <v>0</v>
      </c>
      <c r="O2632" s="11">
        <f t="shared" si="288"/>
        <v>0</v>
      </c>
      <c r="P2632" s="11">
        <f t="shared" si="289"/>
        <v>0</v>
      </c>
      <c r="Q2632" s="11">
        <f t="shared" si="290"/>
        <v>1</v>
      </c>
      <c r="R2632" s="11">
        <f t="shared" si="291"/>
        <v>0</v>
      </c>
      <c r="S2632" s="11">
        <f t="shared" si="292"/>
        <v>0</v>
      </c>
      <c r="T2632" s="9">
        <f t="shared" si="293"/>
        <v>0</v>
      </c>
    </row>
    <row r="2633" spans="1:20" ht="15" customHeight="1" x14ac:dyDescent="0.75">
      <c r="A2633" s="10">
        <v>0</v>
      </c>
      <c r="B2633" s="11">
        <v>15100</v>
      </c>
      <c r="C2633" s="11">
        <v>96763</v>
      </c>
      <c r="D2633" s="11">
        <v>114896</v>
      </c>
      <c r="E2633" s="11">
        <v>2</v>
      </c>
      <c r="F2633" s="11">
        <v>0</v>
      </c>
      <c r="G2633" s="11">
        <v>0</v>
      </c>
      <c r="H2633" s="11">
        <v>144.52964999</v>
      </c>
      <c r="I2633" s="11">
        <v>0</v>
      </c>
      <c r="J2633" s="11">
        <v>21</v>
      </c>
      <c r="K2633" s="11">
        <v>36.371704029</v>
      </c>
      <c r="L2633" s="11" t="s">
        <v>13</v>
      </c>
      <c r="M2633" s="11" t="s">
        <v>15</v>
      </c>
      <c r="N2633" s="11">
        <f t="shared" si="287"/>
        <v>1</v>
      </c>
      <c r="O2633" s="11">
        <f t="shared" si="288"/>
        <v>0</v>
      </c>
      <c r="P2633" s="11">
        <f t="shared" si="289"/>
        <v>0</v>
      </c>
      <c r="Q2633" s="11">
        <f t="shared" si="290"/>
        <v>1</v>
      </c>
      <c r="R2633" s="11">
        <f t="shared" si="291"/>
        <v>0</v>
      </c>
      <c r="S2633" s="11">
        <f t="shared" si="292"/>
        <v>0</v>
      </c>
      <c r="T2633" s="9">
        <f t="shared" si="293"/>
        <v>144.52964999</v>
      </c>
    </row>
    <row r="2634" spans="1:20" ht="15" customHeight="1" x14ac:dyDescent="0.75">
      <c r="A2634" s="10">
        <v>1</v>
      </c>
      <c r="B2634" s="11">
        <v>15100</v>
      </c>
      <c r="C2634" s="11">
        <v>54000</v>
      </c>
      <c r="D2634" s="11">
        <v>77542</v>
      </c>
      <c r="E2634" s="11">
        <v>13</v>
      </c>
      <c r="F2634" s="11">
        <v>1</v>
      </c>
      <c r="G2634" s="11">
        <v>1</v>
      </c>
      <c r="H2634" s="11">
        <v>122.56666667</v>
      </c>
      <c r="I2634" s="11">
        <v>1</v>
      </c>
      <c r="J2634" s="11">
        <v>26</v>
      </c>
      <c r="K2634" s="11"/>
      <c r="L2634" s="11" t="s">
        <v>13</v>
      </c>
      <c r="M2634" s="11" t="s">
        <v>18</v>
      </c>
      <c r="N2634" s="11">
        <f t="shared" si="287"/>
        <v>1</v>
      </c>
      <c r="O2634" s="11">
        <f t="shared" si="288"/>
        <v>0</v>
      </c>
      <c r="P2634" s="11">
        <f t="shared" si="289"/>
        <v>0</v>
      </c>
      <c r="Q2634" s="11">
        <f t="shared" si="290"/>
        <v>0</v>
      </c>
      <c r="R2634" s="11">
        <f t="shared" si="291"/>
        <v>0</v>
      </c>
      <c r="S2634" s="11">
        <f t="shared" si="292"/>
        <v>1</v>
      </c>
      <c r="T2634" s="9">
        <f t="shared" si="293"/>
        <v>122.56666667</v>
      </c>
    </row>
    <row r="2635" spans="1:20" ht="15" customHeight="1" x14ac:dyDescent="0.75">
      <c r="A2635" s="10">
        <v>0</v>
      </c>
      <c r="B2635" s="11">
        <v>15100</v>
      </c>
      <c r="C2635" s="11"/>
      <c r="D2635" s="11">
        <v>65961</v>
      </c>
      <c r="E2635" s="11">
        <v>0</v>
      </c>
      <c r="F2635" s="11">
        <v>0</v>
      </c>
      <c r="G2635" s="11">
        <v>0</v>
      </c>
      <c r="H2635" s="11"/>
      <c r="I2635" s="11">
        <v>0</v>
      </c>
      <c r="J2635" s="11">
        <v>0</v>
      </c>
      <c r="K2635" s="11">
        <v>1.6035079777000001</v>
      </c>
      <c r="L2635" s="11"/>
      <c r="M2635" s="11"/>
      <c r="N2635" s="11">
        <f t="shared" si="287"/>
        <v>0</v>
      </c>
      <c r="O2635" s="11">
        <f t="shared" si="288"/>
        <v>0</v>
      </c>
      <c r="P2635" s="11">
        <f t="shared" si="289"/>
        <v>0</v>
      </c>
      <c r="Q2635" s="11">
        <f t="shared" si="290"/>
        <v>0</v>
      </c>
      <c r="R2635" s="11">
        <f t="shared" si="291"/>
        <v>0</v>
      </c>
      <c r="S2635" s="11">
        <f t="shared" si="292"/>
        <v>0</v>
      </c>
      <c r="T2635" s="9">
        <f t="shared" si="293"/>
        <v>0</v>
      </c>
    </row>
    <row r="2636" spans="1:20" ht="15" customHeight="1" x14ac:dyDescent="0.75">
      <c r="A2636" s="10">
        <v>0</v>
      </c>
      <c r="B2636" s="11">
        <v>15100</v>
      </c>
      <c r="C2636" s="11">
        <v>38549</v>
      </c>
      <c r="D2636" s="11">
        <v>59853</v>
      </c>
      <c r="E2636" s="11">
        <v>5</v>
      </c>
      <c r="F2636" s="11">
        <v>0</v>
      </c>
      <c r="G2636" s="11">
        <v>0</v>
      </c>
      <c r="H2636" s="11">
        <v>104.18324735</v>
      </c>
      <c r="I2636" s="11">
        <v>2</v>
      </c>
      <c r="J2636" s="11">
        <v>9</v>
      </c>
      <c r="K2636" s="11">
        <v>29.141862812999999</v>
      </c>
      <c r="L2636" s="11" t="s">
        <v>20</v>
      </c>
      <c r="M2636" s="11"/>
      <c r="N2636" s="11">
        <f t="shared" si="287"/>
        <v>0</v>
      </c>
      <c r="O2636" s="11">
        <f t="shared" si="288"/>
        <v>0</v>
      </c>
      <c r="P2636" s="11">
        <f t="shared" si="289"/>
        <v>0</v>
      </c>
      <c r="Q2636" s="11">
        <f t="shared" si="290"/>
        <v>0</v>
      </c>
      <c r="R2636" s="11">
        <f t="shared" si="291"/>
        <v>0</v>
      </c>
      <c r="S2636" s="11">
        <f t="shared" si="292"/>
        <v>0</v>
      </c>
      <c r="T2636" s="9">
        <f t="shared" si="293"/>
        <v>0</v>
      </c>
    </row>
    <row r="2637" spans="1:20" ht="15" customHeight="1" x14ac:dyDescent="0.75">
      <c r="A2637" s="10">
        <v>1</v>
      </c>
      <c r="B2637" s="11">
        <v>15100</v>
      </c>
      <c r="C2637" s="11"/>
      <c r="D2637" s="11"/>
      <c r="E2637" s="11">
        <v>0</v>
      </c>
      <c r="F2637" s="11">
        <v>0</v>
      </c>
      <c r="G2637" s="11">
        <v>0</v>
      </c>
      <c r="H2637" s="11"/>
      <c r="I2637" s="11">
        <v>0</v>
      </c>
      <c r="J2637" s="11">
        <v>0</v>
      </c>
      <c r="K2637" s="11"/>
      <c r="L2637" s="11"/>
      <c r="M2637" s="11"/>
      <c r="N2637" s="11">
        <f t="shared" si="287"/>
        <v>0</v>
      </c>
      <c r="O2637" s="11">
        <f t="shared" si="288"/>
        <v>0</v>
      </c>
      <c r="P2637" s="11">
        <f t="shared" si="289"/>
        <v>0</v>
      </c>
      <c r="Q2637" s="11">
        <f t="shared" si="290"/>
        <v>0</v>
      </c>
      <c r="R2637" s="11">
        <f t="shared" si="291"/>
        <v>0</v>
      </c>
      <c r="S2637" s="11">
        <f t="shared" si="292"/>
        <v>0</v>
      </c>
      <c r="T2637" s="9">
        <f t="shared" si="293"/>
        <v>0</v>
      </c>
    </row>
    <row r="2638" spans="1:20" ht="15" customHeight="1" x14ac:dyDescent="0.75">
      <c r="A2638" s="10">
        <v>0</v>
      </c>
      <c r="B2638" s="11">
        <v>15100</v>
      </c>
      <c r="C2638" s="11">
        <v>60264</v>
      </c>
      <c r="D2638" s="11">
        <v>87110</v>
      </c>
      <c r="E2638" s="11">
        <v>5</v>
      </c>
      <c r="F2638" s="11">
        <v>0</v>
      </c>
      <c r="G2638" s="11">
        <v>0</v>
      </c>
      <c r="H2638" s="11">
        <v>111.39938495</v>
      </c>
      <c r="I2638" s="11">
        <v>0</v>
      </c>
      <c r="J2638" s="11">
        <v>13</v>
      </c>
      <c r="K2638" s="11">
        <v>26.062043251999999</v>
      </c>
      <c r="L2638" s="11" t="s">
        <v>13</v>
      </c>
      <c r="M2638" s="11" t="s">
        <v>18</v>
      </c>
      <c r="N2638" s="11">
        <f t="shared" si="287"/>
        <v>1</v>
      </c>
      <c r="O2638" s="11">
        <f t="shared" si="288"/>
        <v>0</v>
      </c>
      <c r="P2638" s="11">
        <f t="shared" si="289"/>
        <v>0</v>
      </c>
      <c r="Q2638" s="11">
        <f t="shared" si="290"/>
        <v>0</v>
      </c>
      <c r="R2638" s="11">
        <f t="shared" si="291"/>
        <v>0</v>
      </c>
      <c r="S2638" s="11">
        <f t="shared" si="292"/>
        <v>1</v>
      </c>
      <c r="T2638" s="9">
        <f t="shared" si="293"/>
        <v>111.39938495</v>
      </c>
    </row>
    <row r="2639" spans="1:20" ht="15" customHeight="1" x14ac:dyDescent="0.75">
      <c r="A2639" s="10">
        <v>0</v>
      </c>
      <c r="B2639" s="11">
        <v>15100</v>
      </c>
      <c r="C2639" s="11">
        <v>53549</v>
      </c>
      <c r="D2639" s="11">
        <v>99812</v>
      </c>
      <c r="E2639" s="11">
        <v>4</v>
      </c>
      <c r="F2639" s="11">
        <v>0</v>
      </c>
      <c r="G2639" s="11">
        <v>0</v>
      </c>
      <c r="H2639" s="11">
        <v>127.12214723</v>
      </c>
      <c r="I2639" s="11">
        <v>2</v>
      </c>
      <c r="J2639" s="11">
        <v>21</v>
      </c>
      <c r="K2639" s="11">
        <v>37.957103674999999</v>
      </c>
      <c r="L2639" s="11" t="s">
        <v>20</v>
      </c>
      <c r="M2639" s="11" t="s">
        <v>18</v>
      </c>
      <c r="N2639" s="11">
        <f t="shared" si="287"/>
        <v>0</v>
      </c>
      <c r="O2639" s="11">
        <f t="shared" si="288"/>
        <v>0</v>
      </c>
      <c r="P2639" s="11">
        <f t="shared" si="289"/>
        <v>0</v>
      </c>
      <c r="Q2639" s="11">
        <f t="shared" si="290"/>
        <v>0</v>
      </c>
      <c r="R2639" s="11">
        <f t="shared" si="291"/>
        <v>0</v>
      </c>
      <c r="S2639" s="11">
        <f t="shared" si="292"/>
        <v>1</v>
      </c>
      <c r="T2639" s="9">
        <f t="shared" si="293"/>
        <v>0</v>
      </c>
    </row>
    <row r="2640" spans="1:20" ht="15" customHeight="1" x14ac:dyDescent="0.75">
      <c r="A2640" s="10">
        <v>0</v>
      </c>
      <c r="B2640" s="11">
        <v>15100</v>
      </c>
      <c r="C2640" s="11">
        <v>44959</v>
      </c>
      <c r="D2640" s="11">
        <v>68483</v>
      </c>
      <c r="E2640" s="11">
        <v>27</v>
      </c>
      <c r="F2640" s="11">
        <v>1</v>
      </c>
      <c r="G2640" s="11">
        <v>0</v>
      </c>
      <c r="H2640" s="11">
        <v>279.94798859000002</v>
      </c>
      <c r="I2640" s="11">
        <v>1</v>
      </c>
      <c r="J2640" s="11">
        <v>17</v>
      </c>
      <c r="K2640" s="11">
        <v>37.180947854000003</v>
      </c>
      <c r="L2640" s="11" t="s">
        <v>20</v>
      </c>
      <c r="M2640" s="11" t="s">
        <v>17</v>
      </c>
      <c r="N2640" s="11">
        <f t="shared" si="287"/>
        <v>0</v>
      </c>
      <c r="O2640" s="11">
        <f t="shared" si="288"/>
        <v>1</v>
      </c>
      <c r="P2640" s="11">
        <f t="shared" si="289"/>
        <v>0</v>
      </c>
      <c r="Q2640" s="11">
        <f t="shared" si="290"/>
        <v>0</v>
      </c>
      <c r="R2640" s="11">
        <f t="shared" si="291"/>
        <v>0</v>
      </c>
      <c r="S2640" s="11">
        <f t="shared" si="292"/>
        <v>0</v>
      </c>
      <c r="T2640" s="9">
        <f t="shared" si="293"/>
        <v>0</v>
      </c>
    </row>
    <row r="2641" spans="1:20" ht="15" customHeight="1" x14ac:dyDescent="0.75">
      <c r="A2641" s="10">
        <v>0</v>
      </c>
      <c r="B2641" s="11">
        <v>15100</v>
      </c>
      <c r="C2641" s="11">
        <v>101378</v>
      </c>
      <c r="D2641" s="11">
        <v>143229</v>
      </c>
      <c r="E2641" s="11">
        <v>12</v>
      </c>
      <c r="F2641" s="11">
        <v>0</v>
      </c>
      <c r="G2641" s="11">
        <v>0</v>
      </c>
      <c r="H2641" s="11">
        <v>129.53731518999999</v>
      </c>
      <c r="I2641" s="11">
        <v>4</v>
      </c>
      <c r="J2641" s="11">
        <v>21</v>
      </c>
      <c r="K2641" s="11">
        <v>36.776212768000001</v>
      </c>
      <c r="L2641" s="11" t="s">
        <v>13</v>
      </c>
      <c r="M2641" s="11" t="s">
        <v>18</v>
      </c>
      <c r="N2641" s="11">
        <f t="shared" si="287"/>
        <v>1</v>
      </c>
      <c r="O2641" s="11">
        <f t="shared" si="288"/>
        <v>0</v>
      </c>
      <c r="P2641" s="11">
        <f t="shared" si="289"/>
        <v>0</v>
      </c>
      <c r="Q2641" s="11">
        <f t="shared" si="290"/>
        <v>0</v>
      </c>
      <c r="R2641" s="11">
        <f t="shared" si="291"/>
        <v>0</v>
      </c>
      <c r="S2641" s="11">
        <f t="shared" si="292"/>
        <v>1</v>
      </c>
      <c r="T2641" s="9">
        <f t="shared" si="293"/>
        <v>129.53731518999999</v>
      </c>
    </row>
    <row r="2642" spans="1:20" ht="15" customHeight="1" x14ac:dyDescent="0.75">
      <c r="A2642" s="10">
        <v>0</v>
      </c>
      <c r="B2642" s="11">
        <v>15100</v>
      </c>
      <c r="C2642" s="11">
        <v>45579</v>
      </c>
      <c r="D2642" s="11">
        <v>54065</v>
      </c>
      <c r="E2642" s="11"/>
      <c r="F2642" s="11">
        <v>0</v>
      </c>
      <c r="G2642" s="11">
        <v>0</v>
      </c>
      <c r="H2642" s="11">
        <v>79.757390313000002</v>
      </c>
      <c r="I2642" s="11">
        <v>0</v>
      </c>
      <c r="J2642" s="11">
        <v>15</v>
      </c>
      <c r="K2642" s="11">
        <v>41.447331871000003</v>
      </c>
      <c r="L2642" s="11" t="s">
        <v>20</v>
      </c>
      <c r="M2642" s="11" t="s">
        <v>14</v>
      </c>
      <c r="N2642" s="11">
        <f t="shared" si="287"/>
        <v>0</v>
      </c>
      <c r="O2642" s="11">
        <f t="shared" si="288"/>
        <v>0</v>
      </c>
      <c r="P2642" s="11">
        <f t="shared" si="289"/>
        <v>1</v>
      </c>
      <c r="Q2642" s="11">
        <f t="shared" si="290"/>
        <v>0</v>
      </c>
      <c r="R2642" s="11">
        <f t="shared" si="291"/>
        <v>0</v>
      </c>
      <c r="S2642" s="11">
        <f t="shared" si="292"/>
        <v>0</v>
      </c>
      <c r="T2642" s="9">
        <f t="shared" si="293"/>
        <v>0</v>
      </c>
    </row>
    <row r="2643" spans="1:20" ht="15" customHeight="1" x14ac:dyDescent="0.75">
      <c r="A2643" s="10">
        <v>0</v>
      </c>
      <c r="B2643" s="11">
        <v>15100</v>
      </c>
      <c r="C2643" s="11">
        <v>26196</v>
      </c>
      <c r="D2643" s="11">
        <v>45657</v>
      </c>
      <c r="E2643" s="11">
        <v>9</v>
      </c>
      <c r="F2643" s="11">
        <v>0</v>
      </c>
      <c r="G2643" s="11">
        <v>0</v>
      </c>
      <c r="H2643" s="11">
        <v>86.716593392999997</v>
      </c>
      <c r="I2643" s="11">
        <v>1</v>
      </c>
      <c r="J2643" s="11">
        <v>12</v>
      </c>
      <c r="K2643" s="11">
        <v>29.321754466000002</v>
      </c>
      <c r="L2643" s="11" t="s">
        <v>13</v>
      </c>
      <c r="M2643" s="11" t="s">
        <v>14</v>
      </c>
      <c r="N2643" s="11">
        <f t="shared" si="287"/>
        <v>1</v>
      </c>
      <c r="O2643" s="11">
        <f t="shared" si="288"/>
        <v>0</v>
      </c>
      <c r="P2643" s="11">
        <f t="shared" si="289"/>
        <v>1</v>
      </c>
      <c r="Q2643" s="11">
        <f t="shared" si="290"/>
        <v>0</v>
      </c>
      <c r="R2643" s="11">
        <f t="shared" si="291"/>
        <v>0</v>
      </c>
      <c r="S2643" s="11">
        <f t="shared" si="292"/>
        <v>0</v>
      </c>
      <c r="T2643" s="9">
        <f t="shared" si="293"/>
        <v>86.716593392999997</v>
      </c>
    </row>
    <row r="2644" spans="1:20" ht="15" customHeight="1" x14ac:dyDescent="0.75">
      <c r="A2644" s="10">
        <v>0</v>
      </c>
      <c r="B2644" s="11">
        <v>15100</v>
      </c>
      <c r="C2644" s="11">
        <v>127045</v>
      </c>
      <c r="D2644" s="11">
        <v>163833</v>
      </c>
      <c r="E2644" s="11">
        <v>4</v>
      </c>
      <c r="F2644" s="11">
        <v>0</v>
      </c>
      <c r="G2644" s="11">
        <v>0</v>
      </c>
      <c r="H2644" s="11">
        <v>135.97527671</v>
      </c>
      <c r="I2644" s="11">
        <v>0</v>
      </c>
      <c r="J2644" s="11">
        <v>21</v>
      </c>
      <c r="K2644" s="11">
        <v>25.861812336</v>
      </c>
      <c r="L2644" s="11" t="s">
        <v>20</v>
      </c>
      <c r="M2644" s="11" t="s">
        <v>15</v>
      </c>
      <c r="N2644" s="11">
        <f t="shared" si="287"/>
        <v>0</v>
      </c>
      <c r="O2644" s="11">
        <f t="shared" si="288"/>
        <v>0</v>
      </c>
      <c r="P2644" s="11">
        <f t="shared" si="289"/>
        <v>0</v>
      </c>
      <c r="Q2644" s="11">
        <f t="shared" si="290"/>
        <v>1</v>
      </c>
      <c r="R2644" s="11">
        <f t="shared" si="291"/>
        <v>0</v>
      </c>
      <c r="S2644" s="11">
        <f t="shared" si="292"/>
        <v>0</v>
      </c>
      <c r="T2644" s="9">
        <f t="shared" si="293"/>
        <v>0</v>
      </c>
    </row>
    <row r="2645" spans="1:20" ht="15" customHeight="1" x14ac:dyDescent="0.75">
      <c r="A2645" s="10">
        <v>0</v>
      </c>
      <c r="B2645" s="11">
        <v>15100</v>
      </c>
      <c r="C2645" s="11">
        <v>44700</v>
      </c>
      <c r="D2645" s="11">
        <v>76456</v>
      </c>
      <c r="E2645" s="11">
        <v>5</v>
      </c>
      <c r="F2645" s="11">
        <v>0</v>
      </c>
      <c r="G2645" s="11">
        <v>0</v>
      </c>
      <c r="H2645" s="11">
        <v>134.50434820000001</v>
      </c>
      <c r="I2645" s="11">
        <v>0</v>
      </c>
      <c r="J2645" s="11">
        <v>9</v>
      </c>
      <c r="K2645" s="11">
        <v>29.383996531000001</v>
      </c>
      <c r="L2645" s="11" t="s">
        <v>20</v>
      </c>
      <c r="M2645" s="11" t="s">
        <v>17</v>
      </c>
      <c r="N2645" s="11">
        <f t="shared" si="287"/>
        <v>0</v>
      </c>
      <c r="O2645" s="11">
        <f t="shared" si="288"/>
        <v>1</v>
      </c>
      <c r="P2645" s="11">
        <f t="shared" si="289"/>
        <v>0</v>
      </c>
      <c r="Q2645" s="11">
        <f t="shared" si="290"/>
        <v>0</v>
      </c>
      <c r="R2645" s="11">
        <f t="shared" si="291"/>
        <v>0</v>
      </c>
      <c r="S2645" s="11">
        <f t="shared" si="292"/>
        <v>0</v>
      </c>
      <c r="T2645" s="9">
        <f t="shared" si="293"/>
        <v>0</v>
      </c>
    </row>
    <row r="2646" spans="1:20" ht="15" customHeight="1" x14ac:dyDescent="0.75">
      <c r="A2646" s="10">
        <v>0</v>
      </c>
      <c r="B2646" s="11">
        <v>15100</v>
      </c>
      <c r="C2646" s="11">
        <v>39679</v>
      </c>
      <c r="D2646" s="11">
        <v>62674</v>
      </c>
      <c r="E2646" s="11">
        <v>5</v>
      </c>
      <c r="F2646" s="11">
        <v>1</v>
      </c>
      <c r="G2646" s="11">
        <v>0</v>
      </c>
      <c r="H2646" s="11">
        <v>95.599100855000003</v>
      </c>
      <c r="I2646" s="11">
        <v>1</v>
      </c>
      <c r="J2646" s="11">
        <v>9</v>
      </c>
      <c r="K2646" s="11">
        <v>28.505590561000002</v>
      </c>
      <c r="L2646" s="11" t="s">
        <v>20</v>
      </c>
      <c r="M2646" s="11"/>
      <c r="N2646" s="11">
        <f t="shared" si="287"/>
        <v>0</v>
      </c>
      <c r="O2646" s="11">
        <f t="shared" si="288"/>
        <v>0</v>
      </c>
      <c r="P2646" s="11">
        <f t="shared" si="289"/>
        <v>0</v>
      </c>
      <c r="Q2646" s="11">
        <f t="shared" si="290"/>
        <v>0</v>
      </c>
      <c r="R2646" s="11">
        <f t="shared" si="291"/>
        <v>0</v>
      </c>
      <c r="S2646" s="11">
        <f t="shared" si="292"/>
        <v>0</v>
      </c>
      <c r="T2646" s="9">
        <f t="shared" si="293"/>
        <v>0</v>
      </c>
    </row>
    <row r="2647" spans="1:20" ht="15" customHeight="1" x14ac:dyDescent="0.75">
      <c r="A2647" s="10">
        <v>0</v>
      </c>
      <c r="B2647" s="11">
        <v>15100</v>
      </c>
      <c r="C2647" s="11"/>
      <c r="D2647" s="11">
        <v>32289</v>
      </c>
      <c r="E2647" s="11">
        <v>13</v>
      </c>
      <c r="F2647" s="11"/>
      <c r="G2647" s="11"/>
      <c r="H2647" s="11">
        <v>81.954054826999993</v>
      </c>
      <c r="I2647" s="11">
        <v>1</v>
      </c>
      <c r="J2647" s="11">
        <v>9</v>
      </c>
      <c r="K2647" s="11">
        <v>33.534708383000002</v>
      </c>
      <c r="L2647" s="11" t="s">
        <v>20</v>
      </c>
      <c r="M2647" s="11" t="s">
        <v>14</v>
      </c>
      <c r="N2647" s="11">
        <f t="shared" si="287"/>
        <v>0</v>
      </c>
      <c r="O2647" s="11">
        <f t="shared" si="288"/>
        <v>0</v>
      </c>
      <c r="P2647" s="11">
        <f t="shared" si="289"/>
        <v>1</v>
      </c>
      <c r="Q2647" s="11">
        <f t="shared" si="290"/>
        <v>0</v>
      </c>
      <c r="R2647" s="11">
        <f t="shared" si="291"/>
        <v>0</v>
      </c>
      <c r="S2647" s="11">
        <f t="shared" si="292"/>
        <v>0</v>
      </c>
      <c r="T2647" s="9">
        <f t="shared" si="293"/>
        <v>0</v>
      </c>
    </row>
    <row r="2648" spans="1:20" ht="15" customHeight="1" x14ac:dyDescent="0.75">
      <c r="A2648" s="10">
        <v>0</v>
      </c>
      <c r="B2648" s="11">
        <v>15100</v>
      </c>
      <c r="C2648" s="11">
        <v>81298</v>
      </c>
      <c r="D2648" s="11">
        <v>108947</v>
      </c>
      <c r="E2648" s="11">
        <v>9</v>
      </c>
      <c r="F2648" s="11">
        <v>0</v>
      </c>
      <c r="G2648" s="11">
        <v>0</v>
      </c>
      <c r="H2648" s="11">
        <v>194.44346565000001</v>
      </c>
      <c r="I2648" s="11">
        <v>1</v>
      </c>
      <c r="J2648" s="11">
        <v>35</v>
      </c>
      <c r="K2648" s="11">
        <v>42.245940744999999</v>
      </c>
      <c r="L2648" s="11" t="s">
        <v>20</v>
      </c>
      <c r="M2648" s="11" t="s">
        <v>18</v>
      </c>
      <c r="N2648" s="11">
        <f t="shared" si="287"/>
        <v>0</v>
      </c>
      <c r="O2648" s="11">
        <f t="shared" si="288"/>
        <v>0</v>
      </c>
      <c r="P2648" s="11">
        <f t="shared" si="289"/>
        <v>0</v>
      </c>
      <c r="Q2648" s="11">
        <f t="shared" si="290"/>
        <v>0</v>
      </c>
      <c r="R2648" s="11">
        <f t="shared" si="291"/>
        <v>0</v>
      </c>
      <c r="S2648" s="11">
        <f t="shared" si="292"/>
        <v>1</v>
      </c>
      <c r="T2648" s="9">
        <f t="shared" si="293"/>
        <v>0</v>
      </c>
    </row>
    <row r="2649" spans="1:20" ht="15" customHeight="1" x14ac:dyDescent="0.75">
      <c r="A2649" s="10">
        <v>0</v>
      </c>
      <c r="B2649" s="11">
        <v>15100</v>
      </c>
      <c r="C2649" s="11"/>
      <c r="D2649" s="11">
        <v>98114</v>
      </c>
      <c r="E2649" s="11"/>
      <c r="F2649" s="11">
        <v>0</v>
      </c>
      <c r="G2649" s="11">
        <v>0</v>
      </c>
      <c r="H2649" s="11">
        <v>198.07538070999999</v>
      </c>
      <c r="I2649" s="11">
        <v>1</v>
      </c>
      <c r="J2649" s="11">
        <v>10</v>
      </c>
      <c r="K2649" s="11">
        <v>31.545842659000002</v>
      </c>
      <c r="L2649" s="11"/>
      <c r="M2649" s="11" t="s">
        <v>14</v>
      </c>
      <c r="N2649" s="11">
        <f t="shared" si="287"/>
        <v>0</v>
      </c>
      <c r="O2649" s="11">
        <f t="shared" si="288"/>
        <v>0</v>
      </c>
      <c r="P2649" s="11">
        <f t="shared" si="289"/>
        <v>1</v>
      </c>
      <c r="Q2649" s="11">
        <f t="shared" si="290"/>
        <v>0</v>
      </c>
      <c r="R2649" s="11">
        <f t="shared" si="291"/>
        <v>0</v>
      </c>
      <c r="S2649" s="11">
        <f t="shared" si="292"/>
        <v>0</v>
      </c>
      <c r="T2649" s="9">
        <f t="shared" si="293"/>
        <v>0</v>
      </c>
    </row>
    <row r="2650" spans="1:20" ht="15" customHeight="1" x14ac:dyDescent="0.75">
      <c r="A2650" s="10">
        <v>1</v>
      </c>
      <c r="B2650" s="11">
        <v>15200</v>
      </c>
      <c r="C2650" s="11">
        <v>58000</v>
      </c>
      <c r="D2650" s="11">
        <v>77000</v>
      </c>
      <c r="E2650" s="11">
        <v>0.9</v>
      </c>
      <c r="F2650" s="11">
        <v>1</v>
      </c>
      <c r="G2650" s="11">
        <v>0</v>
      </c>
      <c r="H2650" s="11">
        <v>127.86666667</v>
      </c>
      <c r="I2650" s="11">
        <v>3</v>
      </c>
      <c r="J2650" s="11">
        <v>26</v>
      </c>
      <c r="K2650" s="11"/>
      <c r="L2650" s="11" t="s">
        <v>20</v>
      </c>
      <c r="M2650" s="11" t="s">
        <v>14</v>
      </c>
      <c r="N2650" s="11">
        <f t="shared" si="287"/>
        <v>0</v>
      </c>
      <c r="O2650" s="11">
        <f t="shared" si="288"/>
        <v>0</v>
      </c>
      <c r="P2650" s="11">
        <f t="shared" si="289"/>
        <v>1</v>
      </c>
      <c r="Q2650" s="11">
        <f t="shared" si="290"/>
        <v>0</v>
      </c>
      <c r="R2650" s="11">
        <f t="shared" si="291"/>
        <v>0</v>
      </c>
      <c r="S2650" s="11">
        <f t="shared" si="292"/>
        <v>0</v>
      </c>
      <c r="T2650" s="9">
        <f t="shared" si="293"/>
        <v>0</v>
      </c>
    </row>
    <row r="2651" spans="1:20" ht="15" customHeight="1" x14ac:dyDescent="0.75">
      <c r="A2651" s="10">
        <v>0</v>
      </c>
      <c r="B2651" s="11">
        <v>15200</v>
      </c>
      <c r="C2651" s="11">
        <v>5076</v>
      </c>
      <c r="D2651" s="11">
        <v>66536</v>
      </c>
      <c r="E2651" s="11">
        <v>2</v>
      </c>
      <c r="F2651" s="11">
        <v>0</v>
      </c>
      <c r="G2651" s="11">
        <v>0</v>
      </c>
      <c r="H2651" s="11">
        <v>323.10200419</v>
      </c>
      <c r="I2651" s="11">
        <v>0</v>
      </c>
      <c r="J2651" s="11">
        <v>5</v>
      </c>
      <c r="K2651" s="11">
        <v>40.252928754000003</v>
      </c>
      <c r="L2651" s="11" t="s">
        <v>20</v>
      </c>
      <c r="M2651" s="11" t="s">
        <v>16</v>
      </c>
      <c r="N2651" s="11">
        <f t="shared" si="287"/>
        <v>0</v>
      </c>
      <c r="O2651" s="11">
        <f t="shared" si="288"/>
        <v>0</v>
      </c>
      <c r="P2651" s="11">
        <f t="shared" si="289"/>
        <v>0</v>
      </c>
      <c r="Q2651" s="11">
        <f t="shared" si="290"/>
        <v>0</v>
      </c>
      <c r="R2651" s="11">
        <f t="shared" si="291"/>
        <v>1</v>
      </c>
      <c r="S2651" s="11">
        <f t="shared" si="292"/>
        <v>0</v>
      </c>
      <c r="T2651" s="9">
        <f t="shared" si="293"/>
        <v>0</v>
      </c>
    </row>
    <row r="2652" spans="1:20" ht="15" customHeight="1" x14ac:dyDescent="0.75">
      <c r="A2652" s="10">
        <v>0</v>
      </c>
      <c r="B2652" s="11">
        <v>15200</v>
      </c>
      <c r="C2652" s="11">
        <v>44414</v>
      </c>
      <c r="D2652" s="11">
        <v>60098</v>
      </c>
      <c r="E2652" s="11">
        <v>4</v>
      </c>
      <c r="F2652" s="11">
        <v>1</v>
      </c>
      <c r="G2652" s="11">
        <v>0</v>
      </c>
      <c r="H2652" s="11">
        <v>105.74964198000001</v>
      </c>
      <c r="I2652" s="11">
        <v>2</v>
      </c>
      <c r="J2652" s="11">
        <v>9</v>
      </c>
      <c r="K2652" s="11">
        <v>27.375269408000001</v>
      </c>
      <c r="L2652" s="11" t="s">
        <v>20</v>
      </c>
      <c r="M2652" s="11"/>
      <c r="N2652" s="11">
        <f t="shared" si="287"/>
        <v>0</v>
      </c>
      <c r="O2652" s="11">
        <f t="shared" si="288"/>
        <v>0</v>
      </c>
      <c r="P2652" s="11">
        <f t="shared" si="289"/>
        <v>0</v>
      </c>
      <c r="Q2652" s="11">
        <f t="shared" si="290"/>
        <v>0</v>
      </c>
      <c r="R2652" s="11">
        <f t="shared" si="291"/>
        <v>0</v>
      </c>
      <c r="S2652" s="11">
        <f t="shared" si="292"/>
        <v>0</v>
      </c>
      <c r="T2652" s="9">
        <f t="shared" si="293"/>
        <v>0</v>
      </c>
    </row>
    <row r="2653" spans="1:20" ht="15" customHeight="1" x14ac:dyDescent="0.75">
      <c r="A2653" s="10">
        <v>0</v>
      </c>
      <c r="B2653" s="11">
        <v>15200</v>
      </c>
      <c r="C2653" s="11">
        <v>59544</v>
      </c>
      <c r="D2653" s="11">
        <v>86360</v>
      </c>
      <c r="E2653" s="11">
        <v>5</v>
      </c>
      <c r="F2653" s="11">
        <v>0</v>
      </c>
      <c r="G2653" s="11">
        <v>0</v>
      </c>
      <c r="H2653" s="11">
        <v>120.13670832</v>
      </c>
      <c r="I2653" s="11">
        <v>0</v>
      </c>
      <c r="J2653" s="11">
        <v>12</v>
      </c>
      <c r="K2653" s="11">
        <v>27.616333831999999</v>
      </c>
      <c r="L2653" s="11" t="s">
        <v>13</v>
      </c>
      <c r="M2653" s="11" t="s">
        <v>18</v>
      </c>
      <c r="N2653" s="11">
        <f t="shared" si="287"/>
        <v>1</v>
      </c>
      <c r="O2653" s="11">
        <f t="shared" si="288"/>
        <v>0</v>
      </c>
      <c r="P2653" s="11">
        <f t="shared" si="289"/>
        <v>0</v>
      </c>
      <c r="Q2653" s="11">
        <f t="shared" si="290"/>
        <v>0</v>
      </c>
      <c r="R2653" s="11">
        <f t="shared" si="291"/>
        <v>0</v>
      </c>
      <c r="S2653" s="11">
        <f t="shared" si="292"/>
        <v>1</v>
      </c>
      <c r="T2653" s="9">
        <f t="shared" si="293"/>
        <v>120.13670832</v>
      </c>
    </row>
    <row r="2654" spans="1:20" ht="15" customHeight="1" x14ac:dyDescent="0.75">
      <c r="A2654" s="10">
        <v>0</v>
      </c>
      <c r="B2654" s="11">
        <v>15200</v>
      </c>
      <c r="C2654" s="11">
        <v>87116</v>
      </c>
      <c r="D2654" s="11">
        <v>105971</v>
      </c>
      <c r="E2654" s="11">
        <v>21</v>
      </c>
      <c r="F2654" s="11">
        <v>0</v>
      </c>
      <c r="G2654" s="11">
        <v>0</v>
      </c>
      <c r="H2654" s="11">
        <v>147.94667978999999</v>
      </c>
      <c r="I2654" s="11">
        <v>4</v>
      </c>
      <c r="J2654" s="11">
        <v>24</v>
      </c>
      <c r="K2654" s="11">
        <v>27.961550212999999</v>
      </c>
      <c r="L2654" s="11" t="s">
        <v>13</v>
      </c>
      <c r="M2654" s="11" t="s">
        <v>14</v>
      </c>
      <c r="N2654" s="11">
        <f t="shared" si="287"/>
        <v>1</v>
      </c>
      <c r="O2654" s="11">
        <f t="shared" si="288"/>
        <v>0</v>
      </c>
      <c r="P2654" s="11">
        <f t="shared" si="289"/>
        <v>1</v>
      </c>
      <c r="Q2654" s="11">
        <f t="shared" si="290"/>
        <v>0</v>
      </c>
      <c r="R2654" s="11">
        <f t="shared" si="291"/>
        <v>0</v>
      </c>
      <c r="S2654" s="11">
        <f t="shared" si="292"/>
        <v>0</v>
      </c>
      <c r="T2654" s="9">
        <f t="shared" si="293"/>
        <v>147.94667978999999</v>
      </c>
    </row>
    <row r="2655" spans="1:20" ht="15" customHeight="1" x14ac:dyDescent="0.75">
      <c r="A2655" s="10">
        <v>0</v>
      </c>
      <c r="B2655" s="11">
        <v>15200</v>
      </c>
      <c r="C2655" s="11">
        <v>47453</v>
      </c>
      <c r="D2655" s="11">
        <v>73068</v>
      </c>
      <c r="E2655" s="11">
        <v>20</v>
      </c>
      <c r="F2655" s="11">
        <v>0</v>
      </c>
      <c r="G2655" s="11">
        <v>0</v>
      </c>
      <c r="H2655" s="11">
        <v>196.69969558</v>
      </c>
      <c r="I2655" s="11">
        <v>0</v>
      </c>
      <c r="J2655" s="11">
        <v>16</v>
      </c>
      <c r="K2655" s="11">
        <v>22.383856558000002</v>
      </c>
      <c r="L2655" s="11" t="s">
        <v>20</v>
      </c>
      <c r="M2655" s="11" t="s">
        <v>18</v>
      </c>
      <c r="N2655" s="11">
        <f t="shared" si="287"/>
        <v>0</v>
      </c>
      <c r="O2655" s="11">
        <f t="shared" si="288"/>
        <v>0</v>
      </c>
      <c r="P2655" s="11">
        <f t="shared" si="289"/>
        <v>0</v>
      </c>
      <c r="Q2655" s="11">
        <f t="shared" si="290"/>
        <v>0</v>
      </c>
      <c r="R2655" s="11">
        <f t="shared" si="291"/>
        <v>0</v>
      </c>
      <c r="S2655" s="11">
        <f t="shared" si="292"/>
        <v>1</v>
      </c>
      <c r="T2655" s="9">
        <f t="shared" si="293"/>
        <v>0</v>
      </c>
    </row>
    <row r="2656" spans="1:20" ht="15" customHeight="1" x14ac:dyDescent="0.75">
      <c r="A2656" s="10">
        <v>0</v>
      </c>
      <c r="B2656" s="11">
        <v>15200</v>
      </c>
      <c r="C2656" s="11">
        <v>137128</v>
      </c>
      <c r="D2656" s="11">
        <v>184660</v>
      </c>
      <c r="E2656" s="11">
        <v>11</v>
      </c>
      <c r="F2656" s="11">
        <v>0</v>
      </c>
      <c r="G2656" s="11">
        <v>0</v>
      </c>
      <c r="H2656" s="11">
        <v>254.35602008999999</v>
      </c>
      <c r="I2656" s="11">
        <v>0</v>
      </c>
      <c r="J2656" s="11">
        <v>21</v>
      </c>
      <c r="K2656" s="11">
        <v>28.815035637000001</v>
      </c>
      <c r="L2656" s="11" t="s">
        <v>20</v>
      </c>
      <c r="M2656" s="11" t="s">
        <v>17</v>
      </c>
      <c r="N2656" s="11">
        <f t="shared" si="287"/>
        <v>0</v>
      </c>
      <c r="O2656" s="11">
        <f t="shared" si="288"/>
        <v>1</v>
      </c>
      <c r="P2656" s="11">
        <f t="shared" si="289"/>
        <v>0</v>
      </c>
      <c r="Q2656" s="11">
        <f t="shared" si="290"/>
        <v>0</v>
      </c>
      <c r="R2656" s="11">
        <f t="shared" si="291"/>
        <v>0</v>
      </c>
      <c r="S2656" s="11">
        <f t="shared" si="292"/>
        <v>0</v>
      </c>
      <c r="T2656" s="9">
        <f t="shared" si="293"/>
        <v>0</v>
      </c>
    </row>
    <row r="2657" spans="1:20" ht="15" customHeight="1" x14ac:dyDescent="0.75">
      <c r="A2657" s="10">
        <v>0</v>
      </c>
      <c r="B2657" s="11">
        <v>15200</v>
      </c>
      <c r="C2657" s="11">
        <v>102925</v>
      </c>
      <c r="D2657" s="11">
        <v>114520</v>
      </c>
      <c r="E2657" s="11">
        <v>3</v>
      </c>
      <c r="F2657" s="11">
        <v>0</v>
      </c>
      <c r="G2657" s="11">
        <v>0</v>
      </c>
      <c r="H2657" s="11">
        <v>137.38937272999999</v>
      </c>
      <c r="I2657" s="11">
        <v>0</v>
      </c>
      <c r="J2657" s="11">
        <v>22</v>
      </c>
      <c r="K2657" s="11">
        <v>36.446476609999998</v>
      </c>
      <c r="L2657" s="11" t="s">
        <v>13</v>
      </c>
      <c r="M2657" s="11" t="s">
        <v>15</v>
      </c>
      <c r="N2657" s="11">
        <f t="shared" si="287"/>
        <v>1</v>
      </c>
      <c r="O2657" s="11">
        <f t="shared" si="288"/>
        <v>0</v>
      </c>
      <c r="P2657" s="11">
        <f t="shared" si="289"/>
        <v>0</v>
      </c>
      <c r="Q2657" s="11">
        <f t="shared" si="290"/>
        <v>1</v>
      </c>
      <c r="R2657" s="11">
        <f t="shared" si="291"/>
        <v>0</v>
      </c>
      <c r="S2657" s="11">
        <f t="shared" si="292"/>
        <v>0</v>
      </c>
      <c r="T2657" s="9">
        <f t="shared" si="293"/>
        <v>137.38937272999999</v>
      </c>
    </row>
    <row r="2658" spans="1:20" ht="15" customHeight="1" x14ac:dyDescent="0.75">
      <c r="A2658" s="10">
        <v>0</v>
      </c>
      <c r="B2658" s="11">
        <v>15200</v>
      </c>
      <c r="C2658" s="11">
        <v>85303</v>
      </c>
      <c r="D2658" s="11">
        <v>131022</v>
      </c>
      <c r="E2658" s="11">
        <v>14</v>
      </c>
      <c r="F2658" s="11">
        <v>0</v>
      </c>
      <c r="G2658" s="11">
        <v>0</v>
      </c>
      <c r="H2658" s="11">
        <v>295.49573298000001</v>
      </c>
      <c r="I2658" s="11">
        <v>0</v>
      </c>
      <c r="J2658" s="11">
        <v>18</v>
      </c>
      <c r="K2658" s="11">
        <v>29.609920040999999</v>
      </c>
      <c r="L2658" s="11" t="s">
        <v>20</v>
      </c>
      <c r="M2658" s="11" t="s">
        <v>18</v>
      </c>
      <c r="N2658" s="11">
        <f t="shared" si="287"/>
        <v>0</v>
      </c>
      <c r="O2658" s="11">
        <f t="shared" si="288"/>
        <v>0</v>
      </c>
      <c r="P2658" s="11">
        <f t="shared" si="289"/>
        <v>0</v>
      </c>
      <c r="Q2658" s="11">
        <f t="shared" si="290"/>
        <v>0</v>
      </c>
      <c r="R2658" s="11">
        <f t="shared" si="291"/>
        <v>0</v>
      </c>
      <c r="S2658" s="11">
        <f t="shared" si="292"/>
        <v>1</v>
      </c>
      <c r="T2658" s="9">
        <f t="shared" si="293"/>
        <v>0</v>
      </c>
    </row>
    <row r="2659" spans="1:20" ht="15" customHeight="1" x14ac:dyDescent="0.75">
      <c r="A2659" s="10">
        <v>0</v>
      </c>
      <c r="B2659" s="11">
        <v>15200</v>
      </c>
      <c r="C2659" s="11">
        <v>49428</v>
      </c>
      <c r="D2659" s="11">
        <v>62696</v>
      </c>
      <c r="E2659" s="11">
        <v>27</v>
      </c>
      <c r="F2659" s="11">
        <v>0</v>
      </c>
      <c r="G2659" s="11">
        <v>0</v>
      </c>
      <c r="H2659" s="11">
        <v>265.39531283999997</v>
      </c>
      <c r="I2659" s="11">
        <v>1</v>
      </c>
      <c r="J2659" s="11">
        <v>16</v>
      </c>
      <c r="K2659" s="11">
        <v>38.500796453</v>
      </c>
      <c r="L2659" s="11" t="s">
        <v>20</v>
      </c>
      <c r="M2659" s="11" t="s">
        <v>17</v>
      </c>
      <c r="N2659" s="11">
        <f t="shared" si="287"/>
        <v>0</v>
      </c>
      <c r="O2659" s="11">
        <f t="shared" si="288"/>
        <v>1</v>
      </c>
      <c r="P2659" s="11">
        <f t="shared" si="289"/>
        <v>0</v>
      </c>
      <c r="Q2659" s="11">
        <f t="shared" si="290"/>
        <v>0</v>
      </c>
      <c r="R2659" s="11">
        <f t="shared" si="291"/>
        <v>0</v>
      </c>
      <c r="S2659" s="11">
        <f t="shared" si="292"/>
        <v>0</v>
      </c>
      <c r="T2659" s="9">
        <f t="shared" si="293"/>
        <v>0</v>
      </c>
    </row>
    <row r="2660" spans="1:20" ht="15" customHeight="1" x14ac:dyDescent="0.75">
      <c r="A2660" s="10">
        <v>0</v>
      </c>
      <c r="B2660" s="11">
        <v>15200</v>
      </c>
      <c r="C2660" s="11">
        <v>69320</v>
      </c>
      <c r="D2660" s="11">
        <v>89644</v>
      </c>
      <c r="E2660" s="11">
        <v>11</v>
      </c>
      <c r="F2660" s="11">
        <v>0</v>
      </c>
      <c r="G2660" s="11">
        <v>0</v>
      </c>
      <c r="H2660" s="11">
        <v>91.743482377000007</v>
      </c>
      <c r="I2660" s="11">
        <v>2</v>
      </c>
      <c r="J2660" s="11">
        <v>11</v>
      </c>
      <c r="K2660" s="11">
        <v>31.114929746000001</v>
      </c>
      <c r="L2660" s="11" t="s">
        <v>20</v>
      </c>
      <c r="M2660" s="11" t="s">
        <v>14</v>
      </c>
      <c r="N2660" s="11">
        <f t="shared" si="287"/>
        <v>0</v>
      </c>
      <c r="O2660" s="11">
        <f t="shared" si="288"/>
        <v>0</v>
      </c>
      <c r="P2660" s="11">
        <f t="shared" si="289"/>
        <v>1</v>
      </c>
      <c r="Q2660" s="11">
        <f t="shared" si="290"/>
        <v>0</v>
      </c>
      <c r="R2660" s="11">
        <f t="shared" si="291"/>
        <v>0</v>
      </c>
      <c r="S2660" s="11">
        <f t="shared" si="292"/>
        <v>0</v>
      </c>
      <c r="T2660" s="9">
        <f t="shared" si="293"/>
        <v>0</v>
      </c>
    </row>
    <row r="2661" spans="1:20" ht="15" customHeight="1" x14ac:dyDescent="0.75">
      <c r="A2661" s="10">
        <v>0</v>
      </c>
      <c r="B2661" s="11">
        <v>15200</v>
      </c>
      <c r="C2661" s="11"/>
      <c r="D2661" s="11">
        <v>67103</v>
      </c>
      <c r="E2661" s="11">
        <v>1</v>
      </c>
      <c r="F2661" s="11">
        <v>0</v>
      </c>
      <c r="G2661" s="11">
        <v>0</v>
      </c>
      <c r="H2661" s="11"/>
      <c r="I2661" s="11">
        <v>0</v>
      </c>
      <c r="J2661" s="11">
        <v>0</v>
      </c>
      <c r="K2661" s="11">
        <v>3.6889584957000001</v>
      </c>
      <c r="L2661" s="11"/>
      <c r="M2661" s="11"/>
      <c r="N2661" s="11">
        <f t="shared" si="287"/>
        <v>0</v>
      </c>
      <c r="O2661" s="11">
        <f t="shared" si="288"/>
        <v>0</v>
      </c>
      <c r="P2661" s="11">
        <f t="shared" si="289"/>
        <v>0</v>
      </c>
      <c r="Q2661" s="11">
        <f t="shared" si="290"/>
        <v>0</v>
      </c>
      <c r="R2661" s="11">
        <f t="shared" si="291"/>
        <v>0</v>
      </c>
      <c r="S2661" s="11">
        <f t="shared" si="292"/>
        <v>0</v>
      </c>
      <c r="T2661" s="9">
        <f t="shared" si="293"/>
        <v>0</v>
      </c>
    </row>
    <row r="2662" spans="1:20" ht="15" customHeight="1" x14ac:dyDescent="0.75">
      <c r="A2662" s="10">
        <v>1</v>
      </c>
      <c r="B2662" s="11">
        <v>15200</v>
      </c>
      <c r="C2662" s="11">
        <v>105328</v>
      </c>
      <c r="D2662" s="11">
        <v>113931</v>
      </c>
      <c r="E2662" s="11">
        <v>3</v>
      </c>
      <c r="F2662" s="11">
        <v>0</v>
      </c>
      <c r="G2662" s="11">
        <v>0</v>
      </c>
      <c r="H2662" s="11">
        <v>138.13350449000001</v>
      </c>
      <c r="I2662" s="11">
        <v>2</v>
      </c>
      <c r="J2662" s="11">
        <v>32</v>
      </c>
      <c r="K2662" s="11">
        <v>61.890634579999997</v>
      </c>
      <c r="L2662" s="11" t="s">
        <v>13</v>
      </c>
      <c r="M2662" s="11" t="s">
        <v>18</v>
      </c>
      <c r="N2662" s="11">
        <f t="shared" si="287"/>
        <v>1</v>
      </c>
      <c r="O2662" s="11">
        <f t="shared" si="288"/>
        <v>0</v>
      </c>
      <c r="P2662" s="11">
        <f t="shared" si="289"/>
        <v>0</v>
      </c>
      <c r="Q2662" s="11">
        <f t="shared" si="290"/>
        <v>0</v>
      </c>
      <c r="R2662" s="11">
        <f t="shared" si="291"/>
        <v>0</v>
      </c>
      <c r="S2662" s="11">
        <f t="shared" si="292"/>
        <v>1</v>
      </c>
      <c r="T2662" s="9">
        <f t="shared" si="293"/>
        <v>138.13350449000001</v>
      </c>
    </row>
    <row r="2663" spans="1:20" ht="15" customHeight="1" x14ac:dyDescent="0.75">
      <c r="A2663" s="10">
        <v>0</v>
      </c>
      <c r="B2663" s="11">
        <v>15200</v>
      </c>
      <c r="C2663" s="11">
        <v>47200</v>
      </c>
      <c r="D2663" s="11">
        <v>74510</v>
      </c>
      <c r="E2663" s="11">
        <v>17</v>
      </c>
      <c r="F2663" s="11">
        <v>0</v>
      </c>
      <c r="G2663" s="11">
        <v>0</v>
      </c>
      <c r="H2663" s="11">
        <v>174.5215618</v>
      </c>
      <c r="I2663" s="11">
        <v>0</v>
      </c>
      <c r="J2663" s="11">
        <v>23</v>
      </c>
      <c r="K2663" s="11">
        <v>41.863376119000002</v>
      </c>
      <c r="L2663" s="11" t="s">
        <v>20</v>
      </c>
      <c r="M2663" s="11" t="s">
        <v>18</v>
      </c>
      <c r="N2663" s="11">
        <f t="shared" si="287"/>
        <v>0</v>
      </c>
      <c r="O2663" s="11">
        <f t="shared" si="288"/>
        <v>0</v>
      </c>
      <c r="P2663" s="11">
        <f t="shared" si="289"/>
        <v>0</v>
      </c>
      <c r="Q2663" s="11">
        <f t="shared" si="290"/>
        <v>0</v>
      </c>
      <c r="R2663" s="11">
        <f t="shared" si="291"/>
        <v>0</v>
      </c>
      <c r="S2663" s="11">
        <f t="shared" si="292"/>
        <v>1</v>
      </c>
      <c r="T2663" s="9">
        <f t="shared" si="293"/>
        <v>0</v>
      </c>
    </row>
    <row r="2664" spans="1:20" ht="15" customHeight="1" x14ac:dyDescent="0.75">
      <c r="A2664" s="10">
        <v>0</v>
      </c>
      <c r="B2664" s="11">
        <v>15200</v>
      </c>
      <c r="C2664" s="11">
        <v>20005</v>
      </c>
      <c r="D2664" s="11">
        <v>39605</v>
      </c>
      <c r="E2664" s="11">
        <v>8</v>
      </c>
      <c r="F2664" s="11">
        <v>0</v>
      </c>
      <c r="G2664" s="11">
        <v>0</v>
      </c>
      <c r="H2664" s="11">
        <v>96.734902993999995</v>
      </c>
      <c r="I2664" s="11">
        <v>0</v>
      </c>
      <c r="J2664" s="11">
        <v>10</v>
      </c>
      <c r="K2664" s="11">
        <v>21.741610739999999</v>
      </c>
      <c r="L2664" s="11" t="s">
        <v>20</v>
      </c>
      <c r="M2664" s="11" t="s">
        <v>17</v>
      </c>
      <c r="N2664" s="11">
        <f t="shared" si="287"/>
        <v>0</v>
      </c>
      <c r="O2664" s="11">
        <f t="shared" si="288"/>
        <v>1</v>
      </c>
      <c r="P2664" s="11">
        <f t="shared" si="289"/>
        <v>0</v>
      </c>
      <c r="Q2664" s="11">
        <f t="shared" si="290"/>
        <v>0</v>
      </c>
      <c r="R2664" s="11">
        <f t="shared" si="291"/>
        <v>0</v>
      </c>
      <c r="S2664" s="11">
        <f t="shared" si="292"/>
        <v>0</v>
      </c>
      <c r="T2664" s="9">
        <f t="shared" si="293"/>
        <v>0</v>
      </c>
    </row>
    <row r="2665" spans="1:20" ht="15" customHeight="1" x14ac:dyDescent="0.75">
      <c r="A2665" s="10">
        <v>0</v>
      </c>
      <c r="B2665" s="11">
        <v>15200</v>
      </c>
      <c r="C2665" s="11">
        <v>142766</v>
      </c>
      <c r="D2665" s="11">
        <v>177998</v>
      </c>
      <c r="E2665" s="11">
        <v>12</v>
      </c>
      <c r="F2665" s="11">
        <v>0</v>
      </c>
      <c r="G2665" s="11">
        <v>0</v>
      </c>
      <c r="H2665" s="11">
        <v>260.38343907000001</v>
      </c>
      <c r="I2665" s="11">
        <v>0</v>
      </c>
      <c r="J2665" s="11">
        <v>21</v>
      </c>
      <c r="K2665" s="11">
        <v>27.533272218</v>
      </c>
      <c r="L2665" s="11" t="s">
        <v>20</v>
      </c>
      <c r="M2665" s="11" t="s">
        <v>17</v>
      </c>
      <c r="N2665" s="11">
        <f t="shared" si="287"/>
        <v>0</v>
      </c>
      <c r="O2665" s="11">
        <f t="shared" si="288"/>
        <v>1</v>
      </c>
      <c r="P2665" s="11">
        <f t="shared" si="289"/>
        <v>0</v>
      </c>
      <c r="Q2665" s="11">
        <f t="shared" si="290"/>
        <v>0</v>
      </c>
      <c r="R2665" s="11">
        <f t="shared" si="291"/>
        <v>0</v>
      </c>
      <c r="S2665" s="11">
        <f t="shared" si="292"/>
        <v>0</v>
      </c>
      <c r="T2665" s="9">
        <f t="shared" si="293"/>
        <v>0</v>
      </c>
    </row>
    <row r="2666" spans="1:20" ht="15" customHeight="1" x14ac:dyDescent="0.75">
      <c r="A2666" s="10">
        <v>1</v>
      </c>
      <c r="B2666" s="11">
        <v>15200</v>
      </c>
      <c r="C2666" s="11">
        <v>96341</v>
      </c>
      <c r="D2666" s="11">
        <v>118734</v>
      </c>
      <c r="E2666" s="11">
        <v>1</v>
      </c>
      <c r="F2666" s="11">
        <v>1</v>
      </c>
      <c r="G2666" s="11"/>
      <c r="H2666" s="11">
        <v>90.732780399000006</v>
      </c>
      <c r="I2666" s="11">
        <v>1</v>
      </c>
      <c r="J2666" s="11">
        <v>26</v>
      </c>
      <c r="K2666" s="11">
        <v>39.140055969000002</v>
      </c>
      <c r="L2666" s="11" t="s">
        <v>20</v>
      </c>
      <c r="M2666" s="11" t="s">
        <v>14</v>
      </c>
      <c r="N2666" s="11">
        <f t="shared" si="287"/>
        <v>0</v>
      </c>
      <c r="O2666" s="11">
        <f t="shared" si="288"/>
        <v>0</v>
      </c>
      <c r="P2666" s="11">
        <f t="shared" si="289"/>
        <v>1</v>
      </c>
      <c r="Q2666" s="11">
        <f t="shared" si="290"/>
        <v>0</v>
      </c>
      <c r="R2666" s="11">
        <f t="shared" si="291"/>
        <v>0</v>
      </c>
      <c r="S2666" s="11">
        <f t="shared" si="292"/>
        <v>0</v>
      </c>
      <c r="T2666" s="9">
        <f t="shared" si="293"/>
        <v>0</v>
      </c>
    </row>
    <row r="2667" spans="1:20" ht="15" customHeight="1" x14ac:dyDescent="0.75">
      <c r="A2667" s="10">
        <v>0</v>
      </c>
      <c r="B2667" s="11">
        <v>15200</v>
      </c>
      <c r="C2667" s="11">
        <v>34854</v>
      </c>
      <c r="D2667" s="11">
        <v>63519</v>
      </c>
      <c r="E2667" s="11">
        <v>6</v>
      </c>
      <c r="F2667" s="11">
        <v>0</v>
      </c>
      <c r="G2667" s="11">
        <v>0</v>
      </c>
      <c r="H2667" s="11">
        <v>275.47969762000002</v>
      </c>
      <c r="I2667" s="11">
        <v>0</v>
      </c>
      <c r="J2667" s="11">
        <v>15</v>
      </c>
      <c r="K2667" s="11">
        <v>20.785145567000001</v>
      </c>
      <c r="L2667" s="11" t="s">
        <v>20</v>
      </c>
      <c r="M2667" s="11" t="s">
        <v>18</v>
      </c>
      <c r="N2667" s="11">
        <f t="shared" si="287"/>
        <v>0</v>
      </c>
      <c r="O2667" s="11">
        <f t="shared" si="288"/>
        <v>0</v>
      </c>
      <c r="P2667" s="11">
        <f t="shared" si="289"/>
        <v>0</v>
      </c>
      <c r="Q2667" s="11">
        <f t="shared" si="290"/>
        <v>0</v>
      </c>
      <c r="R2667" s="11">
        <f t="shared" si="291"/>
        <v>0</v>
      </c>
      <c r="S2667" s="11">
        <f t="shared" si="292"/>
        <v>1</v>
      </c>
      <c r="T2667" s="9">
        <f t="shared" si="293"/>
        <v>0</v>
      </c>
    </row>
    <row r="2668" spans="1:20" ht="15" customHeight="1" x14ac:dyDescent="0.75">
      <c r="A2668" s="10">
        <v>0</v>
      </c>
      <c r="B2668" s="11">
        <v>15200</v>
      </c>
      <c r="C2668" s="11">
        <v>41049</v>
      </c>
      <c r="D2668" s="11">
        <v>50892</v>
      </c>
      <c r="E2668" s="11">
        <v>1</v>
      </c>
      <c r="F2668" s="11">
        <v>0</v>
      </c>
      <c r="G2668" s="11">
        <v>0</v>
      </c>
      <c r="H2668" s="11">
        <v>276.16735776000002</v>
      </c>
      <c r="I2668" s="11">
        <v>1</v>
      </c>
      <c r="J2668" s="11">
        <v>34</v>
      </c>
      <c r="K2668" s="11">
        <v>38.379833716</v>
      </c>
      <c r="L2668" s="11" t="s">
        <v>20</v>
      </c>
      <c r="M2668" s="11" t="s">
        <v>18</v>
      </c>
      <c r="N2668" s="11">
        <f t="shared" si="287"/>
        <v>0</v>
      </c>
      <c r="O2668" s="11">
        <f t="shared" si="288"/>
        <v>0</v>
      </c>
      <c r="P2668" s="11">
        <f t="shared" si="289"/>
        <v>0</v>
      </c>
      <c r="Q2668" s="11">
        <f t="shared" si="290"/>
        <v>0</v>
      </c>
      <c r="R2668" s="11">
        <f t="shared" si="291"/>
        <v>0</v>
      </c>
      <c r="S2668" s="11">
        <f t="shared" si="292"/>
        <v>1</v>
      </c>
      <c r="T2668" s="9">
        <f t="shared" si="293"/>
        <v>0</v>
      </c>
    </row>
    <row r="2669" spans="1:20" ht="15" customHeight="1" x14ac:dyDescent="0.75">
      <c r="A2669" s="10">
        <v>0</v>
      </c>
      <c r="B2669" s="11">
        <v>15200</v>
      </c>
      <c r="C2669" s="11">
        <v>43961</v>
      </c>
      <c r="D2669" s="11">
        <v>62171</v>
      </c>
      <c r="E2669" s="11"/>
      <c r="F2669" s="11">
        <v>0</v>
      </c>
      <c r="G2669" s="11">
        <v>0</v>
      </c>
      <c r="H2669" s="11">
        <v>124.80684586</v>
      </c>
      <c r="I2669" s="11">
        <v>1</v>
      </c>
      <c r="J2669" s="11">
        <v>18</v>
      </c>
      <c r="K2669" s="11">
        <v>39.580054341</v>
      </c>
      <c r="L2669" s="11" t="s">
        <v>20</v>
      </c>
      <c r="M2669" s="11" t="s">
        <v>14</v>
      </c>
      <c r="N2669" s="11">
        <f t="shared" si="287"/>
        <v>0</v>
      </c>
      <c r="O2669" s="11">
        <f t="shared" si="288"/>
        <v>0</v>
      </c>
      <c r="P2669" s="11">
        <f t="shared" si="289"/>
        <v>1</v>
      </c>
      <c r="Q2669" s="11">
        <f t="shared" si="290"/>
        <v>0</v>
      </c>
      <c r="R2669" s="11">
        <f t="shared" si="291"/>
        <v>0</v>
      </c>
      <c r="S2669" s="11">
        <f t="shared" si="292"/>
        <v>0</v>
      </c>
      <c r="T2669" s="9">
        <f t="shared" si="293"/>
        <v>0</v>
      </c>
    </row>
    <row r="2670" spans="1:20" ht="15" customHeight="1" x14ac:dyDescent="0.75">
      <c r="A2670" s="10">
        <v>0</v>
      </c>
      <c r="B2670" s="11">
        <v>15200</v>
      </c>
      <c r="C2670" s="11">
        <v>90108</v>
      </c>
      <c r="D2670" s="11">
        <v>118941</v>
      </c>
      <c r="E2670" s="11">
        <v>2</v>
      </c>
      <c r="F2670" s="11">
        <v>0</v>
      </c>
      <c r="G2670" s="11">
        <v>2</v>
      </c>
      <c r="H2670" s="11">
        <v>170.93894263000001</v>
      </c>
      <c r="I2670" s="11">
        <v>0</v>
      </c>
      <c r="J2670" s="11">
        <v>25</v>
      </c>
      <c r="K2670" s="11">
        <v>41.157501062999998</v>
      </c>
      <c r="L2670" s="11" t="s">
        <v>13</v>
      </c>
      <c r="M2670" s="11" t="s">
        <v>17</v>
      </c>
      <c r="N2670" s="11">
        <f t="shared" si="287"/>
        <v>1</v>
      </c>
      <c r="O2670" s="11">
        <f t="shared" si="288"/>
        <v>1</v>
      </c>
      <c r="P2670" s="11">
        <f t="shared" si="289"/>
        <v>0</v>
      </c>
      <c r="Q2670" s="11">
        <f t="shared" si="290"/>
        <v>0</v>
      </c>
      <c r="R2670" s="11">
        <f t="shared" si="291"/>
        <v>0</v>
      </c>
      <c r="S2670" s="11">
        <f t="shared" si="292"/>
        <v>0</v>
      </c>
      <c r="T2670" s="9">
        <f t="shared" si="293"/>
        <v>170.93894263000001</v>
      </c>
    </row>
    <row r="2671" spans="1:20" ht="15" customHeight="1" x14ac:dyDescent="0.75">
      <c r="A2671" s="10">
        <v>0</v>
      </c>
      <c r="B2671" s="11">
        <v>15200</v>
      </c>
      <c r="C2671" s="11">
        <v>40341</v>
      </c>
      <c r="D2671" s="11">
        <v>58834</v>
      </c>
      <c r="E2671" s="11"/>
      <c r="F2671" s="11">
        <v>0</v>
      </c>
      <c r="G2671" s="11">
        <v>0</v>
      </c>
      <c r="H2671" s="11">
        <v>100.01445522</v>
      </c>
      <c r="I2671" s="11">
        <v>0</v>
      </c>
      <c r="J2671" s="11">
        <v>15</v>
      </c>
      <c r="K2671" s="11">
        <v>41.102676905000003</v>
      </c>
      <c r="L2671" s="11" t="s">
        <v>20</v>
      </c>
      <c r="M2671" s="11" t="s">
        <v>14</v>
      </c>
      <c r="N2671" s="11">
        <f t="shared" si="287"/>
        <v>0</v>
      </c>
      <c r="O2671" s="11">
        <f t="shared" si="288"/>
        <v>0</v>
      </c>
      <c r="P2671" s="11">
        <f t="shared" si="289"/>
        <v>1</v>
      </c>
      <c r="Q2671" s="11">
        <f t="shared" si="290"/>
        <v>0</v>
      </c>
      <c r="R2671" s="11">
        <f t="shared" si="291"/>
        <v>0</v>
      </c>
      <c r="S2671" s="11">
        <f t="shared" si="292"/>
        <v>0</v>
      </c>
      <c r="T2671" s="9">
        <f t="shared" si="293"/>
        <v>0</v>
      </c>
    </row>
    <row r="2672" spans="1:20" ht="15" customHeight="1" x14ac:dyDescent="0.75">
      <c r="A2672" s="10">
        <v>0</v>
      </c>
      <c r="B2672" s="11">
        <v>15200</v>
      </c>
      <c r="C2672" s="11">
        <v>7879</v>
      </c>
      <c r="D2672" s="11">
        <v>95124</v>
      </c>
      <c r="E2672" s="11">
        <v>13</v>
      </c>
      <c r="F2672" s="11">
        <v>0</v>
      </c>
      <c r="G2672" s="11">
        <v>1</v>
      </c>
      <c r="H2672" s="11">
        <v>270.28589923999999</v>
      </c>
      <c r="I2672" s="11">
        <v>0</v>
      </c>
      <c r="J2672" s="11">
        <v>22</v>
      </c>
      <c r="K2672" s="11">
        <v>29.160140822999999</v>
      </c>
      <c r="L2672" s="11" t="s">
        <v>13</v>
      </c>
      <c r="M2672" s="11" t="s">
        <v>14</v>
      </c>
      <c r="N2672" s="11">
        <f t="shared" si="287"/>
        <v>1</v>
      </c>
      <c r="O2672" s="11">
        <f t="shared" si="288"/>
        <v>0</v>
      </c>
      <c r="P2672" s="11">
        <f t="shared" si="289"/>
        <v>1</v>
      </c>
      <c r="Q2672" s="11">
        <f t="shared" si="290"/>
        <v>0</v>
      </c>
      <c r="R2672" s="11">
        <f t="shared" si="291"/>
        <v>0</v>
      </c>
      <c r="S2672" s="11">
        <f t="shared" si="292"/>
        <v>0</v>
      </c>
      <c r="T2672" s="9">
        <f t="shared" si="293"/>
        <v>270.28589923999999</v>
      </c>
    </row>
    <row r="2673" spans="1:20" ht="15" customHeight="1" x14ac:dyDescent="0.75">
      <c r="A2673" s="10">
        <v>0</v>
      </c>
      <c r="B2673" s="11">
        <v>15200</v>
      </c>
      <c r="C2673" s="11">
        <v>65000</v>
      </c>
      <c r="D2673" s="11">
        <v>92000</v>
      </c>
      <c r="E2673" s="11">
        <v>1</v>
      </c>
      <c r="F2673" s="11">
        <v>0</v>
      </c>
      <c r="G2673" s="11">
        <v>0</v>
      </c>
      <c r="H2673" s="11">
        <v>152.13333333</v>
      </c>
      <c r="I2673" s="11">
        <v>4</v>
      </c>
      <c r="J2673" s="11">
        <v>20</v>
      </c>
      <c r="K2673" s="11"/>
      <c r="L2673" s="11" t="s">
        <v>20</v>
      </c>
      <c r="M2673" s="11" t="s">
        <v>15</v>
      </c>
      <c r="N2673" s="11">
        <f t="shared" si="287"/>
        <v>0</v>
      </c>
      <c r="O2673" s="11">
        <f t="shared" si="288"/>
        <v>0</v>
      </c>
      <c r="P2673" s="11">
        <f t="shared" si="289"/>
        <v>0</v>
      </c>
      <c r="Q2673" s="11">
        <f t="shared" si="290"/>
        <v>1</v>
      </c>
      <c r="R2673" s="11">
        <f t="shared" si="291"/>
        <v>0</v>
      </c>
      <c r="S2673" s="11">
        <f t="shared" si="292"/>
        <v>0</v>
      </c>
      <c r="T2673" s="9">
        <f t="shared" si="293"/>
        <v>0</v>
      </c>
    </row>
    <row r="2674" spans="1:20" ht="15" customHeight="1" x14ac:dyDescent="0.75">
      <c r="A2674" s="10">
        <v>0</v>
      </c>
      <c r="B2674" s="11">
        <v>15200</v>
      </c>
      <c r="C2674" s="11">
        <v>102699</v>
      </c>
      <c r="D2674" s="11">
        <v>121925</v>
      </c>
      <c r="E2674" s="11">
        <v>2</v>
      </c>
      <c r="F2674" s="11">
        <v>0</v>
      </c>
      <c r="G2674" s="11">
        <v>0</v>
      </c>
      <c r="H2674" s="11">
        <v>155.92014866</v>
      </c>
      <c r="I2674" s="11">
        <v>0</v>
      </c>
      <c r="J2674" s="11">
        <v>22</v>
      </c>
      <c r="K2674" s="11">
        <v>36.745639038999997</v>
      </c>
      <c r="L2674" s="11" t="s">
        <v>13</v>
      </c>
      <c r="M2674" s="11" t="s">
        <v>15</v>
      </c>
      <c r="N2674" s="11">
        <f t="shared" si="287"/>
        <v>1</v>
      </c>
      <c r="O2674" s="11">
        <f t="shared" si="288"/>
        <v>0</v>
      </c>
      <c r="P2674" s="11">
        <f t="shared" si="289"/>
        <v>0</v>
      </c>
      <c r="Q2674" s="11">
        <f t="shared" si="290"/>
        <v>1</v>
      </c>
      <c r="R2674" s="11">
        <f t="shared" si="291"/>
        <v>0</v>
      </c>
      <c r="S2674" s="11">
        <f t="shared" si="292"/>
        <v>0</v>
      </c>
      <c r="T2674" s="9">
        <f t="shared" si="293"/>
        <v>155.92014866</v>
      </c>
    </row>
    <row r="2675" spans="1:20" ht="15" customHeight="1" x14ac:dyDescent="0.75">
      <c r="A2675" s="10">
        <v>0</v>
      </c>
      <c r="B2675" s="11">
        <v>15200</v>
      </c>
      <c r="C2675" s="11"/>
      <c r="D2675" s="11">
        <v>100320</v>
      </c>
      <c r="E2675" s="11"/>
      <c r="F2675" s="11">
        <v>0</v>
      </c>
      <c r="G2675" s="11">
        <v>0</v>
      </c>
      <c r="H2675" s="11">
        <v>190.25647598</v>
      </c>
      <c r="I2675" s="11">
        <v>0</v>
      </c>
      <c r="J2675" s="11">
        <v>9</v>
      </c>
      <c r="K2675" s="11">
        <v>33.799992283000002</v>
      </c>
      <c r="L2675" s="11"/>
      <c r="M2675" s="11" t="s">
        <v>14</v>
      </c>
      <c r="N2675" s="11">
        <f t="shared" si="287"/>
        <v>0</v>
      </c>
      <c r="O2675" s="11">
        <f t="shared" si="288"/>
        <v>0</v>
      </c>
      <c r="P2675" s="11">
        <f t="shared" si="289"/>
        <v>1</v>
      </c>
      <c r="Q2675" s="11">
        <f t="shared" si="290"/>
        <v>0</v>
      </c>
      <c r="R2675" s="11">
        <f t="shared" si="291"/>
        <v>0</v>
      </c>
      <c r="S2675" s="11">
        <f t="shared" si="292"/>
        <v>0</v>
      </c>
      <c r="T2675" s="9">
        <f t="shared" si="293"/>
        <v>0</v>
      </c>
    </row>
    <row r="2676" spans="1:20" ht="15" customHeight="1" x14ac:dyDescent="0.75">
      <c r="A2676" s="10">
        <v>0</v>
      </c>
      <c r="B2676" s="11">
        <v>15200</v>
      </c>
      <c r="C2676" s="11">
        <v>77636</v>
      </c>
      <c r="D2676" s="11">
        <v>95682</v>
      </c>
      <c r="E2676" s="11">
        <v>10</v>
      </c>
      <c r="F2676" s="11">
        <v>1</v>
      </c>
      <c r="G2676" s="11">
        <v>1</v>
      </c>
      <c r="H2676" s="11">
        <v>335.84132177999999</v>
      </c>
      <c r="I2676" s="11"/>
      <c r="J2676" s="11">
        <v>41</v>
      </c>
      <c r="K2676" s="11">
        <v>37.982543747999998</v>
      </c>
      <c r="L2676" s="11" t="s">
        <v>20</v>
      </c>
      <c r="M2676" s="11" t="s">
        <v>18</v>
      </c>
      <c r="N2676" s="11">
        <f t="shared" si="287"/>
        <v>0</v>
      </c>
      <c r="O2676" s="11">
        <f t="shared" si="288"/>
        <v>0</v>
      </c>
      <c r="P2676" s="11">
        <f t="shared" si="289"/>
        <v>0</v>
      </c>
      <c r="Q2676" s="11">
        <f t="shared" si="290"/>
        <v>0</v>
      </c>
      <c r="R2676" s="11">
        <f t="shared" si="291"/>
        <v>0</v>
      </c>
      <c r="S2676" s="11">
        <f t="shared" si="292"/>
        <v>1</v>
      </c>
      <c r="T2676" s="9">
        <f t="shared" si="293"/>
        <v>0</v>
      </c>
    </row>
    <row r="2677" spans="1:20" ht="15" customHeight="1" x14ac:dyDescent="0.75">
      <c r="A2677" s="10">
        <v>0</v>
      </c>
      <c r="B2677" s="11">
        <v>15200</v>
      </c>
      <c r="C2677" s="11">
        <v>71233</v>
      </c>
      <c r="D2677" s="11">
        <v>84439</v>
      </c>
      <c r="E2677" s="11">
        <v>1</v>
      </c>
      <c r="F2677" s="11">
        <v>0</v>
      </c>
      <c r="G2677" s="11">
        <v>0</v>
      </c>
      <c r="H2677" s="11">
        <v>242.98332141</v>
      </c>
      <c r="I2677" s="11">
        <v>2</v>
      </c>
      <c r="J2677" s="11">
        <v>26</v>
      </c>
      <c r="K2677" s="11">
        <v>32.210050357</v>
      </c>
      <c r="L2677" s="11" t="s">
        <v>20</v>
      </c>
      <c r="M2677" s="11" t="s">
        <v>14</v>
      </c>
      <c r="N2677" s="11">
        <f t="shared" si="287"/>
        <v>0</v>
      </c>
      <c r="O2677" s="11">
        <f t="shared" si="288"/>
        <v>0</v>
      </c>
      <c r="P2677" s="11">
        <f t="shared" si="289"/>
        <v>1</v>
      </c>
      <c r="Q2677" s="11">
        <f t="shared" si="290"/>
        <v>0</v>
      </c>
      <c r="R2677" s="11">
        <f t="shared" si="291"/>
        <v>0</v>
      </c>
      <c r="S2677" s="11">
        <f t="shared" si="292"/>
        <v>0</v>
      </c>
      <c r="T2677" s="9">
        <f t="shared" si="293"/>
        <v>0</v>
      </c>
    </row>
    <row r="2678" spans="1:20" ht="15" customHeight="1" x14ac:dyDescent="0.75">
      <c r="A2678" s="10">
        <v>0</v>
      </c>
      <c r="B2678" s="11">
        <v>15200</v>
      </c>
      <c r="C2678" s="11">
        <v>8723</v>
      </c>
      <c r="D2678" s="11">
        <v>66817</v>
      </c>
      <c r="E2678" s="11">
        <v>0</v>
      </c>
      <c r="F2678" s="11">
        <v>0</v>
      </c>
      <c r="G2678" s="11">
        <v>0</v>
      </c>
      <c r="H2678" s="11">
        <v>309.50263352000002</v>
      </c>
      <c r="I2678" s="11">
        <v>0</v>
      </c>
      <c r="J2678" s="11">
        <v>5</v>
      </c>
      <c r="K2678" s="11">
        <v>37.763835899999997</v>
      </c>
      <c r="L2678" s="11" t="s">
        <v>20</v>
      </c>
      <c r="M2678" s="11" t="s">
        <v>16</v>
      </c>
      <c r="N2678" s="11">
        <f t="shared" si="287"/>
        <v>0</v>
      </c>
      <c r="O2678" s="11">
        <f t="shared" si="288"/>
        <v>0</v>
      </c>
      <c r="P2678" s="11">
        <f t="shared" si="289"/>
        <v>0</v>
      </c>
      <c r="Q2678" s="11">
        <f t="shared" si="290"/>
        <v>0</v>
      </c>
      <c r="R2678" s="11">
        <f t="shared" si="291"/>
        <v>1</v>
      </c>
      <c r="S2678" s="11">
        <f t="shared" si="292"/>
        <v>0</v>
      </c>
      <c r="T2678" s="9">
        <f t="shared" si="293"/>
        <v>0</v>
      </c>
    </row>
    <row r="2679" spans="1:20" ht="15" customHeight="1" x14ac:dyDescent="0.75">
      <c r="A2679" s="10">
        <v>0</v>
      </c>
      <c r="B2679" s="11">
        <v>15200</v>
      </c>
      <c r="C2679" s="11">
        <v>64028</v>
      </c>
      <c r="D2679" s="11">
        <v>95482</v>
      </c>
      <c r="E2679" s="11">
        <v>2</v>
      </c>
      <c r="F2679" s="11">
        <v>0</v>
      </c>
      <c r="G2679" s="11">
        <v>0</v>
      </c>
      <c r="H2679" s="11">
        <v>174.16439552</v>
      </c>
      <c r="I2679" s="11">
        <v>0</v>
      </c>
      <c r="J2679" s="11">
        <v>24</v>
      </c>
      <c r="K2679" s="11">
        <v>24.861603531</v>
      </c>
      <c r="L2679" s="11" t="s">
        <v>20</v>
      </c>
      <c r="M2679" s="11" t="s">
        <v>15</v>
      </c>
      <c r="N2679" s="11">
        <f t="shared" si="287"/>
        <v>0</v>
      </c>
      <c r="O2679" s="11">
        <f t="shared" si="288"/>
        <v>0</v>
      </c>
      <c r="P2679" s="11">
        <f t="shared" si="289"/>
        <v>0</v>
      </c>
      <c r="Q2679" s="11">
        <f t="shared" si="290"/>
        <v>1</v>
      </c>
      <c r="R2679" s="11">
        <f t="shared" si="291"/>
        <v>0</v>
      </c>
      <c r="S2679" s="11">
        <f t="shared" si="292"/>
        <v>0</v>
      </c>
      <c r="T2679" s="9">
        <f t="shared" si="293"/>
        <v>0</v>
      </c>
    </row>
    <row r="2680" spans="1:20" ht="15" customHeight="1" x14ac:dyDescent="0.75">
      <c r="A2680" s="10">
        <v>0</v>
      </c>
      <c r="B2680" s="11">
        <v>15200</v>
      </c>
      <c r="C2680" s="11">
        <v>53433</v>
      </c>
      <c r="D2680" s="11">
        <v>114245</v>
      </c>
      <c r="E2680" s="11">
        <v>2</v>
      </c>
      <c r="F2680" s="11"/>
      <c r="G2680" s="11">
        <v>3</v>
      </c>
      <c r="H2680" s="11">
        <v>155.36748659</v>
      </c>
      <c r="I2680" s="11">
        <v>1</v>
      </c>
      <c r="J2680" s="11">
        <v>24</v>
      </c>
      <c r="K2680" s="11">
        <v>36.954615162000003</v>
      </c>
      <c r="L2680" s="11" t="s">
        <v>13</v>
      </c>
      <c r="M2680" s="11" t="s">
        <v>15</v>
      </c>
      <c r="N2680" s="11">
        <f t="shared" si="287"/>
        <v>1</v>
      </c>
      <c r="O2680" s="11">
        <f t="shared" si="288"/>
        <v>0</v>
      </c>
      <c r="P2680" s="11">
        <f t="shared" si="289"/>
        <v>0</v>
      </c>
      <c r="Q2680" s="11">
        <f t="shared" si="290"/>
        <v>1</v>
      </c>
      <c r="R2680" s="11">
        <f t="shared" si="291"/>
        <v>0</v>
      </c>
      <c r="S2680" s="11">
        <f t="shared" si="292"/>
        <v>0</v>
      </c>
      <c r="T2680" s="9">
        <f t="shared" si="293"/>
        <v>155.36748659</v>
      </c>
    </row>
    <row r="2681" spans="1:20" ht="15" customHeight="1" x14ac:dyDescent="0.75">
      <c r="A2681" s="10">
        <v>0</v>
      </c>
      <c r="B2681" s="11">
        <v>15200</v>
      </c>
      <c r="C2681" s="11">
        <v>59745</v>
      </c>
      <c r="D2681" s="11">
        <v>81269</v>
      </c>
      <c r="E2681" s="11">
        <v>8</v>
      </c>
      <c r="F2681" s="11"/>
      <c r="G2681" s="11"/>
      <c r="H2681" s="11"/>
      <c r="I2681" s="11"/>
      <c r="J2681" s="11"/>
      <c r="K2681" s="11">
        <v>26.985581223000001</v>
      </c>
      <c r="L2681" s="11" t="s">
        <v>20</v>
      </c>
      <c r="M2681" s="11"/>
      <c r="N2681" s="11">
        <f t="shared" si="287"/>
        <v>0</v>
      </c>
      <c r="O2681" s="11">
        <f t="shared" si="288"/>
        <v>0</v>
      </c>
      <c r="P2681" s="11">
        <f t="shared" si="289"/>
        <v>0</v>
      </c>
      <c r="Q2681" s="11">
        <f t="shared" si="290"/>
        <v>0</v>
      </c>
      <c r="R2681" s="11">
        <f t="shared" si="291"/>
        <v>0</v>
      </c>
      <c r="S2681" s="11">
        <f t="shared" si="292"/>
        <v>0</v>
      </c>
      <c r="T2681" s="9">
        <f t="shared" si="293"/>
        <v>0</v>
      </c>
    </row>
    <row r="2682" spans="1:20" ht="15" customHeight="1" x14ac:dyDescent="0.75">
      <c r="A2682" s="10">
        <v>0</v>
      </c>
      <c r="B2682" s="11">
        <v>15300</v>
      </c>
      <c r="C2682" s="11">
        <v>65298</v>
      </c>
      <c r="D2682" s="11">
        <v>94301</v>
      </c>
      <c r="E2682" s="11">
        <v>1</v>
      </c>
      <c r="F2682" s="11">
        <v>0</v>
      </c>
      <c r="G2682" s="11">
        <v>0</v>
      </c>
      <c r="H2682" s="11">
        <v>150.49986791000001</v>
      </c>
      <c r="I2682" s="11">
        <v>4</v>
      </c>
      <c r="J2682" s="11">
        <v>19</v>
      </c>
      <c r="K2682" s="11">
        <v>31.357642139999999</v>
      </c>
      <c r="L2682" s="11" t="s">
        <v>20</v>
      </c>
      <c r="M2682" s="11" t="s">
        <v>15</v>
      </c>
      <c r="N2682" s="11">
        <f t="shared" si="287"/>
        <v>0</v>
      </c>
      <c r="O2682" s="11">
        <f t="shared" si="288"/>
        <v>0</v>
      </c>
      <c r="P2682" s="11">
        <f t="shared" si="289"/>
        <v>0</v>
      </c>
      <c r="Q2682" s="11">
        <f t="shared" si="290"/>
        <v>1</v>
      </c>
      <c r="R2682" s="11">
        <f t="shared" si="291"/>
        <v>0</v>
      </c>
      <c r="S2682" s="11">
        <f t="shared" si="292"/>
        <v>0</v>
      </c>
      <c r="T2682" s="9">
        <f t="shared" si="293"/>
        <v>0</v>
      </c>
    </row>
    <row r="2683" spans="1:20" ht="15" customHeight="1" x14ac:dyDescent="0.75">
      <c r="A2683" s="10">
        <v>0</v>
      </c>
      <c r="B2683" s="11">
        <v>15300</v>
      </c>
      <c r="C2683" s="11">
        <v>22057</v>
      </c>
      <c r="D2683" s="11">
        <v>44461</v>
      </c>
      <c r="E2683" s="11">
        <v>1</v>
      </c>
      <c r="F2683" s="11">
        <v>0</v>
      </c>
      <c r="G2683" s="11">
        <v>0</v>
      </c>
      <c r="H2683" s="11">
        <v>210.27547612000001</v>
      </c>
      <c r="I2683" s="11">
        <v>0</v>
      </c>
      <c r="J2683" s="11">
        <v>16</v>
      </c>
      <c r="K2683" s="11">
        <v>40.432252239</v>
      </c>
      <c r="L2683" s="11"/>
      <c r="M2683" s="11" t="s">
        <v>15</v>
      </c>
      <c r="N2683" s="11">
        <f t="shared" si="287"/>
        <v>0</v>
      </c>
      <c r="O2683" s="11">
        <f t="shared" si="288"/>
        <v>0</v>
      </c>
      <c r="P2683" s="11">
        <f t="shared" si="289"/>
        <v>0</v>
      </c>
      <c r="Q2683" s="11">
        <f t="shared" si="290"/>
        <v>1</v>
      </c>
      <c r="R2683" s="11">
        <f t="shared" si="291"/>
        <v>0</v>
      </c>
      <c r="S2683" s="11">
        <f t="shared" si="292"/>
        <v>0</v>
      </c>
      <c r="T2683" s="9">
        <f t="shared" si="293"/>
        <v>0</v>
      </c>
    </row>
    <row r="2684" spans="1:20" ht="15" customHeight="1" x14ac:dyDescent="0.75">
      <c r="A2684" s="10">
        <v>0</v>
      </c>
      <c r="B2684" s="11">
        <v>15300</v>
      </c>
      <c r="C2684" s="11">
        <v>22079</v>
      </c>
      <c r="D2684" s="11">
        <v>168281</v>
      </c>
      <c r="E2684" s="11">
        <v>8</v>
      </c>
      <c r="F2684" s="11">
        <v>0</v>
      </c>
      <c r="G2684" s="11">
        <v>0</v>
      </c>
      <c r="H2684" s="11">
        <v>301.4910256</v>
      </c>
      <c r="I2684" s="11">
        <v>0</v>
      </c>
      <c r="J2684" s="11">
        <v>27</v>
      </c>
      <c r="K2684" s="11">
        <v>27.771122695999999</v>
      </c>
      <c r="L2684" s="11" t="s">
        <v>13</v>
      </c>
      <c r="M2684" s="11" t="s">
        <v>19</v>
      </c>
      <c r="N2684" s="11">
        <f t="shared" si="287"/>
        <v>1</v>
      </c>
      <c r="O2684" s="11">
        <f t="shared" si="288"/>
        <v>0</v>
      </c>
      <c r="P2684" s="11">
        <f t="shared" si="289"/>
        <v>0</v>
      </c>
      <c r="Q2684" s="11">
        <f t="shared" si="290"/>
        <v>0</v>
      </c>
      <c r="R2684" s="11">
        <f t="shared" si="291"/>
        <v>0</v>
      </c>
      <c r="S2684" s="11">
        <f t="shared" si="292"/>
        <v>0</v>
      </c>
      <c r="T2684" s="9">
        <f t="shared" si="293"/>
        <v>301.4910256</v>
      </c>
    </row>
    <row r="2685" spans="1:20" ht="15" customHeight="1" x14ac:dyDescent="0.75">
      <c r="A2685" s="10">
        <v>0</v>
      </c>
      <c r="B2685" s="11">
        <v>15300</v>
      </c>
      <c r="C2685" s="11">
        <v>57840</v>
      </c>
      <c r="D2685" s="11">
        <v>86903</v>
      </c>
      <c r="E2685" s="11">
        <v>0</v>
      </c>
      <c r="F2685" s="11">
        <v>0</v>
      </c>
      <c r="G2685" s="11">
        <v>0</v>
      </c>
      <c r="H2685" s="11">
        <v>110.82722441999999</v>
      </c>
      <c r="I2685" s="11">
        <v>4</v>
      </c>
      <c r="J2685" s="11">
        <v>11</v>
      </c>
      <c r="K2685" s="11">
        <v>38.826177522999998</v>
      </c>
      <c r="L2685" s="11" t="s">
        <v>20</v>
      </c>
      <c r="M2685" s="11" t="s">
        <v>14</v>
      </c>
      <c r="N2685" s="11">
        <f t="shared" si="287"/>
        <v>0</v>
      </c>
      <c r="O2685" s="11">
        <f t="shared" si="288"/>
        <v>0</v>
      </c>
      <c r="P2685" s="11">
        <f t="shared" si="289"/>
        <v>1</v>
      </c>
      <c r="Q2685" s="11">
        <f t="shared" si="290"/>
        <v>0</v>
      </c>
      <c r="R2685" s="11">
        <f t="shared" si="291"/>
        <v>0</v>
      </c>
      <c r="S2685" s="11">
        <f t="shared" si="292"/>
        <v>0</v>
      </c>
      <c r="T2685" s="9">
        <f t="shared" si="293"/>
        <v>0</v>
      </c>
    </row>
    <row r="2686" spans="1:20" ht="15" customHeight="1" x14ac:dyDescent="0.75">
      <c r="A2686" s="10">
        <v>0</v>
      </c>
      <c r="B2686" s="11">
        <v>15300</v>
      </c>
      <c r="C2686" s="11">
        <v>14695</v>
      </c>
      <c r="D2686" s="11">
        <v>48095</v>
      </c>
      <c r="E2686" s="11">
        <v>1</v>
      </c>
      <c r="F2686" s="11">
        <v>0</v>
      </c>
      <c r="G2686" s="11">
        <v>0</v>
      </c>
      <c r="H2686" s="11">
        <v>301.65766574999998</v>
      </c>
      <c r="I2686" s="11">
        <v>0</v>
      </c>
      <c r="J2686" s="11">
        <v>16</v>
      </c>
      <c r="K2686" s="11">
        <v>19.012446365999999</v>
      </c>
      <c r="L2686" s="11" t="s">
        <v>20</v>
      </c>
      <c r="M2686" s="11" t="s">
        <v>18</v>
      </c>
      <c r="N2686" s="11">
        <f t="shared" si="287"/>
        <v>0</v>
      </c>
      <c r="O2686" s="11">
        <f t="shared" si="288"/>
        <v>0</v>
      </c>
      <c r="P2686" s="11">
        <f t="shared" si="289"/>
        <v>0</v>
      </c>
      <c r="Q2686" s="11">
        <f t="shared" si="290"/>
        <v>0</v>
      </c>
      <c r="R2686" s="11">
        <f t="shared" si="291"/>
        <v>0</v>
      </c>
      <c r="S2686" s="11">
        <f t="shared" si="292"/>
        <v>1</v>
      </c>
      <c r="T2686" s="9">
        <f t="shared" si="293"/>
        <v>0</v>
      </c>
    </row>
    <row r="2687" spans="1:20" ht="15" customHeight="1" x14ac:dyDescent="0.75">
      <c r="A2687" s="10">
        <v>0</v>
      </c>
      <c r="B2687" s="11">
        <v>15300</v>
      </c>
      <c r="C2687" s="11">
        <v>83039</v>
      </c>
      <c r="D2687" s="11">
        <v>99630</v>
      </c>
      <c r="E2687" s="11">
        <v>8</v>
      </c>
      <c r="F2687" s="11">
        <v>1</v>
      </c>
      <c r="G2687" s="11">
        <v>2</v>
      </c>
      <c r="H2687" s="11">
        <v>354.46029943000002</v>
      </c>
      <c r="I2687" s="11"/>
      <c r="J2687" s="11">
        <v>42</v>
      </c>
      <c r="K2687" s="11">
        <v>38.265951012999999</v>
      </c>
      <c r="L2687" s="11" t="s">
        <v>20</v>
      </c>
      <c r="M2687" s="11" t="s">
        <v>18</v>
      </c>
      <c r="N2687" s="11">
        <f t="shared" si="287"/>
        <v>0</v>
      </c>
      <c r="O2687" s="11">
        <f t="shared" si="288"/>
        <v>0</v>
      </c>
      <c r="P2687" s="11">
        <f t="shared" si="289"/>
        <v>0</v>
      </c>
      <c r="Q2687" s="11">
        <f t="shared" si="290"/>
        <v>0</v>
      </c>
      <c r="R2687" s="11">
        <f t="shared" si="291"/>
        <v>0</v>
      </c>
      <c r="S2687" s="11">
        <f t="shared" si="292"/>
        <v>1</v>
      </c>
      <c r="T2687" s="9">
        <f t="shared" si="293"/>
        <v>0</v>
      </c>
    </row>
    <row r="2688" spans="1:20" ht="15" customHeight="1" x14ac:dyDescent="0.75">
      <c r="A2688" s="10">
        <v>0</v>
      </c>
      <c r="B2688" s="11">
        <v>15300</v>
      </c>
      <c r="C2688" s="11"/>
      <c r="D2688" s="11">
        <v>92320</v>
      </c>
      <c r="E2688" s="11">
        <v>28</v>
      </c>
      <c r="F2688" s="11">
        <v>0</v>
      </c>
      <c r="G2688" s="11">
        <v>0</v>
      </c>
      <c r="H2688" s="11">
        <v>325.99844855999999</v>
      </c>
      <c r="I2688" s="11">
        <v>0</v>
      </c>
      <c r="J2688" s="11">
        <v>15</v>
      </c>
      <c r="K2688" s="11">
        <v>15.335560256000001</v>
      </c>
      <c r="L2688" s="11" t="s">
        <v>20</v>
      </c>
      <c r="M2688" s="11" t="s">
        <v>15</v>
      </c>
      <c r="N2688" s="11">
        <f t="shared" si="287"/>
        <v>0</v>
      </c>
      <c r="O2688" s="11">
        <f t="shared" si="288"/>
        <v>0</v>
      </c>
      <c r="P2688" s="11">
        <f t="shared" si="289"/>
        <v>0</v>
      </c>
      <c r="Q2688" s="11">
        <f t="shared" si="290"/>
        <v>1</v>
      </c>
      <c r="R2688" s="11">
        <f t="shared" si="291"/>
        <v>0</v>
      </c>
      <c r="S2688" s="11">
        <f t="shared" si="292"/>
        <v>0</v>
      </c>
      <c r="T2688" s="9">
        <f t="shared" si="293"/>
        <v>0</v>
      </c>
    </row>
    <row r="2689" spans="1:20" ht="15" customHeight="1" x14ac:dyDescent="0.75">
      <c r="A2689" s="10">
        <v>0</v>
      </c>
      <c r="B2689" s="11">
        <v>15300</v>
      </c>
      <c r="C2689" s="11">
        <v>62094</v>
      </c>
      <c r="D2689" s="11">
        <v>96938</v>
      </c>
      <c r="E2689" s="11">
        <v>9</v>
      </c>
      <c r="F2689" s="11">
        <v>0</v>
      </c>
      <c r="G2689" s="11">
        <v>0</v>
      </c>
      <c r="H2689" s="11"/>
      <c r="I2689" s="11">
        <v>0</v>
      </c>
      <c r="J2689" s="11">
        <v>15</v>
      </c>
      <c r="K2689" s="11">
        <v>25.407142509</v>
      </c>
      <c r="L2689" s="11"/>
      <c r="M2689" s="11" t="s">
        <v>18</v>
      </c>
      <c r="N2689" s="11">
        <f t="shared" si="287"/>
        <v>0</v>
      </c>
      <c r="O2689" s="11">
        <f t="shared" si="288"/>
        <v>0</v>
      </c>
      <c r="P2689" s="11">
        <f t="shared" si="289"/>
        <v>0</v>
      </c>
      <c r="Q2689" s="11">
        <f t="shared" si="290"/>
        <v>0</v>
      </c>
      <c r="R2689" s="11">
        <f t="shared" si="291"/>
        <v>0</v>
      </c>
      <c r="S2689" s="11">
        <f t="shared" si="292"/>
        <v>1</v>
      </c>
      <c r="T2689" s="9">
        <f t="shared" si="293"/>
        <v>0</v>
      </c>
    </row>
    <row r="2690" spans="1:20" ht="15" customHeight="1" x14ac:dyDescent="0.75">
      <c r="A2690" s="10">
        <v>0</v>
      </c>
      <c r="B2690" s="11">
        <v>15300</v>
      </c>
      <c r="C2690" s="11">
        <v>82439</v>
      </c>
      <c r="D2690" s="11">
        <v>99896</v>
      </c>
      <c r="E2690" s="11">
        <v>1</v>
      </c>
      <c r="F2690" s="11">
        <v>0</v>
      </c>
      <c r="G2690" s="11">
        <v>0</v>
      </c>
      <c r="H2690" s="11">
        <v>281.20032907000001</v>
      </c>
      <c r="I2690" s="11">
        <v>1</v>
      </c>
      <c r="J2690" s="11">
        <v>21</v>
      </c>
      <c r="K2690" s="11">
        <v>39.408871402999999</v>
      </c>
      <c r="L2690" s="11" t="s">
        <v>20</v>
      </c>
      <c r="M2690" s="11" t="s">
        <v>18</v>
      </c>
      <c r="N2690" s="11">
        <f t="shared" si="287"/>
        <v>0</v>
      </c>
      <c r="O2690" s="11">
        <f t="shared" si="288"/>
        <v>0</v>
      </c>
      <c r="P2690" s="11">
        <f t="shared" si="289"/>
        <v>0</v>
      </c>
      <c r="Q2690" s="11">
        <f t="shared" si="290"/>
        <v>0</v>
      </c>
      <c r="R2690" s="11">
        <f t="shared" si="291"/>
        <v>0</v>
      </c>
      <c r="S2690" s="11">
        <f t="shared" si="292"/>
        <v>1</v>
      </c>
      <c r="T2690" s="9">
        <f t="shared" si="293"/>
        <v>0</v>
      </c>
    </row>
    <row r="2691" spans="1:20" ht="15" customHeight="1" x14ac:dyDescent="0.75">
      <c r="A2691" s="10">
        <v>0</v>
      </c>
      <c r="B2691" s="11">
        <v>15300</v>
      </c>
      <c r="C2691" s="11">
        <v>83004</v>
      </c>
      <c r="D2691" s="11">
        <v>121108</v>
      </c>
      <c r="E2691" s="11"/>
      <c r="F2691" s="11"/>
      <c r="G2691" s="11"/>
      <c r="H2691" s="11"/>
      <c r="I2691" s="11"/>
      <c r="J2691" s="11"/>
      <c r="K2691" s="11">
        <v>36.823393193999998</v>
      </c>
      <c r="L2691" s="11"/>
      <c r="M2691" s="11"/>
      <c r="N2691" s="11">
        <f t="shared" ref="N2691:N2754" si="294">IF(L2691="HomeImp",1,0)</f>
        <v>0</v>
      </c>
      <c r="O2691" s="11">
        <f t="shared" ref="O2691:O2754" si="295">IF(M2691="Mgr",1,0)</f>
        <v>0</v>
      </c>
      <c r="P2691" s="11">
        <f t="shared" ref="P2691:P2754" si="296">IF(M2691="Other",1,0)</f>
        <v>0</v>
      </c>
      <c r="Q2691" s="11">
        <f t="shared" ref="Q2691:Q2754" si="297">IF(M2691="Office",1,0)</f>
        <v>0</v>
      </c>
      <c r="R2691" s="11">
        <f t="shared" ref="R2691:R2754" si="298">IF(M2691="Sales",1,0)</f>
        <v>0</v>
      </c>
      <c r="S2691" s="11">
        <f t="shared" ref="S2691:S2754" si="299">IF(M2691="ProfExe",1,0)</f>
        <v>0</v>
      </c>
      <c r="T2691" s="9">
        <f t="shared" ref="T2691:T2754" si="300">H2691*N2691</f>
        <v>0</v>
      </c>
    </row>
    <row r="2692" spans="1:20" ht="15" customHeight="1" x14ac:dyDescent="0.75">
      <c r="A2692" s="10">
        <v>0</v>
      </c>
      <c r="B2692" s="11">
        <v>15300</v>
      </c>
      <c r="C2692" s="11">
        <v>39065</v>
      </c>
      <c r="D2692" s="11">
        <v>54970</v>
      </c>
      <c r="E2692" s="11"/>
      <c r="F2692" s="11">
        <v>0</v>
      </c>
      <c r="G2692" s="11">
        <v>0</v>
      </c>
      <c r="H2692" s="11">
        <v>73.756690231999997</v>
      </c>
      <c r="I2692" s="11">
        <v>0</v>
      </c>
      <c r="J2692" s="11">
        <v>15</v>
      </c>
      <c r="K2692" s="11">
        <v>41.823084717</v>
      </c>
      <c r="L2692" s="11" t="s">
        <v>20</v>
      </c>
      <c r="M2692" s="11" t="s">
        <v>14</v>
      </c>
      <c r="N2692" s="11">
        <f t="shared" si="294"/>
        <v>0</v>
      </c>
      <c r="O2692" s="11">
        <f t="shared" si="295"/>
        <v>0</v>
      </c>
      <c r="P2692" s="11">
        <f t="shared" si="296"/>
        <v>1</v>
      </c>
      <c r="Q2692" s="11">
        <f t="shared" si="297"/>
        <v>0</v>
      </c>
      <c r="R2692" s="11">
        <f t="shared" si="298"/>
        <v>0</v>
      </c>
      <c r="S2692" s="11">
        <f t="shared" si="299"/>
        <v>0</v>
      </c>
      <c r="T2692" s="9">
        <f t="shared" si="300"/>
        <v>0</v>
      </c>
    </row>
    <row r="2693" spans="1:20" ht="15" customHeight="1" x14ac:dyDescent="0.75">
      <c r="A2693" s="10">
        <v>0</v>
      </c>
      <c r="B2693" s="11">
        <v>15300</v>
      </c>
      <c r="C2693" s="11">
        <v>79541</v>
      </c>
      <c r="D2693" s="11">
        <v>94973</v>
      </c>
      <c r="E2693" s="11">
        <v>5</v>
      </c>
      <c r="F2693" s="11">
        <v>2</v>
      </c>
      <c r="G2693" s="11">
        <v>0</v>
      </c>
      <c r="H2693" s="11">
        <v>76.207592099999999</v>
      </c>
      <c r="I2693" s="11">
        <v>0</v>
      </c>
      <c r="J2693" s="11">
        <v>20</v>
      </c>
      <c r="K2693" s="11">
        <v>22.902506621000001</v>
      </c>
      <c r="L2693" s="11" t="s">
        <v>20</v>
      </c>
      <c r="M2693" s="11" t="s">
        <v>14</v>
      </c>
      <c r="N2693" s="11">
        <f t="shared" si="294"/>
        <v>0</v>
      </c>
      <c r="O2693" s="11">
        <f t="shared" si="295"/>
        <v>0</v>
      </c>
      <c r="P2693" s="11">
        <f t="shared" si="296"/>
        <v>1</v>
      </c>
      <c r="Q2693" s="11">
        <f t="shared" si="297"/>
        <v>0</v>
      </c>
      <c r="R2693" s="11">
        <f t="shared" si="298"/>
        <v>0</v>
      </c>
      <c r="S2693" s="11">
        <f t="shared" si="299"/>
        <v>0</v>
      </c>
      <c r="T2693" s="9">
        <f t="shared" si="300"/>
        <v>0</v>
      </c>
    </row>
    <row r="2694" spans="1:20" ht="15" customHeight="1" x14ac:dyDescent="0.75">
      <c r="A2694" s="10">
        <v>0</v>
      </c>
      <c r="B2694" s="11">
        <v>15300</v>
      </c>
      <c r="C2694" s="11">
        <v>81500</v>
      </c>
      <c r="D2694" s="11">
        <v>102000</v>
      </c>
      <c r="E2694" s="11">
        <v>3.5</v>
      </c>
      <c r="F2694" s="11">
        <v>0</v>
      </c>
      <c r="G2694" s="11">
        <v>0</v>
      </c>
      <c r="H2694" s="11">
        <v>123.76666667000001</v>
      </c>
      <c r="I2694" s="11">
        <v>1</v>
      </c>
      <c r="J2694" s="11">
        <v>25</v>
      </c>
      <c r="K2694" s="11"/>
      <c r="L2694" s="11" t="s">
        <v>13</v>
      </c>
      <c r="M2694" s="11" t="s">
        <v>18</v>
      </c>
      <c r="N2694" s="11">
        <f t="shared" si="294"/>
        <v>1</v>
      </c>
      <c r="O2694" s="11">
        <f t="shared" si="295"/>
        <v>0</v>
      </c>
      <c r="P2694" s="11">
        <f t="shared" si="296"/>
        <v>0</v>
      </c>
      <c r="Q2694" s="11">
        <f t="shared" si="297"/>
        <v>0</v>
      </c>
      <c r="R2694" s="11">
        <f t="shared" si="298"/>
        <v>0</v>
      </c>
      <c r="S2694" s="11">
        <f t="shared" si="299"/>
        <v>1</v>
      </c>
      <c r="T2694" s="9">
        <f t="shared" si="300"/>
        <v>123.76666667000001</v>
      </c>
    </row>
    <row r="2695" spans="1:20" ht="15" customHeight="1" x14ac:dyDescent="0.75">
      <c r="A2695" s="10">
        <v>0</v>
      </c>
      <c r="B2695" s="11">
        <v>15300</v>
      </c>
      <c r="C2695" s="11">
        <v>101000</v>
      </c>
      <c r="D2695" s="11">
        <v>112500</v>
      </c>
      <c r="E2695" s="11">
        <v>1</v>
      </c>
      <c r="F2695" s="11">
        <v>0</v>
      </c>
      <c r="G2695" s="11">
        <v>0</v>
      </c>
      <c r="H2695" s="11">
        <v>129.86666667</v>
      </c>
      <c r="I2695" s="11">
        <v>2</v>
      </c>
      <c r="J2695" s="11">
        <v>21</v>
      </c>
      <c r="K2695" s="11"/>
      <c r="L2695" s="11" t="s">
        <v>20</v>
      </c>
      <c r="M2695" s="11" t="s">
        <v>14</v>
      </c>
      <c r="N2695" s="11">
        <f t="shared" si="294"/>
        <v>0</v>
      </c>
      <c r="O2695" s="11">
        <f t="shared" si="295"/>
        <v>0</v>
      </c>
      <c r="P2695" s="11">
        <f t="shared" si="296"/>
        <v>1</v>
      </c>
      <c r="Q2695" s="11">
        <f t="shared" si="297"/>
        <v>0</v>
      </c>
      <c r="R2695" s="11">
        <f t="shared" si="298"/>
        <v>0</v>
      </c>
      <c r="S2695" s="11">
        <f t="shared" si="299"/>
        <v>0</v>
      </c>
      <c r="T2695" s="9">
        <f t="shared" si="300"/>
        <v>0</v>
      </c>
    </row>
    <row r="2696" spans="1:20" ht="15" customHeight="1" x14ac:dyDescent="0.75">
      <c r="A2696" s="10">
        <v>0</v>
      </c>
      <c r="B2696" s="11">
        <v>15300</v>
      </c>
      <c r="C2696" s="11">
        <v>42100</v>
      </c>
      <c r="D2696" s="11">
        <v>65000</v>
      </c>
      <c r="E2696" s="11">
        <v>7</v>
      </c>
      <c r="F2696" s="11">
        <v>0</v>
      </c>
      <c r="G2696" s="11">
        <v>0</v>
      </c>
      <c r="H2696" s="11">
        <v>95.333333332999999</v>
      </c>
      <c r="I2696" s="11">
        <v>3</v>
      </c>
      <c r="J2696" s="11">
        <v>15</v>
      </c>
      <c r="K2696" s="11"/>
      <c r="L2696" s="11" t="s">
        <v>20</v>
      </c>
      <c r="M2696" s="11" t="s">
        <v>14</v>
      </c>
      <c r="N2696" s="11">
        <f t="shared" si="294"/>
        <v>0</v>
      </c>
      <c r="O2696" s="11">
        <f t="shared" si="295"/>
        <v>0</v>
      </c>
      <c r="P2696" s="11">
        <f t="shared" si="296"/>
        <v>1</v>
      </c>
      <c r="Q2696" s="11">
        <f t="shared" si="297"/>
        <v>0</v>
      </c>
      <c r="R2696" s="11">
        <f t="shared" si="298"/>
        <v>0</v>
      </c>
      <c r="S2696" s="11">
        <f t="shared" si="299"/>
        <v>0</v>
      </c>
      <c r="T2696" s="9">
        <f t="shared" si="300"/>
        <v>0</v>
      </c>
    </row>
    <row r="2697" spans="1:20" ht="15" customHeight="1" x14ac:dyDescent="0.75">
      <c r="A2697" s="10">
        <v>1</v>
      </c>
      <c r="B2697" s="11">
        <v>15300</v>
      </c>
      <c r="C2697" s="11">
        <v>21383</v>
      </c>
      <c r="D2697" s="11">
        <v>38480</v>
      </c>
      <c r="E2697" s="11">
        <v>20</v>
      </c>
      <c r="F2697" s="11">
        <v>0</v>
      </c>
      <c r="G2697" s="11">
        <v>1</v>
      </c>
      <c r="H2697" s="11">
        <v>182.6</v>
      </c>
      <c r="I2697" s="11">
        <v>4</v>
      </c>
      <c r="J2697" s="11">
        <v>31</v>
      </c>
      <c r="K2697" s="11"/>
      <c r="L2697" s="11" t="s">
        <v>13</v>
      </c>
      <c r="M2697" s="11" t="s">
        <v>17</v>
      </c>
      <c r="N2697" s="11">
        <f t="shared" si="294"/>
        <v>1</v>
      </c>
      <c r="O2697" s="11">
        <f t="shared" si="295"/>
        <v>1</v>
      </c>
      <c r="P2697" s="11">
        <f t="shared" si="296"/>
        <v>0</v>
      </c>
      <c r="Q2697" s="11">
        <f t="shared" si="297"/>
        <v>0</v>
      </c>
      <c r="R2697" s="11">
        <f t="shared" si="298"/>
        <v>0</v>
      </c>
      <c r="S2697" s="11">
        <f t="shared" si="299"/>
        <v>0</v>
      </c>
      <c r="T2697" s="9">
        <f t="shared" si="300"/>
        <v>182.6</v>
      </c>
    </row>
    <row r="2698" spans="1:20" ht="15" customHeight="1" x14ac:dyDescent="0.75">
      <c r="A2698" s="10">
        <v>1</v>
      </c>
      <c r="B2698" s="11">
        <v>15300</v>
      </c>
      <c r="C2698" s="11">
        <v>96700</v>
      </c>
      <c r="D2698" s="11"/>
      <c r="E2698" s="11">
        <v>5</v>
      </c>
      <c r="F2698" s="11">
        <v>0</v>
      </c>
      <c r="G2698" s="11">
        <v>1</v>
      </c>
      <c r="H2698" s="11">
        <v>225.16666667000001</v>
      </c>
      <c r="I2698" s="11">
        <v>0</v>
      </c>
      <c r="J2698" s="11">
        <v>24</v>
      </c>
      <c r="K2698" s="11"/>
      <c r="L2698" s="11" t="s">
        <v>13</v>
      </c>
      <c r="M2698" s="11" t="s">
        <v>14</v>
      </c>
      <c r="N2698" s="11">
        <f t="shared" si="294"/>
        <v>1</v>
      </c>
      <c r="O2698" s="11">
        <f t="shared" si="295"/>
        <v>0</v>
      </c>
      <c r="P2698" s="11">
        <f t="shared" si="296"/>
        <v>1</v>
      </c>
      <c r="Q2698" s="11">
        <f t="shared" si="297"/>
        <v>0</v>
      </c>
      <c r="R2698" s="11">
        <f t="shared" si="298"/>
        <v>0</v>
      </c>
      <c r="S2698" s="11">
        <f t="shared" si="299"/>
        <v>0</v>
      </c>
      <c r="T2698" s="9">
        <f t="shared" si="300"/>
        <v>225.16666667000001</v>
      </c>
    </row>
    <row r="2699" spans="1:20" ht="15" customHeight="1" x14ac:dyDescent="0.75">
      <c r="A2699" s="10">
        <v>0</v>
      </c>
      <c r="B2699" s="11">
        <v>15300</v>
      </c>
      <c r="C2699" s="11">
        <v>101311</v>
      </c>
      <c r="D2699" s="11">
        <v>113253</v>
      </c>
      <c r="E2699" s="11">
        <v>0</v>
      </c>
      <c r="F2699" s="11">
        <v>0</v>
      </c>
      <c r="G2699" s="11">
        <v>0</v>
      </c>
      <c r="H2699" s="11">
        <v>140.07577118</v>
      </c>
      <c r="I2699" s="11">
        <v>1</v>
      </c>
      <c r="J2699" s="11">
        <v>21</v>
      </c>
      <c r="K2699" s="11">
        <v>40.667462294000003</v>
      </c>
      <c r="L2699" s="11" t="s">
        <v>20</v>
      </c>
      <c r="M2699" s="11" t="s">
        <v>14</v>
      </c>
      <c r="N2699" s="11">
        <f t="shared" si="294"/>
        <v>0</v>
      </c>
      <c r="O2699" s="11">
        <f t="shared" si="295"/>
        <v>0</v>
      </c>
      <c r="P2699" s="11">
        <f t="shared" si="296"/>
        <v>1</v>
      </c>
      <c r="Q2699" s="11">
        <f t="shared" si="297"/>
        <v>0</v>
      </c>
      <c r="R2699" s="11">
        <f t="shared" si="298"/>
        <v>0</v>
      </c>
      <c r="S2699" s="11">
        <f t="shared" si="299"/>
        <v>0</v>
      </c>
      <c r="T2699" s="9">
        <f t="shared" si="300"/>
        <v>0</v>
      </c>
    </row>
    <row r="2700" spans="1:20" ht="15" customHeight="1" x14ac:dyDescent="0.75">
      <c r="A2700" s="10">
        <v>0</v>
      </c>
      <c r="B2700" s="11">
        <v>15300</v>
      </c>
      <c r="C2700" s="11">
        <v>127172</v>
      </c>
      <c r="D2700" s="11">
        <v>156578</v>
      </c>
      <c r="E2700" s="11"/>
      <c r="F2700" s="11">
        <v>0</v>
      </c>
      <c r="G2700" s="11">
        <v>0</v>
      </c>
      <c r="H2700" s="11">
        <v>213.28602180999999</v>
      </c>
      <c r="I2700" s="11">
        <v>0</v>
      </c>
      <c r="J2700" s="11">
        <v>19</v>
      </c>
      <c r="K2700" s="11">
        <v>36.290353531999997</v>
      </c>
      <c r="L2700" s="11" t="s">
        <v>20</v>
      </c>
      <c r="M2700" s="11" t="s">
        <v>17</v>
      </c>
      <c r="N2700" s="11">
        <f t="shared" si="294"/>
        <v>0</v>
      </c>
      <c r="O2700" s="11">
        <f t="shared" si="295"/>
        <v>1</v>
      </c>
      <c r="P2700" s="11">
        <f t="shared" si="296"/>
        <v>0</v>
      </c>
      <c r="Q2700" s="11">
        <f t="shared" si="297"/>
        <v>0</v>
      </c>
      <c r="R2700" s="11">
        <f t="shared" si="298"/>
        <v>0</v>
      </c>
      <c r="S2700" s="11">
        <f t="shared" si="299"/>
        <v>0</v>
      </c>
      <c r="T2700" s="9">
        <f t="shared" si="300"/>
        <v>0</v>
      </c>
    </row>
    <row r="2701" spans="1:20" ht="15" customHeight="1" x14ac:dyDescent="0.75">
      <c r="A2701" s="10">
        <v>0</v>
      </c>
      <c r="B2701" s="11">
        <v>15300</v>
      </c>
      <c r="C2701" s="11">
        <v>88251</v>
      </c>
      <c r="D2701" s="11">
        <v>103063</v>
      </c>
      <c r="E2701" s="11">
        <v>18</v>
      </c>
      <c r="F2701" s="11">
        <v>0</v>
      </c>
      <c r="G2701" s="11">
        <v>0</v>
      </c>
      <c r="H2701" s="11">
        <v>127.56618833</v>
      </c>
      <c r="I2701" s="11">
        <v>3</v>
      </c>
      <c r="J2701" s="11">
        <v>23</v>
      </c>
      <c r="K2701" s="11">
        <v>28.171777472999999</v>
      </c>
      <c r="L2701" s="11" t="s">
        <v>13</v>
      </c>
      <c r="M2701" s="11" t="s">
        <v>14</v>
      </c>
      <c r="N2701" s="11">
        <f t="shared" si="294"/>
        <v>1</v>
      </c>
      <c r="O2701" s="11">
        <f t="shared" si="295"/>
        <v>0</v>
      </c>
      <c r="P2701" s="11">
        <f t="shared" si="296"/>
        <v>1</v>
      </c>
      <c r="Q2701" s="11">
        <f t="shared" si="297"/>
        <v>0</v>
      </c>
      <c r="R2701" s="11">
        <f t="shared" si="298"/>
        <v>0</v>
      </c>
      <c r="S2701" s="11">
        <f t="shared" si="299"/>
        <v>0</v>
      </c>
      <c r="T2701" s="9">
        <f t="shared" si="300"/>
        <v>127.56618833</v>
      </c>
    </row>
    <row r="2702" spans="1:20" ht="15" customHeight="1" x14ac:dyDescent="0.75">
      <c r="A2702" s="10">
        <v>0</v>
      </c>
      <c r="B2702" s="11">
        <v>15300</v>
      </c>
      <c r="C2702" s="11">
        <v>59083</v>
      </c>
      <c r="D2702" s="11">
        <v>96073</v>
      </c>
      <c r="E2702" s="11">
        <v>8</v>
      </c>
      <c r="F2702" s="11">
        <v>0</v>
      </c>
      <c r="G2702" s="11">
        <v>0</v>
      </c>
      <c r="H2702" s="11">
        <v>194.00548664999999</v>
      </c>
      <c r="I2702" s="11">
        <v>0</v>
      </c>
      <c r="J2702" s="11">
        <v>19</v>
      </c>
      <c r="K2702" s="11">
        <v>20.487979653</v>
      </c>
      <c r="L2702" s="11" t="s">
        <v>20</v>
      </c>
      <c r="M2702" s="11" t="s">
        <v>18</v>
      </c>
      <c r="N2702" s="11">
        <f t="shared" si="294"/>
        <v>0</v>
      </c>
      <c r="O2702" s="11">
        <f t="shared" si="295"/>
        <v>0</v>
      </c>
      <c r="P2702" s="11">
        <f t="shared" si="296"/>
        <v>0</v>
      </c>
      <c r="Q2702" s="11">
        <f t="shared" si="297"/>
        <v>0</v>
      </c>
      <c r="R2702" s="11">
        <f t="shared" si="298"/>
        <v>0</v>
      </c>
      <c r="S2702" s="11">
        <f t="shared" si="299"/>
        <v>1</v>
      </c>
      <c r="T2702" s="9">
        <f t="shared" si="300"/>
        <v>0</v>
      </c>
    </row>
    <row r="2703" spans="1:20" ht="15" customHeight="1" x14ac:dyDescent="0.75">
      <c r="A2703" s="10">
        <v>0</v>
      </c>
      <c r="B2703" s="11">
        <v>15300</v>
      </c>
      <c r="C2703" s="11">
        <v>109767</v>
      </c>
      <c r="D2703" s="11">
        <v>117552</v>
      </c>
      <c r="E2703" s="11">
        <v>0</v>
      </c>
      <c r="F2703" s="11">
        <v>0</v>
      </c>
      <c r="G2703" s="11">
        <v>0</v>
      </c>
      <c r="H2703" s="11">
        <v>125.9425923</v>
      </c>
      <c r="I2703" s="11">
        <v>0</v>
      </c>
      <c r="J2703" s="11">
        <v>30</v>
      </c>
      <c r="K2703" s="11">
        <v>37.689393039999999</v>
      </c>
      <c r="L2703" s="11" t="s">
        <v>20</v>
      </c>
      <c r="M2703" s="11" t="s">
        <v>18</v>
      </c>
      <c r="N2703" s="11">
        <f t="shared" si="294"/>
        <v>0</v>
      </c>
      <c r="O2703" s="11">
        <f t="shared" si="295"/>
        <v>0</v>
      </c>
      <c r="P2703" s="11">
        <f t="shared" si="296"/>
        <v>0</v>
      </c>
      <c r="Q2703" s="11">
        <f t="shared" si="297"/>
        <v>0</v>
      </c>
      <c r="R2703" s="11">
        <f t="shared" si="298"/>
        <v>0</v>
      </c>
      <c r="S2703" s="11">
        <f t="shared" si="299"/>
        <v>1</v>
      </c>
      <c r="T2703" s="9">
        <f t="shared" si="300"/>
        <v>0</v>
      </c>
    </row>
    <row r="2704" spans="1:20" ht="15" customHeight="1" x14ac:dyDescent="0.75">
      <c r="A2704" s="10">
        <v>0</v>
      </c>
      <c r="B2704" s="11">
        <v>15300</v>
      </c>
      <c r="C2704" s="11">
        <v>54412</v>
      </c>
      <c r="D2704" s="11">
        <v>95123</v>
      </c>
      <c r="E2704" s="11">
        <v>6</v>
      </c>
      <c r="F2704" s="11">
        <v>0</v>
      </c>
      <c r="G2704" s="11">
        <v>0</v>
      </c>
      <c r="H2704" s="11">
        <v>134.24264794000001</v>
      </c>
      <c r="I2704" s="11">
        <v>2</v>
      </c>
      <c r="J2704" s="11">
        <v>22</v>
      </c>
      <c r="K2704" s="11">
        <v>35.085720684000002</v>
      </c>
      <c r="L2704" s="11" t="s">
        <v>20</v>
      </c>
      <c r="M2704" s="11" t="s">
        <v>18</v>
      </c>
      <c r="N2704" s="11">
        <f t="shared" si="294"/>
        <v>0</v>
      </c>
      <c r="O2704" s="11">
        <f t="shared" si="295"/>
        <v>0</v>
      </c>
      <c r="P2704" s="11">
        <f t="shared" si="296"/>
        <v>0</v>
      </c>
      <c r="Q2704" s="11">
        <f t="shared" si="297"/>
        <v>0</v>
      </c>
      <c r="R2704" s="11">
        <f t="shared" si="298"/>
        <v>0</v>
      </c>
      <c r="S2704" s="11">
        <f t="shared" si="299"/>
        <v>1</v>
      </c>
      <c r="T2704" s="9">
        <f t="shared" si="300"/>
        <v>0</v>
      </c>
    </row>
    <row r="2705" spans="1:20" ht="15" customHeight="1" x14ac:dyDescent="0.75">
      <c r="A2705" s="10">
        <v>0</v>
      </c>
      <c r="B2705" s="11">
        <v>15300</v>
      </c>
      <c r="C2705" s="11">
        <v>53736</v>
      </c>
      <c r="D2705" s="11">
        <v>102094</v>
      </c>
      <c r="E2705" s="11">
        <v>0</v>
      </c>
      <c r="F2705" s="11">
        <v>0</v>
      </c>
      <c r="G2705" s="11">
        <v>2</v>
      </c>
      <c r="H2705" s="11">
        <v>33.449694438999998</v>
      </c>
      <c r="I2705" s="11">
        <v>1</v>
      </c>
      <c r="J2705" s="11">
        <v>10</v>
      </c>
      <c r="K2705" s="11">
        <v>40.104809596999999</v>
      </c>
      <c r="L2705" s="11" t="s">
        <v>13</v>
      </c>
      <c r="M2705" s="11" t="s">
        <v>14</v>
      </c>
      <c r="N2705" s="11">
        <f t="shared" si="294"/>
        <v>1</v>
      </c>
      <c r="O2705" s="11">
        <f t="shared" si="295"/>
        <v>0</v>
      </c>
      <c r="P2705" s="11">
        <f t="shared" si="296"/>
        <v>1</v>
      </c>
      <c r="Q2705" s="11">
        <f t="shared" si="297"/>
        <v>0</v>
      </c>
      <c r="R2705" s="11">
        <f t="shared" si="298"/>
        <v>0</v>
      </c>
      <c r="S2705" s="11">
        <f t="shared" si="299"/>
        <v>0</v>
      </c>
      <c r="T2705" s="9">
        <f t="shared" si="300"/>
        <v>33.449694438999998</v>
      </c>
    </row>
    <row r="2706" spans="1:20" ht="15" customHeight="1" x14ac:dyDescent="0.75">
      <c r="A2706" s="10">
        <v>0</v>
      </c>
      <c r="B2706" s="11">
        <v>15300</v>
      </c>
      <c r="C2706" s="11"/>
      <c r="D2706" s="11">
        <v>53184</v>
      </c>
      <c r="E2706" s="11">
        <v>1</v>
      </c>
      <c r="F2706" s="11">
        <v>0</v>
      </c>
      <c r="G2706" s="11">
        <v>0</v>
      </c>
      <c r="H2706" s="11">
        <v>81.625970859999995</v>
      </c>
      <c r="I2706" s="11">
        <v>1</v>
      </c>
      <c r="J2706" s="11">
        <v>9</v>
      </c>
      <c r="K2706" s="11">
        <v>39.007822759</v>
      </c>
      <c r="L2706" s="11" t="s">
        <v>20</v>
      </c>
      <c r="M2706" s="11" t="s">
        <v>15</v>
      </c>
      <c r="N2706" s="11">
        <f t="shared" si="294"/>
        <v>0</v>
      </c>
      <c r="O2706" s="11">
        <f t="shared" si="295"/>
        <v>0</v>
      </c>
      <c r="P2706" s="11">
        <f t="shared" si="296"/>
        <v>0</v>
      </c>
      <c r="Q2706" s="11">
        <f t="shared" si="297"/>
        <v>1</v>
      </c>
      <c r="R2706" s="11">
        <f t="shared" si="298"/>
        <v>0</v>
      </c>
      <c r="S2706" s="11">
        <f t="shared" si="299"/>
        <v>0</v>
      </c>
      <c r="T2706" s="9">
        <f t="shared" si="300"/>
        <v>0</v>
      </c>
    </row>
    <row r="2707" spans="1:20" ht="15" customHeight="1" x14ac:dyDescent="0.75">
      <c r="A2707" s="10">
        <v>0</v>
      </c>
      <c r="B2707" s="11">
        <v>15300</v>
      </c>
      <c r="C2707" s="11">
        <v>84989</v>
      </c>
      <c r="D2707" s="11">
        <v>98781</v>
      </c>
      <c r="E2707" s="11"/>
      <c r="F2707" s="11">
        <v>0</v>
      </c>
      <c r="G2707" s="11">
        <v>0</v>
      </c>
      <c r="H2707" s="11">
        <v>184.54574572000001</v>
      </c>
      <c r="I2707" s="11">
        <v>0</v>
      </c>
      <c r="J2707" s="11">
        <v>25</v>
      </c>
      <c r="K2707" s="11">
        <v>43.016977601999997</v>
      </c>
      <c r="L2707" s="11" t="s">
        <v>13</v>
      </c>
      <c r="M2707" s="11" t="s">
        <v>15</v>
      </c>
      <c r="N2707" s="11">
        <f t="shared" si="294"/>
        <v>1</v>
      </c>
      <c r="O2707" s="11">
        <f t="shared" si="295"/>
        <v>0</v>
      </c>
      <c r="P2707" s="11">
        <f t="shared" si="296"/>
        <v>0</v>
      </c>
      <c r="Q2707" s="11">
        <f t="shared" si="297"/>
        <v>1</v>
      </c>
      <c r="R2707" s="11">
        <f t="shared" si="298"/>
        <v>0</v>
      </c>
      <c r="S2707" s="11">
        <f t="shared" si="299"/>
        <v>0</v>
      </c>
      <c r="T2707" s="9">
        <f t="shared" si="300"/>
        <v>184.54574572000001</v>
      </c>
    </row>
    <row r="2708" spans="1:20" ht="15" customHeight="1" x14ac:dyDescent="0.75">
      <c r="A2708" s="10">
        <v>0</v>
      </c>
      <c r="B2708" s="11">
        <v>15300</v>
      </c>
      <c r="C2708" s="11">
        <v>33113</v>
      </c>
      <c r="D2708" s="11">
        <v>57991</v>
      </c>
      <c r="E2708" s="11">
        <v>4</v>
      </c>
      <c r="F2708" s="11">
        <v>0</v>
      </c>
      <c r="G2708" s="11">
        <v>0</v>
      </c>
      <c r="H2708" s="11">
        <v>122.57883630000001</v>
      </c>
      <c r="I2708" s="11">
        <v>1</v>
      </c>
      <c r="J2708" s="11">
        <v>16</v>
      </c>
      <c r="K2708" s="11">
        <v>40.569888421000002</v>
      </c>
      <c r="L2708" s="11" t="s">
        <v>20</v>
      </c>
      <c r="M2708" s="11" t="s">
        <v>14</v>
      </c>
      <c r="N2708" s="11">
        <f t="shared" si="294"/>
        <v>0</v>
      </c>
      <c r="O2708" s="11">
        <f t="shared" si="295"/>
        <v>0</v>
      </c>
      <c r="P2708" s="11">
        <f t="shared" si="296"/>
        <v>1</v>
      </c>
      <c r="Q2708" s="11">
        <f t="shared" si="297"/>
        <v>0</v>
      </c>
      <c r="R2708" s="11">
        <f t="shared" si="298"/>
        <v>0</v>
      </c>
      <c r="S2708" s="11">
        <f t="shared" si="299"/>
        <v>0</v>
      </c>
      <c r="T2708" s="9">
        <f t="shared" si="300"/>
        <v>0</v>
      </c>
    </row>
    <row r="2709" spans="1:20" ht="15" customHeight="1" x14ac:dyDescent="0.75">
      <c r="A2709" s="10">
        <v>0</v>
      </c>
      <c r="B2709" s="11">
        <v>15300</v>
      </c>
      <c r="C2709" s="11">
        <v>24025</v>
      </c>
      <c r="D2709" s="11">
        <v>42722</v>
      </c>
      <c r="E2709" s="11">
        <v>2</v>
      </c>
      <c r="F2709" s="11">
        <v>0</v>
      </c>
      <c r="G2709" s="11">
        <v>0</v>
      </c>
      <c r="H2709" s="11">
        <v>207.96214094999999</v>
      </c>
      <c r="I2709" s="11">
        <v>0</v>
      </c>
      <c r="J2709" s="11">
        <v>15</v>
      </c>
      <c r="K2709" s="11">
        <v>37.122837197000003</v>
      </c>
      <c r="L2709" s="11"/>
      <c r="M2709" s="11" t="s">
        <v>15</v>
      </c>
      <c r="N2709" s="11">
        <f t="shared" si="294"/>
        <v>0</v>
      </c>
      <c r="O2709" s="11">
        <f t="shared" si="295"/>
        <v>0</v>
      </c>
      <c r="P2709" s="11">
        <f t="shared" si="296"/>
        <v>0</v>
      </c>
      <c r="Q2709" s="11">
        <f t="shared" si="297"/>
        <v>1</v>
      </c>
      <c r="R2709" s="11">
        <f t="shared" si="298"/>
        <v>0</v>
      </c>
      <c r="S2709" s="11">
        <f t="shared" si="299"/>
        <v>0</v>
      </c>
      <c r="T2709" s="9">
        <f t="shared" si="300"/>
        <v>0</v>
      </c>
    </row>
    <row r="2710" spans="1:20" ht="15" customHeight="1" x14ac:dyDescent="0.75">
      <c r="A2710" s="10">
        <v>1</v>
      </c>
      <c r="B2710" s="11">
        <v>15300</v>
      </c>
      <c r="C2710" s="11">
        <v>78375</v>
      </c>
      <c r="D2710" s="11">
        <v>108175</v>
      </c>
      <c r="E2710" s="11">
        <v>6</v>
      </c>
      <c r="F2710" s="11">
        <v>1</v>
      </c>
      <c r="G2710" s="11">
        <v>0</v>
      </c>
      <c r="H2710" s="11">
        <v>82.104836481000007</v>
      </c>
      <c r="I2710" s="11">
        <v>0</v>
      </c>
      <c r="J2710" s="11">
        <v>20</v>
      </c>
      <c r="K2710" s="11">
        <v>22.503249159999999</v>
      </c>
      <c r="L2710" s="11" t="s">
        <v>13</v>
      </c>
      <c r="M2710" s="11" t="s">
        <v>14</v>
      </c>
      <c r="N2710" s="11">
        <f t="shared" si="294"/>
        <v>1</v>
      </c>
      <c r="O2710" s="11">
        <f t="shared" si="295"/>
        <v>0</v>
      </c>
      <c r="P2710" s="11">
        <f t="shared" si="296"/>
        <v>1</v>
      </c>
      <c r="Q2710" s="11">
        <f t="shared" si="297"/>
        <v>0</v>
      </c>
      <c r="R2710" s="11">
        <f t="shared" si="298"/>
        <v>0</v>
      </c>
      <c r="S2710" s="11">
        <f t="shared" si="299"/>
        <v>0</v>
      </c>
      <c r="T2710" s="9">
        <f t="shared" si="300"/>
        <v>82.104836481000007</v>
      </c>
    </row>
    <row r="2711" spans="1:20" ht="15" customHeight="1" x14ac:dyDescent="0.75">
      <c r="A2711" s="10">
        <v>0</v>
      </c>
      <c r="B2711" s="11">
        <v>15300</v>
      </c>
      <c r="C2711" s="11">
        <v>77069</v>
      </c>
      <c r="D2711" s="11">
        <v>104534</v>
      </c>
      <c r="E2711" s="11">
        <v>0</v>
      </c>
      <c r="F2711" s="11">
        <v>0</v>
      </c>
      <c r="G2711" s="11">
        <v>0</v>
      </c>
      <c r="H2711" s="11">
        <v>276.92424720000002</v>
      </c>
      <c r="I2711" s="11">
        <v>2</v>
      </c>
      <c r="J2711" s="11">
        <v>21</v>
      </c>
      <c r="K2711" s="11">
        <v>39.244599534999999</v>
      </c>
      <c r="L2711" s="11" t="s">
        <v>20</v>
      </c>
      <c r="M2711" s="11" t="s">
        <v>18</v>
      </c>
      <c r="N2711" s="11">
        <f t="shared" si="294"/>
        <v>0</v>
      </c>
      <c r="O2711" s="11">
        <f t="shared" si="295"/>
        <v>0</v>
      </c>
      <c r="P2711" s="11">
        <f t="shared" si="296"/>
        <v>0</v>
      </c>
      <c r="Q2711" s="11">
        <f t="shared" si="297"/>
        <v>0</v>
      </c>
      <c r="R2711" s="11">
        <f t="shared" si="298"/>
        <v>0</v>
      </c>
      <c r="S2711" s="11">
        <f t="shared" si="299"/>
        <v>1</v>
      </c>
      <c r="T2711" s="9">
        <f t="shared" si="300"/>
        <v>0</v>
      </c>
    </row>
    <row r="2712" spans="1:20" ht="15" customHeight="1" x14ac:dyDescent="0.75">
      <c r="A2712" s="10">
        <v>1</v>
      </c>
      <c r="B2712" s="11">
        <v>15300</v>
      </c>
      <c r="C2712" s="11">
        <v>49421</v>
      </c>
      <c r="D2712" s="11">
        <v>67343</v>
      </c>
      <c r="E2712" s="11">
        <v>4</v>
      </c>
      <c r="F2712" s="11">
        <v>0</v>
      </c>
      <c r="G2712" s="11">
        <v>0</v>
      </c>
      <c r="H2712" s="11">
        <v>57.929415091999999</v>
      </c>
      <c r="I2712" s="11">
        <v>6</v>
      </c>
      <c r="J2712" s="11">
        <v>22</v>
      </c>
      <c r="K2712" s="11">
        <v>42.929614184999998</v>
      </c>
      <c r="L2712" s="11" t="s">
        <v>20</v>
      </c>
      <c r="M2712" s="11" t="s">
        <v>14</v>
      </c>
      <c r="N2712" s="11">
        <f t="shared" si="294"/>
        <v>0</v>
      </c>
      <c r="O2712" s="11">
        <f t="shared" si="295"/>
        <v>0</v>
      </c>
      <c r="P2712" s="11">
        <f t="shared" si="296"/>
        <v>1</v>
      </c>
      <c r="Q2712" s="11">
        <f t="shared" si="297"/>
        <v>0</v>
      </c>
      <c r="R2712" s="11">
        <f t="shared" si="298"/>
        <v>0</v>
      </c>
      <c r="S2712" s="11">
        <f t="shared" si="299"/>
        <v>0</v>
      </c>
      <c r="T2712" s="9">
        <f t="shared" si="300"/>
        <v>0</v>
      </c>
    </row>
    <row r="2713" spans="1:20" ht="15" customHeight="1" x14ac:dyDescent="0.75">
      <c r="A2713" s="10">
        <v>0</v>
      </c>
      <c r="B2713" s="11">
        <v>15400</v>
      </c>
      <c r="C2713" s="11">
        <v>103934</v>
      </c>
      <c r="D2713" s="11">
        <v>113696</v>
      </c>
      <c r="E2713" s="11">
        <v>4</v>
      </c>
      <c r="F2713" s="11">
        <v>0</v>
      </c>
      <c r="G2713" s="11">
        <v>0</v>
      </c>
      <c r="H2713" s="11">
        <v>265.58635190000001</v>
      </c>
      <c r="I2713" s="11">
        <v>1</v>
      </c>
      <c r="J2713" s="11">
        <v>34</v>
      </c>
      <c r="K2713" s="11">
        <v>26.750403963</v>
      </c>
      <c r="L2713" s="11" t="s">
        <v>20</v>
      </c>
      <c r="M2713" s="11" t="s">
        <v>15</v>
      </c>
      <c r="N2713" s="11">
        <f t="shared" si="294"/>
        <v>0</v>
      </c>
      <c r="O2713" s="11">
        <f t="shared" si="295"/>
        <v>0</v>
      </c>
      <c r="P2713" s="11">
        <f t="shared" si="296"/>
        <v>0</v>
      </c>
      <c r="Q2713" s="11">
        <f t="shared" si="297"/>
        <v>1</v>
      </c>
      <c r="R2713" s="11">
        <f t="shared" si="298"/>
        <v>0</v>
      </c>
      <c r="S2713" s="11">
        <f t="shared" si="299"/>
        <v>0</v>
      </c>
      <c r="T2713" s="9">
        <f t="shared" si="300"/>
        <v>0</v>
      </c>
    </row>
    <row r="2714" spans="1:20" ht="15" customHeight="1" x14ac:dyDescent="0.75">
      <c r="A2714" s="10">
        <v>0</v>
      </c>
      <c r="B2714" s="11">
        <v>15400</v>
      </c>
      <c r="C2714" s="11">
        <v>32131</v>
      </c>
      <c r="D2714" s="11">
        <v>47338</v>
      </c>
      <c r="E2714" s="11">
        <v>9</v>
      </c>
      <c r="F2714" s="11">
        <v>0</v>
      </c>
      <c r="G2714" s="11">
        <v>0</v>
      </c>
      <c r="H2714" s="11">
        <v>93.373142196000003</v>
      </c>
      <c r="I2714" s="11">
        <v>1</v>
      </c>
      <c r="J2714" s="11">
        <v>11</v>
      </c>
      <c r="K2714" s="11">
        <v>31.409186355999999</v>
      </c>
      <c r="L2714" s="11" t="s">
        <v>13</v>
      </c>
      <c r="M2714" s="11" t="s">
        <v>14</v>
      </c>
      <c r="N2714" s="11">
        <f t="shared" si="294"/>
        <v>1</v>
      </c>
      <c r="O2714" s="11">
        <f t="shared" si="295"/>
        <v>0</v>
      </c>
      <c r="P2714" s="11">
        <f t="shared" si="296"/>
        <v>1</v>
      </c>
      <c r="Q2714" s="11">
        <f t="shared" si="297"/>
        <v>0</v>
      </c>
      <c r="R2714" s="11">
        <f t="shared" si="298"/>
        <v>0</v>
      </c>
      <c r="S2714" s="11">
        <f t="shared" si="299"/>
        <v>0</v>
      </c>
      <c r="T2714" s="9">
        <f t="shared" si="300"/>
        <v>93.373142196000003</v>
      </c>
    </row>
    <row r="2715" spans="1:20" ht="15" customHeight="1" x14ac:dyDescent="0.75">
      <c r="A2715" s="10">
        <v>0</v>
      </c>
      <c r="B2715" s="11">
        <v>15400</v>
      </c>
      <c r="C2715" s="11">
        <v>100848</v>
      </c>
      <c r="D2715" s="11">
        <v>129454</v>
      </c>
      <c r="E2715" s="11">
        <v>10</v>
      </c>
      <c r="F2715" s="11">
        <v>0</v>
      </c>
      <c r="G2715" s="11">
        <v>0</v>
      </c>
      <c r="H2715" s="11">
        <v>174.89651925000001</v>
      </c>
      <c r="I2715" s="11">
        <v>2</v>
      </c>
      <c r="J2715" s="11">
        <v>31</v>
      </c>
      <c r="K2715" s="11">
        <v>28.065590866000001</v>
      </c>
      <c r="L2715" s="11" t="s">
        <v>13</v>
      </c>
      <c r="M2715" s="11" t="s">
        <v>18</v>
      </c>
      <c r="N2715" s="11">
        <f t="shared" si="294"/>
        <v>1</v>
      </c>
      <c r="O2715" s="11">
        <f t="shared" si="295"/>
        <v>0</v>
      </c>
      <c r="P2715" s="11">
        <f t="shared" si="296"/>
        <v>0</v>
      </c>
      <c r="Q2715" s="11">
        <f t="shared" si="297"/>
        <v>0</v>
      </c>
      <c r="R2715" s="11">
        <f t="shared" si="298"/>
        <v>0</v>
      </c>
      <c r="S2715" s="11">
        <f t="shared" si="299"/>
        <v>1</v>
      </c>
      <c r="T2715" s="9">
        <f t="shared" si="300"/>
        <v>174.89651925000001</v>
      </c>
    </row>
    <row r="2716" spans="1:20" ht="15" customHeight="1" x14ac:dyDescent="0.75">
      <c r="A2716" s="10">
        <v>0</v>
      </c>
      <c r="B2716" s="11">
        <v>15400</v>
      </c>
      <c r="C2716" s="11">
        <v>48275</v>
      </c>
      <c r="D2716" s="11">
        <v>69427</v>
      </c>
      <c r="E2716" s="11">
        <v>17</v>
      </c>
      <c r="F2716" s="11">
        <v>0</v>
      </c>
      <c r="G2716" s="11">
        <v>0</v>
      </c>
      <c r="H2716" s="11">
        <v>202.54621956</v>
      </c>
      <c r="I2716" s="11">
        <v>0</v>
      </c>
      <c r="J2716" s="11">
        <v>15</v>
      </c>
      <c r="K2716" s="11">
        <v>23.160040592000001</v>
      </c>
      <c r="L2716" s="11" t="s">
        <v>20</v>
      </c>
      <c r="M2716" s="11" t="s">
        <v>18</v>
      </c>
      <c r="N2716" s="11">
        <f t="shared" si="294"/>
        <v>0</v>
      </c>
      <c r="O2716" s="11">
        <f t="shared" si="295"/>
        <v>0</v>
      </c>
      <c r="P2716" s="11">
        <f t="shared" si="296"/>
        <v>0</v>
      </c>
      <c r="Q2716" s="11">
        <f t="shared" si="297"/>
        <v>0</v>
      </c>
      <c r="R2716" s="11">
        <f t="shared" si="298"/>
        <v>0</v>
      </c>
      <c r="S2716" s="11">
        <f t="shared" si="299"/>
        <v>1</v>
      </c>
      <c r="T2716" s="9">
        <f t="shared" si="300"/>
        <v>0</v>
      </c>
    </row>
    <row r="2717" spans="1:20" ht="15" customHeight="1" x14ac:dyDescent="0.75">
      <c r="A2717" s="10">
        <v>0</v>
      </c>
      <c r="B2717" s="11">
        <v>15400</v>
      </c>
      <c r="C2717" s="11">
        <v>32855</v>
      </c>
      <c r="D2717" s="11">
        <v>69663</v>
      </c>
      <c r="E2717" s="11">
        <v>7</v>
      </c>
      <c r="F2717" s="11">
        <v>0</v>
      </c>
      <c r="G2717" s="11">
        <v>0</v>
      </c>
      <c r="H2717" s="11">
        <v>256.22755089999998</v>
      </c>
      <c r="I2717" s="11">
        <v>1</v>
      </c>
      <c r="J2717" s="11">
        <v>16</v>
      </c>
      <c r="K2717" s="11">
        <v>23.3103728</v>
      </c>
      <c r="L2717" s="11" t="s">
        <v>20</v>
      </c>
      <c r="M2717" s="11" t="s">
        <v>18</v>
      </c>
      <c r="N2717" s="11">
        <f t="shared" si="294"/>
        <v>0</v>
      </c>
      <c r="O2717" s="11">
        <f t="shared" si="295"/>
        <v>0</v>
      </c>
      <c r="P2717" s="11">
        <f t="shared" si="296"/>
        <v>0</v>
      </c>
      <c r="Q2717" s="11">
        <f t="shared" si="297"/>
        <v>0</v>
      </c>
      <c r="R2717" s="11">
        <f t="shared" si="298"/>
        <v>0</v>
      </c>
      <c r="S2717" s="11">
        <f t="shared" si="299"/>
        <v>1</v>
      </c>
      <c r="T2717" s="9">
        <f t="shared" si="300"/>
        <v>0</v>
      </c>
    </row>
    <row r="2718" spans="1:20" ht="15" customHeight="1" x14ac:dyDescent="0.75">
      <c r="A2718" s="10">
        <v>0</v>
      </c>
      <c r="B2718" s="11">
        <v>15400</v>
      </c>
      <c r="C2718" s="11">
        <v>10074</v>
      </c>
      <c r="D2718" s="11">
        <v>57135</v>
      </c>
      <c r="E2718" s="11">
        <v>4</v>
      </c>
      <c r="F2718" s="11">
        <v>0</v>
      </c>
      <c r="G2718" s="11">
        <v>0</v>
      </c>
      <c r="H2718" s="11">
        <v>310.36675681000003</v>
      </c>
      <c r="I2718" s="11">
        <v>0</v>
      </c>
      <c r="J2718" s="11">
        <v>16</v>
      </c>
      <c r="K2718" s="11">
        <v>17.601206169000001</v>
      </c>
      <c r="L2718" s="11" t="s">
        <v>20</v>
      </c>
      <c r="M2718" s="11" t="s">
        <v>18</v>
      </c>
      <c r="N2718" s="11">
        <f t="shared" si="294"/>
        <v>0</v>
      </c>
      <c r="O2718" s="11">
        <f t="shared" si="295"/>
        <v>0</v>
      </c>
      <c r="P2718" s="11">
        <f t="shared" si="296"/>
        <v>0</v>
      </c>
      <c r="Q2718" s="11">
        <f t="shared" si="297"/>
        <v>0</v>
      </c>
      <c r="R2718" s="11">
        <f t="shared" si="298"/>
        <v>0</v>
      </c>
      <c r="S2718" s="11">
        <f t="shared" si="299"/>
        <v>1</v>
      </c>
      <c r="T2718" s="9">
        <f t="shared" si="300"/>
        <v>0</v>
      </c>
    </row>
    <row r="2719" spans="1:20" ht="15" customHeight="1" x14ac:dyDescent="0.75">
      <c r="A2719" s="10">
        <v>0</v>
      </c>
      <c r="B2719" s="11">
        <v>15400</v>
      </c>
      <c r="C2719" s="11">
        <v>50402</v>
      </c>
      <c r="D2719" s="11">
        <v>65561</v>
      </c>
      <c r="E2719" s="11">
        <v>25</v>
      </c>
      <c r="F2719" s="11">
        <v>0</v>
      </c>
      <c r="G2719" s="11">
        <v>0</v>
      </c>
      <c r="H2719" s="11">
        <v>282.62290524000002</v>
      </c>
      <c r="I2719" s="11">
        <v>0</v>
      </c>
      <c r="J2719" s="11">
        <v>16</v>
      </c>
      <c r="K2719" s="11">
        <v>38.097902468000001</v>
      </c>
      <c r="L2719" s="11" t="s">
        <v>20</v>
      </c>
      <c r="M2719" s="11" t="s">
        <v>17</v>
      </c>
      <c r="N2719" s="11">
        <f t="shared" si="294"/>
        <v>0</v>
      </c>
      <c r="O2719" s="11">
        <f t="shared" si="295"/>
        <v>1</v>
      </c>
      <c r="P2719" s="11">
        <f t="shared" si="296"/>
        <v>0</v>
      </c>
      <c r="Q2719" s="11">
        <f t="shared" si="297"/>
        <v>0</v>
      </c>
      <c r="R2719" s="11">
        <f t="shared" si="298"/>
        <v>0</v>
      </c>
      <c r="S2719" s="11">
        <f t="shared" si="299"/>
        <v>0</v>
      </c>
      <c r="T2719" s="9">
        <f t="shared" si="300"/>
        <v>0</v>
      </c>
    </row>
    <row r="2720" spans="1:20" ht="15" customHeight="1" x14ac:dyDescent="0.75">
      <c r="A2720" s="10">
        <v>1</v>
      </c>
      <c r="B2720" s="11">
        <v>15400</v>
      </c>
      <c r="C2720" s="11">
        <v>180017</v>
      </c>
      <c r="D2720" s="11">
        <v>206148</v>
      </c>
      <c r="E2720" s="11">
        <v>2</v>
      </c>
      <c r="F2720" s="11">
        <v>0</v>
      </c>
      <c r="G2720" s="11">
        <v>2</v>
      </c>
      <c r="H2720" s="11">
        <v>196.03365793</v>
      </c>
      <c r="I2720" s="11">
        <v>1</v>
      </c>
      <c r="J2720" s="11">
        <v>49</v>
      </c>
      <c r="K2720" s="11">
        <v>36.417342576000003</v>
      </c>
      <c r="L2720" s="11" t="s">
        <v>20</v>
      </c>
      <c r="M2720" s="11" t="s">
        <v>17</v>
      </c>
      <c r="N2720" s="11">
        <f t="shared" si="294"/>
        <v>0</v>
      </c>
      <c r="O2720" s="11">
        <f t="shared" si="295"/>
        <v>1</v>
      </c>
      <c r="P2720" s="11">
        <f t="shared" si="296"/>
        <v>0</v>
      </c>
      <c r="Q2720" s="11">
        <f t="shared" si="297"/>
        <v>0</v>
      </c>
      <c r="R2720" s="11">
        <f t="shared" si="298"/>
        <v>0</v>
      </c>
      <c r="S2720" s="11">
        <f t="shared" si="299"/>
        <v>0</v>
      </c>
      <c r="T2720" s="9">
        <f t="shared" si="300"/>
        <v>0</v>
      </c>
    </row>
    <row r="2721" spans="1:20" ht="15" customHeight="1" x14ac:dyDescent="0.75">
      <c r="A2721" s="10">
        <v>0</v>
      </c>
      <c r="B2721" s="11">
        <v>15400</v>
      </c>
      <c r="C2721" s="11">
        <v>59518</v>
      </c>
      <c r="D2721" s="11">
        <v>91172</v>
      </c>
      <c r="E2721" s="11">
        <v>2</v>
      </c>
      <c r="F2721" s="11">
        <v>0</v>
      </c>
      <c r="G2721" s="11">
        <v>0</v>
      </c>
      <c r="H2721" s="11">
        <v>159.00351062999999</v>
      </c>
      <c r="I2721" s="11">
        <v>0</v>
      </c>
      <c r="J2721" s="11">
        <v>25</v>
      </c>
      <c r="K2721" s="11">
        <v>24.990490701999999</v>
      </c>
      <c r="L2721" s="11" t="s">
        <v>20</v>
      </c>
      <c r="M2721" s="11" t="s">
        <v>15</v>
      </c>
      <c r="N2721" s="11">
        <f t="shared" si="294"/>
        <v>0</v>
      </c>
      <c r="O2721" s="11">
        <f t="shared" si="295"/>
        <v>0</v>
      </c>
      <c r="P2721" s="11">
        <f t="shared" si="296"/>
        <v>0</v>
      </c>
      <c r="Q2721" s="11">
        <f t="shared" si="297"/>
        <v>1</v>
      </c>
      <c r="R2721" s="11">
        <f t="shared" si="298"/>
        <v>0</v>
      </c>
      <c r="S2721" s="11">
        <f t="shared" si="299"/>
        <v>0</v>
      </c>
      <c r="T2721" s="9">
        <f t="shared" si="300"/>
        <v>0</v>
      </c>
    </row>
    <row r="2722" spans="1:20" ht="15" customHeight="1" x14ac:dyDescent="0.75">
      <c r="A2722" s="10">
        <v>1</v>
      </c>
      <c r="B2722" s="11">
        <v>15400</v>
      </c>
      <c r="C2722" s="11">
        <v>63456</v>
      </c>
      <c r="D2722" s="11">
        <v>96794</v>
      </c>
      <c r="E2722" s="11">
        <v>3</v>
      </c>
      <c r="F2722" s="11">
        <v>0</v>
      </c>
      <c r="G2722" s="11">
        <v>0</v>
      </c>
      <c r="H2722" s="11">
        <v>85.529362470999999</v>
      </c>
      <c r="I2722" s="11">
        <v>0</v>
      </c>
      <c r="J2722" s="11">
        <v>28</v>
      </c>
      <c r="K2722" s="11">
        <v>37.362645000000001</v>
      </c>
      <c r="L2722" s="11" t="s">
        <v>20</v>
      </c>
      <c r="M2722" s="11" t="s">
        <v>18</v>
      </c>
      <c r="N2722" s="11">
        <f t="shared" si="294"/>
        <v>0</v>
      </c>
      <c r="O2722" s="11">
        <f t="shared" si="295"/>
        <v>0</v>
      </c>
      <c r="P2722" s="11">
        <f t="shared" si="296"/>
        <v>0</v>
      </c>
      <c r="Q2722" s="11">
        <f t="shared" si="297"/>
        <v>0</v>
      </c>
      <c r="R2722" s="11">
        <f t="shared" si="298"/>
        <v>0</v>
      </c>
      <c r="S2722" s="11">
        <f t="shared" si="299"/>
        <v>1</v>
      </c>
      <c r="T2722" s="9">
        <f t="shared" si="300"/>
        <v>0</v>
      </c>
    </row>
    <row r="2723" spans="1:20" ht="15" customHeight="1" x14ac:dyDescent="0.75">
      <c r="A2723" s="10">
        <v>0</v>
      </c>
      <c r="B2723" s="11">
        <v>15400</v>
      </c>
      <c r="C2723" s="11">
        <v>25822</v>
      </c>
      <c r="D2723" s="11">
        <v>43334</v>
      </c>
      <c r="E2723" s="11">
        <v>1</v>
      </c>
      <c r="F2723" s="11">
        <v>0</v>
      </c>
      <c r="G2723" s="11">
        <v>0</v>
      </c>
      <c r="H2723" s="11">
        <v>211.01664194</v>
      </c>
      <c r="I2723" s="11">
        <v>0</v>
      </c>
      <c r="J2723" s="11">
        <v>15</v>
      </c>
      <c r="K2723" s="11">
        <v>40.529405126</v>
      </c>
      <c r="L2723" s="11"/>
      <c r="M2723" s="11" t="s">
        <v>15</v>
      </c>
      <c r="N2723" s="11">
        <f t="shared" si="294"/>
        <v>0</v>
      </c>
      <c r="O2723" s="11">
        <f t="shared" si="295"/>
        <v>0</v>
      </c>
      <c r="P2723" s="11">
        <f t="shared" si="296"/>
        <v>0</v>
      </c>
      <c r="Q2723" s="11">
        <f t="shared" si="297"/>
        <v>1</v>
      </c>
      <c r="R2723" s="11">
        <f t="shared" si="298"/>
        <v>0</v>
      </c>
      <c r="S2723" s="11">
        <f t="shared" si="299"/>
        <v>0</v>
      </c>
      <c r="T2723" s="9">
        <f t="shared" si="300"/>
        <v>0</v>
      </c>
    </row>
    <row r="2724" spans="1:20" ht="15" customHeight="1" x14ac:dyDescent="0.75">
      <c r="A2724" s="10">
        <v>0</v>
      </c>
      <c r="B2724" s="11">
        <v>15400</v>
      </c>
      <c r="C2724" s="11">
        <v>104451</v>
      </c>
      <c r="D2724" s="11">
        <v>119195</v>
      </c>
      <c r="E2724" s="11">
        <v>5</v>
      </c>
      <c r="F2724" s="11">
        <v>0</v>
      </c>
      <c r="G2724" s="11">
        <v>0</v>
      </c>
      <c r="H2724" s="11">
        <v>264.76165219000001</v>
      </c>
      <c r="I2724" s="11">
        <v>0</v>
      </c>
      <c r="J2724" s="11">
        <v>34</v>
      </c>
      <c r="K2724" s="11">
        <v>29.963272776</v>
      </c>
      <c r="L2724" s="11" t="s">
        <v>20</v>
      </c>
      <c r="M2724" s="11" t="s">
        <v>15</v>
      </c>
      <c r="N2724" s="11">
        <f t="shared" si="294"/>
        <v>0</v>
      </c>
      <c r="O2724" s="11">
        <f t="shared" si="295"/>
        <v>0</v>
      </c>
      <c r="P2724" s="11">
        <f t="shared" si="296"/>
        <v>0</v>
      </c>
      <c r="Q2724" s="11">
        <f t="shared" si="297"/>
        <v>1</v>
      </c>
      <c r="R2724" s="11">
        <f t="shared" si="298"/>
        <v>0</v>
      </c>
      <c r="S2724" s="11">
        <f t="shared" si="299"/>
        <v>0</v>
      </c>
      <c r="T2724" s="9">
        <f t="shared" si="300"/>
        <v>0</v>
      </c>
    </row>
    <row r="2725" spans="1:20" ht="15" customHeight="1" x14ac:dyDescent="0.75">
      <c r="A2725" s="10">
        <v>0</v>
      </c>
      <c r="B2725" s="11">
        <v>15400</v>
      </c>
      <c r="C2725" s="11">
        <v>58085</v>
      </c>
      <c r="D2725" s="11">
        <v>91192</v>
      </c>
      <c r="E2725" s="11">
        <v>10</v>
      </c>
      <c r="F2725" s="11">
        <v>0</v>
      </c>
      <c r="G2725" s="11">
        <v>0</v>
      </c>
      <c r="H2725" s="11">
        <v>191.34421696000001</v>
      </c>
      <c r="I2725" s="11">
        <v>0</v>
      </c>
      <c r="J2725" s="11">
        <v>19</v>
      </c>
      <c r="K2725" s="11">
        <v>21.364312322</v>
      </c>
      <c r="L2725" s="11" t="s">
        <v>20</v>
      </c>
      <c r="M2725" s="11" t="s">
        <v>18</v>
      </c>
      <c r="N2725" s="11">
        <f t="shared" si="294"/>
        <v>0</v>
      </c>
      <c r="O2725" s="11">
        <f t="shared" si="295"/>
        <v>0</v>
      </c>
      <c r="P2725" s="11">
        <f t="shared" si="296"/>
        <v>0</v>
      </c>
      <c r="Q2725" s="11">
        <f t="shared" si="297"/>
        <v>0</v>
      </c>
      <c r="R2725" s="11">
        <f t="shared" si="298"/>
        <v>0</v>
      </c>
      <c r="S2725" s="11">
        <f t="shared" si="299"/>
        <v>1</v>
      </c>
      <c r="T2725" s="9">
        <f t="shared" si="300"/>
        <v>0</v>
      </c>
    </row>
    <row r="2726" spans="1:20" ht="15" customHeight="1" x14ac:dyDescent="0.75">
      <c r="A2726" s="10">
        <v>0</v>
      </c>
      <c r="B2726" s="11">
        <v>15400</v>
      </c>
      <c r="C2726" s="11"/>
      <c r="D2726" s="11">
        <v>43899</v>
      </c>
      <c r="E2726" s="11">
        <v>0</v>
      </c>
      <c r="F2726" s="11">
        <v>0</v>
      </c>
      <c r="G2726" s="11">
        <v>0</v>
      </c>
      <c r="H2726" s="11">
        <v>324.55174134999999</v>
      </c>
      <c r="I2726" s="11">
        <v>1</v>
      </c>
      <c r="J2726" s="11">
        <v>9</v>
      </c>
      <c r="K2726" s="11">
        <v>27.779560589999999</v>
      </c>
      <c r="L2726" s="11" t="s">
        <v>13</v>
      </c>
      <c r="M2726" s="11" t="s">
        <v>14</v>
      </c>
      <c r="N2726" s="11">
        <f t="shared" si="294"/>
        <v>1</v>
      </c>
      <c r="O2726" s="11">
        <f t="shared" si="295"/>
        <v>0</v>
      </c>
      <c r="P2726" s="11">
        <f t="shared" si="296"/>
        <v>1</v>
      </c>
      <c r="Q2726" s="11">
        <f t="shared" si="297"/>
        <v>0</v>
      </c>
      <c r="R2726" s="11">
        <f t="shared" si="298"/>
        <v>0</v>
      </c>
      <c r="S2726" s="11">
        <f t="shared" si="299"/>
        <v>0</v>
      </c>
      <c r="T2726" s="9">
        <f t="shared" si="300"/>
        <v>324.55174134999999</v>
      </c>
    </row>
    <row r="2727" spans="1:20" ht="15" customHeight="1" x14ac:dyDescent="0.75">
      <c r="A2727" s="10">
        <v>0</v>
      </c>
      <c r="B2727" s="11">
        <v>15400</v>
      </c>
      <c r="C2727" s="11">
        <v>34574</v>
      </c>
      <c r="D2727" s="11">
        <v>69751</v>
      </c>
      <c r="E2727" s="11">
        <v>6</v>
      </c>
      <c r="F2727" s="11">
        <v>0</v>
      </c>
      <c r="G2727" s="11">
        <v>0</v>
      </c>
      <c r="H2727" s="11">
        <v>254.05619611</v>
      </c>
      <c r="I2727" s="11">
        <v>1</v>
      </c>
      <c r="J2727" s="11">
        <v>16</v>
      </c>
      <c r="K2727" s="11">
        <v>22.721013568</v>
      </c>
      <c r="L2727" s="11" t="s">
        <v>20</v>
      </c>
      <c r="M2727" s="11" t="s">
        <v>18</v>
      </c>
      <c r="N2727" s="11">
        <f t="shared" si="294"/>
        <v>0</v>
      </c>
      <c r="O2727" s="11">
        <f t="shared" si="295"/>
        <v>0</v>
      </c>
      <c r="P2727" s="11">
        <f t="shared" si="296"/>
        <v>0</v>
      </c>
      <c r="Q2727" s="11">
        <f t="shared" si="297"/>
        <v>0</v>
      </c>
      <c r="R2727" s="11">
        <f t="shared" si="298"/>
        <v>0</v>
      </c>
      <c r="S2727" s="11">
        <f t="shared" si="299"/>
        <v>1</v>
      </c>
      <c r="T2727" s="9">
        <f t="shared" si="300"/>
        <v>0</v>
      </c>
    </row>
    <row r="2728" spans="1:20" ht="15" customHeight="1" x14ac:dyDescent="0.75">
      <c r="A2728" s="10">
        <v>0</v>
      </c>
      <c r="B2728" s="11">
        <v>15400</v>
      </c>
      <c r="C2728" s="11">
        <v>110900</v>
      </c>
      <c r="D2728" s="11">
        <v>126400</v>
      </c>
      <c r="E2728" s="11">
        <v>16</v>
      </c>
      <c r="F2728" s="11">
        <v>0</v>
      </c>
      <c r="G2728" s="11">
        <v>0</v>
      </c>
      <c r="H2728" s="11">
        <v>179.56666666999999</v>
      </c>
      <c r="I2728" s="11">
        <v>1</v>
      </c>
      <c r="J2728" s="11">
        <v>18</v>
      </c>
      <c r="K2728" s="11"/>
      <c r="L2728" s="11" t="s">
        <v>20</v>
      </c>
      <c r="M2728" s="11"/>
      <c r="N2728" s="11">
        <f t="shared" si="294"/>
        <v>0</v>
      </c>
      <c r="O2728" s="11">
        <f t="shared" si="295"/>
        <v>0</v>
      </c>
      <c r="P2728" s="11">
        <f t="shared" si="296"/>
        <v>0</v>
      </c>
      <c r="Q2728" s="11">
        <f t="shared" si="297"/>
        <v>0</v>
      </c>
      <c r="R2728" s="11">
        <f t="shared" si="298"/>
        <v>0</v>
      </c>
      <c r="S2728" s="11">
        <f t="shared" si="299"/>
        <v>0</v>
      </c>
      <c r="T2728" s="9">
        <f t="shared" si="300"/>
        <v>0</v>
      </c>
    </row>
    <row r="2729" spans="1:20" ht="15" customHeight="1" x14ac:dyDescent="0.75">
      <c r="A2729" s="10">
        <v>0</v>
      </c>
      <c r="B2729" s="11">
        <v>15400</v>
      </c>
      <c r="C2729" s="11">
        <v>47749</v>
      </c>
      <c r="D2729" s="11">
        <v>74451</v>
      </c>
      <c r="E2729" s="11">
        <v>3</v>
      </c>
      <c r="F2729" s="11">
        <v>0</v>
      </c>
      <c r="G2729" s="11">
        <v>0</v>
      </c>
      <c r="H2729" s="11">
        <v>133.89931229000001</v>
      </c>
      <c r="I2729" s="11">
        <v>1</v>
      </c>
      <c r="J2729" s="11">
        <v>8</v>
      </c>
      <c r="K2729" s="11">
        <v>27.922034782000001</v>
      </c>
      <c r="L2729" s="11" t="s">
        <v>20</v>
      </c>
      <c r="M2729" s="11" t="s">
        <v>17</v>
      </c>
      <c r="N2729" s="11">
        <f t="shared" si="294"/>
        <v>0</v>
      </c>
      <c r="O2729" s="11">
        <f t="shared" si="295"/>
        <v>1</v>
      </c>
      <c r="P2729" s="11">
        <f t="shared" si="296"/>
        <v>0</v>
      </c>
      <c r="Q2729" s="11">
        <f t="shared" si="297"/>
        <v>0</v>
      </c>
      <c r="R2729" s="11">
        <f t="shared" si="298"/>
        <v>0</v>
      </c>
      <c r="S2729" s="11">
        <f t="shared" si="299"/>
        <v>0</v>
      </c>
      <c r="T2729" s="9">
        <f t="shared" si="300"/>
        <v>0</v>
      </c>
    </row>
    <row r="2730" spans="1:20" ht="15" customHeight="1" x14ac:dyDescent="0.75">
      <c r="A2730" s="10">
        <v>0</v>
      </c>
      <c r="B2730" s="11">
        <v>15400</v>
      </c>
      <c r="C2730" s="11"/>
      <c r="D2730" s="11">
        <v>55421</v>
      </c>
      <c r="E2730" s="11">
        <v>2</v>
      </c>
      <c r="F2730" s="11">
        <v>0</v>
      </c>
      <c r="G2730" s="11">
        <v>0</v>
      </c>
      <c r="H2730" s="11">
        <v>81.278511266999999</v>
      </c>
      <c r="I2730" s="11">
        <v>2</v>
      </c>
      <c r="J2730" s="11">
        <v>9</v>
      </c>
      <c r="K2730" s="11">
        <v>38.723895032999998</v>
      </c>
      <c r="L2730" s="11" t="s">
        <v>20</v>
      </c>
      <c r="M2730" s="11" t="s">
        <v>15</v>
      </c>
      <c r="N2730" s="11">
        <f t="shared" si="294"/>
        <v>0</v>
      </c>
      <c r="O2730" s="11">
        <f t="shared" si="295"/>
        <v>0</v>
      </c>
      <c r="P2730" s="11">
        <f t="shared" si="296"/>
        <v>0</v>
      </c>
      <c r="Q2730" s="11">
        <f t="shared" si="297"/>
        <v>1</v>
      </c>
      <c r="R2730" s="11">
        <f t="shared" si="298"/>
        <v>0</v>
      </c>
      <c r="S2730" s="11">
        <f t="shared" si="299"/>
        <v>0</v>
      </c>
      <c r="T2730" s="9">
        <f t="shared" si="300"/>
        <v>0</v>
      </c>
    </row>
    <row r="2731" spans="1:20" ht="15" customHeight="1" x14ac:dyDescent="0.75">
      <c r="A2731" s="10">
        <v>0</v>
      </c>
      <c r="B2731" s="11">
        <v>15400</v>
      </c>
      <c r="C2731" s="11">
        <v>73793</v>
      </c>
      <c r="D2731" s="11">
        <v>86176</v>
      </c>
      <c r="E2731" s="11">
        <v>2</v>
      </c>
      <c r="F2731" s="11">
        <v>1</v>
      </c>
      <c r="G2731" s="11">
        <v>0</v>
      </c>
      <c r="H2731" s="11">
        <v>229.36937606999999</v>
      </c>
      <c r="I2731" s="11">
        <v>3</v>
      </c>
      <c r="J2731" s="11">
        <v>26</v>
      </c>
      <c r="K2731" s="11">
        <v>30.958519987999999</v>
      </c>
      <c r="L2731" s="11" t="s">
        <v>20</v>
      </c>
      <c r="M2731" s="11" t="s">
        <v>14</v>
      </c>
      <c r="N2731" s="11">
        <f t="shared" si="294"/>
        <v>0</v>
      </c>
      <c r="O2731" s="11">
        <f t="shared" si="295"/>
        <v>0</v>
      </c>
      <c r="P2731" s="11">
        <f t="shared" si="296"/>
        <v>1</v>
      </c>
      <c r="Q2731" s="11">
        <f t="shared" si="297"/>
        <v>0</v>
      </c>
      <c r="R2731" s="11">
        <f t="shared" si="298"/>
        <v>0</v>
      </c>
      <c r="S2731" s="11">
        <f t="shared" si="299"/>
        <v>0</v>
      </c>
      <c r="T2731" s="9">
        <f t="shared" si="300"/>
        <v>0</v>
      </c>
    </row>
    <row r="2732" spans="1:20" ht="15" customHeight="1" x14ac:dyDescent="0.75">
      <c r="A2732" s="10">
        <v>0</v>
      </c>
      <c r="B2732" s="11">
        <v>15400</v>
      </c>
      <c r="C2732" s="11">
        <v>30703</v>
      </c>
      <c r="D2732" s="11">
        <v>57184</v>
      </c>
      <c r="E2732" s="11">
        <v>10</v>
      </c>
      <c r="F2732" s="11">
        <v>0</v>
      </c>
      <c r="G2732" s="11">
        <v>0</v>
      </c>
      <c r="H2732" s="11">
        <v>122.80432653</v>
      </c>
      <c r="I2732" s="11">
        <v>0</v>
      </c>
      <c r="J2732" s="11">
        <v>10</v>
      </c>
      <c r="K2732" s="11">
        <v>18.150902154000001</v>
      </c>
      <c r="L2732" s="11" t="s">
        <v>13</v>
      </c>
      <c r="M2732" s="11" t="s">
        <v>14</v>
      </c>
      <c r="N2732" s="11">
        <f t="shared" si="294"/>
        <v>1</v>
      </c>
      <c r="O2732" s="11">
        <f t="shared" si="295"/>
        <v>0</v>
      </c>
      <c r="P2732" s="11">
        <f t="shared" si="296"/>
        <v>1</v>
      </c>
      <c r="Q2732" s="11">
        <f t="shared" si="297"/>
        <v>0</v>
      </c>
      <c r="R2732" s="11">
        <f t="shared" si="298"/>
        <v>0</v>
      </c>
      <c r="S2732" s="11">
        <f t="shared" si="299"/>
        <v>0</v>
      </c>
      <c r="T2732" s="9">
        <f t="shared" si="300"/>
        <v>122.80432653</v>
      </c>
    </row>
    <row r="2733" spans="1:20" ht="15" customHeight="1" x14ac:dyDescent="0.75">
      <c r="A2733" s="10">
        <v>0</v>
      </c>
      <c r="B2733" s="11">
        <v>15400</v>
      </c>
      <c r="C2733" s="11">
        <v>28669</v>
      </c>
      <c r="D2733" s="11">
        <v>43078</v>
      </c>
      <c r="E2733" s="11">
        <v>14</v>
      </c>
      <c r="F2733" s="11">
        <v>1</v>
      </c>
      <c r="G2733" s="11">
        <v>0</v>
      </c>
      <c r="H2733" s="11">
        <v>108.19889491000001</v>
      </c>
      <c r="I2733" s="11">
        <v>1</v>
      </c>
      <c r="J2733" s="11">
        <v>17</v>
      </c>
      <c r="K2733" s="11">
        <v>24.674174851</v>
      </c>
      <c r="L2733" s="11" t="s">
        <v>20</v>
      </c>
      <c r="M2733" s="11" t="s">
        <v>17</v>
      </c>
      <c r="N2733" s="11">
        <f t="shared" si="294"/>
        <v>0</v>
      </c>
      <c r="O2733" s="11">
        <f t="shared" si="295"/>
        <v>1</v>
      </c>
      <c r="P2733" s="11">
        <f t="shared" si="296"/>
        <v>0</v>
      </c>
      <c r="Q2733" s="11">
        <f t="shared" si="297"/>
        <v>0</v>
      </c>
      <c r="R2733" s="11">
        <f t="shared" si="298"/>
        <v>0</v>
      </c>
      <c r="S2733" s="11">
        <f t="shared" si="299"/>
        <v>0</v>
      </c>
      <c r="T2733" s="9">
        <f t="shared" si="300"/>
        <v>0</v>
      </c>
    </row>
    <row r="2734" spans="1:20" ht="15" customHeight="1" x14ac:dyDescent="0.75">
      <c r="A2734" s="10">
        <v>0</v>
      </c>
      <c r="B2734" s="11">
        <v>15400</v>
      </c>
      <c r="C2734" s="11">
        <v>101981</v>
      </c>
      <c r="D2734" s="11">
        <v>145125</v>
      </c>
      <c r="E2734" s="11">
        <v>3</v>
      </c>
      <c r="F2734" s="11"/>
      <c r="G2734" s="11"/>
      <c r="H2734" s="11">
        <v>105.55256959</v>
      </c>
      <c r="I2734" s="11">
        <v>3</v>
      </c>
      <c r="J2734" s="11">
        <v>15</v>
      </c>
      <c r="K2734" s="11">
        <v>32.699440101</v>
      </c>
      <c r="L2734" s="11" t="s">
        <v>20</v>
      </c>
      <c r="M2734" s="11" t="s">
        <v>15</v>
      </c>
      <c r="N2734" s="11">
        <f t="shared" si="294"/>
        <v>0</v>
      </c>
      <c r="O2734" s="11">
        <f t="shared" si="295"/>
        <v>0</v>
      </c>
      <c r="P2734" s="11">
        <f t="shared" si="296"/>
        <v>0</v>
      </c>
      <c r="Q2734" s="11">
        <f t="shared" si="297"/>
        <v>1</v>
      </c>
      <c r="R2734" s="11">
        <f t="shared" si="298"/>
        <v>0</v>
      </c>
      <c r="S2734" s="11">
        <f t="shared" si="299"/>
        <v>0</v>
      </c>
      <c r="T2734" s="9">
        <f t="shared" si="300"/>
        <v>0</v>
      </c>
    </row>
    <row r="2735" spans="1:20" ht="15" customHeight="1" x14ac:dyDescent="0.75">
      <c r="A2735" s="10">
        <v>0</v>
      </c>
      <c r="B2735" s="11">
        <v>15400</v>
      </c>
      <c r="C2735" s="11">
        <v>7839</v>
      </c>
      <c r="D2735" s="11">
        <v>48276</v>
      </c>
      <c r="E2735" s="11">
        <v>4</v>
      </c>
      <c r="F2735" s="11">
        <v>0</v>
      </c>
      <c r="G2735" s="11">
        <v>0</v>
      </c>
      <c r="H2735" s="11">
        <v>315.17831847999997</v>
      </c>
      <c r="I2735" s="11">
        <v>0</v>
      </c>
      <c r="J2735" s="11">
        <v>16</v>
      </c>
      <c r="K2735" s="11">
        <v>18.301959464999999</v>
      </c>
      <c r="L2735" s="11" t="s">
        <v>20</v>
      </c>
      <c r="M2735" s="11" t="s">
        <v>18</v>
      </c>
      <c r="N2735" s="11">
        <f t="shared" si="294"/>
        <v>0</v>
      </c>
      <c r="O2735" s="11">
        <f t="shared" si="295"/>
        <v>0</v>
      </c>
      <c r="P2735" s="11">
        <f t="shared" si="296"/>
        <v>0</v>
      </c>
      <c r="Q2735" s="11">
        <f t="shared" si="297"/>
        <v>0</v>
      </c>
      <c r="R2735" s="11">
        <f t="shared" si="298"/>
        <v>0</v>
      </c>
      <c r="S2735" s="11">
        <f t="shared" si="299"/>
        <v>1</v>
      </c>
      <c r="T2735" s="9">
        <f t="shared" si="300"/>
        <v>0</v>
      </c>
    </row>
    <row r="2736" spans="1:20" ht="15" customHeight="1" x14ac:dyDescent="0.75">
      <c r="A2736" s="10">
        <v>0</v>
      </c>
      <c r="B2736" s="11">
        <v>15400</v>
      </c>
      <c r="C2736" s="11">
        <v>39452</v>
      </c>
      <c r="D2736" s="11">
        <v>56834</v>
      </c>
      <c r="E2736" s="11">
        <v>7</v>
      </c>
      <c r="F2736" s="11">
        <v>1</v>
      </c>
      <c r="G2736" s="11">
        <v>0</v>
      </c>
      <c r="H2736" s="11">
        <v>120.0565557</v>
      </c>
      <c r="I2736" s="11">
        <v>1</v>
      </c>
      <c r="J2736" s="11">
        <v>15</v>
      </c>
      <c r="K2736" s="11">
        <v>39.908934154000001</v>
      </c>
      <c r="L2736" s="11" t="s">
        <v>20</v>
      </c>
      <c r="M2736" s="11" t="s">
        <v>14</v>
      </c>
      <c r="N2736" s="11">
        <f t="shared" si="294"/>
        <v>0</v>
      </c>
      <c r="O2736" s="11">
        <f t="shared" si="295"/>
        <v>0</v>
      </c>
      <c r="P2736" s="11">
        <f t="shared" si="296"/>
        <v>1</v>
      </c>
      <c r="Q2736" s="11">
        <f t="shared" si="297"/>
        <v>0</v>
      </c>
      <c r="R2736" s="11">
        <f t="shared" si="298"/>
        <v>0</v>
      </c>
      <c r="S2736" s="11">
        <f t="shared" si="299"/>
        <v>0</v>
      </c>
      <c r="T2736" s="9">
        <f t="shared" si="300"/>
        <v>0</v>
      </c>
    </row>
    <row r="2737" spans="1:20" ht="15" customHeight="1" x14ac:dyDescent="0.75">
      <c r="A2737" s="10">
        <v>0</v>
      </c>
      <c r="B2737" s="11">
        <v>15400</v>
      </c>
      <c r="C2737" s="11">
        <v>50121</v>
      </c>
      <c r="D2737" s="11">
        <v>67755</v>
      </c>
      <c r="E2737" s="11">
        <v>3</v>
      </c>
      <c r="F2737" s="11">
        <v>0</v>
      </c>
      <c r="G2737" s="11">
        <v>0</v>
      </c>
      <c r="H2737" s="11">
        <v>168.74803195000001</v>
      </c>
      <c r="I2737" s="11">
        <v>0</v>
      </c>
      <c r="J2737" s="11">
        <v>14</v>
      </c>
      <c r="K2737" s="11">
        <v>37.560862761000003</v>
      </c>
      <c r="L2737" s="11" t="s">
        <v>20</v>
      </c>
      <c r="M2737" s="11" t="s">
        <v>14</v>
      </c>
      <c r="N2737" s="11">
        <f t="shared" si="294"/>
        <v>0</v>
      </c>
      <c r="O2737" s="11">
        <f t="shared" si="295"/>
        <v>0</v>
      </c>
      <c r="P2737" s="11">
        <f t="shared" si="296"/>
        <v>1</v>
      </c>
      <c r="Q2737" s="11">
        <f t="shared" si="297"/>
        <v>0</v>
      </c>
      <c r="R2737" s="11">
        <f t="shared" si="298"/>
        <v>0</v>
      </c>
      <c r="S2737" s="11">
        <f t="shared" si="299"/>
        <v>0</v>
      </c>
      <c r="T2737" s="9">
        <f t="shared" si="300"/>
        <v>0</v>
      </c>
    </row>
    <row r="2738" spans="1:20" ht="15" customHeight="1" x14ac:dyDescent="0.75">
      <c r="A2738" s="10">
        <v>1</v>
      </c>
      <c r="B2738" s="11">
        <v>15500</v>
      </c>
      <c r="C2738" s="11">
        <v>57993</v>
      </c>
      <c r="D2738" s="11">
        <v>82248</v>
      </c>
      <c r="E2738" s="11">
        <v>10</v>
      </c>
      <c r="F2738" s="11">
        <v>0</v>
      </c>
      <c r="G2738" s="11">
        <v>0</v>
      </c>
      <c r="H2738" s="11">
        <v>173.07296854000001</v>
      </c>
      <c r="I2738" s="11">
        <v>0</v>
      </c>
      <c r="J2738" s="11">
        <v>16</v>
      </c>
      <c r="K2738" s="11">
        <v>32.142468977999997</v>
      </c>
      <c r="L2738" s="11" t="s">
        <v>20</v>
      </c>
      <c r="M2738" s="11" t="s">
        <v>14</v>
      </c>
      <c r="N2738" s="11">
        <f t="shared" si="294"/>
        <v>0</v>
      </c>
      <c r="O2738" s="11">
        <f t="shared" si="295"/>
        <v>0</v>
      </c>
      <c r="P2738" s="11">
        <f t="shared" si="296"/>
        <v>1</v>
      </c>
      <c r="Q2738" s="11">
        <f t="shared" si="297"/>
        <v>0</v>
      </c>
      <c r="R2738" s="11">
        <f t="shared" si="298"/>
        <v>0</v>
      </c>
      <c r="S2738" s="11">
        <f t="shared" si="299"/>
        <v>0</v>
      </c>
      <c r="T2738" s="9">
        <f t="shared" si="300"/>
        <v>0</v>
      </c>
    </row>
    <row r="2739" spans="1:20" ht="15" customHeight="1" x14ac:dyDescent="0.75">
      <c r="A2739" s="10">
        <v>0</v>
      </c>
      <c r="B2739" s="11">
        <v>15500</v>
      </c>
      <c r="C2739" s="11">
        <v>56206</v>
      </c>
      <c r="D2739" s="11">
        <v>137388</v>
      </c>
      <c r="E2739" s="11">
        <v>2</v>
      </c>
      <c r="F2739" s="11">
        <v>0</v>
      </c>
      <c r="G2739" s="11">
        <v>0</v>
      </c>
      <c r="H2739" s="11">
        <v>275.52354642</v>
      </c>
      <c r="I2739" s="11">
        <v>4</v>
      </c>
      <c r="J2739" s="11">
        <v>42</v>
      </c>
      <c r="K2739" s="11">
        <v>39.744298706999999</v>
      </c>
      <c r="L2739" s="11" t="s">
        <v>20</v>
      </c>
      <c r="M2739" s="11" t="s">
        <v>14</v>
      </c>
      <c r="N2739" s="11">
        <f t="shared" si="294"/>
        <v>0</v>
      </c>
      <c r="O2739" s="11">
        <f t="shared" si="295"/>
        <v>0</v>
      </c>
      <c r="P2739" s="11">
        <f t="shared" si="296"/>
        <v>1</v>
      </c>
      <c r="Q2739" s="11">
        <f t="shared" si="297"/>
        <v>0</v>
      </c>
      <c r="R2739" s="11">
        <f t="shared" si="298"/>
        <v>0</v>
      </c>
      <c r="S2739" s="11">
        <f t="shared" si="299"/>
        <v>0</v>
      </c>
      <c r="T2739" s="9">
        <f t="shared" si="300"/>
        <v>0</v>
      </c>
    </row>
    <row r="2740" spans="1:20" ht="15" customHeight="1" x14ac:dyDescent="0.75">
      <c r="A2740" s="10">
        <v>0</v>
      </c>
      <c r="B2740" s="11">
        <v>15500</v>
      </c>
      <c r="C2740" s="11">
        <v>158506</v>
      </c>
      <c r="D2740" s="11">
        <v>179499</v>
      </c>
      <c r="E2740" s="11">
        <v>8</v>
      </c>
      <c r="F2740" s="11"/>
      <c r="G2740" s="11">
        <v>0</v>
      </c>
      <c r="H2740" s="11">
        <v>195.6860259</v>
      </c>
      <c r="I2740" s="11">
        <v>4</v>
      </c>
      <c r="J2740" s="11">
        <v>26</v>
      </c>
      <c r="K2740" s="11">
        <v>40.739346390000001</v>
      </c>
      <c r="L2740" s="11" t="s">
        <v>20</v>
      </c>
      <c r="M2740" s="11" t="s">
        <v>18</v>
      </c>
      <c r="N2740" s="11">
        <f t="shared" si="294"/>
        <v>0</v>
      </c>
      <c r="O2740" s="11">
        <f t="shared" si="295"/>
        <v>0</v>
      </c>
      <c r="P2740" s="11">
        <f t="shared" si="296"/>
        <v>0</v>
      </c>
      <c r="Q2740" s="11">
        <f t="shared" si="297"/>
        <v>0</v>
      </c>
      <c r="R2740" s="11">
        <f t="shared" si="298"/>
        <v>0</v>
      </c>
      <c r="S2740" s="11">
        <f t="shared" si="299"/>
        <v>1</v>
      </c>
      <c r="T2740" s="9">
        <f t="shared" si="300"/>
        <v>0</v>
      </c>
    </row>
    <row r="2741" spans="1:20" ht="15" customHeight="1" x14ac:dyDescent="0.75">
      <c r="A2741" s="10">
        <v>0</v>
      </c>
      <c r="B2741" s="11">
        <v>15500</v>
      </c>
      <c r="C2741" s="11">
        <v>59316</v>
      </c>
      <c r="D2741" s="11">
        <v>80837</v>
      </c>
      <c r="E2741" s="11">
        <v>1</v>
      </c>
      <c r="F2741" s="11">
        <v>0</v>
      </c>
      <c r="G2741" s="11">
        <v>0</v>
      </c>
      <c r="H2741" s="11">
        <v>126.91272316</v>
      </c>
      <c r="I2741" s="11">
        <v>3</v>
      </c>
      <c r="J2741" s="11">
        <v>11</v>
      </c>
      <c r="K2741" s="11">
        <v>35.901463044000003</v>
      </c>
      <c r="L2741" s="11" t="s">
        <v>20</v>
      </c>
      <c r="M2741" s="11" t="s">
        <v>14</v>
      </c>
      <c r="N2741" s="11">
        <f t="shared" si="294"/>
        <v>0</v>
      </c>
      <c r="O2741" s="11">
        <f t="shared" si="295"/>
        <v>0</v>
      </c>
      <c r="P2741" s="11">
        <f t="shared" si="296"/>
        <v>1</v>
      </c>
      <c r="Q2741" s="11">
        <f t="shared" si="297"/>
        <v>0</v>
      </c>
      <c r="R2741" s="11">
        <f t="shared" si="298"/>
        <v>0</v>
      </c>
      <c r="S2741" s="11">
        <f t="shared" si="299"/>
        <v>0</v>
      </c>
      <c r="T2741" s="9">
        <f t="shared" si="300"/>
        <v>0</v>
      </c>
    </row>
    <row r="2742" spans="1:20" ht="15" customHeight="1" x14ac:dyDescent="0.75">
      <c r="A2742" s="10">
        <v>0</v>
      </c>
      <c r="B2742" s="11">
        <v>15500</v>
      </c>
      <c r="C2742" s="11">
        <v>127793</v>
      </c>
      <c r="D2742" s="11">
        <v>158580</v>
      </c>
      <c r="E2742" s="11"/>
      <c r="F2742" s="11">
        <v>0</v>
      </c>
      <c r="G2742" s="11">
        <v>0</v>
      </c>
      <c r="H2742" s="11">
        <v>229.34507543999999</v>
      </c>
      <c r="I2742" s="11">
        <v>0</v>
      </c>
      <c r="J2742" s="11">
        <v>19</v>
      </c>
      <c r="K2742" s="11">
        <v>39.509681073000003</v>
      </c>
      <c r="L2742" s="11" t="s">
        <v>20</v>
      </c>
      <c r="M2742" s="11" t="s">
        <v>17</v>
      </c>
      <c r="N2742" s="11">
        <f t="shared" si="294"/>
        <v>0</v>
      </c>
      <c r="O2742" s="11">
        <f t="shared" si="295"/>
        <v>1</v>
      </c>
      <c r="P2742" s="11">
        <f t="shared" si="296"/>
        <v>0</v>
      </c>
      <c r="Q2742" s="11">
        <f t="shared" si="297"/>
        <v>0</v>
      </c>
      <c r="R2742" s="11">
        <f t="shared" si="298"/>
        <v>0</v>
      </c>
      <c r="S2742" s="11">
        <f t="shared" si="299"/>
        <v>0</v>
      </c>
      <c r="T2742" s="9">
        <f t="shared" si="300"/>
        <v>0</v>
      </c>
    </row>
    <row r="2743" spans="1:20" ht="15" customHeight="1" x14ac:dyDescent="0.75">
      <c r="A2743" s="10">
        <v>0</v>
      </c>
      <c r="B2743" s="11">
        <v>15500</v>
      </c>
      <c r="C2743" s="11">
        <v>36650</v>
      </c>
      <c r="D2743" s="11">
        <v>62963</v>
      </c>
      <c r="E2743" s="11">
        <v>6</v>
      </c>
      <c r="F2743" s="11">
        <v>0</v>
      </c>
      <c r="G2743" s="11">
        <v>0</v>
      </c>
      <c r="H2743" s="11">
        <v>260.85678863999999</v>
      </c>
      <c r="I2743" s="11">
        <v>0</v>
      </c>
      <c r="J2743" s="11">
        <v>16</v>
      </c>
      <c r="K2743" s="11">
        <v>24.299059351</v>
      </c>
      <c r="L2743" s="11" t="s">
        <v>20</v>
      </c>
      <c r="M2743" s="11" t="s">
        <v>18</v>
      </c>
      <c r="N2743" s="11">
        <f t="shared" si="294"/>
        <v>0</v>
      </c>
      <c r="O2743" s="11">
        <f t="shared" si="295"/>
        <v>0</v>
      </c>
      <c r="P2743" s="11">
        <f t="shared" si="296"/>
        <v>0</v>
      </c>
      <c r="Q2743" s="11">
        <f t="shared" si="297"/>
        <v>0</v>
      </c>
      <c r="R2743" s="11">
        <f t="shared" si="298"/>
        <v>0</v>
      </c>
      <c r="S2743" s="11">
        <f t="shared" si="299"/>
        <v>1</v>
      </c>
      <c r="T2743" s="9">
        <f t="shared" si="300"/>
        <v>0</v>
      </c>
    </row>
    <row r="2744" spans="1:20" ht="15" customHeight="1" x14ac:dyDescent="0.75">
      <c r="A2744" s="10">
        <v>0</v>
      </c>
      <c r="B2744" s="11">
        <v>15500</v>
      </c>
      <c r="C2744" s="11">
        <v>74761</v>
      </c>
      <c r="D2744" s="11">
        <v>92729</v>
      </c>
      <c r="E2744" s="11">
        <v>9</v>
      </c>
      <c r="F2744" s="11">
        <v>0</v>
      </c>
      <c r="G2744" s="11">
        <v>1</v>
      </c>
      <c r="H2744" s="11">
        <v>339.08926344000002</v>
      </c>
      <c r="I2744" s="11"/>
      <c r="J2744" s="11">
        <v>42</v>
      </c>
      <c r="K2744" s="11">
        <v>37.474617250000001</v>
      </c>
      <c r="L2744" s="11" t="s">
        <v>20</v>
      </c>
      <c r="M2744" s="11" t="s">
        <v>18</v>
      </c>
      <c r="N2744" s="11">
        <f t="shared" si="294"/>
        <v>0</v>
      </c>
      <c r="O2744" s="11">
        <f t="shared" si="295"/>
        <v>0</v>
      </c>
      <c r="P2744" s="11">
        <f t="shared" si="296"/>
        <v>0</v>
      </c>
      <c r="Q2744" s="11">
        <f t="shared" si="297"/>
        <v>0</v>
      </c>
      <c r="R2744" s="11">
        <f t="shared" si="298"/>
        <v>0</v>
      </c>
      <c r="S2744" s="11">
        <f t="shared" si="299"/>
        <v>1</v>
      </c>
      <c r="T2744" s="9">
        <f t="shared" si="300"/>
        <v>0</v>
      </c>
    </row>
    <row r="2745" spans="1:20" ht="15" customHeight="1" x14ac:dyDescent="0.75">
      <c r="A2745" s="10">
        <v>0</v>
      </c>
      <c r="B2745" s="11">
        <v>15500</v>
      </c>
      <c r="C2745" s="11">
        <v>25448</v>
      </c>
      <c r="D2745" s="11">
        <v>39188</v>
      </c>
      <c r="E2745" s="11">
        <v>3</v>
      </c>
      <c r="F2745" s="11">
        <v>0</v>
      </c>
      <c r="G2745" s="11">
        <v>0</v>
      </c>
      <c r="H2745" s="11">
        <v>215.59249908999999</v>
      </c>
      <c r="I2745" s="11">
        <v>0</v>
      </c>
      <c r="J2745" s="11">
        <v>16</v>
      </c>
      <c r="K2745" s="11">
        <v>38.975114988999998</v>
      </c>
      <c r="L2745" s="11"/>
      <c r="M2745" s="11" t="s">
        <v>15</v>
      </c>
      <c r="N2745" s="11">
        <f t="shared" si="294"/>
        <v>0</v>
      </c>
      <c r="O2745" s="11">
        <f t="shared" si="295"/>
        <v>0</v>
      </c>
      <c r="P2745" s="11">
        <f t="shared" si="296"/>
        <v>0</v>
      </c>
      <c r="Q2745" s="11">
        <f t="shared" si="297"/>
        <v>1</v>
      </c>
      <c r="R2745" s="11">
        <f t="shared" si="298"/>
        <v>0</v>
      </c>
      <c r="S2745" s="11">
        <f t="shared" si="299"/>
        <v>0</v>
      </c>
      <c r="T2745" s="9">
        <f t="shared" si="300"/>
        <v>0</v>
      </c>
    </row>
    <row r="2746" spans="1:20" ht="15" customHeight="1" x14ac:dyDescent="0.75">
      <c r="A2746" s="10">
        <v>0</v>
      </c>
      <c r="B2746" s="11">
        <v>15500</v>
      </c>
      <c r="C2746" s="11">
        <v>93730</v>
      </c>
      <c r="D2746" s="11">
        <v>106841</v>
      </c>
      <c r="E2746" s="11">
        <v>13</v>
      </c>
      <c r="F2746" s="11"/>
      <c r="G2746" s="11">
        <v>1</v>
      </c>
      <c r="H2746" s="11">
        <v>132.82057094000001</v>
      </c>
      <c r="I2746" s="11">
        <v>0</v>
      </c>
      <c r="J2746" s="11">
        <v>18</v>
      </c>
      <c r="K2746" s="11">
        <v>33.292973693</v>
      </c>
      <c r="L2746" s="11" t="s">
        <v>20</v>
      </c>
      <c r="M2746" s="11" t="s">
        <v>16</v>
      </c>
      <c r="N2746" s="11">
        <f t="shared" si="294"/>
        <v>0</v>
      </c>
      <c r="O2746" s="11">
        <f t="shared" si="295"/>
        <v>0</v>
      </c>
      <c r="P2746" s="11">
        <f t="shared" si="296"/>
        <v>0</v>
      </c>
      <c r="Q2746" s="11">
        <f t="shared" si="297"/>
        <v>0</v>
      </c>
      <c r="R2746" s="11">
        <f t="shared" si="298"/>
        <v>1</v>
      </c>
      <c r="S2746" s="11">
        <f t="shared" si="299"/>
        <v>0</v>
      </c>
      <c r="T2746" s="9">
        <f t="shared" si="300"/>
        <v>0</v>
      </c>
    </row>
    <row r="2747" spans="1:20" ht="15" customHeight="1" x14ac:dyDescent="0.75">
      <c r="A2747" s="10">
        <v>0</v>
      </c>
      <c r="B2747" s="11">
        <v>15500</v>
      </c>
      <c r="C2747" s="11">
        <v>88929</v>
      </c>
      <c r="D2747" s="11">
        <v>115249</v>
      </c>
      <c r="E2747" s="11">
        <v>0</v>
      </c>
      <c r="F2747" s="11">
        <v>0</v>
      </c>
      <c r="G2747" s="11">
        <v>2</v>
      </c>
      <c r="H2747" s="11">
        <v>156.13091398</v>
      </c>
      <c r="I2747" s="11">
        <v>0</v>
      </c>
      <c r="J2747" s="11">
        <v>34</v>
      </c>
      <c r="K2747" s="11">
        <v>32.033870395999998</v>
      </c>
      <c r="L2747" s="11" t="s">
        <v>20</v>
      </c>
      <c r="M2747" s="11" t="s">
        <v>18</v>
      </c>
      <c r="N2747" s="11">
        <f t="shared" si="294"/>
        <v>0</v>
      </c>
      <c r="O2747" s="11">
        <f t="shared" si="295"/>
        <v>0</v>
      </c>
      <c r="P2747" s="11">
        <f t="shared" si="296"/>
        <v>0</v>
      </c>
      <c r="Q2747" s="11">
        <f t="shared" si="297"/>
        <v>0</v>
      </c>
      <c r="R2747" s="11">
        <f t="shared" si="298"/>
        <v>0</v>
      </c>
      <c r="S2747" s="11">
        <f t="shared" si="299"/>
        <v>1</v>
      </c>
      <c r="T2747" s="9">
        <f t="shared" si="300"/>
        <v>0</v>
      </c>
    </row>
    <row r="2748" spans="1:20" ht="15" customHeight="1" x14ac:dyDescent="0.75">
      <c r="A2748" s="10">
        <v>0</v>
      </c>
      <c r="B2748" s="11">
        <v>15500</v>
      </c>
      <c r="C2748" s="11">
        <v>79185</v>
      </c>
      <c r="D2748" s="11">
        <v>88693</v>
      </c>
      <c r="E2748" s="11">
        <v>19</v>
      </c>
      <c r="F2748" s="11">
        <v>0</v>
      </c>
      <c r="G2748" s="11">
        <v>0</v>
      </c>
      <c r="H2748" s="11">
        <v>244.20784011000001</v>
      </c>
      <c r="I2748" s="11">
        <v>10</v>
      </c>
      <c r="J2748" s="11">
        <v>23</v>
      </c>
      <c r="K2748" s="11">
        <v>36.339362348000002</v>
      </c>
      <c r="L2748" s="11" t="s">
        <v>20</v>
      </c>
      <c r="M2748" s="11" t="s">
        <v>17</v>
      </c>
      <c r="N2748" s="11">
        <f t="shared" si="294"/>
        <v>0</v>
      </c>
      <c r="O2748" s="11">
        <f t="shared" si="295"/>
        <v>1</v>
      </c>
      <c r="P2748" s="11">
        <f t="shared" si="296"/>
        <v>0</v>
      </c>
      <c r="Q2748" s="11">
        <f t="shared" si="297"/>
        <v>0</v>
      </c>
      <c r="R2748" s="11">
        <f t="shared" si="298"/>
        <v>0</v>
      </c>
      <c r="S2748" s="11">
        <f t="shared" si="299"/>
        <v>0</v>
      </c>
      <c r="T2748" s="9">
        <f t="shared" si="300"/>
        <v>0</v>
      </c>
    </row>
    <row r="2749" spans="1:20" ht="15" customHeight="1" x14ac:dyDescent="0.75">
      <c r="A2749" s="10">
        <v>0</v>
      </c>
      <c r="B2749" s="11">
        <v>15500</v>
      </c>
      <c r="C2749" s="11">
        <v>98646</v>
      </c>
      <c r="D2749" s="11">
        <v>115669</v>
      </c>
      <c r="E2749" s="11">
        <v>13</v>
      </c>
      <c r="F2749" s="11">
        <v>0</v>
      </c>
      <c r="G2749" s="11">
        <v>0</v>
      </c>
      <c r="H2749" s="11">
        <v>177.54896592</v>
      </c>
      <c r="I2749" s="11">
        <v>0</v>
      </c>
      <c r="J2749" s="11">
        <v>26</v>
      </c>
      <c r="K2749" s="11">
        <v>33.350529004000002</v>
      </c>
      <c r="L2749" s="11" t="s">
        <v>20</v>
      </c>
      <c r="M2749" s="11" t="s">
        <v>14</v>
      </c>
      <c r="N2749" s="11">
        <f t="shared" si="294"/>
        <v>0</v>
      </c>
      <c r="O2749" s="11">
        <f t="shared" si="295"/>
        <v>0</v>
      </c>
      <c r="P2749" s="11">
        <f t="shared" si="296"/>
        <v>1</v>
      </c>
      <c r="Q2749" s="11">
        <f t="shared" si="297"/>
        <v>0</v>
      </c>
      <c r="R2749" s="11">
        <f t="shared" si="298"/>
        <v>0</v>
      </c>
      <c r="S2749" s="11">
        <f t="shared" si="299"/>
        <v>0</v>
      </c>
      <c r="T2749" s="9">
        <f t="shared" si="300"/>
        <v>0</v>
      </c>
    </row>
    <row r="2750" spans="1:20" ht="15" customHeight="1" x14ac:dyDescent="0.75">
      <c r="A2750" s="10">
        <v>0</v>
      </c>
      <c r="B2750" s="11">
        <v>15500</v>
      </c>
      <c r="C2750" s="11">
        <v>71412</v>
      </c>
      <c r="D2750" s="11">
        <v>93723</v>
      </c>
      <c r="E2750" s="11">
        <v>19</v>
      </c>
      <c r="F2750" s="11">
        <v>0</v>
      </c>
      <c r="G2750" s="11">
        <v>0</v>
      </c>
      <c r="H2750" s="11">
        <v>238.50131586000001</v>
      </c>
      <c r="I2750" s="11">
        <v>11</v>
      </c>
      <c r="J2750" s="11">
        <v>24</v>
      </c>
      <c r="K2750" s="11">
        <v>35.965898215000003</v>
      </c>
      <c r="L2750" s="11" t="s">
        <v>20</v>
      </c>
      <c r="M2750" s="11" t="s">
        <v>17</v>
      </c>
      <c r="N2750" s="11">
        <f t="shared" si="294"/>
        <v>0</v>
      </c>
      <c r="O2750" s="11">
        <f t="shared" si="295"/>
        <v>1</v>
      </c>
      <c r="P2750" s="11">
        <f t="shared" si="296"/>
        <v>0</v>
      </c>
      <c r="Q2750" s="11">
        <f t="shared" si="297"/>
        <v>0</v>
      </c>
      <c r="R2750" s="11">
        <f t="shared" si="298"/>
        <v>0</v>
      </c>
      <c r="S2750" s="11">
        <f t="shared" si="299"/>
        <v>0</v>
      </c>
      <c r="T2750" s="9">
        <f t="shared" si="300"/>
        <v>0</v>
      </c>
    </row>
    <row r="2751" spans="1:20" ht="15" customHeight="1" x14ac:dyDescent="0.75">
      <c r="A2751" s="10">
        <v>0</v>
      </c>
      <c r="B2751" s="11">
        <v>15500</v>
      </c>
      <c r="C2751" s="11">
        <v>97596</v>
      </c>
      <c r="D2751" s="11">
        <v>119326</v>
      </c>
      <c r="E2751" s="11">
        <v>0</v>
      </c>
      <c r="F2751" s="11"/>
      <c r="G2751" s="11">
        <v>3</v>
      </c>
      <c r="H2751" s="11">
        <v>254.70773260999999</v>
      </c>
      <c r="I2751" s="11">
        <v>1</v>
      </c>
      <c r="J2751" s="11">
        <v>30</v>
      </c>
      <c r="K2751" s="11">
        <v>40.987300926000003</v>
      </c>
      <c r="L2751" s="11" t="s">
        <v>20</v>
      </c>
      <c r="M2751" s="11" t="s">
        <v>15</v>
      </c>
      <c r="N2751" s="11">
        <f t="shared" si="294"/>
        <v>0</v>
      </c>
      <c r="O2751" s="11">
        <f t="shared" si="295"/>
        <v>0</v>
      </c>
      <c r="P2751" s="11">
        <f t="shared" si="296"/>
        <v>0</v>
      </c>
      <c r="Q2751" s="11">
        <f t="shared" si="297"/>
        <v>1</v>
      </c>
      <c r="R2751" s="11">
        <f t="shared" si="298"/>
        <v>0</v>
      </c>
      <c r="S2751" s="11">
        <f t="shared" si="299"/>
        <v>0</v>
      </c>
      <c r="T2751" s="9">
        <f t="shared" si="300"/>
        <v>0</v>
      </c>
    </row>
    <row r="2752" spans="1:20" ht="15" customHeight="1" x14ac:dyDescent="0.75">
      <c r="A2752" s="10">
        <v>0</v>
      </c>
      <c r="B2752" s="11">
        <v>15500</v>
      </c>
      <c r="C2752" s="11">
        <v>52051</v>
      </c>
      <c r="D2752" s="11">
        <v>88200</v>
      </c>
      <c r="E2752" s="11">
        <v>30</v>
      </c>
      <c r="F2752" s="11">
        <v>0</v>
      </c>
      <c r="G2752" s="11">
        <v>0</v>
      </c>
      <c r="H2752" s="11">
        <v>211.06666666999999</v>
      </c>
      <c r="I2752" s="11">
        <v>0</v>
      </c>
      <c r="J2752" s="11">
        <v>22</v>
      </c>
      <c r="K2752" s="11"/>
      <c r="L2752" s="11" t="s">
        <v>20</v>
      </c>
      <c r="M2752" s="11" t="s">
        <v>15</v>
      </c>
      <c r="N2752" s="11">
        <f t="shared" si="294"/>
        <v>0</v>
      </c>
      <c r="O2752" s="11">
        <f t="shared" si="295"/>
        <v>0</v>
      </c>
      <c r="P2752" s="11">
        <f t="shared" si="296"/>
        <v>0</v>
      </c>
      <c r="Q2752" s="11">
        <f t="shared" si="297"/>
        <v>1</v>
      </c>
      <c r="R2752" s="11">
        <f t="shared" si="298"/>
        <v>0</v>
      </c>
      <c r="S2752" s="11">
        <f t="shared" si="299"/>
        <v>0</v>
      </c>
      <c r="T2752" s="9">
        <f t="shared" si="300"/>
        <v>0</v>
      </c>
    </row>
    <row r="2753" spans="1:20" ht="15" customHeight="1" x14ac:dyDescent="0.75">
      <c r="A2753" s="10">
        <v>1</v>
      </c>
      <c r="B2753" s="11">
        <v>15500</v>
      </c>
      <c r="C2753" s="11">
        <v>48100</v>
      </c>
      <c r="D2753" s="11">
        <v>67000</v>
      </c>
      <c r="E2753" s="11">
        <v>15</v>
      </c>
      <c r="F2753" s="11"/>
      <c r="G2753" s="11"/>
      <c r="H2753" s="11"/>
      <c r="I2753" s="11"/>
      <c r="J2753" s="11"/>
      <c r="K2753" s="11"/>
      <c r="L2753" s="11" t="s">
        <v>20</v>
      </c>
      <c r="M2753" s="11" t="s">
        <v>14</v>
      </c>
      <c r="N2753" s="11">
        <f t="shared" si="294"/>
        <v>0</v>
      </c>
      <c r="O2753" s="11">
        <f t="shared" si="295"/>
        <v>0</v>
      </c>
      <c r="P2753" s="11">
        <f t="shared" si="296"/>
        <v>1</v>
      </c>
      <c r="Q2753" s="11">
        <f t="shared" si="297"/>
        <v>0</v>
      </c>
      <c r="R2753" s="11">
        <f t="shared" si="298"/>
        <v>0</v>
      </c>
      <c r="S2753" s="11">
        <f t="shared" si="299"/>
        <v>0</v>
      </c>
      <c r="T2753" s="9">
        <f t="shared" si="300"/>
        <v>0</v>
      </c>
    </row>
    <row r="2754" spans="1:20" ht="15" customHeight="1" x14ac:dyDescent="0.75">
      <c r="A2754" s="10">
        <v>1</v>
      </c>
      <c r="B2754" s="11">
        <v>15500</v>
      </c>
      <c r="C2754" s="11">
        <v>26452</v>
      </c>
      <c r="D2754" s="11">
        <v>43900</v>
      </c>
      <c r="E2754" s="11">
        <v>21</v>
      </c>
      <c r="F2754" s="11">
        <v>1</v>
      </c>
      <c r="G2754" s="11">
        <v>2</v>
      </c>
      <c r="H2754" s="11">
        <v>215.06666666999999</v>
      </c>
      <c r="I2754" s="11">
        <v>0</v>
      </c>
      <c r="J2754" s="11">
        <v>19</v>
      </c>
      <c r="K2754" s="11"/>
      <c r="L2754" s="11" t="s">
        <v>20</v>
      </c>
      <c r="M2754" s="11" t="s">
        <v>17</v>
      </c>
      <c r="N2754" s="11">
        <f t="shared" si="294"/>
        <v>0</v>
      </c>
      <c r="O2754" s="11">
        <f t="shared" si="295"/>
        <v>1</v>
      </c>
      <c r="P2754" s="11">
        <f t="shared" si="296"/>
        <v>0</v>
      </c>
      <c r="Q2754" s="11">
        <f t="shared" si="297"/>
        <v>0</v>
      </c>
      <c r="R2754" s="11">
        <f t="shared" si="298"/>
        <v>0</v>
      </c>
      <c r="S2754" s="11">
        <f t="shared" si="299"/>
        <v>0</v>
      </c>
      <c r="T2754" s="9">
        <f t="shared" si="300"/>
        <v>0</v>
      </c>
    </row>
    <row r="2755" spans="1:20" ht="15" customHeight="1" x14ac:dyDescent="0.75">
      <c r="A2755" s="10">
        <v>1</v>
      </c>
      <c r="B2755" s="11">
        <v>15500</v>
      </c>
      <c r="C2755" s="11">
        <v>38900</v>
      </c>
      <c r="D2755" s="11">
        <v>60500</v>
      </c>
      <c r="E2755" s="11">
        <v>8</v>
      </c>
      <c r="F2755" s="11">
        <v>7</v>
      </c>
      <c r="G2755" s="11">
        <v>4</v>
      </c>
      <c r="H2755" s="11">
        <v>95.9</v>
      </c>
      <c r="I2755" s="11">
        <v>2</v>
      </c>
      <c r="J2755" s="11">
        <v>53</v>
      </c>
      <c r="K2755" s="11"/>
      <c r="L2755" s="11" t="s">
        <v>20</v>
      </c>
      <c r="M2755" s="11" t="s">
        <v>14</v>
      </c>
      <c r="N2755" s="11">
        <f t="shared" ref="N2755:N2818" si="301">IF(L2755="HomeImp",1,0)</f>
        <v>0</v>
      </c>
      <c r="O2755" s="11">
        <f t="shared" ref="O2755:O2818" si="302">IF(M2755="Mgr",1,0)</f>
        <v>0</v>
      </c>
      <c r="P2755" s="11">
        <f t="shared" ref="P2755:P2818" si="303">IF(M2755="Other",1,0)</f>
        <v>1</v>
      </c>
      <c r="Q2755" s="11">
        <f t="shared" ref="Q2755:Q2818" si="304">IF(M2755="Office",1,0)</f>
        <v>0</v>
      </c>
      <c r="R2755" s="11">
        <f t="shared" ref="R2755:R2818" si="305">IF(M2755="Sales",1,0)</f>
        <v>0</v>
      </c>
      <c r="S2755" s="11">
        <f t="shared" ref="S2755:S2818" si="306">IF(M2755="ProfExe",1,0)</f>
        <v>0</v>
      </c>
      <c r="T2755" s="9">
        <f t="shared" ref="T2755:T2818" si="307">H2755*N2755</f>
        <v>0</v>
      </c>
    </row>
    <row r="2756" spans="1:20" ht="15" customHeight="1" x14ac:dyDescent="0.75">
      <c r="A2756" s="10">
        <v>0</v>
      </c>
      <c r="B2756" s="11">
        <v>15500</v>
      </c>
      <c r="C2756" s="11">
        <v>28269</v>
      </c>
      <c r="D2756" s="11">
        <v>52822</v>
      </c>
      <c r="E2756" s="11">
        <v>9</v>
      </c>
      <c r="F2756" s="11">
        <v>0</v>
      </c>
      <c r="G2756" s="11">
        <v>0</v>
      </c>
      <c r="H2756" s="11">
        <v>120.61092121999999</v>
      </c>
      <c r="I2756" s="11">
        <v>1</v>
      </c>
      <c r="J2756" s="11">
        <v>9</v>
      </c>
      <c r="K2756" s="11">
        <v>18.182891914999999</v>
      </c>
      <c r="L2756" s="11" t="s">
        <v>13</v>
      </c>
      <c r="M2756" s="11" t="s">
        <v>14</v>
      </c>
      <c r="N2756" s="11">
        <f t="shared" si="301"/>
        <v>1</v>
      </c>
      <c r="O2756" s="11">
        <f t="shared" si="302"/>
        <v>0</v>
      </c>
      <c r="P2756" s="11">
        <f t="shared" si="303"/>
        <v>1</v>
      </c>
      <c r="Q2756" s="11">
        <f t="shared" si="304"/>
        <v>0</v>
      </c>
      <c r="R2756" s="11">
        <f t="shared" si="305"/>
        <v>0</v>
      </c>
      <c r="S2756" s="11">
        <f t="shared" si="306"/>
        <v>0</v>
      </c>
      <c r="T2756" s="9">
        <f t="shared" si="307"/>
        <v>120.61092121999999</v>
      </c>
    </row>
    <row r="2757" spans="1:20" ht="15" customHeight="1" x14ac:dyDescent="0.75">
      <c r="A2757" s="10">
        <v>0</v>
      </c>
      <c r="B2757" s="11">
        <v>15500</v>
      </c>
      <c r="C2757" s="11">
        <v>25751</v>
      </c>
      <c r="D2757" s="11">
        <v>43531</v>
      </c>
      <c r="E2757" s="11">
        <v>0</v>
      </c>
      <c r="F2757" s="11">
        <v>0</v>
      </c>
      <c r="G2757" s="11">
        <v>0</v>
      </c>
      <c r="H2757" s="11">
        <v>213.35928168999999</v>
      </c>
      <c r="I2757" s="11">
        <v>0</v>
      </c>
      <c r="J2757" s="11">
        <v>16</v>
      </c>
      <c r="K2757" s="11">
        <v>37.794991932999999</v>
      </c>
      <c r="L2757" s="11"/>
      <c r="M2757" s="11" t="s">
        <v>15</v>
      </c>
      <c r="N2757" s="11">
        <f t="shared" si="301"/>
        <v>0</v>
      </c>
      <c r="O2757" s="11">
        <f t="shared" si="302"/>
        <v>0</v>
      </c>
      <c r="P2757" s="11">
        <f t="shared" si="303"/>
        <v>0</v>
      </c>
      <c r="Q2757" s="11">
        <f t="shared" si="304"/>
        <v>1</v>
      </c>
      <c r="R2757" s="11">
        <f t="shared" si="305"/>
        <v>0</v>
      </c>
      <c r="S2757" s="11">
        <f t="shared" si="306"/>
        <v>0</v>
      </c>
      <c r="T2757" s="9">
        <f t="shared" si="307"/>
        <v>0</v>
      </c>
    </row>
    <row r="2758" spans="1:20" ht="15" customHeight="1" x14ac:dyDescent="0.75">
      <c r="A2758" s="10">
        <v>0</v>
      </c>
      <c r="B2758" s="11">
        <v>15500</v>
      </c>
      <c r="C2758" s="11">
        <v>46846</v>
      </c>
      <c r="D2758" s="11">
        <v>70082</v>
      </c>
      <c r="E2758" s="11">
        <v>7</v>
      </c>
      <c r="F2758" s="11">
        <v>0</v>
      </c>
      <c r="G2758" s="11">
        <v>0</v>
      </c>
      <c r="H2758" s="11">
        <v>152.16806012999999</v>
      </c>
      <c r="I2758" s="11">
        <v>2</v>
      </c>
      <c r="J2758" s="11">
        <v>12</v>
      </c>
      <c r="K2758" s="11">
        <v>30.131497225</v>
      </c>
      <c r="L2758" s="11" t="s">
        <v>20</v>
      </c>
      <c r="M2758" s="11" t="s">
        <v>18</v>
      </c>
      <c r="N2758" s="11">
        <f t="shared" si="301"/>
        <v>0</v>
      </c>
      <c r="O2758" s="11">
        <f t="shared" si="302"/>
        <v>0</v>
      </c>
      <c r="P2758" s="11">
        <f t="shared" si="303"/>
        <v>0</v>
      </c>
      <c r="Q2758" s="11">
        <f t="shared" si="304"/>
        <v>0</v>
      </c>
      <c r="R2758" s="11">
        <f t="shared" si="305"/>
        <v>0</v>
      </c>
      <c r="S2758" s="11">
        <f t="shared" si="306"/>
        <v>1</v>
      </c>
      <c r="T2758" s="9">
        <f t="shared" si="307"/>
        <v>0</v>
      </c>
    </row>
    <row r="2759" spans="1:20" ht="15" customHeight="1" x14ac:dyDescent="0.75">
      <c r="A2759" s="10">
        <v>0</v>
      </c>
      <c r="B2759" s="11">
        <v>15500</v>
      </c>
      <c r="C2759" s="11">
        <v>46125</v>
      </c>
      <c r="D2759" s="11">
        <v>63276</v>
      </c>
      <c r="E2759" s="11">
        <v>27</v>
      </c>
      <c r="F2759" s="11">
        <v>0</v>
      </c>
      <c r="G2759" s="11">
        <v>0</v>
      </c>
      <c r="H2759" s="11">
        <v>298.47641102</v>
      </c>
      <c r="I2759" s="11">
        <v>0</v>
      </c>
      <c r="J2759" s="11">
        <v>16</v>
      </c>
      <c r="K2759" s="11">
        <v>39.307201319999997</v>
      </c>
      <c r="L2759" s="11" t="s">
        <v>20</v>
      </c>
      <c r="M2759" s="11" t="s">
        <v>17</v>
      </c>
      <c r="N2759" s="11">
        <f t="shared" si="301"/>
        <v>0</v>
      </c>
      <c r="O2759" s="11">
        <f t="shared" si="302"/>
        <v>1</v>
      </c>
      <c r="P2759" s="11">
        <f t="shared" si="303"/>
        <v>0</v>
      </c>
      <c r="Q2759" s="11">
        <f t="shared" si="304"/>
        <v>0</v>
      </c>
      <c r="R2759" s="11">
        <f t="shared" si="305"/>
        <v>0</v>
      </c>
      <c r="S2759" s="11">
        <f t="shared" si="306"/>
        <v>0</v>
      </c>
      <c r="T2759" s="9">
        <f t="shared" si="307"/>
        <v>0</v>
      </c>
    </row>
    <row r="2760" spans="1:20" ht="15" customHeight="1" x14ac:dyDescent="0.75">
      <c r="A2760" s="10">
        <v>1</v>
      </c>
      <c r="B2760" s="11">
        <v>15500</v>
      </c>
      <c r="C2760" s="11">
        <v>54653</v>
      </c>
      <c r="D2760" s="11">
        <v>73117</v>
      </c>
      <c r="E2760" s="11">
        <v>13</v>
      </c>
      <c r="F2760" s="11"/>
      <c r="G2760" s="11"/>
      <c r="H2760" s="11"/>
      <c r="I2760" s="11"/>
      <c r="J2760" s="11"/>
      <c r="K2760" s="11">
        <v>29.541850912000001</v>
      </c>
      <c r="L2760" s="11" t="s">
        <v>20</v>
      </c>
      <c r="M2760" s="11" t="s">
        <v>14</v>
      </c>
      <c r="N2760" s="11">
        <f t="shared" si="301"/>
        <v>0</v>
      </c>
      <c r="O2760" s="11">
        <f t="shared" si="302"/>
        <v>0</v>
      </c>
      <c r="P2760" s="11">
        <f t="shared" si="303"/>
        <v>1</v>
      </c>
      <c r="Q2760" s="11">
        <f t="shared" si="304"/>
        <v>0</v>
      </c>
      <c r="R2760" s="11">
        <f t="shared" si="305"/>
        <v>0</v>
      </c>
      <c r="S2760" s="11">
        <f t="shared" si="306"/>
        <v>0</v>
      </c>
      <c r="T2760" s="9">
        <f t="shared" si="307"/>
        <v>0</v>
      </c>
    </row>
    <row r="2761" spans="1:20" ht="15" customHeight="1" x14ac:dyDescent="0.75">
      <c r="A2761" s="10">
        <v>0</v>
      </c>
      <c r="B2761" s="11">
        <v>15500</v>
      </c>
      <c r="C2761" s="11">
        <v>20800</v>
      </c>
      <c r="D2761" s="11">
        <v>173566</v>
      </c>
      <c r="E2761" s="11">
        <v>6</v>
      </c>
      <c r="F2761" s="11">
        <v>0</v>
      </c>
      <c r="G2761" s="11">
        <v>0</v>
      </c>
      <c r="H2761" s="11">
        <v>292.03418548000002</v>
      </c>
      <c r="I2761" s="11">
        <v>0</v>
      </c>
      <c r="J2761" s="11">
        <v>26</v>
      </c>
      <c r="K2761" s="11">
        <v>25.562881926999999</v>
      </c>
      <c r="L2761" s="11" t="s">
        <v>13</v>
      </c>
      <c r="M2761" s="11" t="s">
        <v>19</v>
      </c>
      <c r="N2761" s="11">
        <f t="shared" si="301"/>
        <v>1</v>
      </c>
      <c r="O2761" s="11">
        <f t="shared" si="302"/>
        <v>0</v>
      </c>
      <c r="P2761" s="11">
        <f t="shared" si="303"/>
        <v>0</v>
      </c>
      <c r="Q2761" s="11">
        <f t="shared" si="304"/>
        <v>0</v>
      </c>
      <c r="R2761" s="11">
        <f t="shared" si="305"/>
        <v>0</v>
      </c>
      <c r="S2761" s="11">
        <f t="shared" si="306"/>
        <v>0</v>
      </c>
      <c r="T2761" s="9">
        <f t="shared" si="307"/>
        <v>292.03418548000002</v>
      </c>
    </row>
    <row r="2762" spans="1:20" ht="15" customHeight="1" x14ac:dyDescent="0.75">
      <c r="A2762" s="10">
        <v>1</v>
      </c>
      <c r="B2762" s="11">
        <v>15500</v>
      </c>
      <c r="C2762" s="11">
        <v>82054</v>
      </c>
      <c r="D2762" s="11">
        <v>104627</v>
      </c>
      <c r="E2762" s="11">
        <v>3</v>
      </c>
      <c r="F2762" s="11">
        <v>0</v>
      </c>
      <c r="G2762" s="11">
        <v>0</v>
      </c>
      <c r="H2762" s="11">
        <v>9.0485150864000001</v>
      </c>
      <c r="I2762" s="11">
        <v>1</v>
      </c>
      <c r="J2762" s="11">
        <v>35</v>
      </c>
      <c r="K2762" s="11">
        <v>60.645756259000002</v>
      </c>
      <c r="L2762" s="11" t="s">
        <v>20</v>
      </c>
      <c r="M2762" s="11" t="s">
        <v>16</v>
      </c>
      <c r="N2762" s="11">
        <f t="shared" si="301"/>
        <v>0</v>
      </c>
      <c r="O2762" s="11">
        <f t="shared" si="302"/>
        <v>0</v>
      </c>
      <c r="P2762" s="11">
        <f t="shared" si="303"/>
        <v>0</v>
      </c>
      <c r="Q2762" s="11">
        <f t="shared" si="304"/>
        <v>0</v>
      </c>
      <c r="R2762" s="11">
        <f t="shared" si="305"/>
        <v>1</v>
      </c>
      <c r="S2762" s="11">
        <f t="shared" si="306"/>
        <v>0</v>
      </c>
      <c r="T2762" s="9">
        <f t="shared" si="307"/>
        <v>0</v>
      </c>
    </row>
    <row r="2763" spans="1:20" ht="15" customHeight="1" x14ac:dyDescent="0.75">
      <c r="A2763" s="10">
        <v>0</v>
      </c>
      <c r="B2763" s="11">
        <v>15500</v>
      </c>
      <c r="C2763" s="11">
        <v>116543</v>
      </c>
      <c r="D2763" s="11">
        <v>133986</v>
      </c>
      <c r="E2763" s="11">
        <v>17</v>
      </c>
      <c r="F2763" s="11">
        <v>0</v>
      </c>
      <c r="G2763" s="11">
        <v>0</v>
      </c>
      <c r="H2763" s="11">
        <v>164.6813583</v>
      </c>
      <c r="I2763" s="11">
        <v>1</v>
      </c>
      <c r="J2763" s="11">
        <v>18</v>
      </c>
      <c r="K2763" s="11">
        <v>37.570819628999999</v>
      </c>
      <c r="L2763" s="11" t="s">
        <v>20</v>
      </c>
      <c r="M2763" s="11"/>
      <c r="N2763" s="11">
        <f t="shared" si="301"/>
        <v>0</v>
      </c>
      <c r="O2763" s="11">
        <f t="shared" si="302"/>
        <v>0</v>
      </c>
      <c r="P2763" s="11">
        <f t="shared" si="303"/>
        <v>0</v>
      </c>
      <c r="Q2763" s="11">
        <f t="shared" si="304"/>
        <v>0</v>
      </c>
      <c r="R2763" s="11">
        <f t="shared" si="305"/>
        <v>0</v>
      </c>
      <c r="S2763" s="11">
        <f t="shared" si="306"/>
        <v>0</v>
      </c>
      <c r="T2763" s="9">
        <f t="shared" si="307"/>
        <v>0</v>
      </c>
    </row>
    <row r="2764" spans="1:20" ht="15" customHeight="1" x14ac:dyDescent="0.75">
      <c r="A2764" s="10">
        <v>0</v>
      </c>
      <c r="B2764" s="11">
        <v>15500</v>
      </c>
      <c r="C2764" s="11">
        <v>17727</v>
      </c>
      <c r="D2764" s="11">
        <v>39746</v>
      </c>
      <c r="E2764" s="11">
        <v>1</v>
      </c>
      <c r="F2764" s="11">
        <v>0</v>
      </c>
      <c r="G2764" s="11">
        <v>0</v>
      </c>
      <c r="H2764" s="11">
        <v>204.09586981000001</v>
      </c>
      <c r="I2764" s="11">
        <v>0</v>
      </c>
      <c r="J2764" s="11">
        <v>16</v>
      </c>
      <c r="K2764" s="11">
        <v>40.660186443000001</v>
      </c>
      <c r="L2764" s="11"/>
      <c r="M2764" s="11" t="s">
        <v>15</v>
      </c>
      <c r="N2764" s="11">
        <f t="shared" si="301"/>
        <v>0</v>
      </c>
      <c r="O2764" s="11">
        <f t="shared" si="302"/>
        <v>0</v>
      </c>
      <c r="P2764" s="11">
        <f t="shared" si="303"/>
        <v>0</v>
      </c>
      <c r="Q2764" s="11">
        <f t="shared" si="304"/>
        <v>1</v>
      </c>
      <c r="R2764" s="11">
        <f t="shared" si="305"/>
        <v>0</v>
      </c>
      <c r="S2764" s="11">
        <f t="shared" si="306"/>
        <v>0</v>
      </c>
      <c r="T2764" s="9">
        <f t="shared" si="307"/>
        <v>0</v>
      </c>
    </row>
    <row r="2765" spans="1:20" ht="15" customHeight="1" x14ac:dyDescent="0.75">
      <c r="A2765" s="10">
        <v>0</v>
      </c>
      <c r="B2765" s="11">
        <v>15500</v>
      </c>
      <c r="C2765" s="11">
        <v>96426</v>
      </c>
      <c r="D2765" s="11">
        <v>122322</v>
      </c>
      <c r="E2765" s="11">
        <v>12</v>
      </c>
      <c r="F2765" s="11">
        <v>0</v>
      </c>
      <c r="G2765" s="11">
        <v>0</v>
      </c>
      <c r="H2765" s="11">
        <v>226.28452430999999</v>
      </c>
      <c r="I2765" s="11">
        <v>0</v>
      </c>
      <c r="J2765" s="11">
        <v>12</v>
      </c>
      <c r="K2765" s="11">
        <v>40.868109189999998</v>
      </c>
      <c r="L2765" s="11" t="s">
        <v>20</v>
      </c>
      <c r="M2765" s="11" t="s">
        <v>15</v>
      </c>
      <c r="N2765" s="11">
        <f t="shared" si="301"/>
        <v>0</v>
      </c>
      <c r="O2765" s="11">
        <f t="shared" si="302"/>
        <v>0</v>
      </c>
      <c r="P2765" s="11">
        <f t="shared" si="303"/>
        <v>0</v>
      </c>
      <c r="Q2765" s="11">
        <f t="shared" si="304"/>
        <v>1</v>
      </c>
      <c r="R2765" s="11">
        <f t="shared" si="305"/>
        <v>0</v>
      </c>
      <c r="S2765" s="11">
        <f t="shared" si="306"/>
        <v>0</v>
      </c>
      <c r="T2765" s="9">
        <f t="shared" si="307"/>
        <v>0</v>
      </c>
    </row>
    <row r="2766" spans="1:20" ht="15" customHeight="1" x14ac:dyDescent="0.75">
      <c r="A2766" s="10">
        <v>0</v>
      </c>
      <c r="B2766" s="11">
        <v>15600</v>
      </c>
      <c r="C2766" s="11"/>
      <c r="D2766" s="11">
        <v>66837</v>
      </c>
      <c r="E2766" s="11">
        <v>9</v>
      </c>
      <c r="F2766" s="11">
        <v>0</v>
      </c>
      <c r="G2766" s="11">
        <v>0</v>
      </c>
      <c r="H2766" s="11">
        <v>94.690685209999998</v>
      </c>
      <c r="I2766" s="11">
        <v>0</v>
      </c>
      <c r="J2766" s="11">
        <v>15</v>
      </c>
      <c r="K2766" s="11">
        <v>26.322569547000001</v>
      </c>
      <c r="L2766" s="11"/>
      <c r="M2766" s="11"/>
      <c r="N2766" s="11">
        <f t="shared" si="301"/>
        <v>0</v>
      </c>
      <c r="O2766" s="11">
        <f t="shared" si="302"/>
        <v>0</v>
      </c>
      <c r="P2766" s="11">
        <f t="shared" si="303"/>
        <v>0</v>
      </c>
      <c r="Q2766" s="11">
        <f t="shared" si="304"/>
        <v>0</v>
      </c>
      <c r="R2766" s="11">
        <f t="shared" si="305"/>
        <v>0</v>
      </c>
      <c r="S2766" s="11">
        <f t="shared" si="306"/>
        <v>0</v>
      </c>
      <c r="T2766" s="9">
        <f t="shared" si="307"/>
        <v>0</v>
      </c>
    </row>
    <row r="2767" spans="1:20" ht="15" customHeight="1" x14ac:dyDescent="0.75">
      <c r="A2767" s="10">
        <v>0</v>
      </c>
      <c r="B2767" s="11">
        <v>15600</v>
      </c>
      <c r="C2767" s="11">
        <v>83758</v>
      </c>
      <c r="D2767" s="11">
        <v>106992</v>
      </c>
      <c r="E2767" s="11">
        <v>3</v>
      </c>
      <c r="F2767" s="11">
        <v>0</v>
      </c>
      <c r="G2767" s="11">
        <v>0</v>
      </c>
      <c r="H2767" s="11">
        <v>127.66581767</v>
      </c>
      <c r="I2767" s="11">
        <v>1</v>
      </c>
      <c r="J2767" s="11">
        <v>24</v>
      </c>
      <c r="K2767" s="11">
        <v>39.014519389</v>
      </c>
      <c r="L2767" s="11" t="s">
        <v>13</v>
      </c>
      <c r="M2767" s="11" t="s">
        <v>18</v>
      </c>
      <c r="N2767" s="11">
        <f t="shared" si="301"/>
        <v>1</v>
      </c>
      <c r="O2767" s="11">
        <f t="shared" si="302"/>
        <v>0</v>
      </c>
      <c r="P2767" s="11">
        <f t="shared" si="303"/>
        <v>0</v>
      </c>
      <c r="Q2767" s="11">
        <f t="shared" si="304"/>
        <v>0</v>
      </c>
      <c r="R2767" s="11">
        <f t="shared" si="305"/>
        <v>0</v>
      </c>
      <c r="S2767" s="11">
        <f t="shared" si="306"/>
        <v>1</v>
      </c>
      <c r="T2767" s="9">
        <f t="shared" si="307"/>
        <v>127.66581767</v>
      </c>
    </row>
    <row r="2768" spans="1:20" ht="15" customHeight="1" x14ac:dyDescent="0.75">
      <c r="A2768" s="10">
        <v>0</v>
      </c>
      <c r="B2768" s="11">
        <v>15600</v>
      </c>
      <c r="C2768" s="11">
        <v>102572</v>
      </c>
      <c r="D2768" s="11">
        <v>112721</v>
      </c>
      <c r="E2768" s="11">
        <v>3</v>
      </c>
      <c r="F2768" s="11">
        <v>0</v>
      </c>
      <c r="G2768" s="11">
        <v>1</v>
      </c>
      <c r="H2768" s="11">
        <v>271.27079103</v>
      </c>
      <c r="I2768" s="11">
        <v>0</v>
      </c>
      <c r="J2768" s="11">
        <v>33</v>
      </c>
      <c r="K2768" s="11">
        <v>29.634414886999998</v>
      </c>
      <c r="L2768" s="11" t="s">
        <v>20</v>
      </c>
      <c r="M2768" s="11" t="s">
        <v>15</v>
      </c>
      <c r="N2768" s="11">
        <f t="shared" si="301"/>
        <v>0</v>
      </c>
      <c r="O2768" s="11">
        <f t="shared" si="302"/>
        <v>0</v>
      </c>
      <c r="P2768" s="11">
        <f t="shared" si="303"/>
        <v>0</v>
      </c>
      <c r="Q2768" s="11">
        <f t="shared" si="304"/>
        <v>1</v>
      </c>
      <c r="R2768" s="11">
        <f t="shared" si="305"/>
        <v>0</v>
      </c>
      <c r="S2768" s="11">
        <f t="shared" si="306"/>
        <v>0</v>
      </c>
      <c r="T2768" s="9">
        <f t="shared" si="307"/>
        <v>0</v>
      </c>
    </row>
    <row r="2769" spans="1:20" ht="15" customHeight="1" x14ac:dyDescent="0.75">
      <c r="A2769" s="10">
        <v>0</v>
      </c>
      <c r="B2769" s="11">
        <v>15600</v>
      </c>
      <c r="C2769" s="11">
        <v>49151</v>
      </c>
      <c r="D2769" s="11">
        <v>62005</v>
      </c>
      <c r="E2769" s="11">
        <v>4</v>
      </c>
      <c r="F2769" s="11">
        <v>0</v>
      </c>
      <c r="G2769" s="11">
        <v>0</v>
      </c>
      <c r="H2769" s="11">
        <v>185.65308797</v>
      </c>
      <c r="I2769" s="11">
        <v>0</v>
      </c>
      <c r="J2769" s="11">
        <v>14</v>
      </c>
      <c r="K2769" s="11">
        <v>36.021100445999998</v>
      </c>
      <c r="L2769" s="11" t="s">
        <v>20</v>
      </c>
      <c r="M2769" s="11" t="s">
        <v>14</v>
      </c>
      <c r="N2769" s="11">
        <f t="shared" si="301"/>
        <v>0</v>
      </c>
      <c r="O2769" s="11">
        <f t="shared" si="302"/>
        <v>0</v>
      </c>
      <c r="P2769" s="11">
        <f t="shared" si="303"/>
        <v>1</v>
      </c>
      <c r="Q2769" s="11">
        <f t="shared" si="304"/>
        <v>0</v>
      </c>
      <c r="R2769" s="11">
        <f t="shared" si="305"/>
        <v>0</v>
      </c>
      <c r="S2769" s="11">
        <f t="shared" si="306"/>
        <v>0</v>
      </c>
      <c r="T2769" s="9">
        <f t="shared" si="307"/>
        <v>0</v>
      </c>
    </row>
    <row r="2770" spans="1:20" ht="15" customHeight="1" x14ac:dyDescent="0.75">
      <c r="A2770" s="10">
        <v>0</v>
      </c>
      <c r="B2770" s="11">
        <v>15600</v>
      </c>
      <c r="C2770" s="11">
        <v>102881</v>
      </c>
      <c r="D2770" s="11">
        <v>117868</v>
      </c>
      <c r="E2770" s="11">
        <v>11</v>
      </c>
      <c r="F2770" s="11">
        <v>0</v>
      </c>
      <c r="G2770" s="11">
        <v>0</v>
      </c>
      <c r="H2770" s="11">
        <v>287.44113085999999</v>
      </c>
      <c r="I2770" s="11">
        <v>2</v>
      </c>
      <c r="J2770" s="11">
        <v>19</v>
      </c>
      <c r="K2770" s="11">
        <v>31.759876787</v>
      </c>
      <c r="L2770" s="11" t="s">
        <v>20</v>
      </c>
      <c r="M2770" s="11" t="s">
        <v>14</v>
      </c>
      <c r="N2770" s="11">
        <f t="shared" si="301"/>
        <v>0</v>
      </c>
      <c r="O2770" s="11">
        <f t="shared" si="302"/>
        <v>0</v>
      </c>
      <c r="P2770" s="11">
        <f t="shared" si="303"/>
        <v>1</v>
      </c>
      <c r="Q2770" s="11">
        <f t="shared" si="304"/>
        <v>0</v>
      </c>
      <c r="R2770" s="11">
        <f t="shared" si="305"/>
        <v>0</v>
      </c>
      <c r="S2770" s="11">
        <f t="shared" si="306"/>
        <v>0</v>
      </c>
      <c r="T2770" s="9">
        <f t="shared" si="307"/>
        <v>0</v>
      </c>
    </row>
    <row r="2771" spans="1:20" ht="15" customHeight="1" x14ac:dyDescent="0.75">
      <c r="A2771" s="10">
        <v>0</v>
      </c>
      <c r="B2771" s="11">
        <v>15600</v>
      </c>
      <c r="C2771" s="11">
        <v>104458</v>
      </c>
      <c r="D2771" s="11">
        <v>137583</v>
      </c>
      <c r="E2771" s="11">
        <v>1</v>
      </c>
      <c r="F2771" s="11">
        <v>0</v>
      </c>
      <c r="G2771" s="11">
        <v>0</v>
      </c>
      <c r="H2771" s="11">
        <v>280.78980102999998</v>
      </c>
      <c r="I2771" s="11">
        <v>0</v>
      </c>
      <c r="J2771" s="11">
        <v>46</v>
      </c>
      <c r="K2771" s="11">
        <v>41.235236489999998</v>
      </c>
      <c r="L2771" s="11" t="s">
        <v>20</v>
      </c>
      <c r="M2771" s="11" t="s">
        <v>14</v>
      </c>
      <c r="N2771" s="11">
        <f t="shared" si="301"/>
        <v>0</v>
      </c>
      <c r="O2771" s="11">
        <f t="shared" si="302"/>
        <v>0</v>
      </c>
      <c r="P2771" s="11">
        <f t="shared" si="303"/>
        <v>1</v>
      </c>
      <c r="Q2771" s="11">
        <f t="shared" si="304"/>
        <v>0</v>
      </c>
      <c r="R2771" s="11">
        <f t="shared" si="305"/>
        <v>0</v>
      </c>
      <c r="S2771" s="11">
        <f t="shared" si="306"/>
        <v>0</v>
      </c>
      <c r="T2771" s="9">
        <f t="shared" si="307"/>
        <v>0</v>
      </c>
    </row>
    <row r="2772" spans="1:20" ht="15" customHeight="1" x14ac:dyDescent="0.75">
      <c r="A2772" s="10">
        <v>0</v>
      </c>
      <c r="B2772" s="11">
        <v>15600</v>
      </c>
      <c r="C2772" s="11">
        <v>27599</v>
      </c>
      <c r="D2772" s="11">
        <v>47615</v>
      </c>
      <c r="E2772" s="11">
        <v>10</v>
      </c>
      <c r="F2772" s="11">
        <v>0</v>
      </c>
      <c r="G2772" s="11">
        <v>0</v>
      </c>
      <c r="H2772" s="11">
        <v>90.327628204000007</v>
      </c>
      <c r="I2772" s="11">
        <v>1</v>
      </c>
      <c r="J2772" s="11">
        <v>12</v>
      </c>
      <c r="K2772" s="11">
        <v>29.674749568999999</v>
      </c>
      <c r="L2772" s="11" t="s">
        <v>13</v>
      </c>
      <c r="M2772" s="11" t="s">
        <v>14</v>
      </c>
      <c r="N2772" s="11">
        <f t="shared" si="301"/>
        <v>1</v>
      </c>
      <c r="O2772" s="11">
        <f t="shared" si="302"/>
        <v>0</v>
      </c>
      <c r="P2772" s="11">
        <f t="shared" si="303"/>
        <v>1</v>
      </c>
      <c r="Q2772" s="11">
        <f t="shared" si="304"/>
        <v>0</v>
      </c>
      <c r="R2772" s="11">
        <f t="shared" si="305"/>
        <v>0</v>
      </c>
      <c r="S2772" s="11">
        <f t="shared" si="306"/>
        <v>0</v>
      </c>
      <c r="T2772" s="9">
        <f t="shared" si="307"/>
        <v>90.327628204000007</v>
      </c>
    </row>
    <row r="2773" spans="1:20" ht="15" customHeight="1" x14ac:dyDescent="0.75">
      <c r="A2773" s="10">
        <v>0</v>
      </c>
      <c r="B2773" s="11">
        <v>15600</v>
      </c>
      <c r="C2773" s="11">
        <v>75701</v>
      </c>
      <c r="D2773" s="11">
        <v>106389</v>
      </c>
      <c r="E2773" s="11">
        <v>0</v>
      </c>
      <c r="F2773" s="11">
        <v>0</v>
      </c>
      <c r="G2773" s="11">
        <v>0</v>
      </c>
      <c r="H2773" s="11">
        <v>278.68039442000003</v>
      </c>
      <c r="I2773" s="11">
        <v>2</v>
      </c>
      <c r="J2773" s="11">
        <v>21</v>
      </c>
      <c r="K2773" s="11">
        <v>40.108259064000002</v>
      </c>
      <c r="L2773" s="11" t="s">
        <v>20</v>
      </c>
      <c r="M2773" s="11" t="s">
        <v>18</v>
      </c>
      <c r="N2773" s="11">
        <f t="shared" si="301"/>
        <v>0</v>
      </c>
      <c r="O2773" s="11">
        <f t="shared" si="302"/>
        <v>0</v>
      </c>
      <c r="P2773" s="11">
        <f t="shared" si="303"/>
        <v>0</v>
      </c>
      <c r="Q2773" s="11">
        <f t="shared" si="304"/>
        <v>0</v>
      </c>
      <c r="R2773" s="11">
        <f t="shared" si="305"/>
        <v>0</v>
      </c>
      <c r="S2773" s="11">
        <f t="shared" si="306"/>
        <v>1</v>
      </c>
      <c r="T2773" s="9">
        <f t="shared" si="307"/>
        <v>0</v>
      </c>
    </row>
    <row r="2774" spans="1:20" ht="15" customHeight="1" x14ac:dyDescent="0.75">
      <c r="A2774" s="10">
        <v>0</v>
      </c>
      <c r="B2774" s="11">
        <v>15600</v>
      </c>
      <c r="C2774" s="11">
        <v>62622</v>
      </c>
      <c r="D2774" s="11">
        <v>106824</v>
      </c>
      <c r="E2774" s="11">
        <v>9</v>
      </c>
      <c r="F2774" s="11">
        <v>0</v>
      </c>
      <c r="G2774" s="11">
        <v>0</v>
      </c>
      <c r="H2774" s="11">
        <v>261.02141544</v>
      </c>
      <c r="I2774" s="11">
        <v>0</v>
      </c>
      <c r="J2774" s="11">
        <v>11</v>
      </c>
      <c r="K2774" s="11">
        <v>34.978879560000003</v>
      </c>
      <c r="L2774" s="11" t="s">
        <v>13</v>
      </c>
      <c r="M2774" s="11" t="s">
        <v>18</v>
      </c>
      <c r="N2774" s="11">
        <f t="shared" si="301"/>
        <v>1</v>
      </c>
      <c r="O2774" s="11">
        <f t="shared" si="302"/>
        <v>0</v>
      </c>
      <c r="P2774" s="11">
        <f t="shared" si="303"/>
        <v>0</v>
      </c>
      <c r="Q2774" s="11">
        <f t="shared" si="304"/>
        <v>0</v>
      </c>
      <c r="R2774" s="11">
        <f t="shared" si="305"/>
        <v>0</v>
      </c>
      <c r="S2774" s="11">
        <f t="shared" si="306"/>
        <v>1</v>
      </c>
      <c r="T2774" s="9">
        <f t="shared" si="307"/>
        <v>261.02141544</v>
      </c>
    </row>
    <row r="2775" spans="1:20" ht="15" customHeight="1" x14ac:dyDescent="0.75">
      <c r="A2775" s="10">
        <v>0</v>
      </c>
      <c r="B2775" s="11">
        <v>15600</v>
      </c>
      <c r="C2775" s="11">
        <v>76724</v>
      </c>
      <c r="D2775" s="11">
        <v>96942</v>
      </c>
      <c r="E2775" s="11">
        <v>0</v>
      </c>
      <c r="F2775" s="11">
        <v>1</v>
      </c>
      <c r="G2775" s="11">
        <v>0</v>
      </c>
      <c r="H2775" s="11">
        <v>157.41095093000001</v>
      </c>
      <c r="I2775" s="11">
        <v>1</v>
      </c>
      <c r="J2775" s="11">
        <v>18</v>
      </c>
      <c r="K2775" s="11">
        <v>34.239895019999999</v>
      </c>
      <c r="L2775" s="11" t="s">
        <v>20</v>
      </c>
      <c r="M2775" s="11" t="s">
        <v>14</v>
      </c>
      <c r="N2775" s="11">
        <f t="shared" si="301"/>
        <v>0</v>
      </c>
      <c r="O2775" s="11">
        <f t="shared" si="302"/>
        <v>0</v>
      </c>
      <c r="P2775" s="11">
        <f t="shared" si="303"/>
        <v>1</v>
      </c>
      <c r="Q2775" s="11">
        <f t="shared" si="304"/>
        <v>0</v>
      </c>
      <c r="R2775" s="11">
        <f t="shared" si="305"/>
        <v>0</v>
      </c>
      <c r="S2775" s="11">
        <f t="shared" si="306"/>
        <v>0</v>
      </c>
      <c r="T2775" s="9">
        <f t="shared" si="307"/>
        <v>0</v>
      </c>
    </row>
    <row r="2776" spans="1:20" ht="15" customHeight="1" x14ac:dyDescent="0.75">
      <c r="A2776" s="10">
        <v>0</v>
      </c>
      <c r="B2776" s="11">
        <v>15600</v>
      </c>
      <c r="C2776" s="11">
        <v>89312</v>
      </c>
      <c r="D2776" s="11">
        <v>110431</v>
      </c>
      <c r="E2776" s="11">
        <v>2</v>
      </c>
      <c r="F2776" s="11">
        <v>0</v>
      </c>
      <c r="G2776" s="11">
        <v>0</v>
      </c>
      <c r="H2776" s="11">
        <v>110.42995037</v>
      </c>
      <c r="I2776" s="11">
        <v>1</v>
      </c>
      <c r="J2776" s="11">
        <v>25</v>
      </c>
      <c r="K2776" s="11">
        <v>39.212803600000001</v>
      </c>
      <c r="L2776" s="11" t="s">
        <v>13</v>
      </c>
      <c r="M2776" s="11" t="s">
        <v>18</v>
      </c>
      <c r="N2776" s="11">
        <f t="shared" si="301"/>
        <v>1</v>
      </c>
      <c r="O2776" s="11">
        <f t="shared" si="302"/>
        <v>0</v>
      </c>
      <c r="P2776" s="11">
        <f t="shared" si="303"/>
        <v>0</v>
      </c>
      <c r="Q2776" s="11">
        <f t="shared" si="304"/>
        <v>0</v>
      </c>
      <c r="R2776" s="11">
        <f t="shared" si="305"/>
        <v>0</v>
      </c>
      <c r="S2776" s="11">
        <f t="shared" si="306"/>
        <v>1</v>
      </c>
      <c r="T2776" s="9">
        <f t="shared" si="307"/>
        <v>110.42995037</v>
      </c>
    </row>
    <row r="2777" spans="1:20" ht="15" customHeight="1" x14ac:dyDescent="0.75">
      <c r="A2777" s="10">
        <v>0</v>
      </c>
      <c r="B2777" s="11">
        <v>15600</v>
      </c>
      <c r="C2777" s="11">
        <v>105959</v>
      </c>
      <c r="D2777" s="11">
        <v>121747</v>
      </c>
      <c r="E2777" s="11">
        <v>0</v>
      </c>
      <c r="F2777" s="11">
        <v>0</v>
      </c>
      <c r="G2777" s="11">
        <v>0</v>
      </c>
      <c r="H2777" s="11">
        <v>120.53313143</v>
      </c>
      <c r="I2777" s="11">
        <v>2</v>
      </c>
      <c r="J2777" s="11">
        <v>21</v>
      </c>
      <c r="K2777" s="11">
        <v>39.294812813</v>
      </c>
      <c r="L2777" s="11" t="s">
        <v>20</v>
      </c>
      <c r="M2777" s="11" t="s">
        <v>14</v>
      </c>
      <c r="N2777" s="11">
        <f t="shared" si="301"/>
        <v>0</v>
      </c>
      <c r="O2777" s="11">
        <f t="shared" si="302"/>
        <v>0</v>
      </c>
      <c r="P2777" s="11">
        <f t="shared" si="303"/>
        <v>1</v>
      </c>
      <c r="Q2777" s="11">
        <f t="shared" si="304"/>
        <v>0</v>
      </c>
      <c r="R2777" s="11">
        <f t="shared" si="305"/>
        <v>0</v>
      </c>
      <c r="S2777" s="11">
        <f t="shared" si="306"/>
        <v>0</v>
      </c>
      <c r="T2777" s="9">
        <f t="shared" si="307"/>
        <v>0</v>
      </c>
    </row>
    <row r="2778" spans="1:20" ht="15" customHeight="1" x14ac:dyDescent="0.75">
      <c r="A2778" s="10">
        <v>0</v>
      </c>
      <c r="B2778" s="11">
        <v>15600</v>
      </c>
      <c r="C2778" s="11">
        <v>58728</v>
      </c>
      <c r="D2778" s="11">
        <v>92443</v>
      </c>
      <c r="E2778" s="11">
        <v>6</v>
      </c>
      <c r="F2778" s="11">
        <v>0</v>
      </c>
      <c r="G2778" s="11">
        <v>0</v>
      </c>
      <c r="H2778" s="11">
        <v>128.02959933</v>
      </c>
      <c r="I2778" s="11">
        <v>0</v>
      </c>
      <c r="J2778" s="11">
        <v>13</v>
      </c>
      <c r="K2778" s="11">
        <v>28.484858563</v>
      </c>
      <c r="L2778" s="11" t="s">
        <v>13</v>
      </c>
      <c r="M2778" s="11" t="s">
        <v>18</v>
      </c>
      <c r="N2778" s="11">
        <f t="shared" si="301"/>
        <v>1</v>
      </c>
      <c r="O2778" s="11">
        <f t="shared" si="302"/>
        <v>0</v>
      </c>
      <c r="P2778" s="11">
        <f t="shared" si="303"/>
        <v>0</v>
      </c>
      <c r="Q2778" s="11">
        <f t="shared" si="304"/>
        <v>0</v>
      </c>
      <c r="R2778" s="11">
        <f t="shared" si="305"/>
        <v>0</v>
      </c>
      <c r="S2778" s="11">
        <f t="shared" si="306"/>
        <v>1</v>
      </c>
      <c r="T2778" s="9">
        <f t="shared" si="307"/>
        <v>128.02959933</v>
      </c>
    </row>
    <row r="2779" spans="1:20" ht="15" customHeight="1" x14ac:dyDescent="0.75">
      <c r="A2779" s="10">
        <v>1</v>
      </c>
      <c r="B2779" s="11">
        <v>15600</v>
      </c>
      <c r="C2779" s="11">
        <v>74156</v>
      </c>
      <c r="D2779" s="11">
        <v>101136</v>
      </c>
      <c r="E2779" s="11">
        <v>11</v>
      </c>
      <c r="F2779" s="11">
        <v>0</v>
      </c>
      <c r="G2779" s="11">
        <v>3</v>
      </c>
      <c r="H2779" s="11">
        <v>107.38846759</v>
      </c>
      <c r="I2779" s="11">
        <v>0</v>
      </c>
      <c r="J2779" s="11">
        <v>24</v>
      </c>
      <c r="K2779" s="11">
        <v>27.69600093</v>
      </c>
      <c r="L2779" s="11" t="s">
        <v>20</v>
      </c>
      <c r="M2779" s="11" t="s">
        <v>17</v>
      </c>
      <c r="N2779" s="11">
        <f t="shared" si="301"/>
        <v>0</v>
      </c>
      <c r="O2779" s="11">
        <f t="shared" si="302"/>
        <v>1</v>
      </c>
      <c r="P2779" s="11">
        <f t="shared" si="303"/>
        <v>0</v>
      </c>
      <c r="Q2779" s="11">
        <f t="shared" si="304"/>
        <v>0</v>
      </c>
      <c r="R2779" s="11">
        <f t="shared" si="305"/>
        <v>0</v>
      </c>
      <c r="S2779" s="11">
        <f t="shared" si="306"/>
        <v>0</v>
      </c>
      <c r="T2779" s="9">
        <f t="shared" si="307"/>
        <v>0</v>
      </c>
    </row>
    <row r="2780" spans="1:20" ht="15" customHeight="1" x14ac:dyDescent="0.75">
      <c r="A2780" s="10">
        <v>1</v>
      </c>
      <c r="B2780" s="11">
        <v>15600</v>
      </c>
      <c r="C2780" s="11">
        <v>63500</v>
      </c>
      <c r="D2780" s="11">
        <v>80000</v>
      </c>
      <c r="E2780" s="11">
        <v>0.2</v>
      </c>
      <c r="F2780" s="11">
        <v>3</v>
      </c>
      <c r="G2780" s="11">
        <v>0</v>
      </c>
      <c r="H2780" s="11">
        <v>104.56666667</v>
      </c>
      <c r="I2780" s="11">
        <v>2</v>
      </c>
      <c r="J2780" s="11">
        <v>20</v>
      </c>
      <c r="K2780" s="11"/>
      <c r="L2780" s="11" t="s">
        <v>20</v>
      </c>
      <c r="M2780" s="11" t="s">
        <v>16</v>
      </c>
      <c r="N2780" s="11">
        <f t="shared" si="301"/>
        <v>0</v>
      </c>
      <c r="O2780" s="11">
        <f t="shared" si="302"/>
        <v>0</v>
      </c>
      <c r="P2780" s="11">
        <f t="shared" si="303"/>
        <v>0</v>
      </c>
      <c r="Q2780" s="11">
        <f t="shared" si="304"/>
        <v>0</v>
      </c>
      <c r="R2780" s="11">
        <f t="shared" si="305"/>
        <v>1</v>
      </c>
      <c r="S2780" s="11">
        <f t="shared" si="306"/>
        <v>0</v>
      </c>
      <c r="T2780" s="9">
        <f t="shared" si="307"/>
        <v>0</v>
      </c>
    </row>
    <row r="2781" spans="1:20" ht="15" customHeight="1" x14ac:dyDescent="0.75">
      <c r="A2781" s="10">
        <v>0</v>
      </c>
      <c r="B2781" s="11">
        <v>15600</v>
      </c>
      <c r="C2781" s="11">
        <v>92789</v>
      </c>
      <c r="D2781" s="11">
        <v>123455</v>
      </c>
      <c r="E2781" s="11">
        <v>13</v>
      </c>
      <c r="F2781" s="11">
        <v>0</v>
      </c>
      <c r="G2781" s="11">
        <v>0</v>
      </c>
      <c r="H2781" s="11">
        <v>176.73493223</v>
      </c>
      <c r="I2781" s="11">
        <v>0</v>
      </c>
      <c r="J2781" s="11">
        <v>26</v>
      </c>
      <c r="K2781" s="11">
        <v>36.544273113000003</v>
      </c>
      <c r="L2781" s="11" t="s">
        <v>20</v>
      </c>
      <c r="M2781" s="11" t="s">
        <v>14</v>
      </c>
      <c r="N2781" s="11">
        <f t="shared" si="301"/>
        <v>0</v>
      </c>
      <c r="O2781" s="11">
        <f t="shared" si="302"/>
        <v>0</v>
      </c>
      <c r="P2781" s="11">
        <f t="shared" si="303"/>
        <v>1</v>
      </c>
      <c r="Q2781" s="11">
        <f t="shared" si="304"/>
        <v>0</v>
      </c>
      <c r="R2781" s="11">
        <f t="shared" si="305"/>
        <v>0</v>
      </c>
      <c r="S2781" s="11">
        <f t="shared" si="306"/>
        <v>0</v>
      </c>
      <c r="T2781" s="9">
        <f t="shared" si="307"/>
        <v>0</v>
      </c>
    </row>
    <row r="2782" spans="1:20" ht="15" customHeight="1" x14ac:dyDescent="0.75">
      <c r="A2782" s="10">
        <v>0</v>
      </c>
      <c r="B2782" s="11">
        <v>15600</v>
      </c>
      <c r="C2782" s="11">
        <v>68056</v>
      </c>
      <c r="D2782" s="11">
        <v>103179</v>
      </c>
      <c r="E2782" s="11">
        <v>7</v>
      </c>
      <c r="F2782" s="11">
        <v>0</v>
      </c>
      <c r="G2782" s="11">
        <v>0</v>
      </c>
      <c r="H2782" s="11">
        <v>263.38940924000002</v>
      </c>
      <c r="I2782" s="11">
        <v>1</v>
      </c>
      <c r="J2782" s="11">
        <v>12</v>
      </c>
      <c r="K2782" s="11">
        <v>37.183077797999999</v>
      </c>
      <c r="L2782" s="11" t="s">
        <v>13</v>
      </c>
      <c r="M2782" s="11" t="s">
        <v>18</v>
      </c>
      <c r="N2782" s="11">
        <f t="shared" si="301"/>
        <v>1</v>
      </c>
      <c r="O2782" s="11">
        <f t="shared" si="302"/>
        <v>0</v>
      </c>
      <c r="P2782" s="11">
        <f t="shared" si="303"/>
        <v>0</v>
      </c>
      <c r="Q2782" s="11">
        <f t="shared" si="304"/>
        <v>0</v>
      </c>
      <c r="R2782" s="11">
        <f t="shared" si="305"/>
        <v>0</v>
      </c>
      <c r="S2782" s="11">
        <f t="shared" si="306"/>
        <v>1</v>
      </c>
      <c r="T2782" s="9">
        <f t="shared" si="307"/>
        <v>263.38940924000002</v>
      </c>
    </row>
    <row r="2783" spans="1:20" ht="15" customHeight="1" x14ac:dyDescent="0.75">
      <c r="A2783" s="10">
        <v>0</v>
      </c>
      <c r="B2783" s="11">
        <v>15600</v>
      </c>
      <c r="C2783" s="11">
        <v>47537</v>
      </c>
      <c r="D2783" s="11">
        <v>66581</v>
      </c>
      <c r="E2783" s="11">
        <v>7</v>
      </c>
      <c r="F2783" s="11">
        <v>0</v>
      </c>
      <c r="G2783" s="11">
        <v>1</v>
      </c>
      <c r="H2783" s="11">
        <v>116.6148587</v>
      </c>
      <c r="I2783" s="11">
        <v>3</v>
      </c>
      <c r="J2783" s="11">
        <v>48</v>
      </c>
      <c r="K2783" s="11">
        <v>30.372801077999998</v>
      </c>
      <c r="L2783" s="11" t="s">
        <v>20</v>
      </c>
      <c r="M2783" s="11" t="s">
        <v>14</v>
      </c>
      <c r="N2783" s="11">
        <f t="shared" si="301"/>
        <v>0</v>
      </c>
      <c r="O2783" s="11">
        <f t="shared" si="302"/>
        <v>0</v>
      </c>
      <c r="P2783" s="11">
        <f t="shared" si="303"/>
        <v>1</v>
      </c>
      <c r="Q2783" s="11">
        <f t="shared" si="304"/>
        <v>0</v>
      </c>
      <c r="R2783" s="11">
        <f t="shared" si="305"/>
        <v>0</v>
      </c>
      <c r="S2783" s="11">
        <f t="shared" si="306"/>
        <v>0</v>
      </c>
      <c r="T2783" s="9">
        <f t="shared" si="307"/>
        <v>0</v>
      </c>
    </row>
    <row r="2784" spans="1:20" ht="15" customHeight="1" x14ac:dyDescent="0.75">
      <c r="A2784" s="10">
        <v>1</v>
      </c>
      <c r="B2784" s="11">
        <v>15600</v>
      </c>
      <c r="C2784" s="11">
        <v>62582</v>
      </c>
      <c r="D2784" s="11">
        <v>131510</v>
      </c>
      <c r="E2784" s="11">
        <v>2</v>
      </c>
      <c r="F2784" s="11">
        <v>0</v>
      </c>
      <c r="G2784" s="11">
        <v>2</v>
      </c>
      <c r="H2784" s="11">
        <v>122.60405287</v>
      </c>
      <c r="I2784" s="11">
        <v>1</v>
      </c>
      <c r="J2784" s="11">
        <v>17</v>
      </c>
      <c r="K2784" s="11">
        <v>38.588222397000003</v>
      </c>
      <c r="L2784" s="11" t="s">
        <v>20</v>
      </c>
      <c r="M2784" s="11" t="s">
        <v>19</v>
      </c>
      <c r="N2784" s="11">
        <f t="shared" si="301"/>
        <v>0</v>
      </c>
      <c r="O2784" s="11">
        <f t="shared" si="302"/>
        <v>0</v>
      </c>
      <c r="P2784" s="11">
        <f t="shared" si="303"/>
        <v>0</v>
      </c>
      <c r="Q2784" s="11">
        <f t="shared" si="304"/>
        <v>0</v>
      </c>
      <c r="R2784" s="11">
        <f t="shared" si="305"/>
        <v>0</v>
      </c>
      <c r="S2784" s="11">
        <f t="shared" si="306"/>
        <v>0</v>
      </c>
      <c r="T2784" s="9">
        <f t="shared" si="307"/>
        <v>0</v>
      </c>
    </row>
    <row r="2785" spans="1:20" ht="15" customHeight="1" x14ac:dyDescent="0.75">
      <c r="A2785" s="10">
        <v>0</v>
      </c>
      <c r="B2785" s="11">
        <v>15600</v>
      </c>
      <c r="C2785" s="11">
        <v>51990</v>
      </c>
      <c r="D2785" s="11">
        <v>141518</v>
      </c>
      <c r="E2785" s="11">
        <v>1</v>
      </c>
      <c r="F2785" s="11">
        <v>0</v>
      </c>
      <c r="G2785" s="11">
        <v>0</v>
      </c>
      <c r="H2785" s="11">
        <v>272.50306619999998</v>
      </c>
      <c r="I2785" s="11">
        <v>3</v>
      </c>
      <c r="J2785" s="11">
        <v>43</v>
      </c>
      <c r="K2785" s="11">
        <v>39.301823190999997</v>
      </c>
      <c r="L2785" s="11" t="s">
        <v>20</v>
      </c>
      <c r="M2785" s="11" t="s">
        <v>14</v>
      </c>
      <c r="N2785" s="11">
        <f t="shared" si="301"/>
        <v>0</v>
      </c>
      <c r="O2785" s="11">
        <f t="shared" si="302"/>
        <v>0</v>
      </c>
      <c r="P2785" s="11">
        <f t="shared" si="303"/>
        <v>1</v>
      </c>
      <c r="Q2785" s="11">
        <f t="shared" si="304"/>
        <v>0</v>
      </c>
      <c r="R2785" s="11">
        <f t="shared" si="305"/>
        <v>0</v>
      </c>
      <c r="S2785" s="11">
        <f t="shared" si="306"/>
        <v>0</v>
      </c>
      <c r="T2785" s="9">
        <f t="shared" si="307"/>
        <v>0</v>
      </c>
    </row>
    <row r="2786" spans="1:20" ht="15" customHeight="1" x14ac:dyDescent="0.75">
      <c r="A2786" s="10">
        <v>1</v>
      </c>
      <c r="B2786" s="11">
        <v>15700</v>
      </c>
      <c r="C2786" s="11">
        <v>53443</v>
      </c>
      <c r="D2786" s="11">
        <v>77704</v>
      </c>
      <c r="E2786" s="11">
        <v>2</v>
      </c>
      <c r="F2786" s="11">
        <v>0</v>
      </c>
      <c r="G2786" s="11">
        <v>5</v>
      </c>
      <c r="H2786" s="11">
        <v>73.087538893000001</v>
      </c>
      <c r="I2786" s="11">
        <v>0</v>
      </c>
      <c r="J2786" s="11">
        <v>16</v>
      </c>
      <c r="K2786" s="11">
        <v>45.195495870999999</v>
      </c>
      <c r="L2786" s="11" t="s">
        <v>20</v>
      </c>
      <c r="M2786" s="11" t="s">
        <v>15</v>
      </c>
      <c r="N2786" s="11">
        <f t="shared" si="301"/>
        <v>0</v>
      </c>
      <c r="O2786" s="11">
        <f t="shared" si="302"/>
        <v>0</v>
      </c>
      <c r="P2786" s="11">
        <f t="shared" si="303"/>
        <v>0</v>
      </c>
      <c r="Q2786" s="11">
        <f t="shared" si="304"/>
        <v>1</v>
      </c>
      <c r="R2786" s="11">
        <f t="shared" si="305"/>
        <v>0</v>
      </c>
      <c r="S2786" s="11">
        <f t="shared" si="306"/>
        <v>0</v>
      </c>
      <c r="T2786" s="9">
        <f t="shared" si="307"/>
        <v>0</v>
      </c>
    </row>
    <row r="2787" spans="1:20" ht="15" customHeight="1" x14ac:dyDescent="0.75">
      <c r="A2787" s="10">
        <v>0</v>
      </c>
      <c r="B2787" s="11">
        <v>15700</v>
      </c>
      <c r="C2787" s="11">
        <v>80200</v>
      </c>
      <c r="D2787" s="11">
        <v>88545</v>
      </c>
      <c r="E2787" s="11">
        <v>21</v>
      </c>
      <c r="F2787" s="11">
        <v>0</v>
      </c>
      <c r="G2787" s="11">
        <v>0</v>
      </c>
      <c r="H2787" s="11">
        <v>242.60038784</v>
      </c>
      <c r="I2787" s="11">
        <v>10</v>
      </c>
      <c r="J2787" s="11">
        <v>24</v>
      </c>
      <c r="K2787" s="11">
        <v>36.297033120999998</v>
      </c>
      <c r="L2787" s="11" t="s">
        <v>20</v>
      </c>
      <c r="M2787" s="11" t="s">
        <v>17</v>
      </c>
      <c r="N2787" s="11">
        <f t="shared" si="301"/>
        <v>0</v>
      </c>
      <c r="O2787" s="11">
        <f t="shared" si="302"/>
        <v>1</v>
      </c>
      <c r="P2787" s="11">
        <f t="shared" si="303"/>
        <v>0</v>
      </c>
      <c r="Q2787" s="11">
        <f t="shared" si="304"/>
        <v>0</v>
      </c>
      <c r="R2787" s="11">
        <f t="shared" si="305"/>
        <v>0</v>
      </c>
      <c r="S2787" s="11">
        <f t="shared" si="306"/>
        <v>0</v>
      </c>
      <c r="T2787" s="9">
        <f t="shared" si="307"/>
        <v>0</v>
      </c>
    </row>
    <row r="2788" spans="1:20" ht="15" customHeight="1" x14ac:dyDescent="0.75">
      <c r="A2788" s="10">
        <v>0</v>
      </c>
      <c r="B2788" s="11">
        <v>15700</v>
      </c>
      <c r="C2788" s="11">
        <v>64625</v>
      </c>
      <c r="D2788" s="11">
        <v>93272</v>
      </c>
      <c r="E2788" s="11">
        <v>0</v>
      </c>
      <c r="F2788" s="11">
        <v>0</v>
      </c>
      <c r="G2788" s="11">
        <v>0</v>
      </c>
      <c r="H2788" s="11">
        <v>178.89138824</v>
      </c>
      <c r="I2788" s="11">
        <v>0</v>
      </c>
      <c r="J2788" s="11">
        <v>24</v>
      </c>
      <c r="K2788" s="11">
        <v>23.744068259999999</v>
      </c>
      <c r="L2788" s="11" t="s">
        <v>20</v>
      </c>
      <c r="M2788" s="11" t="s">
        <v>15</v>
      </c>
      <c r="N2788" s="11">
        <f t="shared" si="301"/>
        <v>0</v>
      </c>
      <c r="O2788" s="11">
        <f t="shared" si="302"/>
        <v>0</v>
      </c>
      <c r="P2788" s="11">
        <f t="shared" si="303"/>
        <v>0</v>
      </c>
      <c r="Q2788" s="11">
        <f t="shared" si="304"/>
        <v>1</v>
      </c>
      <c r="R2788" s="11">
        <f t="shared" si="305"/>
        <v>0</v>
      </c>
      <c r="S2788" s="11">
        <f t="shared" si="306"/>
        <v>0</v>
      </c>
      <c r="T2788" s="9">
        <f t="shared" si="307"/>
        <v>0</v>
      </c>
    </row>
    <row r="2789" spans="1:20" ht="15" customHeight="1" x14ac:dyDescent="0.75">
      <c r="A2789" s="10">
        <v>0</v>
      </c>
      <c r="B2789" s="11">
        <v>15700</v>
      </c>
      <c r="C2789" s="11">
        <v>64793</v>
      </c>
      <c r="D2789" s="11">
        <v>99157</v>
      </c>
      <c r="E2789" s="11">
        <v>22</v>
      </c>
      <c r="F2789" s="11">
        <v>0</v>
      </c>
      <c r="G2789" s="11">
        <v>0</v>
      </c>
      <c r="H2789" s="11">
        <v>244.73167355000001</v>
      </c>
      <c r="I2789" s="11">
        <v>1</v>
      </c>
      <c r="J2789" s="11">
        <v>23</v>
      </c>
      <c r="K2789" s="11">
        <v>38.328188879000002</v>
      </c>
      <c r="L2789" s="11" t="s">
        <v>13</v>
      </c>
      <c r="M2789" s="11" t="s">
        <v>18</v>
      </c>
      <c r="N2789" s="11">
        <f t="shared" si="301"/>
        <v>1</v>
      </c>
      <c r="O2789" s="11">
        <f t="shared" si="302"/>
        <v>0</v>
      </c>
      <c r="P2789" s="11">
        <f t="shared" si="303"/>
        <v>0</v>
      </c>
      <c r="Q2789" s="11">
        <f t="shared" si="304"/>
        <v>0</v>
      </c>
      <c r="R2789" s="11">
        <f t="shared" si="305"/>
        <v>0</v>
      </c>
      <c r="S2789" s="11">
        <f t="shared" si="306"/>
        <v>1</v>
      </c>
      <c r="T2789" s="9">
        <f t="shared" si="307"/>
        <v>244.73167355000001</v>
      </c>
    </row>
    <row r="2790" spans="1:20" ht="15" customHeight="1" x14ac:dyDescent="0.75">
      <c r="A2790" s="10">
        <v>0</v>
      </c>
      <c r="B2790" s="11">
        <v>15700</v>
      </c>
      <c r="C2790" s="11">
        <v>135886</v>
      </c>
      <c r="D2790" s="11">
        <v>181894</v>
      </c>
      <c r="E2790" s="11">
        <v>10</v>
      </c>
      <c r="F2790" s="11">
        <v>0</v>
      </c>
      <c r="G2790" s="11">
        <v>0</v>
      </c>
      <c r="H2790" s="11">
        <v>247.96506535</v>
      </c>
      <c r="I2790" s="11">
        <v>0</v>
      </c>
      <c r="J2790" s="11">
        <v>21</v>
      </c>
      <c r="K2790" s="11">
        <v>30.326398915999999</v>
      </c>
      <c r="L2790" s="11" t="s">
        <v>20</v>
      </c>
      <c r="M2790" s="11" t="s">
        <v>17</v>
      </c>
      <c r="N2790" s="11">
        <f t="shared" si="301"/>
        <v>0</v>
      </c>
      <c r="O2790" s="11">
        <f t="shared" si="302"/>
        <v>1</v>
      </c>
      <c r="P2790" s="11">
        <f t="shared" si="303"/>
        <v>0</v>
      </c>
      <c r="Q2790" s="11">
        <f t="shared" si="304"/>
        <v>0</v>
      </c>
      <c r="R2790" s="11">
        <f t="shared" si="305"/>
        <v>0</v>
      </c>
      <c r="S2790" s="11">
        <f t="shared" si="306"/>
        <v>0</v>
      </c>
      <c r="T2790" s="9">
        <f t="shared" si="307"/>
        <v>0</v>
      </c>
    </row>
    <row r="2791" spans="1:20" ht="15" customHeight="1" x14ac:dyDescent="0.75">
      <c r="A2791" s="10">
        <v>0</v>
      </c>
      <c r="B2791" s="11">
        <v>15700</v>
      </c>
      <c r="C2791" s="11">
        <v>75764</v>
      </c>
      <c r="D2791" s="11">
        <v>97122</v>
      </c>
      <c r="E2791" s="11">
        <v>5</v>
      </c>
      <c r="F2791" s="11">
        <v>2</v>
      </c>
      <c r="G2791" s="11">
        <v>0</v>
      </c>
      <c r="H2791" s="11">
        <v>70.725197350000002</v>
      </c>
      <c r="I2791" s="11">
        <v>0</v>
      </c>
      <c r="J2791" s="11">
        <v>21</v>
      </c>
      <c r="K2791" s="11">
        <v>24.431789612999999</v>
      </c>
      <c r="L2791" s="11" t="s">
        <v>20</v>
      </c>
      <c r="M2791" s="11" t="s">
        <v>14</v>
      </c>
      <c r="N2791" s="11">
        <f t="shared" si="301"/>
        <v>0</v>
      </c>
      <c r="O2791" s="11">
        <f t="shared" si="302"/>
        <v>0</v>
      </c>
      <c r="P2791" s="11">
        <f t="shared" si="303"/>
        <v>1</v>
      </c>
      <c r="Q2791" s="11">
        <f t="shared" si="304"/>
        <v>0</v>
      </c>
      <c r="R2791" s="11">
        <f t="shared" si="305"/>
        <v>0</v>
      </c>
      <c r="S2791" s="11">
        <f t="shared" si="306"/>
        <v>0</v>
      </c>
      <c r="T2791" s="9">
        <f t="shared" si="307"/>
        <v>0</v>
      </c>
    </row>
    <row r="2792" spans="1:20" ht="15" customHeight="1" x14ac:dyDescent="0.75">
      <c r="A2792" s="10">
        <v>0</v>
      </c>
      <c r="B2792" s="11">
        <v>15700</v>
      </c>
      <c r="C2792" s="11">
        <v>35873</v>
      </c>
      <c r="D2792" s="11">
        <v>52800</v>
      </c>
      <c r="E2792" s="11">
        <v>10</v>
      </c>
      <c r="F2792" s="11">
        <v>0</v>
      </c>
      <c r="G2792" s="11">
        <v>0</v>
      </c>
      <c r="H2792" s="11">
        <v>128.23591372000001</v>
      </c>
      <c r="I2792" s="11">
        <v>0</v>
      </c>
      <c r="J2792" s="11">
        <v>10</v>
      </c>
      <c r="K2792" s="11">
        <v>20.950252081999999</v>
      </c>
      <c r="L2792" s="11" t="s">
        <v>13</v>
      </c>
      <c r="M2792" s="11" t="s">
        <v>14</v>
      </c>
      <c r="N2792" s="11">
        <f t="shared" si="301"/>
        <v>1</v>
      </c>
      <c r="O2792" s="11">
        <f t="shared" si="302"/>
        <v>0</v>
      </c>
      <c r="P2792" s="11">
        <f t="shared" si="303"/>
        <v>1</v>
      </c>
      <c r="Q2792" s="11">
        <f t="shared" si="304"/>
        <v>0</v>
      </c>
      <c r="R2792" s="11">
        <f t="shared" si="305"/>
        <v>0</v>
      </c>
      <c r="S2792" s="11">
        <f t="shared" si="306"/>
        <v>0</v>
      </c>
      <c r="T2792" s="9">
        <f t="shared" si="307"/>
        <v>128.23591372000001</v>
      </c>
    </row>
    <row r="2793" spans="1:20" ht="15" customHeight="1" x14ac:dyDescent="0.75">
      <c r="A2793" s="10">
        <v>0</v>
      </c>
      <c r="B2793" s="11">
        <v>15700</v>
      </c>
      <c r="C2793" s="11">
        <v>46423</v>
      </c>
      <c r="D2793" s="11">
        <v>72198</v>
      </c>
      <c r="E2793" s="11">
        <v>0</v>
      </c>
      <c r="F2793" s="11"/>
      <c r="G2793" s="11">
        <v>2</v>
      </c>
      <c r="H2793" s="11">
        <v>267.4388553</v>
      </c>
      <c r="I2793" s="11">
        <v>1</v>
      </c>
      <c r="J2793" s="11">
        <v>10</v>
      </c>
      <c r="K2793" s="11">
        <v>36.529319583000003</v>
      </c>
      <c r="L2793" s="11" t="s">
        <v>20</v>
      </c>
      <c r="M2793" s="11" t="s">
        <v>14</v>
      </c>
      <c r="N2793" s="11">
        <f t="shared" si="301"/>
        <v>0</v>
      </c>
      <c r="O2793" s="11">
        <f t="shared" si="302"/>
        <v>0</v>
      </c>
      <c r="P2793" s="11">
        <f t="shared" si="303"/>
        <v>1</v>
      </c>
      <c r="Q2793" s="11">
        <f t="shared" si="304"/>
        <v>0</v>
      </c>
      <c r="R2793" s="11">
        <f t="shared" si="305"/>
        <v>0</v>
      </c>
      <c r="S2793" s="11">
        <f t="shared" si="306"/>
        <v>0</v>
      </c>
      <c r="T2793" s="9">
        <f t="shared" si="307"/>
        <v>0</v>
      </c>
    </row>
    <row r="2794" spans="1:20" ht="15" customHeight="1" x14ac:dyDescent="0.75">
      <c r="A2794" s="10">
        <v>0</v>
      </c>
      <c r="B2794" s="11">
        <v>15700</v>
      </c>
      <c r="C2794" s="11">
        <v>48093</v>
      </c>
      <c r="D2794" s="11">
        <v>65686</v>
      </c>
      <c r="E2794" s="11">
        <v>3</v>
      </c>
      <c r="F2794" s="11">
        <v>0</v>
      </c>
      <c r="G2794" s="11">
        <v>0</v>
      </c>
      <c r="H2794" s="11">
        <v>149.90637878999999</v>
      </c>
      <c r="I2794" s="11">
        <v>1</v>
      </c>
      <c r="J2794" s="11">
        <v>12</v>
      </c>
      <c r="K2794" s="11">
        <v>30.486361232</v>
      </c>
      <c r="L2794" s="11" t="s">
        <v>20</v>
      </c>
      <c r="M2794" s="11" t="s">
        <v>18</v>
      </c>
      <c r="N2794" s="11">
        <f t="shared" si="301"/>
        <v>0</v>
      </c>
      <c r="O2794" s="11">
        <f t="shared" si="302"/>
        <v>0</v>
      </c>
      <c r="P2794" s="11">
        <f t="shared" si="303"/>
        <v>0</v>
      </c>
      <c r="Q2794" s="11">
        <f t="shared" si="304"/>
        <v>0</v>
      </c>
      <c r="R2794" s="11">
        <f t="shared" si="305"/>
        <v>0</v>
      </c>
      <c r="S2794" s="11">
        <f t="shared" si="306"/>
        <v>1</v>
      </c>
      <c r="T2794" s="9">
        <f t="shared" si="307"/>
        <v>0</v>
      </c>
    </row>
    <row r="2795" spans="1:20" ht="15" customHeight="1" x14ac:dyDescent="0.75">
      <c r="A2795" s="10">
        <v>0</v>
      </c>
      <c r="B2795" s="11">
        <v>15700</v>
      </c>
      <c r="C2795" s="11">
        <v>111367</v>
      </c>
      <c r="D2795" s="11">
        <v>127421</v>
      </c>
      <c r="E2795" s="11">
        <v>16</v>
      </c>
      <c r="F2795" s="11">
        <v>0</v>
      </c>
      <c r="G2795" s="11">
        <v>0</v>
      </c>
      <c r="H2795" s="11">
        <v>184.23480731999999</v>
      </c>
      <c r="I2795" s="11">
        <v>1</v>
      </c>
      <c r="J2795" s="11">
        <v>18</v>
      </c>
      <c r="K2795" s="11">
        <v>41.035306069999997</v>
      </c>
      <c r="L2795" s="11" t="s">
        <v>20</v>
      </c>
      <c r="M2795" s="11"/>
      <c r="N2795" s="11">
        <f t="shared" si="301"/>
        <v>0</v>
      </c>
      <c r="O2795" s="11">
        <f t="shared" si="302"/>
        <v>0</v>
      </c>
      <c r="P2795" s="11">
        <f t="shared" si="303"/>
        <v>0</v>
      </c>
      <c r="Q2795" s="11">
        <f t="shared" si="304"/>
        <v>0</v>
      </c>
      <c r="R2795" s="11">
        <f t="shared" si="305"/>
        <v>0</v>
      </c>
      <c r="S2795" s="11">
        <f t="shared" si="306"/>
        <v>0</v>
      </c>
      <c r="T2795" s="9">
        <f t="shared" si="307"/>
        <v>0</v>
      </c>
    </row>
    <row r="2796" spans="1:20" ht="15" customHeight="1" x14ac:dyDescent="0.75">
      <c r="A2796" s="10">
        <v>1</v>
      </c>
      <c r="B2796" s="11">
        <v>15700</v>
      </c>
      <c r="C2796" s="11">
        <v>149305</v>
      </c>
      <c r="D2796" s="11"/>
      <c r="E2796" s="11">
        <v>25</v>
      </c>
      <c r="F2796" s="11">
        <v>0</v>
      </c>
      <c r="G2796" s="11">
        <v>2</v>
      </c>
      <c r="H2796" s="11">
        <v>382.85883591999999</v>
      </c>
      <c r="I2796" s="11">
        <v>0</v>
      </c>
      <c r="J2796" s="11">
        <v>71</v>
      </c>
      <c r="K2796" s="11">
        <v>38.228344753999998</v>
      </c>
      <c r="L2796" s="11" t="s">
        <v>20</v>
      </c>
      <c r="M2796" s="11" t="s">
        <v>18</v>
      </c>
      <c r="N2796" s="11">
        <f t="shared" si="301"/>
        <v>0</v>
      </c>
      <c r="O2796" s="11">
        <f t="shared" si="302"/>
        <v>0</v>
      </c>
      <c r="P2796" s="11">
        <f t="shared" si="303"/>
        <v>0</v>
      </c>
      <c r="Q2796" s="11">
        <f t="shared" si="304"/>
        <v>0</v>
      </c>
      <c r="R2796" s="11">
        <f t="shared" si="305"/>
        <v>0</v>
      </c>
      <c r="S2796" s="11">
        <f t="shared" si="306"/>
        <v>1</v>
      </c>
      <c r="T2796" s="9">
        <f t="shared" si="307"/>
        <v>0</v>
      </c>
    </row>
    <row r="2797" spans="1:20" ht="15" customHeight="1" x14ac:dyDescent="0.75">
      <c r="A2797" s="10">
        <v>0</v>
      </c>
      <c r="B2797" s="11">
        <v>15700</v>
      </c>
      <c r="C2797" s="11">
        <v>85384</v>
      </c>
      <c r="D2797" s="11">
        <v>101302</v>
      </c>
      <c r="E2797" s="11">
        <v>1</v>
      </c>
      <c r="F2797" s="11">
        <v>0</v>
      </c>
      <c r="G2797" s="11">
        <v>0</v>
      </c>
      <c r="H2797" s="11">
        <v>128.28624704999999</v>
      </c>
      <c r="I2797" s="11">
        <v>0</v>
      </c>
      <c r="J2797" s="11">
        <v>22</v>
      </c>
      <c r="K2797" s="11">
        <v>41.569983536000002</v>
      </c>
      <c r="L2797" s="11" t="s">
        <v>20</v>
      </c>
      <c r="M2797" s="11" t="s">
        <v>14</v>
      </c>
      <c r="N2797" s="11">
        <f t="shared" si="301"/>
        <v>0</v>
      </c>
      <c r="O2797" s="11">
        <f t="shared" si="302"/>
        <v>0</v>
      </c>
      <c r="P2797" s="11">
        <f t="shared" si="303"/>
        <v>1</v>
      </c>
      <c r="Q2797" s="11">
        <f t="shared" si="304"/>
        <v>0</v>
      </c>
      <c r="R2797" s="11">
        <f t="shared" si="305"/>
        <v>0</v>
      </c>
      <c r="S2797" s="11">
        <f t="shared" si="306"/>
        <v>0</v>
      </c>
      <c r="T2797" s="9">
        <f t="shared" si="307"/>
        <v>0</v>
      </c>
    </row>
    <row r="2798" spans="1:20" ht="15" customHeight="1" x14ac:dyDescent="0.75">
      <c r="A2798" s="10">
        <v>0</v>
      </c>
      <c r="B2798" s="11">
        <v>15700</v>
      </c>
      <c r="C2798" s="11">
        <v>95128</v>
      </c>
      <c r="D2798" s="11">
        <v>122248</v>
      </c>
      <c r="E2798" s="11">
        <v>10</v>
      </c>
      <c r="F2798" s="11">
        <v>0</v>
      </c>
      <c r="G2798" s="11">
        <v>0</v>
      </c>
      <c r="H2798" s="11">
        <v>171.02178171</v>
      </c>
      <c r="I2798" s="11">
        <v>0</v>
      </c>
      <c r="J2798" s="11">
        <v>27</v>
      </c>
      <c r="K2798" s="11">
        <v>36.332600415999998</v>
      </c>
      <c r="L2798" s="11" t="s">
        <v>20</v>
      </c>
      <c r="M2798" s="11" t="s">
        <v>14</v>
      </c>
      <c r="N2798" s="11">
        <f t="shared" si="301"/>
        <v>0</v>
      </c>
      <c r="O2798" s="11">
        <f t="shared" si="302"/>
        <v>0</v>
      </c>
      <c r="P2798" s="11">
        <f t="shared" si="303"/>
        <v>1</v>
      </c>
      <c r="Q2798" s="11">
        <f t="shared" si="304"/>
        <v>0</v>
      </c>
      <c r="R2798" s="11">
        <f t="shared" si="305"/>
        <v>0</v>
      </c>
      <c r="S2798" s="11">
        <f t="shared" si="306"/>
        <v>0</v>
      </c>
      <c r="T2798" s="9">
        <f t="shared" si="307"/>
        <v>0</v>
      </c>
    </row>
    <row r="2799" spans="1:20" ht="15" customHeight="1" x14ac:dyDescent="0.75">
      <c r="A2799" s="10">
        <v>0</v>
      </c>
      <c r="B2799" s="11">
        <v>15700</v>
      </c>
      <c r="C2799" s="11"/>
      <c r="D2799" s="11">
        <v>28198</v>
      </c>
      <c r="E2799" s="11">
        <v>12</v>
      </c>
      <c r="F2799" s="11"/>
      <c r="G2799" s="11"/>
      <c r="H2799" s="11">
        <v>87.620526369000004</v>
      </c>
      <c r="I2799" s="11">
        <v>2</v>
      </c>
      <c r="J2799" s="11">
        <v>9</v>
      </c>
      <c r="K2799" s="11">
        <v>32.445475520999999</v>
      </c>
      <c r="L2799" s="11" t="s">
        <v>20</v>
      </c>
      <c r="M2799" s="11" t="s">
        <v>14</v>
      </c>
      <c r="N2799" s="11">
        <f t="shared" si="301"/>
        <v>0</v>
      </c>
      <c r="O2799" s="11">
        <f t="shared" si="302"/>
        <v>0</v>
      </c>
      <c r="P2799" s="11">
        <f t="shared" si="303"/>
        <v>1</v>
      </c>
      <c r="Q2799" s="11">
        <f t="shared" si="304"/>
        <v>0</v>
      </c>
      <c r="R2799" s="11">
        <f t="shared" si="305"/>
        <v>0</v>
      </c>
      <c r="S2799" s="11">
        <f t="shared" si="306"/>
        <v>0</v>
      </c>
      <c r="T2799" s="9">
        <f t="shared" si="307"/>
        <v>0</v>
      </c>
    </row>
    <row r="2800" spans="1:20" ht="15" customHeight="1" x14ac:dyDescent="0.75">
      <c r="A2800" s="10">
        <v>0</v>
      </c>
      <c r="B2800" s="11">
        <v>15700</v>
      </c>
      <c r="C2800" s="11">
        <v>79346</v>
      </c>
      <c r="D2800" s="11">
        <v>93472</v>
      </c>
      <c r="E2800" s="11">
        <v>19</v>
      </c>
      <c r="F2800" s="11">
        <v>0</v>
      </c>
      <c r="G2800" s="11">
        <v>0</v>
      </c>
      <c r="H2800" s="11">
        <v>244.47605695999999</v>
      </c>
      <c r="I2800" s="11">
        <v>11</v>
      </c>
      <c r="J2800" s="11">
        <v>23</v>
      </c>
      <c r="K2800" s="11">
        <v>33.196412457000001</v>
      </c>
      <c r="L2800" s="11" t="s">
        <v>20</v>
      </c>
      <c r="M2800" s="11" t="s">
        <v>17</v>
      </c>
      <c r="N2800" s="11">
        <f t="shared" si="301"/>
        <v>0</v>
      </c>
      <c r="O2800" s="11">
        <f t="shared" si="302"/>
        <v>1</v>
      </c>
      <c r="P2800" s="11">
        <f t="shared" si="303"/>
        <v>0</v>
      </c>
      <c r="Q2800" s="11">
        <f t="shared" si="304"/>
        <v>0</v>
      </c>
      <c r="R2800" s="11">
        <f t="shared" si="305"/>
        <v>0</v>
      </c>
      <c r="S2800" s="11">
        <f t="shared" si="306"/>
        <v>0</v>
      </c>
      <c r="T2800" s="9">
        <f t="shared" si="307"/>
        <v>0</v>
      </c>
    </row>
    <row r="2801" spans="1:20" ht="15" customHeight="1" x14ac:dyDescent="0.75">
      <c r="A2801" s="10">
        <v>0</v>
      </c>
      <c r="B2801" s="11">
        <v>15700</v>
      </c>
      <c r="C2801" s="11">
        <v>64185</v>
      </c>
      <c r="D2801" s="11">
        <v>84000</v>
      </c>
      <c r="E2801" s="11">
        <v>0.2</v>
      </c>
      <c r="F2801" s="11">
        <v>2</v>
      </c>
      <c r="G2801" s="11">
        <v>2</v>
      </c>
      <c r="H2801" s="11">
        <v>112.03333333</v>
      </c>
      <c r="I2801" s="11">
        <v>2</v>
      </c>
      <c r="J2801" s="11">
        <v>26</v>
      </c>
      <c r="K2801" s="11"/>
      <c r="L2801" s="11" t="s">
        <v>20</v>
      </c>
      <c r="M2801" s="11" t="s">
        <v>14</v>
      </c>
      <c r="N2801" s="11">
        <f t="shared" si="301"/>
        <v>0</v>
      </c>
      <c r="O2801" s="11">
        <f t="shared" si="302"/>
        <v>0</v>
      </c>
      <c r="P2801" s="11">
        <f t="shared" si="303"/>
        <v>1</v>
      </c>
      <c r="Q2801" s="11">
        <f t="shared" si="304"/>
        <v>0</v>
      </c>
      <c r="R2801" s="11">
        <f t="shared" si="305"/>
        <v>0</v>
      </c>
      <c r="S2801" s="11">
        <f t="shared" si="306"/>
        <v>0</v>
      </c>
      <c r="T2801" s="9">
        <f t="shared" si="307"/>
        <v>0</v>
      </c>
    </row>
    <row r="2802" spans="1:20" ht="15" customHeight="1" x14ac:dyDescent="0.75">
      <c r="A2802" s="10">
        <v>1</v>
      </c>
      <c r="B2802" s="11">
        <v>15700</v>
      </c>
      <c r="C2802" s="11">
        <v>60316</v>
      </c>
      <c r="D2802" s="11">
        <v>80000</v>
      </c>
      <c r="E2802" s="11">
        <v>0.2</v>
      </c>
      <c r="F2802" s="11">
        <v>1</v>
      </c>
      <c r="G2802" s="11">
        <v>0</v>
      </c>
      <c r="H2802" s="11">
        <v>85.2</v>
      </c>
      <c r="I2802" s="11">
        <v>1</v>
      </c>
      <c r="J2802" s="11">
        <v>23</v>
      </c>
      <c r="K2802" s="11"/>
      <c r="L2802" s="11" t="s">
        <v>20</v>
      </c>
      <c r="M2802" s="11" t="s">
        <v>17</v>
      </c>
      <c r="N2802" s="11">
        <f t="shared" si="301"/>
        <v>0</v>
      </c>
      <c r="O2802" s="11">
        <f t="shared" si="302"/>
        <v>1</v>
      </c>
      <c r="P2802" s="11">
        <f t="shared" si="303"/>
        <v>0</v>
      </c>
      <c r="Q2802" s="11">
        <f t="shared" si="304"/>
        <v>0</v>
      </c>
      <c r="R2802" s="11">
        <f t="shared" si="305"/>
        <v>0</v>
      </c>
      <c r="S2802" s="11">
        <f t="shared" si="306"/>
        <v>0</v>
      </c>
      <c r="T2802" s="9">
        <f t="shared" si="307"/>
        <v>0</v>
      </c>
    </row>
    <row r="2803" spans="1:20" ht="15" customHeight="1" x14ac:dyDescent="0.75">
      <c r="A2803" s="10">
        <v>1</v>
      </c>
      <c r="B2803" s="11">
        <v>15700</v>
      </c>
      <c r="C2803" s="11">
        <v>83761</v>
      </c>
      <c r="D2803" s="11">
        <v>125860</v>
      </c>
      <c r="E2803" s="11">
        <v>1</v>
      </c>
      <c r="F2803" s="11">
        <v>0</v>
      </c>
      <c r="G2803" s="11">
        <v>0</v>
      </c>
      <c r="H2803" s="11"/>
      <c r="I2803" s="11">
        <v>0</v>
      </c>
      <c r="J2803" s="11">
        <v>0</v>
      </c>
      <c r="K2803" s="11"/>
      <c r="L2803" s="11" t="s">
        <v>13</v>
      </c>
      <c r="M2803" s="11" t="s">
        <v>14</v>
      </c>
      <c r="N2803" s="11">
        <f t="shared" si="301"/>
        <v>1</v>
      </c>
      <c r="O2803" s="11">
        <f t="shared" si="302"/>
        <v>0</v>
      </c>
      <c r="P2803" s="11">
        <f t="shared" si="303"/>
        <v>1</v>
      </c>
      <c r="Q2803" s="11">
        <f t="shared" si="304"/>
        <v>0</v>
      </c>
      <c r="R2803" s="11">
        <f t="shared" si="305"/>
        <v>0</v>
      </c>
      <c r="S2803" s="11">
        <f t="shared" si="306"/>
        <v>0</v>
      </c>
      <c r="T2803" s="9">
        <f t="shared" si="307"/>
        <v>0</v>
      </c>
    </row>
    <row r="2804" spans="1:20" ht="15" customHeight="1" x14ac:dyDescent="0.75">
      <c r="A2804" s="10">
        <v>0</v>
      </c>
      <c r="B2804" s="11">
        <v>15700</v>
      </c>
      <c r="C2804" s="11">
        <v>16804</v>
      </c>
      <c r="D2804" s="11">
        <v>34294</v>
      </c>
      <c r="E2804" s="11">
        <v>9</v>
      </c>
      <c r="F2804" s="11">
        <v>0</v>
      </c>
      <c r="G2804" s="11">
        <v>0</v>
      </c>
      <c r="H2804" s="11">
        <v>131.77342322999999</v>
      </c>
      <c r="I2804" s="11">
        <v>0</v>
      </c>
      <c r="J2804" s="11">
        <v>10</v>
      </c>
      <c r="K2804" s="11">
        <v>23.979702773</v>
      </c>
      <c r="L2804" s="11" t="s">
        <v>20</v>
      </c>
      <c r="M2804" s="11" t="s">
        <v>17</v>
      </c>
      <c r="N2804" s="11">
        <f t="shared" si="301"/>
        <v>0</v>
      </c>
      <c r="O2804" s="11">
        <f t="shared" si="302"/>
        <v>1</v>
      </c>
      <c r="P2804" s="11">
        <f t="shared" si="303"/>
        <v>0</v>
      </c>
      <c r="Q2804" s="11">
        <f t="shared" si="304"/>
        <v>0</v>
      </c>
      <c r="R2804" s="11">
        <f t="shared" si="305"/>
        <v>0</v>
      </c>
      <c r="S2804" s="11">
        <f t="shared" si="306"/>
        <v>0</v>
      </c>
      <c r="T2804" s="9">
        <f t="shared" si="307"/>
        <v>0</v>
      </c>
    </row>
    <row r="2805" spans="1:20" ht="15" customHeight="1" x14ac:dyDescent="0.75">
      <c r="A2805" s="10">
        <v>0</v>
      </c>
      <c r="B2805" s="11">
        <v>15700</v>
      </c>
      <c r="C2805" s="11">
        <v>122646</v>
      </c>
      <c r="D2805" s="11">
        <v>204282</v>
      </c>
      <c r="E2805" s="11">
        <v>2</v>
      </c>
      <c r="F2805" s="11">
        <v>0</v>
      </c>
      <c r="G2805" s="11">
        <v>0</v>
      </c>
      <c r="H2805" s="11">
        <v>201.92370782</v>
      </c>
      <c r="I2805" s="11">
        <v>0</v>
      </c>
      <c r="J2805" s="11">
        <v>17</v>
      </c>
      <c r="K2805" s="11">
        <v>26.318313660000001</v>
      </c>
      <c r="L2805" s="11" t="s">
        <v>20</v>
      </c>
      <c r="M2805" s="11" t="s">
        <v>14</v>
      </c>
      <c r="N2805" s="11">
        <f t="shared" si="301"/>
        <v>0</v>
      </c>
      <c r="O2805" s="11">
        <f t="shared" si="302"/>
        <v>0</v>
      </c>
      <c r="P2805" s="11">
        <f t="shared" si="303"/>
        <v>1</v>
      </c>
      <c r="Q2805" s="11">
        <f t="shared" si="304"/>
        <v>0</v>
      </c>
      <c r="R2805" s="11">
        <f t="shared" si="305"/>
        <v>0</v>
      </c>
      <c r="S2805" s="11">
        <f t="shared" si="306"/>
        <v>0</v>
      </c>
      <c r="T2805" s="9">
        <f t="shared" si="307"/>
        <v>0</v>
      </c>
    </row>
    <row r="2806" spans="1:20" ht="15" customHeight="1" x14ac:dyDescent="0.75">
      <c r="A2806" s="10">
        <v>0</v>
      </c>
      <c r="B2806" s="11">
        <v>15700</v>
      </c>
      <c r="C2806" s="11">
        <v>87754</v>
      </c>
      <c r="D2806" s="11">
        <v>103045</v>
      </c>
      <c r="E2806" s="11">
        <v>21</v>
      </c>
      <c r="F2806" s="11">
        <v>0</v>
      </c>
      <c r="G2806" s="11">
        <v>0</v>
      </c>
      <c r="H2806" s="11">
        <v>147.45017701</v>
      </c>
      <c r="I2806" s="11">
        <v>4</v>
      </c>
      <c r="J2806" s="11">
        <v>23</v>
      </c>
      <c r="K2806" s="11">
        <v>29.181742635999999</v>
      </c>
      <c r="L2806" s="11" t="s">
        <v>13</v>
      </c>
      <c r="M2806" s="11" t="s">
        <v>14</v>
      </c>
      <c r="N2806" s="11">
        <f t="shared" si="301"/>
        <v>1</v>
      </c>
      <c r="O2806" s="11">
        <f t="shared" si="302"/>
        <v>0</v>
      </c>
      <c r="P2806" s="11">
        <f t="shared" si="303"/>
        <v>1</v>
      </c>
      <c r="Q2806" s="11">
        <f t="shared" si="304"/>
        <v>0</v>
      </c>
      <c r="R2806" s="11">
        <f t="shared" si="305"/>
        <v>0</v>
      </c>
      <c r="S2806" s="11">
        <f t="shared" si="306"/>
        <v>0</v>
      </c>
      <c r="T2806" s="9">
        <f t="shared" si="307"/>
        <v>147.45017701</v>
      </c>
    </row>
    <row r="2807" spans="1:20" ht="15" customHeight="1" x14ac:dyDescent="0.75">
      <c r="A2807" s="10">
        <v>0</v>
      </c>
      <c r="B2807" s="11">
        <v>15700</v>
      </c>
      <c r="C2807" s="11"/>
      <c r="D2807" s="11">
        <v>54557</v>
      </c>
      <c r="E2807" s="11">
        <v>2</v>
      </c>
      <c r="F2807" s="11">
        <v>0</v>
      </c>
      <c r="G2807" s="11">
        <v>0</v>
      </c>
      <c r="H2807" s="11">
        <v>93.044539516</v>
      </c>
      <c r="I2807" s="11">
        <v>2</v>
      </c>
      <c r="J2807" s="11">
        <v>8</v>
      </c>
      <c r="K2807" s="11">
        <v>41.255985510000002</v>
      </c>
      <c r="L2807" s="11" t="s">
        <v>20</v>
      </c>
      <c r="M2807" s="11" t="s">
        <v>15</v>
      </c>
      <c r="N2807" s="11">
        <f t="shared" si="301"/>
        <v>0</v>
      </c>
      <c r="O2807" s="11">
        <f t="shared" si="302"/>
        <v>0</v>
      </c>
      <c r="P2807" s="11">
        <f t="shared" si="303"/>
        <v>0</v>
      </c>
      <c r="Q2807" s="11">
        <f t="shared" si="304"/>
        <v>1</v>
      </c>
      <c r="R2807" s="11">
        <f t="shared" si="305"/>
        <v>0</v>
      </c>
      <c r="S2807" s="11">
        <f t="shared" si="306"/>
        <v>0</v>
      </c>
      <c r="T2807" s="9">
        <f t="shared" si="307"/>
        <v>0</v>
      </c>
    </row>
    <row r="2808" spans="1:20" ht="15" customHeight="1" x14ac:dyDescent="0.75">
      <c r="A2808" s="10">
        <v>0</v>
      </c>
      <c r="B2808" s="11">
        <v>15700</v>
      </c>
      <c r="C2808" s="11">
        <v>99618</v>
      </c>
      <c r="D2808" s="11">
        <v>131710</v>
      </c>
      <c r="E2808" s="11">
        <v>5</v>
      </c>
      <c r="F2808" s="11"/>
      <c r="G2808" s="11"/>
      <c r="H2808" s="11">
        <v>236.68094676999999</v>
      </c>
      <c r="I2808" s="11">
        <v>2</v>
      </c>
      <c r="J2808" s="11">
        <v>41</v>
      </c>
      <c r="K2808" s="11">
        <v>37.865546539999997</v>
      </c>
      <c r="L2808" s="11" t="s">
        <v>20</v>
      </c>
      <c r="M2808" s="11" t="s">
        <v>17</v>
      </c>
      <c r="N2808" s="11">
        <f t="shared" si="301"/>
        <v>0</v>
      </c>
      <c r="O2808" s="11">
        <f t="shared" si="302"/>
        <v>1</v>
      </c>
      <c r="P2808" s="11">
        <f t="shared" si="303"/>
        <v>0</v>
      </c>
      <c r="Q2808" s="11">
        <f t="shared" si="304"/>
        <v>0</v>
      </c>
      <c r="R2808" s="11">
        <f t="shared" si="305"/>
        <v>0</v>
      </c>
      <c r="S2808" s="11">
        <f t="shared" si="306"/>
        <v>0</v>
      </c>
      <c r="T2808" s="9">
        <f t="shared" si="307"/>
        <v>0</v>
      </c>
    </row>
    <row r="2809" spans="1:20" ht="15" customHeight="1" x14ac:dyDescent="0.75">
      <c r="A2809" s="10">
        <v>0</v>
      </c>
      <c r="B2809" s="11">
        <v>15700</v>
      </c>
      <c r="C2809" s="11">
        <v>81709</v>
      </c>
      <c r="D2809" s="11">
        <v>111127</v>
      </c>
      <c r="E2809" s="11">
        <v>4</v>
      </c>
      <c r="F2809" s="11">
        <v>0</v>
      </c>
      <c r="G2809" s="11">
        <v>0</v>
      </c>
      <c r="H2809" s="11">
        <v>123.62444841999999</v>
      </c>
      <c r="I2809" s="11">
        <v>0</v>
      </c>
      <c r="J2809" s="11">
        <v>25</v>
      </c>
      <c r="K2809" s="11">
        <v>37.560647600000003</v>
      </c>
      <c r="L2809" s="11" t="s">
        <v>13</v>
      </c>
      <c r="M2809" s="11" t="s">
        <v>18</v>
      </c>
      <c r="N2809" s="11">
        <f t="shared" si="301"/>
        <v>1</v>
      </c>
      <c r="O2809" s="11">
        <f t="shared" si="302"/>
        <v>0</v>
      </c>
      <c r="P2809" s="11">
        <f t="shared" si="303"/>
        <v>0</v>
      </c>
      <c r="Q2809" s="11">
        <f t="shared" si="304"/>
        <v>0</v>
      </c>
      <c r="R2809" s="11">
        <f t="shared" si="305"/>
        <v>0</v>
      </c>
      <c r="S2809" s="11">
        <f t="shared" si="306"/>
        <v>1</v>
      </c>
      <c r="T2809" s="9">
        <f t="shared" si="307"/>
        <v>123.62444841999999</v>
      </c>
    </row>
    <row r="2810" spans="1:20" ht="15" customHeight="1" x14ac:dyDescent="0.75">
      <c r="A2810" s="10">
        <v>0</v>
      </c>
      <c r="B2810" s="11">
        <v>15700</v>
      </c>
      <c r="C2810" s="11">
        <v>40314</v>
      </c>
      <c r="D2810" s="11">
        <v>60640</v>
      </c>
      <c r="E2810" s="11">
        <v>25</v>
      </c>
      <c r="F2810" s="11">
        <v>0</v>
      </c>
      <c r="G2810" s="11">
        <v>0</v>
      </c>
      <c r="H2810" s="11">
        <v>255.52746026</v>
      </c>
      <c r="I2810" s="11">
        <v>0</v>
      </c>
      <c r="J2810" s="11">
        <v>13</v>
      </c>
      <c r="K2810" s="11">
        <v>22.540680116000001</v>
      </c>
      <c r="L2810" s="11" t="s">
        <v>13</v>
      </c>
      <c r="M2810" s="11" t="s">
        <v>14</v>
      </c>
      <c r="N2810" s="11">
        <f t="shared" si="301"/>
        <v>1</v>
      </c>
      <c r="O2810" s="11">
        <f t="shared" si="302"/>
        <v>0</v>
      </c>
      <c r="P2810" s="11">
        <f t="shared" si="303"/>
        <v>1</v>
      </c>
      <c r="Q2810" s="11">
        <f t="shared" si="304"/>
        <v>0</v>
      </c>
      <c r="R2810" s="11">
        <f t="shared" si="305"/>
        <v>0</v>
      </c>
      <c r="S2810" s="11">
        <f t="shared" si="306"/>
        <v>0</v>
      </c>
      <c r="T2810" s="9">
        <f t="shared" si="307"/>
        <v>255.52746026</v>
      </c>
    </row>
    <row r="2811" spans="1:20" ht="15" customHeight="1" x14ac:dyDescent="0.75">
      <c r="A2811" s="10">
        <v>0</v>
      </c>
      <c r="B2811" s="11">
        <v>15700</v>
      </c>
      <c r="C2811" s="11">
        <v>46124</v>
      </c>
      <c r="D2811" s="11">
        <v>67964</v>
      </c>
      <c r="E2811" s="11">
        <v>6</v>
      </c>
      <c r="F2811" s="11">
        <v>0</v>
      </c>
      <c r="G2811" s="11">
        <v>0</v>
      </c>
      <c r="H2811" s="11">
        <v>155.75478906000001</v>
      </c>
      <c r="I2811" s="11">
        <v>2</v>
      </c>
      <c r="J2811" s="11">
        <v>12</v>
      </c>
      <c r="K2811" s="11">
        <v>28.797918584000001</v>
      </c>
      <c r="L2811" s="11" t="s">
        <v>20</v>
      </c>
      <c r="M2811" s="11" t="s">
        <v>18</v>
      </c>
      <c r="N2811" s="11">
        <f t="shared" si="301"/>
        <v>0</v>
      </c>
      <c r="O2811" s="11">
        <f t="shared" si="302"/>
        <v>0</v>
      </c>
      <c r="P2811" s="11">
        <f t="shared" si="303"/>
        <v>0</v>
      </c>
      <c r="Q2811" s="11">
        <f t="shared" si="304"/>
        <v>0</v>
      </c>
      <c r="R2811" s="11">
        <f t="shared" si="305"/>
        <v>0</v>
      </c>
      <c r="S2811" s="11">
        <f t="shared" si="306"/>
        <v>1</v>
      </c>
      <c r="T2811" s="9">
        <f t="shared" si="307"/>
        <v>0</v>
      </c>
    </row>
    <row r="2812" spans="1:20" ht="15" customHeight="1" x14ac:dyDescent="0.75">
      <c r="A2812" s="10">
        <v>0</v>
      </c>
      <c r="B2812" s="11">
        <v>15700</v>
      </c>
      <c r="C2812" s="11">
        <v>74587</v>
      </c>
      <c r="D2812" s="11">
        <v>93180</v>
      </c>
      <c r="E2812" s="11">
        <v>19</v>
      </c>
      <c r="F2812" s="11">
        <v>0</v>
      </c>
      <c r="G2812" s="11">
        <v>0</v>
      </c>
      <c r="H2812" s="11">
        <v>263.15916331</v>
      </c>
      <c r="I2812" s="11">
        <v>10</v>
      </c>
      <c r="J2812" s="11">
        <v>24</v>
      </c>
      <c r="K2812" s="11">
        <v>35.404414525999996</v>
      </c>
      <c r="L2812" s="11" t="s">
        <v>20</v>
      </c>
      <c r="M2812" s="11" t="s">
        <v>17</v>
      </c>
      <c r="N2812" s="11">
        <f t="shared" si="301"/>
        <v>0</v>
      </c>
      <c r="O2812" s="11">
        <f t="shared" si="302"/>
        <v>1</v>
      </c>
      <c r="P2812" s="11">
        <f t="shared" si="303"/>
        <v>0</v>
      </c>
      <c r="Q2812" s="11">
        <f t="shared" si="304"/>
        <v>0</v>
      </c>
      <c r="R2812" s="11">
        <f t="shared" si="305"/>
        <v>0</v>
      </c>
      <c r="S2812" s="11">
        <f t="shared" si="306"/>
        <v>0</v>
      </c>
      <c r="T2812" s="9">
        <f t="shared" si="307"/>
        <v>0</v>
      </c>
    </row>
    <row r="2813" spans="1:20" ht="15" customHeight="1" x14ac:dyDescent="0.75">
      <c r="A2813" s="10">
        <v>0</v>
      </c>
      <c r="B2813" s="11">
        <v>15700</v>
      </c>
      <c r="C2813" s="11">
        <v>58410</v>
      </c>
      <c r="D2813" s="11">
        <v>89082</v>
      </c>
      <c r="E2813" s="11">
        <v>29</v>
      </c>
      <c r="F2813" s="11">
        <v>0</v>
      </c>
      <c r="G2813" s="11">
        <v>0</v>
      </c>
      <c r="H2813" s="11">
        <v>211.80567436999999</v>
      </c>
      <c r="I2813" s="11">
        <v>0</v>
      </c>
      <c r="J2813" s="11">
        <v>21</v>
      </c>
      <c r="K2813" s="11">
        <v>31.058372507000001</v>
      </c>
      <c r="L2813" s="11" t="s">
        <v>20</v>
      </c>
      <c r="M2813" s="11" t="s">
        <v>15</v>
      </c>
      <c r="N2813" s="11">
        <f t="shared" si="301"/>
        <v>0</v>
      </c>
      <c r="O2813" s="11">
        <f t="shared" si="302"/>
        <v>0</v>
      </c>
      <c r="P2813" s="11">
        <f t="shared" si="303"/>
        <v>0</v>
      </c>
      <c r="Q2813" s="11">
        <f t="shared" si="304"/>
        <v>1</v>
      </c>
      <c r="R2813" s="11">
        <f t="shared" si="305"/>
        <v>0</v>
      </c>
      <c r="S2813" s="11">
        <f t="shared" si="306"/>
        <v>0</v>
      </c>
      <c r="T2813" s="9">
        <f t="shared" si="307"/>
        <v>0</v>
      </c>
    </row>
    <row r="2814" spans="1:20" ht="15" customHeight="1" x14ac:dyDescent="0.75">
      <c r="A2814" s="10">
        <v>1</v>
      </c>
      <c r="B2814" s="11">
        <v>15700</v>
      </c>
      <c r="C2814" s="11">
        <v>53478</v>
      </c>
      <c r="D2814" s="11">
        <v>68885</v>
      </c>
      <c r="E2814" s="11">
        <v>5</v>
      </c>
      <c r="F2814" s="11">
        <v>0</v>
      </c>
      <c r="G2814" s="11">
        <v>0</v>
      </c>
      <c r="H2814" s="11">
        <v>83.69551611</v>
      </c>
      <c r="I2814" s="11">
        <v>5</v>
      </c>
      <c r="J2814" s="11">
        <v>17</v>
      </c>
      <c r="K2814" s="11">
        <v>40.349929994999997</v>
      </c>
      <c r="L2814" s="11" t="s">
        <v>20</v>
      </c>
      <c r="M2814" s="11" t="s">
        <v>14</v>
      </c>
      <c r="N2814" s="11">
        <f t="shared" si="301"/>
        <v>0</v>
      </c>
      <c r="O2814" s="11">
        <f t="shared" si="302"/>
        <v>0</v>
      </c>
      <c r="P2814" s="11">
        <f t="shared" si="303"/>
        <v>1</v>
      </c>
      <c r="Q2814" s="11">
        <f t="shared" si="304"/>
        <v>0</v>
      </c>
      <c r="R2814" s="11">
        <f t="shared" si="305"/>
        <v>0</v>
      </c>
      <c r="S2814" s="11">
        <f t="shared" si="306"/>
        <v>0</v>
      </c>
      <c r="T2814" s="9">
        <f t="shared" si="307"/>
        <v>0</v>
      </c>
    </row>
    <row r="2815" spans="1:20" ht="15" customHeight="1" x14ac:dyDescent="0.75">
      <c r="A2815" s="10">
        <v>0</v>
      </c>
      <c r="B2815" s="11">
        <v>15700</v>
      </c>
      <c r="C2815" s="11">
        <v>83830</v>
      </c>
      <c r="D2815" s="11">
        <v>122719</v>
      </c>
      <c r="E2815" s="11"/>
      <c r="F2815" s="11"/>
      <c r="G2815" s="11"/>
      <c r="H2815" s="11"/>
      <c r="I2815" s="11"/>
      <c r="J2815" s="11"/>
      <c r="K2815" s="11">
        <v>35.165146151000002</v>
      </c>
      <c r="L2815" s="11"/>
      <c r="M2815" s="11"/>
      <c r="N2815" s="11">
        <f t="shared" si="301"/>
        <v>0</v>
      </c>
      <c r="O2815" s="11">
        <f t="shared" si="302"/>
        <v>0</v>
      </c>
      <c r="P2815" s="11">
        <f t="shared" si="303"/>
        <v>0</v>
      </c>
      <c r="Q2815" s="11">
        <f t="shared" si="304"/>
        <v>0</v>
      </c>
      <c r="R2815" s="11">
        <f t="shared" si="305"/>
        <v>0</v>
      </c>
      <c r="S2815" s="11">
        <f t="shared" si="306"/>
        <v>0</v>
      </c>
      <c r="T2815" s="9">
        <f t="shared" si="307"/>
        <v>0</v>
      </c>
    </row>
    <row r="2816" spans="1:20" ht="15" customHeight="1" x14ac:dyDescent="0.75">
      <c r="A2816" s="10">
        <v>0</v>
      </c>
      <c r="B2816" s="11">
        <v>15800</v>
      </c>
      <c r="C2816" s="11">
        <v>91095</v>
      </c>
      <c r="D2816" s="11">
        <v>109401</v>
      </c>
      <c r="E2816" s="11">
        <v>12</v>
      </c>
      <c r="F2816" s="11"/>
      <c r="G2816" s="11">
        <v>1</v>
      </c>
      <c r="H2816" s="11">
        <v>154.36018315999999</v>
      </c>
      <c r="I2816" s="11">
        <v>0</v>
      </c>
      <c r="J2816" s="11">
        <v>17</v>
      </c>
      <c r="K2816" s="11">
        <v>33.526270674000003</v>
      </c>
      <c r="L2816" s="11" t="s">
        <v>20</v>
      </c>
      <c r="M2816" s="11" t="s">
        <v>16</v>
      </c>
      <c r="N2816" s="11">
        <f t="shared" si="301"/>
        <v>0</v>
      </c>
      <c r="O2816" s="11">
        <f t="shared" si="302"/>
        <v>0</v>
      </c>
      <c r="P2816" s="11">
        <f t="shared" si="303"/>
        <v>0</v>
      </c>
      <c r="Q2816" s="11">
        <f t="shared" si="304"/>
        <v>0</v>
      </c>
      <c r="R2816" s="11">
        <f t="shared" si="305"/>
        <v>1</v>
      </c>
      <c r="S2816" s="11">
        <f t="shared" si="306"/>
        <v>0</v>
      </c>
      <c r="T2816" s="9">
        <f t="shared" si="307"/>
        <v>0</v>
      </c>
    </row>
    <row r="2817" spans="1:20" ht="15" customHeight="1" x14ac:dyDescent="0.75">
      <c r="A2817" s="10">
        <v>0</v>
      </c>
      <c r="B2817" s="11">
        <v>15800</v>
      </c>
      <c r="C2817" s="11">
        <v>51281</v>
      </c>
      <c r="D2817" s="11">
        <v>144202</v>
      </c>
      <c r="E2817" s="11">
        <v>1</v>
      </c>
      <c r="F2817" s="11">
        <v>0</v>
      </c>
      <c r="G2817" s="11">
        <v>0</v>
      </c>
      <c r="H2817" s="11">
        <v>285.9978979</v>
      </c>
      <c r="I2817" s="11">
        <v>4</v>
      </c>
      <c r="J2817" s="11">
        <v>43</v>
      </c>
      <c r="K2817" s="11">
        <v>41.538051097</v>
      </c>
      <c r="L2817" s="11" t="s">
        <v>20</v>
      </c>
      <c r="M2817" s="11" t="s">
        <v>14</v>
      </c>
      <c r="N2817" s="11">
        <f t="shared" si="301"/>
        <v>0</v>
      </c>
      <c r="O2817" s="11">
        <f t="shared" si="302"/>
        <v>0</v>
      </c>
      <c r="P2817" s="11">
        <f t="shared" si="303"/>
        <v>1</v>
      </c>
      <c r="Q2817" s="11">
        <f t="shared" si="304"/>
        <v>0</v>
      </c>
      <c r="R2817" s="11">
        <f t="shared" si="305"/>
        <v>0</v>
      </c>
      <c r="S2817" s="11">
        <f t="shared" si="306"/>
        <v>0</v>
      </c>
      <c r="T2817" s="9">
        <f t="shared" si="307"/>
        <v>0</v>
      </c>
    </row>
    <row r="2818" spans="1:20" ht="15" customHeight="1" x14ac:dyDescent="0.75">
      <c r="A2818" s="10">
        <v>0</v>
      </c>
      <c r="B2818" s="11">
        <v>15800</v>
      </c>
      <c r="C2818" s="11">
        <v>9407</v>
      </c>
      <c r="D2818" s="11">
        <v>60165</v>
      </c>
      <c r="E2818" s="11">
        <v>1</v>
      </c>
      <c r="F2818" s="11">
        <v>0</v>
      </c>
      <c r="G2818" s="11">
        <v>0</v>
      </c>
      <c r="H2818" s="11">
        <v>310.65842114999998</v>
      </c>
      <c r="I2818" s="11">
        <v>0</v>
      </c>
      <c r="J2818" s="11">
        <v>5</v>
      </c>
      <c r="K2818" s="11">
        <v>40.051306199000003</v>
      </c>
      <c r="L2818" s="11" t="s">
        <v>20</v>
      </c>
      <c r="M2818" s="11" t="s">
        <v>16</v>
      </c>
      <c r="N2818" s="11">
        <f t="shared" si="301"/>
        <v>0</v>
      </c>
      <c r="O2818" s="11">
        <f t="shared" si="302"/>
        <v>0</v>
      </c>
      <c r="P2818" s="11">
        <f t="shared" si="303"/>
        <v>0</v>
      </c>
      <c r="Q2818" s="11">
        <f t="shared" si="304"/>
        <v>0</v>
      </c>
      <c r="R2818" s="11">
        <f t="shared" si="305"/>
        <v>1</v>
      </c>
      <c r="S2818" s="11">
        <f t="shared" si="306"/>
        <v>0</v>
      </c>
      <c r="T2818" s="9">
        <f t="shared" si="307"/>
        <v>0</v>
      </c>
    </row>
    <row r="2819" spans="1:20" ht="15" customHeight="1" x14ac:dyDescent="0.75">
      <c r="A2819" s="10">
        <v>0</v>
      </c>
      <c r="B2819" s="11">
        <v>15800</v>
      </c>
      <c r="C2819" s="11">
        <v>61073</v>
      </c>
      <c r="D2819" s="11">
        <v>90897</v>
      </c>
      <c r="E2819" s="11">
        <v>8</v>
      </c>
      <c r="F2819" s="11">
        <v>0</v>
      </c>
      <c r="G2819" s="11">
        <v>0</v>
      </c>
      <c r="H2819" s="11">
        <v>208.50075586</v>
      </c>
      <c r="I2819" s="11">
        <v>0</v>
      </c>
      <c r="J2819" s="11">
        <v>20</v>
      </c>
      <c r="K2819" s="11">
        <v>23.035745844000001</v>
      </c>
      <c r="L2819" s="11" t="s">
        <v>20</v>
      </c>
      <c r="M2819" s="11" t="s">
        <v>18</v>
      </c>
      <c r="N2819" s="11">
        <f t="shared" ref="N2819:N2882" si="308">IF(L2819="HomeImp",1,0)</f>
        <v>0</v>
      </c>
      <c r="O2819" s="11">
        <f t="shared" ref="O2819:O2882" si="309">IF(M2819="Mgr",1,0)</f>
        <v>0</v>
      </c>
      <c r="P2819" s="11">
        <f t="shared" ref="P2819:P2882" si="310">IF(M2819="Other",1,0)</f>
        <v>0</v>
      </c>
      <c r="Q2819" s="11">
        <f t="shared" ref="Q2819:Q2882" si="311">IF(M2819="Office",1,0)</f>
        <v>0</v>
      </c>
      <c r="R2819" s="11">
        <f t="shared" ref="R2819:R2882" si="312">IF(M2819="Sales",1,0)</f>
        <v>0</v>
      </c>
      <c r="S2819" s="11">
        <f t="shared" ref="S2819:S2882" si="313">IF(M2819="ProfExe",1,0)</f>
        <v>1</v>
      </c>
      <c r="T2819" s="9">
        <f t="shared" ref="T2819:T2882" si="314">H2819*N2819</f>
        <v>0</v>
      </c>
    </row>
    <row r="2820" spans="1:20" ht="15" customHeight="1" x14ac:dyDescent="0.75">
      <c r="A2820" s="10">
        <v>0</v>
      </c>
      <c r="B2820" s="11">
        <v>15800</v>
      </c>
      <c r="C2820" s="11">
        <v>25344</v>
      </c>
      <c r="D2820" s="11">
        <v>79736</v>
      </c>
      <c r="E2820" s="11"/>
      <c r="F2820" s="11">
        <v>0</v>
      </c>
      <c r="G2820" s="11">
        <v>0</v>
      </c>
      <c r="H2820" s="11">
        <v>249.98376780000001</v>
      </c>
      <c r="I2820" s="11">
        <v>0</v>
      </c>
      <c r="J2820" s="11">
        <v>50</v>
      </c>
      <c r="K2820" s="11">
        <v>42.435562666000003</v>
      </c>
      <c r="L2820" s="11" t="s">
        <v>13</v>
      </c>
      <c r="M2820" s="11" t="s">
        <v>14</v>
      </c>
      <c r="N2820" s="11">
        <f t="shared" si="308"/>
        <v>1</v>
      </c>
      <c r="O2820" s="11">
        <f t="shared" si="309"/>
        <v>0</v>
      </c>
      <c r="P2820" s="11">
        <f t="shared" si="310"/>
        <v>1</v>
      </c>
      <c r="Q2820" s="11">
        <f t="shared" si="311"/>
        <v>0</v>
      </c>
      <c r="R2820" s="11">
        <f t="shared" si="312"/>
        <v>0</v>
      </c>
      <c r="S2820" s="11">
        <f t="shared" si="313"/>
        <v>0</v>
      </c>
      <c r="T2820" s="9">
        <f t="shared" si="314"/>
        <v>249.98376780000001</v>
      </c>
    </row>
    <row r="2821" spans="1:20" ht="15" customHeight="1" x14ac:dyDescent="0.75">
      <c r="A2821" s="10">
        <v>0</v>
      </c>
      <c r="B2821" s="11">
        <v>15800</v>
      </c>
      <c r="C2821" s="11"/>
      <c r="D2821" s="11">
        <v>30395</v>
      </c>
      <c r="E2821" s="11">
        <v>12</v>
      </c>
      <c r="F2821" s="11"/>
      <c r="G2821" s="11"/>
      <c r="H2821" s="11">
        <v>85.274033544999995</v>
      </c>
      <c r="I2821" s="11">
        <v>2</v>
      </c>
      <c r="J2821" s="11">
        <v>8</v>
      </c>
      <c r="K2821" s="11">
        <v>33.565263987000002</v>
      </c>
      <c r="L2821" s="11" t="s">
        <v>20</v>
      </c>
      <c r="M2821" s="11" t="s">
        <v>14</v>
      </c>
      <c r="N2821" s="11">
        <f t="shared" si="308"/>
        <v>0</v>
      </c>
      <c r="O2821" s="11">
        <f t="shared" si="309"/>
        <v>0</v>
      </c>
      <c r="P2821" s="11">
        <f t="shared" si="310"/>
        <v>1</v>
      </c>
      <c r="Q2821" s="11">
        <f t="shared" si="311"/>
        <v>0</v>
      </c>
      <c r="R2821" s="11">
        <f t="shared" si="312"/>
        <v>0</v>
      </c>
      <c r="S2821" s="11">
        <f t="shared" si="313"/>
        <v>0</v>
      </c>
      <c r="T2821" s="9">
        <f t="shared" si="314"/>
        <v>0</v>
      </c>
    </row>
    <row r="2822" spans="1:20" ht="15" customHeight="1" x14ac:dyDescent="0.75">
      <c r="A2822" s="10">
        <v>0</v>
      </c>
      <c r="B2822" s="11">
        <v>15800</v>
      </c>
      <c r="C2822" s="11">
        <v>89765</v>
      </c>
      <c r="D2822" s="11">
        <v>111792</v>
      </c>
      <c r="E2822" s="11">
        <v>1</v>
      </c>
      <c r="F2822" s="11">
        <v>0</v>
      </c>
      <c r="G2822" s="11">
        <v>2</v>
      </c>
      <c r="H2822" s="11">
        <v>143.35553116</v>
      </c>
      <c r="I2822" s="11">
        <v>1</v>
      </c>
      <c r="J2822" s="11">
        <v>34</v>
      </c>
      <c r="K2822" s="11">
        <v>33.058835115999997</v>
      </c>
      <c r="L2822" s="11" t="s">
        <v>20</v>
      </c>
      <c r="M2822" s="11" t="s">
        <v>18</v>
      </c>
      <c r="N2822" s="11">
        <f t="shared" si="308"/>
        <v>0</v>
      </c>
      <c r="O2822" s="11">
        <f t="shared" si="309"/>
        <v>0</v>
      </c>
      <c r="P2822" s="11">
        <f t="shared" si="310"/>
        <v>0</v>
      </c>
      <c r="Q2822" s="11">
        <f t="shared" si="311"/>
        <v>0</v>
      </c>
      <c r="R2822" s="11">
        <f t="shared" si="312"/>
        <v>0</v>
      </c>
      <c r="S2822" s="11">
        <f t="shared" si="313"/>
        <v>1</v>
      </c>
      <c r="T2822" s="9">
        <f t="shared" si="314"/>
        <v>0</v>
      </c>
    </row>
    <row r="2823" spans="1:20" ht="15" customHeight="1" x14ac:dyDescent="0.75">
      <c r="A2823" s="10">
        <v>0</v>
      </c>
      <c r="B2823" s="11">
        <v>15800</v>
      </c>
      <c r="C2823" s="11"/>
      <c r="D2823" s="11">
        <v>44144</v>
      </c>
      <c r="E2823" s="11">
        <v>0</v>
      </c>
      <c r="F2823" s="11">
        <v>0</v>
      </c>
      <c r="G2823" s="11">
        <v>0</v>
      </c>
      <c r="H2823" s="11">
        <v>315.81263172000001</v>
      </c>
      <c r="I2823" s="11">
        <v>1</v>
      </c>
      <c r="J2823" s="11">
        <v>9</v>
      </c>
      <c r="K2823" s="11">
        <v>25.650384132999999</v>
      </c>
      <c r="L2823" s="11" t="s">
        <v>13</v>
      </c>
      <c r="M2823" s="11" t="s">
        <v>14</v>
      </c>
      <c r="N2823" s="11">
        <f t="shared" si="308"/>
        <v>1</v>
      </c>
      <c r="O2823" s="11">
        <f t="shared" si="309"/>
        <v>0</v>
      </c>
      <c r="P2823" s="11">
        <f t="shared" si="310"/>
        <v>1</v>
      </c>
      <c r="Q2823" s="11">
        <f t="shared" si="311"/>
        <v>0</v>
      </c>
      <c r="R2823" s="11">
        <f t="shared" si="312"/>
        <v>0</v>
      </c>
      <c r="S2823" s="11">
        <f t="shared" si="313"/>
        <v>0</v>
      </c>
      <c r="T2823" s="9">
        <f t="shared" si="314"/>
        <v>315.81263172000001</v>
      </c>
    </row>
    <row r="2824" spans="1:20" ht="15" customHeight="1" x14ac:dyDescent="0.75">
      <c r="A2824" s="10">
        <v>1</v>
      </c>
      <c r="B2824" s="11">
        <v>15800</v>
      </c>
      <c r="C2824" s="11">
        <v>58100</v>
      </c>
      <c r="D2824" s="11">
        <v>83000</v>
      </c>
      <c r="E2824" s="11">
        <v>2</v>
      </c>
      <c r="F2824" s="11">
        <v>1</v>
      </c>
      <c r="G2824" s="11">
        <v>1</v>
      </c>
      <c r="H2824" s="11">
        <v>284.06666667000002</v>
      </c>
      <c r="I2824" s="11">
        <v>4</v>
      </c>
      <c r="J2824" s="11">
        <v>27</v>
      </c>
      <c r="K2824" s="11"/>
      <c r="L2824" s="11" t="s">
        <v>20</v>
      </c>
      <c r="M2824" s="11" t="s">
        <v>18</v>
      </c>
      <c r="N2824" s="11">
        <f t="shared" si="308"/>
        <v>0</v>
      </c>
      <c r="O2824" s="11">
        <f t="shared" si="309"/>
        <v>0</v>
      </c>
      <c r="P2824" s="11">
        <f t="shared" si="310"/>
        <v>0</v>
      </c>
      <c r="Q2824" s="11">
        <f t="shared" si="311"/>
        <v>0</v>
      </c>
      <c r="R2824" s="11">
        <f t="shared" si="312"/>
        <v>0</v>
      </c>
      <c r="S2824" s="11">
        <f t="shared" si="313"/>
        <v>1</v>
      </c>
      <c r="T2824" s="9">
        <f t="shared" si="314"/>
        <v>0</v>
      </c>
    </row>
    <row r="2825" spans="1:20" ht="15" customHeight="1" x14ac:dyDescent="0.75">
      <c r="A2825" s="10">
        <v>1</v>
      </c>
      <c r="B2825" s="11">
        <v>15800</v>
      </c>
      <c r="C2825" s="11"/>
      <c r="D2825" s="11">
        <v>58995</v>
      </c>
      <c r="E2825" s="11">
        <v>1</v>
      </c>
      <c r="F2825" s="11">
        <v>2</v>
      </c>
      <c r="G2825" s="11">
        <v>3</v>
      </c>
      <c r="H2825" s="11">
        <v>194.98708812000001</v>
      </c>
      <c r="I2825" s="11">
        <v>1</v>
      </c>
      <c r="J2825" s="11">
        <v>45</v>
      </c>
      <c r="K2825" s="11">
        <v>52.203164506</v>
      </c>
      <c r="L2825" s="11" t="s">
        <v>13</v>
      </c>
      <c r="M2825" s="11" t="s">
        <v>14</v>
      </c>
      <c r="N2825" s="11">
        <f t="shared" si="308"/>
        <v>1</v>
      </c>
      <c r="O2825" s="11">
        <f t="shared" si="309"/>
        <v>0</v>
      </c>
      <c r="P2825" s="11">
        <f t="shared" si="310"/>
        <v>1</v>
      </c>
      <c r="Q2825" s="11">
        <f t="shared" si="311"/>
        <v>0</v>
      </c>
      <c r="R2825" s="11">
        <f t="shared" si="312"/>
        <v>0</v>
      </c>
      <c r="S2825" s="11">
        <f t="shared" si="313"/>
        <v>0</v>
      </c>
      <c r="T2825" s="9">
        <f t="shared" si="314"/>
        <v>194.98708812000001</v>
      </c>
    </row>
    <row r="2826" spans="1:20" ht="15" customHeight="1" x14ac:dyDescent="0.75">
      <c r="A2826" s="10">
        <v>1</v>
      </c>
      <c r="B2826" s="11">
        <v>15800</v>
      </c>
      <c r="C2826" s="11">
        <v>104913</v>
      </c>
      <c r="D2826" s="11">
        <v>121214</v>
      </c>
      <c r="E2826" s="11">
        <v>2</v>
      </c>
      <c r="F2826" s="11">
        <v>0</v>
      </c>
      <c r="G2826" s="11">
        <v>0</v>
      </c>
      <c r="H2826" s="11">
        <v>134.00383024000001</v>
      </c>
      <c r="I2826" s="11">
        <v>0</v>
      </c>
      <c r="J2826" s="11">
        <v>21</v>
      </c>
      <c r="K2826" s="11">
        <v>44.915160551</v>
      </c>
      <c r="L2826" s="11" t="s">
        <v>20</v>
      </c>
      <c r="M2826" s="11" t="s">
        <v>18</v>
      </c>
      <c r="N2826" s="11">
        <f t="shared" si="308"/>
        <v>0</v>
      </c>
      <c r="O2826" s="11">
        <f t="shared" si="309"/>
        <v>0</v>
      </c>
      <c r="P2826" s="11">
        <f t="shared" si="310"/>
        <v>0</v>
      </c>
      <c r="Q2826" s="11">
        <f t="shared" si="311"/>
        <v>0</v>
      </c>
      <c r="R2826" s="11">
        <f t="shared" si="312"/>
        <v>0</v>
      </c>
      <c r="S2826" s="11">
        <f t="shared" si="313"/>
        <v>1</v>
      </c>
      <c r="T2826" s="9">
        <f t="shared" si="314"/>
        <v>0</v>
      </c>
    </row>
    <row r="2827" spans="1:20" ht="15" customHeight="1" x14ac:dyDescent="0.75">
      <c r="A2827" s="10">
        <v>0</v>
      </c>
      <c r="B2827" s="11">
        <v>15800</v>
      </c>
      <c r="C2827" s="11">
        <v>51163</v>
      </c>
      <c r="D2827" s="11">
        <v>157644</v>
      </c>
      <c r="E2827" s="11">
        <v>19</v>
      </c>
      <c r="F2827" s="11">
        <v>0</v>
      </c>
      <c r="G2827" s="11">
        <v>0</v>
      </c>
      <c r="H2827" s="11">
        <v>239.22478942999999</v>
      </c>
      <c r="I2827" s="11">
        <v>0</v>
      </c>
      <c r="J2827" s="11">
        <v>28</v>
      </c>
      <c r="K2827" s="11">
        <v>20.747520521999999</v>
      </c>
      <c r="L2827" s="11" t="s">
        <v>20</v>
      </c>
      <c r="M2827" s="11" t="s">
        <v>18</v>
      </c>
      <c r="N2827" s="11">
        <f t="shared" si="308"/>
        <v>0</v>
      </c>
      <c r="O2827" s="11">
        <f t="shared" si="309"/>
        <v>0</v>
      </c>
      <c r="P2827" s="11">
        <f t="shared" si="310"/>
        <v>0</v>
      </c>
      <c r="Q2827" s="11">
        <f t="shared" si="311"/>
        <v>0</v>
      </c>
      <c r="R2827" s="11">
        <f t="shared" si="312"/>
        <v>0</v>
      </c>
      <c r="S2827" s="11">
        <f t="shared" si="313"/>
        <v>1</v>
      </c>
      <c r="T2827" s="9">
        <f t="shared" si="314"/>
        <v>0</v>
      </c>
    </row>
    <row r="2828" spans="1:20" ht="15" customHeight="1" x14ac:dyDescent="0.75">
      <c r="A2828" s="10">
        <v>0</v>
      </c>
      <c r="B2828" s="11">
        <v>15800</v>
      </c>
      <c r="C2828" s="11">
        <v>101246</v>
      </c>
      <c r="D2828" s="11">
        <v>142340</v>
      </c>
      <c r="E2828" s="11">
        <v>2</v>
      </c>
      <c r="F2828" s="11"/>
      <c r="G2828" s="11"/>
      <c r="H2828" s="11">
        <v>109.29393259</v>
      </c>
      <c r="I2828" s="11">
        <v>2</v>
      </c>
      <c r="J2828" s="11">
        <v>16</v>
      </c>
      <c r="K2828" s="11">
        <v>33.770828549000001</v>
      </c>
      <c r="L2828" s="11" t="s">
        <v>20</v>
      </c>
      <c r="M2828" s="11" t="s">
        <v>15</v>
      </c>
      <c r="N2828" s="11">
        <f t="shared" si="308"/>
        <v>0</v>
      </c>
      <c r="O2828" s="11">
        <f t="shared" si="309"/>
        <v>0</v>
      </c>
      <c r="P2828" s="11">
        <f t="shared" si="310"/>
        <v>0</v>
      </c>
      <c r="Q2828" s="11">
        <f t="shared" si="311"/>
        <v>1</v>
      </c>
      <c r="R2828" s="11">
        <f t="shared" si="312"/>
        <v>0</v>
      </c>
      <c r="S2828" s="11">
        <f t="shared" si="313"/>
        <v>0</v>
      </c>
      <c r="T2828" s="9">
        <f t="shared" si="314"/>
        <v>0</v>
      </c>
    </row>
    <row r="2829" spans="1:20" ht="15" customHeight="1" x14ac:dyDescent="0.75">
      <c r="A2829" s="10">
        <v>0</v>
      </c>
      <c r="B2829" s="11">
        <v>15800</v>
      </c>
      <c r="C2829" s="11">
        <v>78905</v>
      </c>
      <c r="D2829" s="11">
        <v>97628</v>
      </c>
      <c r="E2829" s="11">
        <v>0</v>
      </c>
      <c r="F2829" s="11">
        <v>0</v>
      </c>
      <c r="G2829" s="11">
        <v>0</v>
      </c>
      <c r="H2829" s="11">
        <v>152.17113748</v>
      </c>
      <c r="I2829" s="11">
        <v>0</v>
      </c>
      <c r="J2829" s="11">
        <v>23</v>
      </c>
      <c r="K2829" s="11">
        <v>42.218282221000003</v>
      </c>
      <c r="L2829" s="11" t="s">
        <v>20</v>
      </c>
      <c r="M2829" s="11" t="s">
        <v>14</v>
      </c>
      <c r="N2829" s="11">
        <f t="shared" si="308"/>
        <v>0</v>
      </c>
      <c r="O2829" s="11">
        <f t="shared" si="309"/>
        <v>0</v>
      </c>
      <c r="P2829" s="11">
        <f t="shared" si="310"/>
        <v>1</v>
      </c>
      <c r="Q2829" s="11">
        <f t="shared" si="311"/>
        <v>0</v>
      </c>
      <c r="R2829" s="11">
        <f t="shared" si="312"/>
        <v>0</v>
      </c>
      <c r="S2829" s="11">
        <f t="shared" si="313"/>
        <v>0</v>
      </c>
      <c r="T2829" s="9">
        <f t="shared" si="314"/>
        <v>0</v>
      </c>
    </row>
    <row r="2830" spans="1:20" ht="15" customHeight="1" x14ac:dyDescent="0.75">
      <c r="A2830" s="10">
        <v>1</v>
      </c>
      <c r="B2830" s="11">
        <v>15800</v>
      </c>
      <c r="C2830" s="11">
        <v>74815</v>
      </c>
      <c r="D2830" s="11">
        <v>89721</v>
      </c>
      <c r="E2830" s="11">
        <v>16</v>
      </c>
      <c r="F2830" s="11">
        <v>0</v>
      </c>
      <c r="G2830" s="11">
        <v>0</v>
      </c>
      <c r="H2830" s="11"/>
      <c r="I2830" s="11">
        <v>0</v>
      </c>
      <c r="J2830" s="11">
        <v>0</v>
      </c>
      <c r="K2830" s="11">
        <v>37.984504628000003</v>
      </c>
      <c r="L2830" s="11" t="s">
        <v>20</v>
      </c>
      <c r="M2830" s="11" t="s">
        <v>17</v>
      </c>
      <c r="N2830" s="11">
        <f t="shared" si="308"/>
        <v>0</v>
      </c>
      <c r="O2830" s="11">
        <f t="shared" si="309"/>
        <v>1</v>
      </c>
      <c r="P2830" s="11">
        <f t="shared" si="310"/>
        <v>0</v>
      </c>
      <c r="Q2830" s="11">
        <f t="shared" si="311"/>
        <v>0</v>
      </c>
      <c r="R2830" s="11">
        <f t="shared" si="312"/>
        <v>0</v>
      </c>
      <c r="S2830" s="11">
        <f t="shared" si="313"/>
        <v>0</v>
      </c>
      <c r="T2830" s="9">
        <f t="shared" si="314"/>
        <v>0</v>
      </c>
    </row>
    <row r="2831" spans="1:20" ht="15" customHeight="1" x14ac:dyDescent="0.75">
      <c r="A2831" s="10">
        <v>0</v>
      </c>
      <c r="B2831" s="11">
        <v>15800</v>
      </c>
      <c r="C2831" s="11">
        <v>24939</v>
      </c>
      <c r="D2831" s="11">
        <v>39285</v>
      </c>
      <c r="E2831" s="11">
        <v>2</v>
      </c>
      <c r="F2831" s="11">
        <v>0</v>
      </c>
      <c r="G2831" s="11">
        <v>0</v>
      </c>
      <c r="H2831" s="11">
        <v>209.03744147</v>
      </c>
      <c r="I2831" s="11">
        <v>0</v>
      </c>
      <c r="J2831" s="11">
        <v>16</v>
      </c>
      <c r="K2831" s="11">
        <v>38.888128371000001</v>
      </c>
      <c r="L2831" s="11"/>
      <c r="M2831" s="11" t="s">
        <v>15</v>
      </c>
      <c r="N2831" s="11">
        <f t="shared" si="308"/>
        <v>0</v>
      </c>
      <c r="O2831" s="11">
        <f t="shared" si="309"/>
        <v>0</v>
      </c>
      <c r="P2831" s="11">
        <f t="shared" si="310"/>
        <v>0</v>
      </c>
      <c r="Q2831" s="11">
        <f t="shared" si="311"/>
        <v>1</v>
      </c>
      <c r="R2831" s="11">
        <f t="shared" si="312"/>
        <v>0</v>
      </c>
      <c r="S2831" s="11">
        <f t="shared" si="313"/>
        <v>0</v>
      </c>
      <c r="T2831" s="9">
        <f t="shared" si="314"/>
        <v>0</v>
      </c>
    </row>
    <row r="2832" spans="1:20" ht="15" customHeight="1" x14ac:dyDescent="0.75">
      <c r="A2832" s="10">
        <v>0</v>
      </c>
      <c r="B2832" s="11">
        <v>15800</v>
      </c>
      <c r="C2832" s="11">
        <v>103537</v>
      </c>
      <c r="D2832" s="11">
        <v>111139</v>
      </c>
      <c r="E2832" s="11">
        <v>3</v>
      </c>
      <c r="F2832" s="11">
        <v>0</v>
      </c>
      <c r="G2832" s="11">
        <v>1</v>
      </c>
      <c r="H2832" s="11">
        <v>252.26775757999999</v>
      </c>
      <c r="I2832" s="11">
        <v>1</v>
      </c>
      <c r="J2832" s="11">
        <v>34</v>
      </c>
      <c r="K2832" s="11">
        <v>27.674063964999998</v>
      </c>
      <c r="L2832" s="11" t="s">
        <v>20</v>
      </c>
      <c r="M2832" s="11" t="s">
        <v>15</v>
      </c>
      <c r="N2832" s="11">
        <f t="shared" si="308"/>
        <v>0</v>
      </c>
      <c r="O2832" s="11">
        <f t="shared" si="309"/>
        <v>0</v>
      </c>
      <c r="P2832" s="11">
        <f t="shared" si="310"/>
        <v>0</v>
      </c>
      <c r="Q2832" s="11">
        <f t="shared" si="311"/>
        <v>1</v>
      </c>
      <c r="R2832" s="11">
        <f t="shared" si="312"/>
        <v>0</v>
      </c>
      <c r="S2832" s="11">
        <f t="shared" si="313"/>
        <v>0</v>
      </c>
      <c r="T2832" s="9">
        <f t="shared" si="314"/>
        <v>0</v>
      </c>
    </row>
    <row r="2833" spans="1:20" ht="15" customHeight="1" x14ac:dyDescent="0.75">
      <c r="A2833" s="10">
        <v>0</v>
      </c>
      <c r="B2833" s="11">
        <v>15800</v>
      </c>
      <c r="C2833" s="11">
        <v>102552</v>
      </c>
      <c r="D2833" s="11">
        <v>138171</v>
      </c>
      <c r="E2833" s="11">
        <v>13</v>
      </c>
      <c r="F2833" s="11">
        <v>0</v>
      </c>
      <c r="G2833" s="11">
        <v>0</v>
      </c>
      <c r="H2833" s="11">
        <v>116.76318442</v>
      </c>
      <c r="I2833" s="11">
        <v>4</v>
      </c>
      <c r="J2833" s="11">
        <v>21</v>
      </c>
      <c r="K2833" s="11">
        <v>35.113150486999999</v>
      </c>
      <c r="L2833" s="11" t="s">
        <v>13</v>
      </c>
      <c r="M2833" s="11" t="s">
        <v>18</v>
      </c>
      <c r="N2833" s="11">
        <f t="shared" si="308"/>
        <v>1</v>
      </c>
      <c r="O2833" s="11">
        <f t="shared" si="309"/>
        <v>0</v>
      </c>
      <c r="P2833" s="11">
        <f t="shared" si="310"/>
        <v>0</v>
      </c>
      <c r="Q2833" s="11">
        <f t="shared" si="311"/>
        <v>0</v>
      </c>
      <c r="R2833" s="11">
        <f t="shared" si="312"/>
        <v>0</v>
      </c>
      <c r="S2833" s="11">
        <f t="shared" si="313"/>
        <v>1</v>
      </c>
      <c r="T2833" s="9">
        <f t="shared" si="314"/>
        <v>116.76318442</v>
      </c>
    </row>
    <row r="2834" spans="1:20" ht="15" customHeight="1" x14ac:dyDescent="0.75">
      <c r="A2834" s="10">
        <v>0</v>
      </c>
      <c r="B2834" s="11">
        <v>15800</v>
      </c>
      <c r="C2834" s="11">
        <v>58388</v>
      </c>
      <c r="D2834" s="11">
        <v>100944</v>
      </c>
      <c r="E2834" s="11">
        <v>0</v>
      </c>
      <c r="F2834" s="11">
        <v>0</v>
      </c>
      <c r="G2834" s="11">
        <v>3</v>
      </c>
      <c r="H2834" s="11">
        <v>51.525147533999998</v>
      </c>
      <c r="I2834" s="11">
        <v>1</v>
      </c>
      <c r="J2834" s="11">
        <v>10</v>
      </c>
      <c r="K2834" s="11">
        <v>39.862520134999997</v>
      </c>
      <c r="L2834" s="11" t="s">
        <v>13</v>
      </c>
      <c r="M2834" s="11" t="s">
        <v>14</v>
      </c>
      <c r="N2834" s="11">
        <f t="shared" si="308"/>
        <v>1</v>
      </c>
      <c r="O2834" s="11">
        <f t="shared" si="309"/>
        <v>0</v>
      </c>
      <c r="P2834" s="11">
        <f t="shared" si="310"/>
        <v>1</v>
      </c>
      <c r="Q2834" s="11">
        <f t="shared" si="311"/>
        <v>0</v>
      </c>
      <c r="R2834" s="11">
        <f t="shared" si="312"/>
        <v>0</v>
      </c>
      <c r="S2834" s="11">
        <f t="shared" si="313"/>
        <v>0</v>
      </c>
      <c r="T2834" s="9">
        <f t="shared" si="314"/>
        <v>51.525147533999998</v>
      </c>
    </row>
    <row r="2835" spans="1:20" ht="15" customHeight="1" x14ac:dyDescent="0.75">
      <c r="A2835" s="10">
        <v>0</v>
      </c>
      <c r="B2835" s="11">
        <v>15800</v>
      </c>
      <c r="C2835" s="11"/>
      <c r="D2835" s="11">
        <v>96579</v>
      </c>
      <c r="E2835" s="11">
        <v>28</v>
      </c>
      <c r="F2835" s="11">
        <v>0</v>
      </c>
      <c r="G2835" s="11">
        <v>0</v>
      </c>
      <c r="H2835" s="11">
        <v>328.21049263999998</v>
      </c>
      <c r="I2835" s="11">
        <v>0</v>
      </c>
      <c r="J2835" s="11">
        <v>15</v>
      </c>
      <c r="K2835" s="11">
        <v>12.1535212</v>
      </c>
      <c r="L2835" s="11" t="s">
        <v>20</v>
      </c>
      <c r="M2835" s="11" t="s">
        <v>15</v>
      </c>
      <c r="N2835" s="11">
        <f t="shared" si="308"/>
        <v>0</v>
      </c>
      <c r="O2835" s="11">
        <f t="shared" si="309"/>
        <v>0</v>
      </c>
      <c r="P2835" s="11">
        <f t="shared" si="310"/>
        <v>0</v>
      </c>
      <c r="Q2835" s="11">
        <f t="shared" si="311"/>
        <v>1</v>
      </c>
      <c r="R2835" s="11">
        <f t="shared" si="312"/>
        <v>0</v>
      </c>
      <c r="S2835" s="11">
        <f t="shared" si="313"/>
        <v>0</v>
      </c>
      <c r="T2835" s="9">
        <f t="shared" si="314"/>
        <v>0</v>
      </c>
    </row>
    <row r="2836" spans="1:20" ht="15" customHeight="1" x14ac:dyDescent="0.75">
      <c r="A2836" s="10">
        <v>0</v>
      </c>
      <c r="B2836" s="11">
        <v>15800</v>
      </c>
      <c r="C2836" s="11">
        <v>71820</v>
      </c>
      <c r="D2836" s="11">
        <v>89739</v>
      </c>
      <c r="E2836" s="11">
        <v>0</v>
      </c>
      <c r="F2836" s="11">
        <v>1</v>
      </c>
      <c r="G2836" s="11">
        <v>1</v>
      </c>
      <c r="H2836" s="11">
        <v>122.95558706</v>
      </c>
      <c r="I2836" s="11">
        <v>1</v>
      </c>
      <c r="J2836" s="11">
        <v>25</v>
      </c>
      <c r="K2836" s="11">
        <v>33.519070442999997</v>
      </c>
      <c r="L2836" s="11" t="s">
        <v>20</v>
      </c>
      <c r="M2836" s="11" t="s">
        <v>14</v>
      </c>
      <c r="N2836" s="11">
        <f t="shared" si="308"/>
        <v>0</v>
      </c>
      <c r="O2836" s="11">
        <f t="shared" si="309"/>
        <v>0</v>
      </c>
      <c r="P2836" s="11">
        <f t="shared" si="310"/>
        <v>1</v>
      </c>
      <c r="Q2836" s="11">
        <f t="shared" si="311"/>
        <v>0</v>
      </c>
      <c r="R2836" s="11">
        <f t="shared" si="312"/>
        <v>0</v>
      </c>
      <c r="S2836" s="11">
        <f t="shared" si="313"/>
        <v>0</v>
      </c>
      <c r="T2836" s="9">
        <f t="shared" si="314"/>
        <v>0</v>
      </c>
    </row>
    <row r="2837" spans="1:20" ht="15" customHeight="1" x14ac:dyDescent="0.75">
      <c r="A2837" s="10">
        <v>0</v>
      </c>
      <c r="B2837" s="11">
        <v>15800</v>
      </c>
      <c r="C2837" s="11">
        <v>94363</v>
      </c>
      <c r="D2837" s="11">
        <v>128434</v>
      </c>
      <c r="E2837" s="11">
        <v>4</v>
      </c>
      <c r="F2837" s="11"/>
      <c r="G2837" s="11"/>
      <c r="H2837" s="11">
        <v>241.73612588</v>
      </c>
      <c r="I2837" s="11">
        <v>2</v>
      </c>
      <c r="J2837" s="11">
        <v>42</v>
      </c>
      <c r="K2837" s="11">
        <v>39.221891679000002</v>
      </c>
      <c r="L2837" s="11" t="s">
        <v>20</v>
      </c>
      <c r="M2837" s="11" t="s">
        <v>17</v>
      </c>
      <c r="N2837" s="11">
        <f t="shared" si="308"/>
        <v>0</v>
      </c>
      <c r="O2837" s="11">
        <f t="shared" si="309"/>
        <v>1</v>
      </c>
      <c r="P2837" s="11">
        <f t="shared" si="310"/>
        <v>0</v>
      </c>
      <c r="Q2837" s="11">
        <f t="shared" si="311"/>
        <v>0</v>
      </c>
      <c r="R2837" s="11">
        <f t="shared" si="312"/>
        <v>0</v>
      </c>
      <c r="S2837" s="11">
        <f t="shared" si="313"/>
        <v>0</v>
      </c>
      <c r="T2837" s="9">
        <f t="shared" si="314"/>
        <v>0</v>
      </c>
    </row>
    <row r="2838" spans="1:20" ht="15" customHeight="1" x14ac:dyDescent="0.75">
      <c r="A2838" s="10">
        <v>0</v>
      </c>
      <c r="B2838" s="11">
        <v>15800</v>
      </c>
      <c r="C2838" s="11">
        <v>41661</v>
      </c>
      <c r="D2838" s="11">
        <v>80457</v>
      </c>
      <c r="E2838" s="11">
        <v>3</v>
      </c>
      <c r="F2838" s="11">
        <v>0</v>
      </c>
      <c r="G2838" s="11">
        <v>1</v>
      </c>
      <c r="H2838" s="11">
        <v>137.31750781</v>
      </c>
      <c r="I2838" s="11">
        <v>0</v>
      </c>
      <c r="J2838" s="11">
        <v>8</v>
      </c>
      <c r="K2838" s="11">
        <v>27.434094849000001</v>
      </c>
      <c r="L2838" s="11" t="s">
        <v>20</v>
      </c>
      <c r="M2838" s="11" t="s">
        <v>17</v>
      </c>
      <c r="N2838" s="11">
        <f t="shared" si="308"/>
        <v>0</v>
      </c>
      <c r="O2838" s="11">
        <f t="shared" si="309"/>
        <v>1</v>
      </c>
      <c r="P2838" s="11">
        <f t="shared" si="310"/>
        <v>0</v>
      </c>
      <c r="Q2838" s="11">
        <f t="shared" si="311"/>
        <v>0</v>
      </c>
      <c r="R2838" s="11">
        <f t="shared" si="312"/>
        <v>0</v>
      </c>
      <c r="S2838" s="11">
        <f t="shared" si="313"/>
        <v>0</v>
      </c>
      <c r="T2838" s="9">
        <f t="shared" si="314"/>
        <v>0</v>
      </c>
    </row>
    <row r="2839" spans="1:20" ht="15" customHeight="1" x14ac:dyDescent="0.75">
      <c r="A2839" s="10">
        <v>0</v>
      </c>
      <c r="B2839" s="11">
        <v>15800</v>
      </c>
      <c r="C2839" s="11"/>
      <c r="D2839" s="11">
        <v>96642</v>
      </c>
      <c r="E2839" s="11">
        <v>26</v>
      </c>
      <c r="F2839" s="11">
        <v>0</v>
      </c>
      <c r="G2839" s="11">
        <v>0</v>
      </c>
      <c r="H2839" s="11">
        <v>335.15468819</v>
      </c>
      <c r="I2839" s="11">
        <v>0</v>
      </c>
      <c r="J2839" s="11">
        <v>16</v>
      </c>
      <c r="K2839" s="11">
        <v>12.706937983</v>
      </c>
      <c r="L2839" s="11" t="s">
        <v>20</v>
      </c>
      <c r="M2839" s="11" t="s">
        <v>15</v>
      </c>
      <c r="N2839" s="11">
        <f t="shared" si="308"/>
        <v>0</v>
      </c>
      <c r="O2839" s="11">
        <f t="shared" si="309"/>
        <v>0</v>
      </c>
      <c r="P2839" s="11">
        <f t="shared" si="310"/>
        <v>0</v>
      </c>
      <c r="Q2839" s="11">
        <f t="shared" si="311"/>
        <v>1</v>
      </c>
      <c r="R2839" s="11">
        <f t="shared" si="312"/>
        <v>0</v>
      </c>
      <c r="S2839" s="11">
        <f t="shared" si="313"/>
        <v>0</v>
      </c>
      <c r="T2839" s="9">
        <f t="shared" si="314"/>
        <v>0</v>
      </c>
    </row>
    <row r="2840" spans="1:20" ht="15" customHeight="1" x14ac:dyDescent="0.75">
      <c r="A2840" s="10">
        <v>0</v>
      </c>
      <c r="B2840" s="11">
        <v>15800</v>
      </c>
      <c r="C2840" s="11">
        <v>20665</v>
      </c>
      <c r="D2840" s="11">
        <v>43790</v>
      </c>
      <c r="E2840" s="11">
        <v>8</v>
      </c>
      <c r="F2840" s="11">
        <v>0</v>
      </c>
      <c r="G2840" s="11">
        <v>0</v>
      </c>
      <c r="H2840" s="11">
        <v>108.41393655</v>
      </c>
      <c r="I2840" s="11">
        <v>0</v>
      </c>
      <c r="J2840" s="11">
        <v>11</v>
      </c>
      <c r="K2840" s="11">
        <v>22.826892442999998</v>
      </c>
      <c r="L2840" s="11" t="s">
        <v>20</v>
      </c>
      <c r="M2840" s="11" t="s">
        <v>17</v>
      </c>
      <c r="N2840" s="11">
        <f t="shared" si="308"/>
        <v>0</v>
      </c>
      <c r="O2840" s="11">
        <f t="shared" si="309"/>
        <v>1</v>
      </c>
      <c r="P2840" s="11">
        <f t="shared" si="310"/>
        <v>0</v>
      </c>
      <c r="Q2840" s="11">
        <f t="shared" si="311"/>
        <v>0</v>
      </c>
      <c r="R2840" s="11">
        <f t="shared" si="312"/>
        <v>0</v>
      </c>
      <c r="S2840" s="11">
        <f t="shared" si="313"/>
        <v>0</v>
      </c>
      <c r="T2840" s="9">
        <f t="shared" si="314"/>
        <v>0</v>
      </c>
    </row>
    <row r="2841" spans="1:20" ht="15" customHeight="1" x14ac:dyDescent="0.75">
      <c r="A2841" s="10">
        <v>1</v>
      </c>
      <c r="B2841" s="11">
        <v>15800</v>
      </c>
      <c r="C2841" s="11">
        <v>42504</v>
      </c>
      <c r="D2841" s="11">
        <v>64847</v>
      </c>
      <c r="E2841" s="11"/>
      <c r="F2841" s="11">
        <v>0</v>
      </c>
      <c r="G2841" s="11">
        <v>0</v>
      </c>
      <c r="H2841" s="11">
        <v>120.73801297999999</v>
      </c>
      <c r="I2841" s="11">
        <v>2</v>
      </c>
      <c r="J2841" s="11">
        <v>18</v>
      </c>
      <c r="K2841" s="11">
        <v>36.834457555</v>
      </c>
      <c r="L2841" s="11" t="s">
        <v>13</v>
      </c>
      <c r="M2841" s="11" t="s">
        <v>14</v>
      </c>
      <c r="N2841" s="11">
        <f t="shared" si="308"/>
        <v>1</v>
      </c>
      <c r="O2841" s="11">
        <f t="shared" si="309"/>
        <v>0</v>
      </c>
      <c r="P2841" s="11">
        <f t="shared" si="310"/>
        <v>1</v>
      </c>
      <c r="Q2841" s="11">
        <f t="shared" si="311"/>
        <v>0</v>
      </c>
      <c r="R2841" s="11">
        <f t="shared" si="312"/>
        <v>0</v>
      </c>
      <c r="S2841" s="11">
        <f t="shared" si="313"/>
        <v>0</v>
      </c>
      <c r="T2841" s="9">
        <f t="shared" si="314"/>
        <v>120.73801297999999</v>
      </c>
    </row>
    <row r="2842" spans="1:20" ht="15" customHeight="1" x14ac:dyDescent="0.75">
      <c r="A2842" s="10">
        <v>0</v>
      </c>
      <c r="B2842" s="11">
        <v>15800</v>
      </c>
      <c r="C2842" s="11">
        <v>46716</v>
      </c>
      <c r="D2842" s="11">
        <v>60231</v>
      </c>
      <c r="E2842" s="11">
        <v>3</v>
      </c>
      <c r="F2842" s="11">
        <v>0</v>
      </c>
      <c r="G2842" s="11">
        <v>0</v>
      </c>
      <c r="H2842" s="11">
        <v>191.32373688999999</v>
      </c>
      <c r="I2842" s="11">
        <v>0</v>
      </c>
      <c r="J2842" s="11">
        <v>13</v>
      </c>
      <c r="K2842" s="11">
        <v>28.053604481000001</v>
      </c>
      <c r="L2842" s="11" t="s">
        <v>20</v>
      </c>
      <c r="M2842" s="11" t="s">
        <v>14</v>
      </c>
      <c r="N2842" s="11">
        <f t="shared" si="308"/>
        <v>0</v>
      </c>
      <c r="O2842" s="11">
        <f t="shared" si="309"/>
        <v>0</v>
      </c>
      <c r="P2842" s="11">
        <f t="shared" si="310"/>
        <v>1</v>
      </c>
      <c r="Q2842" s="11">
        <f t="shared" si="311"/>
        <v>0</v>
      </c>
      <c r="R2842" s="11">
        <f t="shared" si="312"/>
        <v>0</v>
      </c>
      <c r="S2842" s="11">
        <f t="shared" si="313"/>
        <v>0</v>
      </c>
      <c r="T2842" s="9">
        <f t="shared" si="314"/>
        <v>0</v>
      </c>
    </row>
    <row r="2843" spans="1:20" ht="15" customHeight="1" x14ac:dyDescent="0.75">
      <c r="A2843" s="10">
        <v>1</v>
      </c>
      <c r="B2843" s="11">
        <v>15800</v>
      </c>
      <c r="C2843" s="11">
        <v>69928</v>
      </c>
      <c r="D2843" s="11"/>
      <c r="E2843" s="11">
        <v>23</v>
      </c>
      <c r="F2843" s="11">
        <v>0</v>
      </c>
      <c r="G2843" s="11">
        <v>3</v>
      </c>
      <c r="H2843" s="11">
        <v>82.443985587</v>
      </c>
      <c r="I2843" s="11">
        <v>1</v>
      </c>
      <c r="J2843" s="11">
        <v>14</v>
      </c>
      <c r="K2843" s="11">
        <v>32.327262456</v>
      </c>
      <c r="L2843" s="11"/>
      <c r="M2843" s="11" t="s">
        <v>14</v>
      </c>
      <c r="N2843" s="11">
        <f t="shared" si="308"/>
        <v>0</v>
      </c>
      <c r="O2843" s="11">
        <f t="shared" si="309"/>
        <v>0</v>
      </c>
      <c r="P2843" s="11">
        <f t="shared" si="310"/>
        <v>1</v>
      </c>
      <c r="Q2843" s="11">
        <f t="shared" si="311"/>
        <v>0</v>
      </c>
      <c r="R2843" s="11">
        <f t="shared" si="312"/>
        <v>0</v>
      </c>
      <c r="S2843" s="11">
        <f t="shared" si="313"/>
        <v>0</v>
      </c>
      <c r="T2843" s="9">
        <f t="shared" si="314"/>
        <v>0</v>
      </c>
    </row>
    <row r="2844" spans="1:20" ht="15" customHeight="1" x14ac:dyDescent="0.75">
      <c r="A2844" s="10">
        <v>0</v>
      </c>
      <c r="B2844" s="11">
        <v>15800</v>
      </c>
      <c r="C2844" s="11">
        <v>74575</v>
      </c>
      <c r="D2844" s="11">
        <v>95815</v>
      </c>
      <c r="E2844" s="11">
        <v>7</v>
      </c>
      <c r="F2844" s="11">
        <v>2</v>
      </c>
      <c r="G2844" s="11">
        <v>0</v>
      </c>
      <c r="H2844" s="11">
        <v>69.581348102000007</v>
      </c>
      <c r="I2844" s="11">
        <v>0</v>
      </c>
      <c r="J2844" s="11">
        <v>21</v>
      </c>
      <c r="K2844" s="11">
        <v>24.108726875999999</v>
      </c>
      <c r="L2844" s="11" t="s">
        <v>20</v>
      </c>
      <c r="M2844" s="11" t="s">
        <v>14</v>
      </c>
      <c r="N2844" s="11">
        <f t="shared" si="308"/>
        <v>0</v>
      </c>
      <c r="O2844" s="11">
        <f t="shared" si="309"/>
        <v>0</v>
      </c>
      <c r="P2844" s="11">
        <f t="shared" si="310"/>
        <v>1</v>
      </c>
      <c r="Q2844" s="11">
        <f t="shared" si="311"/>
        <v>0</v>
      </c>
      <c r="R2844" s="11">
        <f t="shared" si="312"/>
        <v>0</v>
      </c>
      <c r="S2844" s="11">
        <f t="shared" si="313"/>
        <v>0</v>
      </c>
      <c r="T2844" s="9">
        <f t="shared" si="314"/>
        <v>0</v>
      </c>
    </row>
    <row r="2845" spans="1:20" ht="15" customHeight="1" x14ac:dyDescent="0.75">
      <c r="A2845" s="10">
        <v>0</v>
      </c>
      <c r="B2845" s="11">
        <v>15900</v>
      </c>
      <c r="C2845" s="11">
        <v>95120</v>
      </c>
      <c r="D2845" s="11">
        <v>114674</v>
      </c>
      <c r="E2845" s="11">
        <v>4</v>
      </c>
      <c r="F2845" s="11">
        <v>0</v>
      </c>
      <c r="G2845" s="11">
        <v>1</v>
      </c>
      <c r="H2845" s="11">
        <v>278.89205929000002</v>
      </c>
      <c r="I2845" s="11">
        <v>0</v>
      </c>
      <c r="J2845" s="11">
        <v>34</v>
      </c>
      <c r="K2845" s="11">
        <v>28.232296780999999</v>
      </c>
      <c r="L2845" s="11" t="s">
        <v>20</v>
      </c>
      <c r="M2845" s="11" t="s">
        <v>15</v>
      </c>
      <c r="N2845" s="11">
        <f t="shared" si="308"/>
        <v>0</v>
      </c>
      <c r="O2845" s="11">
        <f t="shared" si="309"/>
        <v>0</v>
      </c>
      <c r="P2845" s="11">
        <f t="shared" si="310"/>
        <v>0</v>
      </c>
      <c r="Q2845" s="11">
        <f t="shared" si="311"/>
        <v>1</v>
      </c>
      <c r="R2845" s="11">
        <f t="shared" si="312"/>
        <v>0</v>
      </c>
      <c r="S2845" s="11">
        <f t="shared" si="313"/>
        <v>0</v>
      </c>
      <c r="T2845" s="9">
        <f t="shared" si="314"/>
        <v>0</v>
      </c>
    </row>
    <row r="2846" spans="1:20" ht="15" customHeight="1" x14ac:dyDescent="0.75">
      <c r="A2846" s="10">
        <v>0</v>
      </c>
      <c r="B2846" s="11">
        <v>15900</v>
      </c>
      <c r="C2846" s="11">
        <v>46731</v>
      </c>
      <c r="D2846" s="11">
        <v>71521</v>
      </c>
      <c r="E2846" s="11">
        <v>18</v>
      </c>
      <c r="F2846" s="11">
        <v>0</v>
      </c>
      <c r="G2846" s="11">
        <v>0</v>
      </c>
      <c r="H2846" s="11">
        <v>192.14423547000001</v>
      </c>
      <c r="I2846" s="11">
        <v>0</v>
      </c>
      <c r="J2846" s="11">
        <v>22</v>
      </c>
      <c r="K2846" s="11">
        <v>40.361769905999999</v>
      </c>
      <c r="L2846" s="11" t="s">
        <v>20</v>
      </c>
      <c r="M2846" s="11" t="s">
        <v>18</v>
      </c>
      <c r="N2846" s="11">
        <f t="shared" si="308"/>
        <v>0</v>
      </c>
      <c r="O2846" s="11">
        <f t="shared" si="309"/>
        <v>0</v>
      </c>
      <c r="P2846" s="11">
        <f t="shared" si="310"/>
        <v>0</v>
      </c>
      <c r="Q2846" s="11">
        <f t="shared" si="311"/>
        <v>0</v>
      </c>
      <c r="R2846" s="11">
        <f t="shared" si="312"/>
        <v>0</v>
      </c>
      <c r="S2846" s="11">
        <f t="shared" si="313"/>
        <v>1</v>
      </c>
      <c r="T2846" s="9">
        <f t="shared" si="314"/>
        <v>0</v>
      </c>
    </row>
    <row r="2847" spans="1:20" ht="15" customHeight="1" x14ac:dyDescent="0.75">
      <c r="A2847" s="10">
        <v>0</v>
      </c>
      <c r="B2847" s="11">
        <v>15900</v>
      </c>
      <c r="C2847" s="11">
        <v>96854</v>
      </c>
      <c r="D2847" s="11">
        <v>156450</v>
      </c>
      <c r="E2847" s="11">
        <v>1</v>
      </c>
      <c r="F2847" s="11">
        <v>0</v>
      </c>
      <c r="G2847" s="11">
        <v>0</v>
      </c>
      <c r="H2847" s="11">
        <v>212.66600460999999</v>
      </c>
      <c r="I2847" s="11">
        <v>0</v>
      </c>
      <c r="J2847" s="11">
        <v>19</v>
      </c>
      <c r="K2847" s="11">
        <v>40.213384582000003</v>
      </c>
      <c r="L2847" s="11" t="s">
        <v>20</v>
      </c>
      <c r="M2847" s="11" t="s">
        <v>17</v>
      </c>
      <c r="N2847" s="11">
        <f t="shared" si="308"/>
        <v>0</v>
      </c>
      <c r="O2847" s="11">
        <f t="shared" si="309"/>
        <v>1</v>
      </c>
      <c r="P2847" s="11">
        <f t="shared" si="310"/>
        <v>0</v>
      </c>
      <c r="Q2847" s="11">
        <f t="shared" si="311"/>
        <v>0</v>
      </c>
      <c r="R2847" s="11">
        <f t="shared" si="312"/>
        <v>0</v>
      </c>
      <c r="S2847" s="11">
        <f t="shared" si="313"/>
        <v>0</v>
      </c>
      <c r="T2847" s="9">
        <f t="shared" si="314"/>
        <v>0</v>
      </c>
    </row>
    <row r="2848" spans="1:20" ht="15" customHeight="1" x14ac:dyDescent="0.75">
      <c r="A2848" s="10">
        <v>0</v>
      </c>
      <c r="B2848" s="11">
        <v>15900</v>
      </c>
      <c r="C2848" s="11">
        <v>65827</v>
      </c>
      <c r="D2848" s="11">
        <v>97935</v>
      </c>
      <c r="E2848" s="11">
        <v>1</v>
      </c>
      <c r="F2848" s="11">
        <v>0</v>
      </c>
      <c r="G2848" s="11">
        <v>0</v>
      </c>
      <c r="H2848" s="11">
        <v>160.41695863000001</v>
      </c>
      <c r="I2848" s="11">
        <v>4</v>
      </c>
      <c r="J2848" s="11">
        <v>20</v>
      </c>
      <c r="K2848" s="11">
        <v>32.600202729999999</v>
      </c>
      <c r="L2848" s="11" t="s">
        <v>20</v>
      </c>
      <c r="M2848" s="11" t="s">
        <v>15</v>
      </c>
      <c r="N2848" s="11">
        <f t="shared" si="308"/>
        <v>0</v>
      </c>
      <c r="O2848" s="11">
        <f t="shared" si="309"/>
        <v>0</v>
      </c>
      <c r="P2848" s="11">
        <f t="shared" si="310"/>
        <v>0</v>
      </c>
      <c r="Q2848" s="11">
        <f t="shared" si="311"/>
        <v>1</v>
      </c>
      <c r="R2848" s="11">
        <f t="shared" si="312"/>
        <v>0</v>
      </c>
      <c r="S2848" s="11">
        <f t="shared" si="313"/>
        <v>0</v>
      </c>
      <c r="T2848" s="9">
        <f t="shared" si="314"/>
        <v>0</v>
      </c>
    </row>
    <row r="2849" spans="1:20" ht="15" customHeight="1" x14ac:dyDescent="0.75">
      <c r="A2849" s="10">
        <v>0</v>
      </c>
      <c r="B2849" s="11">
        <v>15900</v>
      </c>
      <c r="C2849" s="11">
        <v>52012</v>
      </c>
      <c r="D2849" s="11">
        <v>105877</v>
      </c>
      <c r="E2849" s="11">
        <v>0</v>
      </c>
      <c r="F2849" s="11">
        <v>0</v>
      </c>
      <c r="G2849" s="11">
        <v>2</v>
      </c>
      <c r="H2849" s="11">
        <v>50.531561689999997</v>
      </c>
      <c r="I2849" s="11">
        <v>1</v>
      </c>
      <c r="J2849" s="11">
        <v>10</v>
      </c>
      <c r="K2849" s="11">
        <v>40.392256543000002</v>
      </c>
      <c r="L2849" s="11" t="s">
        <v>13</v>
      </c>
      <c r="M2849" s="11" t="s">
        <v>14</v>
      </c>
      <c r="N2849" s="11">
        <f t="shared" si="308"/>
        <v>1</v>
      </c>
      <c r="O2849" s="11">
        <f t="shared" si="309"/>
        <v>0</v>
      </c>
      <c r="P2849" s="11">
        <f t="shared" si="310"/>
        <v>1</v>
      </c>
      <c r="Q2849" s="11">
        <f t="shared" si="311"/>
        <v>0</v>
      </c>
      <c r="R2849" s="11">
        <f t="shared" si="312"/>
        <v>0</v>
      </c>
      <c r="S2849" s="11">
        <f t="shared" si="313"/>
        <v>0</v>
      </c>
      <c r="T2849" s="9">
        <f t="shared" si="314"/>
        <v>50.531561689999997</v>
      </c>
    </row>
    <row r="2850" spans="1:20" ht="15" customHeight="1" x14ac:dyDescent="0.75">
      <c r="A2850" s="10">
        <v>0</v>
      </c>
      <c r="B2850" s="11">
        <v>15900</v>
      </c>
      <c r="C2850" s="11">
        <v>50715</v>
      </c>
      <c r="D2850" s="11">
        <v>70467</v>
      </c>
      <c r="E2850" s="11">
        <v>0</v>
      </c>
      <c r="F2850" s="11"/>
      <c r="G2850" s="11">
        <v>1</v>
      </c>
      <c r="H2850" s="11">
        <v>285.38692871000001</v>
      </c>
      <c r="I2850" s="11">
        <v>0</v>
      </c>
      <c r="J2850" s="11">
        <v>10</v>
      </c>
      <c r="K2850" s="11">
        <v>36.050382368999998</v>
      </c>
      <c r="L2850" s="11" t="s">
        <v>20</v>
      </c>
      <c r="M2850" s="11" t="s">
        <v>14</v>
      </c>
      <c r="N2850" s="11">
        <f t="shared" si="308"/>
        <v>0</v>
      </c>
      <c r="O2850" s="11">
        <f t="shared" si="309"/>
        <v>0</v>
      </c>
      <c r="P2850" s="11">
        <f t="shared" si="310"/>
        <v>1</v>
      </c>
      <c r="Q2850" s="11">
        <f t="shared" si="311"/>
        <v>0</v>
      </c>
      <c r="R2850" s="11">
        <f t="shared" si="312"/>
        <v>0</v>
      </c>
      <c r="S2850" s="11">
        <f t="shared" si="313"/>
        <v>0</v>
      </c>
      <c r="T2850" s="9">
        <f t="shared" si="314"/>
        <v>0</v>
      </c>
    </row>
    <row r="2851" spans="1:20" ht="15" customHeight="1" x14ac:dyDescent="0.75">
      <c r="A2851" s="10">
        <v>0</v>
      </c>
      <c r="B2851" s="11">
        <v>15900</v>
      </c>
      <c r="C2851" s="11">
        <v>49516</v>
      </c>
      <c r="D2851" s="11">
        <v>105352</v>
      </c>
      <c r="E2851" s="11">
        <v>0</v>
      </c>
      <c r="F2851" s="11">
        <v>0</v>
      </c>
      <c r="G2851" s="11">
        <v>2</v>
      </c>
      <c r="H2851" s="11">
        <v>54.437325616999999</v>
      </c>
      <c r="I2851" s="11">
        <v>0</v>
      </c>
      <c r="J2851" s="11">
        <v>9</v>
      </c>
      <c r="K2851" s="11">
        <v>40.270607618</v>
      </c>
      <c r="L2851" s="11" t="s">
        <v>13</v>
      </c>
      <c r="M2851" s="11" t="s">
        <v>14</v>
      </c>
      <c r="N2851" s="11">
        <f t="shared" si="308"/>
        <v>1</v>
      </c>
      <c r="O2851" s="11">
        <f t="shared" si="309"/>
        <v>0</v>
      </c>
      <c r="P2851" s="11">
        <f t="shared" si="310"/>
        <v>1</v>
      </c>
      <c r="Q2851" s="11">
        <f t="shared" si="311"/>
        <v>0</v>
      </c>
      <c r="R2851" s="11">
        <f t="shared" si="312"/>
        <v>0</v>
      </c>
      <c r="S2851" s="11">
        <f t="shared" si="313"/>
        <v>0</v>
      </c>
      <c r="T2851" s="9">
        <f t="shared" si="314"/>
        <v>54.437325616999999</v>
      </c>
    </row>
    <row r="2852" spans="1:20" ht="15" customHeight="1" x14ac:dyDescent="0.75">
      <c r="A2852" s="10">
        <v>0</v>
      </c>
      <c r="B2852" s="11">
        <v>15900</v>
      </c>
      <c r="C2852" s="11">
        <v>94108</v>
      </c>
      <c r="D2852" s="11">
        <v>113888</v>
      </c>
      <c r="E2852" s="11">
        <v>2</v>
      </c>
      <c r="F2852" s="11">
        <v>0</v>
      </c>
      <c r="G2852" s="11">
        <v>0</v>
      </c>
      <c r="H2852" s="11">
        <v>140.51005382</v>
      </c>
      <c r="I2852" s="11">
        <v>0</v>
      </c>
      <c r="J2852" s="11">
        <v>21</v>
      </c>
      <c r="K2852" s="11">
        <v>36.318788181999999</v>
      </c>
      <c r="L2852" s="11" t="s">
        <v>13</v>
      </c>
      <c r="M2852" s="11" t="s">
        <v>15</v>
      </c>
      <c r="N2852" s="11">
        <f t="shared" si="308"/>
        <v>1</v>
      </c>
      <c r="O2852" s="11">
        <f t="shared" si="309"/>
        <v>0</v>
      </c>
      <c r="P2852" s="11">
        <f t="shared" si="310"/>
        <v>0</v>
      </c>
      <c r="Q2852" s="11">
        <f t="shared" si="311"/>
        <v>1</v>
      </c>
      <c r="R2852" s="11">
        <f t="shared" si="312"/>
        <v>0</v>
      </c>
      <c r="S2852" s="11">
        <f t="shared" si="313"/>
        <v>0</v>
      </c>
      <c r="T2852" s="9">
        <f t="shared" si="314"/>
        <v>140.51005382</v>
      </c>
    </row>
    <row r="2853" spans="1:20" ht="15" customHeight="1" x14ac:dyDescent="0.75">
      <c r="A2853" s="10">
        <v>0</v>
      </c>
      <c r="B2853" s="11">
        <v>15900</v>
      </c>
      <c r="C2853" s="11">
        <v>38514</v>
      </c>
      <c r="D2853" s="11">
        <v>50309</v>
      </c>
      <c r="E2853" s="11">
        <v>6</v>
      </c>
      <c r="F2853" s="11">
        <v>1</v>
      </c>
      <c r="G2853" s="11">
        <v>0</v>
      </c>
      <c r="H2853" s="11">
        <v>101.82614234</v>
      </c>
      <c r="I2853" s="11">
        <v>1</v>
      </c>
      <c r="J2853" s="11">
        <v>16</v>
      </c>
      <c r="K2853" s="11">
        <v>38.877808385000002</v>
      </c>
      <c r="L2853" s="11" t="s">
        <v>20</v>
      </c>
      <c r="M2853" s="11" t="s">
        <v>14</v>
      </c>
      <c r="N2853" s="11">
        <f t="shared" si="308"/>
        <v>0</v>
      </c>
      <c r="O2853" s="11">
        <f t="shared" si="309"/>
        <v>0</v>
      </c>
      <c r="P2853" s="11">
        <f t="shared" si="310"/>
        <v>1</v>
      </c>
      <c r="Q2853" s="11">
        <f t="shared" si="311"/>
        <v>0</v>
      </c>
      <c r="R2853" s="11">
        <f t="shared" si="312"/>
        <v>0</v>
      </c>
      <c r="S2853" s="11">
        <f t="shared" si="313"/>
        <v>0</v>
      </c>
      <c r="T2853" s="9">
        <f t="shared" si="314"/>
        <v>0</v>
      </c>
    </row>
    <row r="2854" spans="1:20" ht="15" customHeight="1" x14ac:dyDescent="0.75">
      <c r="A2854" s="10">
        <v>0</v>
      </c>
      <c r="B2854" s="11">
        <v>15900</v>
      </c>
      <c r="C2854" s="11">
        <v>79660</v>
      </c>
      <c r="D2854" s="11">
        <v>96393</v>
      </c>
      <c r="E2854" s="11">
        <v>4</v>
      </c>
      <c r="F2854" s="11">
        <v>2</v>
      </c>
      <c r="G2854" s="11">
        <v>0</v>
      </c>
      <c r="H2854" s="11">
        <v>84.205779000999996</v>
      </c>
      <c r="I2854" s="11">
        <v>1</v>
      </c>
      <c r="J2854" s="11">
        <v>21</v>
      </c>
      <c r="K2854" s="11">
        <v>22.113193096</v>
      </c>
      <c r="L2854" s="11" t="s">
        <v>20</v>
      </c>
      <c r="M2854" s="11" t="s">
        <v>14</v>
      </c>
      <c r="N2854" s="11">
        <f t="shared" si="308"/>
        <v>0</v>
      </c>
      <c r="O2854" s="11">
        <f t="shared" si="309"/>
        <v>0</v>
      </c>
      <c r="P2854" s="11">
        <f t="shared" si="310"/>
        <v>1</v>
      </c>
      <c r="Q2854" s="11">
        <f t="shared" si="311"/>
        <v>0</v>
      </c>
      <c r="R2854" s="11">
        <f t="shared" si="312"/>
        <v>0</v>
      </c>
      <c r="S2854" s="11">
        <f t="shared" si="313"/>
        <v>0</v>
      </c>
      <c r="T2854" s="9">
        <f t="shared" si="314"/>
        <v>0</v>
      </c>
    </row>
    <row r="2855" spans="1:20" ht="15" customHeight="1" x14ac:dyDescent="0.75">
      <c r="A2855" s="10">
        <v>0</v>
      </c>
      <c r="B2855" s="11">
        <v>15900</v>
      </c>
      <c r="C2855" s="11">
        <v>102564</v>
      </c>
      <c r="D2855" s="11">
        <v>120724</v>
      </c>
      <c r="E2855" s="11">
        <v>0</v>
      </c>
      <c r="F2855" s="11">
        <v>0</v>
      </c>
      <c r="G2855" s="11">
        <v>0</v>
      </c>
      <c r="H2855" s="11">
        <v>125.83407016</v>
      </c>
      <c r="I2855" s="11">
        <v>0</v>
      </c>
      <c r="J2855" s="11">
        <v>30</v>
      </c>
      <c r="K2855" s="11">
        <v>37.993775784999997</v>
      </c>
      <c r="L2855" s="11" t="s">
        <v>20</v>
      </c>
      <c r="M2855" s="11" t="s">
        <v>18</v>
      </c>
      <c r="N2855" s="11">
        <f t="shared" si="308"/>
        <v>0</v>
      </c>
      <c r="O2855" s="11">
        <f t="shared" si="309"/>
        <v>0</v>
      </c>
      <c r="P2855" s="11">
        <f t="shared" si="310"/>
        <v>0</v>
      </c>
      <c r="Q2855" s="11">
        <f t="shared" si="311"/>
        <v>0</v>
      </c>
      <c r="R2855" s="11">
        <f t="shared" si="312"/>
        <v>0</v>
      </c>
      <c r="S2855" s="11">
        <f t="shared" si="313"/>
        <v>1</v>
      </c>
      <c r="T2855" s="9">
        <f t="shared" si="314"/>
        <v>0</v>
      </c>
    </row>
    <row r="2856" spans="1:20" ht="15" customHeight="1" x14ac:dyDescent="0.75">
      <c r="A2856" s="10">
        <v>0</v>
      </c>
      <c r="B2856" s="11">
        <v>15900</v>
      </c>
      <c r="C2856" s="11">
        <v>38860</v>
      </c>
      <c r="D2856" s="11">
        <v>68912</v>
      </c>
      <c r="E2856" s="11">
        <v>9</v>
      </c>
      <c r="F2856" s="11">
        <v>0</v>
      </c>
      <c r="G2856" s="11">
        <v>0</v>
      </c>
      <c r="H2856" s="11">
        <v>250.92750291999999</v>
      </c>
      <c r="I2856" s="11">
        <v>1</v>
      </c>
      <c r="J2856" s="11">
        <v>16</v>
      </c>
      <c r="K2856" s="11">
        <v>22.175263226999999</v>
      </c>
      <c r="L2856" s="11" t="s">
        <v>20</v>
      </c>
      <c r="M2856" s="11" t="s">
        <v>18</v>
      </c>
      <c r="N2856" s="11">
        <f t="shared" si="308"/>
        <v>0</v>
      </c>
      <c r="O2856" s="11">
        <f t="shared" si="309"/>
        <v>0</v>
      </c>
      <c r="P2856" s="11">
        <f t="shared" si="310"/>
        <v>0</v>
      </c>
      <c r="Q2856" s="11">
        <f t="shared" si="311"/>
        <v>0</v>
      </c>
      <c r="R2856" s="11">
        <f t="shared" si="312"/>
        <v>0</v>
      </c>
      <c r="S2856" s="11">
        <f t="shared" si="313"/>
        <v>1</v>
      </c>
      <c r="T2856" s="9">
        <f t="shared" si="314"/>
        <v>0</v>
      </c>
    </row>
    <row r="2857" spans="1:20" ht="15" customHeight="1" x14ac:dyDescent="0.75">
      <c r="A2857" s="10">
        <v>0</v>
      </c>
      <c r="B2857" s="11">
        <v>15900</v>
      </c>
      <c r="C2857" s="11">
        <v>101412</v>
      </c>
      <c r="D2857" s="11">
        <v>119751</v>
      </c>
      <c r="E2857" s="11">
        <v>9</v>
      </c>
      <c r="F2857" s="11">
        <v>0</v>
      </c>
      <c r="G2857" s="11">
        <v>0</v>
      </c>
      <c r="H2857" s="11">
        <v>299.95309803999999</v>
      </c>
      <c r="I2857" s="11">
        <v>2</v>
      </c>
      <c r="J2857" s="11">
        <v>18</v>
      </c>
      <c r="K2857" s="11">
        <v>30.176870399999999</v>
      </c>
      <c r="L2857" s="11" t="s">
        <v>20</v>
      </c>
      <c r="M2857" s="11" t="s">
        <v>14</v>
      </c>
      <c r="N2857" s="11">
        <f t="shared" si="308"/>
        <v>0</v>
      </c>
      <c r="O2857" s="11">
        <f t="shared" si="309"/>
        <v>0</v>
      </c>
      <c r="P2857" s="11">
        <f t="shared" si="310"/>
        <v>1</v>
      </c>
      <c r="Q2857" s="11">
        <f t="shared" si="311"/>
        <v>0</v>
      </c>
      <c r="R2857" s="11">
        <f t="shared" si="312"/>
        <v>0</v>
      </c>
      <c r="S2857" s="11">
        <f t="shared" si="313"/>
        <v>0</v>
      </c>
      <c r="T2857" s="9">
        <f t="shared" si="314"/>
        <v>0</v>
      </c>
    </row>
    <row r="2858" spans="1:20" ht="15" customHeight="1" x14ac:dyDescent="0.75">
      <c r="A2858" s="10">
        <v>0</v>
      </c>
      <c r="B2858" s="11">
        <v>15900</v>
      </c>
      <c r="C2858" s="11">
        <v>97478</v>
      </c>
      <c r="D2858" s="11">
        <v>120514</v>
      </c>
      <c r="E2858" s="11">
        <v>1</v>
      </c>
      <c r="F2858" s="11"/>
      <c r="G2858" s="11">
        <v>3</v>
      </c>
      <c r="H2858" s="11">
        <v>264.26091644000002</v>
      </c>
      <c r="I2858" s="11">
        <v>1</v>
      </c>
      <c r="J2858" s="11">
        <v>29</v>
      </c>
      <c r="K2858" s="11">
        <v>41.840275239</v>
      </c>
      <c r="L2858" s="11" t="s">
        <v>20</v>
      </c>
      <c r="M2858" s="11" t="s">
        <v>15</v>
      </c>
      <c r="N2858" s="11">
        <f t="shared" si="308"/>
        <v>0</v>
      </c>
      <c r="O2858" s="11">
        <f t="shared" si="309"/>
        <v>0</v>
      </c>
      <c r="P2858" s="11">
        <f t="shared" si="310"/>
        <v>0</v>
      </c>
      <c r="Q2858" s="11">
        <f t="shared" si="311"/>
        <v>1</v>
      </c>
      <c r="R2858" s="11">
        <f t="shared" si="312"/>
        <v>0</v>
      </c>
      <c r="S2858" s="11">
        <f t="shared" si="313"/>
        <v>0</v>
      </c>
      <c r="T2858" s="9">
        <f t="shared" si="314"/>
        <v>0</v>
      </c>
    </row>
    <row r="2859" spans="1:20" ht="15" customHeight="1" x14ac:dyDescent="0.75">
      <c r="A2859" s="10">
        <v>0</v>
      </c>
      <c r="B2859" s="11">
        <v>15900</v>
      </c>
      <c r="C2859" s="11">
        <v>48563</v>
      </c>
      <c r="D2859" s="11">
        <v>64679</v>
      </c>
      <c r="E2859" s="11">
        <v>4</v>
      </c>
      <c r="F2859" s="11">
        <v>0</v>
      </c>
      <c r="G2859" s="11">
        <v>0</v>
      </c>
      <c r="H2859" s="11">
        <v>156.10138093</v>
      </c>
      <c r="I2859" s="11">
        <v>2</v>
      </c>
      <c r="J2859" s="11">
        <v>12</v>
      </c>
      <c r="K2859" s="11">
        <v>27.808547086000001</v>
      </c>
      <c r="L2859" s="11" t="s">
        <v>20</v>
      </c>
      <c r="M2859" s="11" t="s">
        <v>18</v>
      </c>
      <c r="N2859" s="11">
        <f t="shared" si="308"/>
        <v>0</v>
      </c>
      <c r="O2859" s="11">
        <f t="shared" si="309"/>
        <v>0</v>
      </c>
      <c r="P2859" s="11">
        <f t="shared" si="310"/>
        <v>0</v>
      </c>
      <c r="Q2859" s="11">
        <f t="shared" si="311"/>
        <v>0</v>
      </c>
      <c r="R2859" s="11">
        <f t="shared" si="312"/>
        <v>0</v>
      </c>
      <c r="S2859" s="11">
        <f t="shared" si="313"/>
        <v>1</v>
      </c>
      <c r="T2859" s="9">
        <f t="shared" si="314"/>
        <v>0</v>
      </c>
    </row>
    <row r="2860" spans="1:20" ht="15" customHeight="1" x14ac:dyDescent="0.75">
      <c r="A2860" s="10">
        <v>0</v>
      </c>
      <c r="B2860" s="11">
        <v>15900</v>
      </c>
      <c r="C2860" s="11">
        <v>42623</v>
      </c>
      <c r="D2860" s="11">
        <v>66458</v>
      </c>
      <c r="E2860" s="11">
        <v>4</v>
      </c>
      <c r="F2860" s="11">
        <v>0</v>
      </c>
      <c r="G2860" s="11">
        <v>0</v>
      </c>
      <c r="H2860" s="11">
        <v>146.82789245000001</v>
      </c>
      <c r="I2860" s="11">
        <v>1</v>
      </c>
      <c r="J2860" s="11">
        <v>12</v>
      </c>
      <c r="K2860" s="11">
        <v>30.289129835000001</v>
      </c>
      <c r="L2860" s="11" t="s">
        <v>20</v>
      </c>
      <c r="M2860" s="11" t="s">
        <v>18</v>
      </c>
      <c r="N2860" s="11">
        <f t="shared" si="308"/>
        <v>0</v>
      </c>
      <c r="O2860" s="11">
        <f t="shared" si="309"/>
        <v>0</v>
      </c>
      <c r="P2860" s="11">
        <f t="shared" si="310"/>
        <v>0</v>
      </c>
      <c r="Q2860" s="11">
        <f t="shared" si="311"/>
        <v>0</v>
      </c>
      <c r="R2860" s="11">
        <f t="shared" si="312"/>
        <v>0</v>
      </c>
      <c r="S2860" s="11">
        <f t="shared" si="313"/>
        <v>1</v>
      </c>
      <c r="T2860" s="9">
        <f t="shared" si="314"/>
        <v>0</v>
      </c>
    </row>
    <row r="2861" spans="1:20" ht="15" customHeight="1" x14ac:dyDescent="0.75">
      <c r="A2861" s="10">
        <v>0</v>
      </c>
      <c r="B2861" s="11">
        <v>15900</v>
      </c>
      <c r="C2861" s="11">
        <v>69548</v>
      </c>
      <c r="D2861" s="11">
        <v>89775</v>
      </c>
      <c r="E2861" s="11">
        <v>1</v>
      </c>
      <c r="F2861" s="11">
        <v>0</v>
      </c>
      <c r="G2861" s="11">
        <v>0</v>
      </c>
      <c r="H2861" s="11">
        <v>230.67308026000001</v>
      </c>
      <c r="I2861" s="11">
        <v>2</v>
      </c>
      <c r="J2861" s="11">
        <v>25</v>
      </c>
      <c r="K2861" s="11">
        <v>30.108317431</v>
      </c>
      <c r="L2861" s="11" t="s">
        <v>20</v>
      </c>
      <c r="M2861" s="11" t="s">
        <v>14</v>
      </c>
      <c r="N2861" s="11">
        <f t="shared" si="308"/>
        <v>0</v>
      </c>
      <c r="O2861" s="11">
        <f t="shared" si="309"/>
        <v>0</v>
      </c>
      <c r="P2861" s="11">
        <f t="shared" si="310"/>
        <v>1</v>
      </c>
      <c r="Q2861" s="11">
        <f t="shared" si="311"/>
        <v>0</v>
      </c>
      <c r="R2861" s="11">
        <f t="shared" si="312"/>
        <v>0</v>
      </c>
      <c r="S2861" s="11">
        <f t="shared" si="313"/>
        <v>0</v>
      </c>
      <c r="T2861" s="9">
        <f t="shared" si="314"/>
        <v>0</v>
      </c>
    </row>
    <row r="2862" spans="1:20" ht="15" customHeight="1" x14ac:dyDescent="0.75">
      <c r="A2862" s="10">
        <v>1</v>
      </c>
      <c r="B2862" s="11">
        <v>15900</v>
      </c>
      <c r="C2862" s="11">
        <v>43830</v>
      </c>
      <c r="D2862" s="11">
        <v>59530</v>
      </c>
      <c r="E2862" s="11">
        <v>4.5999999999999996</v>
      </c>
      <c r="F2862" s="11">
        <v>1</v>
      </c>
      <c r="G2862" s="11">
        <v>0</v>
      </c>
      <c r="H2862" s="11">
        <v>148.13333333</v>
      </c>
      <c r="I2862" s="11">
        <v>1</v>
      </c>
      <c r="J2862" s="11">
        <v>27</v>
      </c>
      <c r="K2862" s="11"/>
      <c r="L2862" s="11" t="s">
        <v>20</v>
      </c>
      <c r="M2862" s="11" t="s">
        <v>14</v>
      </c>
      <c r="N2862" s="11">
        <f t="shared" si="308"/>
        <v>0</v>
      </c>
      <c r="O2862" s="11">
        <f t="shared" si="309"/>
        <v>0</v>
      </c>
      <c r="P2862" s="11">
        <f t="shared" si="310"/>
        <v>1</v>
      </c>
      <c r="Q2862" s="11">
        <f t="shared" si="311"/>
        <v>0</v>
      </c>
      <c r="R2862" s="11">
        <f t="shared" si="312"/>
        <v>0</v>
      </c>
      <c r="S2862" s="11">
        <f t="shared" si="313"/>
        <v>0</v>
      </c>
      <c r="T2862" s="9">
        <f t="shared" si="314"/>
        <v>0</v>
      </c>
    </row>
    <row r="2863" spans="1:20" ht="15" customHeight="1" x14ac:dyDescent="0.75">
      <c r="A2863" s="10">
        <v>1</v>
      </c>
      <c r="B2863" s="11">
        <v>15900</v>
      </c>
      <c r="C2863" s="11">
        <v>89500</v>
      </c>
      <c r="D2863" s="11">
        <v>104200</v>
      </c>
      <c r="E2863" s="11">
        <v>15</v>
      </c>
      <c r="F2863" s="11">
        <v>0</v>
      </c>
      <c r="G2863" s="11">
        <v>3</v>
      </c>
      <c r="H2863" s="11">
        <v>183.63333333</v>
      </c>
      <c r="I2863" s="11">
        <v>0</v>
      </c>
      <c r="J2863" s="11">
        <v>37</v>
      </c>
      <c r="K2863" s="11"/>
      <c r="L2863" s="11" t="s">
        <v>20</v>
      </c>
      <c r="M2863" s="11" t="s">
        <v>18</v>
      </c>
      <c r="N2863" s="11">
        <f t="shared" si="308"/>
        <v>0</v>
      </c>
      <c r="O2863" s="11">
        <f t="shared" si="309"/>
        <v>0</v>
      </c>
      <c r="P2863" s="11">
        <f t="shared" si="310"/>
        <v>0</v>
      </c>
      <c r="Q2863" s="11">
        <f t="shared" si="311"/>
        <v>0</v>
      </c>
      <c r="R2863" s="11">
        <f t="shared" si="312"/>
        <v>0</v>
      </c>
      <c r="S2863" s="11">
        <f t="shared" si="313"/>
        <v>1</v>
      </c>
      <c r="T2863" s="9">
        <f t="shared" si="314"/>
        <v>0</v>
      </c>
    </row>
    <row r="2864" spans="1:20" ht="15" customHeight="1" x14ac:dyDescent="0.75">
      <c r="A2864" s="10">
        <v>0</v>
      </c>
      <c r="B2864" s="11">
        <v>15900</v>
      </c>
      <c r="C2864" s="11">
        <v>107336</v>
      </c>
      <c r="D2864" s="11">
        <v>120451</v>
      </c>
      <c r="E2864" s="11">
        <v>1</v>
      </c>
      <c r="F2864" s="11">
        <v>0</v>
      </c>
      <c r="G2864" s="11">
        <v>0</v>
      </c>
      <c r="H2864" s="11">
        <v>123.46551939</v>
      </c>
      <c r="I2864" s="11">
        <v>2</v>
      </c>
      <c r="J2864" s="11">
        <v>21</v>
      </c>
      <c r="K2864" s="11">
        <v>37.992408009999998</v>
      </c>
      <c r="L2864" s="11" t="s">
        <v>20</v>
      </c>
      <c r="M2864" s="11" t="s">
        <v>14</v>
      </c>
      <c r="N2864" s="11">
        <f t="shared" si="308"/>
        <v>0</v>
      </c>
      <c r="O2864" s="11">
        <f t="shared" si="309"/>
        <v>0</v>
      </c>
      <c r="P2864" s="11">
        <f t="shared" si="310"/>
        <v>1</v>
      </c>
      <c r="Q2864" s="11">
        <f t="shared" si="311"/>
        <v>0</v>
      </c>
      <c r="R2864" s="11">
        <f t="shared" si="312"/>
        <v>0</v>
      </c>
      <c r="S2864" s="11">
        <f t="shared" si="313"/>
        <v>0</v>
      </c>
      <c r="T2864" s="9">
        <f t="shared" si="314"/>
        <v>0</v>
      </c>
    </row>
    <row r="2865" spans="1:20" ht="15" customHeight="1" x14ac:dyDescent="0.75">
      <c r="A2865" s="10">
        <v>0</v>
      </c>
      <c r="B2865" s="11">
        <v>15900</v>
      </c>
      <c r="C2865" s="11">
        <v>112973</v>
      </c>
      <c r="D2865" s="11">
        <v>129878</v>
      </c>
      <c r="E2865" s="11">
        <v>17</v>
      </c>
      <c r="F2865" s="11">
        <v>0</v>
      </c>
      <c r="G2865" s="11">
        <v>0</v>
      </c>
      <c r="H2865" s="11">
        <v>179.13400863000001</v>
      </c>
      <c r="I2865" s="11">
        <v>0</v>
      </c>
      <c r="J2865" s="11">
        <v>17</v>
      </c>
      <c r="K2865" s="11">
        <v>39.192025866999998</v>
      </c>
      <c r="L2865" s="11" t="s">
        <v>20</v>
      </c>
      <c r="M2865" s="11"/>
      <c r="N2865" s="11">
        <f t="shared" si="308"/>
        <v>0</v>
      </c>
      <c r="O2865" s="11">
        <f t="shared" si="309"/>
        <v>0</v>
      </c>
      <c r="P2865" s="11">
        <f t="shared" si="310"/>
        <v>0</v>
      </c>
      <c r="Q2865" s="11">
        <f t="shared" si="311"/>
        <v>0</v>
      </c>
      <c r="R2865" s="11">
        <f t="shared" si="312"/>
        <v>0</v>
      </c>
      <c r="S2865" s="11">
        <f t="shared" si="313"/>
        <v>0</v>
      </c>
      <c r="T2865" s="9">
        <f t="shared" si="314"/>
        <v>0</v>
      </c>
    </row>
    <row r="2866" spans="1:20" ht="15" customHeight="1" x14ac:dyDescent="0.75">
      <c r="A2866" s="10">
        <v>1</v>
      </c>
      <c r="B2866" s="11">
        <v>15900</v>
      </c>
      <c r="C2866" s="11">
        <v>101337</v>
      </c>
      <c r="D2866" s="11"/>
      <c r="E2866" s="11">
        <v>4</v>
      </c>
      <c r="F2866" s="11">
        <v>0</v>
      </c>
      <c r="G2866" s="11">
        <v>0</v>
      </c>
      <c r="H2866" s="11">
        <v>235.62740226</v>
      </c>
      <c r="I2866" s="11">
        <v>0</v>
      </c>
      <c r="J2866" s="11">
        <v>23</v>
      </c>
      <c r="K2866" s="11">
        <v>20.723375647000001</v>
      </c>
      <c r="L2866" s="11" t="s">
        <v>13</v>
      </c>
      <c r="M2866" s="11" t="s">
        <v>14</v>
      </c>
      <c r="N2866" s="11">
        <f t="shared" si="308"/>
        <v>1</v>
      </c>
      <c r="O2866" s="11">
        <f t="shared" si="309"/>
        <v>0</v>
      </c>
      <c r="P2866" s="11">
        <f t="shared" si="310"/>
        <v>1</v>
      </c>
      <c r="Q2866" s="11">
        <f t="shared" si="311"/>
        <v>0</v>
      </c>
      <c r="R2866" s="11">
        <f t="shared" si="312"/>
        <v>0</v>
      </c>
      <c r="S2866" s="11">
        <f t="shared" si="313"/>
        <v>0</v>
      </c>
      <c r="T2866" s="9">
        <f t="shared" si="314"/>
        <v>235.62740226</v>
      </c>
    </row>
    <row r="2867" spans="1:20" ht="15" customHeight="1" x14ac:dyDescent="0.75">
      <c r="A2867" s="10">
        <v>0</v>
      </c>
      <c r="B2867" s="11">
        <v>15900</v>
      </c>
      <c r="C2867" s="11">
        <v>68304</v>
      </c>
      <c r="D2867" s="11">
        <v>92271</v>
      </c>
      <c r="E2867" s="11">
        <v>1</v>
      </c>
      <c r="F2867" s="11">
        <v>1</v>
      </c>
      <c r="G2867" s="11">
        <v>2</v>
      </c>
      <c r="H2867" s="11">
        <v>113.22840343</v>
      </c>
      <c r="I2867" s="11">
        <v>2</v>
      </c>
      <c r="J2867" s="11">
        <v>25</v>
      </c>
      <c r="K2867" s="11">
        <v>32.881846930999998</v>
      </c>
      <c r="L2867" s="11" t="s">
        <v>20</v>
      </c>
      <c r="M2867" s="11" t="s">
        <v>14</v>
      </c>
      <c r="N2867" s="11">
        <f t="shared" si="308"/>
        <v>0</v>
      </c>
      <c r="O2867" s="11">
        <f t="shared" si="309"/>
        <v>0</v>
      </c>
      <c r="P2867" s="11">
        <f t="shared" si="310"/>
        <v>1</v>
      </c>
      <c r="Q2867" s="11">
        <f t="shared" si="311"/>
        <v>0</v>
      </c>
      <c r="R2867" s="11">
        <f t="shared" si="312"/>
        <v>0</v>
      </c>
      <c r="S2867" s="11">
        <f t="shared" si="313"/>
        <v>0</v>
      </c>
      <c r="T2867" s="9">
        <f t="shared" si="314"/>
        <v>0</v>
      </c>
    </row>
    <row r="2868" spans="1:20" ht="15" customHeight="1" x14ac:dyDescent="0.75">
      <c r="A2868" s="10">
        <v>0</v>
      </c>
      <c r="B2868" s="11">
        <v>15900</v>
      </c>
      <c r="C2868" s="11">
        <v>68079</v>
      </c>
      <c r="D2868" s="11">
        <v>90212</v>
      </c>
      <c r="E2868" s="11"/>
      <c r="F2868" s="11">
        <v>0</v>
      </c>
      <c r="G2868" s="11">
        <v>0</v>
      </c>
      <c r="H2868" s="11">
        <v>304.24475509000001</v>
      </c>
      <c r="I2868" s="11">
        <v>0</v>
      </c>
      <c r="J2868" s="11">
        <v>19</v>
      </c>
      <c r="K2868" s="11">
        <v>30.422003880999998</v>
      </c>
      <c r="L2868" s="11" t="s">
        <v>13</v>
      </c>
      <c r="M2868" s="11" t="s">
        <v>14</v>
      </c>
      <c r="N2868" s="11">
        <f t="shared" si="308"/>
        <v>1</v>
      </c>
      <c r="O2868" s="11">
        <f t="shared" si="309"/>
        <v>0</v>
      </c>
      <c r="P2868" s="11">
        <f t="shared" si="310"/>
        <v>1</v>
      </c>
      <c r="Q2868" s="11">
        <f t="shared" si="311"/>
        <v>0</v>
      </c>
      <c r="R2868" s="11">
        <f t="shared" si="312"/>
        <v>0</v>
      </c>
      <c r="S2868" s="11">
        <f t="shared" si="313"/>
        <v>0</v>
      </c>
      <c r="T2868" s="9">
        <f t="shared" si="314"/>
        <v>304.24475509000001</v>
      </c>
    </row>
    <row r="2869" spans="1:20" ht="15" customHeight="1" x14ac:dyDescent="0.75">
      <c r="A2869" s="10">
        <v>0</v>
      </c>
      <c r="B2869" s="11">
        <v>15900</v>
      </c>
      <c r="C2869" s="11">
        <v>71841</v>
      </c>
      <c r="D2869" s="11">
        <v>96424</v>
      </c>
      <c r="E2869" s="11">
        <v>10</v>
      </c>
      <c r="F2869" s="11"/>
      <c r="G2869" s="11"/>
      <c r="H2869" s="11">
        <v>111.43725111000001</v>
      </c>
      <c r="I2869" s="11">
        <v>0</v>
      </c>
      <c r="J2869" s="11">
        <v>11</v>
      </c>
      <c r="K2869" s="11">
        <v>36.954969611000003</v>
      </c>
      <c r="L2869" s="11" t="s">
        <v>13</v>
      </c>
      <c r="M2869" s="11" t="s">
        <v>15</v>
      </c>
      <c r="N2869" s="11">
        <f t="shared" si="308"/>
        <v>1</v>
      </c>
      <c r="O2869" s="11">
        <f t="shared" si="309"/>
        <v>0</v>
      </c>
      <c r="P2869" s="11">
        <f t="shared" si="310"/>
        <v>0</v>
      </c>
      <c r="Q2869" s="11">
        <f t="shared" si="311"/>
        <v>1</v>
      </c>
      <c r="R2869" s="11">
        <f t="shared" si="312"/>
        <v>0</v>
      </c>
      <c r="S2869" s="11">
        <f t="shared" si="313"/>
        <v>0</v>
      </c>
      <c r="T2869" s="9">
        <f t="shared" si="314"/>
        <v>111.43725111000001</v>
      </c>
    </row>
    <row r="2870" spans="1:20" ht="15" customHeight="1" x14ac:dyDescent="0.75">
      <c r="A2870" s="10">
        <v>0</v>
      </c>
      <c r="B2870" s="11">
        <v>15900</v>
      </c>
      <c r="C2870" s="11">
        <v>88000</v>
      </c>
      <c r="D2870" s="11">
        <v>109500</v>
      </c>
      <c r="E2870" s="11">
        <v>7</v>
      </c>
      <c r="F2870" s="11">
        <v>0</v>
      </c>
      <c r="G2870" s="11">
        <v>0</v>
      </c>
      <c r="H2870" s="11">
        <v>138</v>
      </c>
      <c r="I2870" s="11">
        <v>2</v>
      </c>
      <c r="J2870" s="11">
        <v>21</v>
      </c>
      <c r="K2870" s="11"/>
      <c r="L2870" s="11" t="s">
        <v>20</v>
      </c>
      <c r="M2870" s="11" t="s">
        <v>18</v>
      </c>
      <c r="N2870" s="11">
        <f t="shared" si="308"/>
        <v>0</v>
      </c>
      <c r="O2870" s="11">
        <f t="shared" si="309"/>
        <v>0</v>
      </c>
      <c r="P2870" s="11">
        <f t="shared" si="310"/>
        <v>0</v>
      </c>
      <c r="Q2870" s="11">
        <f t="shared" si="311"/>
        <v>0</v>
      </c>
      <c r="R2870" s="11">
        <f t="shared" si="312"/>
        <v>0</v>
      </c>
      <c r="S2870" s="11">
        <f t="shared" si="313"/>
        <v>1</v>
      </c>
      <c r="T2870" s="9">
        <f t="shared" si="314"/>
        <v>0</v>
      </c>
    </row>
    <row r="2871" spans="1:20" ht="15" customHeight="1" x14ac:dyDescent="0.75">
      <c r="A2871" s="10">
        <v>0</v>
      </c>
      <c r="B2871" s="11">
        <v>15900</v>
      </c>
      <c r="C2871" s="11">
        <v>58518</v>
      </c>
      <c r="D2871" s="11">
        <v>82095</v>
      </c>
      <c r="E2871" s="11">
        <v>10</v>
      </c>
      <c r="F2871" s="11">
        <v>0</v>
      </c>
      <c r="G2871" s="11">
        <v>2</v>
      </c>
      <c r="H2871" s="11">
        <v>177.24777997999999</v>
      </c>
      <c r="I2871" s="11">
        <v>0</v>
      </c>
      <c r="J2871" s="11">
        <v>14</v>
      </c>
      <c r="K2871" s="11">
        <v>28.818793115999998</v>
      </c>
      <c r="L2871" s="11" t="s">
        <v>13</v>
      </c>
      <c r="M2871" s="11" t="s">
        <v>18</v>
      </c>
      <c r="N2871" s="11">
        <f t="shared" si="308"/>
        <v>1</v>
      </c>
      <c r="O2871" s="11">
        <f t="shared" si="309"/>
        <v>0</v>
      </c>
      <c r="P2871" s="11">
        <f t="shared" si="310"/>
        <v>0</v>
      </c>
      <c r="Q2871" s="11">
        <f t="shared" si="311"/>
        <v>0</v>
      </c>
      <c r="R2871" s="11">
        <f t="shared" si="312"/>
        <v>0</v>
      </c>
      <c r="S2871" s="11">
        <f t="shared" si="313"/>
        <v>1</v>
      </c>
      <c r="T2871" s="9">
        <f t="shared" si="314"/>
        <v>177.24777997999999</v>
      </c>
    </row>
    <row r="2872" spans="1:20" ht="15" customHeight="1" x14ac:dyDescent="0.75">
      <c r="A2872" s="10">
        <v>0</v>
      </c>
      <c r="B2872" s="11">
        <v>15900</v>
      </c>
      <c r="C2872" s="11">
        <v>90017</v>
      </c>
      <c r="D2872" s="11">
        <v>114267</v>
      </c>
      <c r="E2872" s="11">
        <v>8</v>
      </c>
      <c r="F2872" s="11">
        <v>0</v>
      </c>
      <c r="G2872" s="11">
        <v>0</v>
      </c>
      <c r="H2872" s="11">
        <v>205.21832935</v>
      </c>
      <c r="I2872" s="11">
        <v>2</v>
      </c>
      <c r="J2872" s="11">
        <v>36</v>
      </c>
      <c r="K2872" s="11">
        <v>41.230512181000002</v>
      </c>
      <c r="L2872" s="11" t="s">
        <v>20</v>
      </c>
      <c r="M2872" s="11" t="s">
        <v>18</v>
      </c>
      <c r="N2872" s="11">
        <f t="shared" si="308"/>
        <v>0</v>
      </c>
      <c r="O2872" s="11">
        <f t="shared" si="309"/>
        <v>0</v>
      </c>
      <c r="P2872" s="11">
        <f t="shared" si="310"/>
        <v>0</v>
      </c>
      <c r="Q2872" s="11">
        <f t="shared" si="311"/>
        <v>0</v>
      </c>
      <c r="R2872" s="11">
        <f t="shared" si="312"/>
        <v>0</v>
      </c>
      <c r="S2872" s="11">
        <f t="shared" si="313"/>
        <v>1</v>
      </c>
      <c r="T2872" s="9">
        <f t="shared" si="314"/>
        <v>0</v>
      </c>
    </row>
    <row r="2873" spans="1:20" ht="15" customHeight="1" x14ac:dyDescent="0.75">
      <c r="A2873" s="10">
        <v>0</v>
      </c>
      <c r="B2873" s="11">
        <v>15900</v>
      </c>
      <c r="C2873" s="11">
        <v>19639</v>
      </c>
      <c r="D2873" s="11">
        <v>171350</v>
      </c>
      <c r="E2873" s="11">
        <v>8</v>
      </c>
      <c r="F2873" s="11">
        <v>0</v>
      </c>
      <c r="G2873" s="11">
        <v>0</v>
      </c>
      <c r="H2873" s="11">
        <v>311.31036040999999</v>
      </c>
      <c r="I2873" s="11">
        <v>0</v>
      </c>
      <c r="J2873" s="11">
        <v>26</v>
      </c>
      <c r="K2873" s="11">
        <v>26.876729861000001</v>
      </c>
      <c r="L2873" s="11" t="s">
        <v>13</v>
      </c>
      <c r="M2873" s="11" t="s">
        <v>19</v>
      </c>
      <c r="N2873" s="11">
        <f t="shared" si="308"/>
        <v>1</v>
      </c>
      <c r="O2873" s="11">
        <f t="shared" si="309"/>
        <v>0</v>
      </c>
      <c r="P2873" s="11">
        <f t="shared" si="310"/>
        <v>0</v>
      </c>
      <c r="Q2873" s="11">
        <f t="shared" si="311"/>
        <v>0</v>
      </c>
      <c r="R2873" s="11">
        <f t="shared" si="312"/>
        <v>0</v>
      </c>
      <c r="S2873" s="11">
        <f t="shared" si="313"/>
        <v>0</v>
      </c>
      <c r="T2873" s="9">
        <f t="shared" si="314"/>
        <v>311.31036040999999</v>
      </c>
    </row>
    <row r="2874" spans="1:20" ht="15" customHeight="1" x14ac:dyDescent="0.75">
      <c r="A2874" s="10">
        <v>0</v>
      </c>
      <c r="B2874" s="11">
        <v>15900</v>
      </c>
      <c r="C2874" s="11">
        <v>94078</v>
      </c>
      <c r="D2874" s="11">
        <v>118359</v>
      </c>
      <c r="E2874" s="11">
        <v>13</v>
      </c>
      <c r="F2874" s="11">
        <v>0</v>
      </c>
      <c r="G2874" s="11">
        <v>0</v>
      </c>
      <c r="H2874" s="11">
        <v>125.55199939000001</v>
      </c>
      <c r="I2874" s="11">
        <v>1</v>
      </c>
      <c r="J2874" s="11">
        <v>8</v>
      </c>
      <c r="K2874" s="11">
        <v>37.781822640000001</v>
      </c>
      <c r="L2874" s="11" t="s">
        <v>20</v>
      </c>
      <c r="M2874" s="11" t="s">
        <v>14</v>
      </c>
      <c r="N2874" s="11">
        <f t="shared" si="308"/>
        <v>0</v>
      </c>
      <c r="O2874" s="11">
        <f t="shared" si="309"/>
        <v>0</v>
      </c>
      <c r="P2874" s="11">
        <f t="shared" si="310"/>
        <v>1</v>
      </c>
      <c r="Q2874" s="11">
        <f t="shared" si="311"/>
        <v>0</v>
      </c>
      <c r="R2874" s="11">
        <f t="shared" si="312"/>
        <v>0</v>
      </c>
      <c r="S2874" s="11">
        <f t="shared" si="313"/>
        <v>0</v>
      </c>
      <c r="T2874" s="9">
        <f t="shared" si="314"/>
        <v>0</v>
      </c>
    </row>
    <row r="2875" spans="1:20" ht="15" customHeight="1" x14ac:dyDescent="0.75">
      <c r="A2875" s="10">
        <v>0</v>
      </c>
      <c r="B2875" s="11">
        <v>15900</v>
      </c>
      <c r="C2875" s="11">
        <v>16744</v>
      </c>
      <c r="D2875" s="11">
        <v>52234</v>
      </c>
      <c r="E2875" s="11">
        <v>3</v>
      </c>
      <c r="F2875" s="11">
        <v>0</v>
      </c>
      <c r="G2875" s="11">
        <v>0</v>
      </c>
      <c r="H2875" s="11">
        <v>288.41594953999999</v>
      </c>
      <c r="I2875" s="11">
        <v>0</v>
      </c>
      <c r="J2875" s="11">
        <v>16</v>
      </c>
      <c r="K2875" s="11">
        <v>17.452227433000001</v>
      </c>
      <c r="L2875" s="11" t="s">
        <v>20</v>
      </c>
      <c r="M2875" s="11" t="s">
        <v>18</v>
      </c>
      <c r="N2875" s="11">
        <f t="shared" si="308"/>
        <v>0</v>
      </c>
      <c r="O2875" s="11">
        <f t="shared" si="309"/>
        <v>0</v>
      </c>
      <c r="P2875" s="11">
        <f t="shared" si="310"/>
        <v>0</v>
      </c>
      <c r="Q2875" s="11">
        <f t="shared" si="311"/>
        <v>0</v>
      </c>
      <c r="R2875" s="11">
        <f t="shared" si="312"/>
        <v>0</v>
      </c>
      <c r="S2875" s="11">
        <f t="shared" si="313"/>
        <v>1</v>
      </c>
      <c r="T2875" s="9">
        <f t="shared" si="314"/>
        <v>0</v>
      </c>
    </row>
    <row r="2876" spans="1:20" ht="15" customHeight="1" x14ac:dyDescent="0.75">
      <c r="A2876" s="10">
        <v>0</v>
      </c>
      <c r="B2876" s="11">
        <v>16000</v>
      </c>
      <c r="C2876" s="11">
        <v>56295</v>
      </c>
      <c r="D2876" s="11">
        <v>77146</v>
      </c>
      <c r="E2876" s="11">
        <v>0</v>
      </c>
      <c r="F2876" s="11">
        <v>0</v>
      </c>
      <c r="G2876" s="11">
        <v>0</v>
      </c>
      <c r="H2876" s="11">
        <v>190.39640686000001</v>
      </c>
      <c r="I2876" s="11">
        <v>0</v>
      </c>
      <c r="J2876" s="11">
        <v>24</v>
      </c>
      <c r="K2876" s="11">
        <v>31.737034291000001</v>
      </c>
      <c r="L2876" s="11" t="s">
        <v>20</v>
      </c>
      <c r="M2876" s="11" t="s">
        <v>15</v>
      </c>
      <c r="N2876" s="11">
        <f t="shared" si="308"/>
        <v>0</v>
      </c>
      <c r="O2876" s="11">
        <f t="shared" si="309"/>
        <v>0</v>
      </c>
      <c r="P2876" s="11">
        <f t="shared" si="310"/>
        <v>0</v>
      </c>
      <c r="Q2876" s="11">
        <f t="shared" si="311"/>
        <v>1</v>
      </c>
      <c r="R2876" s="11">
        <f t="shared" si="312"/>
        <v>0</v>
      </c>
      <c r="S2876" s="11">
        <f t="shared" si="313"/>
        <v>0</v>
      </c>
      <c r="T2876" s="9">
        <f t="shared" si="314"/>
        <v>0</v>
      </c>
    </row>
    <row r="2877" spans="1:20" ht="15" customHeight="1" x14ac:dyDescent="0.75">
      <c r="A2877" s="10">
        <v>0</v>
      </c>
      <c r="B2877" s="11">
        <v>16000</v>
      </c>
      <c r="C2877" s="11"/>
      <c r="D2877" s="11">
        <v>51792</v>
      </c>
      <c r="E2877" s="11"/>
      <c r="F2877" s="11"/>
      <c r="G2877" s="11"/>
      <c r="H2877" s="11">
        <v>340.68496842000002</v>
      </c>
      <c r="I2877" s="11"/>
      <c r="J2877" s="11">
        <v>17</v>
      </c>
      <c r="K2877" s="11">
        <v>30.611518791000002</v>
      </c>
      <c r="L2877" s="11" t="s">
        <v>20</v>
      </c>
      <c r="M2877" s="11" t="s">
        <v>14</v>
      </c>
      <c r="N2877" s="11">
        <f t="shared" si="308"/>
        <v>0</v>
      </c>
      <c r="O2877" s="11">
        <f t="shared" si="309"/>
        <v>0</v>
      </c>
      <c r="P2877" s="11">
        <f t="shared" si="310"/>
        <v>1</v>
      </c>
      <c r="Q2877" s="11">
        <f t="shared" si="311"/>
        <v>0</v>
      </c>
      <c r="R2877" s="11">
        <f t="shared" si="312"/>
        <v>0</v>
      </c>
      <c r="S2877" s="11">
        <f t="shared" si="313"/>
        <v>0</v>
      </c>
      <c r="T2877" s="9">
        <f t="shared" si="314"/>
        <v>0</v>
      </c>
    </row>
    <row r="2878" spans="1:20" ht="15" customHeight="1" x14ac:dyDescent="0.75">
      <c r="A2878" s="10">
        <v>0</v>
      </c>
      <c r="B2878" s="11">
        <v>16000</v>
      </c>
      <c r="C2878" s="11">
        <v>71861</v>
      </c>
      <c r="D2878" s="11">
        <v>95315</v>
      </c>
      <c r="E2878" s="11">
        <v>24</v>
      </c>
      <c r="F2878" s="11">
        <v>0</v>
      </c>
      <c r="G2878" s="11">
        <v>0</v>
      </c>
      <c r="H2878" s="11">
        <v>241.41251498</v>
      </c>
      <c r="I2878" s="11">
        <v>1</v>
      </c>
      <c r="J2878" s="11">
        <v>23</v>
      </c>
      <c r="K2878" s="11">
        <v>35.474773102</v>
      </c>
      <c r="L2878" s="11" t="s">
        <v>13</v>
      </c>
      <c r="M2878" s="11" t="s">
        <v>18</v>
      </c>
      <c r="N2878" s="11">
        <f t="shared" si="308"/>
        <v>1</v>
      </c>
      <c r="O2878" s="11">
        <f t="shared" si="309"/>
        <v>0</v>
      </c>
      <c r="P2878" s="11">
        <f t="shared" si="310"/>
        <v>0</v>
      </c>
      <c r="Q2878" s="11">
        <f t="shared" si="311"/>
        <v>0</v>
      </c>
      <c r="R2878" s="11">
        <f t="shared" si="312"/>
        <v>0</v>
      </c>
      <c r="S2878" s="11">
        <f t="shared" si="313"/>
        <v>1</v>
      </c>
      <c r="T2878" s="9">
        <f t="shared" si="314"/>
        <v>241.41251498</v>
      </c>
    </row>
    <row r="2879" spans="1:20" ht="15" customHeight="1" x14ac:dyDescent="0.75">
      <c r="A2879" s="10">
        <v>0</v>
      </c>
      <c r="B2879" s="11">
        <v>16000</v>
      </c>
      <c r="C2879" s="11">
        <v>32918</v>
      </c>
      <c r="D2879" s="11">
        <v>52482</v>
      </c>
      <c r="E2879" s="11">
        <v>3</v>
      </c>
      <c r="F2879" s="11">
        <v>0</v>
      </c>
      <c r="G2879" s="11">
        <v>0</v>
      </c>
      <c r="H2879" s="11">
        <v>259.57102068</v>
      </c>
      <c r="I2879" s="11">
        <v>0</v>
      </c>
      <c r="J2879" s="11">
        <v>34</v>
      </c>
      <c r="K2879" s="11">
        <v>40.347343997999999</v>
      </c>
      <c r="L2879" s="11" t="s">
        <v>20</v>
      </c>
      <c r="M2879" s="11" t="s">
        <v>18</v>
      </c>
      <c r="N2879" s="11">
        <f t="shared" si="308"/>
        <v>0</v>
      </c>
      <c r="O2879" s="11">
        <f t="shared" si="309"/>
        <v>0</v>
      </c>
      <c r="P2879" s="11">
        <f t="shared" si="310"/>
        <v>0</v>
      </c>
      <c r="Q2879" s="11">
        <f t="shared" si="311"/>
        <v>0</v>
      </c>
      <c r="R2879" s="11">
        <f t="shared" si="312"/>
        <v>0</v>
      </c>
      <c r="S2879" s="11">
        <f t="shared" si="313"/>
        <v>1</v>
      </c>
      <c r="T2879" s="9">
        <f t="shared" si="314"/>
        <v>0</v>
      </c>
    </row>
    <row r="2880" spans="1:20" ht="15" customHeight="1" x14ac:dyDescent="0.75">
      <c r="A2880" s="10">
        <v>0</v>
      </c>
      <c r="B2880" s="11">
        <v>16000</v>
      </c>
      <c r="C2880" s="11">
        <v>74459</v>
      </c>
      <c r="D2880" s="11">
        <v>103255</v>
      </c>
      <c r="E2880" s="11">
        <v>6</v>
      </c>
      <c r="F2880" s="11">
        <v>3</v>
      </c>
      <c r="G2880" s="11">
        <v>0</v>
      </c>
      <c r="H2880" s="11">
        <v>72.864590397000001</v>
      </c>
      <c r="I2880" s="11">
        <v>1</v>
      </c>
      <c r="J2880" s="11">
        <v>21</v>
      </c>
      <c r="K2880" s="11">
        <v>24.935229965000001</v>
      </c>
      <c r="L2880" s="11" t="s">
        <v>20</v>
      </c>
      <c r="M2880" s="11" t="s">
        <v>14</v>
      </c>
      <c r="N2880" s="11">
        <f t="shared" si="308"/>
        <v>0</v>
      </c>
      <c r="O2880" s="11">
        <f t="shared" si="309"/>
        <v>0</v>
      </c>
      <c r="P2880" s="11">
        <f t="shared" si="310"/>
        <v>1</v>
      </c>
      <c r="Q2880" s="11">
        <f t="shared" si="311"/>
        <v>0</v>
      </c>
      <c r="R2880" s="11">
        <f t="shared" si="312"/>
        <v>0</v>
      </c>
      <c r="S2880" s="11">
        <f t="shared" si="313"/>
        <v>0</v>
      </c>
      <c r="T2880" s="9">
        <f t="shared" si="314"/>
        <v>0</v>
      </c>
    </row>
    <row r="2881" spans="1:20" ht="15" customHeight="1" x14ac:dyDescent="0.75">
      <c r="A2881" s="10">
        <v>0</v>
      </c>
      <c r="B2881" s="11">
        <v>16000</v>
      </c>
      <c r="C2881" s="11">
        <v>20648</v>
      </c>
      <c r="D2881" s="11">
        <v>167020</v>
      </c>
      <c r="E2881" s="11">
        <v>5</v>
      </c>
      <c r="F2881" s="11">
        <v>0</v>
      </c>
      <c r="G2881" s="11">
        <v>0</v>
      </c>
      <c r="H2881" s="11">
        <v>315.46656560999998</v>
      </c>
      <c r="I2881" s="11">
        <v>0</v>
      </c>
      <c r="J2881" s="11">
        <v>26</v>
      </c>
      <c r="K2881" s="11">
        <v>25.912976009000001</v>
      </c>
      <c r="L2881" s="11" t="s">
        <v>13</v>
      </c>
      <c r="M2881" s="11" t="s">
        <v>19</v>
      </c>
      <c r="N2881" s="11">
        <f t="shared" si="308"/>
        <v>1</v>
      </c>
      <c r="O2881" s="11">
        <f t="shared" si="309"/>
        <v>0</v>
      </c>
      <c r="P2881" s="11">
        <f t="shared" si="310"/>
        <v>0</v>
      </c>
      <c r="Q2881" s="11">
        <f t="shared" si="311"/>
        <v>0</v>
      </c>
      <c r="R2881" s="11">
        <f t="shared" si="312"/>
        <v>0</v>
      </c>
      <c r="S2881" s="11">
        <f t="shared" si="313"/>
        <v>0</v>
      </c>
      <c r="T2881" s="9">
        <f t="shared" si="314"/>
        <v>315.46656560999998</v>
      </c>
    </row>
    <row r="2882" spans="1:20" ht="15" customHeight="1" x14ac:dyDescent="0.75">
      <c r="A2882" s="10">
        <v>0</v>
      </c>
      <c r="B2882" s="11">
        <v>16000</v>
      </c>
      <c r="C2882" s="11">
        <v>82097</v>
      </c>
      <c r="D2882" s="11">
        <v>100225</v>
      </c>
      <c r="E2882" s="11">
        <v>0</v>
      </c>
      <c r="F2882" s="11">
        <v>0</v>
      </c>
      <c r="G2882" s="11">
        <v>0</v>
      </c>
      <c r="H2882" s="11">
        <v>129.3745132</v>
      </c>
      <c r="I2882" s="11">
        <v>0</v>
      </c>
      <c r="J2882" s="11">
        <v>22</v>
      </c>
      <c r="K2882" s="11">
        <v>39.827217202999996</v>
      </c>
      <c r="L2882" s="11" t="s">
        <v>20</v>
      </c>
      <c r="M2882" s="11" t="s">
        <v>14</v>
      </c>
      <c r="N2882" s="11">
        <f t="shared" si="308"/>
        <v>0</v>
      </c>
      <c r="O2882" s="11">
        <f t="shared" si="309"/>
        <v>0</v>
      </c>
      <c r="P2882" s="11">
        <f t="shared" si="310"/>
        <v>1</v>
      </c>
      <c r="Q2882" s="11">
        <f t="shared" si="311"/>
        <v>0</v>
      </c>
      <c r="R2882" s="11">
        <f t="shared" si="312"/>
        <v>0</v>
      </c>
      <c r="S2882" s="11">
        <f t="shared" si="313"/>
        <v>0</v>
      </c>
      <c r="T2882" s="9">
        <f t="shared" si="314"/>
        <v>0</v>
      </c>
    </row>
    <row r="2883" spans="1:20" ht="15" customHeight="1" x14ac:dyDescent="0.75">
      <c r="A2883" s="10">
        <v>0</v>
      </c>
      <c r="B2883" s="11">
        <v>16000</v>
      </c>
      <c r="C2883" s="11">
        <v>133193</v>
      </c>
      <c r="D2883" s="11">
        <v>160919</v>
      </c>
      <c r="E2883" s="11"/>
      <c r="F2883" s="11">
        <v>0</v>
      </c>
      <c r="G2883" s="11">
        <v>0</v>
      </c>
      <c r="H2883" s="11">
        <v>223.33852107999999</v>
      </c>
      <c r="I2883" s="11">
        <v>0</v>
      </c>
      <c r="J2883" s="11">
        <v>18</v>
      </c>
      <c r="K2883" s="11">
        <v>37.301517500999999</v>
      </c>
      <c r="L2883" s="11" t="s">
        <v>20</v>
      </c>
      <c r="M2883" s="11" t="s">
        <v>17</v>
      </c>
      <c r="N2883" s="11">
        <f t="shared" ref="N2883:N2946" si="315">IF(L2883="HomeImp",1,0)</f>
        <v>0</v>
      </c>
      <c r="O2883" s="11">
        <f t="shared" ref="O2883:O2946" si="316">IF(M2883="Mgr",1,0)</f>
        <v>1</v>
      </c>
      <c r="P2883" s="11">
        <f t="shared" ref="P2883:P2946" si="317">IF(M2883="Other",1,0)</f>
        <v>0</v>
      </c>
      <c r="Q2883" s="11">
        <f t="shared" ref="Q2883:Q2946" si="318">IF(M2883="Office",1,0)</f>
        <v>0</v>
      </c>
      <c r="R2883" s="11">
        <f t="shared" ref="R2883:R2946" si="319">IF(M2883="Sales",1,0)</f>
        <v>0</v>
      </c>
      <c r="S2883" s="11">
        <f t="shared" ref="S2883:S2946" si="320">IF(M2883="ProfExe",1,0)</f>
        <v>0</v>
      </c>
      <c r="T2883" s="9">
        <f t="shared" ref="T2883:T2946" si="321">H2883*N2883</f>
        <v>0</v>
      </c>
    </row>
    <row r="2884" spans="1:20" ht="15" customHeight="1" x14ac:dyDescent="0.75">
      <c r="A2884" s="10">
        <v>0</v>
      </c>
      <c r="B2884" s="11">
        <v>16000</v>
      </c>
      <c r="C2884" s="11">
        <v>88093</v>
      </c>
      <c r="D2884" s="11">
        <v>106943</v>
      </c>
      <c r="E2884" s="11">
        <v>7</v>
      </c>
      <c r="F2884" s="11">
        <v>0</v>
      </c>
      <c r="G2884" s="11">
        <v>0</v>
      </c>
      <c r="H2884" s="11">
        <v>207.20285046999999</v>
      </c>
      <c r="I2884" s="11">
        <v>1</v>
      </c>
      <c r="J2884" s="11">
        <v>36</v>
      </c>
      <c r="K2884" s="11">
        <v>42.573079501999999</v>
      </c>
      <c r="L2884" s="11" t="s">
        <v>20</v>
      </c>
      <c r="M2884" s="11" t="s">
        <v>18</v>
      </c>
      <c r="N2884" s="11">
        <f t="shared" si="315"/>
        <v>0</v>
      </c>
      <c r="O2884" s="11">
        <f t="shared" si="316"/>
        <v>0</v>
      </c>
      <c r="P2884" s="11">
        <f t="shared" si="317"/>
        <v>0</v>
      </c>
      <c r="Q2884" s="11">
        <f t="shared" si="318"/>
        <v>0</v>
      </c>
      <c r="R2884" s="11">
        <f t="shared" si="319"/>
        <v>0</v>
      </c>
      <c r="S2884" s="11">
        <f t="shared" si="320"/>
        <v>1</v>
      </c>
      <c r="T2884" s="9">
        <f t="shared" si="321"/>
        <v>0</v>
      </c>
    </row>
    <row r="2885" spans="1:20" ht="15" customHeight="1" x14ac:dyDescent="0.75">
      <c r="A2885" s="10">
        <v>1</v>
      </c>
      <c r="B2885" s="11">
        <v>16000</v>
      </c>
      <c r="C2885" s="11">
        <v>20000</v>
      </c>
      <c r="D2885" s="11">
        <v>60000</v>
      </c>
      <c r="E2885" s="11">
        <v>11</v>
      </c>
      <c r="F2885" s="11">
        <v>0</v>
      </c>
      <c r="G2885" s="11">
        <v>0</v>
      </c>
      <c r="H2885" s="11">
        <v>51.033333333000002</v>
      </c>
      <c r="I2885" s="11">
        <v>0</v>
      </c>
      <c r="J2885" s="11">
        <v>9</v>
      </c>
      <c r="K2885" s="11"/>
      <c r="L2885" s="11" t="s">
        <v>13</v>
      </c>
      <c r="M2885" s="11" t="s">
        <v>14</v>
      </c>
      <c r="N2885" s="11">
        <f t="shared" si="315"/>
        <v>1</v>
      </c>
      <c r="O2885" s="11">
        <f t="shared" si="316"/>
        <v>0</v>
      </c>
      <c r="P2885" s="11">
        <f t="shared" si="317"/>
        <v>1</v>
      </c>
      <c r="Q2885" s="11">
        <f t="shared" si="318"/>
        <v>0</v>
      </c>
      <c r="R2885" s="11">
        <f t="shared" si="319"/>
        <v>0</v>
      </c>
      <c r="S2885" s="11">
        <f t="shared" si="320"/>
        <v>0</v>
      </c>
      <c r="T2885" s="9">
        <f t="shared" si="321"/>
        <v>51.033333333000002</v>
      </c>
    </row>
    <row r="2886" spans="1:20" ht="15" customHeight="1" x14ac:dyDescent="0.75">
      <c r="A2886" s="10">
        <v>0</v>
      </c>
      <c r="B2886" s="11">
        <v>16000</v>
      </c>
      <c r="C2886" s="11">
        <v>31000</v>
      </c>
      <c r="D2886" s="11">
        <v>54000</v>
      </c>
      <c r="E2886" s="11">
        <v>16</v>
      </c>
      <c r="F2886" s="11">
        <v>0</v>
      </c>
      <c r="G2886" s="11">
        <v>0</v>
      </c>
      <c r="H2886" s="11">
        <v>110.6</v>
      </c>
      <c r="I2886" s="11">
        <v>1</v>
      </c>
      <c r="J2886" s="11">
        <v>18</v>
      </c>
      <c r="K2886" s="11"/>
      <c r="L2886" s="11" t="s">
        <v>20</v>
      </c>
      <c r="M2886" s="11" t="s">
        <v>14</v>
      </c>
      <c r="N2886" s="11">
        <f t="shared" si="315"/>
        <v>0</v>
      </c>
      <c r="O2886" s="11">
        <f t="shared" si="316"/>
        <v>0</v>
      </c>
      <c r="P2886" s="11">
        <f t="shared" si="317"/>
        <v>1</v>
      </c>
      <c r="Q2886" s="11">
        <f t="shared" si="318"/>
        <v>0</v>
      </c>
      <c r="R2886" s="11">
        <f t="shared" si="319"/>
        <v>0</v>
      </c>
      <c r="S2886" s="11">
        <f t="shared" si="320"/>
        <v>0</v>
      </c>
      <c r="T2886" s="9">
        <f t="shared" si="321"/>
        <v>0</v>
      </c>
    </row>
    <row r="2887" spans="1:20" ht="15" customHeight="1" x14ac:dyDescent="0.75">
      <c r="A2887" s="10">
        <v>0</v>
      </c>
      <c r="B2887" s="11">
        <v>16000</v>
      </c>
      <c r="C2887" s="11">
        <v>101000</v>
      </c>
      <c r="D2887" s="11">
        <v>130000</v>
      </c>
      <c r="E2887" s="11">
        <v>7.5</v>
      </c>
      <c r="F2887" s="11">
        <v>0</v>
      </c>
      <c r="G2887" s="11">
        <v>0</v>
      </c>
      <c r="H2887" s="11">
        <v>102.5</v>
      </c>
      <c r="I2887" s="11">
        <v>0</v>
      </c>
      <c r="J2887" s="11">
        <v>14</v>
      </c>
      <c r="K2887" s="11"/>
      <c r="L2887" s="11" t="s">
        <v>20</v>
      </c>
      <c r="M2887" s="11" t="s">
        <v>18</v>
      </c>
      <c r="N2887" s="11">
        <f t="shared" si="315"/>
        <v>0</v>
      </c>
      <c r="O2887" s="11">
        <f t="shared" si="316"/>
        <v>0</v>
      </c>
      <c r="P2887" s="11">
        <f t="shared" si="317"/>
        <v>0</v>
      </c>
      <c r="Q2887" s="11">
        <f t="shared" si="318"/>
        <v>0</v>
      </c>
      <c r="R2887" s="11">
        <f t="shared" si="319"/>
        <v>0</v>
      </c>
      <c r="S2887" s="11">
        <f t="shared" si="320"/>
        <v>1</v>
      </c>
      <c r="T2887" s="9">
        <f t="shared" si="321"/>
        <v>0</v>
      </c>
    </row>
    <row r="2888" spans="1:20" ht="15" customHeight="1" x14ac:dyDescent="0.75">
      <c r="A2888" s="10">
        <v>0</v>
      </c>
      <c r="B2888" s="11">
        <v>16000</v>
      </c>
      <c r="C2888" s="11">
        <v>62200</v>
      </c>
      <c r="D2888" s="11">
        <v>89200</v>
      </c>
      <c r="E2888" s="11">
        <v>1.9</v>
      </c>
      <c r="F2888" s="11">
        <v>0</v>
      </c>
      <c r="G2888" s="11">
        <v>0</v>
      </c>
      <c r="H2888" s="11">
        <v>176.53333333</v>
      </c>
      <c r="I2888" s="11">
        <v>1</v>
      </c>
      <c r="J2888" s="11">
        <v>31</v>
      </c>
      <c r="K2888" s="11"/>
      <c r="L2888" s="11" t="s">
        <v>20</v>
      </c>
      <c r="M2888" s="11" t="s">
        <v>14</v>
      </c>
      <c r="N2888" s="11">
        <f t="shared" si="315"/>
        <v>0</v>
      </c>
      <c r="O2888" s="11">
        <f t="shared" si="316"/>
        <v>0</v>
      </c>
      <c r="P2888" s="11">
        <f t="shared" si="317"/>
        <v>1</v>
      </c>
      <c r="Q2888" s="11">
        <f t="shared" si="318"/>
        <v>0</v>
      </c>
      <c r="R2888" s="11">
        <f t="shared" si="319"/>
        <v>0</v>
      </c>
      <c r="S2888" s="11">
        <f t="shared" si="320"/>
        <v>0</v>
      </c>
      <c r="T2888" s="9">
        <f t="shared" si="321"/>
        <v>0</v>
      </c>
    </row>
    <row r="2889" spans="1:20" ht="15" customHeight="1" x14ac:dyDescent="0.75">
      <c r="A2889" s="10">
        <v>0</v>
      </c>
      <c r="B2889" s="11">
        <v>16000</v>
      </c>
      <c r="C2889" s="11">
        <v>90900</v>
      </c>
      <c r="D2889" s="11">
        <v>152300</v>
      </c>
      <c r="E2889" s="11">
        <v>5</v>
      </c>
      <c r="F2889" s="11">
        <v>0</v>
      </c>
      <c r="G2889" s="11">
        <v>0</v>
      </c>
      <c r="H2889" s="11">
        <v>102.5</v>
      </c>
      <c r="I2889" s="11">
        <v>0</v>
      </c>
      <c r="J2889" s="11">
        <v>17</v>
      </c>
      <c r="K2889" s="11"/>
      <c r="L2889" s="11" t="s">
        <v>13</v>
      </c>
      <c r="M2889" s="11" t="s">
        <v>18</v>
      </c>
      <c r="N2889" s="11">
        <f t="shared" si="315"/>
        <v>1</v>
      </c>
      <c r="O2889" s="11">
        <f t="shared" si="316"/>
        <v>0</v>
      </c>
      <c r="P2889" s="11">
        <f t="shared" si="317"/>
        <v>0</v>
      </c>
      <c r="Q2889" s="11">
        <f t="shared" si="318"/>
        <v>0</v>
      </c>
      <c r="R2889" s="11">
        <f t="shared" si="319"/>
        <v>0</v>
      </c>
      <c r="S2889" s="11">
        <f t="shared" si="320"/>
        <v>1</v>
      </c>
      <c r="T2889" s="9">
        <f t="shared" si="321"/>
        <v>102.5</v>
      </c>
    </row>
    <row r="2890" spans="1:20" ht="15" customHeight="1" x14ac:dyDescent="0.75">
      <c r="A2890" s="10">
        <v>0</v>
      </c>
      <c r="B2890" s="11">
        <v>16000</v>
      </c>
      <c r="C2890" s="11">
        <v>42000</v>
      </c>
      <c r="D2890" s="11">
        <v>63400</v>
      </c>
      <c r="E2890" s="11">
        <v>3.5</v>
      </c>
      <c r="F2890" s="11">
        <v>0</v>
      </c>
      <c r="G2890" s="11">
        <v>0</v>
      </c>
      <c r="H2890" s="11">
        <v>123.8</v>
      </c>
      <c r="I2890" s="11">
        <v>0</v>
      </c>
      <c r="J2890" s="11">
        <v>18</v>
      </c>
      <c r="K2890" s="11"/>
      <c r="L2890" s="11" t="s">
        <v>13</v>
      </c>
      <c r="M2890" s="11" t="s">
        <v>15</v>
      </c>
      <c r="N2890" s="11">
        <f t="shared" si="315"/>
        <v>1</v>
      </c>
      <c r="O2890" s="11">
        <f t="shared" si="316"/>
        <v>0</v>
      </c>
      <c r="P2890" s="11">
        <f t="shared" si="317"/>
        <v>0</v>
      </c>
      <c r="Q2890" s="11">
        <f t="shared" si="318"/>
        <v>1</v>
      </c>
      <c r="R2890" s="11">
        <f t="shared" si="319"/>
        <v>0</v>
      </c>
      <c r="S2890" s="11">
        <f t="shared" si="320"/>
        <v>0</v>
      </c>
      <c r="T2890" s="9">
        <f t="shared" si="321"/>
        <v>123.8</v>
      </c>
    </row>
    <row r="2891" spans="1:20" ht="15" customHeight="1" x14ac:dyDescent="0.75">
      <c r="A2891" s="10">
        <v>0</v>
      </c>
      <c r="B2891" s="11">
        <v>16000</v>
      </c>
      <c r="C2891" s="11">
        <v>38600</v>
      </c>
      <c r="D2891" s="11">
        <v>57822</v>
      </c>
      <c r="E2891" s="11">
        <v>17</v>
      </c>
      <c r="F2891" s="11">
        <v>0</v>
      </c>
      <c r="G2891" s="11">
        <v>0</v>
      </c>
      <c r="H2891" s="11">
        <v>276.96666667</v>
      </c>
      <c r="I2891" s="11">
        <v>0</v>
      </c>
      <c r="J2891" s="11">
        <v>22</v>
      </c>
      <c r="K2891" s="11"/>
      <c r="L2891" s="11" t="s">
        <v>20</v>
      </c>
      <c r="M2891" s="11" t="s">
        <v>14</v>
      </c>
      <c r="N2891" s="11">
        <f t="shared" si="315"/>
        <v>0</v>
      </c>
      <c r="O2891" s="11">
        <f t="shared" si="316"/>
        <v>0</v>
      </c>
      <c r="P2891" s="11">
        <f t="shared" si="317"/>
        <v>1</v>
      </c>
      <c r="Q2891" s="11">
        <f t="shared" si="318"/>
        <v>0</v>
      </c>
      <c r="R2891" s="11">
        <f t="shared" si="319"/>
        <v>0</v>
      </c>
      <c r="S2891" s="11">
        <f t="shared" si="320"/>
        <v>0</v>
      </c>
      <c r="T2891" s="9">
        <f t="shared" si="321"/>
        <v>0</v>
      </c>
    </row>
    <row r="2892" spans="1:20" ht="15" customHeight="1" x14ac:dyDescent="0.75">
      <c r="A2892" s="10">
        <v>0</v>
      </c>
      <c r="B2892" s="11">
        <v>16000</v>
      </c>
      <c r="C2892" s="11">
        <v>96000</v>
      </c>
      <c r="D2892" s="11">
        <v>160050</v>
      </c>
      <c r="E2892" s="11"/>
      <c r="F2892" s="11">
        <v>1</v>
      </c>
      <c r="G2892" s="11"/>
      <c r="H2892" s="11">
        <v>260.76666667000001</v>
      </c>
      <c r="I2892" s="11"/>
      <c r="J2892" s="11">
        <v>24</v>
      </c>
      <c r="K2892" s="11"/>
      <c r="L2892" s="11"/>
      <c r="M2892" s="11" t="s">
        <v>14</v>
      </c>
      <c r="N2892" s="11">
        <f t="shared" si="315"/>
        <v>0</v>
      </c>
      <c r="O2892" s="11">
        <f t="shared" si="316"/>
        <v>0</v>
      </c>
      <c r="P2892" s="11">
        <f t="shared" si="317"/>
        <v>1</v>
      </c>
      <c r="Q2892" s="11">
        <f t="shared" si="318"/>
        <v>0</v>
      </c>
      <c r="R2892" s="11">
        <f t="shared" si="319"/>
        <v>0</v>
      </c>
      <c r="S2892" s="11">
        <f t="shared" si="320"/>
        <v>0</v>
      </c>
      <c r="T2892" s="9">
        <f t="shared" si="321"/>
        <v>0</v>
      </c>
    </row>
    <row r="2893" spans="1:20" ht="15" customHeight="1" x14ac:dyDescent="0.75">
      <c r="A2893" s="10">
        <v>0</v>
      </c>
      <c r="B2893" s="11">
        <v>16000</v>
      </c>
      <c r="C2893" s="11">
        <v>65000</v>
      </c>
      <c r="D2893" s="11">
        <v>91000</v>
      </c>
      <c r="E2893" s="11">
        <v>0.2</v>
      </c>
      <c r="F2893" s="11">
        <v>0</v>
      </c>
      <c r="G2893" s="11">
        <v>0</v>
      </c>
      <c r="H2893" s="11">
        <v>85.233333333000004</v>
      </c>
      <c r="I2893" s="11">
        <v>0</v>
      </c>
      <c r="J2893" s="11">
        <v>17</v>
      </c>
      <c r="K2893" s="11"/>
      <c r="L2893" s="11" t="s">
        <v>20</v>
      </c>
      <c r="M2893" s="11" t="s">
        <v>17</v>
      </c>
      <c r="N2893" s="11">
        <f t="shared" si="315"/>
        <v>0</v>
      </c>
      <c r="O2893" s="11">
        <f t="shared" si="316"/>
        <v>1</v>
      </c>
      <c r="P2893" s="11">
        <f t="shared" si="317"/>
        <v>0</v>
      </c>
      <c r="Q2893" s="11">
        <f t="shared" si="318"/>
        <v>0</v>
      </c>
      <c r="R2893" s="11">
        <f t="shared" si="319"/>
        <v>0</v>
      </c>
      <c r="S2893" s="11">
        <f t="shared" si="320"/>
        <v>0</v>
      </c>
      <c r="T2893" s="9">
        <f t="shared" si="321"/>
        <v>0</v>
      </c>
    </row>
    <row r="2894" spans="1:20" ht="15" customHeight="1" x14ac:dyDescent="0.75">
      <c r="A2894" s="10">
        <v>0</v>
      </c>
      <c r="B2894" s="11">
        <v>16000</v>
      </c>
      <c r="C2894" s="11">
        <v>16300</v>
      </c>
      <c r="D2894" s="11">
        <v>128200</v>
      </c>
      <c r="E2894" s="11">
        <v>10</v>
      </c>
      <c r="F2894" s="11">
        <v>0</v>
      </c>
      <c r="G2894" s="11">
        <v>0</v>
      </c>
      <c r="H2894" s="11">
        <v>366.26666667000001</v>
      </c>
      <c r="I2894" s="11">
        <v>1</v>
      </c>
      <c r="J2894" s="11">
        <v>10</v>
      </c>
      <c r="K2894" s="11"/>
      <c r="L2894" s="11" t="s">
        <v>20</v>
      </c>
      <c r="M2894" s="11" t="s">
        <v>14</v>
      </c>
      <c r="N2894" s="11">
        <f t="shared" si="315"/>
        <v>0</v>
      </c>
      <c r="O2894" s="11">
        <f t="shared" si="316"/>
        <v>0</v>
      </c>
      <c r="P2894" s="11">
        <f t="shared" si="317"/>
        <v>1</v>
      </c>
      <c r="Q2894" s="11">
        <f t="shared" si="318"/>
        <v>0</v>
      </c>
      <c r="R2894" s="11">
        <f t="shared" si="319"/>
        <v>0</v>
      </c>
      <c r="S2894" s="11">
        <f t="shared" si="320"/>
        <v>0</v>
      </c>
      <c r="T2894" s="9">
        <f t="shared" si="321"/>
        <v>0</v>
      </c>
    </row>
    <row r="2895" spans="1:20" ht="15" customHeight="1" x14ac:dyDescent="0.75">
      <c r="A2895" s="10">
        <v>1</v>
      </c>
      <c r="B2895" s="11">
        <v>16000</v>
      </c>
      <c r="C2895" s="11">
        <v>69322</v>
      </c>
      <c r="D2895" s="11">
        <v>106189</v>
      </c>
      <c r="E2895" s="11">
        <v>2</v>
      </c>
      <c r="F2895" s="11">
        <v>1</v>
      </c>
      <c r="G2895" s="11">
        <v>1</v>
      </c>
      <c r="H2895" s="11">
        <v>238.4</v>
      </c>
      <c r="I2895" s="11">
        <v>0</v>
      </c>
      <c r="J2895" s="11">
        <v>31</v>
      </c>
      <c r="K2895" s="11"/>
      <c r="L2895" s="11" t="s">
        <v>13</v>
      </c>
      <c r="M2895" s="11" t="s">
        <v>18</v>
      </c>
      <c r="N2895" s="11">
        <f t="shared" si="315"/>
        <v>1</v>
      </c>
      <c r="O2895" s="11">
        <f t="shared" si="316"/>
        <v>0</v>
      </c>
      <c r="P2895" s="11">
        <f t="shared" si="317"/>
        <v>0</v>
      </c>
      <c r="Q2895" s="11">
        <f t="shared" si="318"/>
        <v>0</v>
      </c>
      <c r="R2895" s="11">
        <f t="shared" si="319"/>
        <v>0</v>
      </c>
      <c r="S2895" s="11">
        <f t="shared" si="320"/>
        <v>1</v>
      </c>
      <c r="T2895" s="9">
        <f t="shared" si="321"/>
        <v>238.4</v>
      </c>
    </row>
    <row r="2896" spans="1:20" ht="15" customHeight="1" x14ac:dyDescent="0.75">
      <c r="A2896" s="10">
        <v>1</v>
      </c>
      <c r="B2896" s="11">
        <v>16000</v>
      </c>
      <c r="C2896" s="11">
        <v>83200</v>
      </c>
      <c r="D2896" s="11"/>
      <c r="E2896" s="11">
        <v>0.6</v>
      </c>
      <c r="F2896" s="11">
        <v>0</v>
      </c>
      <c r="G2896" s="11">
        <v>0</v>
      </c>
      <c r="H2896" s="11">
        <v>318.56666667000002</v>
      </c>
      <c r="I2896" s="11">
        <v>9</v>
      </c>
      <c r="J2896" s="11">
        <v>27</v>
      </c>
      <c r="K2896" s="11"/>
      <c r="L2896" s="11" t="s">
        <v>20</v>
      </c>
      <c r="M2896" s="11" t="s">
        <v>18</v>
      </c>
      <c r="N2896" s="11">
        <f t="shared" si="315"/>
        <v>0</v>
      </c>
      <c r="O2896" s="11">
        <f t="shared" si="316"/>
        <v>0</v>
      </c>
      <c r="P2896" s="11">
        <f t="shared" si="317"/>
        <v>0</v>
      </c>
      <c r="Q2896" s="11">
        <f t="shared" si="318"/>
        <v>0</v>
      </c>
      <c r="R2896" s="11">
        <f t="shared" si="319"/>
        <v>0</v>
      </c>
      <c r="S2896" s="11">
        <f t="shared" si="320"/>
        <v>1</v>
      </c>
      <c r="T2896" s="9">
        <f t="shared" si="321"/>
        <v>0</v>
      </c>
    </row>
    <row r="2897" spans="1:20" ht="15" customHeight="1" x14ac:dyDescent="0.75">
      <c r="A2897" s="10">
        <v>1</v>
      </c>
      <c r="B2897" s="11">
        <v>16000</v>
      </c>
      <c r="C2897" s="11">
        <v>88238</v>
      </c>
      <c r="D2897" s="11">
        <v>117500</v>
      </c>
      <c r="E2897" s="11">
        <v>4</v>
      </c>
      <c r="F2897" s="11">
        <v>0</v>
      </c>
      <c r="G2897" s="11">
        <v>3</v>
      </c>
      <c r="H2897" s="11">
        <v>176.46666667</v>
      </c>
      <c r="I2897" s="11">
        <v>5</v>
      </c>
      <c r="J2897" s="11">
        <v>34</v>
      </c>
      <c r="K2897" s="11"/>
      <c r="L2897" s="11" t="s">
        <v>20</v>
      </c>
      <c r="M2897" s="11" t="s">
        <v>14</v>
      </c>
      <c r="N2897" s="11">
        <f t="shared" si="315"/>
        <v>0</v>
      </c>
      <c r="O2897" s="11">
        <f t="shared" si="316"/>
        <v>0</v>
      </c>
      <c r="P2897" s="11">
        <f t="shared" si="317"/>
        <v>1</v>
      </c>
      <c r="Q2897" s="11">
        <f t="shared" si="318"/>
        <v>0</v>
      </c>
      <c r="R2897" s="11">
        <f t="shared" si="319"/>
        <v>0</v>
      </c>
      <c r="S2897" s="11">
        <f t="shared" si="320"/>
        <v>0</v>
      </c>
      <c r="T2897" s="9">
        <f t="shared" si="321"/>
        <v>0</v>
      </c>
    </row>
    <row r="2898" spans="1:20" ht="15" customHeight="1" x14ac:dyDescent="0.75">
      <c r="A2898" s="10">
        <v>1</v>
      </c>
      <c r="B2898" s="11">
        <v>16000</v>
      </c>
      <c r="C2898" s="11">
        <v>50000</v>
      </c>
      <c r="D2898" s="11">
        <v>71130</v>
      </c>
      <c r="E2898" s="11">
        <v>2.5</v>
      </c>
      <c r="F2898" s="11">
        <v>0</v>
      </c>
      <c r="G2898" s="11">
        <v>0</v>
      </c>
      <c r="H2898" s="11">
        <v>189.7</v>
      </c>
      <c r="I2898" s="11">
        <v>0</v>
      </c>
      <c r="J2898" s="11">
        <v>22</v>
      </c>
      <c r="K2898" s="11"/>
      <c r="L2898" s="11" t="s">
        <v>20</v>
      </c>
      <c r="M2898" s="11" t="s">
        <v>18</v>
      </c>
      <c r="N2898" s="11">
        <f t="shared" si="315"/>
        <v>0</v>
      </c>
      <c r="O2898" s="11">
        <f t="shared" si="316"/>
        <v>0</v>
      </c>
      <c r="P2898" s="11">
        <f t="shared" si="317"/>
        <v>0</v>
      </c>
      <c r="Q2898" s="11">
        <f t="shared" si="318"/>
        <v>0</v>
      </c>
      <c r="R2898" s="11">
        <f t="shared" si="319"/>
        <v>0</v>
      </c>
      <c r="S2898" s="11">
        <f t="shared" si="320"/>
        <v>1</v>
      </c>
      <c r="T2898" s="9">
        <f t="shared" si="321"/>
        <v>0</v>
      </c>
    </row>
    <row r="2899" spans="1:20" ht="15" customHeight="1" x14ac:dyDescent="0.75">
      <c r="A2899" s="10">
        <v>1</v>
      </c>
      <c r="B2899" s="11">
        <v>16000</v>
      </c>
      <c r="C2899" s="11">
        <v>70000</v>
      </c>
      <c r="D2899" s="11">
        <v>87400</v>
      </c>
      <c r="E2899" s="11">
        <v>18</v>
      </c>
      <c r="F2899" s="11"/>
      <c r="G2899" s="11">
        <v>3</v>
      </c>
      <c r="H2899" s="11">
        <v>145.86666667</v>
      </c>
      <c r="I2899" s="11">
        <v>3</v>
      </c>
      <c r="J2899" s="11">
        <v>18</v>
      </c>
      <c r="K2899" s="11"/>
      <c r="L2899" s="11" t="s">
        <v>20</v>
      </c>
      <c r="M2899" s="11" t="s">
        <v>15</v>
      </c>
      <c r="N2899" s="11">
        <f t="shared" si="315"/>
        <v>0</v>
      </c>
      <c r="O2899" s="11">
        <f t="shared" si="316"/>
        <v>0</v>
      </c>
      <c r="P2899" s="11">
        <f t="shared" si="317"/>
        <v>0</v>
      </c>
      <c r="Q2899" s="11">
        <f t="shared" si="318"/>
        <v>1</v>
      </c>
      <c r="R2899" s="11">
        <f t="shared" si="319"/>
        <v>0</v>
      </c>
      <c r="S2899" s="11">
        <f t="shared" si="320"/>
        <v>0</v>
      </c>
      <c r="T2899" s="9">
        <f t="shared" si="321"/>
        <v>0</v>
      </c>
    </row>
    <row r="2900" spans="1:20" ht="15" customHeight="1" x14ac:dyDescent="0.75">
      <c r="A2900" s="10">
        <v>0</v>
      </c>
      <c r="B2900" s="11">
        <v>16000</v>
      </c>
      <c r="C2900" s="11">
        <v>63005</v>
      </c>
      <c r="D2900" s="11">
        <v>90908</v>
      </c>
      <c r="E2900" s="11"/>
      <c r="F2900" s="11">
        <v>0</v>
      </c>
      <c r="G2900" s="11">
        <v>0</v>
      </c>
      <c r="H2900" s="11">
        <v>295.11525035</v>
      </c>
      <c r="I2900" s="11">
        <v>0</v>
      </c>
      <c r="J2900" s="11">
        <v>20</v>
      </c>
      <c r="K2900" s="11">
        <v>29.014876509</v>
      </c>
      <c r="L2900" s="11" t="s">
        <v>13</v>
      </c>
      <c r="M2900" s="11" t="s">
        <v>14</v>
      </c>
      <c r="N2900" s="11">
        <f t="shared" si="315"/>
        <v>1</v>
      </c>
      <c r="O2900" s="11">
        <f t="shared" si="316"/>
        <v>0</v>
      </c>
      <c r="P2900" s="11">
        <f t="shared" si="317"/>
        <v>1</v>
      </c>
      <c r="Q2900" s="11">
        <f t="shared" si="318"/>
        <v>0</v>
      </c>
      <c r="R2900" s="11">
        <f t="shared" si="319"/>
        <v>0</v>
      </c>
      <c r="S2900" s="11">
        <f t="shared" si="320"/>
        <v>0</v>
      </c>
      <c r="T2900" s="9">
        <f t="shared" si="321"/>
        <v>295.11525035</v>
      </c>
    </row>
    <row r="2901" spans="1:20" ht="15" customHeight="1" x14ac:dyDescent="0.75">
      <c r="A2901" s="10">
        <v>0</v>
      </c>
      <c r="B2901" s="11">
        <v>16000</v>
      </c>
      <c r="C2901" s="11"/>
      <c r="D2901" s="11">
        <v>33382</v>
      </c>
      <c r="E2901" s="11">
        <v>13</v>
      </c>
      <c r="F2901" s="11"/>
      <c r="G2901" s="11"/>
      <c r="H2901" s="11">
        <v>84.931181319999993</v>
      </c>
      <c r="I2901" s="11">
        <v>1</v>
      </c>
      <c r="J2901" s="11">
        <v>9</v>
      </c>
      <c r="K2901" s="11">
        <v>33.720783378</v>
      </c>
      <c r="L2901" s="11" t="s">
        <v>20</v>
      </c>
      <c r="M2901" s="11" t="s">
        <v>14</v>
      </c>
      <c r="N2901" s="11">
        <f t="shared" si="315"/>
        <v>0</v>
      </c>
      <c r="O2901" s="11">
        <f t="shared" si="316"/>
        <v>0</v>
      </c>
      <c r="P2901" s="11">
        <f t="shared" si="317"/>
        <v>1</v>
      </c>
      <c r="Q2901" s="11">
        <f t="shared" si="318"/>
        <v>0</v>
      </c>
      <c r="R2901" s="11">
        <f t="shared" si="319"/>
        <v>0</v>
      </c>
      <c r="S2901" s="11">
        <f t="shared" si="320"/>
        <v>0</v>
      </c>
      <c r="T2901" s="9">
        <f t="shared" si="321"/>
        <v>0</v>
      </c>
    </row>
    <row r="2902" spans="1:20" ht="15" customHeight="1" x14ac:dyDescent="0.75">
      <c r="A2902" s="10">
        <v>0</v>
      </c>
      <c r="B2902" s="11">
        <v>16000</v>
      </c>
      <c r="C2902" s="11">
        <v>98338</v>
      </c>
      <c r="D2902" s="11">
        <v>115759</v>
      </c>
      <c r="E2902" s="11">
        <v>8</v>
      </c>
      <c r="F2902" s="11">
        <v>0</v>
      </c>
      <c r="G2902" s="11">
        <v>0</v>
      </c>
      <c r="H2902" s="11">
        <v>296.07626177999998</v>
      </c>
      <c r="I2902" s="11">
        <v>1</v>
      </c>
      <c r="J2902" s="11">
        <v>19</v>
      </c>
      <c r="K2902" s="11">
        <v>30.062735711999999</v>
      </c>
      <c r="L2902" s="11" t="s">
        <v>20</v>
      </c>
      <c r="M2902" s="11" t="s">
        <v>14</v>
      </c>
      <c r="N2902" s="11">
        <f t="shared" si="315"/>
        <v>0</v>
      </c>
      <c r="O2902" s="11">
        <f t="shared" si="316"/>
        <v>0</v>
      </c>
      <c r="P2902" s="11">
        <f t="shared" si="317"/>
        <v>1</v>
      </c>
      <c r="Q2902" s="11">
        <f t="shared" si="318"/>
        <v>0</v>
      </c>
      <c r="R2902" s="11">
        <f t="shared" si="319"/>
        <v>0</v>
      </c>
      <c r="S2902" s="11">
        <f t="shared" si="320"/>
        <v>0</v>
      </c>
      <c r="T2902" s="9">
        <f t="shared" si="321"/>
        <v>0</v>
      </c>
    </row>
    <row r="2903" spans="1:20" ht="15" customHeight="1" x14ac:dyDescent="0.75">
      <c r="A2903" s="10">
        <v>0</v>
      </c>
      <c r="B2903" s="11">
        <v>16000</v>
      </c>
      <c r="C2903" s="11">
        <v>84505</v>
      </c>
      <c r="D2903" s="11">
        <v>108652</v>
      </c>
      <c r="E2903" s="11">
        <v>30</v>
      </c>
      <c r="F2903" s="11"/>
      <c r="G2903" s="11">
        <v>1</v>
      </c>
      <c r="H2903" s="11">
        <v>332.38573601000002</v>
      </c>
      <c r="I2903" s="11">
        <v>2</v>
      </c>
      <c r="J2903" s="11">
        <v>48</v>
      </c>
      <c r="K2903" s="11">
        <v>33.742181950000003</v>
      </c>
      <c r="L2903" s="11" t="s">
        <v>20</v>
      </c>
      <c r="M2903" s="11" t="s">
        <v>15</v>
      </c>
      <c r="N2903" s="11">
        <f t="shared" si="315"/>
        <v>0</v>
      </c>
      <c r="O2903" s="11">
        <f t="shared" si="316"/>
        <v>0</v>
      </c>
      <c r="P2903" s="11">
        <f t="shared" si="317"/>
        <v>0</v>
      </c>
      <c r="Q2903" s="11">
        <f t="shared" si="318"/>
        <v>1</v>
      </c>
      <c r="R2903" s="11">
        <f t="shared" si="319"/>
        <v>0</v>
      </c>
      <c r="S2903" s="11">
        <f t="shared" si="320"/>
        <v>0</v>
      </c>
      <c r="T2903" s="9">
        <f t="shared" si="321"/>
        <v>0</v>
      </c>
    </row>
    <row r="2904" spans="1:20" ht="15" customHeight="1" x14ac:dyDescent="0.75">
      <c r="A2904" s="10">
        <v>0</v>
      </c>
      <c r="B2904" s="11">
        <v>16000</v>
      </c>
      <c r="C2904" s="11">
        <v>71670</v>
      </c>
      <c r="D2904" s="11">
        <v>84124</v>
      </c>
      <c r="E2904" s="11">
        <v>10</v>
      </c>
      <c r="F2904" s="11">
        <v>0</v>
      </c>
      <c r="G2904" s="11">
        <v>0</v>
      </c>
      <c r="H2904" s="11">
        <v>81.596128836999995</v>
      </c>
      <c r="I2904" s="11">
        <v>3</v>
      </c>
      <c r="J2904" s="11">
        <v>12</v>
      </c>
      <c r="K2904" s="11">
        <v>32.948898966999998</v>
      </c>
      <c r="L2904" s="11" t="s">
        <v>20</v>
      </c>
      <c r="M2904" s="11" t="s">
        <v>14</v>
      </c>
      <c r="N2904" s="11">
        <f t="shared" si="315"/>
        <v>0</v>
      </c>
      <c r="O2904" s="11">
        <f t="shared" si="316"/>
        <v>0</v>
      </c>
      <c r="P2904" s="11">
        <f t="shared" si="317"/>
        <v>1</v>
      </c>
      <c r="Q2904" s="11">
        <f t="shared" si="318"/>
        <v>0</v>
      </c>
      <c r="R2904" s="11">
        <f t="shared" si="319"/>
        <v>0</v>
      </c>
      <c r="S2904" s="11">
        <f t="shared" si="320"/>
        <v>0</v>
      </c>
      <c r="T2904" s="9">
        <f t="shared" si="321"/>
        <v>0</v>
      </c>
    </row>
    <row r="2905" spans="1:20" ht="15" customHeight="1" x14ac:dyDescent="0.75">
      <c r="A2905" s="10">
        <v>0</v>
      </c>
      <c r="B2905" s="11">
        <v>16000</v>
      </c>
      <c r="C2905" s="11">
        <v>52546</v>
      </c>
      <c r="D2905" s="11">
        <v>63837</v>
      </c>
      <c r="E2905" s="11">
        <v>7</v>
      </c>
      <c r="F2905" s="11">
        <v>0</v>
      </c>
      <c r="G2905" s="11">
        <v>1</v>
      </c>
      <c r="H2905" s="11">
        <v>122.19632494</v>
      </c>
      <c r="I2905" s="11">
        <v>2</v>
      </c>
      <c r="J2905" s="11">
        <v>49</v>
      </c>
      <c r="K2905" s="11">
        <v>30.143261328000001</v>
      </c>
      <c r="L2905" s="11" t="s">
        <v>20</v>
      </c>
      <c r="M2905" s="11" t="s">
        <v>14</v>
      </c>
      <c r="N2905" s="11">
        <f t="shared" si="315"/>
        <v>0</v>
      </c>
      <c r="O2905" s="11">
        <f t="shared" si="316"/>
        <v>0</v>
      </c>
      <c r="P2905" s="11">
        <f t="shared" si="317"/>
        <v>1</v>
      </c>
      <c r="Q2905" s="11">
        <f t="shared" si="318"/>
        <v>0</v>
      </c>
      <c r="R2905" s="11">
        <f t="shared" si="319"/>
        <v>0</v>
      </c>
      <c r="S2905" s="11">
        <f t="shared" si="320"/>
        <v>0</v>
      </c>
      <c r="T2905" s="9">
        <f t="shared" si="321"/>
        <v>0</v>
      </c>
    </row>
    <row r="2906" spans="1:20" ht="15" customHeight="1" x14ac:dyDescent="0.75">
      <c r="A2906" s="10">
        <v>0</v>
      </c>
      <c r="B2906" s="11">
        <v>16000</v>
      </c>
      <c r="C2906" s="11">
        <v>77067</v>
      </c>
      <c r="D2906" s="11">
        <v>94613</v>
      </c>
      <c r="E2906" s="11">
        <v>5</v>
      </c>
      <c r="F2906" s="11">
        <v>0</v>
      </c>
      <c r="G2906" s="11">
        <v>0</v>
      </c>
      <c r="H2906" s="11">
        <v>207.4133904</v>
      </c>
      <c r="I2906" s="11">
        <v>3</v>
      </c>
      <c r="J2906" s="11">
        <v>18</v>
      </c>
      <c r="K2906" s="11">
        <v>41.058989066999999</v>
      </c>
      <c r="L2906" s="11" t="s">
        <v>20</v>
      </c>
      <c r="M2906" s="11" t="s">
        <v>14</v>
      </c>
      <c r="N2906" s="11">
        <f t="shared" si="315"/>
        <v>0</v>
      </c>
      <c r="O2906" s="11">
        <f t="shared" si="316"/>
        <v>0</v>
      </c>
      <c r="P2906" s="11">
        <f t="shared" si="317"/>
        <v>1</v>
      </c>
      <c r="Q2906" s="11">
        <f t="shared" si="318"/>
        <v>0</v>
      </c>
      <c r="R2906" s="11">
        <f t="shared" si="319"/>
        <v>0</v>
      </c>
      <c r="S2906" s="11">
        <f t="shared" si="320"/>
        <v>0</v>
      </c>
      <c r="T2906" s="9">
        <f t="shared" si="321"/>
        <v>0</v>
      </c>
    </row>
    <row r="2907" spans="1:20" ht="15" customHeight="1" x14ac:dyDescent="0.75">
      <c r="A2907" s="10">
        <v>0</v>
      </c>
      <c r="B2907" s="11">
        <v>16000</v>
      </c>
      <c r="C2907" s="11"/>
      <c r="D2907" s="11">
        <v>46140</v>
      </c>
      <c r="E2907" s="11"/>
      <c r="F2907" s="11"/>
      <c r="G2907" s="11"/>
      <c r="H2907" s="11">
        <v>344.58012601000001</v>
      </c>
      <c r="I2907" s="11"/>
      <c r="J2907" s="11">
        <v>16</v>
      </c>
      <c r="K2907" s="11">
        <v>31.640812778000001</v>
      </c>
      <c r="L2907" s="11" t="s">
        <v>20</v>
      </c>
      <c r="M2907" s="11" t="s">
        <v>14</v>
      </c>
      <c r="N2907" s="11">
        <f t="shared" si="315"/>
        <v>0</v>
      </c>
      <c r="O2907" s="11">
        <f t="shared" si="316"/>
        <v>0</v>
      </c>
      <c r="P2907" s="11">
        <f t="shared" si="317"/>
        <v>1</v>
      </c>
      <c r="Q2907" s="11">
        <f t="shared" si="318"/>
        <v>0</v>
      </c>
      <c r="R2907" s="11">
        <f t="shared" si="319"/>
        <v>0</v>
      </c>
      <c r="S2907" s="11">
        <f t="shared" si="320"/>
        <v>0</v>
      </c>
      <c r="T2907" s="9">
        <f t="shared" si="321"/>
        <v>0</v>
      </c>
    </row>
    <row r="2908" spans="1:20" ht="15" customHeight="1" x14ac:dyDescent="0.75">
      <c r="A2908" s="10">
        <v>0</v>
      </c>
      <c r="B2908" s="11">
        <v>16000</v>
      </c>
      <c r="C2908" s="11">
        <v>85228</v>
      </c>
      <c r="D2908" s="11">
        <v>91519</v>
      </c>
      <c r="E2908" s="11"/>
      <c r="F2908" s="11">
        <v>0</v>
      </c>
      <c r="G2908" s="11">
        <v>0</v>
      </c>
      <c r="H2908" s="11">
        <v>162.77120092000001</v>
      </c>
      <c r="I2908" s="11">
        <v>0</v>
      </c>
      <c r="J2908" s="11">
        <v>26</v>
      </c>
      <c r="K2908" s="11">
        <v>43.583882525</v>
      </c>
      <c r="L2908" s="11" t="s">
        <v>13</v>
      </c>
      <c r="M2908" s="11" t="s">
        <v>15</v>
      </c>
      <c r="N2908" s="11">
        <f t="shared" si="315"/>
        <v>1</v>
      </c>
      <c r="O2908" s="11">
        <f t="shared" si="316"/>
        <v>0</v>
      </c>
      <c r="P2908" s="11">
        <f t="shared" si="317"/>
        <v>0</v>
      </c>
      <c r="Q2908" s="11">
        <f t="shared" si="318"/>
        <v>1</v>
      </c>
      <c r="R2908" s="11">
        <f t="shared" si="319"/>
        <v>0</v>
      </c>
      <c r="S2908" s="11">
        <f t="shared" si="320"/>
        <v>0</v>
      </c>
      <c r="T2908" s="9">
        <f t="shared" si="321"/>
        <v>162.77120092000001</v>
      </c>
    </row>
    <row r="2909" spans="1:20" ht="15" customHeight="1" x14ac:dyDescent="0.75">
      <c r="A2909" s="10">
        <v>0</v>
      </c>
      <c r="B2909" s="11">
        <v>16000</v>
      </c>
      <c r="C2909" s="11">
        <v>62973</v>
      </c>
      <c r="D2909" s="11">
        <v>87698</v>
      </c>
      <c r="E2909" s="11">
        <v>1</v>
      </c>
      <c r="F2909" s="11">
        <v>0</v>
      </c>
      <c r="G2909" s="11">
        <v>0</v>
      </c>
      <c r="H2909" s="11">
        <v>156.42811549000001</v>
      </c>
      <c r="I2909" s="11">
        <v>0</v>
      </c>
      <c r="J2909" s="11">
        <v>24</v>
      </c>
      <c r="K2909" s="11">
        <v>23.570800835</v>
      </c>
      <c r="L2909" s="11" t="s">
        <v>20</v>
      </c>
      <c r="M2909" s="11" t="s">
        <v>15</v>
      </c>
      <c r="N2909" s="11">
        <f t="shared" si="315"/>
        <v>0</v>
      </c>
      <c r="O2909" s="11">
        <f t="shared" si="316"/>
        <v>0</v>
      </c>
      <c r="P2909" s="11">
        <f t="shared" si="317"/>
        <v>0</v>
      </c>
      <c r="Q2909" s="11">
        <f t="shared" si="318"/>
        <v>1</v>
      </c>
      <c r="R2909" s="11">
        <f t="shared" si="319"/>
        <v>0</v>
      </c>
      <c r="S2909" s="11">
        <f t="shared" si="320"/>
        <v>0</v>
      </c>
      <c r="T2909" s="9">
        <f t="shared" si="321"/>
        <v>0</v>
      </c>
    </row>
    <row r="2910" spans="1:20" ht="15" customHeight="1" x14ac:dyDescent="0.75">
      <c r="A2910" s="10">
        <v>0</v>
      </c>
      <c r="B2910" s="11">
        <v>16000</v>
      </c>
      <c r="C2910" s="11">
        <v>140979</v>
      </c>
      <c r="D2910" s="11">
        <v>181166</v>
      </c>
      <c r="E2910" s="11">
        <v>9</v>
      </c>
      <c r="F2910" s="11">
        <v>0</v>
      </c>
      <c r="G2910" s="11">
        <v>0</v>
      </c>
      <c r="H2910" s="11">
        <v>236.70711828</v>
      </c>
      <c r="I2910" s="11">
        <v>0</v>
      </c>
      <c r="J2910" s="11">
        <v>21</v>
      </c>
      <c r="K2910" s="11">
        <v>27.841339881</v>
      </c>
      <c r="L2910" s="11" t="s">
        <v>20</v>
      </c>
      <c r="M2910" s="11" t="s">
        <v>17</v>
      </c>
      <c r="N2910" s="11">
        <f t="shared" si="315"/>
        <v>0</v>
      </c>
      <c r="O2910" s="11">
        <f t="shared" si="316"/>
        <v>1</v>
      </c>
      <c r="P2910" s="11">
        <f t="shared" si="317"/>
        <v>0</v>
      </c>
      <c r="Q2910" s="11">
        <f t="shared" si="318"/>
        <v>0</v>
      </c>
      <c r="R2910" s="11">
        <f t="shared" si="319"/>
        <v>0</v>
      </c>
      <c r="S2910" s="11">
        <f t="shared" si="320"/>
        <v>0</v>
      </c>
      <c r="T2910" s="9">
        <f t="shared" si="321"/>
        <v>0</v>
      </c>
    </row>
    <row r="2911" spans="1:20" ht="15" customHeight="1" x14ac:dyDescent="0.75">
      <c r="A2911" s="10">
        <v>0</v>
      </c>
      <c r="B2911" s="11">
        <v>16000</v>
      </c>
      <c r="C2911" s="11">
        <v>57944</v>
      </c>
      <c r="D2911" s="11">
        <v>89778</v>
      </c>
      <c r="E2911" s="11">
        <v>2</v>
      </c>
      <c r="F2911" s="11">
        <v>0</v>
      </c>
      <c r="G2911" s="11">
        <v>0</v>
      </c>
      <c r="H2911" s="11">
        <v>135.60607791000001</v>
      </c>
      <c r="I2911" s="11">
        <v>0</v>
      </c>
      <c r="J2911" s="11">
        <v>12</v>
      </c>
      <c r="K2911" s="11">
        <v>25.725793664000001</v>
      </c>
      <c r="L2911" s="11" t="s">
        <v>13</v>
      </c>
      <c r="M2911" s="11" t="s">
        <v>18</v>
      </c>
      <c r="N2911" s="11">
        <f t="shared" si="315"/>
        <v>1</v>
      </c>
      <c r="O2911" s="11">
        <f t="shared" si="316"/>
        <v>0</v>
      </c>
      <c r="P2911" s="11">
        <f t="shared" si="317"/>
        <v>0</v>
      </c>
      <c r="Q2911" s="11">
        <f t="shared" si="318"/>
        <v>0</v>
      </c>
      <c r="R2911" s="11">
        <f t="shared" si="319"/>
        <v>0</v>
      </c>
      <c r="S2911" s="11">
        <f t="shared" si="320"/>
        <v>1</v>
      </c>
      <c r="T2911" s="9">
        <f t="shared" si="321"/>
        <v>135.60607791000001</v>
      </c>
    </row>
    <row r="2912" spans="1:20" ht="15" customHeight="1" x14ac:dyDescent="0.75">
      <c r="A2912" s="10">
        <v>0</v>
      </c>
      <c r="B2912" s="11">
        <v>16000</v>
      </c>
      <c r="C2912" s="11">
        <v>65901</v>
      </c>
      <c r="D2912" s="11">
        <v>85627</v>
      </c>
      <c r="E2912" s="11">
        <v>5</v>
      </c>
      <c r="F2912" s="11">
        <v>0</v>
      </c>
      <c r="G2912" s="11">
        <v>0</v>
      </c>
      <c r="H2912" s="11">
        <v>117.35703246999999</v>
      </c>
      <c r="I2912" s="11">
        <v>0</v>
      </c>
      <c r="J2912" s="11">
        <v>20</v>
      </c>
      <c r="K2912" s="11">
        <v>21.445341417000002</v>
      </c>
      <c r="L2912" s="11" t="s">
        <v>20</v>
      </c>
      <c r="M2912" s="11" t="s">
        <v>15</v>
      </c>
      <c r="N2912" s="11">
        <f t="shared" si="315"/>
        <v>0</v>
      </c>
      <c r="O2912" s="11">
        <f t="shared" si="316"/>
        <v>0</v>
      </c>
      <c r="P2912" s="11">
        <f t="shared" si="317"/>
        <v>0</v>
      </c>
      <c r="Q2912" s="11">
        <f t="shared" si="318"/>
        <v>1</v>
      </c>
      <c r="R2912" s="11">
        <f t="shared" si="319"/>
        <v>0</v>
      </c>
      <c r="S2912" s="11">
        <f t="shared" si="320"/>
        <v>0</v>
      </c>
      <c r="T2912" s="9">
        <f t="shared" si="321"/>
        <v>0</v>
      </c>
    </row>
    <row r="2913" spans="1:20" ht="15" customHeight="1" x14ac:dyDescent="0.75">
      <c r="A2913" s="10">
        <v>0</v>
      </c>
      <c r="B2913" s="11">
        <v>16000</v>
      </c>
      <c r="C2913" s="11">
        <v>66395</v>
      </c>
      <c r="D2913" s="11">
        <v>85782</v>
      </c>
      <c r="E2913" s="11">
        <v>1</v>
      </c>
      <c r="F2913" s="11">
        <v>2</v>
      </c>
      <c r="G2913" s="11">
        <v>1</v>
      </c>
      <c r="H2913" s="11">
        <v>99.519217550999997</v>
      </c>
      <c r="I2913" s="11">
        <v>1</v>
      </c>
      <c r="J2913" s="11">
        <v>25</v>
      </c>
      <c r="K2913" s="11">
        <v>33.206969630000003</v>
      </c>
      <c r="L2913" s="11" t="s">
        <v>20</v>
      </c>
      <c r="M2913" s="11" t="s">
        <v>14</v>
      </c>
      <c r="N2913" s="11">
        <f t="shared" si="315"/>
        <v>0</v>
      </c>
      <c r="O2913" s="11">
        <f t="shared" si="316"/>
        <v>0</v>
      </c>
      <c r="P2913" s="11">
        <f t="shared" si="317"/>
        <v>1</v>
      </c>
      <c r="Q2913" s="11">
        <f t="shared" si="318"/>
        <v>0</v>
      </c>
      <c r="R2913" s="11">
        <f t="shared" si="319"/>
        <v>0</v>
      </c>
      <c r="S2913" s="11">
        <f t="shared" si="320"/>
        <v>0</v>
      </c>
      <c r="T2913" s="9">
        <f t="shared" si="321"/>
        <v>0</v>
      </c>
    </row>
    <row r="2914" spans="1:20" ht="15" customHeight="1" x14ac:dyDescent="0.75">
      <c r="A2914" s="10">
        <v>0</v>
      </c>
      <c r="B2914" s="11">
        <v>16000</v>
      </c>
      <c r="C2914" s="11">
        <v>69861</v>
      </c>
      <c r="D2914" s="11">
        <v>87086</v>
      </c>
      <c r="E2914" s="11">
        <v>7</v>
      </c>
      <c r="F2914" s="11">
        <v>0</v>
      </c>
      <c r="G2914" s="11">
        <v>0</v>
      </c>
      <c r="H2914" s="11">
        <v>205.32804580999999</v>
      </c>
      <c r="I2914" s="11">
        <v>2</v>
      </c>
      <c r="J2914" s="11">
        <v>18</v>
      </c>
      <c r="K2914" s="11">
        <v>43.436334344999999</v>
      </c>
      <c r="L2914" s="11" t="s">
        <v>20</v>
      </c>
      <c r="M2914" s="11" t="s">
        <v>14</v>
      </c>
      <c r="N2914" s="11">
        <f t="shared" si="315"/>
        <v>0</v>
      </c>
      <c r="O2914" s="11">
        <f t="shared" si="316"/>
        <v>0</v>
      </c>
      <c r="P2914" s="11">
        <f t="shared" si="317"/>
        <v>1</v>
      </c>
      <c r="Q2914" s="11">
        <f t="shared" si="318"/>
        <v>0</v>
      </c>
      <c r="R2914" s="11">
        <f t="shared" si="319"/>
        <v>0</v>
      </c>
      <c r="S2914" s="11">
        <f t="shared" si="320"/>
        <v>0</v>
      </c>
      <c r="T2914" s="9">
        <f t="shared" si="321"/>
        <v>0</v>
      </c>
    </row>
    <row r="2915" spans="1:20" ht="15" customHeight="1" x14ac:dyDescent="0.75">
      <c r="A2915" s="10">
        <v>1</v>
      </c>
      <c r="B2915" s="11">
        <v>16100</v>
      </c>
      <c r="C2915" s="11">
        <v>49371</v>
      </c>
      <c r="D2915" s="11">
        <v>77400</v>
      </c>
      <c r="E2915" s="11">
        <v>3</v>
      </c>
      <c r="F2915" s="11">
        <v>2</v>
      </c>
      <c r="G2915" s="11">
        <v>2</v>
      </c>
      <c r="H2915" s="11">
        <v>214.06037616</v>
      </c>
      <c r="I2915" s="11">
        <v>1</v>
      </c>
      <c r="J2915" s="11">
        <v>51</v>
      </c>
      <c r="K2915" s="11">
        <v>44.216763890000003</v>
      </c>
      <c r="L2915" s="11" t="s">
        <v>20</v>
      </c>
      <c r="M2915" s="11" t="s">
        <v>15</v>
      </c>
      <c r="N2915" s="11">
        <f t="shared" si="315"/>
        <v>0</v>
      </c>
      <c r="O2915" s="11">
        <f t="shared" si="316"/>
        <v>0</v>
      </c>
      <c r="P2915" s="11">
        <f t="shared" si="317"/>
        <v>0</v>
      </c>
      <c r="Q2915" s="11">
        <f t="shared" si="318"/>
        <v>1</v>
      </c>
      <c r="R2915" s="11">
        <f t="shared" si="319"/>
        <v>0</v>
      </c>
      <c r="S2915" s="11">
        <f t="shared" si="320"/>
        <v>0</v>
      </c>
      <c r="T2915" s="9">
        <f t="shared" si="321"/>
        <v>0</v>
      </c>
    </row>
    <row r="2916" spans="1:20" ht="15" customHeight="1" x14ac:dyDescent="0.75">
      <c r="A2916" s="10">
        <v>0</v>
      </c>
      <c r="B2916" s="11">
        <v>16100</v>
      </c>
      <c r="C2916" s="11">
        <v>76644</v>
      </c>
      <c r="D2916" s="11">
        <v>103192</v>
      </c>
      <c r="E2916" s="11">
        <v>5</v>
      </c>
      <c r="F2916" s="11">
        <v>2</v>
      </c>
      <c r="G2916" s="11">
        <v>0</v>
      </c>
      <c r="H2916" s="11">
        <v>76.077935452999995</v>
      </c>
      <c r="I2916" s="11">
        <v>0</v>
      </c>
      <c r="J2916" s="11">
        <v>20</v>
      </c>
      <c r="K2916" s="11">
        <v>24.187933859000001</v>
      </c>
      <c r="L2916" s="11" t="s">
        <v>20</v>
      </c>
      <c r="M2916" s="11" t="s">
        <v>14</v>
      </c>
      <c r="N2916" s="11">
        <f t="shared" si="315"/>
        <v>0</v>
      </c>
      <c r="O2916" s="11">
        <f t="shared" si="316"/>
        <v>0</v>
      </c>
      <c r="P2916" s="11">
        <f t="shared" si="317"/>
        <v>1</v>
      </c>
      <c r="Q2916" s="11">
        <f t="shared" si="318"/>
        <v>0</v>
      </c>
      <c r="R2916" s="11">
        <f t="shared" si="319"/>
        <v>0</v>
      </c>
      <c r="S2916" s="11">
        <f t="shared" si="320"/>
        <v>0</v>
      </c>
      <c r="T2916" s="9">
        <f t="shared" si="321"/>
        <v>0</v>
      </c>
    </row>
    <row r="2917" spans="1:20" ht="15" customHeight="1" x14ac:dyDescent="0.75">
      <c r="A2917" s="10">
        <v>0</v>
      </c>
      <c r="B2917" s="11">
        <v>16100</v>
      </c>
      <c r="C2917" s="11">
        <v>94089</v>
      </c>
      <c r="D2917" s="11">
        <v>159427</v>
      </c>
      <c r="E2917" s="11">
        <v>6</v>
      </c>
      <c r="F2917" s="11">
        <v>0</v>
      </c>
      <c r="G2917" s="11">
        <v>0</v>
      </c>
      <c r="H2917" s="11">
        <v>101.96046007</v>
      </c>
      <c r="I2917" s="11">
        <v>0</v>
      </c>
      <c r="J2917" s="11">
        <v>16</v>
      </c>
      <c r="K2917" s="11">
        <v>35.994979528999998</v>
      </c>
      <c r="L2917" s="11" t="s">
        <v>13</v>
      </c>
      <c r="M2917" s="11" t="s">
        <v>18</v>
      </c>
      <c r="N2917" s="11">
        <f t="shared" si="315"/>
        <v>1</v>
      </c>
      <c r="O2917" s="11">
        <f t="shared" si="316"/>
        <v>0</v>
      </c>
      <c r="P2917" s="11">
        <f t="shared" si="317"/>
        <v>0</v>
      </c>
      <c r="Q2917" s="11">
        <f t="shared" si="318"/>
        <v>0</v>
      </c>
      <c r="R2917" s="11">
        <f t="shared" si="319"/>
        <v>0</v>
      </c>
      <c r="S2917" s="11">
        <f t="shared" si="320"/>
        <v>1</v>
      </c>
      <c r="T2917" s="9">
        <f t="shared" si="321"/>
        <v>101.96046007</v>
      </c>
    </row>
    <row r="2918" spans="1:20" ht="15" customHeight="1" x14ac:dyDescent="0.75">
      <c r="A2918" s="10">
        <v>1</v>
      </c>
      <c r="B2918" s="11">
        <v>16100</v>
      </c>
      <c r="C2918" s="11"/>
      <c r="D2918" s="11">
        <v>30695</v>
      </c>
      <c r="E2918" s="11">
        <v>11</v>
      </c>
      <c r="F2918" s="11">
        <v>0</v>
      </c>
      <c r="G2918" s="11">
        <v>1</v>
      </c>
      <c r="H2918" s="11">
        <v>64.335741119000005</v>
      </c>
      <c r="I2918" s="11">
        <v>2</v>
      </c>
      <c r="J2918" s="11">
        <v>2</v>
      </c>
      <c r="K2918" s="11">
        <v>29.233014838999999</v>
      </c>
      <c r="L2918" s="11" t="s">
        <v>13</v>
      </c>
      <c r="M2918" s="11" t="s">
        <v>14</v>
      </c>
      <c r="N2918" s="11">
        <f t="shared" si="315"/>
        <v>1</v>
      </c>
      <c r="O2918" s="11">
        <f t="shared" si="316"/>
        <v>0</v>
      </c>
      <c r="P2918" s="11">
        <f t="shared" si="317"/>
        <v>1</v>
      </c>
      <c r="Q2918" s="11">
        <f t="shared" si="318"/>
        <v>0</v>
      </c>
      <c r="R2918" s="11">
        <f t="shared" si="319"/>
        <v>0</v>
      </c>
      <c r="S2918" s="11">
        <f t="shared" si="320"/>
        <v>0</v>
      </c>
      <c r="T2918" s="9">
        <f t="shared" si="321"/>
        <v>64.335741119000005</v>
      </c>
    </row>
    <row r="2919" spans="1:20" ht="15" customHeight="1" x14ac:dyDescent="0.75">
      <c r="A2919" s="10">
        <v>0</v>
      </c>
      <c r="B2919" s="11">
        <v>16100</v>
      </c>
      <c r="C2919" s="11">
        <v>63798</v>
      </c>
      <c r="D2919" s="11">
        <v>91045</v>
      </c>
      <c r="E2919" s="11"/>
      <c r="F2919" s="11">
        <v>0</v>
      </c>
      <c r="G2919" s="11">
        <v>0</v>
      </c>
      <c r="H2919" s="11">
        <v>298.21073118999999</v>
      </c>
      <c r="I2919" s="11">
        <v>0</v>
      </c>
      <c r="J2919" s="11">
        <v>19</v>
      </c>
      <c r="K2919" s="11">
        <v>30.961645128000001</v>
      </c>
      <c r="L2919" s="11" t="s">
        <v>13</v>
      </c>
      <c r="M2919" s="11" t="s">
        <v>14</v>
      </c>
      <c r="N2919" s="11">
        <f t="shared" si="315"/>
        <v>1</v>
      </c>
      <c r="O2919" s="11">
        <f t="shared" si="316"/>
        <v>0</v>
      </c>
      <c r="P2919" s="11">
        <f t="shared" si="317"/>
        <v>1</v>
      </c>
      <c r="Q2919" s="11">
        <f t="shared" si="318"/>
        <v>0</v>
      </c>
      <c r="R2919" s="11">
        <f t="shared" si="319"/>
        <v>0</v>
      </c>
      <c r="S2919" s="11">
        <f t="shared" si="320"/>
        <v>0</v>
      </c>
      <c r="T2919" s="9">
        <f t="shared" si="321"/>
        <v>298.21073118999999</v>
      </c>
    </row>
    <row r="2920" spans="1:20" ht="15" customHeight="1" x14ac:dyDescent="0.75">
      <c r="A2920" s="10">
        <v>0</v>
      </c>
      <c r="B2920" s="11">
        <v>16100</v>
      </c>
      <c r="C2920" s="11">
        <v>59734</v>
      </c>
      <c r="D2920" s="11">
        <v>93756</v>
      </c>
      <c r="E2920" s="11">
        <v>31</v>
      </c>
      <c r="F2920" s="11">
        <v>0</v>
      </c>
      <c r="G2920" s="11">
        <v>0</v>
      </c>
      <c r="H2920" s="11">
        <v>210.15893736000001</v>
      </c>
      <c r="I2920" s="11">
        <v>0</v>
      </c>
      <c r="J2920" s="11">
        <v>21</v>
      </c>
      <c r="K2920" s="11">
        <v>32.596219564999998</v>
      </c>
      <c r="L2920" s="11" t="s">
        <v>20</v>
      </c>
      <c r="M2920" s="11" t="s">
        <v>15</v>
      </c>
      <c r="N2920" s="11">
        <f t="shared" si="315"/>
        <v>0</v>
      </c>
      <c r="O2920" s="11">
        <f t="shared" si="316"/>
        <v>0</v>
      </c>
      <c r="P2920" s="11">
        <f t="shared" si="317"/>
        <v>0</v>
      </c>
      <c r="Q2920" s="11">
        <f t="shared" si="318"/>
        <v>1</v>
      </c>
      <c r="R2920" s="11">
        <f t="shared" si="319"/>
        <v>0</v>
      </c>
      <c r="S2920" s="11">
        <f t="shared" si="320"/>
        <v>0</v>
      </c>
      <c r="T2920" s="9">
        <f t="shared" si="321"/>
        <v>0</v>
      </c>
    </row>
    <row r="2921" spans="1:20" ht="15" customHeight="1" x14ac:dyDescent="0.75">
      <c r="A2921" s="10">
        <v>0</v>
      </c>
      <c r="B2921" s="11">
        <v>16100</v>
      </c>
      <c r="C2921" s="11">
        <v>99844</v>
      </c>
      <c r="D2921" s="11">
        <v>114647</v>
      </c>
      <c r="E2921" s="11">
        <v>11</v>
      </c>
      <c r="F2921" s="11">
        <v>0</v>
      </c>
      <c r="G2921" s="11">
        <v>0</v>
      </c>
      <c r="H2921" s="11">
        <v>169.98355599999999</v>
      </c>
      <c r="I2921" s="11">
        <v>0</v>
      </c>
      <c r="J2921" s="11">
        <v>27</v>
      </c>
      <c r="K2921" s="11">
        <v>33.523278535999999</v>
      </c>
      <c r="L2921" s="11" t="s">
        <v>20</v>
      </c>
      <c r="M2921" s="11" t="s">
        <v>14</v>
      </c>
      <c r="N2921" s="11">
        <f t="shared" si="315"/>
        <v>0</v>
      </c>
      <c r="O2921" s="11">
        <f t="shared" si="316"/>
        <v>0</v>
      </c>
      <c r="P2921" s="11">
        <f t="shared" si="317"/>
        <v>1</v>
      </c>
      <c r="Q2921" s="11">
        <f t="shared" si="318"/>
        <v>0</v>
      </c>
      <c r="R2921" s="11">
        <f t="shared" si="319"/>
        <v>0</v>
      </c>
      <c r="S2921" s="11">
        <f t="shared" si="320"/>
        <v>0</v>
      </c>
      <c r="T2921" s="9">
        <f t="shared" si="321"/>
        <v>0</v>
      </c>
    </row>
    <row r="2922" spans="1:20" ht="15" customHeight="1" x14ac:dyDescent="0.75">
      <c r="A2922" s="10">
        <v>0</v>
      </c>
      <c r="B2922" s="11">
        <v>16100</v>
      </c>
      <c r="C2922" s="11">
        <v>107758</v>
      </c>
      <c r="D2922" s="11">
        <v>124610</v>
      </c>
      <c r="E2922" s="11">
        <v>0</v>
      </c>
      <c r="F2922" s="11">
        <v>0</v>
      </c>
      <c r="G2922" s="11">
        <v>0</v>
      </c>
      <c r="H2922" s="11">
        <v>129.17889812999999</v>
      </c>
      <c r="I2922" s="11">
        <v>0</v>
      </c>
      <c r="J2922" s="11">
        <v>29</v>
      </c>
      <c r="K2922" s="11">
        <v>34.2115674</v>
      </c>
      <c r="L2922" s="11" t="s">
        <v>20</v>
      </c>
      <c r="M2922" s="11" t="s">
        <v>18</v>
      </c>
      <c r="N2922" s="11">
        <f t="shared" si="315"/>
        <v>0</v>
      </c>
      <c r="O2922" s="11">
        <f t="shared" si="316"/>
        <v>0</v>
      </c>
      <c r="P2922" s="11">
        <f t="shared" si="317"/>
        <v>0</v>
      </c>
      <c r="Q2922" s="11">
        <f t="shared" si="318"/>
        <v>0</v>
      </c>
      <c r="R2922" s="11">
        <f t="shared" si="319"/>
        <v>0</v>
      </c>
      <c r="S2922" s="11">
        <f t="shared" si="320"/>
        <v>1</v>
      </c>
      <c r="T2922" s="9">
        <f t="shared" si="321"/>
        <v>0</v>
      </c>
    </row>
    <row r="2923" spans="1:20" ht="15" customHeight="1" x14ac:dyDescent="0.75">
      <c r="A2923" s="10">
        <v>0</v>
      </c>
      <c r="B2923" s="11">
        <v>16100</v>
      </c>
      <c r="C2923" s="11">
        <v>45973</v>
      </c>
      <c r="D2923" s="11">
        <v>64430</v>
      </c>
      <c r="E2923" s="11">
        <v>3</v>
      </c>
      <c r="F2923" s="11">
        <v>0</v>
      </c>
      <c r="G2923" s="11">
        <v>0</v>
      </c>
      <c r="H2923" s="11">
        <v>117.07375316</v>
      </c>
      <c r="I2923" s="11">
        <v>0</v>
      </c>
      <c r="J2923" s="11">
        <v>17</v>
      </c>
      <c r="K2923" s="11">
        <v>33.824716398</v>
      </c>
      <c r="L2923" s="11" t="s">
        <v>13</v>
      </c>
      <c r="M2923" s="11" t="s">
        <v>15</v>
      </c>
      <c r="N2923" s="11">
        <f t="shared" si="315"/>
        <v>1</v>
      </c>
      <c r="O2923" s="11">
        <f t="shared" si="316"/>
        <v>0</v>
      </c>
      <c r="P2923" s="11">
        <f t="shared" si="317"/>
        <v>0</v>
      </c>
      <c r="Q2923" s="11">
        <f t="shared" si="318"/>
        <v>1</v>
      </c>
      <c r="R2923" s="11">
        <f t="shared" si="319"/>
        <v>0</v>
      </c>
      <c r="S2923" s="11">
        <f t="shared" si="320"/>
        <v>0</v>
      </c>
      <c r="T2923" s="9">
        <f t="shared" si="321"/>
        <v>117.07375316</v>
      </c>
    </row>
    <row r="2924" spans="1:20" ht="15" customHeight="1" x14ac:dyDescent="0.75">
      <c r="A2924" s="10">
        <v>0</v>
      </c>
      <c r="B2924" s="11">
        <v>16100</v>
      </c>
      <c r="C2924" s="11">
        <v>63152</v>
      </c>
      <c r="D2924" s="11">
        <v>85097</v>
      </c>
      <c r="E2924" s="11">
        <v>5</v>
      </c>
      <c r="F2924" s="11">
        <v>0</v>
      </c>
      <c r="G2924" s="11">
        <v>0</v>
      </c>
      <c r="H2924" s="11">
        <v>102.40089779</v>
      </c>
      <c r="I2924" s="11">
        <v>1</v>
      </c>
      <c r="J2924" s="11">
        <v>20</v>
      </c>
      <c r="K2924" s="11">
        <v>24.175532914000001</v>
      </c>
      <c r="L2924" s="11" t="s">
        <v>20</v>
      </c>
      <c r="M2924" s="11" t="s">
        <v>15</v>
      </c>
      <c r="N2924" s="11">
        <f t="shared" si="315"/>
        <v>0</v>
      </c>
      <c r="O2924" s="11">
        <f t="shared" si="316"/>
        <v>0</v>
      </c>
      <c r="P2924" s="11">
        <f t="shared" si="317"/>
        <v>0</v>
      </c>
      <c r="Q2924" s="11">
        <f t="shared" si="318"/>
        <v>1</v>
      </c>
      <c r="R2924" s="11">
        <f t="shared" si="319"/>
        <v>0</v>
      </c>
      <c r="S2924" s="11">
        <f t="shared" si="320"/>
        <v>0</v>
      </c>
      <c r="T2924" s="9">
        <f t="shared" si="321"/>
        <v>0</v>
      </c>
    </row>
    <row r="2925" spans="1:20" ht="15" customHeight="1" x14ac:dyDescent="0.75">
      <c r="A2925" s="10">
        <v>0</v>
      </c>
      <c r="B2925" s="11">
        <v>16100</v>
      </c>
      <c r="C2925" s="11">
        <v>76981</v>
      </c>
      <c r="D2925" s="11">
        <v>106014</v>
      </c>
      <c r="E2925" s="11">
        <v>0</v>
      </c>
      <c r="F2925" s="11">
        <v>0</v>
      </c>
      <c r="G2925" s="11">
        <v>0</v>
      </c>
      <c r="H2925" s="11">
        <v>269.34262868000002</v>
      </c>
      <c r="I2925" s="11">
        <v>1</v>
      </c>
      <c r="J2925" s="11">
        <v>21</v>
      </c>
      <c r="K2925" s="11">
        <v>39.799112282999999</v>
      </c>
      <c r="L2925" s="11" t="s">
        <v>20</v>
      </c>
      <c r="M2925" s="11" t="s">
        <v>18</v>
      </c>
      <c r="N2925" s="11">
        <f t="shared" si="315"/>
        <v>0</v>
      </c>
      <c r="O2925" s="11">
        <f t="shared" si="316"/>
        <v>0</v>
      </c>
      <c r="P2925" s="11">
        <f t="shared" si="317"/>
        <v>0</v>
      </c>
      <c r="Q2925" s="11">
        <f t="shared" si="318"/>
        <v>0</v>
      </c>
      <c r="R2925" s="11">
        <f t="shared" si="319"/>
        <v>0</v>
      </c>
      <c r="S2925" s="11">
        <f t="shared" si="320"/>
        <v>1</v>
      </c>
      <c r="T2925" s="9">
        <f t="shared" si="321"/>
        <v>0</v>
      </c>
    </row>
    <row r="2926" spans="1:20" ht="15" customHeight="1" x14ac:dyDescent="0.75">
      <c r="A2926" s="10">
        <v>1</v>
      </c>
      <c r="B2926" s="11">
        <v>16100</v>
      </c>
      <c r="C2926" s="11">
        <v>33209</v>
      </c>
      <c r="D2926" s="11">
        <v>52000</v>
      </c>
      <c r="E2926" s="11">
        <v>8</v>
      </c>
      <c r="F2926" s="11">
        <v>0</v>
      </c>
      <c r="G2926" s="11">
        <v>0</v>
      </c>
      <c r="H2926" s="11">
        <v>91.3</v>
      </c>
      <c r="I2926" s="11">
        <v>1</v>
      </c>
      <c r="J2926" s="11">
        <v>15</v>
      </c>
      <c r="K2926" s="11"/>
      <c r="L2926" s="11" t="s">
        <v>20</v>
      </c>
      <c r="M2926" s="11" t="s">
        <v>14</v>
      </c>
      <c r="N2926" s="11">
        <f t="shared" si="315"/>
        <v>0</v>
      </c>
      <c r="O2926" s="11">
        <f t="shared" si="316"/>
        <v>0</v>
      </c>
      <c r="P2926" s="11">
        <f t="shared" si="317"/>
        <v>1</v>
      </c>
      <c r="Q2926" s="11">
        <f t="shared" si="318"/>
        <v>0</v>
      </c>
      <c r="R2926" s="11">
        <f t="shared" si="319"/>
        <v>0</v>
      </c>
      <c r="S2926" s="11">
        <f t="shared" si="320"/>
        <v>0</v>
      </c>
      <c r="T2926" s="9">
        <f t="shared" si="321"/>
        <v>0</v>
      </c>
    </row>
    <row r="2927" spans="1:20" ht="15" customHeight="1" x14ac:dyDescent="0.75">
      <c r="A2927" s="10">
        <v>1</v>
      </c>
      <c r="B2927" s="11">
        <v>16100</v>
      </c>
      <c r="C2927" s="11">
        <v>61712</v>
      </c>
      <c r="D2927" s="11">
        <v>82649</v>
      </c>
      <c r="E2927" s="11">
        <v>12</v>
      </c>
      <c r="F2927" s="11">
        <v>0</v>
      </c>
      <c r="G2927" s="11">
        <v>0</v>
      </c>
      <c r="H2927" s="11">
        <v>94.645123603000002</v>
      </c>
      <c r="I2927" s="11">
        <v>0</v>
      </c>
      <c r="J2927" s="11">
        <v>9</v>
      </c>
      <c r="K2927" s="11">
        <v>27.548831203999999</v>
      </c>
      <c r="L2927" s="11" t="s">
        <v>20</v>
      </c>
      <c r="M2927" s="11" t="s">
        <v>14</v>
      </c>
      <c r="N2927" s="11">
        <f t="shared" si="315"/>
        <v>0</v>
      </c>
      <c r="O2927" s="11">
        <f t="shared" si="316"/>
        <v>0</v>
      </c>
      <c r="P2927" s="11">
        <f t="shared" si="317"/>
        <v>1</v>
      </c>
      <c r="Q2927" s="11">
        <f t="shared" si="318"/>
        <v>0</v>
      </c>
      <c r="R2927" s="11">
        <f t="shared" si="319"/>
        <v>0</v>
      </c>
      <c r="S2927" s="11">
        <f t="shared" si="320"/>
        <v>0</v>
      </c>
      <c r="T2927" s="9">
        <f t="shared" si="321"/>
        <v>0</v>
      </c>
    </row>
    <row r="2928" spans="1:20" ht="15" customHeight="1" x14ac:dyDescent="0.75">
      <c r="A2928" s="10">
        <v>0</v>
      </c>
      <c r="B2928" s="11">
        <v>16100</v>
      </c>
      <c r="C2928" s="11">
        <v>105719</v>
      </c>
      <c r="D2928" s="11">
        <v>116491</v>
      </c>
      <c r="E2928" s="11">
        <v>1</v>
      </c>
      <c r="F2928" s="11">
        <v>0</v>
      </c>
      <c r="G2928" s="11">
        <v>0</v>
      </c>
      <c r="H2928" s="11">
        <v>117.87361206</v>
      </c>
      <c r="I2928" s="11">
        <v>2</v>
      </c>
      <c r="J2928" s="11">
        <v>20</v>
      </c>
      <c r="K2928" s="11">
        <v>38.763699701</v>
      </c>
      <c r="L2928" s="11" t="s">
        <v>20</v>
      </c>
      <c r="M2928" s="11" t="s">
        <v>14</v>
      </c>
      <c r="N2928" s="11">
        <f t="shared" si="315"/>
        <v>0</v>
      </c>
      <c r="O2928" s="11">
        <f t="shared" si="316"/>
        <v>0</v>
      </c>
      <c r="P2928" s="11">
        <f t="shared" si="317"/>
        <v>1</v>
      </c>
      <c r="Q2928" s="11">
        <f t="shared" si="318"/>
        <v>0</v>
      </c>
      <c r="R2928" s="11">
        <f t="shared" si="319"/>
        <v>0</v>
      </c>
      <c r="S2928" s="11">
        <f t="shared" si="320"/>
        <v>0</v>
      </c>
      <c r="T2928" s="9">
        <f t="shared" si="321"/>
        <v>0</v>
      </c>
    </row>
    <row r="2929" spans="1:20" ht="15" customHeight="1" x14ac:dyDescent="0.75">
      <c r="A2929" s="10">
        <v>0</v>
      </c>
      <c r="B2929" s="11">
        <v>16100</v>
      </c>
      <c r="C2929" s="11">
        <v>47198</v>
      </c>
      <c r="D2929" s="11">
        <v>79384</v>
      </c>
      <c r="E2929" s="11">
        <v>1</v>
      </c>
      <c r="F2929" s="11"/>
      <c r="G2929" s="11">
        <v>1</v>
      </c>
      <c r="H2929" s="11">
        <v>297.48250460000003</v>
      </c>
      <c r="I2929" s="11">
        <v>1</v>
      </c>
      <c r="J2929" s="11">
        <v>9</v>
      </c>
      <c r="K2929" s="11">
        <v>36.736113666999998</v>
      </c>
      <c r="L2929" s="11" t="s">
        <v>20</v>
      </c>
      <c r="M2929" s="11" t="s">
        <v>14</v>
      </c>
      <c r="N2929" s="11">
        <f t="shared" si="315"/>
        <v>0</v>
      </c>
      <c r="O2929" s="11">
        <f t="shared" si="316"/>
        <v>0</v>
      </c>
      <c r="P2929" s="11">
        <f t="shared" si="317"/>
        <v>1</v>
      </c>
      <c r="Q2929" s="11">
        <f t="shared" si="318"/>
        <v>0</v>
      </c>
      <c r="R2929" s="11">
        <f t="shared" si="319"/>
        <v>0</v>
      </c>
      <c r="S2929" s="11">
        <f t="shared" si="320"/>
        <v>0</v>
      </c>
      <c r="T2929" s="9">
        <f t="shared" si="321"/>
        <v>0</v>
      </c>
    </row>
    <row r="2930" spans="1:20" ht="15" customHeight="1" x14ac:dyDescent="0.75">
      <c r="A2930" s="10">
        <v>0</v>
      </c>
      <c r="B2930" s="11">
        <v>16100</v>
      </c>
      <c r="C2930" s="11">
        <v>41379</v>
      </c>
      <c r="D2930" s="11">
        <v>57862</v>
      </c>
      <c r="E2930" s="11">
        <v>17</v>
      </c>
      <c r="F2930" s="11">
        <v>0</v>
      </c>
      <c r="G2930" s="11">
        <v>0</v>
      </c>
      <c r="H2930" s="11">
        <v>282.00628941999997</v>
      </c>
      <c r="I2930" s="11">
        <v>0</v>
      </c>
      <c r="J2930" s="11">
        <v>21</v>
      </c>
      <c r="K2930" s="11">
        <v>30.708487400999999</v>
      </c>
      <c r="L2930" s="11" t="s">
        <v>20</v>
      </c>
      <c r="M2930" s="11" t="s">
        <v>14</v>
      </c>
      <c r="N2930" s="11">
        <f t="shared" si="315"/>
        <v>0</v>
      </c>
      <c r="O2930" s="11">
        <f t="shared" si="316"/>
        <v>0</v>
      </c>
      <c r="P2930" s="11">
        <f t="shared" si="317"/>
        <v>1</v>
      </c>
      <c r="Q2930" s="11">
        <f t="shared" si="318"/>
        <v>0</v>
      </c>
      <c r="R2930" s="11">
        <f t="shared" si="319"/>
        <v>0</v>
      </c>
      <c r="S2930" s="11">
        <f t="shared" si="320"/>
        <v>0</v>
      </c>
      <c r="T2930" s="9">
        <f t="shared" si="321"/>
        <v>0</v>
      </c>
    </row>
    <row r="2931" spans="1:20" ht="15" customHeight="1" x14ac:dyDescent="0.75">
      <c r="A2931" s="10">
        <v>0</v>
      </c>
      <c r="B2931" s="11">
        <v>16100</v>
      </c>
      <c r="C2931" s="11">
        <v>54715</v>
      </c>
      <c r="D2931" s="11">
        <v>71673</v>
      </c>
      <c r="E2931" s="11">
        <v>1</v>
      </c>
      <c r="F2931" s="11">
        <v>0</v>
      </c>
      <c r="G2931" s="11">
        <v>0</v>
      </c>
      <c r="H2931" s="11">
        <v>186.21582869</v>
      </c>
      <c r="I2931" s="11">
        <v>0</v>
      </c>
      <c r="J2931" s="11">
        <v>25</v>
      </c>
      <c r="K2931" s="11">
        <v>29.670506363000001</v>
      </c>
      <c r="L2931" s="11" t="s">
        <v>20</v>
      </c>
      <c r="M2931" s="11" t="s">
        <v>15</v>
      </c>
      <c r="N2931" s="11">
        <f t="shared" si="315"/>
        <v>0</v>
      </c>
      <c r="O2931" s="11">
        <f t="shared" si="316"/>
        <v>0</v>
      </c>
      <c r="P2931" s="11">
        <f t="shared" si="317"/>
        <v>0</v>
      </c>
      <c r="Q2931" s="11">
        <f t="shared" si="318"/>
        <v>1</v>
      </c>
      <c r="R2931" s="11">
        <f t="shared" si="319"/>
        <v>0</v>
      </c>
      <c r="S2931" s="11">
        <f t="shared" si="320"/>
        <v>0</v>
      </c>
      <c r="T2931" s="9">
        <f t="shared" si="321"/>
        <v>0</v>
      </c>
    </row>
    <row r="2932" spans="1:20" ht="15" customHeight="1" x14ac:dyDescent="0.75">
      <c r="A2932" s="10">
        <v>0</v>
      </c>
      <c r="B2932" s="11">
        <v>16100</v>
      </c>
      <c r="C2932" s="11">
        <v>49244</v>
      </c>
      <c r="D2932" s="11">
        <v>65523</v>
      </c>
      <c r="E2932" s="11">
        <v>2</v>
      </c>
      <c r="F2932" s="11">
        <v>0</v>
      </c>
      <c r="G2932" s="11">
        <v>0</v>
      </c>
      <c r="H2932" s="11">
        <v>110.21989336999999</v>
      </c>
      <c r="I2932" s="11">
        <v>0</v>
      </c>
      <c r="J2932" s="11">
        <v>17</v>
      </c>
      <c r="K2932" s="11">
        <v>31.001523706</v>
      </c>
      <c r="L2932" s="11" t="s">
        <v>13</v>
      </c>
      <c r="M2932" s="11" t="s">
        <v>15</v>
      </c>
      <c r="N2932" s="11">
        <f t="shared" si="315"/>
        <v>1</v>
      </c>
      <c r="O2932" s="11">
        <f t="shared" si="316"/>
        <v>0</v>
      </c>
      <c r="P2932" s="11">
        <f t="shared" si="317"/>
        <v>0</v>
      </c>
      <c r="Q2932" s="11">
        <f t="shared" si="318"/>
        <v>1</v>
      </c>
      <c r="R2932" s="11">
        <f t="shared" si="319"/>
        <v>0</v>
      </c>
      <c r="S2932" s="11">
        <f t="shared" si="320"/>
        <v>0</v>
      </c>
      <c r="T2932" s="9">
        <f t="shared" si="321"/>
        <v>110.21989336999999</v>
      </c>
    </row>
    <row r="2933" spans="1:20" ht="15" customHeight="1" x14ac:dyDescent="0.75">
      <c r="A2933" s="10">
        <v>0</v>
      </c>
      <c r="B2933" s="11">
        <v>16100</v>
      </c>
      <c r="C2933" s="11"/>
      <c r="D2933" s="11">
        <v>29725</v>
      </c>
      <c r="E2933" s="11">
        <v>11</v>
      </c>
      <c r="F2933" s="11"/>
      <c r="G2933" s="11"/>
      <c r="H2933" s="11">
        <v>85.951530438000006</v>
      </c>
      <c r="I2933" s="11">
        <v>2</v>
      </c>
      <c r="J2933" s="11">
        <v>8</v>
      </c>
      <c r="K2933" s="11">
        <v>33.496046557</v>
      </c>
      <c r="L2933" s="11" t="s">
        <v>20</v>
      </c>
      <c r="M2933" s="11" t="s">
        <v>14</v>
      </c>
      <c r="N2933" s="11">
        <f t="shared" si="315"/>
        <v>0</v>
      </c>
      <c r="O2933" s="11">
        <f t="shared" si="316"/>
        <v>0</v>
      </c>
      <c r="P2933" s="11">
        <f t="shared" si="317"/>
        <v>1</v>
      </c>
      <c r="Q2933" s="11">
        <f t="shared" si="318"/>
        <v>0</v>
      </c>
      <c r="R2933" s="11">
        <f t="shared" si="319"/>
        <v>0</v>
      </c>
      <c r="S2933" s="11">
        <f t="shared" si="320"/>
        <v>0</v>
      </c>
      <c r="T2933" s="9">
        <f t="shared" si="321"/>
        <v>0</v>
      </c>
    </row>
    <row r="2934" spans="1:20" ht="15" customHeight="1" x14ac:dyDescent="0.75">
      <c r="A2934" s="10">
        <v>0</v>
      </c>
      <c r="B2934" s="11">
        <v>16100</v>
      </c>
      <c r="C2934" s="11">
        <v>26276</v>
      </c>
      <c r="D2934" s="11">
        <v>168105</v>
      </c>
      <c r="E2934" s="11">
        <v>7</v>
      </c>
      <c r="F2934" s="11">
        <v>0</v>
      </c>
      <c r="G2934" s="11">
        <v>0</v>
      </c>
      <c r="H2934" s="11">
        <v>336.19846451000001</v>
      </c>
      <c r="I2934" s="11">
        <v>0</v>
      </c>
      <c r="J2934" s="11">
        <v>26</v>
      </c>
      <c r="K2934" s="11">
        <v>25.991819945</v>
      </c>
      <c r="L2934" s="11" t="s">
        <v>13</v>
      </c>
      <c r="M2934" s="11" t="s">
        <v>19</v>
      </c>
      <c r="N2934" s="11">
        <f t="shared" si="315"/>
        <v>1</v>
      </c>
      <c r="O2934" s="11">
        <f t="shared" si="316"/>
        <v>0</v>
      </c>
      <c r="P2934" s="11">
        <f t="shared" si="317"/>
        <v>0</v>
      </c>
      <c r="Q2934" s="11">
        <f t="shared" si="318"/>
        <v>0</v>
      </c>
      <c r="R2934" s="11">
        <f t="shared" si="319"/>
        <v>0</v>
      </c>
      <c r="S2934" s="11">
        <f t="shared" si="320"/>
        <v>0</v>
      </c>
      <c r="T2934" s="9">
        <f t="shared" si="321"/>
        <v>336.19846451000001</v>
      </c>
    </row>
    <row r="2935" spans="1:20" ht="15" customHeight="1" x14ac:dyDescent="0.75">
      <c r="A2935" s="10">
        <v>0</v>
      </c>
      <c r="B2935" s="11">
        <v>16100</v>
      </c>
      <c r="C2935" s="11">
        <v>51041</v>
      </c>
      <c r="D2935" s="11">
        <v>72749</v>
      </c>
      <c r="E2935" s="11">
        <v>8</v>
      </c>
      <c r="F2935" s="11">
        <v>0</v>
      </c>
      <c r="G2935" s="11">
        <v>0</v>
      </c>
      <c r="H2935" s="11">
        <v>90.325950673999998</v>
      </c>
      <c r="I2935" s="11">
        <v>2</v>
      </c>
      <c r="J2935" s="11">
        <v>15</v>
      </c>
      <c r="K2935" s="11">
        <v>43.897730328999998</v>
      </c>
      <c r="L2935" s="11" t="s">
        <v>20</v>
      </c>
      <c r="M2935" s="11" t="s">
        <v>14</v>
      </c>
      <c r="N2935" s="11">
        <f t="shared" si="315"/>
        <v>0</v>
      </c>
      <c r="O2935" s="11">
        <f t="shared" si="316"/>
        <v>0</v>
      </c>
      <c r="P2935" s="11">
        <f t="shared" si="317"/>
        <v>1</v>
      </c>
      <c r="Q2935" s="11">
        <f t="shared" si="318"/>
        <v>0</v>
      </c>
      <c r="R2935" s="11">
        <f t="shared" si="319"/>
        <v>0</v>
      </c>
      <c r="S2935" s="11">
        <f t="shared" si="320"/>
        <v>0</v>
      </c>
      <c r="T2935" s="9">
        <f t="shared" si="321"/>
        <v>0</v>
      </c>
    </row>
    <row r="2936" spans="1:20" ht="15" customHeight="1" x14ac:dyDescent="0.75">
      <c r="A2936" s="10">
        <v>0</v>
      </c>
      <c r="B2936" s="11">
        <v>16100</v>
      </c>
      <c r="C2936" s="11">
        <v>72942</v>
      </c>
      <c r="D2936" s="11">
        <v>99544</v>
      </c>
      <c r="E2936" s="11">
        <v>5</v>
      </c>
      <c r="F2936" s="11">
        <v>2</v>
      </c>
      <c r="G2936" s="11">
        <v>0</v>
      </c>
      <c r="H2936" s="11">
        <v>54.945678872999999</v>
      </c>
      <c r="I2936" s="11">
        <v>1</v>
      </c>
      <c r="J2936" s="11">
        <v>20</v>
      </c>
      <c r="K2936" s="11">
        <v>23.282933392</v>
      </c>
      <c r="L2936" s="11" t="s">
        <v>20</v>
      </c>
      <c r="M2936" s="11" t="s">
        <v>14</v>
      </c>
      <c r="N2936" s="11">
        <f t="shared" si="315"/>
        <v>0</v>
      </c>
      <c r="O2936" s="11">
        <f t="shared" si="316"/>
        <v>0</v>
      </c>
      <c r="P2936" s="11">
        <f t="shared" si="317"/>
        <v>1</v>
      </c>
      <c r="Q2936" s="11">
        <f t="shared" si="318"/>
        <v>0</v>
      </c>
      <c r="R2936" s="11">
        <f t="shared" si="319"/>
        <v>0</v>
      </c>
      <c r="S2936" s="11">
        <f t="shared" si="320"/>
        <v>0</v>
      </c>
      <c r="T2936" s="9">
        <f t="shared" si="321"/>
        <v>0</v>
      </c>
    </row>
    <row r="2937" spans="1:20" ht="15" customHeight="1" x14ac:dyDescent="0.75">
      <c r="A2937" s="10">
        <v>0</v>
      </c>
      <c r="B2937" s="11">
        <v>16100</v>
      </c>
      <c r="C2937" s="11">
        <v>81145</v>
      </c>
      <c r="D2937" s="11">
        <v>92943</v>
      </c>
      <c r="E2937" s="11">
        <v>8</v>
      </c>
      <c r="F2937" s="11">
        <v>1</v>
      </c>
      <c r="G2937" s="11">
        <v>2</v>
      </c>
      <c r="H2937" s="11">
        <v>343.49891675999999</v>
      </c>
      <c r="I2937" s="11"/>
      <c r="J2937" s="11">
        <v>41</v>
      </c>
      <c r="K2937" s="11">
        <v>37.557976627000002</v>
      </c>
      <c r="L2937" s="11" t="s">
        <v>20</v>
      </c>
      <c r="M2937" s="11" t="s">
        <v>18</v>
      </c>
      <c r="N2937" s="11">
        <f t="shared" si="315"/>
        <v>0</v>
      </c>
      <c r="O2937" s="11">
        <f t="shared" si="316"/>
        <v>0</v>
      </c>
      <c r="P2937" s="11">
        <f t="shared" si="317"/>
        <v>0</v>
      </c>
      <c r="Q2937" s="11">
        <f t="shared" si="318"/>
        <v>0</v>
      </c>
      <c r="R2937" s="11">
        <f t="shared" si="319"/>
        <v>0</v>
      </c>
      <c r="S2937" s="11">
        <f t="shared" si="320"/>
        <v>1</v>
      </c>
      <c r="T2937" s="9">
        <f t="shared" si="321"/>
        <v>0</v>
      </c>
    </row>
    <row r="2938" spans="1:20" ht="15" customHeight="1" x14ac:dyDescent="0.75">
      <c r="A2938" s="10">
        <v>0</v>
      </c>
      <c r="B2938" s="11">
        <v>16100</v>
      </c>
      <c r="C2938" s="11">
        <v>68905</v>
      </c>
      <c r="D2938" s="11">
        <v>91572</v>
      </c>
      <c r="E2938" s="11">
        <v>3</v>
      </c>
      <c r="F2938" s="11">
        <v>0</v>
      </c>
      <c r="G2938" s="11">
        <v>0</v>
      </c>
      <c r="H2938" s="11">
        <v>165.45712458</v>
      </c>
      <c r="I2938" s="11">
        <v>0</v>
      </c>
      <c r="J2938" s="11">
        <v>25</v>
      </c>
      <c r="K2938" s="11">
        <v>24.920119989</v>
      </c>
      <c r="L2938" s="11" t="s">
        <v>20</v>
      </c>
      <c r="M2938" s="11" t="s">
        <v>15</v>
      </c>
      <c r="N2938" s="11">
        <f t="shared" si="315"/>
        <v>0</v>
      </c>
      <c r="O2938" s="11">
        <f t="shared" si="316"/>
        <v>0</v>
      </c>
      <c r="P2938" s="11">
        <f t="shared" si="317"/>
        <v>0</v>
      </c>
      <c r="Q2938" s="11">
        <f t="shared" si="318"/>
        <v>1</v>
      </c>
      <c r="R2938" s="11">
        <f t="shared" si="319"/>
        <v>0</v>
      </c>
      <c r="S2938" s="11">
        <f t="shared" si="320"/>
        <v>0</v>
      </c>
      <c r="T2938" s="9">
        <f t="shared" si="321"/>
        <v>0</v>
      </c>
    </row>
    <row r="2939" spans="1:20" ht="15" customHeight="1" x14ac:dyDescent="0.75">
      <c r="A2939" s="10">
        <v>0</v>
      </c>
      <c r="B2939" s="11">
        <v>16200</v>
      </c>
      <c r="C2939" s="11">
        <v>43794</v>
      </c>
      <c r="D2939" s="11">
        <v>69458</v>
      </c>
      <c r="E2939" s="11">
        <v>2</v>
      </c>
      <c r="F2939" s="11">
        <v>0</v>
      </c>
      <c r="G2939" s="11">
        <v>0</v>
      </c>
      <c r="H2939" s="11">
        <v>140.50291634000001</v>
      </c>
      <c r="I2939" s="11">
        <v>0</v>
      </c>
      <c r="J2939" s="11">
        <v>18</v>
      </c>
      <c r="K2939" s="11">
        <v>31.109528666999999</v>
      </c>
      <c r="L2939" s="11" t="s">
        <v>13</v>
      </c>
      <c r="M2939" s="11" t="s">
        <v>15</v>
      </c>
      <c r="N2939" s="11">
        <f t="shared" si="315"/>
        <v>1</v>
      </c>
      <c r="O2939" s="11">
        <f t="shared" si="316"/>
        <v>0</v>
      </c>
      <c r="P2939" s="11">
        <f t="shared" si="317"/>
        <v>0</v>
      </c>
      <c r="Q2939" s="11">
        <f t="shared" si="318"/>
        <v>1</v>
      </c>
      <c r="R2939" s="11">
        <f t="shared" si="319"/>
        <v>0</v>
      </c>
      <c r="S2939" s="11">
        <f t="shared" si="320"/>
        <v>0</v>
      </c>
      <c r="T2939" s="9">
        <f t="shared" si="321"/>
        <v>140.50291634000001</v>
      </c>
    </row>
    <row r="2940" spans="1:20" ht="15" customHeight="1" x14ac:dyDescent="0.75">
      <c r="A2940" s="10">
        <v>0</v>
      </c>
      <c r="B2940" s="11">
        <v>16200</v>
      </c>
      <c r="C2940" s="11">
        <v>25329</v>
      </c>
      <c r="D2940" s="11">
        <v>37433</v>
      </c>
      <c r="E2940" s="11">
        <v>21</v>
      </c>
      <c r="F2940" s="11">
        <v>1</v>
      </c>
      <c r="G2940" s="11">
        <v>0</v>
      </c>
      <c r="H2940" s="11">
        <v>207.15954753</v>
      </c>
      <c r="I2940" s="11">
        <v>2</v>
      </c>
      <c r="J2940" s="11">
        <v>16</v>
      </c>
      <c r="K2940" s="11">
        <v>32.718088027</v>
      </c>
      <c r="L2940" s="11" t="s">
        <v>20</v>
      </c>
      <c r="M2940" s="11" t="s">
        <v>18</v>
      </c>
      <c r="N2940" s="11">
        <f t="shared" si="315"/>
        <v>0</v>
      </c>
      <c r="O2940" s="11">
        <f t="shared" si="316"/>
        <v>0</v>
      </c>
      <c r="P2940" s="11">
        <f t="shared" si="317"/>
        <v>0</v>
      </c>
      <c r="Q2940" s="11">
        <f t="shared" si="318"/>
        <v>0</v>
      </c>
      <c r="R2940" s="11">
        <f t="shared" si="319"/>
        <v>0</v>
      </c>
      <c r="S2940" s="11">
        <f t="shared" si="320"/>
        <v>1</v>
      </c>
      <c r="T2940" s="9">
        <f t="shared" si="321"/>
        <v>0</v>
      </c>
    </row>
    <row r="2941" spans="1:20" ht="15" customHeight="1" x14ac:dyDescent="0.75">
      <c r="A2941" s="10">
        <v>0</v>
      </c>
      <c r="B2941" s="11">
        <v>16200</v>
      </c>
      <c r="C2941" s="11">
        <v>104896</v>
      </c>
      <c r="D2941" s="11">
        <v>137950</v>
      </c>
      <c r="E2941" s="11">
        <v>2</v>
      </c>
      <c r="F2941" s="11"/>
      <c r="G2941" s="11"/>
      <c r="H2941" s="11">
        <v>112.28309435</v>
      </c>
      <c r="I2941" s="11">
        <v>2</v>
      </c>
      <c r="J2941" s="11">
        <v>15</v>
      </c>
      <c r="K2941" s="11">
        <v>32.761337963999999</v>
      </c>
      <c r="L2941" s="11" t="s">
        <v>20</v>
      </c>
      <c r="M2941" s="11" t="s">
        <v>15</v>
      </c>
      <c r="N2941" s="11">
        <f t="shared" si="315"/>
        <v>0</v>
      </c>
      <c r="O2941" s="11">
        <f t="shared" si="316"/>
        <v>0</v>
      </c>
      <c r="P2941" s="11">
        <f t="shared" si="317"/>
        <v>0</v>
      </c>
      <c r="Q2941" s="11">
        <f t="shared" si="318"/>
        <v>1</v>
      </c>
      <c r="R2941" s="11">
        <f t="shared" si="319"/>
        <v>0</v>
      </c>
      <c r="S2941" s="11">
        <f t="shared" si="320"/>
        <v>0</v>
      </c>
      <c r="T2941" s="9">
        <f t="shared" si="321"/>
        <v>0</v>
      </c>
    </row>
    <row r="2942" spans="1:20" ht="15" customHeight="1" x14ac:dyDescent="0.75">
      <c r="A2942" s="10">
        <v>0</v>
      </c>
      <c r="B2942" s="11">
        <v>16200</v>
      </c>
      <c r="C2942" s="11">
        <v>62258</v>
      </c>
      <c r="D2942" s="11">
        <v>92595</v>
      </c>
      <c r="E2942" s="11">
        <v>2</v>
      </c>
      <c r="F2942" s="11">
        <v>0</v>
      </c>
      <c r="G2942" s="11">
        <v>0</v>
      </c>
      <c r="H2942" s="11">
        <v>177.85421954</v>
      </c>
      <c r="I2942" s="11">
        <v>0</v>
      </c>
      <c r="J2942" s="11">
        <v>25</v>
      </c>
      <c r="K2942" s="11">
        <v>22.21960047</v>
      </c>
      <c r="L2942" s="11" t="s">
        <v>20</v>
      </c>
      <c r="M2942" s="11" t="s">
        <v>15</v>
      </c>
      <c r="N2942" s="11">
        <f t="shared" si="315"/>
        <v>0</v>
      </c>
      <c r="O2942" s="11">
        <f t="shared" si="316"/>
        <v>0</v>
      </c>
      <c r="P2942" s="11">
        <f t="shared" si="317"/>
        <v>0</v>
      </c>
      <c r="Q2942" s="11">
        <f t="shared" si="318"/>
        <v>1</v>
      </c>
      <c r="R2942" s="11">
        <f t="shared" si="319"/>
        <v>0</v>
      </c>
      <c r="S2942" s="11">
        <f t="shared" si="320"/>
        <v>0</v>
      </c>
      <c r="T2942" s="9">
        <f t="shared" si="321"/>
        <v>0</v>
      </c>
    </row>
    <row r="2943" spans="1:20" ht="15" customHeight="1" x14ac:dyDescent="0.75">
      <c r="A2943" s="10">
        <v>0</v>
      </c>
      <c r="B2943" s="11">
        <v>16200</v>
      </c>
      <c r="C2943" s="11">
        <v>49552</v>
      </c>
      <c r="D2943" s="11">
        <v>82523</v>
      </c>
      <c r="E2943" s="11">
        <v>4</v>
      </c>
      <c r="F2943" s="11">
        <v>0</v>
      </c>
      <c r="G2943" s="11">
        <v>0</v>
      </c>
      <c r="H2943" s="11">
        <v>131.7057154</v>
      </c>
      <c r="I2943" s="11">
        <v>1</v>
      </c>
      <c r="J2943" s="11">
        <v>8</v>
      </c>
      <c r="K2943" s="11">
        <v>28.172032888</v>
      </c>
      <c r="L2943" s="11" t="s">
        <v>20</v>
      </c>
      <c r="M2943" s="11" t="s">
        <v>17</v>
      </c>
      <c r="N2943" s="11">
        <f t="shared" si="315"/>
        <v>0</v>
      </c>
      <c r="O2943" s="11">
        <f t="shared" si="316"/>
        <v>1</v>
      </c>
      <c r="P2943" s="11">
        <f t="shared" si="317"/>
        <v>0</v>
      </c>
      <c r="Q2943" s="11">
        <f t="shared" si="318"/>
        <v>0</v>
      </c>
      <c r="R2943" s="11">
        <f t="shared" si="319"/>
        <v>0</v>
      </c>
      <c r="S2943" s="11">
        <f t="shared" si="320"/>
        <v>0</v>
      </c>
      <c r="T2943" s="9">
        <f t="shared" si="321"/>
        <v>0</v>
      </c>
    </row>
    <row r="2944" spans="1:20" ht="15" customHeight="1" x14ac:dyDescent="0.75">
      <c r="A2944" s="10">
        <v>0</v>
      </c>
      <c r="B2944" s="11">
        <v>16200</v>
      </c>
      <c r="C2944" s="11">
        <v>68873</v>
      </c>
      <c r="D2944" s="11">
        <v>101797</v>
      </c>
      <c r="E2944" s="11">
        <v>23</v>
      </c>
      <c r="F2944" s="11">
        <v>0</v>
      </c>
      <c r="G2944" s="11">
        <v>0</v>
      </c>
      <c r="H2944" s="11">
        <v>220.96515227</v>
      </c>
      <c r="I2944" s="11">
        <v>0</v>
      </c>
      <c r="J2944" s="11">
        <v>23</v>
      </c>
      <c r="K2944" s="11">
        <v>36.259337334999998</v>
      </c>
      <c r="L2944" s="11" t="s">
        <v>13</v>
      </c>
      <c r="M2944" s="11" t="s">
        <v>18</v>
      </c>
      <c r="N2944" s="11">
        <f t="shared" si="315"/>
        <v>1</v>
      </c>
      <c r="O2944" s="11">
        <f t="shared" si="316"/>
        <v>0</v>
      </c>
      <c r="P2944" s="11">
        <f t="shared" si="317"/>
        <v>0</v>
      </c>
      <c r="Q2944" s="11">
        <f t="shared" si="318"/>
        <v>0</v>
      </c>
      <c r="R2944" s="11">
        <f t="shared" si="319"/>
        <v>0</v>
      </c>
      <c r="S2944" s="11">
        <f t="shared" si="320"/>
        <v>1</v>
      </c>
      <c r="T2944" s="9">
        <f t="shared" si="321"/>
        <v>220.96515227</v>
      </c>
    </row>
    <row r="2945" spans="1:20" ht="15" customHeight="1" x14ac:dyDescent="0.75">
      <c r="A2945" s="10">
        <v>0</v>
      </c>
      <c r="B2945" s="11">
        <v>16200</v>
      </c>
      <c r="C2945" s="11">
        <v>87248</v>
      </c>
      <c r="D2945" s="11">
        <v>116407</v>
      </c>
      <c r="E2945" s="11">
        <v>20</v>
      </c>
      <c r="F2945" s="11">
        <v>0</v>
      </c>
      <c r="G2945" s="11">
        <v>0</v>
      </c>
      <c r="H2945" s="11">
        <v>270.00768119999998</v>
      </c>
      <c r="I2945" s="11">
        <v>1</v>
      </c>
      <c r="J2945" s="11">
        <v>16</v>
      </c>
      <c r="K2945" s="11">
        <v>24.543268816000001</v>
      </c>
      <c r="L2945" s="11" t="s">
        <v>20</v>
      </c>
      <c r="M2945" s="11" t="s">
        <v>14</v>
      </c>
      <c r="N2945" s="11">
        <f t="shared" si="315"/>
        <v>0</v>
      </c>
      <c r="O2945" s="11">
        <f t="shared" si="316"/>
        <v>0</v>
      </c>
      <c r="P2945" s="11">
        <f t="shared" si="317"/>
        <v>1</v>
      </c>
      <c r="Q2945" s="11">
        <f t="shared" si="318"/>
        <v>0</v>
      </c>
      <c r="R2945" s="11">
        <f t="shared" si="319"/>
        <v>0</v>
      </c>
      <c r="S2945" s="11">
        <f t="shared" si="320"/>
        <v>0</v>
      </c>
      <c r="T2945" s="9">
        <f t="shared" si="321"/>
        <v>0</v>
      </c>
    </row>
    <row r="2946" spans="1:20" ht="15" customHeight="1" x14ac:dyDescent="0.75">
      <c r="A2946" s="10">
        <v>0</v>
      </c>
      <c r="B2946" s="11">
        <v>16200</v>
      </c>
      <c r="C2946" s="11">
        <v>49780</v>
      </c>
      <c r="D2946" s="11">
        <v>109050</v>
      </c>
      <c r="E2946" s="11">
        <v>2</v>
      </c>
      <c r="F2946" s="11"/>
      <c r="G2946" s="11">
        <v>2</v>
      </c>
      <c r="H2946" s="11">
        <v>128.28852927</v>
      </c>
      <c r="I2946" s="11">
        <v>0</v>
      </c>
      <c r="J2946" s="11">
        <v>23</v>
      </c>
      <c r="K2946" s="11">
        <v>39.576811429999999</v>
      </c>
      <c r="L2946" s="11" t="s">
        <v>13</v>
      </c>
      <c r="M2946" s="11" t="s">
        <v>15</v>
      </c>
      <c r="N2946" s="11">
        <f t="shared" si="315"/>
        <v>1</v>
      </c>
      <c r="O2946" s="11">
        <f t="shared" si="316"/>
        <v>0</v>
      </c>
      <c r="P2946" s="11">
        <f t="shared" si="317"/>
        <v>0</v>
      </c>
      <c r="Q2946" s="11">
        <f t="shared" si="318"/>
        <v>1</v>
      </c>
      <c r="R2946" s="11">
        <f t="shared" si="319"/>
        <v>0</v>
      </c>
      <c r="S2946" s="11">
        <f t="shared" si="320"/>
        <v>0</v>
      </c>
      <c r="T2946" s="9">
        <f t="shared" si="321"/>
        <v>128.28852927</v>
      </c>
    </row>
    <row r="2947" spans="1:20" ht="15" customHeight="1" x14ac:dyDescent="0.75">
      <c r="A2947" s="10">
        <v>0</v>
      </c>
      <c r="B2947" s="11">
        <v>16200</v>
      </c>
      <c r="C2947" s="11"/>
      <c r="D2947" s="11">
        <v>95280</v>
      </c>
      <c r="E2947" s="11"/>
      <c r="F2947" s="11">
        <v>0</v>
      </c>
      <c r="G2947" s="11">
        <v>0</v>
      </c>
      <c r="H2947" s="11">
        <v>194.46001619</v>
      </c>
      <c r="I2947" s="11">
        <v>1</v>
      </c>
      <c r="J2947" s="11">
        <v>10</v>
      </c>
      <c r="K2947" s="11">
        <v>33.123728176999997</v>
      </c>
      <c r="L2947" s="11"/>
      <c r="M2947" s="11" t="s">
        <v>14</v>
      </c>
      <c r="N2947" s="11">
        <f t="shared" ref="N2947:N3010" si="322">IF(L2947="HomeImp",1,0)</f>
        <v>0</v>
      </c>
      <c r="O2947" s="11">
        <f t="shared" ref="O2947:O3010" si="323">IF(M2947="Mgr",1,0)</f>
        <v>0</v>
      </c>
      <c r="P2947" s="11">
        <f t="shared" ref="P2947:P3010" si="324">IF(M2947="Other",1,0)</f>
        <v>1</v>
      </c>
      <c r="Q2947" s="11">
        <f t="shared" ref="Q2947:Q3010" si="325">IF(M2947="Office",1,0)</f>
        <v>0</v>
      </c>
      <c r="R2947" s="11">
        <f t="shared" ref="R2947:R3010" si="326">IF(M2947="Sales",1,0)</f>
        <v>0</v>
      </c>
      <c r="S2947" s="11">
        <f t="shared" ref="S2947:S3010" si="327">IF(M2947="ProfExe",1,0)</f>
        <v>0</v>
      </c>
      <c r="T2947" s="9">
        <f t="shared" ref="T2947:T3010" si="328">H2947*N2947</f>
        <v>0</v>
      </c>
    </row>
    <row r="2948" spans="1:20" ht="15" customHeight="1" x14ac:dyDescent="0.75">
      <c r="A2948" s="10">
        <v>0</v>
      </c>
      <c r="B2948" s="11">
        <v>16200</v>
      </c>
      <c r="C2948" s="11">
        <v>70703</v>
      </c>
      <c r="D2948" s="11">
        <v>87682</v>
      </c>
      <c r="E2948" s="11">
        <v>10</v>
      </c>
      <c r="F2948" s="11">
        <v>0</v>
      </c>
      <c r="G2948" s="11">
        <v>0</v>
      </c>
      <c r="H2948" s="11">
        <v>87.211328555999998</v>
      </c>
      <c r="I2948" s="11">
        <v>3</v>
      </c>
      <c r="J2948" s="11">
        <v>10</v>
      </c>
      <c r="K2948" s="11">
        <v>31.379268837000001</v>
      </c>
      <c r="L2948" s="11" t="s">
        <v>20</v>
      </c>
      <c r="M2948" s="11" t="s">
        <v>14</v>
      </c>
      <c r="N2948" s="11">
        <f t="shared" si="322"/>
        <v>0</v>
      </c>
      <c r="O2948" s="11">
        <f t="shared" si="323"/>
        <v>0</v>
      </c>
      <c r="P2948" s="11">
        <f t="shared" si="324"/>
        <v>1</v>
      </c>
      <c r="Q2948" s="11">
        <f t="shared" si="325"/>
        <v>0</v>
      </c>
      <c r="R2948" s="11">
        <f t="shared" si="326"/>
        <v>0</v>
      </c>
      <c r="S2948" s="11">
        <f t="shared" si="327"/>
        <v>0</v>
      </c>
      <c r="T2948" s="9">
        <f t="shared" si="328"/>
        <v>0</v>
      </c>
    </row>
    <row r="2949" spans="1:20" ht="15" customHeight="1" x14ac:dyDescent="0.75">
      <c r="A2949" s="10">
        <v>0</v>
      </c>
      <c r="B2949" s="11">
        <v>16200</v>
      </c>
      <c r="C2949" s="11">
        <v>62783</v>
      </c>
      <c r="D2949" s="11">
        <v>94394</v>
      </c>
      <c r="E2949" s="11">
        <v>1</v>
      </c>
      <c r="F2949" s="11">
        <v>0</v>
      </c>
      <c r="G2949" s="11">
        <v>0</v>
      </c>
      <c r="H2949" s="11">
        <v>167.42934703</v>
      </c>
      <c r="I2949" s="11">
        <v>0</v>
      </c>
      <c r="J2949" s="11">
        <v>25</v>
      </c>
      <c r="K2949" s="11">
        <v>23.691156852999999</v>
      </c>
      <c r="L2949" s="11" t="s">
        <v>20</v>
      </c>
      <c r="M2949" s="11" t="s">
        <v>15</v>
      </c>
      <c r="N2949" s="11">
        <f t="shared" si="322"/>
        <v>0</v>
      </c>
      <c r="O2949" s="11">
        <f t="shared" si="323"/>
        <v>0</v>
      </c>
      <c r="P2949" s="11">
        <f t="shared" si="324"/>
        <v>0</v>
      </c>
      <c r="Q2949" s="11">
        <f t="shared" si="325"/>
        <v>1</v>
      </c>
      <c r="R2949" s="11">
        <f t="shared" si="326"/>
        <v>0</v>
      </c>
      <c r="S2949" s="11">
        <f t="shared" si="327"/>
        <v>0</v>
      </c>
      <c r="T2949" s="9">
        <f t="shared" si="328"/>
        <v>0</v>
      </c>
    </row>
    <row r="2950" spans="1:20" ht="15" customHeight="1" x14ac:dyDescent="0.75">
      <c r="A2950" s="10">
        <v>1</v>
      </c>
      <c r="B2950" s="11">
        <v>16200</v>
      </c>
      <c r="C2950" s="11">
        <v>83448</v>
      </c>
      <c r="D2950" s="11">
        <v>135447</v>
      </c>
      <c r="E2950" s="11">
        <v>17</v>
      </c>
      <c r="F2950" s="11">
        <v>0</v>
      </c>
      <c r="G2950" s="11">
        <v>5</v>
      </c>
      <c r="H2950" s="11">
        <v>129.78013164000001</v>
      </c>
      <c r="I2950" s="11">
        <v>9</v>
      </c>
      <c r="J2950" s="11">
        <v>19</v>
      </c>
      <c r="K2950" s="11">
        <v>45.554415483</v>
      </c>
      <c r="L2950" s="11" t="s">
        <v>20</v>
      </c>
      <c r="M2950" s="11" t="s">
        <v>17</v>
      </c>
      <c r="N2950" s="11">
        <f t="shared" si="322"/>
        <v>0</v>
      </c>
      <c r="O2950" s="11">
        <f t="shared" si="323"/>
        <v>1</v>
      </c>
      <c r="P2950" s="11">
        <f t="shared" si="324"/>
        <v>0</v>
      </c>
      <c r="Q2950" s="11">
        <f t="shared" si="325"/>
        <v>0</v>
      </c>
      <c r="R2950" s="11">
        <f t="shared" si="326"/>
        <v>0</v>
      </c>
      <c r="S2950" s="11">
        <f t="shared" si="327"/>
        <v>0</v>
      </c>
      <c r="T2950" s="9">
        <f t="shared" si="328"/>
        <v>0</v>
      </c>
    </row>
    <row r="2951" spans="1:20" ht="15" customHeight="1" x14ac:dyDescent="0.75">
      <c r="A2951" s="10">
        <v>0</v>
      </c>
      <c r="B2951" s="11">
        <v>16200</v>
      </c>
      <c r="C2951" s="11">
        <v>53600</v>
      </c>
      <c r="D2951" s="11">
        <v>73500</v>
      </c>
      <c r="E2951" s="11">
        <v>5</v>
      </c>
      <c r="F2951" s="11"/>
      <c r="G2951" s="11"/>
      <c r="H2951" s="11">
        <v>104.73333332999999</v>
      </c>
      <c r="I2951" s="11">
        <v>1</v>
      </c>
      <c r="J2951" s="11">
        <v>8</v>
      </c>
      <c r="K2951" s="11"/>
      <c r="L2951" s="11" t="s">
        <v>20</v>
      </c>
      <c r="M2951" s="11" t="s">
        <v>14</v>
      </c>
      <c r="N2951" s="11">
        <f t="shared" si="322"/>
        <v>0</v>
      </c>
      <c r="O2951" s="11">
        <f t="shared" si="323"/>
        <v>0</v>
      </c>
      <c r="P2951" s="11">
        <f t="shared" si="324"/>
        <v>1</v>
      </c>
      <c r="Q2951" s="11">
        <f t="shared" si="325"/>
        <v>0</v>
      </c>
      <c r="R2951" s="11">
        <f t="shared" si="326"/>
        <v>0</v>
      </c>
      <c r="S2951" s="11">
        <f t="shared" si="327"/>
        <v>0</v>
      </c>
      <c r="T2951" s="9">
        <f t="shared" si="328"/>
        <v>0</v>
      </c>
    </row>
    <row r="2952" spans="1:20" ht="15" customHeight="1" x14ac:dyDescent="0.75">
      <c r="A2952" s="10">
        <v>0</v>
      </c>
      <c r="B2952" s="11">
        <v>16200</v>
      </c>
      <c r="C2952" s="11">
        <v>95465</v>
      </c>
      <c r="D2952" s="11">
        <v>114758</v>
      </c>
      <c r="E2952" s="11">
        <v>7</v>
      </c>
      <c r="F2952" s="11">
        <v>0</v>
      </c>
      <c r="G2952" s="11">
        <v>0</v>
      </c>
      <c r="H2952" s="11">
        <v>298.46443532000001</v>
      </c>
      <c r="I2952" s="11">
        <v>2</v>
      </c>
      <c r="J2952" s="11">
        <v>19</v>
      </c>
      <c r="K2952" s="11">
        <v>32.622560102000001</v>
      </c>
      <c r="L2952" s="11" t="s">
        <v>20</v>
      </c>
      <c r="M2952" s="11" t="s">
        <v>14</v>
      </c>
      <c r="N2952" s="11">
        <f t="shared" si="322"/>
        <v>0</v>
      </c>
      <c r="O2952" s="11">
        <f t="shared" si="323"/>
        <v>0</v>
      </c>
      <c r="P2952" s="11">
        <f t="shared" si="324"/>
        <v>1</v>
      </c>
      <c r="Q2952" s="11">
        <f t="shared" si="325"/>
        <v>0</v>
      </c>
      <c r="R2952" s="11">
        <f t="shared" si="326"/>
        <v>0</v>
      </c>
      <c r="S2952" s="11">
        <f t="shared" si="327"/>
        <v>0</v>
      </c>
      <c r="T2952" s="9">
        <f t="shared" si="328"/>
        <v>0</v>
      </c>
    </row>
    <row r="2953" spans="1:20" ht="15" customHeight="1" x14ac:dyDescent="0.75">
      <c r="A2953" s="10">
        <v>1</v>
      </c>
      <c r="B2953" s="11">
        <v>16200</v>
      </c>
      <c r="C2953" s="11">
        <v>71530</v>
      </c>
      <c r="D2953" s="11">
        <v>88569</v>
      </c>
      <c r="E2953" s="11">
        <v>14</v>
      </c>
      <c r="F2953" s="11">
        <v>0</v>
      </c>
      <c r="G2953" s="11">
        <v>0</v>
      </c>
      <c r="H2953" s="11"/>
      <c r="I2953" s="11">
        <v>0</v>
      </c>
      <c r="J2953" s="11">
        <v>1</v>
      </c>
      <c r="K2953" s="11">
        <v>35.886710153000003</v>
      </c>
      <c r="L2953" s="11" t="s">
        <v>20</v>
      </c>
      <c r="M2953" s="11" t="s">
        <v>17</v>
      </c>
      <c r="N2953" s="11">
        <f t="shared" si="322"/>
        <v>0</v>
      </c>
      <c r="O2953" s="11">
        <f t="shared" si="323"/>
        <v>1</v>
      </c>
      <c r="P2953" s="11">
        <f t="shared" si="324"/>
        <v>0</v>
      </c>
      <c r="Q2953" s="11">
        <f t="shared" si="325"/>
        <v>0</v>
      </c>
      <c r="R2953" s="11">
        <f t="shared" si="326"/>
        <v>0</v>
      </c>
      <c r="S2953" s="11">
        <f t="shared" si="327"/>
        <v>0</v>
      </c>
      <c r="T2953" s="9">
        <f t="shared" si="328"/>
        <v>0</v>
      </c>
    </row>
    <row r="2954" spans="1:20" ht="15" customHeight="1" x14ac:dyDescent="0.75">
      <c r="A2954" s="10">
        <v>0</v>
      </c>
      <c r="B2954" s="11">
        <v>16200</v>
      </c>
      <c r="C2954" s="11">
        <v>96049</v>
      </c>
      <c r="D2954" s="11">
        <v>129091</v>
      </c>
      <c r="E2954" s="11">
        <v>5</v>
      </c>
      <c r="F2954" s="11"/>
      <c r="G2954" s="11"/>
      <c r="H2954" s="11">
        <v>251.16089382999999</v>
      </c>
      <c r="I2954" s="11">
        <v>3</v>
      </c>
      <c r="J2954" s="11">
        <v>42</v>
      </c>
      <c r="K2954" s="11">
        <v>36.692167906999998</v>
      </c>
      <c r="L2954" s="11" t="s">
        <v>20</v>
      </c>
      <c r="M2954" s="11" t="s">
        <v>17</v>
      </c>
      <c r="N2954" s="11">
        <f t="shared" si="322"/>
        <v>0</v>
      </c>
      <c r="O2954" s="11">
        <f t="shared" si="323"/>
        <v>1</v>
      </c>
      <c r="P2954" s="11">
        <f t="shared" si="324"/>
        <v>0</v>
      </c>
      <c r="Q2954" s="11">
        <f t="shared" si="325"/>
        <v>0</v>
      </c>
      <c r="R2954" s="11">
        <f t="shared" si="326"/>
        <v>0</v>
      </c>
      <c r="S2954" s="11">
        <f t="shared" si="327"/>
        <v>0</v>
      </c>
      <c r="T2954" s="9">
        <f t="shared" si="328"/>
        <v>0</v>
      </c>
    </row>
    <row r="2955" spans="1:20" ht="15" customHeight="1" x14ac:dyDescent="0.75">
      <c r="A2955" s="10">
        <v>0</v>
      </c>
      <c r="B2955" s="11">
        <v>16200</v>
      </c>
      <c r="C2955" s="11">
        <v>22956</v>
      </c>
      <c r="D2955" s="11">
        <v>44866</v>
      </c>
      <c r="E2955" s="11">
        <v>16</v>
      </c>
      <c r="F2955" s="11">
        <v>0</v>
      </c>
      <c r="G2955" s="11">
        <v>0</v>
      </c>
      <c r="H2955" s="11">
        <v>114.75901917</v>
      </c>
      <c r="I2955" s="11">
        <v>1</v>
      </c>
      <c r="J2955" s="11">
        <v>17</v>
      </c>
      <c r="K2955" s="11">
        <v>24.090882167</v>
      </c>
      <c r="L2955" s="11" t="s">
        <v>20</v>
      </c>
      <c r="M2955" s="11" t="s">
        <v>17</v>
      </c>
      <c r="N2955" s="11">
        <f t="shared" si="322"/>
        <v>0</v>
      </c>
      <c r="O2955" s="11">
        <f t="shared" si="323"/>
        <v>1</v>
      </c>
      <c r="P2955" s="11">
        <f t="shared" si="324"/>
        <v>0</v>
      </c>
      <c r="Q2955" s="11">
        <f t="shared" si="325"/>
        <v>0</v>
      </c>
      <c r="R2955" s="11">
        <f t="shared" si="326"/>
        <v>0</v>
      </c>
      <c r="S2955" s="11">
        <f t="shared" si="327"/>
        <v>0</v>
      </c>
      <c r="T2955" s="9">
        <f t="shared" si="328"/>
        <v>0</v>
      </c>
    </row>
    <row r="2956" spans="1:20" ht="15" customHeight="1" x14ac:dyDescent="0.75">
      <c r="A2956" s="10">
        <v>1</v>
      </c>
      <c r="B2956" s="11">
        <v>16200</v>
      </c>
      <c r="C2956" s="11">
        <v>118585</v>
      </c>
      <c r="D2956" s="11">
        <v>131940</v>
      </c>
      <c r="E2956" s="11">
        <v>5</v>
      </c>
      <c r="F2956" s="11">
        <v>0</v>
      </c>
      <c r="G2956" s="11">
        <v>0</v>
      </c>
      <c r="H2956" s="11">
        <v>202.38516992999999</v>
      </c>
      <c r="I2956" s="11">
        <v>2</v>
      </c>
      <c r="J2956" s="11">
        <v>40</v>
      </c>
      <c r="K2956" s="11">
        <v>23.977112223999999</v>
      </c>
      <c r="L2956" s="11" t="s">
        <v>20</v>
      </c>
      <c r="M2956" s="11" t="s">
        <v>16</v>
      </c>
      <c r="N2956" s="11">
        <f t="shared" si="322"/>
        <v>0</v>
      </c>
      <c r="O2956" s="11">
        <f t="shared" si="323"/>
        <v>0</v>
      </c>
      <c r="P2956" s="11">
        <f t="shared" si="324"/>
        <v>0</v>
      </c>
      <c r="Q2956" s="11">
        <f t="shared" si="325"/>
        <v>0</v>
      </c>
      <c r="R2956" s="11">
        <f t="shared" si="326"/>
        <v>1</v>
      </c>
      <c r="S2956" s="11">
        <f t="shared" si="327"/>
        <v>0</v>
      </c>
      <c r="T2956" s="9">
        <f t="shared" si="328"/>
        <v>0</v>
      </c>
    </row>
    <row r="2957" spans="1:20" ht="15" customHeight="1" x14ac:dyDescent="0.75">
      <c r="A2957" s="10">
        <v>1</v>
      </c>
      <c r="B2957" s="11">
        <v>16200</v>
      </c>
      <c r="C2957" s="11">
        <v>23466</v>
      </c>
      <c r="D2957" s="11">
        <v>206368</v>
      </c>
      <c r="E2957" s="11">
        <v>9</v>
      </c>
      <c r="F2957" s="11">
        <v>7</v>
      </c>
      <c r="G2957" s="11">
        <v>3</v>
      </c>
      <c r="H2957" s="11">
        <v>141.02742652000001</v>
      </c>
      <c r="I2957" s="11">
        <v>10</v>
      </c>
      <c r="J2957" s="11">
        <v>41</v>
      </c>
      <c r="K2957" s="11">
        <v>32.368497769999998</v>
      </c>
      <c r="L2957" s="11" t="s">
        <v>20</v>
      </c>
      <c r="M2957" s="11" t="s">
        <v>17</v>
      </c>
      <c r="N2957" s="11">
        <f t="shared" si="322"/>
        <v>0</v>
      </c>
      <c r="O2957" s="11">
        <f t="shared" si="323"/>
        <v>1</v>
      </c>
      <c r="P2957" s="11">
        <f t="shared" si="324"/>
        <v>0</v>
      </c>
      <c r="Q2957" s="11">
        <f t="shared" si="325"/>
        <v>0</v>
      </c>
      <c r="R2957" s="11">
        <f t="shared" si="326"/>
        <v>0</v>
      </c>
      <c r="S2957" s="11">
        <f t="shared" si="327"/>
        <v>0</v>
      </c>
      <c r="T2957" s="9">
        <f t="shared" si="328"/>
        <v>0</v>
      </c>
    </row>
    <row r="2958" spans="1:20" ht="15" customHeight="1" x14ac:dyDescent="0.75">
      <c r="A2958" s="10">
        <v>0</v>
      </c>
      <c r="B2958" s="11">
        <v>16200</v>
      </c>
      <c r="C2958" s="11">
        <v>86021</v>
      </c>
      <c r="D2958" s="11">
        <v>113030</v>
      </c>
      <c r="E2958" s="11">
        <v>20</v>
      </c>
      <c r="F2958" s="11">
        <v>0</v>
      </c>
      <c r="G2958" s="11">
        <v>0</v>
      </c>
      <c r="H2958" s="11">
        <v>284.15976669000003</v>
      </c>
      <c r="I2958" s="11">
        <v>0</v>
      </c>
      <c r="J2958" s="11">
        <v>17</v>
      </c>
      <c r="K2958" s="11">
        <v>26.650165309999998</v>
      </c>
      <c r="L2958" s="11" t="s">
        <v>20</v>
      </c>
      <c r="M2958" s="11" t="s">
        <v>14</v>
      </c>
      <c r="N2958" s="11">
        <f t="shared" si="322"/>
        <v>0</v>
      </c>
      <c r="O2958" s="11">
        <f t="shared" si="323"/>
        <v>0</v>
      </c>
      <c r="P2958" s="11">
        <f t="shared" si="324"/>
        <v>1</v>
      </c>
      <c r="Q2958" s="11">
        <f t="shared" si="325"/>
        <v>0</v>
      </c>
      <c r="R2958" s="11">
        <f t="shared" si="326"/>
        <v>0</v>
      </c>
      <c r="S2958" s="11">
        <f t="shared" si="327"/>
        <v>0</v>
      </c>
      <c r="T2958" s="9">
        <f t="shared" si="328"/>
        <v>0</v>
      </c>
    </row>
    <row r="2959" spans="1:20" ht="15" customHeight="1" x14ac:dyDescent="0.75">
      <c r="A2959" s="10">
        <v>0</v>
      </c>
      <c r="B2959" s="11">
        <v>16200</v>
      </c>
      <c r="C2959" s="11">
        <v>105502</v>
      </c>
      <c r="D2959" s="11">
        <v>117705</v>
      </c>
      <c r="E2959" s="11">
        <v>0</v>
      </c>
      <c r="F2959" s="11">
        <v>0</v>
      </c>
      <c r="G2959" s="11">
        <v>0</v>
      </c>
      <c r="H2959" s="11">
        <v>125.24258861</v>
      </c>
      <c r="I2959" s="11">
        <v>2</v>
      </c>
      <c r="J2959" s="11">
        <v>21</v>
      </c>
      <c r="K2959" s="11">
        <v>38.810661707000001</v>
      </c>
      <c r="L2959" s="11" t="s">
        <v>20</v>
      </c>
      <c r="M2959" s="11" t="s">
        <v>14</v>
      </c>
      <c r="N2959" s="11">
        <f t="shared" si="322"/>
        <v>0</v>
      </c>
      <c r="O2959" s="11">
        <f t="shared" si="323"/>
        <v>0</v>
      </c>
      <c r="P2959" s="11">
        <f t="shared" si="324"/>
        <v>1</v>
      </c>
      <c r="Q2959" s="11">
        <f t="shared" si="325"/>
        <v>0</v>
      </c>
      <c r="R2959" s="11">
        <f t="shared" si="326"/>
        <v>0</v>
      </c>
      <c r="S2959" s="11">
        <f t="shared" si="327"/>
        <v>0</v>
      </c>
      <c r="T2959" s="9">
        <f t="shared" si="328"/>
        <v>0</v>
      </c>
    </row>
    <row r="2960" spans="1:20" ht="15" customHeight="1" x14ac:dyDescent="0.75">
      <c r="A2960" s="10">
        <v>0</v>
      </c>
      <c r="B2960" s="11">
        <v>16200</v>
      </c>
      <c r="C2960" s="11">
        <v>76211</v>
      </c>
      <c r="D2960" s="11">
        <v>104348</v>
      </c>
      <c r="E2960" s="11">
        <v>0</v>
      </c>
      <c r="F2960" s="11">
        <v>0</v>
      </c>
      <c r="G2960" s="11">
        <v>0</v>
      </c>
      <c r="H2960" s="11">
        <v>141.04682435999999</v>
      </c>
      <c r="I2960" s="11">
        <v>1</v>
      </c>
      <c r="J2960" s="11">
        <v>18</v>
      </c>
      <c r="K2960" s="11">
        <v>33.334411916999997</v>
      </c>
      <c r="L2960" s="11" t="s">
        <v>20</v>
      </c>
      <c r="M2960" s="11" t="s">
        <v>14</v>
      </c>
      <c r="N2960" s="11">
        <f t="shared" si="322"/>
        <v>0</v>
      </c>
      <c r="O2960" s="11">
        <f t="shared" si="323"/>
        <v>0</v>
      </c>
      <c r="P2960" s="11">
        <f t="shared" si="324"/>
        <v>1</v>
      </c>
      <c r="Q2960" s="11">
        <f t="shared" si="325"/>
        <v>0</v>
      </c>
      <c r="R2960" s="11">
        <f t="shared" si="326"/>
        <v>0</v>
      </c>
      <c r="S2960" s="11">
        <f t="shared" si="327"/>
        <v>0</v>
      </c>
      <c r="T2960" s="9">
        <f t="shared" si="328"/>
        <v>0</v>
      </c>
    </row>
    <row r="2961" spans="1:20" ht="15" customHeight="1" x14ac:dyDescent="0.75">
      <c r="A2961" s="10">
        <v>0</v>
      </c>
      <c r="B2961" s="11">
        <v>16200</v>
      </c>
      <c r="C2961" s="11">
        <v>81933</v>
      </c>
      <c r="D2961" s="11">
        <v>131208</v>
      </c>
      <c r="E2961" s="11">
        <v>13</v>
      </c>
      <c r="F2961" s="11">
        <v>0</v>
      </c>
      <c r="G2961" s="11">
        <v>0</v>
      </c>
      <c r="H2961" s="11">
        <v>308.53202716999999</v>
      </c>
      <c r="I2961" s="11">
        <v>0</v>
      </c>
      <c r="J2961" s="11">
        <v>19</v>
      </c>
      <c r="K2961" s="11">
        <v>29.603683749999998</v>
      </c>
      <c r="L2961" s="11" t="s">
        <v>20</v>
      </c>
      <c r="M2961" s="11" t="s">
        <v>18</v>
      </c>
      <c r="N2961" s="11">
        <f t="shared" si="322"/>
        <v>0</v>
      </c>
      <c r="O2961" s="11">
        <f t="shared" si="323"/>
        <v>0</v>
      </c>
      <c r="P2961" s="11">
        <f t="shared" si="324"/>
        <v>0</v>
      </c>
      <c r="Q2961" s="11">
        <f t="shared" si="325"/>
        <v>0</v>
      </c>
      <c r="R2961" s="11">
        <f t="shared" si="326"/>
        <v>0</v>
      </c>
      <c r="S2961" s="11">
        <f t="shared" si="327"/>
        <v>1</v>
      </c>
      <c r="T2961" s="9">
        <f t="shared" si="328"/>
        <v>0</v>
      </c>
    </row>
    <row r="2962" spans="1:20" ht="15" customHeight="1" x14ac:dyDescent="0.75">
      <c r="A2962" s="10">
        <v>1</v>
      </c>
      <c r="B2962" s="11">
        <v>16200</v>
      </c>
      <c r="C2962" s="11">
        <v>34984</v>
      </c>
      <c r="D2962" s="11">
        <v>46382</v>
      </c>
      <c r="E2962" s="11">
        <v>11</v>
      </c>
      <c r="F2962" s="11">
        <v>0</v>
      </c>
      <c r="G2962" s="11">
        <v>0</v>
      </c>
      <c r="H2962" s="11">
        <v>175.14431948999999</v>
      </c>
      <c r="I2962" s="11">
        <v>3</v>
      </c>
      <c r="J2962" s="11">
        <v>20</v>
      </c>
      <c r="K2962" s="11">
        <v>39.740928126999997</v>
      </c>
      <c r="L2962" s="11" t="s">
        <v>20</v>
      </c>
      <c r="M2962" s="11" t="s">
        <v>14</v>
      </c>
      <c r="N2962" s="11">
        <f t="shared" si="322"/>
        <v>0</v>
      </c>
      <c r="O2962" s="11">
        <f t="shared" si="323"/>
        <v>0</v>
      </c>
      <c r="P2962" s="11">
        <f t="shared" si="324"/>
        <v>1</v>
      </c>
      <c r="Q2962" s="11">
        <f t="shared" si="325"/>
        <v>0</v>
      </c>
      <c r="R2962" s="11">
        <f t="shared" si="326"/>
        <v>0</v>
      </c>
      <c r="S2962" s="11">
        <f t="shared" si="327"/>
        <v>0</v>
      </c>
      <c r="T2962" s="9">
        <f t="shared" si="328"/>
        <v>0</v>
      </c>
    </row>
    <row r="2963" spans="1:20" ht="15" customHeight="1" x14ac:dyDescent="0.75">
      <c r="A2963" s="10">
        <v>1</v>
      </c>
      <c r="B2963" s="11">
        <v>16200</v>
      </c>
      <c r="C2963" s="11">
        <v>46115</v>
      </c>
      <c r="D2963" s="11">
        <v>61917</v>
      </c>
      <c r="E2963" s="11">
        <v>2</v>
      </c>
      <c r="F2963" s="11">
        <v>0</v>
      </c>
      <c r="G2963" s="11">
        <v>0</v>
      </c>
      <c r="H2963" s="11">
        <v>259.36069752999998</v>
      </c>
      <c r="I2963" s="11">
        <v>0</v>
      </c>
      <c r="J2963" s="11">
        <v>47</v>
      </c>
      <c r="K2963" s="11">
        <v>43.717499441999998</v>
      </c>
      <c r="L2963" s="11" t="s">
        <v>13</v>
      </c>
      <c r="M2963" s="11" t="s">
        <v>14</v>
      </c>
      <c r="N2963" s="11">
        <f t="shared" si="322"/>
        <v>1</v>
      </c>
      <c r="O2963" s="11">
        <f t="shared" si="323"/>
        <v>0</v>
      </c>
      <c r="P2963" s="11">
        <f t="shared" si="324"/>
        <v>1</v>
      </c>
      <c r="Q2963" s="11">
        <f t="shared" si="325"/>
        <v>0</v>
      </c>
      <c r="R2963" s="11">
        <f t="shared" si="326"/>
        <v>0</v>
      </c>
      <c r="S2963" s="11">
        <f t="shared" si="327"/>
        <v>0</v>
      </c>
      <c r="T2963" s="9">
        <f t="shared" si="328"/>
        <v>259.36069752999998</v>
      </c>
    </row>
    <row r="2964" spans="1:20" ht="15" customHeight="1" x14ac:dyDescent="0.75">
      <c r="A2964" s="10">
        <v>1</v>
      </c>
      <c r="B2964" s="11">
        <v>16300</v>
      </c>
      <c r="C2964" s="11">
        <v>31800</v>
      </c>
      <c r="D2964" s="11">
        <v>63000</v>
      </c>
      <c r="E2964" s="11">
        <v>12</v>
      </c>
      <c r="F2964" s="11">
        <v>1</v>
      </c>
      <c r="G2964" s="11">
        <v>5</v>
      </c>
      <c r="H2964" s="11">
        <v>124.9</v>
      </c>
      <c r="I2964" s="11">
        <v>1</v>
      </c>
      <c r="J2964" s="11">
        <v>14</v>
      </c>
      <c r="K2964" s="11"/>
      <c r="L2964" s="11" t="s">
        <v>20</v>
      </c>
      <c r="M2964" s="11" t="s">
        <v>14</v>
      </c>
      <c r="N2964" s="11">
        <f t="shared" si="322"/>
        <v>0</v>
      </c>
      <c r="O2964" s="11">
        <f t="shared" si="323"/>
        <v>0</v>
      </c>
      <c r="P2964" s="11">
        <f t="shared" si="324"/>
        <v>1</v>
      </c>
      <c r="Q2964" s="11">
        <f t="shared" si="325"/>
        <v>0</v>
      </c>
      <c r="R2964" s="11">
        <f t="shared" si="326"/>
        <v>0</v>
      </c>
      <c r="S2964" s="11">
        <f t="shared" si="327"/>
        <v>0</v>
      </c>
      <c r="T2964" s="9">
        <f t="shared" si="328"/>
        <v>0</v>
      </c>
    </row>
    <row r="2965" spans="1:20" ht="15" customHeight="1" x14ac:dyDescent="0.75">
      <c r="A2965" s="10">
        <v>0</v>
      </c>
      <c r="B2965" s="11">
        <v>16300</v>
      </c>
      <c r="C2965" s="11">
        <v>22352</v>
      </c>
      <c r="D2965" s="11">
        <v>165315</v>
      </c>
      <c r="E2965" s="11">
        <v>9</v>
      </c>
      <c r="F2965" s="11">
        <v>0</v>
      </c>
      <c r="G2965" s="11">
        <v>0</v>
      </c>
      <c r="H2965" s="11">
        <v>304.33469509999998</v>
      </c>
      <c r="I2965" s="11">
        <v>0</v>
      </c>
      <c r="J2965" s="11">
        <v>27</v>
      </c>
      <c r="K2965" s="11">
        <v>27.562426670000001</v>
      </c>
      <c r="L2965" s="11" t="s">
        <v>13</v>
      </c>
      <c r="M2965" s="11" t="s">
        <v>19</v>
      </c>
      <c r="N2965" s="11">
        <f t="shared" si="322"/>
        <v>1</v>
      </c>
      <c r="O2965" s="11">
        <f t="shared" si="323"/>
        <v>0</v>
      </c>
      <c r="P2965" s="11">
        <f t="shared" si="324"/>
        <v>0</v>
      </c>
      <c r="Q2965" s="11">
        <f t="shared" si="325"/>
        <v>0</v>
      </c>
      <c r="R2965" s="11">
        <f t="shared" si="326"/>
        <v>0</v>
      </c>
      <c r="S2965" s="11">
        <f t="shared" si="327"/>
        <v>0</v>
      </c>
      <c r="T2965" s="9">
        <f t="shared" si="328"/>
        <v>304.33469509999998</v>
      </c>
    </row>
    <row r="2966" spans="1:20" ht="15" customHeight="1" x14ac:dyDescent="0.75">
      <c r="A2966" s="10">
        <v>0</v>
      </c>
      <c r="B2966" s="11">
        <v>16300</v>
      </c>
      <c r="C2966" s="11">
        <v>7774</v>
      </c>
      <c r="D2966" s="11">
        <v>88649</v>
      </c>
      <c r="E2966" s="11">
        <v>14</v>
      </c>
      <c r="F2966" s="11">
        <v>0</v>
      </c>
      <c r="G2966" s="11">
        <v>1</v>
      </c>
      <c r="H2966" s="11">
        <v>257.91592191000001</v>
      </c>
      <c r="I2966" s="11">
        <v>0</v>
      </c>
      <c r="J2966" s="11">
        <v>22</v>
      </c>
      <c r="K2966" s="11">
        <v>28.130478780000001</v>
      </c>
      <c r="L2966" s="11" t="s">
        <v>13</v>
      </c>
      <c r="M2966" s="11" t="s">
        <v>14</v>
      </c>
      <c r="N2966" s="11">
        <f t="shared" si="322"/>
        <v>1</v>
      </c>
      <c r="O2966" s="11">
        <f t="shared" si="323"/>
        <v>0</v>
      </c>
      <c r="P2966" s="11">
        <f t="shared" si="324"/>
        <v>1</v>
      </c>
      <c r="Q2966" s="11">
        <f t="shared" si="325"/>
        <v>0</v>
      </c>
      <c r="R2966" s="11">
        <f t="shared" si="326"/>
        <v>0</v>
      </c>
      <c r="S2966" s="11">
        <f t="shared" si="327"/>
        <v>0</v>
      </c>
      <c r="T2966" s="9">
        <f t="shared" si="328"/>
        <v>257.91592191000001</v>
      </c>
    </row>
    <row r="2967" spans="1:20" ht="15" customHeight="1" x14ac:dyDescent="0.75">
      <c r="A2967" s="10">
        <v>1</v>
      </c>
      <c r="B2967" s="11">
        <v>16300</v>
      </c>
      <c r="C2967" s="11">
        <v>79087</v>
      </c>
      <c r="D2967" s="11">
        <v>102921</v>
      </c>
      <c r="E2967" s="11">
        <v>23</v>
      </c>
      <c r="F2967" s="11">
        <v>0</v>
      </c>
      <c r="G2967" s="11">
        <v>0</v>
      </c>
      <c r="H2967" s="11">
        <v>256.25308431000002</v>
      </c>
      <c r="I2967" s="11">
        <v>0</v>
      </c>
      <c r="J2967" s="11">
        <v>45</v>
      </c>
      <c r="K2967" s="11">
        <v>36.987085694000001</v>
      </c>
      <c r="L2967" s="11" t="s">
        <v>20</v>
      </c>
      <c r="M2967" s="11" t="s">
        <v>16</v>
      </c>
      <c r="N2967" s="11">
        <f t="shared" si="322"/>
        <v>0</v>
      </c>
      <c r="O2967" s="11">
        <f t="shared" si="323"/>
        <v>0</v>
      </c>
      <c r="P2967" s="11">
        <f t="shared" si="324"/>
        <v>0</v>
      </c>
      <c r="Q2967" s="11">
        <f t="shared" si="325"/>
        <v>0</v>
      </c>
      <c r="R2967" s="11">
        <f t="shared" si="326"/>
        <v>1</v>
      </c>
      <c r="S2967" s="11">
        <f t="shared" si="327"/>
        <v>0</v>
      </c>
      <c r="T2967" s="9">
        <f t="shared" si="328"/>
        <v>0</v>
      </c>
    </row>
    <row r="2968" spans="1:20" ht="15" customHeight="1" x14ac:dyDescent="0.75">
      <c r="A2968" s="10">
        <v>0</v>
      </c>
      <c r="B2968" s="11">
        <v>16300</v>
      </c>
      <c r="C2968" s="11">
        <v>84480</v>
      </c>
      <c r="D2968" s="11">
        <v>101243</v>
      </c>
      <c r="E2968" s="11">
        <v>30</v>
      </c>
      <c r="F2968" s="11"/>
      <c r="G2968" s="11">
        <v>0</v>
      </c>
      <c r="H2968" s="11">
        <v>337.34230408000002</v>
      </c>
      <c r="I2968" s="11">
        <v>2</v>
      </c>
      <c r="J2968" s="11">
        <v>49</v>
      </c>
      <c r="K2968" s="11">
        <v>35.412870351000002</v>
      </c>
      <c r="L2968" s="11" t="s">
        <v>20</v>
      </c>
      <c r="M2968" s="11" t="s">
        <v>15</v>
      </c>
      <c r="N2968" s="11">
        <f t="shared" si="322"/>
        <v>0</v>
      </c>
      <c r="O2968" s="11">
        <f t="shared" si="323"/>
        <v>0</v>
      </c>
      <c r="P2968" s="11">
        <f t="shared" si="324"/>
        <v>0</v>
      </c>
      <c r="Q2968" s="11">
        <f t="shared" si="325"/>
        <v>1</v>
      </c>
      <c r="R2968" s="11">
        <f t="shared" si="326"/>
        <v>0</v>
      </c>
      <c r="S2968" s="11">
        <f t="shared" si="327"/>
        <v>0</v>
      </c>
      <c r="T2968" s="9">
        <f t="shared" si="328"/>
        <v>0</v>
      </c>
    </row>
    <row r="2969" spans="1:20" ht="15" customHeight="1" x14ac:dyDescent="0.75">
      <c r="A2969" s="10">
        <v>0</v>
      </c>
      <c r="B2969" s="11">
        <v>16300</v>
      </c>
      <c r="C2969" s="11">
        <v>71510</v>
      </c>
      <c r="D2969" s="11">
        <v>89756</v>
      </c>
      <c r="E2969" s="11">
        <v>2</v>
      </c>
      <c r="F2969" s="11">
        <v>0</v>
      </c>
      <c r="G2969" s="11">
        <v>0</v>
      </c>
      <c r="H2969" s="11">
        <v>193.13589021999999</v>
      </c>
      <c r="I2969" s="11">
        <v>0</v>
      </c>
      <c r="J2969" s="11">
        <v>30</v>
      </c>
      <c r="K2969" s="11">
        <v>31.413585831999999</v>
      </c>
      <c r="L2969" s="11" t="s">
        <v>20</v>
      </c>
      <c r="M2969" s="11" t="s">
        <v>14</v>
      </c>
      <c r="N2969" s="11">
        <f t="shared" si="322"/>
        <v>0</v>
      </c>
      <c r="O2969" s="11">
        <f t="shared" si="323"/>
        <v>0</v>
      </c>
      <c r="P2969" s="11">
        <f t="shared" si="324"/>
        <v>1</v>
      </c>
      <c r="Q2969" s="11">
        <f t="shared" si="325"/>
        <v>0</v>
      </c>
      <c r="R2969" s="11">
        <f t="shared" si="326"/>
        <v>0</v>
      </c>
      <c r="S2969" s="11">
        <f t="shared" si="327"/>
        <v>0</v>
      </c>
      <c r="T2969" s="9">
        <f t="shared" si="328"/>
        <v>0</v>
      </c>
    </row>
    <row r="2970" spans="1:20" ht="15" customHeight="1" x14ac:dyDescent="0.75">
      <c r="A2970" s="10">
        <v>0</v>
      </c>
      <c r="B2970" s="11">
        <v>16300</v>
      </c>
      <c r="C2970" s="11">
        <v>105169</v>
      </c>
      <c r="D2970" s="11">
        <v>134992</v>
      </c>
      <c r="E2970" s="11">
        <v>1</v>
      </c>
      <c r="F2970" s="11">
        <v>0</v>
      </c>
      <c r="G2970" s="11">
        <v>0</v>
      </c>
      <c r="H2970" s="11">
        <v>277.99294556000001</v>
      </c>
      <c r="I2970" s="11">
        <v>0</v>
      </c>
      <c r="J2970" s="11">
        <v>46</v>
      </c>
      <c r="K2970" s="11">
        <v>41.949854504000001</v>
      </c>
      <c r="L2970" s="11" t="s">
        <v>20</v>
      </c>
      <c r="M2970" s="11" t="s">
        <v>14</v>
      </c>
      <c r="N2970" s="11">
        <f t="shared" si="322"/>
        <v>0</v>
      </c>
      <c r="O2970" s="11">
        <f t="shared" si="323"/>
        <v>0</v>
      </c>
      <c r="P2970" s="11">
        <f t="shared" si="324"/>
        <v>1</v>
      </c>
      <c r="Q2970" s="11">
        <f t="shared" si="325"/>
        <v>0</v>
      </c>
      <c r="R2970" s="11">
        <f t="shared" si="326"/>
        <v>0</v>
      </c>
      <c r="S2970" s="11">
        <f t="shared" si="327"/>
        <v>0</v>
      </c>
      <c r="T2970" s="9">
        <f t="shared" si="328"/>
        <v>0</v>
      </c>
    </row>
    <row r="2971" spans="1:20" ht="15" customHeight="1" x14ac:dyDescent="0.75">
      <c r="A2971" s="10">
        <v>0</v>
      </c>
      <c r="B2971" s="11">
        <v>16300</v>
      </c>
      <c r="C2971" s="11">
        <v>96431</v>
      </c>
      <c r="D2971" s="11">
        <v>161284</v>
      </c>
      <c r="E2971" s="11"/>
      <c r="F2971" s="11">
        <v>0</v>
      </c>
      <c r="G2971" s="11"/>
      <c r="H2971" s="11">
        <v>256.37193230000003</v>
      </c>
      <c r="I2971" s="11"/>
      <c r="J2971" s="11">
        <v>23</v>
      </c>
      <c r="K2971" s="11">
        <v>39.077813509999999</v>
      </c>
      <c r="L2971" s="11"/>
      <c r="M2971" s="11" t="s">
        <v>14</v>
      </c>
      <c r="N2971" s="11">
        <f t="shared" si="322"/>
        <v>0</v>
      </c>
      <c r="O2971" s="11">
        <f t="shared" si="323"/>
        <v>0</v>
      </c>
      <c r="P2971" s="11">
        <f t="shared" si="324"/>
        <v>1</v>
      </c>
      <c r="Q2971" s="11">
        <f t="shared" si="325"/>
        <v>0</v>
      </c>
      <c r="R2971" s="11">
        <f t="shared" si="326"/>
        <v>0</v>
      </c>
      <c r="S2971" s="11">
        <f t="shared" si="327"/>
        <v>0</v>
      </c>
      <c r="T2971" s="9">
        <f t="shared" si="328"/>
        <v>0</v>
      </c>
    </row>
    <row r="2972" spans="1:20" ht="15" customHeight="1" x14ac:dyDescent="0.75">
      <c r="A2972" s="10">
        <v>0</v>
      </c>
      <c r="B2972" s="11">
        <v>16300</v>
      </c>
      <c r="C2972" s="11">
        <v>67524</v>
      </c>
      <c r="D2972" s="11">
        <v>85577</v>
      </c>
      <c r="E2972" s="11">
        <v>8</v>
      </c>
      <c r="F2972" s="11">
        <v>0</v>
      </c>
      <c r="G2972" s="11">
        <v>0</v>
      </c>
      <c r="H2972" s="11">
        <v>75.434327987000003</v>
      </c>
      <c r="I2972" s="11">
        <v>3</v>
      </c>
      <c r="J2972" s="11">
        <v>11</v>
      </c>
      <c r="K2972" s="11">
        <v>31.761828777000002</v>
      </c>
      <c r="L2972" s="11" t="s">
        <v>20</v>
      </c>
      <c r="M2972" s="11" t="s">
        <v>14</v>
      </c>
      <c r="N2972" s="11">
        <f t="shared" si="322"/>
        <v>0</v>
      </c>
      <c r="O2972" s="11">
        <f t="shared" si="323"/>
        <v>0</v>
      </c>
      <c r="P2972" s="11">
        <f t="shared" si="324"/>
        <v>1</v>
      </c>
      <c r="Q2972" s="11">
        <f t="shared" si="325"/>
        <v>0</v>
      </c>
      <c r="R2972" s="11">
        <f t="shared" si="326"/>
        <v>0</v>
      </c>
      <c r="S2972" s="11">
        <f t="shared" si="327"/>
        <v>0</v>
      </c>
      <c r="T2972" s="9">
        <f t="shared" si="328"/>
        <v>0</v>
      </c>
    </row>
    <row r="2973" spans="1:20" ht="15" customHeight="1" x14ac:dyDescent="0.75">
      <c r="A2973" s="10">
        <v>0</v>
      </c>
      <c r="B2973" s="11">
        <v>16300</v>
      </c>
      <c r="C2973" s="11">
        <v>43500</v>
      </c>
      <c r="D2973" s="11">
        <v>69875</v>
      </c>
      <c r="E2973" s="11">
        <v>5</v>
      </c>
      <c r="F2973" s="11">
        <v>0</v>
      </c>
      <c r="G2973" s="11">
        <v>0</v>
      </c>
      <c r="H2973" s="11">
        <v>245.53333333</v>
      </c>
      <c r="I2973" s="11">
        <v>3</v>
      </c>
      <c r="J2973" s="11">
        <v>32</v>
      </c>
      <c r="K2973" s="11"/>
      <c r="L2973" s="11" t="s">
        <v>20</v>
      </c>
      <c r="M2973" s="11" t="s">
        <v>18</v>
      </c>
      <c r="N2973" s="11">
        <f t="shared" si="322"/>
        <v>0</v>
      </c>
      <c r="O2973" s="11">
        <f t="shared" si="323"/>
        <v>0</v>
      </c>
      <c r="P2973" s="11">
        <f t="shared" si="324"/>
        <v>0</v>
      </c>
      <c r="Q2973" s="11">
        <f t="shared" si="325"/>
        <v>0</v>
      </c>
      <c r="R2973" s="11">
        <f t="shared" si="326"/>
        <v>0</v>
      </c>
      <c r="S2973" s="11">
        <f t="shared" si="327"/>
        <v>1</v>
      </c>
      <c r="T2973" s="9">
        <f t="shared" si="328"/>
        <v>0</v>
      </c>
    </row>
    <row r="2974" spans="1:20" ht="15" customHeight="1" x14ac:dyDescent="0.75">
      <c r="A2974" s="10">
        <v>1</v>
      </c>
      <c r="B2974" s="11">
        <v>16300</v>
      </c>
      <c r="C2974" s="11">
        <v>25004</v>
      </c>
      <c r="D2974" s="11">
        <v>65000</v>
      </c>
      <c r="E2974" s="11">
        <v>2</v>
      </c>
      <c r="F2974" s="11">
        <v>0</v>
      </c>
      <c r="G2974" s="11">
        <v>0</v>
      </c>
      <c r="H2974" s="11">
        <v>199.83333332999999</v>
      </c>
      <c r="I2974" s="11">
        <v>0</v>
      </c>
      <c r="J2974" s="11">
        <v>7</v>
      </c>
      <c r="K2974" s="11"/>
      <c r="L2974" s="11" t="s">
        <v>20</v>
      </c>
      <c r="M2974" s="11" t="s">
        <v>14</v>
      </c>
      <c r="N2974" s="11">
        <f t="shared" si="322"/>
        <v>0</v>
      </c>
      <c r="O2974" s="11">
        <f t="shared" si="323"/>
        <v>0</v>
      </c>
      <c r="P2974" s="11">
        <f t="shared" si="324"/>
        <v>1</v>
      </c>
      <c r="Q2974" s="11">
        <f t="shared" si="325"/>
        <v>0</v>
      </c>
      <c r="R2974" s="11">
        <f t="shared" si="326"/>
        <v>0</v>
      </c>
      <c r="S2974" s="11">
        <f t="shared" si="327"/>
        <v>0</v>
      </c>
      <c r="T2974" s="9">
        <f t="shared" si="328"/>
        <v>0</v>
      </c>
    </row>
    <row r="2975" spans="1:20" ht="15" customHeight="1" x14ac:dyDescent="0.75">
      <c r="A2975" s="10">
        <v>0</v>
      </c>
      <c r="B2975" s="11">
        <v>16300</v>
      </c>
      <c r="C2975" s="11">
        <v>56075</v>
      </c>
      <c r="D2975" s="11">
        <v>88870</v>
      </c>
      <c r="E2975" s="11">
        <v>11</v>
      </c>
      <c r="F2975" s="11">
        <v>0</v>
      </c>
      <c r="G2975" s="11">
        <v>0</v>
      </c>
      <c r="H2975" s="11"/>
      <c r="I2975" s="11">
        <v>1</v>
      </c>
      <c r="J2975" s="11">
        <v>16</v>
      </c>
      <c r="K2975" s="11">
        <v>24.689293684999999</v>
      </c>
      <c r="L2975" s="11"/>
      <c r="M2975" s="11" t="s">
        <v>18</v>
      </c>
      <c r="N2975" s="11">
        <f t="shared" si="322"/>
        <v>0</v>
      </c>
      <c r="O2975" s="11">
        <f t="shared" si="323"/>
        <v>0</v>
      </c>
      <c r="P2975" s="11">
        <f t="shared" si="324"/>
        <v>0</v>
      </c>
      <c r="Q2975" s="11">
        <f t="shared" si="325"/>
        <v>0</v>
      </c>
      <c r="R2975" s="11">
        <f t="shared" si="326"/>
        <v>0</v>
      </c>
      <c r="S2975" s="11">
        <f t="shared" si="327"/>
        <v>1</v>
      </c>
      <c r="T2975" s="9">
        <f t="shared" si="328"/>
        <v>0</v>
      </c>
    </row>
    <row r="2976" spans="1:20" ht="15" customHeight="1" x14ac:dyDescent="0.75">
      <c r="A2976" s="10">
        <v>0</v>
      </c>
      <c r="B2976" s="11">
        <v>16300</v>
      </c>
      <c r="C2976" s="11">
        <v>59901</v>
      </c>
      <c r="D2976" s="11">
        <v>83232</v>
      </c>
      <c r="E2976" s="11"/>
      <c r="F2976" s="11">
        <v>0</v>
      </c>
      <c r="G2976" s="11">
        <v>0</v>
      </c>
      <c r="H2976" s="11">
        <v>284.51430538</v>
      </c>
      <c r="I2976" s="11">
        <v>0</v>
      </c>
      <c r="J2976" s="11">
        <v>20</v>
      </c>
      <c r="K2976" s="11">
        <v>27.898802748000001</v>
      </c>
      <c r="L2976" s="11" t="s">
        <v>13</v>
      </c>
      <c r="M2976" s="11" t="s">
        <v>14</v>
      </c>
      <c r="N2976" s="11">
        <f t="shared" si="322"/>
        <v>1</v>
      </c>
      <c r="O2976" s="11">
        <f t="shared" si="323"/>
        <v>0</v>
      </c>
      <c r="P2976" s="11">
        <f t="shared" si="324"/>
        <v>1</v>
      </c>
      <c r="Q2976" s="11">
        <f t="shared" si="325"/>
        <v>0</v>
      </c>
      <c r="R2976" s="11">
        <f t="shared" si="326"/>
        <v>0</v>
      </c>
      <c r="S2976" s="11">
        <f t="shared" si="327"/>
        <v>0</v>
      </c>
      <c r="T2976" s="9">
        <f t="shared" si="328"/>
        <v>284.51430538</v>
      </c>
    </row>
    <row r="2977" spans="1:20" ht="15" customHeight="1" x14ac:dyDescent="0.75">
      <c r="A2977" s="10">
        <v>1</v>
      </c>
      <c r="B2977" s="11">
        <v>16300</v>
      </c>
      <c r="C2977" s="11">
        <v>49868</v>
      </c>
      <c r="D2977" s="11">
        <v>76131</v>
      </c>
      <c r="E2977" s="11">
        <v>9</v>
      </c>
      <c r="F2977" s="11">
        <v>0</v>
      </c>
      <c r="G2977" s="11">
        <v>0</v>
      </c>
      <c r="H2977" s="11">
        <v>81.274155797000006</v>
      </c>
      <c r="I2977" s="11">
        <v>2</v>
      </c>
      <c r="J2977" s="11">
        <v>9</v>
      </c>
      <c r="K2977" s="11">
        <v>40.372556541000002</v>
      </c>
      <c r="L2977" s="11" t="s">
        <v>20</v>
      </c>
      <c r="M2977" s="11" t="s">
        <v>14</v>
      </c>
      <c r="N2977" s="11">
        <f t="shared" si="322"/>
        <v>0</v>
      </c>
      <c r="O2977" s="11">
        <f t="shared" si="323"/>
        <v>0</v>
      </c>
      <c r="P2977" s="11">
        <f t="shared" si="324"/>
        <v>1</v>
      </c>
      <c r="Q2977" s="11">
        <f t="shared" si="325"/>
        <v>0</v>
      </c>
      <c r="R2977" s="11">
        <f t="shared" si="326"/>
        <v>0</v>
      </c>
      <c r="S2977" s="11">
        <f t="shared" si="327"/>
        <v>0</v>
      </c>
      <c r="T2977" s="9">
        <f t="shared" si="328"/>
        <v>0</v>
      </c>
    </row>
    <row r="2978" spans="1:20" ht="15" customHeight="1" x14ac:dyDescent="0.75">
      <c r="A2978" s="10">
        <v>0</v>
      </c>
      <c r="B2978" s="11">
        <v>16300</v>
      </c>
      <c r="C2978" s="11">
        <v>69327</v>
      </c>
      <c r="D2978" s="11">
        <v>102426</v>
      </c>
      <c r="E2978" s="11">
        <v>8</v>
      </c>
      <c r="F2978" s="11">
        <v>0</v>
      </c>
      <c r="G2978" s="11">
        <v>0</v>
      </c>
      <c r="H2978" s="11">
        <v>246.75466610999999</v>
      </c>
      <c r="I2978" s="11">
        <v>1</v>
      </c>
      <c r="J2978" s="11">
        <v>12</v>
      </c>
      <c r="K2978" s="11">
        <v>36.409094498000002</v>
      </c>
      <c r="L2978" s="11" t="s">
        <v>13</v>
      </c>
      <c r="M2978" s="11" t="s">
        <v>18</v>
      </c>
      <c r="N2978" s="11">
        <f t="shared" si="322"/>
        <v>1</v>
      </c>
      <c r="O2978" s="11">
        <f t="shared" si="323"/>
        <v>0</v>
      </c>
      <c r="P2978" s="11">
        <f t="shared" si="324"/>
        <v>0</v>
      </c>
      <c r="Q2978" s="11">
        <f t="shared" si="325"/>
        <v>0</v>
      </c>
      <c r="R2978" s="11">
        <f t="shared" si="326"/>
        <v>0</v>
      </c>
      <c r="S2978" s="11">
        <f t="shared" si="327"/>
        <v>1</v>
      </c>
      <c r="T2978" s="9">
        <f t="shared" si="328"/>
        <v>246.75466610999999</v>
      </c>
    </row>
    <row r="2979" spans="1:20" ht="15" customHeight="1" x14ac:dyDescent="0.75">
      <c r="A2979" s="10">
        <v>0</v>
      </c>
      <c r="B2979" s="11">
        <v>16300</v>
      </c>
      <c r="C2979" s="11">
        <v>32188</v>
      </c>
      <c r="D2979" s="11">
        <v>78914</v>
      </c>
      <c r="E2979" s="11"/>
      <c r="F2979" s="11">
        <v>0</v>
      </c>
      <c r="G2979" s="11">
        <v>0</v>
      </c>
      <c r="H2979" s="11">
        <v>250.72554618999999</v>
      </c>
      <c r="I2979" s="11">
        <v>0</v>
      </c>
      <c r="J2979" s="11">
        <v>49</v>
      </c>
      <c r="K2979" s="11">
        <v>40.722196345999997</v>
      </c>
      <c r="L2979" s="11" t="s">
        <v>13</v>
      </c>
      <c r="M2979" s="11" t="s">
        <v>14</v>
      </c>
      <c r="N2979" s="11">
        <f t="shared" si="322"/>
        <v>1</v>
      </c>
      <c r="O2979" s="11">
        <f t="shared" si="323"/>
        <v>0</v>
      </c>
      <c r="P2979" s="11">
        <f t="shared" si="324"/>
        <v>1</v>
      </c>
      <c r="Q2979" s="11">
        <f t="shared" si="325"/>
        <v>0</v>
      </c>
      <c r="R2979" s="11">
        <f t="shared" si="326"/>
        <v>0</v>
      </c>
      <c r="S2979" s="11">
        <f t="shared" si="327"/>
        <v>0</v>
      </c>
      <c r="T2979" s="9">
        <f t="shared" si="328"/>
        <v>250.72554618999999</v>
      </c>
    </row>
    <row r="2980" spans="1:20" ht="15" customHeight="1" x14ac:dyDescent="0.75">
      <c r="A2980" s="10">
        <v>0</v>
      </c>
      <c r="B2980" s="11">
        <v>16300</v>
      </c>
      <c r="C2980" s="11">
        <v>102826</v>
      </c>
      <c r="D2980" s="11">
        <v>114692</v>
      </c>
      <c r="E2980" s="11">
        <v>8</v>
      </c>
      <c r="F2980" s="11">
        <v>0</v>
      </c>
      <c r="G2980" s="11">
        <v>0</v>
      </c>
      <c r="H2980" s="11">
        <v>317.50797383000003</v>
      </c>
      <c r="I2980" s="11">
        <v>1</v>
      </c>
      <c r="J2980" s="11">
        <v>18</v>
      </c>
      <c r="K2980" s="11">
        <v>31.914238010999998</v>
      </c>
      <c r="L2980" s="11" t="s">
        <v>20</v>
      </c>
      <c r="M2980" s="11" t="s">
        <v>14</v>
      </c>
      <c r="N2980" s="11">
        <f t="shared" si="322"/>
        <v>0</v>
      </c>
      <c r="O2980" s="11">
        <f t="shared" si="323"/>
        <v>0</v>
      </c>
      <c r="P2980" s="11">
        <f t="shared" si="324"/>
        <v>1</v>
      </c>
      <c r="Q2980" s="11">
        <f t="shared" si="325"/>
        <v>0</v>
      </c>
      <c r="R2980" s="11">
        <f t="shared" si="326"/>
        <v>0</v>
      </c>
      <c r="S2980" s="11">
        <f t="shared" si="327"/>
        <v>0</v>
      </c>
      <c r="T2980" s="9">
        <f t="shared" si="328"/>
        <v>0</v>
      </c>
    </row>
    <row r="2981" spans="1:20" ht="15" customHeight="1" x14ac:dyDescent="0.75">
      <c r="A2981" s="10">
        <v>0</v>
      </c>
      <c r="B2981" s="11">
        <v>16300</v>
      </c>
      <c r="C2981" s="11">
        <v>34297</v>
      </c>
      <c r="D2981" s="11">
        <v>42629</v>
      </c>
      <c r="E2981" s="11">
        <v>9</v>
      </c>
      <c r="F2981" s="11">
        <v>0</v>
      </c>
      <c r="G2981" s="11">
        <v>0</v>
      </c>
      <c r="H2981" s="11">
        <v>80.489238338000007</v>
      </c>
      <c r="I2981" s="11">
        <v>2</v>
      </c>
      <c r="J2981" s="11">
        <v>11</v>
      </c>
      <c r="K2981" s="11">
        <v>30.284772590999999</v>
      </c>
      <c r="L2981" s="11" t="s">
        <v>13</v>
      </c>
      <c r="M2981" s="11" t="s">
        <v>14</v>
      </c>
      <c r="N2981" s="11">
        <f t="shared" si="322"/>
        <v>1</v>
      </c>
      <c r="O2981" s="11">
        <f t="shared" si="323"/>
        <v>0</v>
      </c>
      <c r="P2981" s="11">
        <f t="shared" si="324"/>
        <v>1</v>
      </c>
      <c r="Q2981" s="11">
        <f t="shared" si="325"/>
        <v>0</v>
      </c>
      <c r="R2981" s="11">
        <f t="shared" si="326"/>
        <v>0</v>
      </c>
      <c r="S2981" s="11">
        <f t="shared" si="327"/>
        <v>0</v>
      </c>
      <c r="T2981" s="9">
        <f t="shared" si="328"/>
        <v>80.489238338000007</v>
      </c>
    </row>
    <row r="2982" spans="1:20" ht="15" customHeight="1" x14ac:dyDescent="0.75">
      <c r="A2982" s="10">
        <v>0</v>
      </c>
      <c r="B2982" s="11">
        <v>16300</v>
      </c>
      <c r="C2982" s="11">
        <v>66038</v>
      </c>
      <c r="D2982" s="11">
        <v>98585</v>
      </c>
      <c r="E2982" s="11">
        <v>1</v>
      </c>
      <c r="F2982" s="11">
        <v>0</v>
      </c>
      <c r="G2982" s="11">
        <v>0</v>
      </c>
      <c r="H2982" s="11">
        <v>162.06541189999999</v>
      </c>
      <c r="I2982" s="11">
        <v>3</v>
      </c>
      <c r="J2982" s="11">
        <v>19</v>
      </c>
      <c r="K2982" s="11">
        <v>32.753460670000003</v>
      </c>
      <c r="L2982" s="11" t="s">
        <v>20</v>
      </c>
      <c r="M2982" s="11" t="s">
        <v>15</v>
      </c>
      <c r="N2982" s="11">
        <f t="shared" si="322"/>
        <v>0</v>
      </c>
      <c r="O2982" s="11">
        <f t="shared" si="323"/>
        <v>0</v>
      </c>
      <c r="P2982" s="11">
        <f t="shared" si="324"/>
        <v>0</v>
      </c>
      <c r="Q2982" s="11">
        <f t="shared" si="325"/>
        <v>1</v>
      </c>
      <c r="R2982" s="11">
        <f t="shared" si="326"/>
        <v>0</v>
      </c>
      <c r="S2982" s="11">
        <f t="shared" si="327"/>
        <v>0</v>
      </c>
      <c r="T2982" s="9">
        <f t="shared" si="328"/>
        <v>0</v>
      </c>
    </row>
    <row r="2983" spans="1:20" ht="15" customHeight="1" x14ac:dyDescent="0.75">
      <c r="A2983" s="10">
        <v>0</v>
      </c>
      <c r="B2983" s="11">
        <v>16400</v>
      </c>
      <c r="C2983" s="11">
        <v>50941</v>
      </c>
      <c r="D2983" s="11">
        <v>78801</v>
      </c>
      <c r="E2983" s="11">
        <v>4</v>
      </c>
      <c r="F2983" s="11">
        <v>0</v>
      </c>
      <c r="G2983" s="11">
        <v>0</v>
      </c>
      <c r="H2983" s="11">
        <v>266.04079897000003</v>
      </c>
      <c r="I2983" s="11">
        <v>2</v>
      </c>
      <c r="J2983" s="11">
        <v>32</v>
      </c>
      <c r="K2983" s="11">
        <v>32.904357011000002</v>
      </c>
      <c r="L2983" s="11" t="s">
        <v>20</v>
      </c>
      <c r="M2983" s="11" t="s">
        <v>18</v>
      </c>
      <c r="N2983" s="11">
        <f t="shared" si="322"/>
        <v>0</v>
      </c>
      <c r="O2983" s="11">
        <f t="shared" si="323"/>
        <v>0</v>
      </c>
      <c r="P2983" s="11">
        <f t="shared" si="324"/>
        <v>0</v>
      </c>
      <c r="Q2983" s="11">
        <f t="shared" si="325"/>
        <v>0</v>
      </c>
      <c r="R2983" s="11">
        <f t="shared" si="326"/>
        <v>0</v>
      </c>
      <c r="S2983" s="11">
        <f t="shared" si="327"/>
        <v>1</v>
      </c>
      <c r="T2983" s="9">
        <f t="shared" si="328"/>
        <v>0</v>
      </c>
    </row>
    <row r="2984" spans="1:20" ht="15" customHeight="1" x14ac:dyDescent="0.75">
      <c r="A2984" s="10">
        <v>0</v>
      </c>
      <c r="B2984" s="11">
        <v>16400</v>
      </c>
      <c r="C2984" s="11">
        <v>74904</v>
      </c>
      <c r="D2984" s="11">
        <v>92308</v>
      </c>
      <c r="E2984" s="11">
        <v>6</v>
      </c>
      <c r="F2984" s="11">
        <v>0</v>
      </c>
      <c r="G2984" s="11">
        <v>0</v>
      </c>
      <c r="H2984" s="11">
        <v>202.49044481999999</v>
      </c>
      <c r="I2984" s="11">
        <v>3</v>
      </c>
      <c r="J2984" s="11">
        <v>19</v>
      </c>
      <c r="K2984" s="11">
        <v>42.420345308000002</v>
      </c>
      <c r="L2984" s="11" t="s">
        <v>20</v>
      </c>
      <c r="M2984" s="11" t="s">
        <v>14</v>
      </c>
      <c r="N2984" s="11">
        <f t="shared" si="322"/>
        <v>0</v>
      </c>
      <c r="O2984" s="11">
        <f t="shared" si="323"/>
        <v>0</v>
      </c>
      <c r="P2984" s="11">
        <f t="shared" si="324"/>
        <v>1</v>
      </c>
      <c r="Q2984" s="11">
        <f t="shared" si="325"/>
        <v>0</v>
      </c>
      <c r="R2984" s="11">
        <f t="shared" si="326"/>
        <v>0</v>
      </c>
      <c r="S2984" s="11">
        <f t="shared" si="327"/>
        <v>0</v>
      </c>
      <c r="T2984" s="9">
        <f t="shared" si="328"/>
        <v>0</v>
      </c>
    </row>
    <row r="2985" spans="1:20" ht="15" customHeight="1" x14ac:dyDescent="0.75">
      <c r="A2985" s="10">
        <v>0</v>
      </c>
      <c r="B2985" s="11">
        <v>16400</v>
      </c>
      <c r="C2985" s="11">
        <v>62786</v>
      </c>
      <c r="D2985" s="11">
        <v>79154</v>
      </c>
      <c r="E2985" s="11">
        <v>7</v>
      </c>
      <c r="F2985" s="11"/>
      <c r="G2985" s="11"/>
      <c r="H2985" s="11"/>
      <c r="I2985" s="11"/>
      <c r="J2985" s="11"/>
      <c r="K2985" s="11">
        <v>24.838940067999999</v>
      </c>
      <c r="L2985" s="11" t="s">
        <v>20</v>
      </c>
      <c r="M2985" s="11"/>
      <c r="N2985" s="11">
        <f t="shared" si="322"/>
        <v>0</v>
      </c>
      <c r="O2985" s="11">
        <f t="shared" si="323"/>
        <v>0</v>
      </c>
      <c r="P2985" s="11">
        <f t="shared" si="324"/>
        <v>0</v>
      </c>
      <c r="Q2985" s="11">
        <f t="shared" si="325"/>
        <v>0</v>
      </c>
      <c r="R2985" s="11">
        <f t="shared" si="326"/>
        <v>0</v>
      </c>
      <c r="S2985" s="11">
        <f t="shared" si="327"/>
        <v>0</v>
      </c>
      <c r="T2985" s="9">
        <f t="shared" si="328"/>
        <v>0</v>
      </c>
    </row>
    <row r="2986" spans="1:20" ht="15" customHeight="1" x14ac:dyDescent="0.75">
      <c r="A2986" s="10">
        <v>0</v>
      </c>
      <c r="B2986" s="11">
        <v>16400</v>
      </c>
      <c r="C2986" s="11">
        <v>21857</v>
      </c>
      <c r="D2986" s="11">
        <v>51994</v>
      </c>
      <c r="E2986" s="11">
        <v>7</v>
      </c>
      <c r="F2986" s="11">
        <v>0</v>
      </c>
      <c r="G2986" s="11">
        <v>0</v>
      </c>
      <c r="H2986" s="11">
        <v>201.93333333000001</v>
      </c>
      <c r="I2986" s="11">
        <v>0</v>
      </c>
      <c r="J2986" s="11">
        <v>14</v>
      </c>
      <c r="K2986" s="11"/>
      <c r="L2986" s="11" t="s">
        <v>13</v>
      </c>
      <c r="M2986" s="11" t="s">
        <v>18</v>
      </c>
      <c r="N2986" s="11">
        <f t="shared" si="322"/>
        <v>1</v>
      </c>
      <c r="O2986" s="11">
        <f t="shared" si="323"/>
        <v>0</v>
      </c>
      <c r="P2986" s="11">
        <f t="shared" si="324"/>
        <v>0</v>
      </c>
      <c r="Q2986" s="11">
        <f t="shared" si="325"/>
        <v>0</v>
      </c>
      <c r="R2986" s="11">
        <f t="shared" si="326"/>
        <v>0</v>
      </c>
      <c r="S2986" s="11">
        <f t="shared" si="327"/>
        <v>1</v>
      </c>
      <c r="T2986" s="9">
        <f t="shared" si="328"/>
        <v>201.93333333000001</v>
      </c>
    </row>
    <row r="2987" spans="1:20" ht="15" customHeight="1" x14ac:dyDescent="0.75">
      <c r="A2987" s="10">
        <v>0</v>
      </c>
      <c r="B2987" s="11">
        <v>16400</v>
      </c>
      <c r="C2987" s="11">
        <v>71264</v>
      </c>
      <c r="D2987" s="11">
        <v>94726</v>
      </c>
      <c r="E2987" s="11">
        <v>1</v>
      </c>
      <c r="F2987" s="11">
        <v>0</v>
      </c>
      <c r="G2987" s="11">
        <v>0</v>
      </c>
      <c r="H2987" s="11">
        <v>177.2573424</v>
      </c>
      <c r="I2987" s="11">
        <v>1</v>
      </c>
      <c r="J2987" s="11">
        <v>31</v>
      </c>
      <c r="K2987" s="11">
        <v>35.034481354999997</v>
      </c>
      <c r="L2987" s="11" t="s">
        <v>20</v>
      </c>
      <c r="M2987" s="11" t="s">
        <v>14</v>
      </c>
      <c r="N2987" s="11">
        <f t="shared" si="322"/>
        <v>0</v>
      </c>
      <c r="O2987" s="11">
        <f t="shared" si="323"/>
        <v>0</v>
      </c>
      <c r="P2987" s="11">
        <f t="shared" si="324"/>
        <v>1</v>
      </c>
      <c r="Q2987" s="11">
        <f t="shared" si="325"/>
        <v>0</v>
      </c>
      <c r="R2987" s="11">
        <f t="shared" si="326"/>
        <v>0</v>
      </c>
      <c r="S2987" s="11">
        <f t="shared" si="327"/>
        <v>0</v>
      </c>
      <c r="T2987" s="9">
        <f t="shared" si="328"/>
        <v>0</v>
      </c>
    </row>
    <row r="2988" spans="1:20" ht="15" customHeight="1" x14ac:dyDescent="0.75">
      <c r="A2988" s="10">
        <v>0</v>
      </c>
      <c r="B2988" s="11">
        <v>16400</v>
      </c>
      <c r="C2988" s="11">
        <v>119879</v>
      </c>
      <c r="D2988" s="11">
        <v>128546</v>
      </c>
      <c r="E2988" s="11">
        <v>16</v>
      </c>
      <c r="F2988" s="11">
        <v>0</v>
      </c>
      <c r="G2988" s="11">
        <v>0</v>
      </c>
      <c r="H2988" s="11">
        <v>182.99738116</v>
      </c>
      <c r="I2988" s="11">
        <v>0</v>
      </c>
      <c r="J2988" s="11">
        <v>17</v>
      </c>
      <c r="K2988" s="11">
        <v>40.850886838000001</v>
      </c>
      <c r="L2988" s="11" t="s">
        <v>20</v>
      </c>
      <c r="M2988" s="11"/>
      <c r="N2988" s="11">
        <f t="shared" si="322"/>
        <v>0</v>
      </c>
      <c r="O2988" s="11">
        <f t="shared" si="323"/>
        <v>0</v>
      </c>
      <c r="P2988" s="11">
        <f t="shared" si="324"/>
        <v>0</v>
      </c>
      <c r="Q2988" s="11">
        <f t="shared" si="325"/>
        <v>0</v>
      </c>
      <c r="R2988" s="11">
        <f t="shared" si="326"/>
        <v>0</v>
      </c>
      <c r="S2988" s="11">
        <f t="shared" si="327"/>
        <v>0</v>
      </c>
      <c r="T2988" s="9">
        <f t="shared" si="328"/>
        <v>0</v>
      </c>
    </row>
    <row r="2989" spans="1:20" ht="15" customHeight="1" x14ac:dyDescent="0.75">
      <c r="A2989" s="10">
        <v>0</v>
      </c>
      <c r="B2989" s="11">
        <v>16400</v>
      </c>
      <c r="C2989" s="11">
        <v>86623</v>
      </c>
      <c r="D2989" s="11">
        <v>124048</v>
      </c>
      <c r="E2989" s="11"/>
      <c r="F2989" s="11"/>
      <c r="G2989" s="11"/>
      <c r="H2989" s="11"/>
      <c r="I2989" s="11"/>
      <c r="J2989" s="11"/>
      <c r="K2989" s="11">
        <v>35.810769362000002</v>
      </c>
      <c r="L2989" s="11"/>
      <c r="M2989" s="11"/>
      <c r="N2989" s="11">
        <f t="shared" si="322"/>
        <v>0</v>
      </c>
      <c r="O2989" s="11">
        <f t="shared" si="323"/>
        <v>0</v>
      </c>
      <c r="P2989" s="11">
        <f t="shared" si="324"/>
        <v>0</v>
      </c>
      <c r="Q2989" s="11">
        <f t="shared" si="325"/>
        <v>0</v>
      </c>
      <c r="R2989" s="11">
        <f t="shared" si="326"/>
        <v>0</v>
      </c>
      <c r="S2989" s="11">
        <f t="shared" si="327"/>
        <v>0</v>
      </c>
      <c r="T2989" s="9">
        <f t="shared" si="328"/>
        <v>0</v>
      </c>
    </row>
    <row r="2990" spans="1:20" ht="15" customHeight="1" x14ac:dyDescent="0.75">
      <c r="A2990" s="10">
        <v>1</v>
      </c>
      <c r="B2990" s="11">
        <v>16400</v>
      </c>
      <c r="C2990" s="11">
        <v>54818</v>
      </c>
      <c r="D2990" s="11">
        <v>74447</v>
      </c>
      <c r="E2990" s="11">
        <v>3</v>
      </c>
      <c r="F2990" s="11">
        <v>2</v>
      </c>
      <c r="G2990" s="11">
        <v>3</v>
      </c>
      <c r="H2990" s="11">
        <v>208.08886428</v>
      </c>
      <c r="I2990" s="11">
        <v>1</v>
      </c>
      <c r="J2990" s="11">
        <v>50</v>
      </c>
      <c r="K2990" s="11">
        <v>41.956429720000003</v>
      </c>
      <c r="L2990" s="11" t="s">
        <v>20</v>
      </c>
      <c r="M2990" s="11" t="s">
        <v>15</v>
      </c>
      <c r="N2990" s="11">
        <f t="shared" si="322"/>
        <v>0</v>
      </c>
      <c r="O2990" s="11">
        <f t="shared" si="323"/>
        <v>0</v>
      </c>
      <c r="P2990" s="11">
        <f t="shared" si="324"/>
        <v>0</v>
      </c>
      <c r="Q2990" s="11">
        <f t="shared" si="325"/>
        <v>1</v>
      </c>
      <c r="R2990" s="11">
        <f t="shared" si="326"/>
        <v>0</v>
      </c>
      <c r="S2990" s="11">
        <f t="shared" si="327"/>
        <v>0</v>
      </c>
      <c r="T2990" s="9">
        <f t="shared" si="328"/>
        <v>0</v>
      </c>
    </row>
    <row r="2991" spans="1:20" ht="15" customHeight="1" x14ac:dyDescent="0.75">
      <c r="A2991" s="10">
        <v>0</v>
      </c>
      <c r="B2991" s="11">
        <v>16400</v>
      </c>
      <c r="C2991" s="11">
        <v>57139</v>
      </c>
      <c r="D2991" s="11">
        <v>164133</v>
      </c>
      <c r="E2991" s="11">
        <v>21</v>
      </c>
      <c r="F2991" s="11">
        <v>0</v>
      </c>
      <c r="G2991" s="11">
        <v>0</v>
      </c>
      <c r="H2991" s="11">
        <v>238.4610031</v>
      </c>
      <c r="I2991" s="11">
        <v>0</v>
      </c>
      <c r="J2991" s="11">
        <v>27</v>
      </c>
      <c r="K2991" s="11">
        <v>22.206846015</v>
      </c>
      <c r="L2991" s="11" t="s">
        <v>20</v>
      </c>
      <c r="M2991" s="11" t="s">
        <v>18</v>
      </c>
      <c r="N2991" s="11">
        <f t="shared" si="322"/>
        <v>0</v>
      </c>
      <c r="O2991" s="11">
        <f t="shared" si="323"/>
        <v>0</v>
      </c>
      <c r="P2991" s="11">
        <f t="shared" si="324"/>
        <v>0</v>
      </c>
      <c r="Q2991" s="11">
        <f t="shared" si="325"/>
        <v>0</v>
      </c>
      <c r="R2991" s="11">
        <f t="shared" si="326"/>
        <v>0</v>
      </c>
      <c r="S2991" s="11">
        <f t="shared" si="327"/>
        <v>1</v>
      </c>
      <c r="T2991" s="9">
        <f t="shared" si="328"/>
        <v>0</v>
      </c>
    </row>
    <row r="2992" spans="1:20" ht="15" customHeight="1" x14ac:dyDescent="0.75">
      <c r="A2992" s="10">
        <v>0</v>
      </c>
      <c r="B2992" s="11">
        <v>16400</v>
      </c>
      <c r="C2992" s="11">
        <v>73466</v>
      </c>
      <c r="D2992" s="11">
        <v>89453</v>
      </c>
      <c r="E2992" s="11">
        <v>4</v>
      </c>
      <c r="F2992" s="11">
        <v>0</v>
      </c>
      <c r="G2992" s="11">
        <v>0</v>
      </c>
      <c r="H2992" s="11">
        <v>198.82742375999999</v>
      </c>
      <c r="I2992" s="11">
        <v>3</v>
      </c>
      <c r="J2992" s="11">
        <v>19</v>
      </c>
      <c r="K2992" s="11">
        <v>41.523497409000001</v>
      </c>
      <c r="L2992" s="11" t="s">
        <v>20</v>
      </c>
      <c r="M2992" s="11" t="s">
        <v>14</v>
      </c>
      <c r="N2992" s="11">
        <f t="shared" si="322"/>
        <v>0</v>
      </c>
      <c r="O2992" s="11">
        <f t="shared" si="323"/>
        <v>0</v>
      </c>
      <c r="P2992" s="11">
        <f t="shared" si="324"/>
        <v>1</v>
      </c>
      <c r="Q2992" s="11">
        <f t="shared" si="325"/>
        <v>0</v>
      </c>
      <c r="R2992" s="11">
        <f t="shared" si="326"/>
        <v>0</v>
      </c>
      <c r="S2992" s="11">
        <f t="shared" si="327"/>
        <v>0</v>
      </c>
      <c r="T2992" s="9">
        <f t="shared" si="328"/>
        <v>0</v>
      </c>
    </row>
    <row r="2993" spans="1:20" ht="15" customHeight="1" x14ac:dyDescent="0.75">
      <c r="A2993" s="10">
        <v>0</v>
      </c>
      <c r="B2993" s="11">
        <v>16400</v>
      </c>
      <c r="C2993" s="11">
        <v>63574</v>
      </c>
      <c r="D2993" s="11">
        <v>88586</v>
      </c>
      <c r="E2993" s="11"/>
      <c r="F2993" s="11">
        <v>0</v>
      </c>
      <c r="G2993" s="11">
        <v>0</v>
      </c>
      <c r="H2993" s="11">
        <v>298.14655171999999</v>
      </c>
      <c r="I2993" s="11">
        <v>0</v>
      </c>
      <c r="J2993" s="11">
        <v>20</v>
      </c>
      <c r="K2993" s="11">
        <v>29.153372015999999</v>
      </c>
      <c r="L2993" s="11" t="s">
        <v>13</v>
      </c>
      <c r="M2993" s="11" t="s">
        <v>14</v>
      </c>
      <c r="N2993" s="11">
        <f t="shared" si="322"/>
        <v>1</v>
      </c>
      <c r="O2993" s="11">
        <f t="shared" si="323"/>
        <v>0</v>
      </c>
      <c r="P2993" s="11">
        <f t="shared" si="324"/>
        <v>1</v>
      </c>
      <c r="Q2993" s="11">
        <f t="shared" si="325"/>
        <v>0</v>
      </c>
      <c r="R2993" s="11">
        <f t="shared" si="326"/>
        <v>0</v>
      </c>
      <c r="S2993" s="11">
        <f t="shared" si="327"/>
        <v>0</v>
      </c>
      <c r="T2993" s="9">
        <f t="shared" si="328"/>
        <v>298.14655171999999</v>
      </c>
    </row>
    <row r="2994" spans="1:20" ht="15" customHeight="1" x14ac:dyDescent="0.75">
      <c r="A2994" s="10">
        <v>0</v>
      </c>
      <c r="B2994" s="11">
        <v>16400</v>
      </c>
      <c r="C2994" s="11">
        <v>82869</v>
      </c>
      <c r="D2994" s="11">
        <v>94390</v>
      </c>
      <c r="E2994" s="11">
        <v>8</v>
      </c>
      <c r="F2994" s="11">
        <v>0</v>
      </c>
      <c r="G2994" s="11">
        <v>2</v>
      </c>
      <c r="H2994" s="11">
        <v>358.05066023000001</v>
      </c>
      <c r="I2994" s="11"/>
      <c r="J2994" s="11">
        <v>42</v>
      </c>
      <c r="K2994" s="11">
        <v>39.060627308000001</v>
      </c>
      <c r="L2994" s="11" t="s">
        <v>20</v>
      </c>
      <c r="M2994" s="11" t="s">
        <v>18</v>
      </c>
      <c r="N2994" s="11">
        <f t="shared" si="322"/>
        <v>0</v>
      </c>
      <c r="O2994" s="11">
        <f t="shared" si="323"/>
        <v>0</v>
      </c>
      <c r="P2994" s="11">
        <f t="shared" si="324"/>
        <v>0</v>
      </c>
      <c r="Q2994" s="11">
        <f t="shared" si="325"/>
        <v>0</v>
      </c>
      <c r="R2994" s="11">
        <f t="shared" si="326"/>
        <v>0</v>
      </c>
      <c r="S2994" s="11">
        <f t="shared" si="327"/>
        <v>1</v>
      </c>
      <c r="T2994" s="9">
        <f t="shared" si="328"/>
        <v>0</v>
      </c>
    </row>
    <row r="2995" spans="1:20" ht="15" customHeight="1" x14ac:dyDescent="0.75">
      <c r="A2995" s="10">
        <v>0</v>
      </c>
      <c r="B2995" s="11">
        <v>16400</v>
      </c>
      <c r="C2995" s="11">
        <v>57651</v>
      </c>
      <c r="D2995" s="11">
        <v>76854</v>
      </c>
      <c r="E2995" s="11">
        <v>1</v>
      </c>
      <c r="F2995" s="11">
        <v>0</v>
      </c>
      <c r="G2995" s="11">
        <v>0</v>
      </c>
      <c r="H2995" s="11">
        <v>172.2000922</v>
      </c>
      <c r="I2995" s="11">
        <v>0</v>
      </c>
      <c r="J2995" s="11">
        <v>25</v>
      </c>
      <c r="K2995" s="11">
        <v>31.819622171999999</v>
      </c>
      <c r="L2995" s="11" t="s">
        <v>20</v>
      </c>
      <c r="M2995" s="11" t="s">
        <v>15</v>
      </c>
      <c r="N2995" s="11">
        <f t="shared" si="322"/>
        <v>0</v>
      </c>
      <c r="O2995" s="11">
        <f t="shared" si="323"/>
        <v>0</v>
      </c>
      <c r="P2995" s="11">
        <f t="shared" si="324"/>
        <v>0</v>
      </c>
      <c r="Q2995" s="11">
        <f t="shared" si="325"/>
        <v>1</v>
      </c>
      <c r="R2995" s="11">
        <f t="shared" si="326"/>
        <v>0</v>
      </c>
      <c r="S2995" s="11">
        <f t="shared" si="327"/>
        <v>0</v>
      </c>
      <c r="T2995" s="9">
        <f t="shared" si="328"/>
        <v>0</v>
      </c>
    </row>
    <row r="2996" spans="1:20" ht="15" customHeight="1" x14ac:dyDescent="0.75">
      <c r="A2996" s="10">
        <v>1</v>
      </c>
      <c r="B2996" s="11">
        <v>16400</v>
      </c>
      <c r="C2996" s="11">
        <v>48700</v>
      </c>
      <c r="D2996" s="11">
        <v>72500</v>
      </c>
      <c r="E2996" s="11"/>
      <c r="F2996" s="11">
        <v>0</v>
      </c>
      <c r="G2996" s="11">
        <v>1</v>
      </c>
      <c r="H2996" s="11">
        <v>127.3</v>
      </c>
      <c r="I2996" s="11">
        <v>1</v>
      </c>
      <c r="J2996" s="11">
        <v>39</v>
      </c>
      <c r="K2996" s="11"/>
      <c r="L2996" s="11" t="s">
        <v>20</v>
      </c>
      <c r="M2996" s="11" t="s">
        <v>14</v>
      </c>
      <c r="N2996" s="11">
        <f t="shared" si="322"/>
        <v>0</v>
      </c>
      <c r="O2996" s="11">
        <f t="shared" si="323"/>
        <v>0</v>
      </c>
      <c r="P2996" s="11">
        <f t="shared" si="324"/>
        <v>1</v>
      </c>
      <c r="Q2996" s="11">
        <f t="shared" si="325"/>
        <v>0</v>
      </c>
      <c r="R2996" s="11">
        <f t="shared" si="326"/>
        <v>0</v>
      </c>
      <c r="S2996" s="11">
        <f t="shared" si="327"/>
        <v>0</v>
      </c>
      <c r="T2996" s="9">
        <f t="shared" si="328"/>
        <v>0</v>
      </c>
    </row>
    <row r="2997" spans="1:20" ht="15" customHeight="1" x14ac:dyDescent="0.75">
      <c r="A2997" s="10">
        <v>0</v>
      </c>
      <c r="B2997" s="11">
        <v>16400</v>
      </c>
      <c r="C2997" s="11">
        <v>81700</v>
      </c>
      <c r="D2997" s="11">
        <v>109025</v>
      </c>
      <c r="E2997" s="11">
        <v>10</v>
      </c>
      <c r="F2997" s="11">
        <v>0</v>
      </c>
      <c r="G2997" s="11">
        <v>0</v>
      </c>
      <c r="H2997" s="11">
        <v>155.26666667000001</v>
      </c>
      <c r="I2997" s="11">
        <v>3</v>
      </c>
      <c r="J2997" s="11">
        <v>19</v>
      </c>
      <c r="K2997" s="11"/>
      <c r="L2997" s="11" t="s">
        <v>20</v>
      </c>
      <c r="M2997" s="11" t="s">
        <v>18</v>
      </c>
      <c r="N2997" s="11">
        <f t="shared" si="322"/>
        <v>0</v>
      </c>
      <c r="O2997" s="11">
        <f t="shared" si="323"/>
        <v>0</v>
      </c>
      <c r="P2997" s="11">
        <f t="shared" si="324"/>
        <v>0</v>
      </c>
      <c r="Q2997" s="11">
        <f t="shared" si="325"/>
        <v>0</v>
      </c>
      <c r="R2997" s="11">
        <f t="shared" si="326"/>
        <v>0</v>
      </c>
      <c r="S2997" s="11">
        <f t="shared" si="327"/>
        <v>1</v>
      </c>
      <c r="T2997" s="9">
        <f t="shared" si="328"/>
        <v>0</v>
      </c>
    </row>
    <row r="2998" spans="1:20" ht="15" customHeight="1" x14ac:dyDescent="0.75">
      <c r="A2998" s="10">
        <v>0</v>
      </c>
      <c r="B2998" s="11">
        <v>16400</v>
      </c>
      <c r="C2998" s="11">
        <v>62018</v>
      </c>
      <c r="D2998" s="11">
        <v>91832</v>
      </c>
      <c r="E2998" s="11">
        <v>9</v>
      </c>
      <c r="F2998" s="11">
        <v>0</v>
      </c>
      <c r="G2998" s="11">
        <v>0</v>
      </c>
      <c r="H2998" s="11">
        <v>202.32250020000001</v>
      </c>
      <c r="I2998" s="11">
        <v>0</v>
      </c>
      <c r="J2998" s="11">
        <v>19</v>
      </c>
      <c r="K2998" s="11">
        <v>20.38046421</v>
      </c>
      <c r="L2998" s="11" t="s">
        <v>20</v>
      </c>
      <c r="M2998" s="11" t="s">
        <v>18</v>
      </c>
      <c r="N2998" s="11">
        <f t="shared" si="322"/>
        <v>0</v>
      </c>
      <c r="O2998" s="11">
        <f t="shared" si="323"/>
        <v>0</v>
      </c>
      <c r="P2998" s="11">
        <f t="shared" si="324"/>
        <v>0</v>
      </c>
      <c r="Q2998" s="11">
        <f t="shared" si="325"/>
        <v>0</v>
      </c>
      <c r="R2998" s="11">
        <f t="shared" si="326"/>
        <v>0</v>
      </c>
      <c r="S2998" s="11">
        <f t="shared" si="327"/>
        <v>1</v>
      </c>
      <c r="T2998" s="9">
        <f t="shared" si="328"/>
        <v>0</v>
      </c>
    </row>
    <row r="2999" spans="1:20" ht="15" customHeight="1" x14ac:dyDescent="0.75">
      <c r="A2999" s="10">
        <v>0</v>
      </c>
      <c r="B2999" s="11">
        <v>16400</v>
      </c>
      <c r="C2999" s="11"/>
      <c r="D2999" s="11">
        <v>51454</v>
      </c>
      <c r="E2999" s="11"/>
      <c r="F2999" s="11"/>
      <c r="G2999" s="11"/>
      <c r="H2999" s="11">
        <v>338.11080678000002</v>
      </c>
      <c r="I2999" s="11"/>
      <c r="J2999" s="11">
        <v>17</v>
      </c>
      <c r="K2999" s="11">
        <v>33.491836085000003</v>
      </c>
      <c r="L2999" s="11" t="s">
        <v>20</v>
      </c>
      <c r="M2999" s="11" t="s">
        <v>14</v>
      </c>
      <c r="N2999" s="11">
        <f t="shared" si="322"/>
        <v>0</v>
      </c>
      <c r="O2999" s="11">
        <f t="shared" si="323"/>
        <v>0</v>
      </c>
      <c r="P2999" s="11">
        <f t="shared" si="324"/>
        <v>1</v>
      </c>
      <c r="Q2999" s="11">
        <f t="shared" si="325"/>
        <v>0</v>
      </c>
      <c r="R2999" s="11">
        <f t="shared" si="326"/>
        <v>0</v>
      </c>
      <c r="S2999" s="11">
        <f t="shared" si="327"/>
        <v>0</v>
      </c>
      <c r="T2999" s="9">
        <f t="shared" si="328"/>
        <v>0</v>
      </c>
    </row>
    <row r="3000" spans="1:20" ht="15" customHeight="1" x14ac:dyDescent="0.75">
      <c r="A3000" s="10">
        <v>0</v>
      </c>
      <c r="B3000" s="11">
        <v>16400</v>
      </c>
      <c r="C3000" s="11">
        <v>107669</v>
      </c>
      <c r="D3000" s="11">
        <v>115881</v>
      </c>
      <c r="E3000" s="11">
        <v>0</v>
      </c>
      <c r="F3000" s="11">
        <v>0</v>
      </c>
      <c r="G3000" s="11">
        <v>0</v>
      </c>
      <c r="H3000" s="11">
        <v>136.81211951</v>
      </c>
      <c r="I3000" s="11">
        <v>1</v>
      </c>
      <c r="J3000" s="11">
        <v>21</v>
      </c>
      <c r="K3000" s="11">
        <v>39.699961674999997</v>
      </c>
      <c r="L3000" s="11" t="s">
        <v>20</v>
      </c>
      <c r="M3000" s="11" t="s">
        <v>14</v>
      </c>
      <c r="N3000" s="11">
        <f t="shared" si="322"/>
        <v>0</v>
      </c>
      <c r="O3000" s="11">
        <f t="shared" si="323"/>
        <v>0</v>
      </c>
      <c r="P3000" s="11">
        <f t="shared" si="324"/>
        <v>1</v>
      </c>
      <c r="Q3000" s="11">
        <f t="shared" si="325"/>
        <v>0</v>
      </c>
      <c r="R3000" s="11">
        <f t="shared" si="326"/>
        <v>0</v>
      </c>
      <c r="S3000" s="11">
        <f t="shared" si="327"/>
        <v>0</v>
      </c>
      <c r="T3000" s="9">
        <f t="shared" si="328"/>
        <v>0</v>
      </c>
    </row>
    <row r="3001" spans="1:20" ht="15" customHeight="1" x14ac:dyDescent="0.75">
      <c r="A3001" s="10">
        <v>0</v>
      </c>
      <c r="B3001" s="11">
        <v>16400</v>
      </c>
      <c r="C3001" s="11">
        <v>47428</v>
      </c>
      <c r="D3001" s="11">
        <v>76483</v>
      </c>
      <c r="E3001" s="11">
        <v>4</v>
      </c>
      <c r="F3001" s="11">
        <v>0</v>
      </c>
      <c r="G3001" s="11">
        <v>0</v>
      </c>
      <c r="H3001" s="11">
        <v>232.31554471000001</v>
      </c>
      <c r="I3001" s="11">
        <v>3</v>
      </c>
      <c r="J3001" s="11">
        <v>31</v>
      </c>
      <c r="K3001" s="11">
        <v>33.106835775999997</v>
      </c>
      <c r="L3001" s="11" t="s">
        <v>20</v>
      </c>
      <c r="M3001" s="11" t="s">
        <v>18</v>
      </c>
      <c r="N3001" s="11">
        <f t="shared" si="322"/>
        <v>0</v>
      </c>
      <c r="O3001" s="11">
        <f t="shared" si="323"/>
        <v>0</v>
      </c>
      <c r="P3001" s="11">
        <f t="shared" si="324"/>
        <v>0</v>
      </c>
      <c r="Q3001" s="11">
        <f t="shared" si="325"/>
        <v>0</v>
      </c>
      <c r="R3001" s="11">
        <f t="shared" si="326"/>
        <v>0</v>
      </c>
      <c r="S3001" s="11">
        <f t="shared" si="327"/>
        <v>1</v>
      </c>
      <c r="T3001" s="9">
        <f t="shared" si="328"/>
        <v>0</v>
      </c>
    </row>
    <row r="3002" spans="1:20" ht="15" customHeight="1" x14ac:dyDescent="0.75">
      <c r="A3002" s="10">
        <v>0</v>
      </c>
      <c r="B3002" s="11">
        <v>16400</v>
      </c>
      <c r="C3002" s="11">
        <v>58664</v>
      </c>
      <c r="D3002" s="11">
        <v>89589</v>
      </c>
      <c r="E3002" s="11">
        <v>27</v>
      </c>
      <c r="F3002" s="11">
        <v>0</v>
      </c>
      <c r="G3002" s="11">
        <v>0</v>
      </c>
      <c r="H3002" s="11">
        <v>211.44110205999999</v>
      </c>
      <c r="I3002" s="11">
        <v>0</v>
      </c>
      <c r="J3002" s="11">
        <v>21</v>
      </c>
      <c r="K3002" s="11">
        <v>34.256364885000004</v>
      </c>
      <c r="L3002" s="11" t="s">
        <v>20</v>
      </c>
      <c r="M3002" s="11" t="s">
        <v>15</v>
      </c>
      <c r="N3002" s="11">
        <f t="shared" si="322"/>
        <v>0</v>
      </c>
      <c r="O3002" s="11">
        <f t="shared" si="323"/>
        <v>0</v>
      </c>
      <c r="P3002" s="11">
        <f t="shared" si="324"/>
        <v>0</v>
      </c>
      <c r="Q3002" s="11">
        <f t="shared" si="325"/>
        <v>1</v>
      </c>
      <c r="R3002" s="11">
        <f t="shared" si="326"/>
        <v>0</v>
      </c>
      <c r="S3002" s="11">
        <f t="shared" si="327"/>
        <v>0</v>
      </c>
      <c r="T3002" s="9">
        <f t="shared" si="328"/>
        <v>0</v>
      </c>
    </row>
    <row r="3003" spans="1:20" ht="15" customHeight="1" x14ac:dyDescent="0.75">
      <c r="A3003" s="10">
        <v>0</v>
      </c>
      <c r="B3003" s="11">
        <v>16400</v>
      </c>
      <c r="C3003" s="11">
        <v>71906</v>
      </c>
      <c r="D3003" s="11">
        <v>86144</v>
      </c>
      <c r="E3003" s="11">
        <v>2</v>
      </c>
      <c r="F3003" s="11">
        <v>0</v>
      </c>
      <c r="G3003" s="11">
        <v>0</v>
      </c>
      <c r="H3003" s="11">
        <v>126.17015231000001</v>
      </c>
      <c r="I3003" s="11">
        <v>1</v>
      </c>
      <c r="J3003" s="11">
        <v>20</v>
      </c>
      <c r="K3003" s="11">
        <v>23.698007624999999</v>
      </c>
      <c r="L3003" s="11" t="s">
        <v>20</v>
      </c>
      <c r="M3003" s="11" t="s">
        <v>15</v>
      </c>
      <c r="N3003" s="11">
        <f t="shared" si="322"/>
        <v>0</v>
      </c>
      <c r="O3003" s="11">
        <f t="shared" si="323"/>
        <v>0</v>
      </c>
      <c r="P3003" s="11">
        <f t="shared" si="324"/>
        <v>0</v>
      </c>
      <c r="Q3003" s="11">
        <f t="shared" si="325"/>
        <v>1</v>
      </c>
      <c r="R3003" s="11">
        <f t="shared" si="326"/>
        <v>0</v>
      </c>
      <c r="S3003" s="11">
        <f t="shared" si="327"/>
        <v>0</v>
      </c>
      <c r="T3003" s="9">
        <f t="shared" si="328"/>
        <v>0</v>
      </c>
    </row>
    <row r="3004" spans="1:20" ht="15" customHeight="1" x14ac:dyDescent="0.75">
      <c r="A3004" s="10">
        <v>0</v>
      </c>
      <c r="B3004" s="11">
        <v>16400</v>
      </c>
      <c r="C3004" s="11">
        <v>89858</v>
      </c>
      <c r="D3004" s="11">
        <v>105796</v>
      </c>
      <c r="E3004" s="11">
        <v>29</v>
      </c>
      <c r="F3004" s="11"/>
      <c r="G3004" s="11">
        <v>1</v>
      </c>
      <c r="H3004" s="11">
        <v>340.71167514000001</v>
      </c>
      <c r="I3004" s="11">
        <v>2</v>
      </c>
      <c r="J3004" s="11">
        <v>49</v>
      </c>
      <c r="K3004" s="11">
        <v>36.003915935999999</v>
      </c>
      <c r="L3004" s="11" t="s">
        <v>20</v>
      </c>
      <c r="M3004" s="11" t="s">
        <v>15</v>
      </c>
      <c r="N3004" s="11">
        <f t="shared" si="322"/>
        <v>0</v>
      </c>
      <c r="O3004" s="11">
        <f t="shared" si="323"/>
        <v>0</v>
      </c>
      <c r="P3004" s="11">
        <f t="shared" si="324"/>
        <v>0</v>
      </c>
      <c r="Q3004" s="11">
        <f t="shared" si="325"/>
        <v>1</v>
      </c>
      <c r="R3004" s="11">
        <f t="shared" si="326"/>
        <v>0</v>
      </c>
      <c r="S3004" s="11">
        <f t="shared" si="327"/>
        <v>0</v>
      </c>
      <c r="T3004" s="9">
        <f t="shared" si="328"/>
        <v>0</v>
      </c>
    </row>
    <row r="3005" spans="1:20" ht="15" customHeight="1" x14ac:dyDescent="0.75">
      <c r="A3005" s="10">
        <v>0</v>
      </c>
      <c r="B3005" s="11">
        <v>16400</v>
      </c>
      <c r="C3005" s="11">
        <v>100014</v>
      </c>
      <c r="D3005" s="11">
        <v>122281</v>
      </c>
      <c r="E3005" s="11">
        <v>0</v>
      </c>
      <c r="F3005" s="11">
        <v>0</v>
      </c>
      <c r="G3005" s="11">
        <v>0</v>
      </c>
      <c r="H3005" s="11">
        <v>123.13398762</v>
      </c>
      <c r="I3005" s="11">
        <v>0</v>
      </c>
      <c r="J3005" s="11">
        <v>30</v>
      </c>
      <c r="K3005" s="11">
        <v>34.936673908000003</v>
      </c>
      <c r="L3005" s="11" t="s">
        <v>20</v>
      </c>
      <c r="M3005" s="11" t="s">
        <v>18</v>
      </c>
      <c r="N3005" s="11">
        <f t="shared" si="322"/>
        <v>0</v>
      </c>
      <c r="O3005" s="11">
        <f t="shared" si="323"/>
        <v>0</v>
      </c>
      <c r="P3005" s="11">
        <f t="shared" si="324"/>
        <v>0</v>
      </c>
      <c r="Q3005" s="11">
        <f t="shared" si="325"/>
        <v>0</v>
      </c>
      <c r="R3005" s="11">
        <f t="shared" si="326"/>
        <v>0</v>
      </c>
      <c r="S3005" s="11">
        <f t="shared" si="327"/>
        <v>1</v>
      </c>
      <c r="T3005" s="9">
        <f t="shared" si="328"/>
        <v>0</v>
      </c>
    </row>
    <row r="3006" spans="1:20" ht="15" customHeight="1" x14ac:dyDescent="0.75">
      <c r="A3006" s="10">
        <v>0</v>
      </c>
      <c r="B3006" s="11">
        <v>16400</v>
      </c>
      <c r="C3006" s="11">
        <v>65898</v>
      </c>
      <c r="D3006" s="11">
        <v>85424</v>
      </c>
      <c r="E3006" s="11">
        <v>10</v>
      </c>
      <c r="F3006" s="11">
        <v>0</v>
      </c>
      <c r="G3006" s="11">
        <v>1</v>
      </c>
      <c r="H3006" s="11">
        <v>173.53321041000001</v>
      </c>
      <c r="I3006" s="11">
        <v>0</v>
      </c>
      <c r="J3006" s="11">
        <v>14</v>
      </c>
      <c r="K3006" s="11">
        <v>26.931994857999999</v>
      </c>
      <c r="L3006" s="11" t="s">
        <v>13</v>
      </c>
      <c r="M3006" s="11" t="s">
        <v>18</v>
      </c>
      <c r="N3006" s="11">
        <f t="shared" si="322"/>
        <v>1</v>
      </c>
      <c r="O3006" s="11">
        <f t="shared" si="323"/>
        <v>0</v>
      </c>
      <c r="P3006" s="11">
        <f t="shared" si="324"/>
        <v>0</v>
      </c>
      <c r="Q3006" s="11">
        <f t="shared" si="325"/>
        <v>0</v>
      </c>
      <c r="R3006" s="11">
        <f t="shared" si="326"/>
        <v>0</v>
      </c>
      <c r="S3006" s="11">
        <f t="shared" si="327"/>
        <v>1</v>
      </c>
      <c r="T3006" s="9">
        <f t="shared" si="328"/>
        <v>173.53321041000001</v>
      </c>
    </row>
    <row r="3007" spans="1:20" ht="15" customHeight="1" x14ac:dyDescent="0.75">
      <c r="A3007" s="10">
        <v>0</v>
      </c>
      <c r="B3007" s="11">
        <v>16400</v>
      </c>
      <c r="C3007" s="11">
        <v>86422</v>
      </c>
      <c r="D3007" s="11">
        <v>116097</v>
      </c>
      <c r="E3007" s="11"/>
      <c r="F3007" s="11"/>
      <c r="G3007" s="11"/>
      <c r="H3007" s="11"/>
      <c r="I3007" s="11"/>
      <c r="J3007" s="11"/>
      <c r="K3007" s="11">
        <v>35.598950764000001</v>
      </c>
      <c r="L3007" s="11"/>
      <c r="M3007" s="11"/>
      <c r="N3007" s="11">
        <f t="shared" si="322"/>
        <v>0</v>
      </c>
      <c r="O3007" s="11">
        <f t="shared" si="323"/>
        <v>0</v>
      </c>
      <c r="P3007" s="11">
        <f t="shared" si="324"/>
        <v>0</v>
      </c>
      <c r="Q3007" s="11">
        <f t="shared" si="325"/>
        <v>0</v>
      </c>
      <c r="R3007" s="11">
        <f t="shared" si="326"/>
        <v>0</v>
      </c>
      <c r="S3007" s="11">
        <f t="shared" si="327"/>
        <v>0</v>
      </c>
      <c r="T3007" s="9">
        <f t="shared" si="328"/>
        <v>0</v>
      </c>
    </row>
    <row r="3008" spans="1:20" ht="15" customHeight="1" x14ac:dyDescent="0.75">
      <c r="A3008" s="10">
        <v>0</v>
      </c>
      <c r="B3008" s="11">
        <v>16400</v>
      </c>
      <c r="C3008" s="11">
        <v>102103</v>
      </c>
      <c r="D3008" s="11">
        <v>133626</v>
      </c>
      <c r="E3008" s="11">
        <v>5</v>
      </c>
      <c r="F3008" s="11">
        <v>0</v>
      </c>
      <c r="G3008" s="11">
        <v>0</v>
      </c>
      <c r="H3008" s="11">
        <v>95.366348365999997</v>
      </c>
      <c r="I3008" s="11">
        <v>0</v>
      </c>
      <c r="J3008" s="11">
        <v>14</v>
      </c>
      <c r="K3008" s="11">
        <v>31.275182524000002</v>
      </c>
      <c r="L3008" s="11" t="s">
        <v>20</v>
      </c>
      <c r="M3008" s="11" t="s">
        <v>18</v>
      </c>
      <c r="N3008" s="11">
        <f t="shared" si="322"/>
        <v>0</v>
      </c>
      <c r="O3008" s="11">
        <f t="shared" si="323"/>
        <v>0</v>
      </c>
      <c r="P3008" s="11">
        <f t="shared" si="324"/>
        <v>0</v>
      </c>
      <c r="Q3008" s="11">
        <f t="shared" si="325"/>
        <v>0</v>
      </c>
      <c r="R3008" s="11">
        <f t="shared" si="326"/>
        <v>0</v>
      </c>
      <c r="S3008" s="11">
        <f t="shared" si="327"/>
        <v>1</v>
      </c>
      <c r="T3008" s="9">
        <f t="shared" si="328"/>
        <v>0</v>
      </c>
    </row>
    <row r="3009" spans="1:20" ht="15" customHeight="1" x14ac:dyDescent="0.75">
      <c r="A3009" s="10">
        <v>0</v>
      </c>
      <c r="B3009" s="11">
        <v>16400</v>
      </c>
      <c r="C3009" s="11">
        <v>85601</v>
      </c>
      <c r="D3009" s="11">
        <v>100078</v>
      </c>
      <c r="E3009" s="11"/>
      <c r="F3009" s="11">
        <v>0</v>
      </c>
      <c r="G3009" s="11">
        <v>0</v>
      </c>
      <c r="H3009" s="11">
        <v>176.69874118999999</v>
      </c>
      <c r="I3009" s="11">
        <v>1</v>
      </c>
      <c r="J3009" s="11">
        <v>25</v>
      </c>
      <c r="K3009" s="11">
        <v>43.027470528000002</v>
      </c>
      <c r="L3009" s="11" t="s">
        <v>13</v>
      </c>
      <c r="M3009" s="11" t="s">
        <v>15</v>
      </c>
      <c r="N3009" s="11">
        <f t="shared" si="322"/>
        <v>1</v>
      </c>
      <c r="O3009" s="11">
        <f t="shared" si="323"/>
        <v>0</v>
      </c>
      <c r="P3009" s="11">
        <f t="shared" si="324"/>
        <v>0</v>
      </c>
      <c r="Q3009" s="11">
        <f t="shared" si="325"/>
        <v>1</v>
      </c>
      <c r="R3009" s="11">
        <f t="shared" si="326"/>
        <v>0</v>
      </c>
      <c r="S3009" s="11">
        <f t="shared" si="327"/>
        <v>0</v>
      </c>
      <c r="T3009" s="9">
        <f t="shared" si="328"/>
        <v>176.69874118999999</v>
      </c>
    </row>
    <row r="3010" spans="1:20" ht="15" customHeight="1" x14ac:dyDescent="0.75">
      <c r="A3010" s="10">
        <v>0</v>
      </c>
      <c r="B3010" s="11">
        <v>16500</v>
      </c>
      <c r="C3010" s="11">
        <v>44330</v>
      </c>
      <c r="D3010" s="11">
        <v>72618</v>
      </c>
      <c r="E3010" s="11">
        <v>6</v>
      </c>
      <c r="F3010" s="11">
        <v>0</v>
      </c>
      <c r="G3010" s="11">
        <v>0</v>
      </c>
      <c r="H3010" s="11">
        <v>101.49536566</v>
      </c>
      <c r="I3010" s="11">
        <v>2</v>
      </c>
      <c r="J3010" s="11">
        <v>15</v>
      </c>
      <c r="K3010" s="11">
        <v>41.457025199</v>
      </c>
      <c r="L3010" s="11" t="s">
        <v>20</v>
      </c>
      <c r="M3010" s="11" t="s">
        <v>14</v>
      </c>
      <c r="N3010" s="11">
        <f t="shared" si="322"/>
        <v>0</v>
      </c>
      <c r="O3010" s="11">
        <f t="shared" si="323"/>
        <v>0</v>
      </c>
      <c r="P3010" s="11">
        <f t="shared" si="324"/>
        <v>1</v>
      </c>
      <c r="Q3010" s="11">
        <f t="shared" si="325"/>
        <v>0</v>
      </c>
      <c r="R3010" s="11">
        <f t="shared" si="326"/>
        <v>0</v>
      </c>
      <c r="S3010" s="11">
        <f t="shared" si="327"/>
        <v>0</v>
      </c>
      <c r="T3010" s="9">
        <f t="shared" si="328"/>
        <v>0</v>
      </c>
    </row>
    <row r="3011" spans="1:20" ht="15" customHeight="1" x14ac:dyDescent="0.75">
      <c r="A3011" s="10">
        <v>0</v>
      </c>
      <c r="B3011" s="11">
        <v>16500</v>
      </c>
      <c r="C3011" s="11">
        <v>48491</v>
      </c>
      <c r="D3011" s="11">
        <v>112677</v>
      </c>
      <c r="E3011" s="11">
        <v>2</v>
      </c>
      <c r="F3011" s="11"/>
      <c r="G3011" s="11">
        <v>2</v>
      </c>
      <c r="H3011" s="11">
        <v>138.09608610000001</v>
      </c>
      <c r="I3011" s="11">
        <v>1</v>
      </c>
      <c r="J3011" s="11">
        <v>23</v>
      </c>
      <c r="K3011" s="11">
        <v>37.253333224000002</v>
      </c>
      <c r="L3011" s="11" t="s">
        <v>13</v>
      </c>
      <c r="M3011" s="11" t="s">
        <v>15</v>
      </c>
      <c r="N3011" s="11">
        <f t="shared" ref="N3011:N3074" si="329">IF(L3011="HomeImp",1,0)</f>
        <v>1</v>
      </c>
      <c r="O3011" s="11">
        <f t="shared" ref="O3011:O3074" si="330">IF(M3011="Mgr",1,0)</f>
        <v>0</v>
      </c>
      <c r="P3011" s="11">
        <f t="shared" ref="P3011:P3074" si="331">IF(M3011="Other",1,0)</f>
        <v>0</v>
      </c>
      <c r="Q3011" s="11">
        <f t="shared" ref="Q3011:Q3074" si="332">IF(M3011="Office",1,0)</f>
        <v>1</v>
      </c>
      <c r="R3011" s="11">
        <f t="shared" ref="R3011:R3074" si="333">IF(M3011="Sales",1,0)</f>
        <v>0</v>
      </c>
      <c r="S3011" s="11">
        <f t="shared" ref="S3011:S3074" si="334">IF(M3011="ProfExe",1,0)</f>
        <v>0</v>
      </c>
      <c r="T3011" s="9">
        <f t="shared" ref="T3011:T3074" si="335">H3011*N3011</f>
        <v>138.09608610000001</v>
      </c>
    </row>
    <row r="3012" spans="1:20" ht="15" customHeight="1" x14ac:dyDescent="0.75">
      <c r="A3012" s="10">
        <v>0</v>
      </c>
      <c r="B3012" s="11">
        <v>16500</v>
      </c>
      <c r="C3012" s="11">
        <v>47636</v>
      </c>
      <c r="D3012" s="11">
        <v>59586</v>
      </c>
      <c r="E3012" s="11">
        <v>16</v>
      </c>
      <c r="F3012" s="11">
        <v>0</v>
      </c>
      <c r="G3012" s="11">
        <v>0</v>
      </c>
      <c r="H3012" s="11">
        <v>284.06554203000002</v>
      </c>
      <c r="I3012" s="11">
        <v>0</v>
      </c>
      <c r="J3012" s="11">
        <v>21</v>
      </c>
      <c r="K3012" s="11">
        <v>29.969006332999999</v>
      </c>
      <c r="L3012" s="11" t="s">
        <v>20</v>
      </c>
      <c r="M3012" s="11" t="s">
        <v>14</v>
      </c>
      <c r="N3012" s="11">
        <f t="shared" si="329"/>
        <v>0</v>
      </c>
      <c r="O3012" s="11">
        <f t="shared" si="330"/>
        <v>0</v>
      </c>
      <c r="P3012" s="11">
        <f t="shared" si="331"/>
        <v>1</v>
      </c>
      <c r="Q3012" s="11">
        <f t="shared" si="332"/>
        <v>0</v>
      </c>
      <c r="R3012" s="11">
        <f t="shared" si="333"/>
        <v>0</v>
      </c>
      <c r="S3012" s="11">
        <f t="shared" si="334"/>
        <v>0</v>
      </c>
      <c r="T3012" s="9">
        <f t="shared" si="335"/>
        <v>0</v>
      </c>
    </row>
    <row r="3013" spans="1:20" ht="15" customHeight="1" x14ac:dyDescent="0.75">
      <c r="A3013" s="10">
        <v>1</v>
      </c>
      <c r="B3013" s="11">
        <v>16500</v>
      </c>
      <c r="C3013" s="11">
        <v>52028</v>
      </c>
      <c r="D3013" s="11">
        <v>63745</v>
      </c>
      <c r="E3013" s="11">
        <v>7</v>
      </c>
      <c r="F3013" s="11">
        <v>0</v>
      </c>
      <c r="G3013" s="11">
        <v>0</v>
      </c>
      <c r="H3013" s="11">
        <v>105.53037605999999</v>
      </c>
      <c r="I3013" s="11">
        <v>4</v>
      </c>
      <c r="J3013" s="11">
        <v>18</v>
      </c>
      <c r="K3013" s="11">
        <v>41.344845835000001</v>
      </c>
      <c r="L3013" s="11" t="s">
        <v>20</v>
      </c>
      <c r="M3013" s="11" t="s">
        <v>14</v>
      </c>
      <c r="N3013" s="11">
        <f t="shared" si="329"/>
        <v>0</v>
      </c>
      <c r="O3013" s="11">
        <f t="shared" si="330"/>
        <v>0</v>
      </c>
      <c r="P3013" s="11">
        <f t="shared" si="331"/>
        <v>1</v>
      </c>
      <c r="Q3013" s="11">
        <f t="shared" si="332"/>
        <v>0</v>
      </c>
      <c r="R3013" s="11">
        <f t="shared" si="333"/>
        <v>0</v>
      </c>
      <c r="S3013" s="11">
        <f t="shared" si="334"/>
        <v>0</v>
      </c>
      <c r="T3013" s="9">
        <f t="shared" si="335"/>
        <v>0</v>
      </c>
    </row>
    <row r="3014" spans="1:20" ht="15" customHeight="1" x14ac:dyDescent="0.75">
      <c r="A3014" s="10">
        <v>0</v>
      </c>
      <c r="B3014" s="11">
        <v>16500</v>
      </c>
      <c r="C3014" s="11">
        <v>44110</v>
      </c>
      <c r="D3014" s="11">
        <v>65748</v>
      </c>
      <c r="E3014" s="11">
        <v>7</v>
      </c>
      <c r="F3014" s="11">
        <v>0</v>
      </c>
      <c r="G3014" s="11">
        <v>0</v>
      </c>
      <c r="H3014" s="11">
        <v>99.193552574999998</v>
      </c>
      <c r="I3014" s="11">
        <v>3</v>
      </c>
      <c r="J3014" s="11">
        <v>14</v>
      </c>
      <c r="K3014" s="11">
        <v>41.415631251000001</v>
      </c>
      <c r="L3014" s="11" t="s">
        <v>20</v>
      </c>
      <c r="M3014" s="11" t="s">
        <v>14</v>
      </c>
      <c r="N3014" s="11">
        <f t="shared" si="329"/>
        <v>0</v>
      </c>
      <c r="O3014" s="11">
        <f t="shared" si="330"/>
        <v>0</v>
      </c>
      <c r="P3014" s="11">
        <f t="shared" si="331"/>
        <v>1</v>
      </c>
      <c r="Q3014" s="11">
        <f t="shared" si="332"/>
        <v>0</v>
      </c>
      <c r="R3014" s="11">
        <f t="shared" si="333"/>
        <v>0</v>
      </c>
      <c r="S3014" s="11">
        <f t="shared" si="334"/>
        <v>0</v>
      </c>
      <c r="T3014" s="9">
        <f t="shared" si="335"/>
        <v>0</v>
      </c>
    </row>
    <row r="3015" spans="1:20" ht="15" customHeight="1" x14ac:dyDescent="0.75">
      <c r="A3015" s="10">
        <v>0</v>
      </c>
      <c r="B3015" s="11">
        <v>16500</v>
      </c>
      <c r="C3015" s="11"/>
      <c r="D3015" s="11">
        <v>88454</v>
      </c>
      <c r="E3015" s="11">
        <v>30</v>
      </c>
      <c r="F3015" s="11">
        <v>0</v>
      </c>
      <c r="G3015" s="11">
        <v>0</v>
      </c>
      <c r="H3015" s="11">
        <v>320.42145027999999</v>
      </c>
      <c r="I3015" s="11">
        <v>0</v>
      </c>
      <c r="J3015" s="11">
        <v>16</v>
      </c>
      <c r="K3015" s="11">
        <v>14.097940896000001</v>
      </c>
      <c r="L3015" s="11" t="s">
        <v>20</v>
      </c>
      <c r="M3015" s="11" t="s">
        <v>15</v>
      </c>
      <c r="N3015" s="11">
        <f t="shared" si="329"/>
        <v>0</v>
      </c>
      <c r="O3015" s="11">
        <f t="shared" si="330"/>
        <v>0</v>
      </c>
      <c r="P3015" s="11">
        <f t="shared" si="331"/>
        <v>0</v>
      </c>
      <c r="Q3015" s="11">
        <f t="shared" si="332"/>
        <v>1</v>
      </c>
      <c r="R3015" s="11">
        <f t="shared" si="333"/>
        <v>0</v>
      </c>
      <c r="S3015" s="11">
        <f t="shared" si="334"/>
        <v>0</v>
      </c>
      <c r="T3015" s="9">
        <f t="shared" si="335"/>
        <v>0</v>
      </c>
    </row>
    <row r="3016" spans="1:20" ht="15" customHeight="1" x14ac:dyDescent="0.75">
      <c r="A3016" s="10">
        <v>1</v>
      </c>
      <c r="B3016" s="11">
        <v>16500</v>
      </c>
      <c r="C3016" s="11">
        <v>94403</v>
      </c>
      <c r="D3016" s="11"/>
      <c r="E3016" s="11">
        <v>9</v>
      </c>
      <c r="F3016" s="11">
        <v>0</v>
      </c>
      <c r="G3016" s="11">
        <v>1</v>
      </c>
      <c r="H3016" s="11">
        <v>217.78684139000001</v>
      </c>
      <c r="I3016" s="11">
        <v>0</v>
      </c>
      <c r="J3016" s="11">
        <v>19</v>
      </c>
      <c r="K3016" s="11"/>
      <c r="L3016" s="11" t="s">
        <v>20</v>
      </c>
      <c r="M3016" s="11" t="s">
        <v>15</v>
      </c>
      <c r="N3016" s="11">
        <f t="shared" si="329"/>
        <v>0</v>
      </c>
      <c r="O3016" s="11">
        <f t="shared" si="330"/>
        <v>0</v>
      </c>
      <c r="P3016" s="11">
        <f t="shared" si="331"/>
        <v>0</v>
      </c>
      <c r="Q3016" s="11">
        <f t="shared" si="332"/>
        <v>1</v>
      </c>
      <c r="R3016" s="11">
        <f t="shared" si="333"/>
        <v>0</v>
      </c>
      <c r="S3016" s="11">
        <f t="shared" si="334"/>
        <v>0</v>
      </c>
      <c r="T3016" s="9">
        <f t="shared" si="335"/>
        <v>0</v>
      </c>
    </row>
    <row r="3017" spans="1:20" ht="15" customHeight="1" x14ac:dyDescent="0.75">
      <c r="A3017" s="10">
        <v>0</v>
      </c>
      <c r="B3017" s="11">
        <v>16500</v>
      </c>
      <c r="C3017" s="11">
        <v>64992</v>
      </c>
      <c r="D3017" s="11">
        <v>97348</v>
      </c>
      <c r="E3017" s="11">
        <v>8</v>
      </c>
      <c r="F3017" s="11"/>
      <c r="G3017" s="11"/>
      <c r="H3017" s="11">
        <v>123.66882077</v>
      </c>
      <c r="I3017" s="11">
        <v>0</v>
      </c>
      <c r="J3017" s="11">
        <v>11</v>
      </c>
      <c r="K3017" s="11">
        <v>36.107923552000003</v>
      </c>
      <c r="L3017" s="11" t="s">
        <v>13</v>
      </c>
      <c r="M3017" s="11" t="s">
        <v>15</v>
      </c>
      <c r="N3017" s="11">
        <f t="shared" si="329"/>
        <v>1</v>
      </c>
      <c r="O3017" s="11">
        <f t="shared" si="330"/>
        <v>0</v>
      </c>
      <c r="P3017" s="11">
        <f t="shared" si="331"/>
        <v>0</v>
      </c>
      <c r="Q3017" s="11">
        <f t="shared" si="332"/>
        <v>1</v>
      </c>
      <c r="R3017" s="11">
        <f t="shared" si="333"/>
        <v>0</v>
      </c>
      <c r="S3017" s="11">
        <f t="shared" si="334"/>
        <v>0</v>
      </c>
      <c r="T3017" s="9">
        <f t="shared" si="335"/>
        <v>123.66882077</v>
      </c>
    </row>
    <row r="3018" spans="1:20" ht="15" customHeight="1" x14ac:dyDescent="0.75">
      <c r="A3018" s="10">
        <v>0</v>
      </c>
      <c r="B3018" s="11">
        <v>16500</v>
      </c>
      <c r="C3018" s="11">
        <v>97010</v>
      </c>
      <c r="D3018" s="11">
        <v>128101</v>
      </c>
      <c r="E3018" s="11">
        <v>9</v>
      </c>
      <c r="F3018" s="11"/>
      <c r="G3018" s="11"/>
      <c r="H3018" s="11">
        <v>250.68186198000001</v>
      </c>
      <c r="I3018" s="11">
        <v>2</v>
      </c>
      <c r="J3018" s="11">
        <v>41</v>
      </c>
      <c r="K3018" s="11">
        <v>36.933331164000002</v>
      </c>
      <c r="L3018" s="11" t="s">
        <v>20</v>
      </c>
      <c r="M3018" s="11" t="s">
        <v>17</v>
      </c>
      <c r="N3018" s="11">
        <f t="shared" si="329"/>
        <v>0</v>
      </c>
      <c r="O3018" s="11">
        <f t="shared" si="330"/>
        <v>1</v>
      </c>
      <c r="P3018" s="11">
        <f t="shared" si="331"/>
        <v>0</v>
      </c>
      <c r="Q3018" s="11">
        <f t="shared" si="332"/>
        <v>0</v>
      </c>
      <c r="R3018" s="11">
        <f t="shared" si="333"/>
        <v>0</v>
      </c>
      <c r="S3018" s="11">
        <f t="shared" si="334"/>
        <v>0</v>
      </c>
      <c r="T3018" s="9">
        <f t="shared" si="335"/>
        <v>0</v>
      </c>
    </row>
    <row r="3019" spans="1:20" ht="15" customHeight="1" x14ac:dyDescent="0.75">
      <c r="A3019" s="10">
        <v>0</v>
      </c>
      <c r="B3019" s="11">
        <v>16500</v>
      </c>
      <c r="C3019" s="11">
        <v>77049</v>
      </c>
      <c r="D3019" s="11">
        <v>98658</v>
      </c>
      <c r="E3019" s="11">
        <v>5</v>
      </c>
      <c r="F3019" s="11">
        <v>3</v>
      </c>
      <c r="G3019" s="11">
        <v>0</v>
      </c>
      <c r="H3019" s="11">
        <v>77.992816106000006</v>
      </c>
      <c r="I3019" s="11">
        <v>0</v>
      </c>
      <c r="J3019" s="11">
        <v>21</v>
      </c>
      <c r="K3019" s="11">
        <v>23.120073801</v>
      </c>
      <c r="L3019" s="11" t="s">
        <v>20</v>
      </c>
      <c r="M3019" s="11" t="s">
        <v>14</v>
      </c>
      <c r="N3019" s="11">
        <f t="shared" si="329"/>
        <v>0</v>
      </c>
      <c r="O3019" s="11">
        <f t="shared" si="330"/>
        <v>0</v>
      </c>
      <c r="P3019" s="11">
        <f t="shared" si="331"/>
        <v>1</v>
      </c>
      <c r="Q3019" s="11">
        <f t="shared" si="332"/>
        <v>0</v>
      </c>
      <c r="R3019" s="11">
        <f t="shared" si="333"/>
        <v>0</v>
      </c>
      <c r="S3019" s="11">
        <f t="shared" si="334"/>
        <v>0</v>
      </c>
      <c r="T3019" s="9">
        <f t="shared" si="335"/>
        <v>0</v>
      </c>
    </row>
    <row r="3020" spans="1:20" ht="15" customHeight="1" x14ac:dyDescent="0.75">
      <c r="A3020" s="10">
        <v>1</v>
      </c>
      <c r="B3020" s="11">
        <v>16500</v>
      </c>
      <c r="C3020" s="11">
        <v>92900</v>
      </c>
      <c r="D3020" s="11">
        <v>116000</v>
      </c>
      <c r="E3020" s="11">
        <v>10</v>
      </c>
      <c r="F3020" s="11">
        <v>1</v>
      </c>
      <c r="G3020" s="11"/>
      <c r="H3020" s="11">
        <v>83.166666667000001</v>
      </c>
      <c r="I3020" s="11">
        <v>1</v>
      </c>
      <c r="J3020" s="11">
        <v>27</v>
      </c>
      <c r="K3020" s="11"/>
      <c r="L3020" s="11" t="s">
        <v>20</v>
      </c>
      <c r="M3020" s="11" t="s">
        <v>17</v>
      </c>
      <c r="N3020" s="11">
        <f t="shared" si="329"/>
        <v>0</v>
      </c>
      <c r="O3020" s="11">
        <f t="shared" si="330"/>
        <v>1</v>
      </c>
      <c r="P3020" s="11">
        <f t="shared" si="331"/>
        <v>0</v>
      </c>
      <c r="Q3020" s="11">
        <f t="shared" si="332"/>
        <v>0</v>
      </c>
      <c r="R3020" s="11">
        <f t="shared" si="333"/>
        <v>0</v>
      </c>
      <c r="S3020" s="11">
        <f t="shared" si="334"/>
        <v>0</v>
      </c>
      <c r="T3020" s="9">
        <f t="shared" si="335"/>
        <v>0</v>
      </c>
    </row>
    <row r="3021" spans="1:20" ht="15" customHeight="1" x14ac:dyDescent="0.75">
      <c r="A3021" s="10">
        <v>0</v>
      </c>
      <c r="B3021" s="11">
        <v>16500</v>
      </c>
      <c r="C3021" s="11">
        <v>64081</v>
      </c>
      <c r="D3021" s="11">
        <v>100796</v>
      </c>
      <c r="E3021" s="11">
        <v>22</v>
      </c>
      <c r="F3021" s="11">
        <v>0</v>
      </c>
      <c r="G3021" s="11">
        <v>1</v>
      </c>
      <c r="H3021" s="11">
        <v>243.94168587999999</v>
      </c>
      <c r="I3021" s="11">
        <v>1</v>
      </c>
      <c r="J3021" s="11">
        <v>24</v>
      </c>
      <c r="K3021" s="11">
        <v>38.327816353999999</v>
      </c>
      <c r="L3021" s="11" t="s">
        <v>13</v>
      </c>
      <c r="M3021" s="11" t="s">
        <v>18</v>
      </c>
      <c r="N3021" s="11">
        <f t="shared" si="329"/>
        <v>1</v>
      </c>
      <c r="O3021" s="11">
        <f t="shared" si="330"/>
        <v>0</v>
      </c>
      <c r="P3021" s="11">
        <f t="shared" si="331"/>
        <v>0</v>
      </c>
      <c r="Q3021" s="11">
        <f t="shared" si="332"/>
        <v>0</v>
      </c>
      <c r="R3021" s="11">
        <f t="shared" si="333"/>
        <v>0</v>
      </c>
      <c r="S3021" s="11">
        <f t="shared" si="334"/>
        <v>1</v>
      </c>
      <c r="T3021" s="9">
        <f t="shared" si="335"/>
        <v>243.94168587999999</v>
      </c>
    </row>
    <row r="3022" spans="1:20" ht="15" customHeight="1" x14ac:dyDescent="0.75">
      <c r="A3022" s="10">
        <v>0</v>
      </c>
      <c r="B3022" s="11">
        <v>16500</v>
      </c>
      <c r="C3022" s="11">
        <v>23169</v>
      </c>
      <c r="D3022" s="11">
        <v>41677</v>
      </c>
      <c r="E3022" s="11">
        <v>20</v>
      </c>
      <c r="F3022" s="11">
        <v>0</v>
      </c>
      <c r="G3022" s="11">
        <v>0</v>
      </c>
      <c r="H3022" s="11">
        <v>208.07694321</v>
      </c>
      <c r="I3022" s="11">
        <v>2</v>
      </c>
      <c r="J3022" s="11">
        <v>15</v>
      </c>
      <c r="K3022" s="11">
        <v>34.430575154000003</v>
      </c>
      <c r="L3022" s="11" t="s">
        <v>20</v>
      </c>
      <c r="M3022" s="11" t="s">
        <v>18</v>
      </c>
      <c r="N3022" s="11">
        <f t="shared" si="329"/>
        <v>0</v>
      </c>
      <c r="O3022" s="11">
        <f t="shared" si="330"/>
        <v>0</v>
      </c>
      <c r="P3022" s="11">
        <f t="shared" si="331"/>
        <v>0</v>
      </c>
      <c r="Q3022" s="11">
        <f t="shared" si="332"/>
        <v>0</v>
      </c>
      <c r="R3022" s="11">
        <f t="shared" si="333"/>
        <v>0</v>
      </c>
      <c r="S3022" s="11">
        <f t="shared" si="334"/>
        <v>1</v>
      </c>
      <c r="T3022" s="9">
        <f t="shared" si="335"/>
        <v>0</v>
      </c>
    </row>
    <row r="3023" spans="1:20" ht="15" customHeight="1" x14ac:dyDescent="0.75">
      <c r="A3023" s="10">
        <v>1</v>
      </c>
      <c r="B3023" s="11">
        <v>16500</v>
      </c>
      <c r="C3023" s="11">
        <v>48833</v>
      </c>
      <c r="D3023" s="11">
        <v>68872</v>
      </c>
      <c r="E3023" s="11">
        <v>1</v>
      </c>
      <c r="F3023" s="11">
        <v>0</v>
      </c>
      <c r="G3023" s="11">
        <v>0</v>
      </c>
      <c r="H3023" s="11">
        <v>60.390652293999999</v>
      </c>
      <c r="I3023" s="11">
        <v>0</v>
      </c>
      <c r="J3023" s="11">
        <v>12</v>
      </c>
      <c r="K3023" s="11">
        <v>22.459624387000002</v>
      </c>
      <c r="L3023" s="11" t="s">
        <v>20</v>
      </c>
      <c r="M3023" s="11" t="s">
        <v>14</v>
      </c>
      <c r="N3023" s="11">
        <f t="shared" si="329"/>
        <v>0</v>
      </c>
      <c r="O3023" s="11">
        <f t="shared" si="330"/>
        <v>0</v>
      </c>
      <c r="P3023" s="11">
        <f t="shared" si="331"/>
        <v>1</v>
      </c>
      <c r="Q3023" s="11">
        <f t="shared" si="332"/>
        <v>0</v>
      </c>
      <c r="R3023" s="11">
        <f t="shared" si="333"/>
        <v>0</v>
      </c>
      <c r="S3023" s="11">
        <f t="shared" si="334"/>
        <v>0</v>
      </c>
      <c r="T3023" s="9">
        <f t="shared" si="335"/>
        <v>0</v>
      </c>
    </row>
    <row r="3024" spans="1:20" ht="15" customHeight="1" x14ac:dyDescent="0.75">
      <c r="A3024" s="10">
        <v>1</v>
      </c>
      <c r="B3024" s="11">
        <v>16500</v>
      </c>
      <c r="C3024" s="11">
        <v>143404</v>
      </c>
      <c r="D3024" s="11">
        <v>165267</v>
      </c>
      <c r="E3024" s="11">
        <v>14</v>
      </c>
      <c r="F3024" s="11">
        <v>0</v>
      </c>
      <c r="G3024" s="11">
        <v>1</v>
      </c>
      <c r="H3024" s="11">
        <v>169.73736289999999</v>
      </c>
      <c r="I3024" s="11">
        <v>1</v>
      </c>
      <c r="J3024" s="11">
        <v>31</v>
      </c>
      <c r="K3024" s="11">
        <v>36.178122000000002</v>
      </c>
      <c r="L3024" s="11" t="s">
        <v>20</v>
      </c>
      <c r="M3024" s="11" t="s">
        <v>17</v>
      </c>
      <c r="N3024" s="11">
        <f t="shared" si="329"/>
        <v>0</v>
      </c>
      <c r="O3024" s="11">
        <f t="shared" si="330"/>
        <v>1</v>
      </c>
      <c r="P3024" s="11">
        <f t="shared" si="331"/>
        <v>0</v>
      </c>
      <c r="Q3024" s="11">
        <f t="shared" si="332"/>
        <v>0</v>
      </c>
      <c r="R3024" s="11">
        <f t="shared" si="333"/>
        <v>0</v>
      </c>
      <c r="S3024" s="11">
        <f t="shared" si="334"/>
        <v>0</v>
      </c>
      <c r="T3024" s="9">
        <f t="shared" si="335"/>
        <v>0</v>
      </c>
    </row>
    <row r="3025" spans="1:20" ht="15" customHeight="1" x14ac:dyDescent="0.75">
      <c r="A3025" s="10">
        <v>0</v>
      </c>
      <c r="B3025" s="11">
        <v>16500</v>
      </c>
      <c r="C3025" s="11"/>
      <c r="D3025" s="11">
        <v>42894</v>
      </c>
      <c r="E3025" s="11">
        <v>1</v>
      </c>
      <c r="F3025" s="11">
        <v>0</v>
      </c>
      <c r="G3025" s="11">
        <v>0</v>
      </c>
      <c r="H3025" s="11">
        <v>331.42686953999998</v>
      </c>
      <c r="I3025" s="11">
        <v>0</v>
      </c>
      <c r="J3025" s="11">
        <v>8</v>
      </c>
      <c r="K3025" s="11">
        <v>26.895804457000001</v>
      </c>
      <c r="L3025" s="11" t="s">
        <v>13</v>
      </c>
      <c r="M3025" s="11" t="s">
        <v>14</v>
      </c>
      <c r="N3025" s="11">
        <f t="shared" si="329"/>
        <v>1</v>
      </c>
      <c r="O3025" s="11">
        <f t="shared" si="330"/>
        <v>0</v>
      </c>
      <c r="P3025" s="11">
        <f t="shared" si="331"/>
        <v>1</v>
      </c>
      <c r="Q3025" s="11">
        <f t="shared" si="332"/>
        <v>0</v>
      </c>
      <c r="R3025" s="11">
        <f t="shared" si="333"/>
        <v>0</v>
      </c>
      <c r="S3025" s="11">
        <f t="shared" si="334"/>
        <v>0</v>
      </c>
      <c r="T3025" s="9">
        <f t="shared" si="335"/>
        <v>331.42686953999998</v>
      </c>
    </row>
    <row r="3026" spans="1:20" ht="15" customHeight="1" x14ac:dyDescent="0.75">
      <c r="A3026" s="10">
        <v>0</v>
      </c>
      <c r="B3026" s="11">
        <v>16500</v>
      </c>
      <c r="C3026" s="11">
        <v>67619</v>
      </c>
      <c r="D3026" s="11">
        <v>93500</v>
      </c>
      <c r="E3026" s="11">
        <v>8</v>
      </c>
      <c r="F3026" s="11">
        <v>0</v>
      </c>
      <c r="G3026" s="11">
        <v>0</v>
      </c>
      <c r="H3026" s="11">
        <v>82.166666667000001</v>
      </c>
      <c r="I3026" s="11">
        <v>0</v>
      </c>
      <c r="J3026" s="11">
        <v>16</v>
      </c>
      <c r="K3026" s="11"/>
      <c r="L3026" s="11" t="s">
        <v>13</v>
      </c>
      <c r="M3026" s="11" t="s">
        <v>18</v>
      </c>
      <c r="N3026" s="11">
        <f t="shared" si="329"/>
        <v>1</v>
      </c>
      <c r="O3026" s="11">
        <f t="shared" si="330"/>
        <v>0</v>
      </c>
      <c r="P3026" s="11">
        <f t="shared" si="331"/>
        <v>0</v>
      </c>
      <c r="Q3026" s="11">
        <f t="shared" si="332"/>
        <v>0</v>
      </c>
      <c r="R3026" s="11">
        <f t="shared" si="333"/>
        <v>0</v>
      </c>
      <c r="S3026" s="11">
        <f t="shared" si="334"/>
        <v>1</v>
      </c>
      <c r="T3026" s="9">
        <f t="shared" si="335"/>
        <v>82.166666667000001</v>
      </c>
    </row>
    <row r="3027" spans="1:20" ht="15" customHeight="1" x14ac:dyDescent="0.75">
      <c r="A3027" s="10">
        <v>0</v>
      </c>
      <c r="B3027" s="11">
        <v>16500</v>
      </c>
      <c r="C3027" s="11">
        <v>56500</v>
      </c>
      <c r="D3027" s="11">
        <v>80000</v>
      </c>
      <c r="E3027" s="11">
        <v>2</v>
      </c>
      <c r="F3027" s="11">
        <v>0</v>
      </c>
      <c r="G3027" s="11">
        <v>0</v>
      </c>
      <c r="H3027" s="11">
        <v>308.43333332999998</v>
      </c>
      <c r="I3027" s="11">
        <v>3</v>
      </c>
      <c r="J3027" s="11">
        <v>16</v>
      </c>
      <c r="K3027" s="11"/>
      <c r="L3027" s="11" t="s">
        <v>20</v>
      </c>
      <c r="M3027" s="11" t="s">
        <v>14</v>
      </c>
      <c r="N3027" s="11">
        <f t="shared" si="329"/>
        <v>0</v>
      </c>
      <c r="O3027" s="11">
        <f t="shared" si="330"/>
        <v>0</v>
      </c>
      <c r="P3027" s="11">
        <f t="shared" si="331"/>
        <v>1</v>
      </c>
      <c r="Q3027" s="11">
        <f t="shared" si="332"/>
        <v>0</v>
      </c>
      <c r="R3027" s="11">
        <f t="shared" si="333"/>
        <v>0</v>
      </c>
      <c r="S3027" s="11">
        <f t="shared" si="334"/>
        <v>0</v>
      </c>
      <c r="T3027" s="9">
        <f t="shared" si="335"/>
        <v>0</v>
      </c>
    </row>
    <row r="3028" spans="1:20" ht="15" customHeight="1" x14ac:dyDescent="0.75">
      <c r="A3028" s="10">
        <v>0</v>
      </c>
      <c r="B3028" s="11">
        <v>16500</v>
      </c>
      <c r="C3028" s="11">
        <v>163000</v>
      </c>
      <c r="D3028" s="11">
        <v>193000</v>
      </c>
      <c r="E3028" s="11">
        <v>10</v>
      </c>
      <c r="F3028" s="11">
        <v>0</v>
      </c>
      <c r="G3028" s="11">
        <v>0</v>
      </c>
      <c r="H3028" s="11">
        <v>262.73333332999999</v>
      </c>
      <c r="I3028" s="11">
        <v>1</v>
      </c>
      <c r="J3028" s="11">
        <v>38</v>
      </c>
      <c r="K3028" s="11"/>
      <c r="L3028" s="11" t="s">
        <v>20</v>
      </c>
      <c r="M3028" s="11" t="s">
        <v>18</v>
      </c>
      <c r="N3028" s="11">
        <f t="shared" si="329"/>
        <v>0</v>
      </c>
      <c r="O3028" s="11">
        <f t="shared" si="330"/>
        <v>0</v>
      </c>
      <c r="P3028" s="11">
        <f t="shared" si="331"/>
        <v>0</v>
      </c>
      <c r="Q3028" s="11">
        <f t="shared" si="332"/>
        <v>0</v>
      </c>
      <c r="R3028" s="11">
        <f t="shared" si="333"/>
        <v>0</v>
      </c>
      <c r="S3028" s="11">
        <f t="shared" si="334"/>
        <v>1</v>
      </c>
      <c r="T3028" s="9">
        <f t="shared" si="335"/>
        <v>0</v>
      </c>
    </row>
    <row r="3029" spans="1:20" ht="15" customHeight="1" x14ac:dyDescent="0.75">
      <c r="A3029" s="10">
        <v>0</v>
      </c>
      <c r="B3029" s="11">
        <v>16500</v>
      </c>
      <c r="C3029" s="11">
        <v>76000</v>
      </c>
      <c r="D3029" s="11">
        <v>110000</v>
      </c>
      <c r="E3029" s="11">
        <v>18</v>
      </c>
      <c r="F3029" s="11">
        <v>0</v>
      </c>
      <c r="G3029" s="11">
        <v>0</v>
      </c>
      <c r="H3029" s="11">
        <v>242.5</v>
      </c>
      <c r="I3029" s="11">
        <v>5</v>
      </c>
      <c r="J3029" s="11">
        <v>31</v>
      </c>
      <c r="K3029" s="11"/>
      <c r="L3029" s="11" t="s">
        <v>20</v>
      </c>
      <c r="M3029" s="11" t="s">
        <v>17</v>
      </c>
      <c r="N3029" s="11">
        <f t="shared" si="329"/>
        <v>0</v>
      </c>
      <c r="O3029" s="11">
        <f t="shared" si="330"/>
        <v>1</v>
      </c>
      <c r="P3029" s="11">
        <f t="shared" si="331"/>
        <v>0</v>
      </c>
      <c r="Q3029" s="11">
        <f t="shared" si="332"/>
        <v>0</v>
      </c>
      <c r="R3029" s="11">
        <f t="shared" si="333"/>
        <v>0</v>
      </c>
      <c r="S3029" s="11">
        <f t="shared" si="334"/>
        <v>0</v>
      </c>
      <c r="T3029" s="9">
        <f t="shared" si="335"/>
        <v>0</v>
      </c>
    </row>
    <row r="3030" spans="1:20" ht="15" customHeight="1" x14ac:dyDescent="0.75">
      <c r="A3030" s="10">
        <v>1</v>
      </c>
      <c r="B3030" s="11">
        <v>16500</v>
      </c>
      <c r="C3030" s="11">
        <v>65900</v>
      </c>
      <c r="D3030" s="11">
        <v>87000</v>
      </c>
      <c r="E3030" s="11">
        <v>26</v>
      </c>
      <c r="F3030" s="11">
        <v>0</v>
      </c>
      <c r="G3030" s="11">
        <v>3</v>
      </c>
      <c r="H3030" s="11">
        <v>109.56666667</v>
      </c>
      <c r="I3030" s="11">
        <v>5</v>
      </c>
      <c r="J3030" s="11">
        <v>35</v>
      </c>
      <c r="K3030" s="11"/>
      <c r="L3030" s="11" t="s">
        <v>20</v>
      </c>
      <c r="M3030" s="11" t="s">
        <v>14</v>
      </c>
      <c r="N3030" s="11">
        <f t="shared" si="329"/>
        <v>0</v>
      </c>
      <c r="O3030" s="11">
        <f t="shared" si="330"/>
        <v>0</v>
      </c>
      <c r="P3030" s="11">
        <f t="shared" si="331"/>
        <v>1</v>
      </c>
      <c r="Q3030" s="11">
        <f t="shared" si="332"/>
        <v>0</v>
      </c>
      <c r="R3030" s="11">
        <f t="shared" si="333"/>
        <v>0</v>
      </c>
      <c r="S3030" s="11">
        <f t="shared" si="334"/>
        <v>0</v>
      </c>
      <c r="T3030" s="9">
        <f t="shared" si="335"/>
        <v>0</v>
      </c>
    </row>
    <row r="3031" spans="1:20" ht="15" customHeight="1" x14ac:dyDescent="0.75">
      <c r="A3031" s="10">
        <v>1</v>
      </c>
      <c r="B3031" s="11">
        <v>16500</v>
      </c>
      <c r="C3031" s="11">
        <v>50000</v>
      </c>
      <c r="D3031" s="11"/>
      <c r="E3031" s="11">
        <v>1</v>
      </c>
      <c r="F3031" s="11">
        <v>0</v>
      </c>
      <c r="G3031" s="11">
        <v>0</v>
      </c>
      <c r="H3031" s="11">
        <v>120.73333332999999</v>
      </c>
      <c r="I3031" s="11">
        <v>3</v>
      </c>
      <c r="J3031" s="11">
        <v>11</v>
      </c>
      <c r="K3031" s="11"/>
      <c r="L3031" s="11" t="s">
        <v>20</v>
      </c>
      <c r="M3031" s="11" t="s">
        <v>17</v>
      </c>
      <c r="N3031" s="11">
        <f t="shared" si="329"/>
        <v>0</v>
      </c>
      <c r="O3031" s="11">
        <f t="shared" si="330"/>
        <v>1</v>
      </c>
      <c r="P3031" s="11">
        <f t="shared" si="331"/>
        <v>0</v>
      </c>
      <c r="Q3031" s="11">
        <f t="shared" si="332"/>
        <v>0</v>
      </c>
      <c r="R3031" s="11">
        <f t="shared" si="333"/>
        <v>0</v>
      </c>
      <c r="S3031" s="11">
        <f t="shared" si="334"/>
        <v>0</v>
      </c>
      <c r="T3031" s="9">
        <f t="shared" si="335"/>
        <v>0</v>
      </c>
    </row>
    <row r="3032" spans="1:20" ht="15" customHeight="1" x14ac:dyDescent="0.75">
      <c r="A3032" s="10">
        <v>1</v>
      </c>
      <c r="B3032" s="11">
        <v>16500</v>
      </c>
      <c r="C3032" s="11">
        <v>67000</v>
      </c>
      <c r="D3032" s="11">
        <v>109500</v>
      </c>
      <c r="E3032" s="11">
        <v>2</v>
      </c>
      <c r="F3032" s="11">
        <v>4</v>
      </c>
      <c r="G3032" s="11">
        <v>0</v>
      </c>
      <c r="H3032" s="11">
        <v>217.1</v>
      </c>
      <c r="I3032" s="11">
        <v>2</v>
      </c>
      <c r="J3032" s="11">
        <v>24</v>
      </c>
      <c r="K3032" s="11"/>
      <c r="L3032" s="11" t="s">
        <v>20</v>
      </c>
      <c r="M3032" s="11" t="s">
        <v>17</v>
      </c>
      <c r="N3032" s="11">
        <f t="shared" si="329"/>
        <v>0</v>
      </c>
      <c r="O3032" s="11">
        <f t="shared" si="330"/>
        <v>1</v>
      </c>
      <c r="P3032" s="11">
        <f t="shared" si="331"/>
        <v>0</v>
      </c>
      <c r="Q3032" s="11">
        <f t="shared" si="332"/>
        <v>0</v>
      </c>
      <c r="R3032" s="11">
        <f t="shared" si="333"/>
        <v>0</v>
      </c>
      <c r="S3032" s="11">
        <f t="shared" si="334"/>
        <v>0</v>
      </c>
      <c r="T3032" s="9">
        <f t="shared" si="335"/>
        <v>0</v>
      </c>
    </row>
    <row r="3033" spans="1:20" ht="15" customHeight="1" x14ac:dyDescent="0.75">
      <c r="A3033" s="10">
        <v>0</v>
      </c>
      <c r="B3033" s="11">
        <v>16500</v>
      </c>
      <c r="C3033" s="11">
        <v>126872</v>
      </c>
      <c r="D3033" s="11">
        <v>167611</v>
      </c>
      <c r="E3033" s="11">
        <v>5</v>
      </c>
      <c r="F3033" s="11">
        <v>0</v>
      </c>
      <c r="G3033" s="11">
        <v>0</v>
      </c>
      <c r="H3033" s="11">
        <v>136.12243475</v>
      </c>
      <c r="I3033" s="11">
        <v>1</v>
      </c>
      <c r="J3033" s="11">
        <v>21</v>
      </c>
      <c r="K3033" s="11">
        <v>26.404528407000001</v>
      </c>
      <c r="L3033" s="11" t="s">
        <v>20</v>
      </c>
      <c r="M3033" s="11" t="s">
        <v>15</v>
      </c>
      <c r="N3033" s="11">
        <f t="shared" si="329"/>
        <v>0</v>
      </c>
      <c r="O3033" s="11">
        <f t="shared" si="330"/>
        <v>0</v>
      </c>
      <c r="P3033" s="11">
        <f t="shared" si="331"/>
        <v>0</v>
      </c>
      <c r="Q3033" s="11">
        <f t="shared" si="332"/>
        <v>1</v>
      </c>
      <c r="R3033" s="11">
        <f t="shared" si="333"/>
        <v>0</v>
      </c>
      <c r="S3033" s="11">
        <f t="shared" si="334"/>
        <v>0</v>
      </c>
      <c r="T3033" s="9">
        <f t="shared" si="335"/>
        <v>0</v>
      </c>
    </row>
    <row r="3034" spans="1:20" ht="15" customHeight="1" x14ac:dyDescent="0.75">
      <c r="A3034" s="10">
        <v>0</v>
      </c>
      <c r="B3034" s="11">
        <v>16500</v>
      </c>
      <c r="C3034" s="11">
        <v>51758</v>
      </c>
      <c r="D3034" s="11">
        <v>138693</v>
      </c>
      <c r="E3034" s="11">
        <v>2</v>
      </c>
      <c r="F3034" s="11">
        <v>0</v>
      </c>
      <c r="G3034" s="11">
        <v>0</v>
      </c>
      <c r="H3034" s="11">
        <v>283.06984094000001</v>
      </c>
      <c r="I3034" s="11">
        <v>5</v>
      </c>
      <c r="J3034" s="11">
        <v>43</v>
      </c>
      <c r="K3034" s="11">
        <v>39.716770715000003</v>
      </c>
      <c r="L3034" s="11" t="s">
        <v>20</v>
      </c>
      <c r="M3034" s="11" t="s">
        <v>14</v>
      </c>
      <c r="N3034" s="11">
        <f t="shared" si="329"/>
        <v>0</v>
      </c>
      <c r="O3034" s="11">
        <f t="shared" si="330"/>
        <v>0</v>
      </c>
      <c r="P3034" s="11">
        <f t="shared" si="331"/>
        <v>1</v>
      </c>
      <c r="Q3034" s="11">
        <f t="shared" si="332"/>
        <v>0</v>
      </c>
      <c r="R3034" s="11">
        <f t="shared" si="333"/>
        <v>0</v>
      </c>
      <c r="S3034" s="11">
        <f t="shared" si="334"/>
        <v>0</v>
      </c>
      <c r="T3034" s="9">
        <f t="shared" si="335"/>
        <v>0</v>
      </c>
    </row>
    <row r="3035" spans="1:20" ht="15" customHeight="1" x14ac:dyDescent="0.75">
      <c r="A3035" s="10">
        <v>0</v>
      </c>
      <c r="B3035" s="11">
        <v>16500</v>
      </c>
      <c r="C3035" s="11">
        <v>52030</v>
      </c>
      <c r="D3035" s="11">
        <v>158296</v>
      </c>
      <c r="E3035" s="11">
        <v>20</v>
      </c>
      <c r="F3035" s="11">
        <v>0</v>
      </c>
      <c r="G3035" s="11">
        <v>0</v>
      </c>
      <c r="H3035" s="11">
        <v>218.53926573000001</v>
      </c>
      <c r="I3035" s="11">
        <v>0</v>
      </c>
      <c r="J3035" s="11">
        <v>27</v>
      </c>
      <c r="K3035" s="11">
        <v>22.484791750999999</v>
      </c>
      <c r="L3035" s="11" t="s">
        <v>20</v>
      </c>
      <c r="M3035" s="11" t="s">
        <v>18</v>
      </c>
      <c r="N3035" s="11">
        <f t="shared" si="329"/>
        <v>0</v>
      </c>
      <c r="O3035" s="11">
        <f t="shared" si="330"/>
        <v>0</v>
      </c>
      <c r="P3035" s="11">
        <f t="shared" si="331"/>
        <v>0</v>
      </c>
      <c r="Q3035" s="11">
        <f t="shared" si="332"/>
        <v>0</v>
      </c>
      <c r="R3035" s="11">
        <f t="shared" si="333"/>
        <v>0</v>
      </c>
      <c r="S3035" s="11">
        <f t="shared" si="334"/>
        <v>1</v>
      </c>
      <c r="T3035" s="9">
        <f t="shared" si="335"/>
        <v>0</v>
      </c>
    </row>
    <row r="3036" spans="1:20" ht="15" customHeight="1" x14ac:dyDescent="0.75">
      <c r="A3036" s="10">
        <v>1</v>
      </c>
      <c r="B3036" s="11">
        <v>16500</v>
      </c>
      <c r="C3036" s="11">
        <v>43223</v>
      </c>
      <c r="D3036" s="11">
        <v>46925</v>
      </c>
      <c r="E3036" s="11">
        <v>10</v>
      </c>
      <c r="F3036" s="11">
        <v>0</v>
      </c>
      <c r="G3036" s="11">
        <v>0</v>
      </c>
      <c r="H3036" s="11">
        <v>178.00238340999999</v>
      </c>
      <c r="I3036" s="11">
        <v>4</v>
      </c>
      <c r="J3036" s="11">
        <v>20</v>
      </c>
      <c r="K3036" s="11">
        <v>40.206333768</v>
      </c>
      <c r="L3036" s="11" t="s">
        <v>20</v>
      </c>
      <c r="M3036" s="11" t="s">
        <v>14</v>
      </c>
      <c r="N3036" s="11">
        <f t="shared" si="329"/>
        <v>0</v>
      </c>
      <c r="O3036" s="11">
        <f t="shared" si="330"/>
        <v>0</v>
      </c>
      <c r="P3036" s="11">
        <f t="shared" si="331"/>
        <v>1</v>
      </c>
      <c r="Q3036" s="11">
        <f t="shared" si="332"/>
        <v>0</v>
      </c>
      <c r="R3036" s="11">
        <f t="shared" si="333"/>
        <v>0</v>
      </c>
      <c r="S3036" s="11">
        <f t="shared" si="334"/>
        <v>0</v>
      </c>
      <c r="T3036" s="9">
        <f t="shared" si="335"/>
        <v>0</v>
      </c>
    </row>
    <row r="3037" spans="1:20" ht="15" customHeight="1" x14ac:dyDescent="0.75">
      <c r="A3037" s="10">
        <v>0</v>
      </c>
      <c r="B3037" s="11">
        <v>16500</v>
      </c>
      <c r="C3037" s="11">
        <v>44946</v>
      </c>
      <c r="D3037" s="11">
        <v>64918</v>
      </c>
      <c r="E3037" s="11">
        <v>25</v>
      </c>
      <c r="F3037" s="11">
        <v>0</v>
      </c>
      <c r="G3037" s="11">
        <v>0</v>
      </c>
      <c r="H3037" s="11">
        <v>247.27840785000001</v>
      </c>
      <c r="I3037" s="11">
        <v>0</v>
      </c>
      <c r="J3037" s="11">
        <v>14</v>
      </c>
      <c r="K3037" s="11">
        <v>24.357949543</v>
      </c>
      <c r="L3037" s="11" t="s">
        <v>13</v>
      </c>
      <c r="M3037" s="11" t="s">
        <v>14</v>
      </c>
      <c r="N3037" s="11">
        <f t="shared" si="329"/>
        <v>1</v>
      </c>
      <c r="O3037" s="11">
        <f t="shared" si="330"/>
        <v>0</v>
      </c>
      <c r="P3037" s="11">
        <f t="shared" si="331"/>
        <v>1</v>
      </c>
      <c r="Q3037" s="11">
        <f t="shared" si="332"/>
        <v>0</v>
      </c>
      <c r="R3037" s="11">
        <f t="shared" si="333"/>
        <v>0</v>
      </c>
      <c r="S3037" s="11">
        <f t="shared" si="334"/>
        <v>0</v>
      </c>
      <c r="T3037" s="9">
        <f t="shared" si="335"/>
        <v>247.27840785000001</v>
      </c>
    </row>
    <row r="3038" spans="1:20" ht="15" customHeight="1" x14ac:dyDescent="0.75">
      <c r="A3038" s="10">
        <v>0</v>
      </c>
      <c r="B3038" s="11">
        <v>16500</v>
      </c>
      <c r="C3038" s="11">
        <v>48674</v>
      </c>
      <c r="D3038" s="11">
        <v>73720</v>
      </c>
      <c r="E3038" s="11">
        <v>17</v>
      </c>
      <c r="F3038" s="11">
        <v>0</v>
      </c>
      <c r="G3038" s="11">
        <v>0</v>
      </c>
      <c r="H3038" s="11">
        <v>186.47307149</v>
      </c>
      <c r="I3038" s="11">
        <v>0</v>
      </c>
      <c r="J3038" s="11">
        <v>23</v>
      </c>
      <c r="K3038" s="11">
        <v>38.373607810000003</v>
      </c>
      <c r="L3038" s="11" t="s">
        <v>20</v>
      </c>
      <c r="M3038" s="11" t="s">
        <v>18</v>
      </c>
      <c r="N3038" s="11">
        <f t="shared" si="329"/>
        <v>0</v>
      </c>
      <c r="O3038" s="11">
        <f t="shared" si="330"/>
        <v>0</v>
      </c>
      <c r="P3038" s="11">
        <f t="shared" si="331"/>
        <v>0</v>
      </c>
      <c r="Q3038" s="11">
        <f t="shared" si="332"/>
        <v>0</v>
      </c>
      <c r="R3038" s="11">
        <f t="shared" si="333"/>
        <v>0</v>
      </c>
      <c r="S3038" s="11">
        <f t="shared" si="334"/>
        <v>1</v>
      </c>
      <c r="T3038" s="9">
        <f t="shared" si="335"/>
        <v>0</v>
      </c>
    </row>
    <row r="3039" spans="1:20" ht="15" customHeight="1" x14ac:dyDescent="0.75">
      <c r="A3039" s="10">
        <v>0</v>
      </c>
      <c r="B3039" s="11">
        <v>16500</v>
      </c>
      <c r="C3039" s="11">
        <v>8795</v>
      </c>
      <c r="D3039" s="11">
        <v>164000</v>
      </c>
      <c r="E3039" s="11">
        <v>23</v>
      </c>
      <c r="F3039" s="11">
        <v>0</v>
      </c>
      <c r="G3039" s="11">
        <v>0</v>
      </c>
      <c r="H3039" s="11">
        <v>76.066666667000007</v>
      </c>
      <c r="I3039" s="11">
        <v>2</v>
      </c>
      <c r="J3039" s="11">
        <v>21</v>
      </c>
      <c r="K3039" s="11"/>
      <c r="L3039" s="11" t="s">
        <v>13</v>
      </c>
      <c r="M3039" s="11" t="s">
        <v>17</v>
      </c>
      <c r="N3039" s="11">
        <f t="shared" si="329"/>
        <v>1</v>
      </c>
      <c r="O3039" s="11">
        <f t="shared" si="330"/>
        <v>1</v>
      </c>
      <c r="P3039" s="11">
        <f t="shared" si="331"/>
        <v>0</v>
      </c>
      <c r="Q3039" s="11">
        <f t="shared" si="332"/>
        <v>0</v>
      </c>
      <c r="R3039" s="11">
        <f t="shared" si="333"/>
        <v>0</v>
      </c>
      <c r="S3039" s="11">
        <f t="shared" si="334"/>
        <v>0</v>
      </c>
      <c r="T3039" s="9">
        <f t="shared" si="335"/>
        <v>76.066666667000007</v>
      </c>
    </row>
    <row r="3040" spans="1:20" ht="15" customHeight="1" x14ac:dyDescent="0.75">
      <c r="A3040" s="10">
        <v>0</v>
      </c>
      <c r="B3040" s="11">
        <v>16500</v>
      </c>
      <c r="C3040" s="11">
        <v>74263</v>
      </c>
      <c r="D3040" s="11">
        <v>98922</v>
      </c>
      <c r="E3040" s="11">
        <v>0</v>
      </c>
      <c r="F3040" s="11">
        <v>0</v>
      </c>
      <c r="G3040" s="11">
        <v>0</v>
      </c>
      <c r="H3040" s="11">
        <v>139.83124654</v>
      </c>
      <c r="I3040" s="11">
        <v>3</v>
      </c>
      <c r="J3040" s="11">
        <v>20</v>
      </c>
      <c r="K3040" s="11">
        <v>31.814429354000001</v>
      </c>
      <c r="L3040" s="11" t="s">
        <v>20</v>
      </c>
      <c r="M3040" s="11" t="s">
        <v>15</v>
      </c>
      <c r="N3040" s="11">
        <f t="shared" si="329"/>
        <v>0</v>
      </c>
      <c r="O3040" s="11">
        <f t="shared" si="330"/>
        <v>0</v>
      </c>
      <c r="P3040" s="11">
        <f t="shared" si="331"/>
        <v>0</v>
      </c>
      <c r="Q3040" s="11">
        <f t="shared" si="332"/>
        <v>1</v>
      </c>
      <c r="R3040" s="11">
        <f t="shared" si="333"/>
        <v>0</v>
      </c>
      <c r="S3040" s="11">
        <f t="shared" si="334"/>
        <v>0</v>
      </c>
      <c r="T3040" s="9">
        <f t="shared" si="335"/>
        <v>0</v>
      </c>
    </row>
    <row r="3041" spans="1:20" ht="15" customHeight="1" x14ac:dyDescent="0.75">
      <c r="A3041" s="10">
        <v>0</v>
      </c>
      <c r="B3041" s="11">
        <v>16500</v>
      </c>
      <c r="C3041" s="11">
        <v>102552</v>
      </c>
      <c r="D3041" s="11">
        <v>144461</v>
      </c>
      <c r="E3041" s="11">
        <v>1</v>
      </c>
      <c r="F3041" s="11"/>
      <c r="G3041" s="11"/>
      <c r="H3041" s="11">
        <v>136.72448949</v>
      </c>
      <c r="I3041" s="11">
        <v>2</v>
      </c>
      <c r="J3041" s="11">
        <v>15</v>
      </c>
      <c r="K3041" s="11">
        <v>34.107888815999999</v>
      </c>
      <c r="L3041" s="11" t="s">
        <v>20</v>
      </c>
      <c r="M3041" s="11" t="s">
        <v>15</v>
      </c>
      <c r="N3041" s="11">
        <f t="shared" si="329"/>
        <v>0</v>
      </c>
      <c r="O3041" s="11">
        <f t="shared" si="330"/>
        <v>0</v>
      </c>
      <c r="P3041" s="11">
        <f t="shared" si="331"/>
        <v>0</v>
      </c>
      <c r="Q3041" s="11">
        <f t="shared" si="332"/>
        <v>1</v>
      </c>
      <c r="R3041" s="11">
        <f t="shared" si="333"/>
        <v>0</v>
      </c>
      <c r="S3041" s="11">
        <f t="shared" si="334"/>
        <v>0</v>
      </c>
      <c r="T3041" s="9">
        <f t="shared" si="335"/>
        <v>0</v>
      </c>
    </row>
    <row r="3042" spans="1:20" ht="15" customHeight="1" x14ac:dyDescent="0.75">
      <c r="A3042" s="10">
        <v>0</v>
      </c>
      <c r="B3042" s="11">
        <v>16500</v>
      </c>
      <c r="C3042" s="11">
        <v>42317</v>
      </c>
      <c r="D3042" s="11">
        <v>66966</v>
      </c>
      <c r="E3042" s="11">
        <v>3</v>
      </c>
      <c r="F3042" s="11">
        <v>0</v>
      </c>
      <c r="G3042" s="11">
        <v>0</v>
      </c>
      <c r="H3042" s="11">
        <v>206.23838916</v>
      </c>
      <c r="I3042" s="11">
        <v>3</v>
      </c>
      <c r="J3042" s="11">
        <v>17</v>
      </c>
      <c r="K3042" s="11">
        <v>35.006379469999999</v>
      </c>
      <c r="L3042" s="11" t="s">
        <v>13</v>
      </c>
      <c r="M3042" s="11" t="s">
        <v>18</v>
      </c>
      <c r="N3042" s="11">
        <f t="shared" si="329"/>
        <v>1</v>
      </c>
      <c r="O3042" s="11">
        <f t="shared" si="330"/>
        <v>0</v>
      </c>
      <c r="P3042" s="11">
        <f t="shared" si="331"/>
        <v>0</v>
      </c>
      <c r="Q3042" s="11">
        <f t="shared" si="332"/>
        <v>0</v>
      </c>
      <c r="R3042" s="11">
        <f t="shared" si="333"/>
        <v>0</v>
      </c>
      <c r="S3042" s="11">
        <f t="shared" si="334"/>
        <v>1</v>
      </c>
      <c r="T3042" s="9">
        <f t="shared" si="335"/>
        <v>206.23838916</v>
      </c>
    </row>
    <row r="3043" spans="1:20" ht="15" customHeight="1" x14ac:dyDescent="0.75">
      <c r="A3043" s="10">
        <v>0</v>
      </c>
      <c r="B3043" s="11">
        <v>16500</v>
      </c>
      <c r="C3043" s="11">
        <v>94920</v>
      </c>
      <c r="D3043" s="11">
        <v>118156</v>
      </c>
      <c r="E3043" s="11">
        <v>9</v>
      </c>
      <c r="F3043" s="11">
        <v>0</v>
      </c>
      <c r="G3043" s="11">
        <v>0</v>
      </c>
      <c r="H3043" s="11">
        <v>295.28552347999999</v>
      </c>
      <c r="I3043" s="11">
        <v>2</v>
      </c>
      <c r="J3043" s="11">
        <v>18</v>
      </c>
      <c r="K3043" s="11">
        <v>32.171631931</v>
      </c>
      <c r="L3043" s="11" t="s">
        <v>20</v>
      </c>
      <c r="M3043" s="11" t="s">
        <v>14</v>
      </c>
      <c r="N3043" s="11">
        <f t="shared" si="329"/>
        <v>0</v>
      </c>
      <c r="O3043" s="11">
        <f t="shared" si="330"/>
        <v>0</v>
      </c>
      <c r="P3043" s="11">
        <f t="shared" si="331"/>
        <v>1</v>
      </c>
      <c r="Q3043" s="11">
        <f t="shared" si="332"/>
        <v>0</v>
      </c>
      <c r="R3043" s="11">
        <f t="shared" si="333"/>
        <v>0</v>
      </c>
      <c r="S3043" s="11">
        <f t="shared" si="334"/>
        <v>0</v>
      </c>
      <c r="T3043" s="9">
        <f t="shared" si="335"/>
        <v>0</v>
      </c>
    </row>
    <row r="3044" spans="1:20" ht="15" customHeight="1" x14ac:dyDescent="0.75">
      <c r="A3044" s="10">
        <v>0</v>
      </c>
      <c r="B3044" s="11">
        <v>16500</v>
      </c>
      <c r="C3044" s="11"/>
      <c r="D3044" s="11">
        <v>29168</v>
      </c>
      <c r="E3044" s="11">
        <v>11</v>
      </c>
      <c r="F3044" s="11"/>
      <c r="G3044" s="11"/>
      <c r="H3044" s="11">
        <v>102.13036820000001</v>
      </c>
      <c r="I3044" s="11">
        <v>2</v>
      </c>
      <c r="J3044" s="11">
        <v>8</v>
      </c>
      <c r="K3044" s="11">
        <v>31.566885272</v>
      </c>
      <c r="L3044" s="11" t="s">
        <v>20</v>
      </c>
      <c r="M3044" s="11" t="s">
        <v>14</v>
      </c>
      <c r="N3044" s="11">
        <f t="shared" si="329"/>
        <v>0</v>
      </c>
      <c r="O3044" s="11">
        <f t="shared" si="330"/>
        <v>0</v>
      </c>
      <c r="P3044" s="11">
        <f t="shared" si="331"/>
        <v>1</v>
      </c>
      <c r="Q3044" s="11">
        <f t="shared" si="332"/>
        <v>0</v>
      </c>
      <c r="R3044" s="11">
        <f t="shared" si="333"/>
        <v>0</v>
      </c>
      <c r="S3044" s="11">
        <f t="shared" si="334"/>
        <v>0</v>
      </c>
      <c r="T3044" s="9">
        <f t="shared" si="335"/>
        <v>0</v>
      </c>
    </row>
    <row r="3045" spans="1:20" ht="15" customHeight="1" x14ac:dyDescent="0.75">
      <c r="A3045" s="10">
        <v>0</v>
      </c>
      <c r="B3045" s="11">
        <v>16500</v>
      </c>
      <c r="C3045" s="11">
        <v>45441</v>
      </c>
      <c r="D3045" s="11">
        <v>76145</v>
      </c>
      <c r="E3045" s="11">
        <v>4</v>
      </c>
      <c r="F3045" s="11">
        <v>0</v>
      </c>
      <c r="G3045" s="11">
        <v>0</v>
      </c>
      <c r="H3045" s="11">
        <v>124.03338316</v>
      </c>
      <c r="I3045" s="11">
        <v>1</v>
      </c>
      <c r="J3045" s="11">
        <v>8</v>
      </c>
      <c r="K3045" s="11">
        <v>28.173450676000002</v>
      </c>
      <c r="L3045" s="11" t="s">
        <v>20</v>
      </c>
      <c r="M3045" s="11" t="s">
        <v>17</v>
      </c>
      <c r="N3045" s="11">
        <f t="shared" si="329"/>
        <v>0</v>
      </c>
      <c r="O3045" s="11">
        <f t="shared" si="330"/>
        <v>1</v>
      </c>
      <c r="P3045" s="11">
        <f t="shared" si="331"/>
        <v>0</v>
      </c>
      <c r="Q3045" s="11">
        <f t="shared" si="332"/>
        <v>0</v>
      </c>
      <c r="R3045" s="11">
        <f t="shared" si="333"/>
        <v>0</v>
      </c>
      <c r="S3045" s="11">
        <f t="shared" si="334"/>
        <v>0</v>
      </c>
      <c r="T3045" s="9">
        <f t="shared" si="335"/>
        <v>0</v>
      </c>
    </row>
    <row r="3046" spans="1:20" ht="15" customHeight="1" x14ac:dyDescent="0.75">
      <c r="A3046" s="10">
        <v>0</v>
      </c>
      <c r="B3046" s="11">
        <v>16500</v>
      </c>
      <c r="C3046" s="11">
        <v>36206</v>
      </c>
      <c r="D3046" s="11">
        <v>53040</v>
      </c>
      <c r="E3046" s="11">
        <v>9</v>
      </c>
      <c r="F3046" s="11">
        <v>0</v>
      </c>
      <c r="G3046" s="11">
        <v>0</v>
      </c>
      <c r="H3046" s="11">
        <v>118.30137184</v>
      </c>
      <c r="I3046" s="11">
        <v>0</v>
      </c>
      <c r="J3046" s="11">
        <v>9</v>
      </c>
      <c r="K3046" s="11">
        <v>17.747783551000001</v>
      </c>
      <c r="L3046" s="11" t="s">
        <v>13</v>
      </c>
      <c r="M3046" s="11" t="s">
        <v>14</v>
      </c>
      <c r="N3046" s="11">
        <f t="shared" si="329"/>
        <v>1</v>
      </c>
      <c r="O3046" s="11">
        <f t="shared" si="330"/>
        <v>0</v>
      </c>
      <c r="P3046" s="11">
        <f t="shared" si="331"/>
        <v>1</v>
      </c>
      <c r="Q3046" s="11">
        <f t="shared" si="332"/>
        <v>0</v>
      </c>
      <c r="R3046" s="11">
        <f t="shared" si="333"/>
        <v>0</v>
      </c>
      <c r="S3046" s="11">
        <f t="shared" si="334"/>
        <v>0</v>
      </c>
      <c r="T3046" s="9">
        <f t="shared" si="335"/>
        <v>118.30137184</v>
      </c>
    </row>
    <row r="3047" spans="1:20" ht="15" customHeight="1" x14ac:dyDescent="0.75">
      <c r="A3047" s="10">
        <v>0</v>
      </c>
      <c r="B3047" s="11">
        <v>16600</v>
      </c>
      <c r="C3047" s="11">
        <v>9626</v>
      </c>
      <c r="D3047" s="11">
        <v>96887</v>
      </c>
      <c r="E3047" s="11">
        <v>14</v>
      </c>
      <c r="F3047" s="11">
        <v>0</v>
      </c>
      <c r="G3047" s="11">
        <v>0</v>
      </c>
      <c r="H3047" s="11">
        <v>263.76624665000003</v>
      </c>
      <c r="I3047" s="11">
        <v>0</v>
      </c>
      <c r="J3047" s="11">
        <v>23</v>
      </c>
      <c r="K3047" s="11">
        <v>28.674701981999998</v>
      </c>
      <c r="L3047" s="11" t="s">
        <v>13</v>
      </c>
      <c r="M3047" s="11" t="s">
        <v>14</v>
      </c>
      <c r="N3047" s="11">
        <f t="shared" si="329"/>
        <v>1</v>
      </c>
      <c r="O3047" s="11">
        <f t="shared" si="330"/>
        <v>0</v>
      </c>
      <c r="P3047" s="11">
        <f t="shared" si="331"/>
        <v>1</v>
      </c>
      <c r="Q3047" s="11">
        <f t="shared" si="332"/>
        <v>0</v>
      </c>
      <c r="R3047" s="11">
        <f t="shared" si="333"/>
        <v>0</v>
      </c>
      <c r="S3047" s="11">
        <f t="shared" si="334"/>
        <v>0</v>
      </c>
      <c r="T3047" s="9">
        <f t="shared" si="335"/>
        <v>263.76624665000003</v>
      </c>
    </row>
    <row r="3048" spans="1:20" ht="15" customHeight="1" x14ac:dyDescent="0.75">
      <c r="A3048" s="10">
        <v>0</v>
      </c>
      <c r="B3048" s="11">
        <v>16600</v>
      </c>
      <c r="C3048" s="11">
        <v>77380</v>
      </c>
      <c r="D3048" s="11">
        <v>123638</v>
      </c>
      <c r="E3048" s="11"/>
      <c r="F3048" s="11"/>
      <c r="G3048" s="11"/>
      <c r="H3048" s="11"/>
      <c r="I3048" s="11"/>
      <c r="J3048" s="11"/>
      <c r="K3048" s="11">
        <v>34.118615358</v>
      </c>
      <c r="L3048" s="11"/>
      <c r="M3048" s="11"/>
      <c r="N3048" s="11">
        <f t="shared" si="329"/>
        <v>0</v>
      </c>
      <c r="O3048" s="11">
        <f t="shared" si="330"/>
        <v>0</v>
      </c>
      <c r="P3048" s="11">
        <f t="shared" si="331"/>
        <v>0</v>
      </c>
      <c r="Q3048" s="11">
        <f t="shared" si="332"/>
        <v>0</v>
      </c>
      <c r="R3048" s="11">
        <f t="shared" si="333"/>
        <v>0</v>
      </c>
      <c r="S3048" s="11">
        <f t="shared" si="334"/>
        <v>0</v>
      </c>
      <c r="T3048" s="9">
        <f t="shared" si="335"/>
        <v>0</v>
      </c>
    </row>
    <row r="3049" spans="1:20" ht="15" customHeight="1" x14ac:dyDescent="0.75">
      <c r="A3049" s="10">
        <v>0</v>
      </c>
      <c r="B3049" s="11">
        <v>16600</v>
      </c>
      <c r="C3049" s="11">
        <v>95860</v>
      </c>
      <c r="D3049" s="11">
        <v>123546</v>
      </c>
      <c r="E3049" s="11">
        <v>0</v>
      </c>
      <c r="F3049" s="11"/>
      <c r="G3049" s="11">
        <v>2</v>
      </c>
      <c r="H3049" s="11">
        <v>252.75748794</v>
      </c>
      <c r="I3049" s="11">
        <v>1</v>
      </c>
      <c r="J3049" s="11">
        <v>29</v>
      </c>
      <c r="K3049" s="11">
        <v>40.608567483000002</v>
      </c>
      <c r="L3049" s="11" t="s">
        <v>20</v>
      </c>
      <c r="M3049" s="11" t="s">
        <v>15</v>
      </c>
      <c r="N3049" s="11">
        <f t="shared" si="329"/>
        <v>0</v>
      </c>
      <c r="O3049" s="11">
        <f t="shared" si="330"/>
        <v>0</v>
      </c>
      <c r="P3049" s="11">
        <f t="shared" si="331"/>
        <v>0</v>
      </c>
      <c r="Q3049" s="11">
        <f t="shared" si="332"/>
        <v>1</v>
      </c>
      <c r="R3049" s="11">
        <f t="shared" si="333"/>
        <v>0</v>
      </c>
      <c r="S3049" s="11">
        <f t="shared" si="334"/>
        <v>0</v>
      </c>
      <c r="T3049" s="9">
        <f t="shared" si="335"/>
        <v>0</v>
      </c>
    </row>
    <row r="3050" spans="1:20" ht="15" customHeight="1" x14ac:dyDescent="0.75">
      <c r="A3050" s="10">
        <v>0</v>
      </c>
      <c r="B3050" s="11">
        <v>16600</v>
      </c>
      <c r="C3050" s="11">
        <v>81275</v>
      </c>
      <c r="D3050" s="11">
        <v>106691</v>
      </c>
      <c r="E3050" s="11">
        <v>1</v>
      </c>
      <c r="F3050" s="11">
        <v>0</v>
      </c>
      <c r="G3050" s="11">
        <v>0</v>
      </c>
      <c r="H3050" s="11">
        <v>289.37613799000002</v>
      </c>
      <c r="I3050" s="11">
        <v>1</v>
      </c>
      <c r="J3050" s="11">
        <v>20</v>
      </c>
      <c r="K3050" s="11">
        <v>38.475240991</v>
      </c>
      <c r="L3050" s="11" t="s">
        <v>20</v>
      </c>
      <c r="M3050" s="11" t="s">
        <v>18</v>
      </c>
      <c r="N3050" s="11">
        <f t="shared" si="329"/>
        <v>0</v>
      </c>
      <c r="O3050" s="11">
        <f t="shared" si="330"/>
        <v>0</v>
      </c>
      <c r="P3050" s="11">
        <f t="shared" si="331"/>
        <v>0</v>
      </c>
      <c r="Q3050" s="11">
        <f t="shared" si="332"/>
        <v>0</v>
      </c>
      <c r="R3050" s="11">
        <f t="shared" si="333"/>
        <v>0</v>
      </c>
      <c r="S3050" s="11">
        <f t="shared" si="334"/>
        <v>1</v>
      </c>
      <c r="T3050" s="9">
        <f t="shared" si="335"/>
        <v>0</v>
      </c>
    </row>
    <row r="3051" spans="1:20" ht="15" customHeight="1" x14ac:dyDescent="0.75">
      <c r="A3051" s="10">
        <v>0</v>
      </c>
      <c r="B3051" s="11">
        <v>16600</v>
      </c>
      <c r="C3051" s="11">
        <v>57094</v>
      </c>
      <c r="D3051" s="11">
        <v>94944</v>
      </c>
      <c r="E3051" s="11">
        <v>9</v>
      </c>
      <c r="F3051" s="11">
        <v>0</v>
      </c>
      <c r="G3051" s="11">
        <v>0</v>
      </c>
      <c r="H3051" s="11"/>
      <c r="I3051" s="11">
        <v>0</v>
      </c>
      <c r="J3051" s="11">
        <v>15</v>
      </c>
      <c r="K3051" s="11">
        <v>24.023048237000001</v>
      </c>
      <c r="L3051" s="11"/>
      <c r="M3051" s="11" t="s">
        <v>18</v>
      </c>
      <c r="N3051" s="11">
        <f t="shared" si="329"/>
        <v>0</v>
      </c>
      <c r="O3051" s="11">
        <f t="shared" si="330"/>
        <v>0</v>
      </c>
      <c r="P3051" s="11">
        <f t="shared" si="331"/>
        <v>0</v>
      </c>
      <c r="Q3051" s="11">
        <f t="shared" si="332"/>
        <v>0</v>
      </c>
      <c r="R3051" s="11">
        <f t="shared" si="333"/>
        <v>0</v>
      </c>
      <c r="S3051" s="11">
        <f t="shared" si="334"/>
        <v>1</v>
      </c>
      <c r="T3051" s="9">
        <f t="shared" si="335"/>
        <v>0</v>
      </c>
    </row>
    <row r="3052" spans="1:20" ht="15" customHeight="1" x14ac:dyDescent="0.75">
      <c r="A3052" s="10">
        <v>0</v>
      </c>
      <c r="B3052" s="11">
        <v>16600</v>
      </c>
      <c r="C3052" s="11">
        <v>97749</v>
      </c>
      <c r="D3052" s="11">
        <v>164103</v>
      </c>
      <c r="E3052" s="11"/>
      <c r="F3052" s="11">
        <v>1</v>
      </c>
      <c r="G3052" s="11"/>
      <c r="H3052" s="11">
        <v>263.84677740000001</v>
      </c>
      <c r="I3052" s="11"/>
      <c r="J3052" s="11">
        <v>23</v>
      </c>
      <c r="K3052" s="11">
        <v>37.386854286000002</v>
      </c>
      <c r="L3052" s="11"/>
      <c r="M3052" s="11" t="s">
        <v>14</v>
      </c>
      <c r="N3052" s="11">
        <f t="shared" si="329"/>
        <v>0</v>
      </c>
      <c r="O3052" s="11">
        <f t="shared" si="330"/>
        <v>0</v>
      </c>
      <c r="P3052" s="11">
        <f t="shared" si="331"/>
        <v>1</v>
      </c>
      <c r="Q3052" s="11">
        <f t="shared" si="332"/>
        <v>0</v>
      </c>
      <c r="R3052" s="11">
        <f t="shared" si="333"/>
        <v>0</v>
      </c>
      <c r="S3052" s="11">
        <f t="shared" si="334"/>
        <v>0</v>
      </c>
      <c r="T3052" s="9">
        <f t="shared" si="335"/>
        <v>0</v>
      </c>
    </row>
    <row r="3053" spans="1:20" ht="15" customHeight="1" x14ac:dyDescent="0.75">
      <c r="A3053" s="10">
        <v>0</v>
      </c>
      <c r="B3053" s="11">
        <v>16600</v>
      </c>
      <c r="C3053" s="11">
        <v>102543</v>
      </c>
      <c r="D3053" s="11">
        <v>119493</v>
      </c>
      <c r="E3053" s="11">
        <v>3</v>
      </c>
      <c r="F3053" s="11">
        <v>0</v>
      </c>
      <c r="G3053" s="11">
        <v>0</v>
      </c>
      <c r="H3053" s="11">
        <v>276.69318516999999</v>
      </c>
      <c r="I3053" s="11">
        <v>0</v>
      </c>
      <c r="J3053" s="11">
        <v>33</v>
      </c>
      <c r="K3053" s="11">
        <v>29.284071859000001</v>
      </c>
      <c r="L3053" s="11" t="s">
        <v>20</v>
      </c>
      <c r="M3053" s="11" t="s">
        <v>15</v>
      </c>
      <c r="N3053" s="11">
        <f t="shared" si="329"/>
        <v>0</v>
      </c>
      <c r="O3053" s="11">
        <f t="shared" si="330"/>
        <v>0</v>
      </c>
      <c r="P3053" s="11">
        <f t="shared" si="331"/>
        <v>0</v>
      </c>
      <c r="Q3053" s="11">
        <f t="shared" si="332"/>
        <v>1</v>
      </c>
      <c r="R3053" s="11">
        <f t="shared" si="333"/>
        <v>0</v>
      </c>
      <c r="S3053" s="11">
        <f t="shared" si="334"/>
        <v>0</v>
      </c>
      <c r="T3053" s="9">
        <f t="shared" si="335"/>
        <v>0</v>
      </c>
    </row>
    <row r="3054" spans="1:20" ht="15" customHeight="1" x14ac:dyDescent="0.75">
      <c r="A3054" s="10">
        <v>0</v>
      </c>
      <c r="B3054" s="11">
        <v>16600</v>
      </c>
      <c r="C3054" s="11">
        <v>55912</v>
      </c>
      <c r="D3054" s="11">
        <v>81552</v>
      </c>
      <c r="E3054" s="11">
        <v>6</v>
      </c>
      <c r="F3054" s="11"/>
      <c r="G3054" s="11"/>
      <c r="H3054" s="11">
        <v>106.51293172</v>
      </c>
      <c r="I3054" s="11">
        <v>0</v>
      </c>
      <c r="J3054" s="11">
        <v>7</v>
      </c>
      <c r="K3054" s="11">
        <v>36.763752672000003</v>
      </c>
      <c r="L3054" s="11" t="s">
        <v>20</v>
      </c>
      <c r="M3054" s="11" t="s">
        <v>14</v>
      </c>
      <c r="N3054" s="11">
        <f t="shared" si="329"/>
        <v>0</v>
      </c>
      <c r="O3054" s="11">
        <f t="shared" si="330"/>
        <v>0</v>
      </c>
      <c r="P3054" s="11">
        <f t="shared" si="331"/>
        <v>1</v>
      </c>
      <c r="Q3054" s="11">
        <f t="shared" si="332"/>
        <v>0</v>
      </c>
      <c r="R3054" s="11">
        <f t="shared" si="333"/>
        <v>0</v>
      </c>
      <c r="S3054" s="11">
        <f t="shared" si="334"/>
        <v>0</v>
      </c>
      <c r="T3054" s="9">
        <f t="shared" si="335"/>
        <v>0</v>
      </c>
    </row>
    <row r="3055" spans="1:20" ht="15" customHeight="1" x14ac:dyDescent="0.75">
      <c r="A3055" s="10">
        <v>0</v>
      </c>
      <c r="B3055" s="11">
        <v>16600</v>
      </c>
      <c r="C3055" s="11">
        <v>45877</v>
      </c>
      <c r="D3055" s="11">
        <v>68563</v>
      </c>
      <c r="E3055" s="11">
        <v>2</v>
      </c>
      <c r="F3055" s="11">
        <v>1</v>
      </c>
      <c r="G3055" s="11">
        <v>0</v>
      </c>
      <c r="H3055" s="11">
        <v>119.50076473</v>
      </c>
      <c r="I3055" s="11">
        <v>0</v>
      </c>
      <c r="J3055" s="11">
        <v>18</v>
      </c>
      <c r="K3055" s="11">
        <v>33.073048344999997</v>
      </c>
      <c r="L3055" s="11" t="s">
        <v>13</v>
      </c>
      <c r="M3055" s="11" t="s">
        <v>15</v>
      </c>
      <c r="N3055" s="11">
        <f t="shared" si="329"/>
        <v>1</v>
      </c>
      <c r="O3055" s="11">
        <f t="shared" si="330"/>
        <v>0</v>
      </c>
      <c r="P3055" s="11">
        <f t="shared" si="331"/>
        <v>0</v>
      </c>
      <c r="Q3055" s="11">
        <f t="shared" si="332"/>
        <v>1</v>
      </c>
      <c r="R3055" s="11">
        <f t="shared" si="333"/>
        <v>0</v>
      </c>
      <c r="S3055" s="11">
        <f t="shared" si="334"/>
        <v>0</v>
      </c>
      <c r="T3055" s="9">
        <f t="shared" si="335"/>
        <v>119.50076473</v>
      </c>
    </row>
    <row r="3056" spans="1:20" ht="15" customHeight="1" x14ac:dyDescent="0.75">
      <c r="A3056" s="10">
        <v>0</v>
      </c>
      <c r="B3056" s="11">
        <v>16600</v>
      </c>
      <c r="C3056" s="11">
        <v>74784</v>
      </c>
      <c r="D3056" s="11">
        <v>100221</v>
      </c>
      <c r="E3056" s="11">
        <v>1</v>
      </c>
      <c r="F3056" s="11">
        <v>0</v>
      </c>
      <c r="G3056" s="11">
        <v>0</v>
      </c>
      <c r="H3056" s="11">
        <v>90.050447509999998</v>
      </c>
      <c r="I3056" s="11">
        <v>0</v>
      </c>
      <c r="J3056" s="11">
        <v>17</v>
      </c>
      <c r="K3056" s="11">
        <v>25.708393802</v>
      </c>
      <c r="L3056" s="11" t="s">
        <v>20</v>
      </c>
      <c r="M3056" s="11" t="s">
        <v>17</v>
      </c>
      <c r="N3056" s="11">
        <f t="shared" si="329"/>
        <v>0</v>
      </c>
      <c r="O3056" s="11">
        <f t="shared" si="330"/>
        <v>1</v>
      </c>
      <c r="P3056" s="11">
        <f t="shared" si="331"/>
        <v>0</v>
      </c>
      <c r="Q3056" s="11">
        <f t="shared" si="332"/>
        <v>0</v>
      </c>
      <c r="R3056" s="11">
        <f t="shared" si="333"/>
        <v>0</v>
      </c>
      <c r="S3056" s="11">
        <f t="shared" si="334"/>
        <v>0</v>
      </c>
      <c r="T3056" s="9">
        <f t="shared" si="335"/>
        <v>0</v>
      </c>
    </row>
    <row r="3057" spans="1:20" ht="15" customHeight="1" x14ac:dyDescent="0.75">
      <c r="A3057" s="10">
        <v>1</v>
      </c>
      <c r="B3057" s="11">
        <v>16600</v>
      </c>
      <c r="C3057" s="11">
        <v>42259</v>
      </c>
      <c r="D3057" s="11"/>
      <c r="E3057" s="11">
        <v>1.5</v>
      </c>
      <c r="F3057" s="11">
        <v>1</v>
      </c>
      <c r="G3057" s="11">
        <v>3</v>
      </c>
      <c r="H3057" s="11">
        <v>209.96666667</v>
      </c>
      <c r="I3057" s="11">
        <v>0</v>
      </c>
      <c r="J3057" s="11">
        <v>20</v>
      </c>
      <c r="K3057" s="11"/>
      <c r="L3057" s="11" t="s">
        <v>20</v>
      </c>
      <c r="M3057" s="11" t="s">
        <v>14</v>
      </c>
      <c r="N3057" s="11">
        <f t="shared" si="329"/>
        <v>0</v>
      </c>
      <c r="O3057" s="11">
        <f t="shared" si="330"/>
        <v>0</v>
      </c>
      <c r="P3057" s="11">
        <f t="shared" si="331"/>
        <v>1</v>
      </c>
      <c r="Q3057" s="11">
        <f t="shared" si="332"/>
        <v>0</v>
      </c>
      <c r="R3057" s="11">
        <f t="shared" si="333"/>
        <v>0</v>
      </c>
      <c r="S3057" s="11">
        <f t="shared" si="334"/>
        <v>0</v>
      </c>
      <c r="T3057" s="9">
        <f t="shared" si="335"/>
        <v>0</v>
      </c>
    </row>
    <row r="3058" spans="1:20" ht="15" customHeight="1" x14ac:dyDescent="0.75">
      <c r="A3058" s="10">
        <v>0</v>
      </c>
      <c r="B3058" s="11">
        <v>16600</v>
      </c>
      <c r="C3058" s="11"/>
      <c r="D3058" s="11">
        <v>50732</v>
      </c>
      <c r="E3058" s="11">
        <v>0</v>
      </c>
      <c r="F3058" s="11">
        <v>0</v>
      </c>
      <c r="G3058" s="11">
        <v>0</v>
      </c>
      <c r="H3058" s="11">
        <v>96.362894745999995</v>
      </c>
      <c r="I3058" s="11">
        <v>2</v>
      </c>
      <c r="J3058" s="11">
        <v>9</v>
      </c>
      <c r="K3058" s="11">
        <v>42.399139279000003</v>
      </c>
      <c r="L3058" s="11" t="s">
        <v>20</v>
      </c>
      <c r="M3058" s="11" t="s">
        <v>15</v>
      </c>
      <c r="N3058" s="11">
        <f t="shared" si="329"/>
        <v>0</v>
      </c>
      <c r="O3058" s="11">
        <f t="shared" si="330"/>
        <v>0</v>
      </c>
      <c r="P3058" s="11">
        <f t="shared" si="331"/>
        <v>0</v>
      </c>
      <c r="Q3058" s="11">
        <f t="shared" si="332"/>
        <v>1</v>
      </c>
      <c r="R3058" s="11">
        <f t="shared" si="333"/>
        <v>0</v>
      </c>
      <c r="S3058" s="11">
        <f t="shared" si="334"/>
        <v>0</v>
      </c>
      <c r="T3058" s="9">
        <f t="shared" si="335"/>
        <v>0</v>
      </c>
    </row>
    <row r="3059" spans="1:20" ht="15" customHeight="1" x14ac:dyDescent="0.75">
      <c r="A3059" s="10">
        <v>0</v>
      </c>
      <c r="B3059" s="11">
        <v>16600</v>
      </c>
      <c r="C3059" s="11"/>
      <c r="D3059" s="11">
        <v>56631</v>
      </c>
      <c r="E3059" s="11">
        <v>2</v>
      </c>
      <c r="F3059" s="11">
        <v>0</v>
      </c>
      <c r="G3059" s="11">
        <v>0</v>
      </c>
      <c r="H3059" s="11">
        <v>98.760223233000005</v>
      </c>
      <c r="I3059" s="11">
        <v>1</v>
      </c>
      <c r="J3059" s="11">
        <v>8</v>
      </c>
      <c r="K3059" s="11">
        <v>39.799527400999999</v>
      </c>
      <c r="L3059" s="11" t="s">
        <v>20</v>
      </c>
      <c r="M3059" s="11" t="s">
        <v>15</v>
      </c>
      <c r="N3059" s="11">
        <f t="shared" si="329"/>
        <v>0</v>
      </c>
      <c r="O3059" s="11">
        <f t="shared" si="330"/>
        <v>0</v>
      </c>
      <c r="P3059" s="11">
        <f t="shared" si="331"/>
        <v>0</v>
      </c>
      <c r="Q3059" s="11">
        <f t="shared" si="332"/>
        <v>1</v>
      </c>
      <c r="R3059" s="11">
        <f t="shared" si="333"/>
        <v>0</v>
      </c>
      <c r="S3059" s="11">
        <f t="shared" si="334"/>
        <v>0</v>
      </c>
      <c r="T3059" s="9">
        <f t="shared" si="335"/>
        <v>0</v>
      </c>
    </row>
    <row r="3060" spans="1:20" ht="15" customHeight="1" x14ac:dyDescent="0.75">
      <c r="A3060" s="10">
        <v>0</v>
      </c>
      <c r="B3060" s="11">
        <v>16600</v>
      </c>
      <c r="C3060" s="11">
        <v>71564</v>
      </c>
      <c r="D3060" s="11">
        <v>84627</v>
      </c>
      <c r="E3060" s="11">
        <v>5</v>
      </c>
      <c r="F3060" s="11">
        <v>0</v>
      </c>
      <c r="G3060" s="11">
        <v>0</v>
      </c>
      <c r="H3060" s="11">
        <v>114.64013288</v>
      </c>
      <c r="I3060" s="11">
        <v>1</v>
      </c>
      <c r="J3060" s="11">
        <v>20</v>
      </c>
      <c r="K3060" s="11">
        <v>22.323142605000001</v>
      </c>
      <c r="L3060" s="11" t="s">
        <v>20</v>
      </c>
      <c r="M3060" s="11" t="s">
        <v>15</v>
      </c>
      <c r="N3060" s="11">
        <f t="shared" si="329"/>
        <v>0</v>
      </c>
      <c r="O3060" s="11">
        <f t="shared" si="330"/>
        <v>0</v>
      </c>
      <c r="P3060" s="11">
        <f t="shared" si="331"/>
        <v>0</v>
      </c>
      <c r="Q3060" s="11">
        <f t="shared" si="332"/>
        <v>1</v>
      </c>
      <c r="R3060" s="11">
        <f t="shared" si="333"/>
        <v>0</v>
      </c>
      <c r="S3060" s="11">
        <f t="shared" si="334"/>
        <v>0</v>
      </c>
      <c r="T3060" s="9">
        <f t="shared" si="335"/>
        <v>0</v>
      </c>
    </row>
    <row r="3061" spans="1:20" ht="15" customHeight="1" x14ac:dyDescent="0.75">
      <c r="A3061" s="10">
        <v>0</v>
      </c>
      <c r="B3061" s="11">
        <v>16600</v>
      </c>
      <c r="C3061" s="11">
        <v>74681</v>
      </c>
      <c r="D3061" s="11">
        <v>95471</v>
      </c>
      <c r="E3061" s="11">
        <v>6</v>
      </c>
      <c r="F3061" s="11">
        <v>0</v>
      </c>
      <c r="G3061" s="11">
        <v>0</v>
      </c>
      <c r="H3061" s="11">
        <v>187.65351043000001</v>
      </c>
      <c r="I3061" s="11">
        <v>4</v>
      </c>
      <c r="J3061" s="11">
        <v>19</v>
      </c>
      <c r="K3061" s="11">
        <v>40.453753155000001</v>
      </c>
      <c r="L3061" s="11" t="s">
        <v>20</v>
      </c>
      <c r="M3061" s="11" t="s">
        <v>14</v>
      </c>
      <c r="N3061" s="11">
        <f t="shared" si="329"/>
        <v>0</v>
      </c>
      <c r="O3061" s="11">
        <f t="shared" si="330"/>
        <v>0</v>
      </c>
      <c r="P3061" s="11">
        <f t="shared" si="331"/>
        <v>1</v>
      </c>
      <c r="Q3061" s="11">
        <f t="shared" si="332"/>
        <v>0</v>
      </c>
      <c r="R3061" s="11">
        <f t="shared" si="333"/>
        <v>0</v>
      </c>
      <c r="S3061" s="11">
        <f t="shared" si="334"/>
        <v>0</v>
      </c>
      <c r="T3061" s="9">
        <f t="shared" si="335"/>
        <v>0</v>
      </c>
    </row>
    <row r="3062" spans="1:20" ht="15" customHeight="1" x14ac:dyDescent="0.75">
      <c r="A3062" s="10">
        <v>0</v>
      </c>
      <c r="B3062" s="11">
        <v>16600</v>
      </c>
      <c r="C3062" s="11">
        <v>28694</v>
      </c>
      <c r="D3062" s="11">
        <v>44165</v>
      </c>
      <c r="E3062" s="11">
        <v>20</v>
      </c>
      <c r="F3062" s="11">
        <v>0</v>
      </c>
      <c r="G3062" s="11">
        <v>1</v>
      </c>
      <c r="H3062" s="11">
        <v>206.71765119</v>
      </c>
      <c r="I3062" s="11">
        <v>2</v>
      </c>
      <c r="J3062" s="11">
        <v>16</v>
      </c>
      <c r="K3062" s="11">
        <v>30.639022910000001</v>
      </c>
      <c r="L3062" s="11" t="s">
        <v>20</v>
      </c>
      <c r="M3062" s="11" t="s">
        <v>18</v>
      </c>
      <c r="N3062" s="11">
        <f t="shared" si="329"/>
        <v>0</v>
      </c>
      <c r="O3062" s="11">
        <f t="shared" si="330"/>
        <v>0</v>
      </c>
      <c r="P3062" s="11">
        <f t="shared" si="331"/>
        <v>0</v>
      </c>
      <c r="Q3062" s="11">
        <f t="shared" si="332"/>
        <v>0</v>
      </c>
      <c r="R3062" s="11">
        <f t="shared" si="333"/>
        <v>0</v>
      </c>
      <c r="S3062" s="11">
        <f t="shared" si="334"/>
        <v>1</v>
      </c>
      <c r="T3062" s="9">
        <f t="shared" si="335"/>
        <v>0</v>
      </c>
    </row>
    <row r="3063" spans="1:20" ht="15" customHeight="1" x14ac:dyDescent="0.75">
      <c r="A3063" s="10">
        <v>0</v>
      </c>
      <c r="B3063" s="11">
        <v>16600</v>
      </c>
      <c r="C3063" s="11"/>
      <c r="D3063" s="11">
        <v>43880</v>
      </c>
      <c r="E3063" s="11"/>
      <c r="F3063" s="11"/>
      <c r="G3063" s="11"/>
      <c r="H3063" s="11">
        <v>351.725503</v>
      </c>
      <c r="I3063" s="11"/>
      <c r="J3063" s="11">
        <v>15</v>
      </c>
      <c r="K3063" s="11">
        <v>31.534288917000001</v>
      </c>
      <c r="L3063" s="11" t="s">
        <v>20</v>
      </c>
      <c r="M3063" s="11" t="s">
        <v>14</v>
      </c>
      <c r="N3063" s="11">
        <f t="shared" si="329"/>
        <v>0</v>
      </c>
      <c r="O3063" s="11">
        <f t="shared" si="330"/>
        <v>0</v>
      </c>
      <c r="P3063" s="11">
        <f t="shared" si="331"/>
        <v>1</v>
      </c>
      <c r="Q3063" s="11">
        <f t="shared" si="332"/>
        <v>0</v>
      </c>
      <c r="R3063" s="11">
        <f t="shared" si="333"/>
        <v>0</v>
      </c>
      <c r="S3063" s="11">
        <f t="shared" si="334"/>
        <v>0</v>
      </c>
      <c r="T3063" s="9">
        <f t="shared" si="335"/>
        <v>0</v>
      </c>
    </row>
    <row r="3064" spans="1:20" ht="15" customHeight="1" x14ac:dyDescent="0.75">
      <c r="A3064" s="10">
        <v>0</v>
      </c>
      <c r="B3064" s="11">
        <v>16600</v>
      </c>
      <c r="C3064" s="11">
        <v>69644</v>
      </c>
      <c r="D3064" s="11">
        <v>100411</v>
      </c>
      <c r="E3064" s="11">
        <v>0</v>
      </c>
      <c r="F3064" s="11">
        <v>0</v>
      </c>
      <c r="G3064" s="11">
        <v>0</v>
      </c>
      <c r="H3064" s="11">
        <v>149.09522704</v>
      </c>
      <c r="I3064" s="11">
        <v>4</v>
      </c>
      <c r="J3064" s="11">
        <v>19</v>
      </c>
      <c r="K3064" s="11">
        <v>29.725746822000001</v>
      </c>
      <c r="L3064" s="11" t="s">
        <v>20</v>
      </c>
      <c r="M3064" s="11" t="s">
        <v>15</v>
      </c>
      <c r="N3064" s="11">
        <f t="shared" si="329"/>
        <v>0</v>
      </c>
      <c r="O3064" s="11">
        <f t="shared" si="330"/>
        <v>0</v>
      </c>
      <c r="P3064" s="11">
        <f t="shared" si="331"/>
        <v>0</v>
      </c>
      <c r="Q3064" s="11">
        <f t="shared" si="332"/>
        <v>1</v>
      </c>
      <c r="R3064" s="11">
        <f t="shared" si="333"/>
        <v>0</v>
      </c>
      <c r="S3064" s="11">
        <f t="shared" si="334"/>
        <v>0</v>
      </c>
      <c r="T3064" s="9">
        <f t="shared" si="335"/>
        <v>0</v>
      </c>
    </row>
    <row r="3065" spans="1:20" ht="15" customHeight="1" x14ac:dyDescent="0.75">
      <c r="A3065" s="10">
        <v>0</v>
      </c>
      <c r="B3065" s="11">
        <v>16600</v>
      </c>
      <c r="C3065" s="11">
        <v>71096</v>
      </c>
      <c r="D3065" s="11">
        <v>104437</v>
      </c>
      <c r="E3065" s="11">
        <v>9</v>
      </c>
      <c r="F3065" s="11">
        <v>0</v>
      </c>
      <c r="G3065" s="11">
        <v>0</v>
      </c>
      <c r="H3065" s="11">
        <v>246.95963628000001</v>
      </c>
      <c r="I3065" s="11">
        <v>1</v>
      </c>
      <c r="J3065" s="11">
        <v>12</v>
      </c>
      <c r="K3065" s="11">
        <v>37.099532605</v>
      </c>
      <c r="L3065" s="11" t="s">
        <v>13</v>
      </c>
      <c r="M3065" s="11" t="s">
        <v>18</v>
      </c>
      <c r="N3065" s="11">
        <f t="shared" si="329"/>
        <v>1</v>
      </c>
      <c r="O3065" s="11">
        <f t="shared" si="330"/>
        <v>0</v>
      </c>
      <c r="P3065" s="11">
        <f t="shared" si="331"/>
        <v>0</v>
      </c>
      <c r="Q3065" s="11">
        <f t="shared" si="332"/>
        <v>0</v>
      </c>
      <c r="R3065" s="11">
        <f t="shared" si="333"/>
        <v>0</v>
      </c>
      <c r="S3065" s="11">
        <f t="shared" si="334"/>
        <v>1</v>
      </c>
      <c r="T3065" s="9">
        <f t="shared" si="335"/>
        <v>246.95963628000001</v>
      </c>
    </row>
    <row r="3066" spans="1:20" ht="15" customHeight="1" x14ac:dyDescent="0.75">
      <c r="A3066" s="10">
        <v>0</v>
      </c>
      <c r="B3066" s="11">
        <v>16700</v>
      </c>
      <c r="C3066" s="11">
        <v>62933</v>
      </c>
      <c r="D3066" s="11">
        <v>91790</v>
      </c>
      <c r="E3066" s="11">
        <v>2</v>
      </c>
      <c r="F3066" s="11">
        <v>0</v>
      </c>
      <c r="G3066" s="11">
        <v>0</v>
      </c>
      <c r="H3066" s="11">
        <v>185.37246242000001</v>
      </c>
      <c r="I3066" s="11">
        <v>0</v>
      </c>
      <c r="J3066" s="11">
        <v>31</v>
      </c>
      <c r="K3066" s="11">
        <v>35.257271490000001</v>
      </c>
      <c r="L3066" s="11" t="s">
        <v>20</v>
      </c>
      <c r="M3066" s="11" t="s">
        <v>14</v>
      </c>
      <c r="N3066" s="11">
        <f t="shared" si="329"/>
        <v>0</v>
      </c>
      <c r="O3066" s="11">
        <f t="shared" si="330"/>
        <v>0</v>
      </c>
      <c r="P3066" s="11">
        <f t="shared" si="331"/>
        <v>1</v>
      </c>
      <c r="Q3066" s="11">
        <f t="shared" si="332"/>
        <v>0</v>
      </c>
      <c r="R3066" s="11">
        <f t="shared" si="333"/>
        <v>0</v>
      </c>
      <c r="S3066" s="11">
        <f t="shared" si="334"/>
        <v>0</v>
      </c>
      <c r="T3066" s="9">
        <f t="shared" si="335"/>
        <v>0</v>
      </c>
    </row>
    <row r="3067" spans="1:20" ht="15" customHeight="1" x14ac:dyDescent="0.75">
      <c r="A3067" s="10">
        <v>0</v>
      </c>
      <c r="B3067" s="11">
        <v>16700</v>
      </c>
      <c r="C3067" s="11">
        <v>64862</v>
      </c>
      <c r="D3067" s="11">
        <v>107919</v>
      </c>
      <c r="E3067" s="11">
        <v>10</v>
      </c>
      <c r="F3067" s="11">
        <v>0</v>
      </c>
      <c r="G3067" s="11">
        <v>0</v>
      </c>
      <c r="H3067" s="11">
        <v>260.15854779</v>
      </c>
      <c r="I3067" s="11">
        <v>0</v>
      </c>
      <c r="J3067" s="11">
        <v>11</v>
      </c>
      <c r="K3067" s="11">
        <v>36.824339033000001</v>
      </c>
      <c r="L3067" s="11" t="s">
        <v>13</v>
      </c>
      <c r="M3067" s="11" t="s">
        <v>18</v>
      </c>
      <c r="N3067" s="11">
        <f t="shared" si="329"/>
        <v>1</v>
      </c>
      <c r="O3067" s="11">
        <f t="shared" si="330"/>
        <v>0</v>
      </c>
      <c r="P3067" s="11">
        <f t="shared" si="331"/>
        <v>0</v>
      </c>
      <c r="Q3067" s="11">
        <f t="shared" si="332"/>
        <v>0</v>
      </c>
      <c r="R3067" s="11">
        <f t="shared" si="333"/>
        <v>0</v>
      </c>
      <c r="S3067" s="11">
        <f t="shared" si="334"/>
        <v>1</v>
      </c>
      <c r="T3067" s="9">
        <f t="shared" si="335"/>
        <v>260.15854779</v>
      </c>
    </row>
    <row r="3068" spans="1:20" ht="15" customHeight="1" x14ac:dyDescent="0.75">
      <c r="A3068" s="10">
        <v>0</v>
      </c>
      <c r="B3068" s="11">
        <v>16700</v>
      </c>
      <c r="C3068" s="11">
        <v>62933</v>
      </c>
      <c r="D3068" s="11">
        <v>95498</v>
      </c>
      <c r="E3068" s="11">
        <v>0</v>
      </c>
      <c r="F3068" s="11">
        <v>0</v>
      </c>
      <c r="G3068" s="11">
        <v>1</v>
      </c>
      <c r="H3068" s="11">
        <v>161.66099424999999</v>
      </c>
      <c r="I3068" s="11">
        <v>0</v>
      </c>
      <c r="J3068" s="11">
        <v>25</v>
      </c>
      <c r="K3068" s="11">
        <v>24.26256802</v>
      </c>
      <c r="L3068" s="11" t="s">
        <v>20</v>
      </c>
      <c r="M3068" s="11" t="s">
        <v>15</v>
      </c>
      <c r="N3068" s="11">
        <f t="shared" si="329"/>
        <v>0</v>
      </c>
      <c r="O3068" s="11">
        <f t="shared" si="330"/>
        <v>0</v>
      </c>
      <c r="P3068" s="11">
        <f t="shared" si="331"/>
        <v>0</v>
      </c>
      <c r="Q3068" s="11">
        <f t="shared" si="332"/>
        <v>1</v>
      </c>
      <c r="R3068" s="11">
        <f t="shared" si="333"/>
        <v>0</v>
      </c>
      <c r="S3068" s="11">
        <f t="shared" si="334"/>
        <v>0</v>
      </c>
      <c r="T3068" s="9">
        <f t="shared" si="335"/>
        <v>0</v>
      </c>
    </row>
    <row r="3069" spans="1:20" ht="15" customHeight="1" x14ac:dyDescent="0.75">
      <c r="A3069" s="10">
        <v>0</v>
      </c>
      <c r="B3069" s="11">
        <v>16700</v>
      </c>
      <c r="C3069" s="11"/>
      <c r="D3069" s="11">
        <v>29387</v>
      </c>
      <c r="E3069" s="11">
        <v>13</v>
      </c>
      <c r="F3069" s="11"/>
      <c r="G3069" s="11"/>
      <c r="H3069" s="11">
        <v>80.820591457000006</v>
      </c>
      <c r="I3069" s="11">
        <v>2</v>
      </c>
      <c r="J3069" s="11">
        <v>8</v>
      </c>
      <c r="K3069" s="11">
        <v>33.364491336999997</v>
      </c>
      <c r="L3069" s="11" t="s">
        <v>20</v>
      </c>
      <c r="M3069" s="11" t="s">
        <v>14</v>
      </c>
      <c r="N3069" s="11">
        <f t="shared" si="329"/>
        <v>0</v>
      </c>
      <c r="O3069" s="11">
        <f t="shared" si="330"/>
        <v>0</v>
      </c>
      <c r="P3069" s="11">
        <f t="shared" si="331"/>
        <v>1</v>
      </c>
      <c r="Q3069" s="11">
        <f t="shared" si="332"/>
        <v>0</v>
      </c>
      <c r="R3069" s="11">
        <f t="shared" si="333"/>
        <v>0</v>
      </c>
      <c r="S3069" s="11">
        <f t="shared" si="334"/>
        <v>0</v>
      </c>
      <c r="T3069" s="9">
        <f t="shared" si="335"/>
        <v>0</v>
      </c>
    </row>
    <row r="3070" spans="1:20" ht="15" customHeight="1" x14ac:dyDescent="0.75">
      <c r="A3070" s="10">
        <v>0</v>
      </c>
      <c r="B3070" s="11">
        <v>16700</v>
      </c>
      <c r="C3070" s="11">
        <v>102687</v>
      </c>
      <c r="D3070" s="11">
        <v>137417</v>
      </c>
      <c r="E3070" s="11">
        <v>7</v>
      </c>
      <c r="F3070" s="11">
        <v>0</v>
      </c>
      <c r="G3070" s="11">
        <v>0</v>
      </c>
      <c r="H3070" s="11">
        <v>97.763511855999994</v>
      </c>
      <c r="I3070" s="11">
        <v>0</v>
      </c>
      <c r="J3070" s="11">
        <v>14</v>
      </c>
      <c r="K3070" s="11">
        <v>31.108004919999999</v>
      </c>
      <c r="L3070" s="11" t="s">
        <v>20</v>
      </c>
      <c r="M3070" s="11" t="s">
        <v>18</v>
      </c>
      <c r="N3070" s="11">
        <f t="shared" si="329"/>
        <v>0</v>
      </c>
      <c r="O3070" s="11">
        <f t="shared" si="330"/>
        <v>0</v>
      </c>
      <c r="P3070" s="11">
        <f t="shared" si="331"/>
        <v>0</v>
      </c>
      <c r="Q3070" s="11">
        <f t="shared" si="332"/>
        <v>0</v>
      </c>
      <c r="R3070" s="11">
        <f t="shared" si="333"/>
        <v>0</v>
      </c>
      <c r="S3070" s="11">
        <f t="shared" si="334"/>
        <v>1</v>
      </c>
      <c r="T3070" s="9">
        <f t="shared" si="335"/>
        <v>0</v>
      </c>
    </row>
    <row r="3071" spans="1:20" ht="15" customHeight="1" x14ac:dyDescent="0.75">
      <c r="A3071" s="10">
        <v>0</v>
      </c>
      <c r="B3071" s="11">
        <v>16700</v>
      </c>
      <c r="C3071" s="11">
        <v>86076</v>
      </c>
      <c r="D3071" s="11">
        <v>130341</v>
      </c>
      <c r="E3071" s="11">
        <v>12</v>
      </c>
      <c r="F3071" s="11">
        <v>0</v>
      </c>
      <c r="G3071" s="11">
        <v>0</v>
      </c>
      <c r="H3071" s="11">
        <v>295.95433960999998</v>
      </c>
      <c r="I3071" s="11">
        <v>0</v>
      </c>
      <c r="J3071" s="11">
        <v>18</v>
      </c>
      <c r="K3071" s="11">
        <v>28.447992405000001</v>
      </c>
      <c r="L3071" s="11" t="s">
        <v>20</v>
      </c>
      <c r="M3071" s="11" t="s">
        <v>18</v>
      </c>
      <c r="N3071" s="11">
        <f t="shared" si="329"/>
        <v>0</v>
      </c>
      <c r="O3071" s="11">
        <f t="shared" si="330"/>
        <v>0</v>
      </c>
      <c r="P3071" s="11">
        <f t="shared" si="331"/>
        <v>0</v>
      </c>
      <c r="Q3071" s="11">
        <f t="shared" si="332"/>
        <v>0</v>
      </c>
      <c r="R3071" s="11">
        <f t="shared" si="333"/>
        <v>0</v>
      </c>
      <c r="S3071" s="11">
        <f t="shared" si="334"/>
        <v>1</v>
      </c>
      <c r="T3071" s="9">
        <f t="shared" si="335"/>
        <v>0</v>
      </c>
    </row>
    <row r="3072" spans="1:20" ht="15" customHeight="1" x14ac:dyDescent="0.75">
      <c r="A3072" s="10">
        <v>0</v>
      </c>
      <c r="B3072" s="11">
        <v>16700</v>
      </c>
      <c r="C3072" s="11">
        <v>31135</v>
      </c>
      <c r="D3072" s="11">
        <v>60478</v>
      </c>
      <c r="E3072" s="11">
        <v>14</v>
      </c>
      <c r="F3072" s="11">
        <v>0</v>
      </c>
      <c r="G3072" s="11">
        <v>0</v>
      </c>
      <c r="H3072" s="11">
        <v>105.13327106</v>
      </c>
      <c r="I3072" s="11">
        <v>0</v>
      </c>
      <c r="J3072" s="11">
        <v>18</v>
      </c>
      <c r="K3072" s="11">
        <v>39.122996804000003</v>
      </c>
      <c r="L3072" s="11" t="s">
        <v>20</v>
      </c>
      <c r="M3072" s="11" t="s">
        <v>14</v>
      </c>
      <c r="N3072" s="11">
        <f t="shared" si="329"/>
        <v>0</v>
      </c>
      <c r="O3072" s="11">
        <f t="shared" si="330"/>
        <v>0</v>
      </c>
      <c r="P3072" s="11">
        <f t="shared" si="331"/>
        <v>1</v>
      </c>
      <c r="Q3072" s="11">
        <f t="shared" si="332"/>
        <v>0</v>
      </c>
      <c r="R3072" s="11">
        <f t="shared" si="333"/>
        <v>0</v>
      </c>
      <c r="S3072" s="11">
        <f t="shared" si="334"/>
        <v>0</v>
      </c>
      <c r="T3072" s="9">
        <f t="shared" si="335"/>
        <v>0</v>
      </c>
    </row>
    <row r="3073" spans="1:20" ht="15" customHeight="1" x14ac:dyDescent="0.75">
      <c r="A3073" s="10">
        <v>0</v>
      </c>
      <c r="B3073" s="11">
        <v>16700</v>
      </c>
      <c r="C3073" s="11">
        <v>43794</v>
      </c>
      <c r="D3073" s="11">
        <v>61446</v>
      </c>
      <c r="E3073" s="11">
        <v>6</v>
      </c>
      <c r="F3073" s="11">
        <v>0</v>
      </c>
      <c r="G3073" s="11">
        <v>0</v>
      </c>
      <c r="H3073" s="11">
        <v>96.454705906000001</v>
      </c>
      <c r="I3073" s="11">
        <v>1</v>
      </c>
      <c r="J3073" s="11">
        <v>9</v>
      </c>
      <c r="K3073" s="11">
        <v>28.452980859</v>
      </c>
      <c r="L3073" s="11" t="s">
        <v>20</v>
      </c>
      <c r="M3073" s="11"/>
      <c r="N3073" s="11">
        <f t="shared" si="329"/>
        <v>0</v>
      </c>
      <c r="O3073" s="11">
        <f t="shared" si="330"/>
        <v>0</v>
      </c>
      <c r="P3073" s="11">
        <f t="shared" si="331"/>
        <v>0</v>
      </c>
      <c r="Q3073" s="11">
        <f t="shared" si="332"/>
        <v>0</v>
      </c>
      <c r="R3073" s="11">
        <f t="shared" si="333"/>
        <v>0</v>
      </c>
      <c r="S3073" s="11">
        <f t="shared" si="334"/>
        <v>0</v>
      </c>
      <c r="T3073" s="9">
        <f t="shared" si="335"/>
        <v>0</v>
      </c>
    </row>
    <row r="3074" spans="1:20" ht="15" customHeight="1" x14ac:dyDescent="0.75">
      <c r="A3074" s="10">
        <v>0</v>
      </c>
      <c r="B3074" s="11">
        <v>16700</v>
      </c>
      <c r="C3074" s="11">
        <v>54079</v>
      </c>
      <c r="D3074" s="11">
        <v>112463</v>
      </c>
      <c r="E3074" s="11">
        <v>1</v>
      </c>
      <c r="F3074" s="11"/>
      <c r="G3074" s="11">
        <v>3</v>
      </c>
      <c r="H3074" s="11">
        <v>134.92571376000001</v>
      </c>
      <c r="I3074" s="11">
        <v>1</v>
      </c>
      <c r="J3074" s="11">
        <v>23</v>
      </c>
      <c r="K3074" s="11">
        <v>37.033954387000001</v>
      </c>
      <c r="L3074" s="11" t="s">
        <v>13</v>
      </c>
      <c r="M3074" s="11" t="s">
        <v>15</v>
      </c>
      <c r="N3074" s="11">
        <f t="shared" si="329"/>
        <v>1</v>
      </c>
      <c r="O3074" s="11">
        <f t="shared" si="330"/>
        <v>0</v>
      </c>
      <c r="P3074" s="11">
        <f t="shared" si="331"/>
        <v>0</v>
      </c>
      <c r="Q3074" s="11">
        <f t="shared" si="332"/>
        <v>1</v>
      </c>
      <c r="R3074" s="11">
        <f t="shared" si="333"/>
        <v>0</v>
      </c>
      <c r="S3074" s="11">
        <f t="shared" si="334"/>
        <v>0</v>
      </c>
      <c r="T3074" s="9">
        <f t="shared" si="335"/>
        <v>134.92571376000001</v>
      </c>
    </row>
    <row r="3075" spans="1:20" ht="15" customHeight="1" x14ac:dyDescent="0.75">
      <c r="A3075" s="10">
        <v>0</v>
      </c>
      <c r="B3075" s="11">
        <v>16700</v>
      </c>
      <c r="C3075" s="11">
        <v>51310</v>
      </c>
      <c r="D3075" s="11">
        <v>76704</v>
      </c>
      <c r="E3075" s="11">
        <v>2</v>
      </c>
      <c r="F3075" s="11"/>
      <c r="G3075" s="11">
        <v>2</v>
      </c>
      <c r="H3075" s="11">
        <v>271.65194769999999</v>
      </c>
      <c r="I3075" s="11">
        <v>0</v>
      </c>
      <c r="J3075" s="11">
        <v>10</v>
      </c>
      <c r="K3075" s="11">
        <v>37.630057159000003</v>
      </c>
      <c r="L3075" s="11" t="s">
        <v>20</v>
      </c>
      <c r="M3075" s="11" t="s">
        <v>14</v>
      </c>
      <c r="N3075" s="11">
        <f t="shared" ref="N3075:N3138" si="336">IF(L3075="HomeImp",1,0)</f>
        <v>0</v>
      </c>
      <c r="O3075" s="11">
        <f t="shared" ref="O3075:O3138" si="337">IF(M3075="Mgr",1,0)</f>
        <v>0</v>
      </c>
      <c r="P3075" s="11">
        <f t="shared" ref="P3075:P3138" si="338">IF(M3075="Other",1,0)</f>
        <v>1</v>
      </c>
      <c r="Q3075" s="11">
        <f t="shared" ref="Q3075:Q3138" si="339">IF(M3075="Office",1,0)</f>
        <v>0</v>
      </c>
      <c r="R3075" s="11">
        <f t="shared" ref="R3075:R3138" si="340">IF(M3075="Sales",1,0)</f>
        <v>0</v>
      </c>
      <c r="S3075" s="11">
        <f t="shared" ref="S3075:S3138" si="341">IF(M3075="ProfExe",1,0)</f>
        <v>0</v>
      </c>
      <c r="T3075" s="9">
        <f t="shared" ref="T3075:T3138" si="342">H3075*N3075</f>
        <v>0</v>
      </c>
    </row>
    <row r="3076" spans="1:20" ht="15" customHeight="1" x14ac:dyDescent="0.75">
      <c r="A3076" s="10">
        <v>0</v>
      </c>
      <c r="B3076" s="11">
        <v>16700</v>
      </c>
      <c r="C3076" s="11">
        <v>11059</v>
      </c>
      <c r="D3076" s="11">
        <v>92706</v>
      </c>
      <c r="E3076" s="11">
        <v>13</v>
      </c>
      <c r="F3076" s="11">
        <v>0</v>
      </c>
      <c r="G3076" s="11">
        <v>1</v>
      </c>
      <c r="H3076" s="11">
        <v>262.61033997999999</v>
      </c>
      <c r="I3076" s="11">
        <v>0</v>
      </c>
      <c r="J3076" s="11">
        <v>23</v>
      </c>
      <c r="K3076" s="11">
        <v>29.884757742000001</v>
      </c>
      <c r="L3076" s="11" t="s">
        <v>13</v>
      </c>
      <c r="M3076" s="11" t="s">
        <v>14</v>
      </c>
      <c r="N3076" s="11">
        <f t="shared" si="336"/>
        <v>1</v>
      </c>
      <c r="O3076" s="11">
        <f t="shared" si="337"/>
        <v>0</v>
      </c>
      <c r="P3076" s="11">
        <f t="shared" si="338"/>
        <v>1</v>
      </c>
      <c r="Q3076" s="11">
        <f t="shared" si="339"/>
        <v>0</v>
      </c>
      <c r="R3076" s="11">
        <f t="shared" si="340"/>
        <v>0</v>
      </c>
      <c r="S3076" s="11">
        <f t="shared" si="341"/>
        <v>0</v>
      </c>
      <c r="T3076" s="9">
        <f t="shared" si="342"/>
        <v>262.61033997999999</v>
      </c>
    </row>
    <row r="3077" spans="1:20" ht="15" customHeight="1" x14ac:dyDescent="0.75">
      <c r="A3077" s="10">
        <v>0</v>
      </c>
      <c r="B3077" s="11">
        <v>16700</v>
      </c>
      <c r="C3077" s="11">
        <v>59207</v>
      </c>
      <c r="D3077" s="11">
        <v>83146</v>
      </c>
      <c r="E3077" s="11">
        <v>2</v>
      </c>
      <c r="F3077" s="11">
        <v>0</v>
      </c>
      <c r="G3077" s="11">
        <v>0</v>
      </c>
      <c r="H3077" s="11">
        <v>309.49638798000001</v>
      </c>
      <c r="I3077" s="11">
        <v>3</v>
      </c>
      <c r="J3077" s="11">
        <v>15</v>
      </c>
      <c r="K3077" s="11">
        <v>43.488066410000002</v>
      </c>
      <c r="L3077" s="11" t="s">
        <v>20</v>
      </c>
      <c r="M3077" s="11" t="s">
        <v>14</v>
      </c>
      <c r="N3077" s="11">
        <f t="shared" si="336"/>
        <v>0</v>
      </c>
      <c r="O3077" s="11">
        <f t="shared" si="337"/>
        <v>0</v>
      </c>
      <c r="P3077" s="11">
        <f t="shared" si="338"/>
        <v>1</v>
      </c>
      <c r="Q3077" s="11">
        <f t="shared" si="339"/>
        <v>0</v>
      </c>
      <c r="R3077" s="11">
        <f t="shared" si="340"/>
        <v>0</v>
      </c>
      <c r="S3077" s="11">
        <f t="shared" si="341"/>
        <v>0</v>
      </c>
      <c r="T3077" s="9">
        <f t="shared" si="342"/>
        <v>0</v>
      </c>
    </row>
    <row r="3078" spans="1:20" ht="15" customHeight="1" x14ac:dyDescent="0.75">
      <c r="A3078" s="10">
        <v>1</v>
      </c>
      <c r="B3078" s="11">
        <v>16700</v>
      </c>
      <c r="C3078" s="11">
        <v>77083</v>
      </c>
      <c r="D3078" s="11">
        <v>103540</v>
      </c>
      <c r="E3078" s="11">
        <v>17</v>
      </c>
      <c r="F3078" s="11">
        <v>0</v>
      </c>
      <c r="G3078" s="11">
        <v>0</v>
      </c>
      <c r="H3078" s="11">
        <v>170.81237285</v>
      </c>
      <c r="I3078" s="11"/>
      <c r="J3078" s="11">
        <v>10</v>
      </c>
      <c r="K3078" s="11">
        <v>37.226430596999997</v>
      </c>
      <c r="L3078" s="11" t="s">
        <v>20</v>
      </c>
      <c r="M3078" s="11" t="s">
        <v>14</v>
      </c>
      <c r="N3078" s="11">
        <f t="shared" si="336"/>
        <v>0</v>
      </c>
      <c r="O3078" s="11">
        <f t="shared" si="337"/>
        <v>0</v>
      </c>
      <c r="P3078" s="11">
        <f t="shared" si="338"/>
        <v>1</v>
      </c>
      <c r="Q3078" s="11">
        <f t="shared" si="339"/>
        <v>0</v>
      </c>
      <c r="R3078" s="11">
        <f t="shared" si="340"/>
        <v>0</v>
      </c>
      <c r="S3078" s="11">
        <f t="shared" si="341"/>
        <v>0</v>
      </c>
      <c r="T3078" s="9">
        <f t="shared" si="342"/>
        <v>0</v>
      </c>
    </row>
    <row r="3079" spans="1:20" ht="15" customHeight="1" x14ac:dyDescent="0.75">
      <c r="A3079" s="10">
        <v>0</v>
      </c>
      <c r="B3079" s="11">
        <v>16700</v>
      </c>
      <c r="C3079" s="11">
        <v>67238</v>
      </c>
      <c r="D3079" s="11">
        <v>96535</v>
      </c>
      <c r="E3079" s="11">
        <v>7</v>
      </c>
      <c r="F3079" s="11"/>
      <c r="G3079" s="11"/>
      <c r="H3079" s="11">
        <v>103.47260819</v>
      </c>
      <c r="I3079" s="11">
        <v>0</v>
      </c>
      <c r="J3079" s="11">
        <v>10</v>
      </c>
      <c r="K3079" s="11">
        <v>39.349650517999997</v>
      </c>
      <c r="L3079" s="11" t="s">
        <v>13</v>
      </c>
      <c r="M3079" s="11" t="s">
        <v>15</v>
      </c>
      <c r="N3079" s="11">
        <f t="shared" si="336"/>
        <v>1</v>
      </c>
      <c r="O3079" s="11">
        <f t="shared" si="337"/>
        <v>0</v>
      </c>
      <c r="P3079" s="11">
        <f t="shared" si="338"/>
        <v>0</v>
      </c>
      <c r="Q3079" s="11">
        <f t="shared" si="339"/>
        <v>1</v>
      </c>
      <c r="R3079" s="11">
        <f t="shared" si="340"/>
        <v>0</v>
      </c>
      <c r="S3079" s="11">
        <f t="shared" si="341"/>
        <v>0</v>
      </c>
      <c r="T3079" s="9">
        <f t="shared" si="342"/>
        <v>103.47260819</v>
      </c>
    </row>
    <row r="3080" spans="1:20" ht="15" customHeight="1" x14ac:dyDescent="0.75">
      <c r="A3080" s="10">
        <v>0</v>
      </c>
      <c r="B3080" s="11">
        <v>16700</v>
      </c>
      <c r="C3080" s="11"/>
      <c r="D3080" s="11">
        <v>56374</v>
      </c>
      <c r="E3080" s="11">
        <v>1</v>
      </c>
      <c r="F3080" s="11">
        <v>0</v>
      </c>
      <c r="G3080" s="11">
        <v>0</v>
      </c>
      <c r="H3080" s="11">
        <v>73.428942397</v>
      </c>
      <c r="I3080" s="11">
        <v>1</v>
      </c>
      <c r="J3080" s="11">
        <v>9</v>
      </c>
      <c r="K3080" s="11">
        <v>40.829128728000001</v>
      </c>
      <c r="L3080" s="11" t="s">
        <v>20</v>
      </c>
      <c r="M3080" s="11" t="s">
        <v>15</v>
      </c>
      <c r="N3080" s="11">
        <f t="shared" si="336"/>
        <v>0</v>
      </c>
      <c r="O3080" s="11">
        <f t="shared" si="337"/>
        <v>0</v>
      </c>
      <c r="P3080" s="11">
        <f t="shared" si="338"/>
        <v>0</v>
      </c>
      <c r="Q3080" s="11">
        <f t="shared" si="339"/>
        <v>1</v>
      </c>
      <c r="R3080" s="11">
        <f t="shared" si="340"/>
        <v>0</v>
      </c>
      <c r="S3080" s="11">
        <f t="shared" si="341"/>
        <v>0</v>
      </c>
      <c r="T3080" s="9">
        <f t="shared" si="342"/>
        <v>0</v>
      </c>
    </row>
    <row r="3081" spans="1:20" ht="15" customHeight="1" x14ac:dyDescent="0.75">
      <c r="A3081" s="10">
        <v>0</v>
      </c>
      <c r="B3081" s="11">
        <v>16700</v>
      </c>
      <c r="C3081" s="11">
        <v>29404</v>
      </c>
      <c r="D3081" s="11">
        <v>45209</v>
      </c>
      <c r="E3081" s="11">
        <v>20</v>
      </c>
      <c r="F3081" s="11">
        <v>0</v>
      </c>
      <c r="G3081" s="11">
        <v>1</v>
      </c>
      <c r="H3081" s="11">
        <v>195.55232960999999</v>
      </c>
      <c r="I3081" s="11">
        <v>2</v>
      </c>
      <c r="J3081" s="11">
        <v>16</v>
      </c>
      <c r="K3081" s="11">
        <v>31.058084363999999</v>
      </c>
      <c r="L3081" s="11" t="s">
        <v>20</v>
      </c>
      <c r="M3081" s="11" t="s">
        <v>18</v>
      </c>
      <c r="N3081" s="11">
        <f t="shared" si="336"/>
        <v>0</v>
      </c>
      <c r="O3081" s="11">
        <f t="shared" si="337"/>
        <v>0</v>
      </c>
      <c r="P3081" s="11">
        <f t="shared" si="338"/>
        <v>0</v>
      </c>
      <c r="Q3081" s="11">
        <f t="shared" si="339"/>
        <v>0</v>
      </c>
      <c r="R3081" s="11">
        <f t="shared" si="340"/>
        <v>0</v>
      </c>
      <c r="S3081" s="11">
        <f t="shared" si="341"/>
        <v>1</v>
      </c>
      <c r="T3081" s="9">
        <f t="shared" si="342"/>
        <v>0</v>
      </c>
    </row>
    <row r="3082" spans="1:20" ht="15" customHeight="1" x14ac:dyDescent="0.75">
      <c r="A3082" s="10">
        <v>0</v>
      </c>
      <c r="B3082" s="11">
        <v>16700</v>
      </c>
      <c r="C3082" s="11">
        <v>12830</v>
      </c>
      <c r="D3082" s="11">
        <v>56465</v>
      </c>
      <c r="E3082" s="11">
        <v>3</v>
      </c>
      <c r="F3082" s="11">
        <v>0</v>
      </c>
      <c r="G3082" s="11">
        <v>0</v>
      </c>
      <c r="H3082" s="11">
        <v>301.14852230999998</v>
      </c>
      <c r="I3082" s="11">
        <v>0</v>
      </c>
      <c r="J3082" s="11">
        <v>15</v>
      </c>
      <c r="K3082" s="11">
        <v>18.251480864000001</v>
      </c>
      <c r="L3082" s="11" t="s">
        <v>20</v>
      </c>
      <c r="M3082" s="11" t="s">
        <v>18</v>
      </c>
      <c r="N3082" s="11">
        <f t="shared" si="336"/>
        <v>0</v>
      </c>
      <c r="O3082" s="11">
        <f t="shared" si="337"/>
        <v>0</v>
      </c>
      <c r="P3082" s="11">
        <f t="shared" si="338"/>
        <v>0</v>
      </c>
      <c r="Q3082" s="11">
        <f t="shared" si="339"/>
        <v>0</v>
      </c>
      <c r="R3082" s="11">
        <f t="shared" si="340"/>
        <v>0</v>
      </c>
      <c r="S3082" s="11">
        <f t="shared" si="341"/>
        <v>1</v>
      </c>
      <c r="T3082" s="9">
        <f t="shared" si="342"/>
        <v>0</v>
      </c>
    </row>
    <row r="3083" spans="1:20" ht="15" customHeight="1" x14ac:dyDescent="0.75">
      <c r="A3083" s="10">
        <v>0</v>
      </c>
      <c r="B3083" s="11">
        <v>16700</v>
      </c>
      <c r="C3083" s="11">
        <v>53423</v>
      </c>
      <c r="D3083" s="11">
        <v>85685</v>
      </c>
      <c r="E3083" s="11">
        <v>5</v>
      </c>
      <c r="F3083" s="11">
        <v>0</v>
      </c>
      <c r="G3083" s="11">
        <v>0</v>
      </c>
      <c r="H3083" s="11">
        <v>109.42942825999999</v>
      </c>
      <c r="I3083" s="11">
        <v>0</v>
      </c>
      <c r="J3083" s="11">
        <v>12</v>
      </c>
      <c r="K3083" s="11">
        <v>28.160611312</v>
      </c>
      <c r="L3083" s="11" t="s">
        <v>13</v>
      </c>
      <c r="M3083" s="11" t="s">
        <v>18</v>
      </c>
      <c r="N3083" s="11">
        <f t="shared" si="336"/>
        <v>1</v>
      </c>
      <c r="O3083" s="11">
        <f t="shared" si="337"/>
        <v>0</v>
      </c>
      <c r="P3083" s="11">
        <f t="shared" si="338"/>
        <v>0</v>
      </c>
      <c r="Q3083" s="11">
        <f t="shared" si="339"/>
        <v>0</v>
      </c>
      <c r="R3083" s="11">
        <f t="shared" si="340"/>
        <v>0</v>
      </c>
      <c r="S3083" s="11">
        <f t="shared" si="341"/>
        <v>1</v>
      </c>
      <c r="T3083" s="9">
        <f t="shared" si="342"/>
        <v>109.42942825999999</v>
      </c>
    </row>
    <row r="3084" spans="1:20" ht="15" customHeight="1" x14ac:dyDescent="0.75">
      <c r="A3084" s="10">
        <v>0</v>
      </c>
      <c r="B3084" s="11">
        <v>16700</v>
      </c>
      <c r="C3084" s="11">
        <v>5106</v>
      </c>
      <c r="D3084" s="11">
        <v>93277</v>
      </c>
      <c r="E3084" s="11">
        <v>14</v>
      </c>
      <c r="F3084" s="11">
        <v>0</v>
      </c>
      <c r="G3084" s="11">
        <v>0</v>
      </c>
      <c r="H3084" s="11">
        <v>269.96268873000002</v>
      </c>
      <c r="I3084" s="11">
        <v>0</v>
      </c>
      <c r="J3084" s="11">
        <v>23</v>
      </c>
      <c r="K3084" s="11">
        <v>29.875928067</v>
      </c>
      <c r="L3084" s="11" t="s">
        <v>13</v>
      </c>
      <c r="M3084" s="11" t="s">
        <v>14</v>
      </c>
      <c r="N3084" s="11">
        <f t="shared" si="336"/>
        <v>1</v>
      </c>
      <c r="O3084" s="11">
        <f t="shared" si="337"/>
        <v>0</v>
      </c>
      <c r="P3084" s="11">
        <f t="shared" si="338"/>
        <v>1</v>
      </c>
      <c r="Q3084" s="11">
        <f t="shared" si="339"/>
        <v>0</v>
      </c>
      <c r="R3084" s="11">
        <f t="shared" si="340"/>
        <v>0</v>
      </c>
      <c r="S3084" s="11">
        <f t="shared" si="341"/>
        <v>0</v>
      </c>
      <c r="T3084" s="9">
        <f t="shared" si="342"/>
        <v>269.96268873000002</v>
      </c>
    </row>
    <row r="3085" spans="1:20" ht="15" customHeight="1" x14ac:dyDescent="0.75">
      <c r="A3085" s="10">
        <v>0</v>
      </c>
      <c r="B3085" s="11">
        <v>16700</v>
      </c>
      <c r="C3085" s="11">
        <v>105556</v>
      </c>
      <c r="D3085" s="11">
        <v>136568</v>
      </c>
      <c r="E3085" s="11">
        <v>0</v>
      </c>
      <c r="F3085" s="11">
        <v>0</v>
      </c>
      <c r="G3085" s="11">
        <v>0</v>
      </c>
      <c r="H3085" s="11">
        <v>273.72507278</v>
      </c>
      <c r="I3085" s="11">
        <v>0</v>
      </c>
      <c r="J3085" s="11">
        <v>47</v>
      </c>
      <c r="K3085" s="11">
        <v>40.041684652000001</v>
      </c>
      <c r="L3085" s="11" t="s">
        <v>20</v>
      </c>
      <c r="M3085" s="11" t="s">
        <v>14</v>
      </c>
      <c r="N3085" s="11">
        <f t="shared" si="336"/>
        <v>0</v>
      </c>
      <c r="O3085" s="11">
        <f t="shared" si="337"/>
        <v>0</v>
      </c>
      <c r="P3085" s="11">
        <f t="shared" si="338"/>
        <v>1</v>
      </c>
      <c r="Q3085" s="11">
        <f t="shared" si="339"/>
        <v>0</v>
      </c>
      <c r="R3085" s="11">
        <f t="shared" si="340"/>
        <v>0</v>
      </c>
      <c r="S3085" s="11">
        <f t="shared" si="341"/>
        <v>0</v>
      </c>
      <c r="T3085" s="9">
        <f t="shared" si="342"/>
        <v>0</v>
      </c>
    </row>
    <row r="3086" spans="1:20" ht="15" customHeight="1" x14ac:dyDescent="0.75">
      <c r="A3086" s="10">
        <v>0</v>
      </c>
      <c r="B3086" s="11">
        <v>16800</v>
      </c>
      <c r="C3086" s="11">
        <v>57329</v>
      </c>
      <c r="D3086" s="11">
        <v>83695</v>
      </c>
      <c r="E3086" s="11">
        <v>3</v>
      </c>
      <c r="F3086" s="11">
        <v>0</v>
      </c>
      <c r="G3086" s="11">
        <v>0</v>
      </c>
      <c r="H3086" s="11">
        <v>294.99970155</v>
      </c>
      <c r="I3086" s="11">
        <v>2</v>
      </c>
      <c r="J3086" s="11">
        <v>16</v>
      </c>
      <c r="K3086" s="11">
        <v>40.625052691</v>
      </c>
      <c r="L3086" s="11" t="s">
        <v>20</v>
      </c>
      <c r="M3086" s="11" t="s">
        <v>14</v>
      </c>
      <c r="N3086" s="11">
        <f t="shared" si="336"/>
        <v>0</v>
      </c>
      <c r="O3086" s="11">
        <f t="shared" si="337"/>
        <v>0</v>
      </c>
      <c r="P3086" s="11">
        <f t="shared" si="338"/>
        <v>1</v>
      </c>
      <c r="Q3086" s="11">
        <f t="shared" si="339"/>
        <v>0</v>
      </c>
      <c r="R3086" s="11">
        <f t="shared" si="340"/>
        <v>0</v>
      </c>
      <c r="S3086" s="11">
        <f t="shared" si="341"/>
        <v>0</v>
      </c>
      <c r="T3086" s="9">
        <f t="shared" si="342"/>
        <v>0</v>
      </c>
    </row>
    <row r="3087" spans="1:20" ht="15" customHeight="1" x14ac:dyDescent="0.75">
      <c r="A3087" s="10">
        <v>0</v>
      </c>
      <c r="B3087" s="11">
        <v>16800</v>
      </c>
      <c r="C3087" s="11">
        <v>76852</v>
      </c>
      <c r="D3087" s="11">
        <v>90429</v>
      </c>
      <c r="E3087" s="11">
        <v>6</v>
      </c>
      <c r="F3087" s="11">
        <v>0</v>
      </c>
      <c r="G3087" s="11">
        <v>0</v>
      </c>
      <c r="H3087" s="11">
        <v>183.84300457000001</v>
      </c>
      <c r="I3087" s="11">
        <v>3</v>
      </c>
      <c r="J3087" s="11">
        <v>18</v>
      </c>
      <c r="K3087" s="11">
        <v>42.297091696000003</v>
      </c>
      <c r="L3087" s="11" t="s">
        <v>20</v>
      </c>
      <c r="M3087" s="11" t="s">
        <v>14</v>
      </c>
      <c r="N3087" s="11">
        <f t="shared" si="336"/>
        <v>0</v>
      </c>
      <c r="O3087" s="11">
        <f t="shared" si="337"/>
        <v>0</v>
      </c>
      <c r="P3087" s="11">
        <f t="shared" si="338"/>
        <v>1</v>
      </c>
      <c r="Q3087" s="11">
        <f t="shared" si="339"/>
        <v>0</v>
      </c>
      <c r="R3087" s="11">
        <f t="shared" si="340"/>
        <v>0</v>
      </c>
      <c r="S3087" s="11">
        <f t="shared" si="341"/>
        <v>0</v>
      </c>
      <c r="T3087" s="9">
        <f t="shared" si="342"/>
        <v>0</v>
      </c>
    </row>
    <row r="3088" spans="1:20" ht="15" customHeight="1" x14ac:dyDescent="0.75">
      <c r="A3088" s="10">
        <v>1</v>
      </c>
      <c r="B3088" s="11">
        <v>16800</v>
      </c>
      <c r="C3088" s="11">
        <v>44983</v>
      </c>
      <c r="D3088" s="11">
        <v>65000</v>
      </c>
      <c r="E3088" s="11">
        <v>4</v>
      </c>
      <c r="F3088" s="11">
        <v>2</v>
      </c>
      <c r="G3088" s="11">
        <v>1</v>
      </c>
      <c r="H3088" s="11">
        <v>77.033333333000002</v>
      </c>
      <c r="I3088" s="11">
        <v>6</v>
      </c>
      <c r="J3088" s="11">
        <v>43</v>
      </c>
      <c r="K3088" s="11"/>
      <c r="L3088" s="11" t="s">
        <v>20</v>
      </c>
      <c r="M3088" s="11" t="s">
        <v>16</v>
      </c>
      <c r="N3088" s="11">
        <f t="shared" si="336"/>
        <v>0</v>
      </c>
      <c r="O3088" s="11">
        <f t="shared" si="337"/>
        <v>0</v>
      </c>
      <c r="P3088" s="11">
        <f t="shared" si="338"/>
        <v>0</v>
      </c>
      <c r="Q3088" s="11">
        <f t="shared" si="339"/>
        <v>0</v>
      </c>
      <c r="R3088" s="11">
        <f t="shared" si="340"/>
        <v>1</v>
      </c>
      <c r="S3088" s="11">
        <f t="shared" si="341"/>
        <v>0</v>
      </c>
      <c r="T3088" s="9">
        <f t="shared" si="342"/>
        <v>0</v>
      </c>
    </row>
    <row r="3089" spans="1:20" ht="15" customHeight="1" x14ac:dyDescent="0.75">
      <c r="A3089" s="10">
        <v>1</v>
      </c>
      <c r="B3089" s="11">
        <v>16800</v>
      </c>
      <c r="C3089" s="11">
        <v>27623</v>
      </c>
      <c r="D3089" s="11">
        <v>88231</v>
      </c>
      <c r="E3089" s="11">
        <v>8</v>
      </c>
      <c r="F3089" s="11">
        <v>0</v>
      </c>
      <c r="G3089" s="11">
        <v>0</v>
      </c>
      <c r="H3089" s="11">
        <v>122.46327196</v>
      </c>
      <c r="I3089" s="11">
        <v>0</v>
      </c>
      <c r="J3089" s="11">
        <v>12</v>
      </c>
      <c r="K3089" s="11">
        <v>55.962022218999998</v>
      </c>
      <c r="L3089" s="11" t="s">
        <v>20</v>
      </c>
      <c r="M3089" s="11" t="s">
        <v>18</v>
      </c>
      <c r="N3089" s="11">
        <f t="shared" si="336"/>
        <v>0</v>
      </c>
      <c r="O3089" s="11">
        <f t="shared" si="337"/>
        <v>0</v>
      </c>
      <c r="P3089" s="11">
        <f t="shared" si="338"/>
        <v>0</v>
      </c>
      <c r="Q3089" s="11">
        <f t="shared" si="339"/>
        <v>0</v>
      </c>
      <c r="R3089" s="11">
        <f t="shared" si="340"/>
        <v>0</v>
      </c>
      <c r="S3089" s="11">
        <f t="shared" si="341"/>
        <v>1</v>
      </c>
      <c r="T3089" s="9">
        <f t="shared" si="342"/>
        <v>0</v>
      </c>
    </row>
    <row r="3090" spans="1:20" ht="15" customHeight="1" x14ac:dyDescent="0.75">
      <c r="A3090" s="10">
        <v>0</v>
      </c>
      <c r="B3090" s="11">
        <v>16800</v>
      </c>
      <c r="C3090" s="11">
        <v>56979</v>
      </c>
      <c r="D3090" s="11">
        <v>90008</v>
      </c>
      <c r="E3090" s="11">
        <v>10</v>
      </c>
      <c r="F3090" s="11">
        <v>0</v>
      </c>
      <c r="G3090" s="11">
        <v>2</v>
      </c>
      <c r="H3090" s="11">
        <v>178.92995639</v>
      </c>
      <c r="I3090" s="11">
        <v>1</v>
      </c>
      <c r="J3090" s="11">
        <v>12</v>
      </c>
      <c r="K3090" s="11">
        <v>27.816420302000001</v>
      </c>
      <c r="L3090" s="11" t="s">
        <v>13</v>
      </c>
      <c r="M3090" s="11" t="s">
        <v>18</v>
      </c>
      <c r="N3090" s="11">
        <f t="shared" si="336"/>
        <v>1</v>
      </c>
      <c r="O3090" s="11">
        <f t="shared" si="337"/>
        <v>0</v>
      </c>
      <c r="P3090" s="11">
        <f t="shared" si="338"/>
        <v>0</v>
      </c>
      <c r="Q3090" s="11">
        <f t="shared" si="339"/>
        <v>0</v>
      </c>
      <c r="R3090" s="11">
        <f t="shared" si="340"/>
        <v>0</v>
      </c>
      <c r="S3090" s="11">
        <f t="shared" si="341"/>
        <v>1</v>
      </c>
      <c r="T3090" s="9">
        <f t="shared" si="342"/>
        <v>178.92995639</v>
      </c>
    </row>
    <row r="3091" spans="1:20" ht="15" customHeight="1" x14ac:dyDescent="0.75">
      <c r="A3091" s="10">
        <v>1</v>
      </c>
      <c r="B3091" s="11">
        <v>16800</v>
      </c>
      <c r="C3091" s="11">
        <v>69284</v>
      </c>
      <c r="D3091" s="11"/>
      <c r="E3091" s="11">
        <v>21</v>
      </c>
      <c r="F3091" s="11">
        <v>0</v>
      </c>
      <c r="G3091" s="11">
        <v>0</v>
      </c>
      <c r="H3091" s="11">
        <v>190.69331374999999</v>
      </c>
      <c r="I3091" s="11">
        <v>1</v>
      </c>
      <c r="J3091" s="11">
        <v>20</v>
      </c>
      <c r="K3091" s="11">
        <v>35.894025859000003</v>
      </c>
      <c r="L3091" s="11" t="s">
        <v>20</v>
      </c>
      <c r="M3091" s="11" t="s">
        <v>15</v>
      </c>
      <c r="N3091" s="11">
        <f t="shared" si="336"/>
        <v>0</v>
      </c>
      <c r="O3091" s="11">
        <f t="shared" si="337"/>
        <v>0</v>
      </c>
      <c r="P3091" s="11">
        <f t="shared" si="338"/>
        <v>0</v>
      </c>
      <c r="Q3091" s="11">
        <f t="shared" si="339"/>
        <v>1</v>
      </c>
      <c r="R3091" s="11">
        <f t="shared" si="340"/>
        <v>0</v>
      </c>
      <c r="S3091" s="11">
        <f t="shared" si="341"/>
        <v>0</v>
      </c>
      <c r="T3091" s="9">
        <f t="shared" si="342"/>
        <v>0</v>
      </c>
    </row>
    <row r="3092" spans="1:20" ht="15" customHeight="1" x14ac:dyDescent="0.75">
      <c r="A3092" s="10">
        <v>0</v>
      </c>
      <c r="B3092" s="11">
        <v>16800</v>
      </c>
      <c r="C3092" s="11">
        <v>50050</v>
      </c>
      <c r="D3092" s="11">
        <v>140222</v>
      </c>
      <c r="E3092" s="11">
        <v>4</v>
      </c>
      <c r="F3092" s="11">
        <v>0</v>
      </c>
      <c r="G3092" s="11">
        <v>0</v>
      </c>
      <c r="H3092" s="11">
        <v>272.49983533</v>
      </c>
      <c r="I3092" s="11">
        <v>5</v>
      </c>
      <c r="J3092" s="11">
        <v>43</v>
      </c>
      <c r="K3092" s="11">
        <v>40.033378243000001</v>
      </c>
      <c r="L3092" s="11" t="s">
        <v>20</v>
      </c>
      <c r="M3092" s="11" t="s">
        <v>14</v>
      </c>
      <c r="N3092" s="11">
        <f t="shared" si="336"/>
        <v>0</v>
      </c>
      <c r="O3092" s="11">
        <f t="shared" si="337"/>
        <v>0</v>
      </c>
      <c r="P3092" s="11">
        <f t="shared" si="338"/>
        <v>1</v>
      </c>
      <c r="Q3092" s="11">
        <f t="shared" si="339"/>
        <v>0</v>
      </c>
      <c r="R3092" s="11">
        <f t="shared" si="340"/>
        <v>0</v>
      </c>
      <c r="S3092" s="11">
        <f t="shared" si="341"/>
        <v>0</v>
      </c>
      <c r="T3092" s="9">
        <f t="shared" si="342"/>
        <v>0</v>
      </c>
    </row>
    <row r="3093" spans="1:20" ht="15" customHeight="1" x14ac:dyDescent="0.75">
      <c r="A3093" s="10">
        <v>0</v>
      </c>
      <c r="B3093" s="11">
        <v>16800</v>
      </c>
      <c r="C3093" s="11">
        <v>23670</v>
      </c>
      <c r="D3093" s="11">
        <v>41879</v>
      </c>
      <c r="E3093" s="11">
        <v>17</v>
      </c>
      <c r="F3093" s="11">
        <v>1</v>
      </c>
      <c r="G3093" s="11">
        <v>0</v>
      </c>
      <c r="H3093" s="11">
        <v>106.39856974999999</v>
      </c>
      <c r="I3093" s="11">
        <v>0</v>
      </c>
      <c r="J3093" s="11">
        <v>17</v>
      </c>
      <c r="K3093" s="11">
        <v>26.696716260999999</v>
      </c>
      <c r="L3093" s="11" t="s">
        <v>20</v>
      </c>
      <c r="M3093" s="11" t="s">
        <v>17</v>
      </c>
      <c r="N3093" s="11">
        <f t="shared" si="336"/>
        <v>0</v>
      </c>
      <c r="O3093" s="11">
        <f t="shared" si="337"/>
        <v>1</v>
      </c>
      <c r="P3093" s="11">
        <f t="shared" si="338"/>
        <v>0</v>
      </c>
      <c r="Q3093" s="11">
        <f t="shared" si="339"/>
        <v>0</v>
      </c>
      <c r="R3093" s="11">
        <f t="shared" si="340"/>
        <v>0</v>
      </c>
      <c r="S3093" s="11">
        <f t="shared" si="341"/>
        <v>0</v>
      </c>
      <c r="T3093" s="9">
        <f t="shared" si="342"/>
        <v>0</v>
      </c>
    </row>
    <row r="3094" spans="1:20" ht="15" customHeight="1" x14ac:dyDescent="0.75">
      <c r="A3094" s="10">
        <v>0</v>
      </c>
      <c r="B3094" s="11">
        <v>16800</v>
      </c>
      <c r="C3094" s="11">
        <v>62557</v>
      </c>
      <c r="D3094" s="11">
        <v>95747</v>
      </c>
      <c r="E3094" s="11">
        <v>0</v>
      </c>
      <c r="F3094" s="11">
        <v>0</v>
      </c>
      <c r="G3094" s="11">
        <v>0</v>
      </c>
      <c r="H3094" s="11">
        <v>188.18900504000001</v>
      </c>
      <c r="I3094" s="11">
        <v>1</v>
      </c>
      <c r="J3094" s="11">
        <v>31</v>
      </c>
      <c r="K3094" s="11">
        <v>35.285844744000002</v>
      </c>
      <c r="L3094" s="11" t="s">
        <v>20</v>
      </c>
      <c r="M3094" s="11" t="s">
        <v>14</v>
      </c>
      <c r="N3094" s="11">
        <f t="shared" si="336"/>
        <v>0</v>
      </c>
      <c r="O3094" s="11">
        <f t="shared" si="337"/>
        <v>0</v>
      </c>
      <c r="P3094" s="11">
        <f t="shared" si="338"/>
        <v>1</v>
      </c>
      <c r="Q3094" s="11">
        <f t="shared" si="339"/>
        <v>0</v>
      </c>
      <c r="R3094" s="11">
        <f t="shared" si="340"/>
        <v>0</v>
      </c>
      <c r="S3094" s="11">
        <f t="shared" si="341"/>
        <v>0</v>
      </c>
      <c r="T3094" s="9">
        <f t="shared" si="342"/>
        <v>0</v>
      </c>
    </row>
    <row r="3095" spans="1:20" ht="15" customHeight="1" x14ac:dyDescent="0.75">
      <c r="A3095" s="10">
        <v>1</v>
      </c>
      <c r="B3095" s="11">
        <v>16800</v>
      </c>
      <c r="C3095" s="11">
        <v>16204</v>
      </c>
      <c r="D3095" s="11">
        <v>27781</v>
      </c>
      <c r="E3095" s="11">
        <v>1</v>
      </c>
      <c r="F3095" s="11">
        <v>10</v>
      </c>
      <c r="G3095" s="11">
        <v>0</v>
      </c>
      <c r="H3095" s="11">
        <v>190.57709682000001</v>
      </c>
      <c r="I3095" s="11">
        <v>0</v>
      </c>
      <c r="J3095" s="11">
        <v>9</v>
      </c>
      <c r="K3095" s="11">
        <v>27.146885648000001</v>
      </c>
      <c r="L3095" s="11" t="s">
        <v>13</v>
      </c>
      <c r="M3095" s="11" t="s">
        <v>14</v>
      </c>
      <c r="N3095" s="11">
        <f t="shared" si="336"/>
        <v>1</v>
      </c>
      <c r="O3095" s="11">
        <f t="shared" si="337"/>
        <v>0</v>
      </c>
      <c r="P3095" s="11">
        <f t="shared" si="338"/>
        <v>1</v>
      </c>
      <c r="Q3095" s="11">
        <f t="shared" si="339"/>
        <v>0</v>
      </c>
      <c r="R3095" s="11">
        <f t="shared" si="340"/>
        <v>0</v>
      </c>
      <c r="S3095" s="11">
        <f t="shared" si="341"/>
        <v>0</v>
      </c>
      <c r="T3095" s="9">
        <f t="shared" si="342"/>
        <v>190.57709682000001</v>
      </c>
    </row>
    <row r="3096" spans="1:20" ht="15" customHeight="1" x14ac:dyDescent="0.75">
      <c r="A3096" s="10">
        <v>1</v>
      </c>
      <c r="B3096" s="11">
        <v>16800</v>
      </c>
      <c r="C3096" s="11">
        <v>113021</v>
      </c>
      <c r="D3096" s="11">
        <v>146222</v>
      </c>
      <c r="E3096" s="11">
        <v>5</v>
      </c>
      <c r="F3096" s="11">
        <v>3</v>
      </c>
      <c r="G3096" s="11">
        <v>2</v>
      </c>
      <c r="H3096" s="11">
        <v>123.89341974</v>
      </c>
      <c r="I3096" s="11">
        <v>2</v>
      </c>
      <c r="J3096" s="11">
        <v>65</v>
      </c>
      <c r="K3096" s="11">
        <v>62.559307822999997</v>
      </c>
      <c r="L3096" s="11"/>
      <c r="M3096" s="11" t="s">
        <v>17</v>
      </c>
      <c r="N3096" s="11">
        <f t="shared" si="336"/>
        <v>0</v>
      </c>
      <c r="O3096" s="11">
        <f t="shared" si="337"/>
        <v>1</v>
      </c>
      <c r="P3096" s="11">
        <f t="shared" si="338"/>
        <v>0</v>
      </c>
      <c r="Q3096" s="11">
        <f t="shared" si="339"/>
        <v>0</v>
      </c>
      <c r="R3096" s="11">
        <f t="shared" si="340"/>
        <v>0</v>
      </c>
      <c r="S3096" s="11">
        <f t="shared" si="341"/>
        <v>0</v>
      </c>
      <c r="T3096" s="9">
        <f t="shared" si="342"/>
        <v>0</v>
      </c>
    </row>
    <row r="3097" spans="1:20" ht="15" customHeight="1" x14ac:dyDescent="0.75">
      <c r="A3097" s="10">
        <v>0</v>
      </c>
      <c r="B3097" s="11">
        <v>16800</v>
      </c>
      <c r="C3097" s="11">
        <v>67049</v>
      </c>
      <c r="D3097" s="11">
        <v>89729</v>
      </c>
      <c r="E3097" s="11"/>
      <c r="F3097" s="11">
        <v>0</v>
      </c>
      <c r="G3097" s="11">
        <v>0</v>
      </c>
      <c r="H3097" s="11">
        <v>286.37512856000001</v>
      </c>
      <c r="I3097" s="11">
        <v>0</v>
      </c>
      <c r="J3097" s="11">
        <v>20</v>
      </c>
      <c r="K3097" s="11">
        <v>28.739128015999999</v>
      </c>
      <c r="L3097" s="11" t="s">
        <v>13</v>
      </c>
      <c r="M3097" s="11" t="s">
        <v>14</v>
      </c>
      <c r="N3097" s="11">
        <f t="shared" si="336"/>
        <v>1</v>
      </c>
      <c r="O3097" s="11">
        <f t="shared" si="337"/>
        <v>0</v>
      </c>
      <c r="P3097" s="11">
        <f t="shared" si="338"/>
        <v>1</v>
      </c>
      <c r="Q3097" s="11">
        <f t="shared" si="339"/>
        <v>0</v>
      </c>
      <c r="R3097" s="11">
        <f t="shared" si="340"/>
        <v>0</v>
      </c>
      <c r="S3097" s="11">
        <f t="shared" si="341"/>
        <v>0</v>
      </c>
      <c r="T3097" s="9">
        <f t="shared" si="342"/>
        <v>286.37512856000001</v>
      </c>
    </row>
    <row r="3098" spans="1:20" ht="15" customHeight="1" x14ac:dyDescent="0.75">
      <c r="A3098" s="10">
        <v>0</v>
      </c>
      <c r="B3098" s="11">
        <v>16800</v>
      </c>
      <c r="C3098" s="11">
        <v>81820</v>
      </c>
      <c r="D3098" s="11">
        <v>100366</v>
      </c>
      <c r="E3098" s="11">
        <v>6</v>
      </c>
      <c r="F3098" s="11">
        <v>0</v>
      </c>
      <c r="G3098" s="11">
        <v>1</v>
      </c>
      <c r="H3098" s="11">
        <v>335.30032729999999</v>
      </c>
      <c r="I3098" s="11"/>
      <c r="J3098" s="11">
        <v>41</v>
      </c>
      <c r="K3098" s="11">
        <v>36.211626811999999</v>
      </c>
      <c r="L3098" s="11" t="s">
        <v>20</v>
      </c>
      <c r="M3098" s="11" t="s">
        <v>18</v>
      </c>
      <c r="N3098" s="11">
        <f t="shared" si="336"/>
        <v>0</v>
      </c>
      <c r="O3098" s="11">
        <f t="shared" si="337"/>
        <v>0</v>
      </c>
      <c r="P3098" s="11">
        <f t="shared" si="338"/>
        <v>0</v>
      </c>
      <c r="Q3098" s="11">
        <f t="shared" si="339"/>
        <v>0</v>
      </c>
      <c r="R3098" s="11">
        <f t="shared" si="340"/>
        <v>0</v>
      </c>
      <c r="S3098" s="11">
        <f t="shared" si="341"/>
        <v>1</v>
      </c>
      <c r="T3098" s="9">
        <f t="shared" si="342"/>
        <v>0</v>
      </c>
    </row>
    <row r="3099" spans="1:20" ht="15" customHeight="1" x14ac:dyDescent="0.75">
      <c r="A3099" s="10">
        <v>1</v>
      </c>
      <c r="B3099" s="11">
        <v>16800</v>
      </c>
      <c r="C3099" s="11">
        <v>87300</v>
      </c>
      <c r="D3099" s="11">
        <v>155500</v>
      </c>
      <c r="E3099" s="11">
        <v>3</v>
      </c>
      <c r="F3099" s="11">
        <v>0</v>
      </c>
      <c r="G3099" s="11">
        <v>0</v>
      </c>
      <c r="H3099" s="11">
        <v>1154.6333333</v>
      </c>
      <c r="I3099" s="11">
        <v>0</v>
      </c>
      <c r="J3099" s="11">
        <v>0</v>
      </c>
      <c r="K3099" s="11"/>
      <c r="L3099" s="11" t="s">
        <v>20</v>
      </c>
      <c r="M3099" s="11" t="s">
        <v>14</v>
      </c>
      <c r="N3099" s="11">
        <f t="shared" si="336"/>
        <v>0</v>
      </c>
      <c r="O3099" s="11">
        <f t="shared" si="337"/>
        <v>0</v>
      </c>
      <c r="P3099" s="11">
        <f t="shared" si="338"/>
        <v>1</v>
      </c>
      <c r="Q3099" s="11">
        <f t="shared" si="339"/>
        <v>0</v>
      </c>
      <c r="R3099" s="11">
        <f t="shared" si="340"/>
        <v>0</v>
      </c>
      <c r="S3099" s="11">
        <f t="shared" si="341"/>
        <v>0</v>
      </c>
      <c r="T3099" s="9">
        <f t="shared" si="342"/>
        <v>0</v>
      </c>
    </row>
    <row r="3100" spans="1:20" ht="15" customHeight="1" x14ac:dyDescent="0.75">
      <c r="A3100" s="10">
        <v>1</v>
      </c>
      <c r="B3100" s="11">
        <v>16800</v>
      </c>
      <c r="C3100" s="11">
        <v>50445</v>
      </c>
      <c r="D3100" s="11">
        <v>71711</v>
      </c>
      <c r="E3100" s="11">
        <v>5</v>
      </c>
      <c r="F3100" s="11">
        <v>0</v>
      </c>
      <c r="G3100" s="11">
        <v>0</v>
      </c>
      <c r="H3100" s="11">
        <v>71.230761689000005</v>
      </c>
      <c r="I3100" s="11">
        <v>5</v>
      </c>
      <c r="J3100" s="11">
        <v>18</v>
      </c>
      <c r="K3100" s="11">
        <v>40.582913478000002</v>
      </c>
      <c r="L3100" s="11" t="s">
        <v>20</v>
      </c>
      <c r="M3100" s="11" t="s">
        <v>14</v>
      </c>
      <c r="N3100" s="11">
        <f t="shared" si="336"/>
        <v>0</v>
      </c>
      <c r="O3100" s="11">
        <f t="shared" si="337"/>
        <v>0</v>
      </c>
      <c r="P3100" s="11">
        <f t="shared" si="338"/>
        <v>1</v>
      </c>
      <c r="Q3100" s="11">
        <f t="shared" si="339"/>
        <v>0</v>
      </c>
      <c r="R3100" s="11">
        <f t="shared" si="340"/>
        <v>0</v>
      </c>
      <c r="S3100" s="11">
        <f t="shared" si="341"/>
        <v>0</v>
      </c>
      <c r="T3100" s="9">
        <f t="shared" si="342"/>
        <v>0</v>
      </c>
    </row>
    <row r="3101" spans="1:20" ht="15" customHeight="1" x14ac:dyDescent="0.75">
      <c r="A3101" s="10">
        <v>0</v>
      </c>
      <c r="B3101" s="11">
        <v>16800</v>
      </c>
      <c r="C3101" s="11">
        <v>73280</v>
      </c>
      <c r="D3101" s="11">
        <v>103067</v>
      </c>
      <c r="E3101" s="11">
        <v>1</v>
      </c>
      <c r="F3101" s="11">
        <v>0</v>
      </c>
      <c r="G3101" s="11">
        <v>0</v>
      </c>
      <c r="H3101" s="11">
        <v>140.36213401000001</v>
      </c>
      <c r="I3101" s="11">
        <v>0</v>
      </c>
      <c r="J3101" s="11">
        <v>17</v>
      </c>
      <c r="K3101" s="11">
        <v>34.002295373000003</v>
      </c>
      <c r="L3101" s="11" t="s">
        <v>20</v>
      </c>
      <c r="M3101" s="11" t="s">
        <v>14</v>
      </c>
      <c r="N3101" s="11">
        <f t="shared" si="336"/>
        <v>0</v>
      </c>
      <c r="O3101" s="11">
        <f t="shared" si="337"/>
        <v>0</v>
      </c>
      <c r="P3101" s="11">
        <f t="shared" si="338"/>
        <v>1</v>
      </c>
      <c r="Q3101" s="11">
        <f t="shared" si="339"/>
        <v>0</v>
      </c>
      <c r="R3101" s="11">
        <f t="shared" si="340"/>
        <v>0</v>
      </c>
      <c r="S3101" s="11">
        <f t="shared" si="341"/>
        <v>0</v>
      </c>
      <c r="T3101" s="9">
        <f t="shared" si="342"/>
        <v>0</v>
      </c>
    </row>
    <row r="3102" spans="1:20" ht="15" customHeight="1" x14ac:dyDescent="0.75">
      <c r="A3102" s="10">
        <v>0</v>
      </c>
      <c r="B3102" s="11">
        <v>16800</v>
      </c>
      <c r="C3102" s="11">
        <v>102838</v>
      </c>
      <c r="D3102" s="11">
        <v>111319</v>
      </c>
      <c r="E3102" s="11">
        <v>1</v>
      </c>
      <c r="F3102" s="11">
        <v>0</v>
      </c>
      <c r="G3102" s="11">
        <v>0</v>
      </c>
      <c r="H3102" s="11">
        <v>257.32859660000003</v>
      </c>
      <c r="I3102" s="11">
        <v>0</v>
      </c>
      <c r="J3102" s="11">
        <v>34</v>
      </c>
      <c r="K3102" s="11">
        <v>27.576596890000001</v>
      </c>
      <c r="L3102" s="11" t="s">
        <v>20</v>
      </c>
      <c r="M3102" s="11" t="s">
        <v>15</v>
      </c>
      <c r="N3102" s="11">
        <f t="shared" si="336"/>
        <v>0</v>
      </c>
      <c r="O3102" s="11">
        <f t="shared" si="337"/>
        <v>0</v>
      </c>
      <c r="P3102" s="11">
        <f t="shared" si="338"/>
        <v>0</v>
      </c>
      <c r="Q3102" s="11">
        <f t="shared" si="339"/>
        <v>1</v>
      </c>
      <c r="R3102" s="11">
        <f t="shared" si="340"/>
        <v>0</v>
      </c>
      <c r="S3102" s="11">
        <f t="shared" si="341"/>
        <v>0</v>
      </c>
      <c r="T3102" s="9">
        <f t="shared" si="342"/>
        <v>0</v>
      </c>
    </row>
    <row r="3103" spans="1:20" ht="15" customHeight="1" x14ac:dyDescent="0.75">
      <c r="A3103" s="10">
        <v>0</v>
      </c>
      <c r="B3103" s="11">
        <v>16800</v>
      </c>
      <c r="C3103" s="11">
        <v>46312</v>
      </c>
      <c r="D3103" s="11">
        <v>67166</v>
      </c>
      <c r="E3103" s="11">
        <v>27</v>
      </c>
      <c r="F3103" s="11">
        <v>0</v>
      </c>
      <c r="G3103" s="11">
        <v>0</v>
      </c>
      <c r="H3103" s="11">
        <v>241.50838389</v>
      </c>
      <c r="I3103" s="11">
        <v>0</v>
      </c>
      <c r="J3103" s="11">
        <v>14</v>
      </c>
      <c r="K3103" s="11">
        <v>26.220717432000001</v>
      </c>
      <c r="L3103" s="11" t="s">
        <v>13</v>
      </c>
      <c r="M3103" s="11" t="s">
        <v>14</v>
      </c>
      <c r="N3103" s="11">
        <f t="shared" si="336"/>
        <v>1</v>
      </c>
      <c r="O3103" s="11">
        <f t="shared" si="337"/>
        <v>0</v>
      </c>
      <c r="P3103" s="11">
        <f t="shared" si="338"/>
        <v>1</v>
      </c>
      <c r="Q3103" s="11">
        <f t="shared" si="339"/>
        <v>0</v>
      </c>
      <c r="R3103" s="11">
        <f t="shared" si="340"/>
        <v>0</v>
      </c>
      <c r="S3103" s="11">
        <f t="shared" si="341"/>
        <v>0</v>
      </c>
      <c r="T3103" s="9">
        <f t="shared" si="342"/>
        <v>241.50838389</v>
      </c>
    </row>
    <row r="3104" spans="1:20" ht="15" customHeight="1" x14ac:dyDescent="0.75">
      <c r="A3104" s="10">
        <v>0</v>
      </c>
      <c r="B3104" s="11">
        <v>16800</v>
      </c>
      <c r="C3104" s="11">
        <v>50135</v>
      </c>
      <c r="D3104" s="11">
        <v>93772</v>
      </c>
      <c r="E3104" s="11">
        <v>5</v>
      </c>
      <c r="F3104" s="11">
        <v>0</v>
      </c>
      <c r="G3104" s="11">
        <v>0</v>
      </c>
      <c r="H3104" s="11">
        <v>126.48940505</v>
      </c>
      <c r="I3104" s="11">
        <v>2</v>
      </c>
      <c r="J3104" s="11">
        <v>21</v>
      </c>
      <c r="K3104" s="11">
        <v>35.856354887000002</v>
      </c>
      <c r="L3104" s="11" t="s">
        <v>20</v>
      </c>
      <c r="M3104" s="11" t="s">
        <v>18</v>
      </c>
      <c r="N3104" s="11">
        <f t="shared" si="336"/>
        <v>0</v>
      </c>
      <c r="O3104" s="11">
        <f t="shared" si="337"/>
        <v>0</v>
      </c>
      <c r="P3104" s="11">
        <f t="shared" si="338"/>
        <v>0</v>
      </c>
      <c r="Q3104" s="11">
        <f t="shared" si="339"/>
        <v>0</v>
      </c>
      <c r="R3104" s="11">
        <f t="shared" si="340"/>
        <v>0</v>
      </c>
      <c r="S3104" s="11">
        <f t="shared" si="341"/>
        <v>1</v>
      </c>
      <c r="T3104" s="9">
        <f t="shared" si="342"/>
        <v>0</v>
      </c>
    </row>
    <row r="3105" spans="1:20" ht="15" customHeight="1" x14ac:dyDescent="0.75">
      <c r="A3105" s="10">
        <v>0</v>
      </c>
      <c r="B3105" s="11">
        <v>16800</v>
      </c>
      <c r="C3105" s="11">
        <v>58193</v>
      </c>
      <c r="D3105" s="11">
        <v>82942</v>
      </c>
      <c r="E3105" s="11">
        <v>1</v>
      </c>
      <c r="F3105" s="11">
        <v>0</v>
      </c>
      <c r="G3105" s="11">
        <v>0</v>
      </c>
      <c r="H3105" s="11">
        <v>320.06300965999998</v>
      </c>
      <c r="I3105" s="11">
        <v>3</v>
      </c>
      <c r="J3105" s="11">
        <v>16</v>
      </c>
      <c r="K3105" s="11">
        <v>42.845962862999997</v>
      </c>
      <c r="L3105" s="11" t="s">
        <v>20</v>
      </c>
      <c r="M3105" s="11" t="s">
        <v>14</v>
      </c>
      <c r="N3105" s="11">
        <f t="shared" si="336"/>
        <v>0</v>
      </c>
      <c r="O3105" s="11">
        <f t="shared" si="337"/>
        <v>0</v>
      </c>
      <c r="P3105" s="11">
        <f t="shared" si="338"/>
        <v>1</v>
      </c>
      <c r="Q3105" s="11">
        <f t="shared" si="339"/>
        <v>0</v>
      </c>
      <c r="R3105" s="11">
        <f t="shared" si="340"/>
        <v>0</v>
      </c>
      <c r="S3105" s="11">
        <f t="shared" si="341"/>
        <v>0</v>
      </c>
      <c r="T3105" s="9">
        <f t="shared" si="342"/>
        <v>0</v>
      </c>
    </row>
    <row r="3106" spans="1:20" ht="15" customHeight="1" x14ac:dyDescent="0.75">
      <c r="A3106" s="10">
        <v>0</v>
      </c>
      <c r="B3106" s="11">
        <v>16800</v>
      </c>
      <c r="C3106" s="11">
        <v>39352</v>
      </c>
      <c r="D3106" s="11">
        <v>60943</v>
      </c>
      <c r="E3106" s="11">
        <v>25</v>
      </c>
      <c r="F3106" s="11">
        <v>0</v>
      </c>
      <c r="G3106" s="11">
        <v>0</v>
      </c>
      <c r="H3106" s="11">
        <v>237.76362330000001</v>
      </c>
      <c r="I3106" s="11">
        <v>0</v>
      </c>
      <c r="J3106" s="11">
        <v>13</v>
      </c>
      <c r="K3106" s="11">
        <v>25.439888235000002</v>
      </c>
      <c r="L3106" s="11" t="s">
        <v>13</v>
      </c>
      <c r="M3106" s="11" t="s">
        <v>14</v>
      </c>
      <c r="N3106" s="11">
        <f t="shared" si="336"/>
        <v>1</v>
      </c>
      <c r="O3106" s="11">
        <f t="shared" si="337"/>
        <v>0</v>
      </c>
      <c r="P3106" s="11">
        <f t="shared" si="338"/>
        <v>1</v>
      </c>
      <c r="Q3106" s="11">
        <f t="shared" si="339"/>
        <v>0</v>
      </c>
      <c r="R3106" s="11">
        <f t="shared" si="340"/>
        <v>0</v>
      </c>
      <c r="S3106" s="11">
        <f t="shared" si="341"/>
        <v>0</v>
      </c>
      <c r="T3106" s="9">
        <f t="shared" si="342"/>
        <v>237.76362330000001</v>
      </c>
    </row>
    <row r="3107" spans="1:20" ht="15" customHeight="1" x14ac:dyDescent="0.75">
      <c r="A3107" s="10">
        <v>0</v>
      </c>
      <c r="B3107" s="11">
        <v>16800</v>
      </c>
      <c r="C3107" s="11">
        <v>144756</v>
      </c>
      <c r="D3107" s="11">
        <v>183810</v>
      </c>
      <c r="E3107" s="11">
        <v>11</v>
      </c>
      <c r="F3107" s="11">
        <v>0</v>
      </c>
      <c r="G3107" s="11">
        <v>0</v>
      </c>
      <c r="H3107" s="11">
        <v>243.54225493999999</v>
      </c>
      <c r="I3107" s="11">
        <v>0</v>
      </c>
      <c r="J3107" s="11">
        <v>20</v>
      </c>
      <c r="K3107" s="11">
        <v>26.733982834999999</v>
      </c>
      <c r="L3107" s="11" t="s">
        <v>20</v>
      </c>
      <c r="M3107" s="11" t="s">
        <v>17</v>
      </c>
      <c r="N3107" s="11">
        <f t="shared" si="336"/>
        <v>0</v>
      </c>
      <c r="O3107" s="11">
        <f t="shared" si="337"/>
        <v>1</v>
      </c>
      <c r="P3107" s="11">
        <f t="shared" si="338"/>
        <v>0</v>
      </c>
      <c r="Q3107" s="11">
        <f t="shared" si="339"/>
        <v>0</v>
      </c>
      <c r="R3107" s="11">
        <f t="shared" si="340"/>
        <v>0</v>
      </c>
      <c r="S3107" s="11">
        <f t="shared" si="341"/>
        <v>0</v>
      </c>
      <c r="T3107" s="9">
        <f t="shared" si="342"/>
        <v>0</v>
      </c>
    </row>
    <row r="3108" spans="1:20" ht="15" customHeight="1" x14ac:dyDescent="0.75">
      <c r="A3108" s="10">
        <v>0</v>
      </c>
      <c r="B3108" s="11">
        <v>16800</v>
      </c>
      <c r="C3108" s="11">
        <v>94851</v>
      </c>
      <c r="D3108" s="11">
        <v>119053</v>
      </c>
      <c r="E3108" s="11">
        <v>2</v>
      </c>
      <c r="F3108" s="11">
        <v>0</v>
      </c>
      <c r="G3108" s="11">
        <v>1</v>
      </c>
      <c r="H3108" s="11">
        <v>270.99861110000001</v>
      </c>
      <c r="I3108" s="11">
        <v>1</v>
      </c>
      <c r="J3108" s="11">
        <v>34</v>
      </c>
      <c r="K3108" s="11">
        <v>27.009239289</v>
      </c>
      <c r="L3108" s="11" t="s">
        <v>20</v>
      </c>
      <c r="M3108" s="11" t="s">
        <v>15</v>
      </c>
      <c r="N3108" s="11">
        <f t="shared" si="336"/>
        <v>0</v>
      </c>
      <c r="O3108" s="11">
        <f t="shared" si="337"/>
        <v>0</v>
      </c>
      <c r="P3108" s="11">
        <f t="shared" si="338"/>
        <v>0</v>
      </c>
      <c r="Q3108" s="11">
        <f t="shared" si="339"/>
        <v>1</v>
      </c>
      <c r="R3108" s="11">
        <f t="shared" si="340"/>
        <v>0</v>
      </c>
      <c r="S3108" s="11">
        <f t="shared" si="341"/>
        <v>0</v>
      </c>
      <c r="T3108" s="9">
        <f t="shared" si="342"/>
        <v>0</v>
      </c>
    </row>
    <row r="3109" spans="1:20" ht="15" customHeight="1" x14ac:dyDescent="0.75">
      <c r="A3109" s="10">
        <v>0</v>
      </c>
      <c r="B3109" s="11">
        <v>16800</v>
      </c>
      <c r="C3109" s="11">
        <v>115870</v>
      </c>
      <c r="D3109" s="11">
        <v>130809</v>
      </c>
      <c r="E3109" s="11">
        <v>15</v>
      </c>
      <c r="F3109" s="11">
        <v>0</v>
      </c>
      <c r="G3109" s="11">
        <v>0</v>
      </c>
      <c r="H3109" s="11">
        <v>177.63228247999999</v>
      </c>
      <c r="I3109" s="11">
        <v>0</v>
      </c>
      <c r="J3109" s="11">
        <v>17</v>
      </c>
      <c r="K3109" s="11">
        <v>39.567208162</v>
      </c>
      <c r="L3109" s="11" t="s">
        <v>20</v>
      </c>
      <c r="M3109" s="11"/>
      <c r="N3109" s="11">
        <f t="shared" si="336"/>
        <v>0</v>
      </c>
      <c r="O3109" s="11">
        <f t="shared" si="337"/>
        <v>0</v>
      </c>
      <c r="P3109" s="11">
        <f t="shared" si="338"/>
        <v>0</v>
      </c>
      <c r="Q3109" s="11">
        <f t="shared" si="339"/>
        <v>0</v>
      </c>
      <c r="R3109" s="11">
        <f t="shared" si="340"/>
        <v>0</v>
      </c>
      <c r="S3109" s="11">
        <f t="shared" si="341"/>
        <v>0</v>
      </c>
      <c r="T3109" s="9">
        <f t="shared" si="342"/>
        <v>0</v>
      </c>
    </row>
    <row r="3110" spans="1:20" ht="15" customHeight="1" x14ac:dyDescent="0.75">
      <c r="A3110" s="10">
        <v>0</v>
      </c>
      <c r="B3110" s="11">
        <v>16900</v>
      </c>
      <c r="C3110" s="11">
        <v>131002</v>
      </c>
      <c r="D3110" s="11">
        <v>166859</v>
      </c>
      <c r="E3110" s="11">
        <v>4</v>
      </c>
      <c r="F3110" s="11">
        <v>0</v>
      </c>
      <c r="G3110" s="11">
        <v>0</v>
      </c>
      <c r="H3110" s="11">
        <v>135.85642315999999</v>
      </c>
      <c r="I3110" s="11">
        <v>0</v>
      </c>
      <c r="J3110" s="11">
        <v>20</v>
      </c>
      <c r="K3110" s="11">
        <v>28.151885280999998</v>
      </c>
      <c r="L3110" s="11" t="s">
        <v>20</v>
      </c>
      <c r="M3110" s="11" t="s">
        <v>15</v>
      </c>
      <c r="N3110" s="11">
        <f t="shared" si="336"/>
        <v>0</v>
      </c>
      <c r="O3110" s="11">
        <f t="shared" si="337"/>
        <v>0</v>
      </c>
      <c r="P3110" s="11">
        <f t="shared" si="338"/>
        <v>0</v>
      </c>
      <c r="Q3110" s="11">
        <f t="shared" si="339"/>
        <v>1</v>
      </c>
      <c r="R3110" s="11">
        <f t="shared" si="340"/>
        <v>0</v>
      </c>
      <c r="S3110" s="11">
        <f t="shared" si="341"/>
        <v>0</v>
      </c>
      <c r="T3110" s="9">
        <f t="shared" si="342"/>
        <v>0</v>
      </c>
    </row>
    <row r="3111" spans="1:20" ht="15" customHeight="1" x14ac:dyDescent="0.75">
      <c r="A3111" s="10">
        <v>0</v>
      </c>
      <c r="B3111" s="11">
        <v>16900</v>
      </c>
      <c r="C3111" s="11"/>
      <c r="D3111" s="11">
        <v>51549</v>
      </c>
      <c r="E3111" s="11">
        <v>1</v>
      </c>
      <c r="F3111" s="11">
        <v>0</v>
      </c>
      <c r="G3111" s="11">
        <v>0</v>
      </c>
      <c r="H3111" s="11">
        <v>75.413745563000006</v>
      </c>
      <c r="I3111" s="11">
        <v>1</v>
      </c>
      <c r="J3111" s="11">
        <v>8</v>
      </c>
      <c r="K3111" s="11">
        <v>40.628199232999997</v>
      </c>
      <c r="L3111" s="11" t="s">
        <v>20</v>
      </c>
      <c r="M3111" s="11" t="s">
        <v>15</v>
      </c>
      <c r="N3111" s="11">
        <f t="shared" si="336"/>
        <v>0</v>
      </c>
      <c r="O3111" s="11">
        <f t="shared" si="337"/>
        <v>0</v>
      </c>
      <c r="P3111" s="11">
        <f t="shared" si="338"/>
        <v>0</v>
      </c>
      <c r="Q3111" s="11">
        <f t="shared" si="339"/>
        <v>1</v>
      </c>
      <c r="R3111" s="11">
        <f t="shared" si="340"/>
        <v>0</v>
      </c>
      <c r="S3111" s="11">
        <f t="shared" si="341"/>
        <v>0</v>
      </c>
      <c r="T3111" s="9">
        <f t="shared" si="342"/>
        <v>0</v>
      </c>
    </row>
    <row r="3112" spans="1:20" ht="15" customHeight="1" x14ac:dyDescent="0.75">
      <c r="A3112" s="10">
        <v>0</v>
      </c>
      <c r="B3112" s="11">
        <v>16900</v>
      </c>
      <c r="C3112" s="11">
        <v>30856</v>
      </c>
      <c r="D3112" s="11">
        <v>56961</v>
      </c>
      <c r="E3112" s="11">
        <v>11</v>
      </c>
      <c r="F3112" s="11">
        <v>0</v>
      </c>
      <c r="G3112" s="11">
        <v>0</v>
      </c>
      <c r="H3112" s="11">
        <v>116.81770736999999</v>
      </c>
      <c r="I3112" s="11">
        <v>1</v>
      </c>
      <c r="J3112" s="11">
        <v>10</v>
      </c>
      <c r="K3112" s="11">
        <v>20.344582167999999</v>
      </c>
      <c r="L3112" s="11" t="s">
        <v>13</v>
      </c>
      <c r="M3112" s="11" t="s">
        <v>14</v>
      </c>
      <c r="N3112" s="11">
        <f t="shared" si="336"/>
        <v>1</v>
      </c>
      <c r="O3112" s="11">
        <f t="shared" si="337"/>
        <v>0</v>
      </c>
      <c r="P3112" s="11">
        <f t="shared" si="338"/>
        <v>1</v>
      </c>
      <c r="Q3112" s="11">
        <f t="shared" si="339"/>
        <v>0</v>
      </c>
      <c r="R3112" s="11">
        <f t="shared" si="340"/>
        <v>0</v>
      </c>
      <c r="S3112" s="11">
        <f t="shared" si="341"/>
        <v>0</v>
      </c>
      <c r="T3112" s="9">
        <f t="shared" si="342"/>
        <v>116.81770736999999</v>
      </c>
    </row>
    <row r="3113" spans="1:20" ht="15" customHeight="1" x14ac:dyDescent="0.75">
      <c r="A3113" s="10">
        <v>0</v>
      </c>
      <c r="B3113" s="11">
        <v>16900</v>
      </c>
      <c r="C3113" s="11">
        <v>71672</v>
      </c>
      <c r="D3113" s="11">
        <v>96677</v>
      </c>
      <c r="E3113" s="11">
        <v>1</v>
      </c>
      <c r="F3113" s="11">
        <v>0</v>
      </c>
      <c r="G3113" s="11">
        <v>0</v>
      </c>
      <c r="H3113" s="11">
        <v>153.79169482</v>
      </c>
      <c r="I3113" s="11">
        <v>0</v>
      </c>
      <c r="J3113" s="11">
        <v>30</v>
      </c>
      <c r="K3113" s="11">
        <v>35.327836167999997</v>
      </c>
      <c r="L3113" s="11" t="s">
        <v>20</v>
      </c>
      <c r="M3113" s="11" t="s">
        <v>14</v>
      </c>
      <c r="N3113" s="11">
        <f t="shared" si="336"/>
        <v>0</v>
      </c>
      <c r="O3113" s="11">
        <f t="shared" si="337"/>
        <v>0</v>
      </c>
      <c r="P3113" s="11">
        <f t="shared" si="338"/>
        <v>1</v>
      </c>
      <c r="Q3113" s="11">
        <f t="shared" si="339"/>
        <v>0</v>
      </c>
      <c r="R3113" s="11">
        <f t="shared" si="340"/>
        <v>0</v>
      </c>
      <c r="S3113" s="11">
        <f t="shared" si="341"/>
        <v>0</v>
      </c>
      <c r="T3113" s="9">
        <f t="shared" si="342"/>
        <v>0</v>
      </c>
    </row>
    <row r="3114" spans="1:20" ht="15" customHeight="1" x14ac:dyDescent="0.75">
      <c r="A3114" s="10">
        <v>0</v>
      </c>
      <c r="B3114" s="11">
        <v>16900</v>
      </c>
      <c r="C3114" s="11">
        <v>47129</v>
      </c>
      <c r="D3114" s="11">
        <v>62342</v>
      </c>
      <c r="E3114" s="11">
        <v>15</v>
      </c>
      <c r="F3114" s="11">
        <v>0</v>
      </c>
      <c r="G3114" s="11">
        <v>0</v>
      </c>
      <c r="H3114" s="11">
        <v>290.14892121999998</v>
      </c>
      <c r="I3114" s="11">
        <v>0</v>
      </c>
      <c r="J3114" s="11">
        <v>21</v>
      </c>
      <c r="K3114" s="11">
        <v>30.318596795000001</v>
      </c>
      <c r="L3114" s="11" t="s">
        <v>20</v>
      </c>
      <c r="M3114" s="11" t="s">
        <v>14</v>
      </c>
      <c r="N3114" s="11">
        <f t="shared" si="336"/>
        <v>0</v>
      </c>
      <c r="O3114" s="11">
        <f t="shared" si="337"/>
        <v>0</v>
      </c>
      <c r="P3114" s="11">
        <f t="shared" si="338"/>
        <v>1</v>
      </c>
      <c r="Q3114" s="11">
        <f t="shared" si="339"/>
        <v>0</v>
      </c>
      <c r="R3114" s="11">
        <f t="shared" si="340"/>
        <v>0</v>
      </c>
      <c r="S3114" s="11">
        <f t="shared" si="341"/>
        <v>0</v>
      </c>
      <c r="T3114" s="9">
        <f t="shared" si="342"/>
        <v>0</v>
      </c>
    </row>
    <row r="3115" spans="1:20" ht="15" customHeight="1" x14ac:dyDescent="0.75">
      <c r="A3115" s="10">
        <v>0</v>
      </c>
      <c r="B3115" s="11">
        <v>16900</v>
      </c>
      <c r="C3115" s="11">
        <v>31143</v>
      </c>
      <c r="D3115" s="11">
        <v>75125</v>
      </c>
      <c r="E3115" s="11"/>
      <c r="F3115" s="11">
        <v>1</v>
      </c>
      <c r="G3115" s="11">
        <v>0</v>
      </c>
      <c r="H3115" s="11">
        <v>237.17904541999999</v>
      </c>
      <c r="I3115" s="11">
        <v>0</v>
      </c>
      <c r="J3115" s="11">
        <v>49</v>
      </c>
      <c r="K3115" s="11">
        <v>42.132280565000002</v>
      </c>
      <c r="L3115" s="11" t="s">
        <v>13</v>
      </c>
      <c r="M3115" s="11" t="s">
        <v>14</v>
      </c>
      <c r="N3115" s="11">
        <f t="shared" si="336"/>
        <v>1</v>
      </c>
      <c r="O3115" s="11">
        <f t="shared" si="337"/>
        <v>0</v>
      </c>
      <c r="P3115" s="11">
        <f t="shared" si="338"/>
        <v>1</v>
      </c>
      <c r="Q3115" s="11">
        <f t="shared" si="339"/>
        <v>0</v>
      </c>
      <c r="R3115" s="11">
        <f t="shared" si="340"/>
        <v>0</v>
      </c>
      <c r="S3115" s="11">
        <f t="shared" si="341"/>
        <v>0</v>
      </c>
      <c r="T3115" s="9">
        <f t="shared" si="342"/>
        <v>237.17904541999999</v>
      </c>
    </row>
    <row r="3116" spans="1:20" ht="15" customHeight="1" x14ac:dyDescent="0.75">
      <c r="A3116" s="10">
        <v>1</v>
      </c>
      <c r="B3116" s="11">
        <v>16900</v>
      </c>
      <c r="C3116" s="11">
        <v>63800</v>
      </c>
      <c r="D3116" s="11">
        <v>85000</v>
      </c>
      <c r="E3116" s="11">
        <v>2</v>
      </c>
      <c r="F3116" s="11">
        <v>0</v>
      </c>
      <c r="G3116" s="11">
        <v>6</v>
      </c>
      <c r="H3116" s="11">
        <v>127.8</v>
      </c>
      <c r="I3116" s="11">
        <v>2</v>
      </c>
      <c r="J3116" s="11">
        <v>33</v>
      </c>
      <c r="K3116" s="11"/>
      <c r="L3116" s="11" t="s">
        <v>20</v>
      </c>
      <c r="M3116" s="11" t="s">
        <v>14</v>
      </c>
      <c r="N3116" s="11">
        <f t="shared" si="336"/>
        <v>0</v>
      </c>
      <c r="O3116" s="11">
        <f t="shared" si="337"/>
        <v>0</v>
      </c>
      <c r="P3116" s="11">
        <f t="shared" si="338"/>
        <v>1</v>
      </c>
      <c r="Q3116" s="11">
        <f t="shared" si="339"/>
        <v>0</v>
      </c>
      <c r="R3116" s="11">
        <f t="shared" si="340"/>
        <v>0</v>
      </c>
      <c r="S3116" s="11">
        <f t="shared" si="341"/>
        <v>0</v>
      </c>
      <c r="T3116" s="9">
        <f t="shared" si="342"/>
        <v>0</v>
      </c>
    </row>
    <row r="3117" spans="1:20" ht="15" customHeight="1" x14ac:dyDescent="0.75">
      <c r="A3117" s="10">
        <v>1</v>
      </c>
      <c r="B3117" s="11">
        <v>16900</v>
      </c>
      <c r="C3117" s="11">
        <v>73128</v>
      </c>
      <c r="D3117" s="11">
        <v>101683</v>
      </c>
      <c r="E3117" s="11">
        <v>26</v>
      </c>
      <c r="F3117" s="11">
        <v>0</v>
      </c>
      <c r="G3117" s="11">
        <v>0</v>
      </c>
      <c r="H3117" s="11">
        <v>254.19179745</v>
      </c>
      <c r="I3117" s="11">
        <v>0</v>
      </c>
      <c r="J3117" s="11">
        <v>45</v>
      </c>
      <c r="K3117" s="11">
        <v>38.512308689000001</v>
      </c>
      <c r="L3117" s="11" t="s">
        <v>20</v>
      </c>
      <c r="M3117" s="11" t="s">
        <v>16</v>
      </c>
      <c r="N3117" s="11">
        <f t="shared" si="336"/>
        <v>0</v>
      </c>
      <c r="O3117" s="11">
        <f t="shared" si="337"/>
        <v>0</v>
      </c>
      <c r="P3117" s="11">
        <f t="shared" si="338"/>
        <v>0</v>
      </c>
      <c r="Q3117" s="11">
        <f t="shared" si="339"/>
        <v>0</v>
      </c>
      <c r="R3117" s="11">
        <f t="shared" si="340"/>
        <v>1</v>
      </c>
      <c r="S3117" s="11">
        <f t="shared" si="341"/>
        <v>0</v>
      </c>
      <c r="T3117" s="9">
        <f t="shared" si="342"/>
        <v>0</v>
      </c>
    </row>
    <row r="3118" spans="1:20" ht="15" customHeight="1" x14ac:dyDescent="0.75">
      <c r="A3118" s="10">
        <v>0</v>
      </c>
      <c r="B3118" s="11">
        <v>16900</v>
      </c>
      <c r="C3118" s="11">
        <v>66812</v>
      </c>
      <c r="D3118" s="11">
        <v>90973</v>
      </c>
      <c r="E3118" s="11">
        <v>9</v>
      </c>
      <c r="F3118" s="11"/>
      <c r="G3118" s="11"/>
      <c r="H3118" s="11">
        <v>108.00552587</v>
      </c>
      <c r="I3118" s="11">
        <v>0</v>
      </c>
      <c r="J3118" s="11">
        <v>10</v>
      </c>
      <c r="K3118" s="11">
        <v>37.469017946999998</v>
      </c>
      <c r="L3118" s="11" t="s">
        <v>13</v>
      </c>
      <c r="M3118" s="11" t="s">
        <v>15</v>
      </c>
      <c r="N3118" s="11">
        <f t="shared" si="336"/>
        <v>1</v>
      </c>
      <c r="O3118" s="11">
        <f t="shared" si="337"/>
        <v>0</v>
      </c>
      <c r="P3118" s="11">
        <f t="shared" si="338"/>
        <v>0</v>
      </c>
      <c r="Q3118" s="11">
        <f t="shared" si="339"/>
        <v>1</v>
      </c>
      <c r="R3118" s="11">
        <f t="shared" si="340"/>
        <v>0</v>
      </c>
      <c r="S3118" s="11">
        <f t="shared" si="341"/>
        <v>0</v>
      </c>
      <c r="T3118" s="9">
        <f t="shared" si="342"/>
        <v>108.00552587</v>
      </c>
    </row>
    <row r="3119" spans="1:20" ht="15" customHeight="1" x14ac:dyDescent="0.75">
      <c r="A3119" s="10">
        <v>0</v>
      </c>
      <c r="B3119" s="11">
        <v>16900</v>
      </c>
      <c r="C3119" s="11">
        <v>68940</v>
      </c>
      <c r="D3119" s="11">
        <v>88264</v>
      </c>
      <c r="E3119" s="11">
        <v>0</v>
      </c>
      <c r="F3119" s="11">
        <v>0</v>
      </c>
      <c r="G3119" s="11">
        <v>0</v>
      </c>
      <c r="H3119" s="11">
        <v>166.10628148000001</v>
      </c>
      <c r="I3119" s="11">
        <v>0</v>
      </c>
      <c r="J3119" s="11">
        <v>25</v>
      </c>
      <c r="K3119" s="11">
        <v>24.955311418000001</v>
      </c>
      <c r="L3119" s="11" t="s">
        <v>20</v>
      </c>
      <c r="M3119" s="11" t="s">
        <v>15</v>
      </c>
      <c r="N3119" s="11">
        <f t="shared" si="336"/>
        <v>0</v>
      </c>
      <c r="O3119" s="11">
        <f t="shared" si="337"/>
        <v>0</v>
      </c>
      <c r="P3119" s="11">
        <f t="shared" si="338"/>
        <v>0</v>
      </c>
      <c r="Q3119" s="11">
        <f t="shared" si="339"/>
        <v>1</v>
      </c>
      <c r="R3119" s="11">
        <f t="shared" si="340"/>
        <v>0</v>
      </c>
      <c r="S3119" s="11">
        <f t="shared" si="341"/>
        <v>0</v>
      </c>
      <c r="T3119" s="9">
        <f t="shared" si="342"/>
        <v>0</v>
      </c>
    </row>
    <row r="3120" spans="1:20" ht="15" customHeight="1" x14ac:dyDescent="0.75">
      <c r="A3120" s="10">
        <v>0</v>
      </c>
      <c r="B3120" s="11">
        <v>16900</v>
      </c>
      <c r="C3120" s="11">
        <v>67111</v>
      </c>
      <c r="D3120" s="11">
        <v>96985</v>
      </c>
      <c r="E3120" s="11">
        <v>21</v>
      </c>
      <c r="F3120" s="11">
        <v>0</v>
      </c>
      <c r="G3120" s="11">
        <v>0</v>
      </c>
      <c r="H3120" s="11">
        <v>233.78439854999999</v>
      </c>
      <c r="I3120" s="11">
        <v>1</v>
      </c>
      <c r="J3120" s="11">
        <v>23</v>
      </c>
      <c r="K3120" s="11">
        <v>37.324711323999999</v>
      </c>
      <c r="L3120" s="11" t="s">
        <v>13</v>
      </c>
      <c r="M3120" s="11" t="s">
        <v>18</v>
      </c>
      <c r="N3120" s="11">
        <f t="shared" si="336"/>
        <v>1</v>
      </c>
      <c r="O3120" s="11">
        <f t="shared" si="337"/>
        <v>0</v>
      </c>
      <c r="P3120" s="11">
        <f t="shared" si="338"/>
        <v>0</v>
      </c>
      <c r="Q3120" s="11">
        <f t="shared" si="339"/>
        <v>0</v>
      </c>
      <c r="R3120" s="11">
        <f t="shared" si="340"/>
        <v>0</v>
      </c>
      <c r="S3120" s="11">
        <f t="shared" si="341"/>
        <v>1</v>
      </c>
      <c r="T3120" s="9">
        <f t="shared" si="342"/>
        <v>233.78439854999999</v>
      </c>
    </row>
    <row r="3121" spans="1:20" ht="15" customHeight="1" x14ac:dyDescent="0.75">
      <c r="A3121" s="10">
        <v>0</v>
      </c>
      <c r="B3121" s="11">
        <v>16900</v>
      </c>
      <c r="C3121" s="11">
        <v>116357</v>
      </c>
      <c r="D3121" s="11">
        <v>209364</v>
      </c>
      <c r="E3121" s="11">
        <v>4</v>
      </c>
      <c r="F3121" s="11">
        <v>0</v>
      </c>
      <c r="G3121" s="11">
        <v>0</v>
      </c>
      <c r="H3121" s="11">
        <v>221.12855483000001</v>
      </c>
      <c r="I3121" s="11">
        <v>0</v>
      </c>
      <c r="J3121" s="11">
        <v>16</v>
      </c>
      <c r="K3121" s="11">
        <v>27.900263903999999</v>
      </c>
      <c r="L3121" s="11" t="s">
        <v>20</v>
      </c>
      <c r="M3121" s="11" t="s">
        <v>14</v>
      </c>
      <c r="N3121" s="11">
        <f t="shared" si="336"/>
        <v>0</v>
      </c>
      <c r="O3121" s="11">
        <f t="shared" si="337"/>
        <v>0</v>
      </c>
      <c r="P3121" s="11">
        <f t="shared" si="338"/>
        <v>1</v>
      </c>
      <c r="Q3121" s="11">
        <f t="shared" si="339"/>
        <v>0</v>
      </c>
      <c r="R3121" s="11">
        <f t="shared" si="340"/>
        <v>0</v>
      </c>
      <c r="S3121" s="11">
        <f t="shared" si="341"/>
        <v>0</v>
      </c>
      <c r="T3121" s="9">
        <f t="shared" si="342"/>
        <v>0</v>
      </c>
    </row>
    <row r="3122" spans="1:20" ht="15" customHeight="1" x14ac:dyDescent="0.75">
      <c r="A3122" s="10">
        <v>0</v>
      </c>
      <c r="B3122" s="11">
        <v>16900</v>
      </c>
      <c r="C3122" s="11">
        <v>53252</v>
      </c>
      <c r="D3122" s="11">
        <v>89720</v>
      </c>
      <c r="E3122" s="11">
        <v>29</v>
      </c>
      <c r="F3122" s="11">
        <v>0</v>
      </c>
      <c r="G3122" s="11">
        <v>0</v>
      </c>
      <c r="H3122" s="11">
        <v>204.58793388000001</v>
      </c>
      <c r="I3122" s="11">
        <v>0</v>
      </c>
      <c r="J3122" s="11">
        <v>22</v>
      </c>
      <c r="K3122" s="11">
        <v>33.016153117999998</v>
      </c>
      <c r="L3122" s="11" t="s">
        <v>20</v>
      </c>
      <c r="M3122" s="11" t="s">
        <v>15</v>
      </c>
      <c r="N3122" s="11">
        <f t="shared" si="336"/>
        <v>0</v>
      </c>
      <c r="O3122" s="11">
        <f t="shared" si="337"/>
        <v>0</v>
      </c>
      <c r="P3122" s="11">
        <f t="shared" si="338"/>
        <v>0</v>
      </c>
      <c r="Q3122" s="11">
        <f t="shared" si="339"/>
        <v>1</v>
      </c>
      <c r="R3122" s="11">
        <f t="shared" si="340"/>
        <v>0</v>
      </c>
      <c r="S3122" s="11">
        <f t="shared" si="341"/>
        <v>0</v>
      </c>
      <c r="T3122" s="9">
        <f t="shared" si="342"/>
        <v>0</v>
      </c>
    </row>
    <row r="3123" spans="1:20" ht="15" customHeight="1" x14ac:dyDescent="0.75">
      <c r="A3123" s="10">
        <v>0</v>
      </c>
      <c r="B3123" s="11">
        <v>16900</v>
      </c>
      <c r="C3123" s="11">
        <v>88143</v>
      </c>
      <c r="D3123" s="11">
        <v>115365</v>
      </c>
      <c r="E3123" s="11">
        <v>19</v>
      </c>
      <c r="F3123" s="11">
        <v>0</v>
      </c>
      <c r="G3123" s="11">
        <v>0</v>
      </c>
      <c r="H3123" s="11">
        <v>282.06851776000002</v>
      </c>
      <c r="I3123" s="11">
        <v>0</v>
      </c>
      <c r="J3123" s="11">
        <v>16</v>
      </c>
      <c r="K3123" s="11">
        <v>24.962851370999999</v>
      </c>
      <c r="L3123" s="11" t="s">
        <v>20</v>
      </c>
      <c r="M3123" s="11" t="s">
        <v>14</v>
      </c>
      <c r="N3123" s="11">
        <f t="shared" si="336"/>
        <v>0</v>
      </c>
      <c r="O3123" s="11">
        <f t="shared" si="337"/>
        <v>0</v>
      </c>
      <c r="P3123" s="11">
        <f t="shared" si="338"/>
        <v>1</v>
      </c>
      <c r="Q3123" s="11">
        <f t="shared" si="339"/>
        <v>0</v>
      </c>
      <c r="R3123" s="11">
        <f t="shared" si="340"/>
        <v>0</v>
      </c>
      <c r="S3123" s="11">
        <f t="shared" si="341"/>
        <v>0</v>
      </c>
      <c r="T3123" s="9">
        <f t="shared" si="342"/>
        <v>0</v>
      </c>
    </row>
    <row r="3124" spans="1:20" ht="15" customHeight="1" x14ac:dyDescent="0.75">
      <c r="A3124" s="10">
        <v>0</v>
      </c>
      <c r="B3124" s="11">
        <v>16900</v>
      </c>
      <c r="C3124" s="11">
        <v>43643</v>
      </c>
      <c r="D3124" s="11">
        <v>80639</v>
      </c>
      <c r="E3124" s="11">
        <v>3</v>
      </c>
      <c r="F3124" s="11">
        <v>0</v>
      </c>
      <c r="G3124" s="11">
        <v>0</v>
      </c>
      <c r="H3124" s="11">
        <v>128.58182368999999</v>
      </c>
      <c r="I3124" s="11">
        <v>1</v>
      </c>
      <c r="J3124" s="11">
        <v>8</v>
      </c>
      <c r="K3124" s="11">
        <v>28.895954853999999</v>
      </c>
      <c r="L3124" s="11" t="s">
        <v>20</v>
      </c>
      <c r="M3124" s="11" t="s">
        <v>17</v>
      </c>
      <c r="N3124" s="11">
        <f t="shared" si="336"/>
        <v>0</v>
      </c>
      <c r="O3124" s="11">
        <f t="shared" si="337"/>
        <v>1</v>
      </c>
      <c r="P3124" s="11">
        <f t="shared" si="338"/>
        <v>0</v>
      </c>
      <c r="Q3124" s="11">
        <f t="shared" si="339"/>
        <v>0</v>
      </c>
      <c r="R3124" s="11">
        <f t="shared" si="340"/>
        <v>0</v>
      </c>
      <c r="S3124" s="11">
        <f t="shared" si="341"/>
        <v>0</v>
      </c>
      <c r="T3124" s="9">
        <f t="shared" si="342"/>
        <v>0</v>
      </c>
    </row>
    <row r="3125" spans="1:20" ht="15" customHeight="1" x14ac:dyDescent="0.75">
      <c r="A3125" s="10">
        <v>0</v>
      </c>
      <c r="B3125" s="11">
        <v>16900</v>
      </c>
      <c r="C3125" s="11">
        <v>61847</v>
      </c>
      <c r="D3125" s="11">
        <v>91671</v>
      </c>
      <c r="E3125" s="11">
        <v>9</v>
      </c>
      <c r="F3125" s="11">
        <v>0</v>
      </c>
      <c r="G3125" s="11">
        <v>0</v>
      </c>
      <c r="H3125" s="11">
        <v>202.05343558000001</v>
      </c>
      <c r="I3125" s="11">
        <v>0</v>
      </c>
      <c r="J3125" s="11">
        <v>20</v>
      </c>
      <c r="K3125" s="11">
        <v>21.348254512</v>
      </c>
      <c r="L3125" s="11" t="s">
        <v>20</v>
      </c>
      <c r="M3125" s="11" t="s">
        <v>18</v>
      </c>
      <c r="N3125" s="11">
        <f t="shared" si="336"/>
        <v>0</v>
      </c>
      <c r="O3125" s="11">
        <f t="shared" si="337"/>
        <v>0</v>
      </c>
      <c r="P3125" s="11">
        <f t="shared" si="338"/>
        <v>0</v>
      </c>
      <c r="Q3125" s="11">
        <f t="shared" si="339"/>
        <v>0</v>
      </c>
      <c r="R3125" s="11">
        <f t="shared" si="340"/>
        <v>0</v>
      </c>
      <c r="S3125" s="11">
        <f t="shared" si="341"/>
        <v>1</v>
      </c>
      <c r="T3125" s="9">
        <f t="shared" si="342"/>
        <v>0</v>
      </c>
    </row>
    <row r="3126" spans="1:20" ht="15" customHeight="1" x14ac:dyDescent="0.75">
      <c r="A3126" s="10">
        <v>0</v>
      </c>
      <c r="B3126" s="11">
        <v>16900</v>
      </c>
      <c r="C3126" s="11">
        <v>78455</v>
      </c>
      <c r="D3126" s="11">
        <v>121450</v>
      </c>
      <c r="E3126" s="11"/>
      <c r="F3126" s="11"/>
      <c r="G3126" s="11"/>
      <c r="H3126" s="11"/>
      <c r="I3126" s="11"/>
      <c r="J3126" s="11"/>
      <c r="K3126" s="11">
        <v>33.742374548999997</v>
      </c>
      <c r="L3126" s="11"/>
      <c r="M3126" s="11"/>
      <c r="N3126" s="11">
        <f t="shared" si="336"/>
        <v>0</v>
      </c>
      <c r="O3126" s="11">
        <f t="shared" si="337"/>
        <v>0</v>
      </c>
      <c r="P3126" s="11">
        <f t="shared" si="338"/>
        <v>0</v>
      </c>
      <c r="Q3126" s="11">
        <f t="shared" si="339"/>
        <v>0</v>
      </c>
      <c r="R3126" s="11">
        <f t="shared" si="340"/>
        <v>0</v>
      </c>
      <c r="S3126" s="11">
        <f t="shared" si="341"/>
        <v>0</v>
      </c>
      <c r="T3126" s="9">
        <f t="shared" si="342"/>
        <v>0</v>
      </c>
    </row>
    <row r="3127" spans="1:20" ht="15" customHeight="1" x14ac:dyDescent="0.75">
      <c r="A3127" s="10">
        <v>0</v>
      </c>
      <c r="B3127" s="11">
        <v>16900</v>
      </c>
      <c r="C3127" s="11">
        <v>17988</v>
      </c>
      <c r="D3127" s="11">
        <v>137328</v>
      </c>
      <c r="E3127" s="11">
        <v>9</v>
      </c>
      <c r="F3127" s="11">
        <v>0</v>
      </c>
      <c r="G3127" s="11">
        <v>0</v>
      </c>
      <c r="H3127" s="11">
        <v>360.14696015999999</v>
      </c>
      <c r="I3127" s="11">
        <v>0</v>
      </c>
      <c r="J3127" s="11">
        <v>10</v>
      </c>
      <c r="K3127" s="11">
        <v>41.902054192000001</v>
      </c>
      <c r="L3127" s="11" t="s">
        <v>20</v>
      </c>
      <c r="M3127" s="11" t="s">
        <v>14</v>
      </c>
      <c r="N3127" s="11">
        <f t="shared" si="336"/>
        <v>0</v>
      </c>
      <c r="O3127" s="11">
        <f t="shared" si="337"/>
        <v>0</v>
      </c>
      <c r="P3127" s="11">
        <f t="shared" si="338"/>
        <v>1</v>
      </c>
      <c r="Q3127" s="11">
        <f t="shared" si="339"/>
        <v>0</v>
      </c>
      <c r="R3127" s="11">
        <f t="shared" si="340"/>
        <v>0</v>
      </c>
      <c r="S3127" s="11">
        <f t="shared" si="341"/>
        <v>0</v>
      </c>
      <c r="T3127" s="9">
        <f t="shared" si="342"/>
        <v>0</v>
      </c>
    </row>
    <row r="3128" spans="1:20" ht="15" customHeight="1" x14ac:dyDescent="0.75">
      <c r="A3128" s="10">
        <v>0</v>
      </c>
      <c r="B3128" s="11">
        <v>16900</v>
      </c>
      <c r="C3128" s="11">
        <v>102108</v>
      </c>
      <c r="D3128" s="11">
        <v>117650</v>
      </c>
      <c r="E3128" s="11">
        <v>9</v>
      </c>
      <c r="F3128" s="11">
        <v>0</v>
      </c>
      <c r="G3128" s="11">
        <v>0</v>
      </c>
      <c r="H3128" s="11">
        <v>279.11258465999998</v>
      </c>
      <c r="I3128" s="11">
        <v>1</v>
      </c>
      <c r="J3128" s="11">
        <v>19</v>
      </c>
      <c r="K3128" s="11">
        <v>29.645177293</v>
      </c>
      <c r="L3128" s="11" t="s">
        <v>20</v>
      </c>
      <c r="M3128" s="11" t="s">
        <v>14</v>
      </c>
      <c r="N3128" s="11">
        <f t="shared" si="336"/>
        <v>0</v>
      </c>
      <c r="O3128" s="11">
        <f t="shared" si="337"/>
        <v>0</v>
      </c>
      <c r="P3128" s="11">
        <f t="shared" si="338"/>
        <v>1</v>
      </c>
      <c r="Q3128" s="11">
        <f t="shared" si="339"/>
        <v>0</v>
      </c>
      <c r="R3128" s="11">
        <f t="shared" si="340"/>
        <v>0</v>
      </c>
      <c r="S3128" s="11">
        <f t="shared" si="341"/>
        <v>0</v>
      </c>
      <c r="T3128" s="9">
        <f t="shared" si="342"/>
        <v>0</v>
      </c>
    </row>
    <row r="3129" spans="1:20" ht="15" customHeight="1" x14ac:dyDescent="0.75">
      <c r="A3129" s="10">
        <v>0</v>
      </c>
      <c r="B3129" s="11">
        <v>17000</v>
      </c>
      <c r="C3129" s="11">
        <v>73644</v>
      </c>
      <c r="D3129" s="11">
        <v>107086</v>
      </c>
      <c r="E3129" s="11">
        <v>0</v>
      </c>
      <c r="F3129" s="11">
        <v>0</v>
      </c>
      <c r="G3129" s="11">
        <v>0</v>
      </c>
      <c r="H3129" s="11">
        <v>280.45334363000001</v>
      </c>
      <c r="I3129" s="11">
        <v>2</v>
      </c>
      <c r="J3129" s="11">
        <v>20</v>
      </c>
      <c r="K3129" s="11">
        <v>37.771957848</v>
      </c>
      <c r="L3129" s="11" t="s">
        <v>20</v>
      </c>
      <c r="M3129" s="11" t="s">
        <v>18</v>
      </c>
      <c r="N3129" s="11">
        <f t="shared" si="336"/>
        <v>0</v>
      </c>
      <c r="O3129" s="11">
        <f t="shared" si="337"/>
        <v>0</v>
      </c>
      <c r="P3129" s="11">
        <f t="shared" si="338"/>
        <v>0</v>
      </c>
      <c r="Q3129" s="11">
        <f t="shared" si="339"/>
        <v>0</v>
      </c>
      <c r="R3129" s="11">
        <f t="shared" si="340"/>
        <v>0</v>
      </c>
      <c r="S3129" s="11">
        <f t="shared" si="341"/>
        <v>1</v>
      </c>
      <c r="T3129" s="9">
        <f t="shared" si="342"/>
        <v>0</v>
      </c>
    </row>
    <row r="3130" spans="1:20" ht="15" customHeight="1" x14ac:dyDescent="0.75">
      <c r="A3130" s="10">
        <v>0</v>
      </c>
      <c r="B3130" s="11">
        <v>17000</v>
      </c>
      <c r="C3130" s="11">
        <v>125257</v>
      </c>
      <c r="D3130" s="11">
        <v>161009</v>
      </c>
      <c r="E3130" s="11">
        <v>3</v>
      </c>
      <c r="F3130" s="11">
        <v>0</v>
      </c>
      <c r="G3130" s="11">
        <v>0</v>
      </c>
      <c r="H3130" s="11">
        <v>129.75779958999999</v>
      </c>
      <c r="I3130" s="11">
        <v>1</v>
      </c>
      <c r="J3130" s="11">
        <v>21</v>
      </c>
      <c r="K3130" s="11">
        <v>27.637206599999999</v>
      </c>
      <c r="L3130" s="11" t="s">
        <v>20</v>
      </c>
      <c r="M3130" s="11" t="s">
        <v>15</v>
      </c>
      <c r="N3130" s="11">
        <f t="shared" si="336"/>
        <v>0</v>
      </c>
      <c r="O3130" s="11">
        <f t="shared" si="337"/>
        <v>0</v>
      </c>
      <c r="P3130" s="11">
        <f t="shared" si="338"/>
        <v>0</v>
      </c>
      <c r="Q3130" s="11">
        <f t="shared" si="339"/>
        <v>1</v>
      </c>
      <c r="R3130" s="11">
        <f t="shared" si="340"/>
        <v>0</v>
      </c>
      <c r="S3130" s="11">
        <f t="shared" si="341"/>
        <v>0</v>
      </c>
      <c r="T3130" s="9">
        <f t="shared" si="342"/>
        <v>0</v>
      </c>
    </row>
    <row r="3131" spans="1:20" ht="15" customHeight="1" x14ac:dyDescent="0.75">
      <c r="A3131" s="10">
        <v>0</v>
      </c>
      <c r="B3131" s="11">
        <v>17000</v>
      </c>
      <c r="C3131" s="11">
        <v>10866</v>
      </c>
      <c r="D3131" s="11">
        <v>171952</v>
      </c>
      <c r="E3131" s="11">
        <v>24</v>
      </c>
      <c r="F3131" s="11">
        <v>0</v>
      </c>
      <c r="G3131" s="11">
        <v>0</v>
      </c>
      <c r="H3131" s="11">
        <v>79.991975496999999</v>
      </c>
      <c r="I3131" s="11">
        <v>2</v>
      </c>
      <c r="J3131" s="11">
        <v>21</v>
      </c>
      <c r="K3131" s="11">
        <v>29.846958737000001</v>
      </c>
      <c r="L3131" s="11" t="s">
        <v>13</v>
      </c>
      <c r="M3131" s="11" t="s">
        <v>17</v>
      </c>
      <c r="N3131" s="11">
        <f t="shared" si="336"/>
        <v>1</v>
      </c>
      <c r="O3131" s="11">
        <f t="shared" si="337"/>
        <v>1</v>
      </c>
      <c r="P3131" s="11">
        <f t="shared" si="338"/>
        <v>0</v>
      </c>
      <c r="Q3131" s="11">
        <f t="shared" si="339"/>
        <v>0</v>
      </c>
      <c r="R3131" s="11">
        <f t="shared" si="340"/>
        <v>0</v>
      </c>
      <c r="S3131" s="11">
        <f t="shared" si="341"/>
        <v>0</v>
      </c>
      <c r="T3131" s="9">
        <f t="shared" si="342"/>
        <v>79.991975496999999</v>
      </c>
    </row>
    <row r="3132" spans="1:20" ht="15" customHeight="1" x14ac:dyDescent="0.75">
      <c r="A3132" s="10">
        <v>1</v>
      </c>
      <c r="B3132" s="11">
        <v>17000</v>
      </c>
      <c r="C3132" s="11"/>
      <c r="D3132" s="11"/>
      <c r="E3132" s="11">
        <v>1</v>
      </c>
      <c r="F3132" s="11">
        <v>0</v>
      </c>
      <c r="G3132" s="11">
        <v>0</v>
      </c>
      <c r="H3132" s="11">
        <v>111.23501181</v>
      </c>
      <c r="I3132" s="11">
        <v>0</v>
      </c>
      <c r="J3132" s="11">
        <v>21</v>
      </c>
      <c r="K3132" s="11">
        <v>31.362872384999999</v>
      </c>
      <c r="L3132" s="11" t="s">
        <v>13</v>
      </c>
      <c r="M3132" s="11"/>
      <c r="N3132" s="11">
        <f t="shared" si="336"/>
        <v>1</v>
      </c>
      <c r="O3132" s="11">
        <f t="shared" si="337"/>
        <v>0</v>
      </c>
      <c r="P3132" s="11">
        <f t="shared" si="338"/>
        <v>0</v>
      </c>
      <c r="Q3132" s="11">
        <f t="shared" si="339"/>
        <v>0</v>
      </c>
      <c r="R3132" s="11">
        <f t="shared" si="340"/>
        <v>0</v>
      </c>
      <c r="S3132" s="11">
        <f t="shared" si="341"/>
        <v>0</v>
      </c>
      <c r="T3132" s="9">
        <f t="shared" si="342"/>
        <v>111.23501181</v>
      </c>
    </row>
    <row r="3133" spans="1:20" ht="15" customHeight="1" x14ac:dyDescent="0.75">
      <c r="A3133" s="10">
        <v>0</v>
      </c>
      <c r="B3133" s="11">
        <v>17000</v>
      </c>
      <c r="C3133" s="11">
        <v>70039</v>
      </c>
      <c r="D3133" s="11">
        <v>100993</v>
      </c>
      <c r="E3133" s="11">
        <v>7</v>
      </c>
      <c r="F3133" s="11">
        <v>0</v>
      </c>
      <c r="G3133" s="11">
        <v>0</v>
      </c>
      <c r="H3133" s="11">
        <v>261.91131697999998</v>
      </c>
      <c r="I3133" s="11">
        <v>1</v>
      </c>
      <c r="J3133" s="11">
        <v>11</v>
      </c>
      <c r="K3133" s="11">
        <v>36.564330320000003</v>
      </c>
      <c r="L3133" s="11" t="s">
        <v>13</v>
      </c>
      <c r="M3133" s="11" t="s">
        <v>18</v>
      </c>
      <c r="N3133" s="11">
        <f t="shared" si="336"/>
        <v>1</v>
      </c>
      <c r="O3133" s="11">
        <f t="shared" si="337"/>
        <v>0</v>
      </c>
      <c r="P3133" s="11">
        <f t="shared" si="338"/>
        <v>0</v>
      </c>
      <c r="Q3133" s="11">
        <f t="shared" si="339"/>
        <v>0</v>
      </c>
      <c r="R3133" s="11">
        <f t="shared" si="340"/>
        <v>0</v>
      </c>
      <c r="S3133" s="11">
        <f t="shared" si="341"/>
        <v>1</v>
      </c>
      <c r="T3133" s="9">
        <f t="shared" si="342"/>
        <v>261.91131697999998</v>
      </c>
    </row>
    <row r="3134" spans="1:20" ht="15" customHeight="1" x14ac:dyDescent="0.75">
      <c r="A3134" s="10">
        <v>1</v>
      </c>
      <c r="B3134" s="11">
        <v>17000</v>
      </c>
      <c r="C3134" s="11">
        <v>54218</v>
      </c>
      <c r="D3134" s="11">
        <v>75000</v>
      </c>
      <c r="E3134" s="11">
        <v>5</v>
      </c>
      <c r="F3134" s="11">
        <v>1</v>
      </c>
      <c r="G3134" s="11">
        <v>0</v>
      </c>
      <c r="H3134" s="11">
        <v>177.5</v>
      </c>
      <c r="I3134" s="11">
        <v>6</v>
      </c>
      <c r="J3134" s="11">
        <v>35</v>
      </c>
      <c r="K3134" s="11"/>
      <c r="L3134" s="11" t="s">
        <v>20</v>
      </c>
      <c r="M3134" s="11" t="s">
        <v>17</v>
      </c>
      <c r="N3134" s="11">
        <f t="shared" si="336"/>
        <v>0</v>
      </c>
      <c r="O3134" s="11">
        <f t="shared" si="337"/>
        <v>1</v>
      </c>
      <c r="P3134" s="11">
        <f t="shared" si="338"/>
        <v>0</v>
      </c>
      <c r="Q3134" s="11">
        <f t="shared" si="339"/>
        <v>0</v>
      </c>
      <c r="R3134" s="11">
        <f t="shared" si="340"/>
        <v>0</v>
      </c>
      <c r="S3134" s="11">
        <f t="shared" si="341"/>
        <v>0</v>
      </c>
      <c r="T3134" s="9">
        <f t="shared" si="342"/>
        <v>0</v>
      </c>
    </row>
    <row r="3135" spans="1:20" ht="15" customHeight="1" x14ac:dyDescent="0.75">
      <c r="A3135" s="10">
        <v>0</v>
      </c>
      <c r="B3135" s="11">
        <v>17000</v>
      </c>
      <c r="C3135" s="11">
        <v>51682</v>
      </c>
      <c r="D3135" s="11">
        <v>67688</v>
      </c>
      <c r="E3135" s="11">
        <v>2</v>
      </c>
      <c r="F3135" s="11">
        <v>0</v>
      </c>
      <c r="G3135" s="11">
        <v>0</v>
      </c>
      <c r="H3135" s="11">
        <v>135.19190653999999</v>
      </c>
      <c r="I3135" s="11">
        <v>0</v>
      </c>
      <c r="J3135" s="11">
        <v>18</v>
      </c>
      <c r="K3135" s="11">
        <v>33.050636365999999</v>
      </c>
      <c r="L3135" s="11" t="s">
        <v>13</v>
      </c>
      <c r="M3135" s="11" t="s">
        <v>15</v>
      </c>
      <c r="N3135" s="11">
        <f t="shared" si="336"/>
        <v>1</v>
      </c>
      <c r="O3135" s="11">
        <f t="shared" si="337"/>
        <v>0</v>
      </c>
      <c r="P3135" s="11">
        <f t="shared" si="338"/>
        <v>0</v>
      </c>
      <c r="Q3135" s="11">
        <f t="shared" si="339"/>
        <v>1</v>
      </c>
      <c r="R3135" s="11">
        <f t="shared" si="340"/>
        <v>0</v>
      </c>
      <c r="S3135" s="11">
        <f t="shared" si="341"/>
        <v>0</v>
      </c>
      <c r="T3135" s="9">
        <f t="shared" si="342"/>
        <v>135.19190653999999</v>
      </c>
    </row>
    <row r="3136" spans="1:20" ht="15" customHeight="1" x14ac:dyDescent="0.75">
      <c r="A3136" s="10">
        <v>0</v>
      </c>
      <c r="B3136" s="11">
        <v>17000</v>
      </c>
      <c r="C3136" s="11">
        <v>83248</v>
      </c>
      <c r="D3136" s="11">
        <v>95886</v>
      </c>
      <c r="E3136" s="11">
        <v>8</v>
      </c>
      <c r="F3136" s="11">
        <v>0</v>
      </c>
      <c r="G3136" s="11">
        <v>2</v>
      </c>
      <c r="H3136" s="11">
        <v>349.43007938</v>
      </c>
      <c r="I3136" s="11"/>
      <c r="J3136" s="11">
        <v>41</v>
      </c>
      <c r="K3136" s="11">
        <v>36.05994724</v>
      </c>
      <c r="L3136" s="11" t="s">
        <v>20</v>
      </c>
      <c r="M3136" s="11" t="s">
        <v>18</v>
      </c>
      <c r="N3136" s="11">
        <f t="shared" si="336"/>
        <v>0</v>
      </c>
      <c r="O3136" s="11">
        <f t="shared" si="337"/>
        <v>0</v>
      </c>
      <c r="P3136" s="11">
        <f t="shared" si="338"/>
        <v>0</v>
      </c>
      <c r="Q3136" s="11">
        <f t="shared" si="339"/>
        <v>0</v>
      </c>
      <c r="R3136" s="11">
        <f t="shared" si="340"/>
        <v>0</v>
      </c>
      <c r="S3136" s="11">
        <f t="shared" si="341"/>
        <v>1</v>
      </c>
      <c r="T3136" s="9">
        <f t="shared" si="342"/>
        <v>0</v>
      </c>
    </row>
    <row r="3137" spans="1:20" ht="15" customHeight="1" x14ac:dyDescent="0.75">
      <c r="A3137" s="10">
        <v>0</v>
      </c>
      <c r="B3137" s="11">
        <v>17000</v>
      </c>
      <c r="C3137" s="11">
        <v>97713</v>
      </c>
      <c r="D3137" s="11">
        <v>164869</v>
      </c>
      <c r="E3137" s="11"/>
      <c r="F3137" s="11">
        <v>0</v>
      </c>
      <c r="G3137" s="11"/>
      <c r="H3137" s="11">
        <v>253.47631659999999</v>
      </c>
      <c r="I3137" s="11"/>
      <c r="J3137" s="11">
        <v>23</v>
      </c>
      <c r="K3137" s="11">
        <v>36.452295794000001</v>
      </c>
      <c r="L3137" s="11"/>
      <c r="M3137" s="11" t="s">
        <v>14</v>
      </c>
      <c r="N3137" s="11">
        <f t="shared" si="336"/>
        <v>0</v>
      </c>
      <c r="O3137" s="11">
        <f t="shared" si="337"/>
        <v>0</v>
      </c>
      <c r="P3137" s="11">
        <f t="shared" si="338"/>
        <v>1</v>
      </c>
      <c r="Q3137" s="11">
        <f t="shared" si="339"/>
        <v>0</v>
      </c>
      <c r="R3137" s="11">
        <f t="shared" si="340"/>
        <v>0</v>
      </c>
      <c r="S3137" s="11">
        <f t="shared" si="341"/>
        <v>0</v>
      </c>
      <c r="T3137" s="9">
        <f t="shared" si="342"/>
        <v>0</v>
      </c>
    </row>
    <row r="3138" spans="1:20" ht="15" customHeight="1" x14ac:dyDescent="0.75">
      <c r="A3138" s="10">
        <v>0</v>
      </c>
      <c r="B3138" s="11">
        <v>17000</v>
      </c>
      <c r="C3138" s="11">
        <v>125728</v>
      </c>
      <c r="D3138" s="11">
        <v>159770</v>
      </c>
      <c r="E3138" s="11"/>
      <c r="F3138" s="11">
        <v>0</v>
      </c>
      <c r="G3138" s="11">
        <v>0</v>
      </c>
      <c r="H3138" s="11">
        <v>228.42238215</v>
      </c>
      <c r="I3138" s="11">
        <v>0</v>
      </c>
      <c r="J3138" s="11">
        <v>18</v>
      </c>
      <c r="K3138" s="11">
        <v>37.008373781000003</v>
      </c>
      <c r="L3138" s="11" t="s">
        <v>20</v>
      </c>
      <c r="M3138" s="11" t="s">
        <v>17</v>
      </c>
      <c r="N3138" s="11">
        <f t="shared" si="336"/>
        <v>0</v>
      </c>
      <c r="O3138" s="11">
        <f t="shared" si="337"/>
        <v>1</v>
      </c>
      <c r="P3138" s="11">
        <f t="shared" si="338"/>
        <v>0</v>
      </c>
      <c r="Q3138" s="11">
        <f t="shared" si="339"/>
        <v>0</v>
      </c>
      <c r="R3138" s="11">
        <f t="shared" si="340"/>
        <v>0</v>
      </c>
      <c r="S3138" s="11">
        <f t="shared" si="341"/>
        <v>0</v>
      </c>
      <c r="T3138" s="9">
        <f t="shared" si="342"/>
        <v>0</v>
      </c>
    </row>
    <row r="3139" spans="1:20" ht="15" customHeight="1" x14ac:dyDescent="0.75">
      <c r="A3139" s="10">
        <v>0</v>
      </c>
      <c r="B3139" s="11">
        <v>17000</v>
      </c>
      <c r="C3139" s="11">
        <v>31772</v>
      </c>
      <c r="D3139" s="11">
        <v>60289</v>
      </c>
      <c r="E3139" s="11">
        <v>6</v>
      </c>
      <c r="F3139" s="11">
        <v>0</v>
      </c>
      <c r="G3139" s="11">
        <v>0</v>
      </c>
      <c r="H3139" s="11">
        <v>189.23698365000001</v>
      </c>
      <c r="I3139" s="11">
        <v>0</v>
      </c>
      <c r="J3139" s="11">
        <v>13</v>
      </c>
      <c r="K3139" s="11">
        <v>31.125746532000001</v>
      </c>
      <c r="L3139" s="11" t="s">
        <v>13</v>
      </c>
      <c r="M3139" s="11" t="s">
        <v>18</v>
      </c>
      <c r="N3139" s="11">
        <f t="shared" ref="N3139:N3202" si="343">IF(L3139="HomeImp",1,0)</f>
        <v>1</v>
      </c>
      <c r="O3139" s="11">
        <f t="shared" ref="O3139:O3202" si="344">IF(M3139="Mgr",1,0)</f>
        <v>0</v>
      </c>
      <c r="P3139" s="11">
        <f t="shared" ref="P3139:P3202" si="345">IF(M3139="Other",1,0)</f>
        <v>0</v>
      </c>
      <c r="Q3139" s="11">
        <f t="shared" ref="Q3139:Q3202" si="346">IF(M3139="Office",1,0)</f>
        <v>0</v>
      </c>
      <c r="R3139" s="11">
        <f t="shared" ref="R3139:R3202" si="347">IF(M3139="Sales",1,0)</f>
        <v>0</v>
      </c>
      <c r="S3139" s="11">
        <f t="shared" ref="S3139:S3202" si="348">IF(M3139="ProfExe",1,0)</f>
        <v>1</v>
      </c>
      <c r="T3139" s="9">
        <f t="shared" ref="T3139:T3202" si="349">H3139*N3139</f>
        <v>189.23698365000001</v>
      </c>
    </row>
    <row r="3140" spans="1:20" ht="15" customHeight="1" x14ac:dyDescent="0.75">
      <c r="A3140" s="10">
        <v>0</v>
      </c>
      <c r="B3140" s="11">
        <v>17000</v>
      </c>
      <c r="C3140" s="11">
        <v>134689</v>
      </c>
      <c r="D3140" s="11">
        <v>158661</v>
      </c>
      <c r="E3140" s="11"/>
      <c r="F3140" s="11">
        <v>0</v>
      </c>
      <c r="G3140" s="11">
        <v>0</v>
      </c>
      <c r="H3140" s="11">
        <v>227.39546465000001</v>
      </c>
      <c r="I3140" s="11">
        <v>0</v>
      </c>
      <c r="J3140" s="11">
        <v>19</v>
      </c>
      <c r="K3140" s="11">
        <v>36.425571755999997</v>
      </c>
      <c r="L3140" s="11" t="s">
        <v>20</v>
      </c>
      <c r="M3140" s="11" t="s">
        <v>17</v>
      </c>
      <c r="N3140" s="11">
        <f t="shared" si="343"/>
        <v>0</v>
      </c>
      <c r="O3140" s="11">
        <f t="shared" si="344"/>
        <v>1</v>
      </c>
      <c r="P3140" s="11">
        <f t="shared" si="345"/>
        <v>0</v>
      </c>
      <c r="Q3140" s="11">
        <f t="shared" si="346"/>
        <v>0</v>
      </c>
      <c r="R3140" s="11">
        <f t="shared" si="347"/>
        <v>0</v>
      </c>
      <c r="S3140" s="11">
        <f t="shared" si="348"/>
        <v>0</v>
      </c>
      <c r="T3140" s="9">
        <f t="shared" si="349"/>
        <v>0</v>
      </c>
    </row>
    <row r="3141" spans="1:20" ht="15" customHeight="1" x14ac:dyDescent="0.75">
      <c r="A3141" s="10">
        <v>0</v>
      </c>
      <c r="B3141" s="11">
        <v>17000</v>
      </c>
      <c r="C3141" s="11">
        <v>86341</v>
      </c>
      <c r="D3141" s="11">
        <v>133564</v>
      </c>
      <c r="E3141" s="11">
        <v>15</v>
      </c>
      <c r="F3141" s="11">
        <v>0</v>
      </c>
      <c r="G3141" s="11">
        <v>0</v>
      </c>
      <c r="H3141" s="11">
        <v>307.67385710999997</v>
      </c>
      <c r="I3141" s="11">
        <v>0</v>
      </c>
      <c r="J3141" s="11">
        <v>18</v>
      </c>
      <c r="K3141" s="11">
        <v>28.368210586</v>
      </c>
      <c r="L3141" s="11" t="s">
        <v>20</v>
      </c>
      <c r="M3141" s="11" t="s">
        <v>18</v>
      </c>
      <c r="N3141" s="11">
        <f t="shared" si="343"/>
        <v>0</v>
      </c>
      <c r="O3141" s="11">
        <f t="shared" si="344"/>
        <v>0</v>
      </c>
      <c r="P3141" s="11">
        <f t="shared" si="345"/>
        <v>0</v>
      </c>
      <c r="Q3141" s="11">
        <f t="shared" si="346"/>
        <v>0</v>
      </c>
      <c r="R3141" s="11">
        <f t="shared" si="347"/>
        <v>0</v>
      </c>
      <c r="S3141" s="11">
        <f t="shared" si="348"/>
        <v>1</v>
      </c>
      <c r="T3141" s="9">
        <f t="shared" si="349"/>
        <v>0</v>
      </c>
    </row>
    <row r="3142" spans="1:20" ht="15" customHeight="1" x14ac:dyDescent="0.75">
      <c r="A3142" s="10">
        <v>0</v>
      </c>
      <c r="B3142" s="11">
        <v>17000</v>
      </c>
      <c r="C3142" s="11">
        <v>66894</v>
      </c>
      <c r="D3142" s="11">
        <v>75360</v>
      </c>
      <c r="E3142" s="11">
        <v>8</v>
      </c>
      <c r="F3142" s="11"/>
      <c r="G3142" s="11"/>
      <c r="H3142" s="11"/>
      <c r="I3142" s="11"/>
      <c r="J3142" s="11"/>
      <c r="K3142" s="11">
        <v>25.260098682999999</v>
      </c>
      <c r="L3142" s="11" t="s">
        <v>20</v>
      </c>
      <c r="M3142" s="11"/>
      <c r="N3142" s="11">
        <f t="shared" si="343"/>
        <v>0</v>
      </c>
      <c r="O3142" s="11">
        <f t="shared" si="344"/>
        <v>0</v>
      </c>
      <c r="P3142" s="11">
        <f t="shared" si="345"/>
        <v>0</v>
      </c>
      <c r="Q3142" s="11">
        <f t="shared" si="346"/>
        <v>0</v>
      </c>
      <c r="R3142" s="11">
        <f t="shared" si="347"/>
        <v>0</v>
      </c>
      <c r="S3142" s="11">
        <f t="shared" si="348"/>
        <v>0</v>
      </c>
      <c r="T3142" s="9">
        <f t="shared" si="349"/>
        <v>0</v>
      </c>
    </row>
    <row r="3143" spans="1:20" ht="15" customHeight="1" x14ac:dyDescent="0.75">
      <c r="A3143" s="10">
        <v>0</v>
      </c>
      <c r="B3143" s="11">
        <v>17000</v>
      </c>
      <c r="C3143" s="11">
        <v>27088</v>
      </c>
      <c r="D3143" s="11">
        <v>166437</v>
      </c>
      <c r="E3143" s="11">
        <v>7</v>
      </c>
      <c r="F3143" s="11">
        <v>0</v>
      </c>
      <c r="G3143" s="11">
        <v>0</v>
      </c>
      <c r="H3143" s="11">
        <v>306.67417104999998</v>
      </c>
      <c r="I3143" s="11">
        <v>0</v>
      </c>
      <c r="J3143" s="11">
        <v>27</v>
      </c>
      <c r="K3143" s="11">
        <v>26.156717880999999</v>
      </c>
      <c r="L3143" s="11" t="s">
        <v>13</v>
      </c>
      <c r="M3143" s="11" t="s">
        <v>19</v>
      </c>
      <c r="N3143" s="11">
        <f t="shared" si="343"/>
        <v>1</v>
      </c>
      <c r="O3143" s="11">
        <f t="shared" si="344"/>
        <v>0</v>
      </c>
      <c r="P3143" s="11">
        <f t="shared" si="345"/>
        <v>0</v>
      </c>
      <c r="Q3143" s="11">
        <f t="shared" si="346"/>
        <v>0</v>
      </c>
      <c r="R3143" s="11">
        <f t="shared" si="347"/>
        <v>0</v>
      </c>
      <c r="S3143" s="11">
        <f t="shared" si="348"/>
        <v>0</v>
      </c>
      <c r="T3143" s="9">
        <f t="shared" si="349"/>
        <v>306.67417104999998</v>
      </c>
    </row>
    <row r="3144" spans="1:20" ht="15" customHeight="1" x14ac:dyDescent="0.75">
      <c r="A3144" s="10">
        <v>0</v>
      </c>
      <c r="B3144" s="11">
        <v>17000</v>
      </c>
      <c r="C3144" s="11">
        <v>70085</v>
      </c>
      <c r="D3144" s="11">
        <v>81598</v>
      </c>
      <c r="E3144" s="11">
        <v>7</v>
      </c>
      <c r="F3144" s="11">
        <v>0</v>
      </c>
      <c r="G3144" s="11">
        <v>0</v>
      </c>
      <c r="H3144" s="11">
        <v>117.19539923000001</v>
      </c>
      <c r="I3144" s="11">
        <v>1</v>
      </c>
      <c r="J3144" s="11">
        <v>20</v>
      </c>
      <c r="K3144" s="11">
        <v>21.981835714999999</v>
      </c>
      <c r="L3144" s="11" t="s">
        <v>20</v>
      </c>
      <c r="M3144" s="11" t="s">
        <v>15</v>
      </c>
      <c r="N3144" s="11">
        <f t="shared" si="343"/>
        <v>0</v>
      </c>
      <c r="O3144" s="11">
        <f t="shared" si="344"/>
        <v>0</v>
      </c>
      <c r="P3144" s="11">
        <f t="shared" si="345"/>
        <v>0</v>
      </c>
      <c r="Q3144" s="11">
        <f t="shared" si="346"/>
        <v>1</v>
      </c>
      <c r="R3144" s="11">
        <f t="shared" si="347"/>
        <v>0</v>
      </c>
      <c r="S3144" s="11">
        <f t="shared" si="348"/>
        <v>0</v>
      </c>
      <c r="T3144" s="9">
        <f t="shared" si="349"/>
        <v>0</v>
      </c>
    </row>
    <row r="3145" spans="1:20" ht="15" customHeight="1" x14ac:dyDescent="0.75">
      <c r="A3145" s="10">
        <v>0</v>
      </c>
      <c r="B3145" s="11">
        <v>17000</v>
      </c>
      <c r="C3145" s="11">
        <v>97438</v>
      </c>
      <c r="D3145" s="11">
        <v>158780</v>
      </c>
      <c r="E3145" s="11">
        <v>0</v>
      </c>
      <c r="F3145" s="11">
        <v>0</v>
      </c>
      <c r="G3145" s="11">
        <v>0</v>
      </c>
      <c r="H3145" s="11">
        <v>210.91260341</v>
      </c>
      <c r="I3145" s="11">
        <v>1</v>
      </c>
      <c r="J3145" s="11">
        <v>18</v>
      </c>
      <c r="K3145" s="11">
        <v>38.796749949000002</v>
      </c>
      <c r="L3145" s="11" t="s">
        <v>20</v>
      </c>
      <c r="M3145" s="11" t="s">
        <v>17</v>
      </c>
      <c r="N3145" s="11">
        <f t="shared" si="343"/>
        <v>0</v>
      </c>
      <c r="O3145" s="11">
        <f t="shared" si="344"/>
        <v>1</v>
      </c>
      <c r="P3145" s="11">
        <f t="shared" si="345"/>
        <v>0</v>
      </c>
      <c r="Q3145" s="11">
        <f t="shared" si="346"/>
        <v>0</v>
      </c>
      <c r="R3145" s="11">
        <f t="shared" si="347"/>
        <v>0</v>
      </c>
      <c r="S3145" s="11">
        <f t="shared" si="348"/>
        <v>0</v>
      </c>
      <c r="T3145" s="9">
        <f t="shared" si="349"/>
        <v>0</v>
      </c>
    </row>
    <row r="3146" spans="1:20" ht="15" customHeight="1" x14ac:dyDescent="0.75">
      <c r="A3146" s="10">
        <v>0</v>
      </c>
      <c r="B3146" s="11">
        <v>17000</v>
      </c>
      <c r="C3146" s="11">
        <v>45671</v>
      </c>
      <c r="D3146" s="11">
        <v>64516</v>
      </c>
      <c r="E3146" s="11">
        <v>27</v>
      </c>
      <c r="F3146" s="11">
        <v>0</v>
      </c>
      <c r="G3146" s="11">
        <v>0</v>
      </c>
      <c r="H3146" s="11">
        <v>246.17972137000001</v>
      </c>
      <c r="I3146" s="11">
        <v>0</v>
      </c>
      <c r="J3146" s="11">
        <v>13</v>
      </c>
      <c r="K3146" s="11">
        <v>25.701205602999998</v>
      </c>
      <c r="L3146" s="11" t="s">
        <v>13</v>
      </c>
      <c r="M3146" s="11" t="s">
        <v>14</v>
      </c>
      <c r="N3146" s="11">
        <f t="shared" si="343"/>
        <v>1</v>
      </c>
      <c r="O3146" s="11">
        <f t="shared" si="344"/>
        <v>0</v>
      </c>
      <c r="P3146" s="11">
        <f t="shared" si="345"/>
        <v>1</v>
      </c>
      <c r="Q3146" s="11">
        <f t="shared" si="346"/>
        <v>0</v>
      </c>
      <c r="R3146" s="11">
        <f t="shared" si="347"/>
        <v>0</v>
      </c>
      <c r="S3146" s="11">
        <f t="shared" si="348"/>
        <v>0</v>
      </c>
      <c r="T3146" s="9">
        <f t="shared" si="349"/>
        <v>246.17972137000001</v>
      </c>
    </row>
    <row r="3147" spans="1:20" ht="15" customHeight="1" x14ac:dyDescent="0.75">
      <c r="A3147" s="10">
        <v>0</v>
      </c>
      <c r="B3147" s="11">
        <v>17000</v>
      </c>
      <c r="C3147" s="11">
        <v>6778</v>
      </c>
      <c r="D3147" s="11">
        <v>60065</v>
      </c>
      <c r="E3147" s="11">
        <v>0</v>
      </c>
      <c r="F3147" s="11">
        <v>0</v>
      </c>
      <c r="G3147" s="11">
        <v>0</v>
      </c>
      <c r="H3147" s="11">
        <v>326.51841443000001</v>
      </c>
      <c r="I3147" s="11">
        <v>0</v>
      </c>
      <c r="J3147" s="11">
        <v>5</v>
      </c>
      <c r="K3147" s="11">
        <v>38.836601840999997</v>
      </c>
      <c r="L3147" s="11" t="s">
        <v>20</v>
      </c>
      <c r="M3147" s="11" t="s">
        <v>16</v>
      </c>
      <c r="N3147" s="11">
        <f t="shared" si="343"/>
        <v>0</v>
      </c>
      <c r="O3147" s="11">
        <f t="shared" si="344"/>
        <v>0</v>
      </c>
      <c r="P3147" s="11">
        <f t="shared" si="345"/>
        <v>0</v>
      </c>
      <c r="Q3147" s="11">
        <f t="shared" si="346"/>
        <v>0</v>
      </c>
      <c r="R3147" s="11">
        <f t="shared" si="347"/>
        <v>1</v>
      </c>
      <c r="S3147" s="11">
        <f t="shared" si="348"/>
        <v>0</v>
      </c>
      <c r="T3147" s="9">
        <f t="shared" si="349"/>
        <v>0</v>
      </c>
    </row>
    <row r="3148" spans="1:20" ht="15" customHeight="1" x14ac:dyDescent="0.75">
      <c r="A3148" s="10">
        <v>0</v>
      </c>
      <c r="B3148" s="11">
        <v>17000</v>
      </c>
      <c r="C3148" s="11">
        <v>26228</v>
      </c>
      <c r="D3148" s="11">
        <v>60979</v>
      </c>
      <c r="E3148" s="11">
        <v>7</v>
      </c>
      <c r="F3148" s="11">
        <v>0</v>
      </c>
      <c r="G3148" s="11">
        <v>0</v>
      </c>
      <c r="H3148" s="11">
        <v>188.24761053</v>
      </c>
      <c r="I3148" s="11">
        <v>0</v>
      </c>
      <c r="J3148" s="11">
        <v>13</v>
      </c>
      <c r="K3148" s="11">
        <v>29.628676491</v>
      </c>
      <c r="L3148" s="11" t="s">
        <v>13</v>
      </c>
      <c r="M3148" s="11" t="s">
        <v>18</v>
      </c>
      <c r="N3148" s="11">
        <f t="shared" si="343"/>
        <v>1</v>
      </c>
      <c r="O3148" s="11">
        <f t="shared" si="344"/>
        <v>0</v>
      </c>
      <c r="P3148" s="11">
        <f t="shared" si="345"/>
        <v>0</v>
      </c>
      <c r="Q3148" s="11">
        <f t="shared" si="346"/>
        <v>0</v>
      </c>
      <c r="R3148" s="11">
        <f t="shared" si="347"/>
        <v>0</v>
      </c>
      <c r="S3148" s="11">
        <f t="shared" si="348"/>
        <v>1</v>
      </c>
      <c r="T3148" s="9">
        <f t="shared" si="349"/>
        <v>188.24761053</v>
      </c>
    </row>
    <row r="3149" spans="1:20" ht="15" customHeight="1" x14ac:dyDescent="0.75">
      <c r="A3149" s="10">
        <v>0</v>
      </c>
      <c r="B3149" s="11">
        <v>17000</v>
      </c>
      <c r="C3149" s="11">
        <v>63450</v>
      </c>
      <c r="D3149" s="11">
        <v>92816</v>
      </c>
      <c r="E3149" s="11">
        <v>10</v>
      </c>
      <c r="F3149" s="11">
        <v>0</v>
      </c>
      <c r="G3149" s="11">
        <v>0</v>
      </c>
      <c r="H3149" s="11"/>
      <c r="I3149" s="11">
        <v>1</v>
      </c>
      <c r="J3149" s="11">
        <v>16</v>
      </c>
      <c r="K3149" s="11">
        <v>25.718671082</v>
      </c>
      <c r="L3149" s="11"/>
      <c r="M3149" s="11" t="s">
        <v>18</v>
      </c>
      <c r="N3149" s="11">
        <f t="shared" si="343"/>
        <v>0</v>
      </c>
      <c r="O3149" s="11">
        <f t="shared" si="344"/>
        <v>0</v>
      </c>
      <c r="P3149" s="11">
        <f t="shared" si="345"/>
        <v>0</v>
      </c>
      <c r="Q3149" s="11">
        <f t="shared" si="346"/>
        <v>0</v>
      </c>
      <c r="R3149" s="11">
        <f t="shared" si="347"/>
        <v>0</v>
      </c>
      <c r="S3149" s="11">
        <f t="shared" si="348"/>
        <v>1</v>
      </c>
      <c r="T3149" s="9">
        <f t="shared" si="349"/>
        <v>0</v>
      </c>
    </row>
    <row r="3150" spans="1:20" ht="15" customHeight="1" x14ac:dyDescent="0.75">
      <c r="A3150" s="10">
        <v>0</v>
      </c>
      <c r="B3150" s="11">
        <v>17000</v>
      </c>
      <c r="C3150" s="11">
        <v>54780</v>
      </c>
      <c r="D3150" s="11">
        <v>93091</v>
      </c>
      <c r="E3150" s="11">
        <v>4</v>
      </c>
      <c r="F3150" s="11">
        <v>0</v>
      </c>
      <c r="G3150" s="11">
        <v>0</v>
      </c>
      <c r="H3150" s="11">
        <v>115.37533239</v>
      </c>
      <c r="I3150" s="11">
        <v>1</v>
      </c>
      <c r="J3150" s="11">
        <v>21</v>
      </c>
      <c r="K3150" s="11">
        <v>37.508624670000003</v>
      </c>
      <c r="L3150" s="11" t="s">
        <v>20</v>
      </c>
      <c r="M3150" s="11" t="s">
        <v>18</v>
      </c>
      <c r="N3150" s="11">
        <f t="shared" si="343"/>
        <v>0</v>
      </c>
      <c r="O3150" s="11">
        <f t="shared" si="344"/>
        <v>0</v>
      </c>
      <c r="P3150" s="11">
        <f t="shared" si="345"/>
        <v>0</v>
      </c>
      <c r="Q3150" s="11">
        <f t="shared" si="346"/>
        <v>0</v>
      </c>
      <c r="R3150" s="11">
        <f t="shared" si="347"/>
        <v>0</v>
      </c>
      <c r="S3150" s="11">
        <f t="shared" si="348"/>
        <v>1</v>
      </c>
      <c r="T3150" s="9">
        <f t="shared" si="349"/>
        <v>0</v>
      </c>
    </row>
    <row r="3151" spans="1:20" ht="15" customHeight="1" x14ac:dyDescent="0.75">
      <c r="A3151" s="10">
        <v>0</v>
      </c>
      <c r="B3151" s="11">
        <v>17000</v>
      </c>
      <c r="C3151" s="11">
        <v>73184</v>
      </c>
      <c r="D3151" s="11">
        <v>96889</v>
      </c>
      <c r="E3151" s="11">
        <v>0</v>
      </c>
      <c r="F3151" s="11">
        <v>0</v>
      </c>
      <c r="G3151" s="11">
        <v>0</v>
      </c>
      <c r="H3151" s="11">
        <v>71.953791991000003</v>
      </c>
      <c r="I3151" s="11">
        <v>0</v>
      </c>
      <c r="J3151" s="11">
        <v>16</v>
      </c>
      <c r="K3151" s="11">
        <v>28.004398483999999</v>
      </c>
      <c r="L3151" s="11" t="s">
        <v>20</v>
      </c>
      <c r="M3151" s="11" t="s">
        <v>17</v>
      </c>
      <c r="N3151" s="11">
        <f t="shared" si="343"/>
        <v>0</v>
      </c>
      <c r="O3151" s="11">
        <f t="shared" si="344"/>
        <v>1</v>
      </c>
      <c r="P3151" s="11">
        <f t="shared" si="345"/>
        <v>0</v>
      </c>
      <c r="Q3151" s="11">
        <f t="shared" si="346"/>
        <v>0</v>
      </c>
      <c r="R3151" s="11">
        <f t="shared" si="347"/>
        <v>0</v>
      </c>
      <c r="S3151" s="11">
        <f t="shared" si="348"/>
        <v>0</v>
      </c>
      <c r="T3151" s="9">
        <f t="shared" si="349"/>
        <v>0</v>
      </c>
    </row>
    <row r="3152" spans="1:20" ht="15" customHeight="1" x14ac:dyDescent="0.75">
      <c r="A3152" s="10">
        <v>0</v>
      </c>
      <c r="B3152" s="11">
        <v>17000</v>
      </c>
      <c r="C3152" s="11">
        <v>60483</v>
      </c>
      <c r="D3152" s="11">
        <v>85015</v>
      </c>
      <c r="E3152" s="11">
        <v>4</v>
      </c>
      <c r="F3152" s="11">
        <v>0</v>
      </c>
      <c r="G3152" s="11">
        <v>0</v>
      </c>
      <c r="H3152" s="11">
        <v>116.52526509</v>
      </c>
      <c r="I3152" s="11">
        <v>0</v>
      </c>
      <c r="J3152" s="11">
        <v>12</v>
      </c>
      <c r="K3152" s="11">
        <v>27.298743179999999</v>
      </c>
      <c r="L3152" s="11" t="s">
        <v>13</v>
      </c>
      <c r="M3152" s="11" t="s">
        <v>18</v>
      </c>
      <c r="N3152" s="11">
        <f t="shared" si="343"/>
        <v>1</v>
      </c>
      <c r="O3152" s="11">
        <f t="shared" si="344"/>
        <v>0</v>
      </c>
      <c r="P3152" s="11">
        <f t="shared" si="345"/>
        <v>0</v>
      </c>
      <c r="Q3152" s="11">
        <f t="shared" si="346"/>
        <v>0</v>
      </c>
      <c r="R3152" s="11">
        <f t="shared" si="347"/>
        <v>0</v>
      </c>
      <c r="S3152" s="11">
        <f t="shared" si="348"/>
        <v>1</v>
      </c>
      <c r="T3152" s="9">
        <f t="shared" si="349"/>
        <v>116.52526509</v>
      </c>
    </row>
    <row r="3153" spans="1:20" ht="15" customHeight="1" x14ac:dyDescent="0.75">
      <c r="A3153" s="10">
        <v>1</v>
      </c>
      <c r="B3153" s="11">
        <v>17000</v>
      </c>
      <c r="C3153" s="11">
        <v>52663</v>
      </c>
      <c r="D3153" s="11">
        <v>82000</v>
      </c>
      <c r="E3153" s="11"/>
      <c r="F3153" s="11"/>
      <c r="G3153" s="11"/>
      <c r="H3153" s="11"/>
      <c r="I3153" s="11"/>
      <c r="J3153" s="11"/>
      <c r="K3153" s="11"/>
      <c r="L3153" s="11"/>
      <c r="M3153" s="11"/>
      <c r="N3153" s="11">
        <f t="shared" si="343"/>
        <v>0</v>
      </c>
      <c r="O3153" s="11">
        <f t="shared" si="344"/>
        <v>0</v>
      </c>
      <c r="P3153" s="11">
        <f t="shared" si="345"/>
        <v>0</v>
      </c>
      <c r="Q3153" s="11">
        <f t="shared" si="346"/>
        <v>0</v>
      </c>
      <c r="R3153" s="11">
        <f t="shared" si="347"/>
        <v>0</v>
      </c>
      <c r="S3153" s="11">
        <f t="shared" si="348"/>
        <v>0</v>
      </c>
      <c r="T3153" s="9">
        <f t="shared" si="349"/>
        <v>0</v>
      </c>
    </row>
    <row r="3154" spans="1:20" ht="15" customHeight="1" x14ac:dyDescent="0.75">
      <c r="A3154" s="10">
        <v>1</v>
      </c>
      <c r="B3154" s="11">
        <v>17000</v>
      </c>
      <c r="C3154" s="11">
        <v>36420</v>
      </c>
      <c r="D3154" s="11">
        <v>54375</v>
      </c>
      <c r="E3154" s="11">
        <v>1</v>
      </c>
      <c r="F3154" s="11">
        <v>1</v>
      </c>
      <c r="G3154" s="11">
        <v>0</v>
      </c>
      <c r="H3154" s="11">
        <v>77.7</v>
      </c>
      <c r="I3154" s="11">
        <v>1</v>
      </c>
      <c r="J3154" s="11">
        <v>18</v>
      </c>
      <c r="K3154" s="11"/>
      <c r="L3154" s="11" t="s">
        <v>20</v>
      </c>
      <c r="M3154" s="11" t="s">
        <v>14</v>
      </c>
      <c r="N3154" s="11">
        <f t="shared" si="343"/>
        <v>0</v>
      </c>
      <c r="O3154" s="11">
        <f t="shared" si="344"/>
        <v>0</v>
      </c>
      <c r="P3154" s="11">
        <f t="shared" si="345"/>
        <v>1</v>
      </c>
      <c r="Q3154" s="11">
        <f t="shared" si="346"/>
        <v>0</v>
      </c>
      <c r="R3154" s="11">
        <f t="shared" si="347"/>
        <v>0</v>
      </c>
      <c r="S3154" s="11">
        <f t="shared" si="348"/>
        <v>0</v>
      </c>
      <c r="T3154" s="9">
        <f t="shared" si="349"/>
        <v>0</v>
      </c>
    </row>
    <row r="3155" spans="1:20" ht="15" customHeight="1" x14ac:dyDescent="0.75">
      <c r="A3155" s="10">
        <v>0</v>
      </c>
      <c r="B3155" s="11">
        <v>17000</v>
      </c>
      <c r="C3155" s="11">
        <v>53058</v>
      </c>
      <c r="D3155" s="11">
        <v>74000</v>
      </c>
      <c r="E3155" s="11">
        <v>17</v>
      </c>
      <c r="F3155" s="11">
        <v>1</v>
      </c>
      <c r="G3155" s="11">
        <v>0</v>
      </c>
      <c r="H3155" s="11">
        <v>204.93333333000001</v>
      </c>
      <c r="I3155" s="11">
        <v>1</v>
      </c>
      <c r="J3155" s="11">
        <v>21</v>
      </c>
      <c r="K3155" s="11"/>
      <c r="L3155" s="11" t="s">
        <v>20</v>
      </c>
      <c r="M3155" s="11" t="s">
        <v>14</v>
      </c>
      <c r="N3155" s="11">
        <f t="shared" si="343"/>
        <v>0</v>
      </c>
      <c r="O3155" s="11">
        <f t="shared" si="344"/>
        <v>0</v>
      </c>
      <c r="P3155" s="11">
        <f t="shared" si="345"/>
        <v>1</v>
      </c>
      <c r="Q3155" s="11">
        <f t="shared" si="346"/>
        <v>0</v>
      </c>
      <c r="R3155" s="11">
        <f t="shared" si="347"/>
        <v>0</v>
      </c>
      <c r="S3155" s="11">
        <f t="shared" si="348"/>
        <v>0</v>
      </c>
      <c r="T3155" s="9">
        <f t="shared" si="349"/>
        <v>0</v>
      </c>
    </row>
    <row r="3156" spans="1:20" ht="15" customHeight="1" x14ac:dyDescent="0.75">
      <c r="A3156" s="10">
        <v>0</v>
      </c>
      <c r="B3156" s="11">
        <v>17000</v>
      </c>
      <c r="C3156" s="11">
        <v>23200</v>
      </c>
      <c r="D3156" s="11">
        <v>85000</v>
      </c>
      <c r="E3156" s="11">
        <v>9</v>
      </c>
      <c r="F3156" s="11">
        <v>0</v>
      </c>
      <c r="G3156" s="11">
        <v>0</v>
      </c>
      <c r="H3156" s="11">
        <v>149.06666666999999</v>
      </c>
      <c r="I3156" s="11">
        <v>1</v>
      </c>
      <c r="J3156" s="11">
        <v>21</v>
      </c>
      <c r="K3156" s="11"/>
      <c r="L3156" s="11" t="s">
        <v>20</v>
      </c>
      <c r="M3156" s="11" t="s">
        <v>18</v>
      </c>
      <c r="N3156" s="11">
        <f t="shared" si="343"/>
        <v>0</v>
      </c>
      <c r="O3156" s="11">
        <f t="shared" si="344"/>
        <v>0</v>
      </c>
      <c r="P3156" s="11">
        <f t="shared" si="345"/>
        <v>0</v>
      </c>
      <c r="Q3156" s="11">
        <f t="shared" si="346"/>
        <v>0</v>
      </c>
      <c r="R3156" s="11">
        <f t="shared" si="347"/>
        <v>0</v>
      </c>
      <c r="S3156" s="11">
        <f t="shared" si="348"/>
        <v>1</v>
      </c>
      <c r="T3156" s="9">
        <f t="shared" si="349"/>
        <v>0</v>
      </c>
    </row>
    <row r="3157" spans="1:20" ht="15" customHeight="1" x14ac:dyDescent="0.75">
      <c r="A3157" s="10">
        <v>0</v>
      </c>
      <c r="B3157" s="11">
        <v>17000</v>
      </c>
      <c r="C3157" s="11">
        <v>47000</v>
      </c>
      <c r="D3157" s="11">
        <v>112720</v>
      </c>
      <c r="E3157" s="11">
        <v>16</v>
      </c>
      <c r="F3157" s="11">
        <v>0</v>
      </c>
      <c r="G3157" s="11">
        <v>0</v>
      </c>
      <c r="H3157" s="11">
        <v>257.7</v>
      </c>
      <c r="I3157" s="11">
        <v>0</v>
      </c>
      <c r="J3157" s="11">
        <v>20</v>
      </c>
      <c r="K3157" s="11"/>
      <c r="L3157" s="11" t="s">
        <v>20</v>
      </c>
      <c r="M3157" s="11" t="s">
        <v>18</v>
      </c>
      <c r="N3157" s="11">
        <f t="shared" si="343"/>
        <v>0</v>
      </c>
      <c r="O3157" s="11">
        <f t="shared" si="344"/>
        <v>0</v>
      </c>
      <c r="P3157" s="11">
        <f t="shared" si="345"/>
        <v>0</v>
      </c>
      <c r="Q3157" s="11">
        <f t="shared" si="346"/>
        <v>0</v>
      </c>
      <c r="R3157" s="11">
        <f t="shared" si="347"/>
        <v>0</v>
      </c>
      <c r="S3157" s="11">
        <f t="shared" si="348"/>
        <v>1</v>
      </c>
      <c r="T3157" s="9">
        <f t="shared" si="349"/>
        <v>0</v>
      </c>
    </row>
    <row r="3158" spans="1:20" ht="15" customHeight="1" x14ac:dyDescent="0.75">
      <c r="A3158" s="10">
        <v>0</v>
      </c>
      <c r="B3158" s="11">
        <v>17000</v>
      </c>
      <c r="C3158" s="11">
        <v>86000</v>
      </c>
      <c r="D3158" s="11">
        <v>119600</v>
      </c>
      <c r="E3158" s="11">
        <v>12</v>
      </c>
      <c r="F3158" s="11"/>
      <c r="G3158" s="11"/>
      <c r="H3158" s="11">
        <v>137.46666667</v>
      </c>
      <c r="I3158" s="11"/>
      <c r="J3158" s="11">
        <v>25</v>
      </c>
      <c r="K3158" s="11"/>
      <c r="L3158" s="11" t="s">
        <v>20</v>
      </c>
      <c r="M3158" s="11" t="s">
        <v>18</v>
      </c>
      <c r="N3158" s="11">
        <f t="shared" si="343"/>
        <v>0</v>
      </c>
      <c r="O3158" s="11">
        <f t="shared" si="344"/>
        <v>0</v>
      </c>
      <c r="P3158" s="11">
        <f t="shared" si="345"/>
        <v>0</v>
      </c>
      <c r="Q3158" s="11">
        <f t="shared" si="346"/>
        <v>0</v>
      </c>
      <c r="R3158" s="11">
        <f t="shared" si="347"/>
        <v>0</v>
      </c>
      <c r="S3158" s="11">
        <f t="shared" si="348"/>
        <v>1</v>
      </c>
      <c r="T3158" s="9">
        <f t="shared" si="349"/>
        <v>0</v>
      </c>
    </row>
    <row r="3159" spans="1:20" ht="15" customHeight="1" x14ac:dyDescent="0.75">
      <c r="A3159" s="10">
        <v>0</v>
      </c>
      <c r="B3159" s="11">
        <v>17000</v>
      </c>
      <c r="C3159" s="11">
        <v>12613</v>
      </c>
      <c r="D3159" s="11">
        <v>85000</v>
      </c>
      <c r="E3159" s="11">
        <v>21</v>
      </c>
      <c r="F3159" s="11">
        <v>0</v>
      </c>
      <c r="G3159" s="11">
        <v>0</v>
      </c>
      <c r="H3159" s="11">
        <v>226.36666667</v>
      </c>
      <c r="I3159" s="11">
        <v>3</v>
      </c>
      <c r="J3159" s="11">
        <v>41</v>
      </c>
      <c r="K3159" s="11"/>
      <c r="L3159" s="11" t="s">
        <v>20</v>
      </c>
      <c r="M3159" s="11" t="s">
        <v>14</v>
      </c>
      <c r="N3159" s="11">
        <f t="shared" si="343"/>
        <v>0</v>
      </c>
      <c r="O3159" s="11">
        <f t="shared" si="344"/>
        <v>0</v>
      </c>
      <c r="P3159" s="11">
        <f t="shared" si="345"/>
        <v>1</v>
      </c>
      <c r="Q3159" s="11">
        <f t="shared" si="346"/>
        <v>0</v>
      </c>
      <c r="R3159" s="11">
        <f t="shared" si="347"/>
        <v>0</v>
      </c>
      <c r="S3159" s="11">
        <f t="shared" si="348"/>
        <v>0</v>
      </c>
      <c r="T3159" s="9">
        <f t="shared" si="349"/>
        <v>0</v>
      </c>
    </row>
    <row r="3160" spans="1:20" ht="15" customHeight="1" x14ac:dyDescent="0.75">
      <c r="A3160" s="10">
        <v>0</v>
      </c>
      <c r="B3160" s="11">
        <v>17000</v>
      </c>
      <c r="C3160" s="11">
        <v>152900</v>
      </c>
      <c r="D3160" s="11">
        <v>191146</v>
      </c>
      <c r="E3160" s="11">
        <v>7.5</v>
      </c>
      <c r="F3160" s="11">
        <v>0</v>
      </c>
      <c r="G3160" s="11">
        <v>0</v>
      </c>
      <c r="H3160" s="11"/>
      <c r="I3160" s="11">
        <v>2</v>
      </c>
      <c r="J3160" s="11">
        <v>16</v>
      </c>
      <c r="K3160" s="11"/>
      <c r="L3160" s="11" t="s">
        <v>20</v>
      </c>
      <c r="M3160" s="11" t="s">
        <v>14</v>
      </c>
      <c r="N3160" s="11">
        <f t="shared" si="343"/>
        <v>0</v>
      </c>
      <c r="O3160" s="11">
        <f t="shared" si="344"/>
        <v>0</v>
      </c>
      <c r="P3160" s="11">
        <f t="shared" si="345"/>
        <v>1</v>
      </c>
      <c r="Q3160" s="11">
        <f t="shared" si="346"/>
        <v>0</v>
      </c>
      <c r="R3160" s="11">
        <f t="shared" si="347"/>
        <v>0</v>
      </c>
      <c r="S3160" s="11">
        <f t="shared" si="348"/>
        <v>0</v>
      </c>
      <c r="T3160" s="9">
        <f t="shared" si="349"/>
        <v>0</v>
      </c>
    </row>
    <row r="3161" spans="1:20" ht="15" customHeight="1" x14ac:dyDescent="0.75">
      <c r="A3161" s="10">
        <v>0</v>
      </c>
      <c r="B3161" s="11">
        <v>17000</v>
      </c>
      <c r="C3161" s="11">
        <v>55820</v>
      </c>
      <c r="D3161" s="11">
        <v>88683</v>
      </c>
      <c r="E3161" s="11">
        <v>0.5</v>
      </c>
      <c r="F3161" s="11">
        <v>0</v>
      </c>
      <c r="G3161" s="11">
        <v>0</v>
      </c>
      <c r="H3161" s="11">
        <v>74.033333333000002</v>
      </c>
      <c r="I3161" s="11">
        <v>0</v>
      </c>
      <c r="J3161" s="11">
        <v>23</v>
      </c>
      <c r="K3161" s="11"/>
      <c r="L3161" s="11" t="s">
        <v>20</v>
      </c>
      <c r="M3161" s="11" t="s">
        <v>15</v>
      </c>
      <c r="N3161" s="11">
        <f t="shared" si="343"/>
        <v>0</v>
      </c>
      <c r="O3161" s="11">
        <f t="shared" si="344"/>
        <v>0</v>
      </c>
      <c r="P3161" s="11">
        <f t="shared" si="345"/>
        <v>0</v>
      </c>
      <c r="Q3161" s="11">
        <f t="shared" si="346"/>
        <v>1</v>
      </c>
      <c r="R3161" s="11">
        <f t="shared" si="347"/>
        <v>0</v>
      </c>
      <c r="S3161" s="11">
        <f t="shared" si="348"/>
        <v>0</v>
      </c>
      <c r="T3161" s="9">
        <f t="shared" si="349"/>
        <v>0</v>
      </c>
    </row>
    <row r="3162" spans="1:20" ht="15" customHeight="1" x14ac:dyDescent="0.75">
      <c r="A3162" s="10">
        <v>1</v>
      </c>
      <c r="B3162" s="11">
        <v>17000</v>
      </c>
      <c r="C3162" s="11">
        <v>74910</v>
      </c>
      <c r="D3162" s="11">
        <v>112375</v>
      </c>
      <c r="E3162" s="11">
        <v>41</v>
      </c>
      <c r="F3162" s="11">
        <v>0</v>
      </c>
      <c r="G3162" s="11">
        <v>0</v>
      </c>
      <c r="H3162" s="11">
        <v>95.2</v>
      </c>
      <c r="I3162" s="11">
        <v>3</v>
      </c>
      <c r="J3162" s="11">
        <v>28</v>
      </c>
      <c r="K3162" s="11"/>
      <c r="L3162" s="11" t="s">
        <v>20</v>
      </c>
      <c r="M3162" s="11" t="s">
        <v>15</v>
      </c>
      <c r="N3162" s="11">
        <f t="shared" si="343"/>
        <v>0</v>
      </c>
      <c r="O3162" s="11">
        <f t="shared" si="344"/>
        <v>0</v>
      </c>
      <c r="P3162" s="11">
        <f t="shared" si="345"/>
        <v>0</v>
      </c>
      <c r="Q3162" s="11">
        <f t="shared" si="346"/>
        <v>1</v>
      </c>
      <c r="R3162" s="11">
        <f t="shared" si="347"/>
        <v>0</v>
      </c>
      <c r="S3162" s="11">
        <f t="shared" si="348"/>
        <v>0</v>
      </c>
      <c r="T3162" s="9">
        <f t="shared" si="349"/>
        <v>0</v>
      </c>
    </row>
    <row r="3163" spans="1:20" ht="15" customHeight="1" x14ac:dyDescent="0.75">
      <c r="A3163" s="10">
        <v>1</v>
      </c>
      <c r="B3163" s="11">
        <v>17000</v>
      </c>
      <c r="C3163" s="11">
        <v>87600</v>
      </c>
      <c r="D3163" s="11">
        <v>110000</v>
      </c>
      <c r="E3163" s="11">
        <v>0.4</v>
      </c>
      <c r="F3163" s="11">
        <v>6</v>
      </c>
      <c r="G3163" s="11">
        <v>0</v>
      </c>
      <c r="H3163" s="11">
        <v>180.56666666999999</v>
      </c>
      <c r="I3163" s="11">
        <v>2</v>
      </c>
      <c r="J3163" s="11">
        <v>46</v>
      </c>
      <c r="K3163" s="11"/>
      <c r="L3163" s="11" t="s">
        <v>20</v>
      </c>
      <c r="M3163" s="11" t="s">
        <v>14</v>
      </c>
      <c r="N3163" s="11">
        <f t="shared" si="343"/>
        <v>0</v>
      </c>
      <c r="O3163" s="11">
        <f t="shared" si="344"/>
        <v>0</v>
      </c>
      <c r="P3163" s="11">
        <f t="shared" si="345"/>
        <v>1</v>
      </c>
      <c r="Q3163" s="11">
        <f t="shared" si="346"/>
        <v>0</v>
      </c>
      <c r="R3163" s="11">
        <f t="shared" si="347"/>
        <v>0</v>
      </c>
      <c r="S3163" s="11">
        <f t="shared" si="348"/>
        <v>0</v>
      </c>
      <c r="T3163" s="9">
        <f t="shared" si="349"/>
        <v>0</v>
      </c>
    </row>
    <row r="3164" spans="1:20" ht="15" customHeight="1" x14ac:dyDescent="0.75">
      <c r="A3164" s="10">
        <v>1</v>
      </c>
      <c r="B3164" s="11">
        <v>17000</v>
      </c>
      <c r="C3164" s="11">
        <v>52700</v>
      </c>
      <c r="D3164" s="11">
        <v>78000</v>
      </c>
      <c r="E3164" s="11">
        <v>2</v>
      </c>
      <c r="F3164" s="11">
        <v>0</v>
      </c>
      <c r="G3164" s="11">
        <v>0</v>
      </c>
      <c r="H3164" s="11">
        <v>62.9</v>
      </c>
      <c r="I3164" s="11">
        <v>0</v>
      </c>
      <c r="J3164" s="11">
        <v>10</v>
      </c>
      <c r="K3164" s="11"/>
      <c r="L3164" s="11" t="s">
        <v>20</v>
      </c>
      <c r="M3164" s="11" t="s">
        <v>14</v>
      </c>
      <c r="N3164" s="11">
        <f t="shared" si="343"/>
        <v>0</v>
      </c>
      <c r="O3164" s="11">
        <f t="shared" si="344"/>
        <v>0</v>
      </c>
      <c r="P3164" s="11">
        <f t="shared" si="345"/>
        <v>1</v>
      </c>
      <c r="Q3164" s="11">
        <f t="shared" si="346"/>
        <v>0</v>
      </c>
      <c r="R3164" s="11">
        <f t="shared" si="347"/>
        <v>0</v>
      </c>
      <c r="S3164" s="11">
        <f t="shared" si="348"/>
        <v>0</v>
      </c>
      <c r="T3164" s="9">
        <f t="shared" si="349"/>
        <v>0</v>
      </c>
    </row>
    <row r="3165" spans="1:20" ht="15" customHeight="1" x14ac:dyDescent="0.75">
      <c r="A3165" s="10">
        <v>1</v>
      </c>
      <c r="B3165" s="11">
        <v>17000</v>
      </c>
      <c r="C3165" s="11">
        <v>61000</v>
      </c>
      <c r="D3165" s="11">
        <v>127000</v>
      </c>
      <c r="E3165" s="11">
        <v>9</v>
      </c>
      <c r="F3165" s="11">
        <v>0</v>
      </c>
      <c r="G3165" s="11">
        <v>5</v>
      </c>
      <c r="H3165" s="11">
        <v>256.7</v>
      </c>
      <c r="I3165" s="11">
        <v>0</v>
      </c>
      <c r="J3165" s="11">
        <v>40</v>
      </c>
      <c r="K3165" s="11"/>
      <c r="L3165" s="11" t="s">
        <v>20</v>
      </c>
      <c r="M3165" s="11" t="s">
        <v>17</v>
      </c>
      <c r="N3165" s="11">
        <f t="shared" si="343"/>
        <v>0</v>
      </c>
      <c r="O3165" s="11">
        <f t="shared" si="344"/>
        <v>1</v>
      </c>
      <c r="P3165" s="11">
        <f t="shared" si="345"/>
        <v>0</v>
      </c>
      <c r="Q3165" s="11">
        <f t="shared" si="346"/>
        <v>0</v>
      </c>
      <c r="R3165" s="11">
        <f t="shared" si="347"/>
        <v>0</v>
      </c>
      <c r="S3165" s="11">
        <f t="shared" si="348"/>
        <v>0</v>
      </c>
      <c r="T3165" s="9">
        <f t="shared" si="349"/>
        <v>0</v>
      </c>
    </row>
    <row r="3166" spans="1:20" ht="15" customHeight="1" x14ac:dyDescent="0.75">
      <c r="A3166" s="10">
        <v>1</v>
      </c>
      <c r="B3166" s="11">
        <v>17000</v>
      </c>
      <c r="C3166" s="11">
        <v>62755</v>
      </c>
      <c r="D3166" s="11">
        <v>81180</v>
      </c>
      <c r="E3166" s="11">
        <v>19</v>
      </c>
      <c r="F3166" s="11">
        <v>2</v>
      </c>
      <c r="G3166" s="11">
        <v>0</v>
      </c>
      <c r="H3166" s="11">
        <v>134.93333333000001</v>
      </c>
      <c r="I3166" s="11">
        <v>2</v>
      </c>
      <c r="J3166" s="11">
        <v>28</v>
      </c>
      <c r="K3166" s="11"/>
      <c r="L3166" s="11" t="s">
        <v>20</v>
      </c>
      <c r="M3166" s="11" t="s">
        <v>18</v>
      </c>
      <c r="N3166" s="11">
        <f t="shared" si="343"/>
        <v>0</v>
      </c>
      <c r="O3166" s="11">
        <f t="shared" si="344"/>
        <v>0</v>
      </c>
      <c r="P3166" s="11">
        <f t="shared" si="345"/>
        <v>0</v>
      </c>
      <c r="Q3166" s="11">
        <f t="shared" si="346"/>
        <v>0</v>
      </c>
      <c r="R3166" s="11">
        <f t="shared" si="347"/>
        <v>0</v>
      </c>
      <c r="S3166" s="11">
        <f t="shared" si="348"/>
        <v>1</v>
      </c>
      <c r="T3166" s="9">
        <f t="shared" si="349"/>
        <v>0</v>
      </c>
    </row>
    <row r="3167" spans="1:20" ht="15" customHeight="1" x14ac:dyDescent="0.75">
      <c r="A3167" s="10">
        <v>1</v>
      </c>
      <c r="B3167" s="11">
        <v>17000</v>
      </c>
      <c r="C3167" s="11">
        <v>56800</v>
      </c>
      <c r="D3167" s="11">
        <v>82000</v>
      </c>
      <c r="E3167" s="11">
        <v>22</v>
      </c>
      <c r="F3167" s="11">
        <v>0</v>
      </c>
      <c r="G3167" s="11">
        <v>5</v>
      </c>
      <c r="H3167" s="11">
        <v>320.60000000000002</v>
      </c>
      <c r="I3167" s="11">
        <v>4</v>
      </c>
      <c r="J3167" s="11">
        <v>28</v>
      </c>
      <c r="K3167" s="11"/>
      <c r="L3167" s="11" t="s">
        <v>20</v>
      </c>
      <c r="M3167" s="11" t="s">
        <v>18</v>
      </c>
      <c r="N3167" s="11">
        <f t="shared" si="343"/>
        <v>0</v>
      </c>
      <c r="O3167" s="11">
        <f t="shared" si="344"/>
        <v>0</v>
      </c>
      <c r="P3167" s="11">
        <f t="shared" si="345"/>
        <v>0</v>
      </c>
      <c r="Q3167" s="11">
        <f t="shared" si="346"/>
        <v>0</v>
      </c>
      <c r="R3167" s="11">
        <f t="shared" si="347"/>
        <v>0</v>
      </c>
      <c r="S3167" s="11">
        <f t="shared" si="348"/>
        <v>1</v>
      </c>
      <c r="T3167" s="9">
        <f t="shared" si="349"/>
        <v>0</v>
      </c>
    </row>
    <row r="3168" spans="1:20" ht="15" customHeight="1" x14ac:dyDescent="0.75">
      <c r="A3168" s="10">
        <v>1</v>
      </c>
      <c r="B3168" s="11">
        <v>17000</v>
      </c>
      <c r="C3168" s="11">
        <v>89600</v>
      </c>
      <c r="D3168" s="11">
        <v>115000</v>
      </c>
      <c r="E3168" s="11">
        <v>20</v>
      </c>
      <c r="F3168" s="11"/>
      <c r="G3168" s="11">
        <v>3</v>
      </c>
      <c r="H3168" s="11">
        <v>99.266666666999996</v>
      </c>
      <c r="I3168" s="11">
        <v>0</v>
      </c>
      <c r="J3168" s="11">
        <v>23</v>
      </c>
      <c r="K3168" s="11"/>
      <c r="L3168" s="11" t="s">
        <v>20</v>
      </c>
      <c r="M3168" s="11" t="s">
        <v>19</v>
      </c>
      <c r="N3168" s="11">
        <f t="shared" si="343"/>
        <v>0</v>
      </c>
      <c r="O3168" s="11">
        <f t="shared" si="344"/>
        <v>0</v>
      </c>
      <c r="P3168" s="11">
        <f t="shared" si="345"/>
        <v>0</v>
      </c>
      <c r="Q3168" s="11">
        <f t="shared" si="346"/>
        <v>0</v>
      </c>
      <c r="R3168" s="11">
        <f t="shared" si="347"/>
        <v>0</v>
      </c>
      <c r="S3168" s="11">
        <f t="shared" si="348"/>
        <v>0</v>
      </c>
      <c r="T3168" s="9">
        <f t="shared" si="349"/>
        <v>0</v>
      </c>
    </row>
    <row r="3169" spans="1:20" ht="15" customHeight="1" x14ac:dyDescent="0.75">
      <c r="A3169" s="10">
        <v>1</v>
      </c>
      <c r="B3169" s="11">
        <v>17000</v>
      </c>
      <c r="C3169" s="11">
        <v>48000</v>
      </c>
      <c r="D3169" s="11">
        <v>69000</v>
      </c>
      <c r="E3169" s="11">
        <v>25</v>
      </c>
      <c r="F3169" s="11">
        <v>0</v>
      </c>
      <c r="G3169" s="11">
        <v>0</v>
      </c>
      <c r="H3169" s="11">
        <v>351.03333333</v>
      </c>
      <c r="I3169" s="11">
        <v>3</v>
      </c>
      <c r="J3169" s="11">
        <v>24</v>
      </c>
      <c r="K3169" s="11"/>
      <c r="L3169" s="11" t="s">
        <v>20</v>
      </c>
      <c r="M3169" s="11" t="s">
        <v>15</v>
      </c>
      <c r="N3169" s="11">
        <f t="shared" si="343"/>
        <v>0</v>
      </c>
      <c r="O3169" s="11">
        <f t="shared" si="344"/>
        <v>0</v>
      </c>
      <c r="P3169" s="11">
        <f t="shared" si="345"/>
        <v>0</v>
      </c>
      <c r="Q3169" s="11">
        <f t="shared" si="346"/>
        <v>1</v>
      </c>
      <c r="R3169" s="11">
        <f t="shared" si="347"/>
        <v>0</v>
      </c>
      <c r="S3169" s="11">
        <f t="shared" si="348"/>
        <v>0</v>
      </c>
      <c r="T3169" s="9">
        <f t="shared" si="349"/>
        <v>0</v>
      </c>
    </row>
    <row r="3170" spans="1:20" ht="15" customHeight="1" x14ac:dyDescent="0.75">
      <c r="A3170" s="10">
        <v>1</v>
      </c>
      <c r="B3170" s="11">
        <v>17000</v>
      </c>
      <c r="C3170" s="11">
        <v>43000</v>
      </c>
      <c r="D3170" s="11">
        <v>63500</v>
      </c>
      <c r="E3170" s="11">
        <v>8</v>
      </c>
      <c r="F3170" s="11">
        <v>0</v>
      </c>
      <c r="G3170" s="11">
        <v>0</v>
      </c>
      <c r="H3170" s="11">
        <v>46.666666667000001</v>
      </c>
      <c r="I3170" s="11">
        <v>3</v>
      </c>
      <c r="J3170" s="11">
        <v>11</v>
      </c>
      <c r="K3170" s="11"/>
      <c r="L3170" s="11" t="s">
        <v>20</v>
      </c>
      <c r="M3170" s="11" t="s">
        <v>14</v>
      </c>
      <c r="N3170" s="11">
        <f t="shared" si="343"/>
        <v>0</v>
      </c>
      <c r="O3170" s="11">
        <f t="shared" si="344"/>
        <v>0</v>
      </c>
      <c r="P3170" s="11">
        <f t="shared" si="345"/>
        <v>1</v>
      </c>
      <c r="Q3170" s="11">
        <f t="shared" si="346"/>
        <v>0</v>
      </c>
      <c r="R3170" s="11">
        <f t="shared" si="347"/>
        <v>0</v>
      </c>
      <c r="S3170" s="11">
        <f t="shared" si="348"/>
        <v>0</v>
      </c>
      <c r="T3170" s="9">
        <f t="shared" si="349"/>
        <v>0</v>
      </c>
    </row>
    <row r="3171" spans="1:20" ht="15" customHeight="1" x14ac:dyDescent="0.75">
      <c r="A3171" s="10">
        <v>0</v>
      </c>
      <c r="B3171" s="11">
        <v>17000</v>
      </c>
      <c r="C3171" s="11">
        <v>118822</v>
      </c>
      <c r="D3171" s="11">
        <v>208429</v>
      </c>
      <c r="E3171" s="11">
        <v>3</v>
      </c>
      <c r="F3171" s="11">
        <v>0</v>
      </c>
      <c r="G3171" s="11">
        <v>0</v>
      </c>
      <c r="H3171" s="11">
        <v>206.73707131</v>
      </c>
      <c r="I3171" s="11">
        <v>0</v>
      </c>
      <c r="J3171" s="11">
        <v>16</v>
      </c>
      <c r="K3171" s="11">
        <v>25.873990849999998</v>
      </c>
      <c r="L3171" s="11" t="s">
        <v>20</v>
      </c>
      <c r="M3171" s="11" t="s">
        <v>14</v>
      </c>
      <c r="N3171" s="11">
        <f t="shared" si="343"/>
        <v>0</v>
      </c>
      <c r="O3171" s="11">
        <f t="shared" si="344"/>
        <v>0</v>
      </c>
      <c r="P3171" s="11">
        <f t="shared" si="345"/>
        <v>1</v>
      </c>
      <c r="Q3171" s="11">
        <f t="shared" si="346"/>
        <v>0</v>
      </c>
      <c r="R3171" s="11">
        <f t="shared" si="347"/>
        <v>0</v>
      </c>
      <c r="S3171" s="11">
        <f t="shared" si="348"/>
        <v>0</v>
      </c>
      <c r="T3171" s="9">
        <f t="shared" si="349"/>
        <v>0</v>
      </c>
    </row>
    <row r="3172" spans="1:20" ht="15" customHeight="1" x14ac:dyDescent="0.75">
      <c r="A3172" s="10">
        <v>0</v>
      </c>
      <c r="B3172" s="11">
        <v>17000</v>
      </c>
      <c r="C3172" s="11">
        <v>96065</v>
      </c>
      <c r="D3172" s="11">
        <v>116416</v>
      </c>
      <c r="E3172" s="11">
        <v>14</v>
      </c>
      <c r="F3172" s="11">
        <v>0</v>
      </c>
      <c r="G3172" s="11">
        <v>0</v>
      </c>
      <c r="H3172" s="11">
        <v>125.67306046</v>
      </c>
      <c r="I3172" s="11">
        <v>2</v>
      </c>
      <c r="J3172" s="11">
        <v>8</v>
      </c>
      <c r="K3172" s="11">
        <v>34.756185805000001</v>
      </c>
      <c r="L3172" s="11" t="s">
        <v>20</v>
      </c>
      <c r="M3172" s="11" t="s">
        <v>14</v>
      </c>
      <c r="N3172" s="11">
        <f t="shared" si="343"/>
        <v>0</v>
      </c>
      <c r="O3172" s="11">
        <f t="shared" si="344"/>
        <v>0</v>
      </c>
      <c r="P3172" s="11">
        <f t="shared" si="345"/>
        <v>1</v>
      </c>
      <c r="Q3172" s="11">
        <f t="shared" si="346"/>
        <v>0</v>
      </c>
      <c r="R3172" s="11">
        <f t="shared" si="347"/>
        <v>0</v>
      </c>
      <c r="S3172" s="11">
        <f t="shared" si="348"/>
        <v>0</v>
      </c>
      <c r="T3172" s="9">
        <f t="shared" si="349"/>
        <v>0</v>
      </c>
    </row>
    <row r="3173" spans="1:20" ht="15" customHeight="1" x14ac:dyDescent="0.75">
      <c r="A3173" s="10">
        <v>0</v>
      </c>
      <c r="B3173" s="11">
        <v>17000</v>
      </c>
      <c r="C3173" s="11">
        <v>97517</v>
      </c>
      <c r="D3173" s="11">
        <v>141718</v>
      </c>
      <c r="E3173" s="11">
        <v>2</v>
      </c>
      <c r="F3173" s="11"/>
      <c r="G3173" s="11"/>
      <c r="H3173" s="11">
        <v>128.41759793</v>
      </c>
      <c r="I3173" s="11">
        <v>3</v>
      </c>
      <c r="J3173" s="11">
        <v>15</v>
      </c>
      <c r="K3173" s="11">
        <v>31.166029442999999</v>
      </c>
      <c r="L3173" s="11" t="s">
        <v>20</v>
      </c>
      <c r="M3173" s="11" t="s">
        <v>15</v>
      </c>
      <c r="N3173" s="11">
        <f t="shared" si="343"/>
        <v>0</v>
      </c>
      <c r="O3173" s="11">
        <f t="shared" si="344"/>
        <v>0</v>
      </c>
      <c r="P3173" s="11">
        <f t="shared" si="345"/>
        <v>0</v>
      </c>
      <c r="Q3173" s="11">
        <f t="shared" si="346"/>
        <v>1</v>
      </c>
      <c r="R3173" s="11">
        <f t="shared" si="347"/>
        <v>0</v>
      </c>
      <c r="S3173" s="11">
        <f t="shared" si="348"/>
        <v>0</v>
      </c>
      <c r="T3173" s="9">
        <f t="shared" si="349"/>
        <v>0</v>
      </c>
    </row>
    <row r="3174" spans="1:20" ht="15" customHeight="1" x14ac:dyDescent="0.75">
      <c r="A3174" s="10">
        <v>0</v>
      </c>
      <c r="B3174" s="11">
        <v>17000</v>
      </c>
      <c r="C3174" s="11">
        <v>51018</v>
      </c>
      <c r="D3174" s="11">
        <v>108148</v>
      </c>
      <c r="E3174" s="11">
        <v>0</v>
      </c>
      <c r="F3174" s="11"/>
      <c r="G3174" s="11">
        <v>2</v>
      </c>
      <c r="H3174" s="11">
        <v>114.9462923</v>
      </c>
      <c r="I3174" s="11">
        <v>0</v>
      </c>
      <c r="J3174" s="11">
        <v>23</v>
      </c>
      <c r="K3174" s="11">
        <v>40.241259872000001</v>
      </c>
      <c r="L3174" s="11" t="s">
        <v>13</v>
      </c>
      <c r="M3174" s="11" t="s">
        <v>15</v>
      </c>
      <c r="N3174" s="11">
        <f t="shared" si="343"/>
        <v>1</v>
      </c>
      <c r="O3174" s="11">
        <f t="shared" si="344"/>
        <v>0</v>
      </c>
      <c r="P3174" s="11">
        <f t="shared" si="345"/>
        <v>0</v>
      </c>
      <c r="Q3174" s="11">
        <f t="shared" si="346"/>
        <v>1</v>
      </c>
      <c r="R3174" s="11">
        <f t="shared" si="347"/>
        <v>0</v>
      </c>
      <c r="S3174" s="11">
        <f t="shared" si="348"/>
        <v>0</v>
      </c>
      <c r="T3174" s="9">
        <f t="shared" si="349"/>
        <v>114.9462923</v>
      </c>
    </row>
    <row r="3175" spans="1:20" ht="15" customHeight="1" x14ac:dyDescent="0.75">
      <c r="A3175" s="10">
        <v>1</v>
      </c>
      <c r="B3175" s="11">
        <v>17000</v>
      </c>
      <c r="C3175" s="11">
        <v>170636</v>
      </c>
      <c r="D3175" s="11">
        <v>188899</v>
      </c>
      <c r="E3175" s="11">
        <v>1</v>
      </c>
      <c r="F3175" s="11">
        <v>4</v>
      </c>
      <c r="G3175" s="11">
        <v>0</v>
      </c>
      <c r="H3175" s="11">
        <v>67.408284965999997</v>
      </c>
      <c r="I3175" s="11">
        <v>1</v>
      </c>
      <c r="J3175" s="11">
        <v>13</v>
      </c>
      <c r="K3175" s="11">
        <v>44.751572195000001</v>
      </c>
      <c r="L3175" s="11" t="s">
        <v>20</v>
      </c>
      <c r="M3175" s="11"/>
      <c r="N3175" s="11">
        <f t="shared" si="343"/>
        <v>0</v>
      </c>
      <c r="O3175" s="11">
        <f t="shared" si="344"/>
        <v>0</v>
      </c>
      <c r="P3175" s="11">
        <f t="shared" si="345"/>
        <v>0</v>
      </c>
      <c r="Q3175" s="11">
        <f t="shared" si="346"/>
        <v>0</v>
      </c>
      <c r="R3175" s="11">
        <f t="shared" si="347"/>
        <v>0</v>
      </c>
      <c r="S3175" s="11">
        <f t="shared" si="348"/>
        <v>0</v>
      </c>
      <c r="T3175" s="9">
        <f t="shared" si="349"/>
        <v>0</v>
      </c>
    </row>
    <row r="3176" spans="1:20" ht="15" customHeight="1" x14ac:dyDescent="0.75">
      <c r="A3176" s="10">
        <v>0</v>
      </c>
      <c r="B3176" s="11">
        <v>17000</v>
      </c>
      <c r="C3176" s="11">
        <v>98451</v>
      </c>
      <c r="D3176" s="11">
        <v>138012</v>
      </c>
      <c r="E3176" s="11">
        <v>3</v>
      </c>
      <c r="F3176" s="11"/>
      <c r="G3176" s="11"/>
      <c r="H3176" s="11">
        <v>120.23893457</v>
      </c>
      <c r="I3176" s="11">
        <v>2</v>
      </c>
      <c r="J3176" s="11">
        <v>15</v>
      </c>
      <c r="K3176" s="11">
        <v>33.953593916999999</v>
      </c>
      <c r="L3176" s="11" t="s">
        <v>20</v>
      </c>
      <c r="M3176" s="11" t="s">
        <v>15</v>
      </c>
      <c r="N3176" s="11">
        <f t="shared" si="343"/>
        <v>0</v>
      </c>
      <c r="O3176" s="11">
        <f t="shared" si="344"/>
        <v>0</v>
      </c>
      <c r="P3176" s="11">
        <f t="shared" si="345"/>
        <v>0</v>
      </c>
      <c r="Q3176" s="11">
        <f t="shared" si="346"/>
        <v>1</v>
      </c>
      <c r="R3176" s="11">
        <f t="shared" si="347"/>
        <v>0</v>
      </c>
      <c r="S3176" s="11">
        <f t="shared" si="348"/>
        <v>0</v>
      </c>
      <c r="T3176" s="9">
        <f t="shared" si="349"/>
        <v>0</v>
      </c>
    </row>
    <row r="3177" spans="1:20" ht="15" customHeight="1" x14ac:dyDescent="0.75">
      <c r="A3177" s="10">
        <v>0</v>
      </c>
      <c r="B3177" s="11">
        <v>17000</v>
      </c>
      <c r="C3177" s="11">
        <v>82662</v>
      </c>
      <c r="D3177" s="11">
        <v>111357</v>
      </c>
      <c r="E3177" s="11">
        <v>17</v>
      </c>
      <c r="F3177" s="11">
        <v>0</v>
      </c>
      <c r="G3177" s="11">
        <v>0</v>
      </c>
      <c r="H3177" s="11">
        <v>252.30598474000001</v>
      </c>
      <c r="I3177" s="11">
        <v>4</v>
      </c>
      <c r="J3177" s="11">
        <v>30</v>
      </c>
      <c r="K3177" s="11">
        <v>37.316119915999998</v>
      </c>
      <c r="L3177" s="11" t="s">
        <v>20</v>
      </c>
      <c r="M3177" s="11" t="s">
        <v>17</v>
      </c>
      <c r="N3177" s="11">
        <f t="shared" si="343"/>
        <v>0</v>
      </c>
      <c r="O3177" s="11">
        <f t="shared" si="344"/>
        <v>1</v>
      </c>
      <c r="P3177" s="11">
        <f t="shared" si="345"/>
        <v>0</v>
      </c>
      <c r="Q3177" s="11">
        <f t="shared" si="346"/>
        <v>0</v>
      </c>
      <c r="R3177" s="11">
        <f t="shared" si="347"/>
        <v>0</v>
      </c>
      <c r="S3177" s="11">
        <f t="shared" si="348"/>
        <v>0</v>
      </c>
      <c r="T3177" s="9">
        <f t="shared" si="349"/>
        <v>0</v>
      </c>
    </row>
    <row r="3178" spans="1:20" ht="15" customHeight="1" x14ac:dyDescent="0.75">
      <c r="A3178" s="10">
        <v>0</v>
      </c>
      <c r="B3178" s="11">
        <v>17000</v>
      </c>
      <c r="C3178" s="11">
        <v>108154</v>
      </c>
      <c r="D3178" s="11">
        <v>134103</v>
      </c>
      <c r="E3178" s="11">
        <v>1</v>
      </c>
      <c r="F3178" s="11">
        <v>0</v>
      </c>
      <c r="G3178" s="11">
        <v>0</v>
      </c>
      <c r="H3178" s="11">
        <v>279.36119880000001</v>
      </c>
      <c r="I3178" s="11">
        <v>0</v>
      </c>
      <c r="J3178" s="11">
        <v>46</v>
      </c>
      <c r="K3178" s="11">
        <v>39.676976607</v>
      </c>
      <c r="L3178" s="11" t="s">
        <v>20</v>
      </c>
      <c r="M3178" s="11" t="s">
        <v>14</v>
      </c>
      <c r="N3178" s="11">
        <f t="shared" si="343"/>
        <v>0</v>
      </c>
      <c r="O3178" s="11">
        <f t="shared" si="344"/>
        <v>0</v>
      </c>
      <c r="P3178" s="11">
        <f t="shared" si="345"/>
        <v>1</v>
      </c>
      <c r="Q3178" s="11">
        <f t="shared" si="346"/>
        <v>0</v>
      </c>
      <c r="R3178" s="11">
        <f t="shared" si="347"/>
        <v>0</v>
      </c>
      <c r="S3178" s="11">
        <f t="shared" si="348"/>
        <v>0</v>
      </c>
      <c r="T3178" s="9">
        <f t="shared" si="349"/>
        <v>0</v>
      </c>
    </row>
    <row r="3179" spans="1:20" ht="15" customHeight="1" x14ac:dyDescent="0.75">
      <c r="A3179" s="10">
        <v>0</v>
      </c>
      <c r="B3179" s="11">
        <v>17000</v>
      </c>
      <c r="C3179" s="11">
        <v>25638</v>
      </c>
      <c r="D3179" s="11">
        <v>128433</v>
      </c>
      <c r="E3179" s="11">
        <v>10</v>
      </c>
      <c r="F3179" s="11">
        <v>0</v>
      </c>
      <c r="G3179" s="11">
        <v>0</v>
      </c>
      <c r="H3179" s="11">
        <v>367.6645206</v>
      </c>
      <c r="I3179" s="11">
        <v>0</v>
      </c>
      <c r="J3179" s="11">
        <v>9</v>
      </c>
      <c r="K3179" s="11">
        <v>39.106896382999999</v>
      </c>
      <c r="L3179" s="11" t="s">
        <v>20</v>
      </c>
      <c r="M3179" s="11" t="s">
        <v>14</v>
      </c>
      <c r="N3179" s="11">
        <f t="shared" si="343"/>
        <v>0</v>
      </c>
      <c r="O3179" s="11">
        <f t="shared" si="344"/>
        <v>0</v>
      </c>
      <c r="P3179" s="11">
        <f t="shared" si="345"/>
        <v>1</v>
      </c>
      <c r="Q3179" s="11">
        <f t="shared" si="346"/>
        <v>0</v>
      </c>
      <c r="R3179" s="11">
        <f t="shared" si="347"/>
        <v>0</v>
      </c>
      <c r="S3179" s="11">
        <f t="shared" si="348"/>
        <v>0</v>
      </c>
      <c r="T3179" s="9">
        <f t="shared" si="349"/>
        <v>0</v>
      </c>
    </row>
    <row r="3180" spans="1:20" ht="15" customHeight="1" x14ac:dyDescent="0.75">
      <c r="A3180" s="10">
        <v>0</v>
      </c>
      <c r="B3180" s="11">
        <v>17100</v>
      </c>
      <c r="C3180" s="11">
        <v>56791</v>
      </c>
      <c r="D3180" s="11">
        <v>94396</v>
      </c>
      <c r="E3180" s="11">
        <v>7</v>
      </c>
      <c r="F3180" s="11">
        <v>0</v>
      </c>
      <c r="G3180" s="11">
        <v>0</v>
      </c>
      <c r="H3180" s="11">
        <v>110.29408780999999</v>
      </c>
      <c r="I3180" s="11">
        <v>1</v>
      </c>
      <c r="J3180" s="11">
        <v>21</v>
      </c>
      <c r="K3180" s="11">
        <v>36.107340903000001</v>
      </c>
      <c r="L3180" s="11" t="s">
        <v>20</v>
      </c>
      <c r="M3180" s="11" t="s">
        <v>18</v>
      </c>
      <c r="N3180" s="11">
        <f t="shared" si="343"/>
        <v>0</v>
      </c>
      <c r="O3180" s="11">
        <f t="shared" si="344"/>
        <v>0</v>
      </c>
      <c r="P3180" s="11">
        <f t="shared" si="345"/>
        <v>0</v>
      </c>
      <c r="Q3180" s="11">
        <f t="shared" si="346"/>
        <v>0</v>
      </c>
      <c r="R3180" s="11">
        <f t="shared" si="347"/>
        <v>0</v>
      </c>
      <c r="S3180" s="11">
        <f t="shared" si="348"/>
        <v>1</v>
      </c>
      <c r="T3180" s="9">
        <f t="shared" si="349"/>
        <v>0</v>
      </c>
    </row>
    <row r="3181" spans="1:20" ht="15" customHeight="1" x14ac:dyDescent="0.75">
      <c r="A3181" s="10">
        <v>0</v>
      </c>
      <c r="B3181" s="11">
        <v>17100</v>
      </c>
      <c r="C3181" s="11">
        <v>48471</v>
      </c>
      <c r="D3181" s="11">
        <v>71546</v>
      </c>
      <c r="E3181" s="11">
        <v>5</v>
      </c>
      <c r="F3181" s="11">
        <v>0</v>
      </c>
      <c r="G3181" s="11">
        <v>1</v>
      </c>
      <c r="H3181" s="11">
        <v>254.09570070000001</v>
      </c>
      <c r="I3181" s="11">
        <v>3</v>
      </c>
      <c r="J3181" s="11">
        <v>32</v>
      </c>
      <c r="K3181" s="11">
        <v>29.818743539</v>
      </c>
      <c r="L3181" s="11" t="s">
        <v>20</v>
      </c>
      <c r="M3181" s="11" t="s">
        <v>18</v>
      </c>
      <c r="N3181" s="11">
        <f t="shared" si="343"/>
        <v>0</v>
      </c>
      <c r="O3181" s="11">
        <f t="shared" si="344"/>
        <v>0</v>
      </c>
      <c r="P3181" s="11">
        <f t="shared" si="345"/>
        <v>0</v>
      </c>
      <c r="Q3181" s="11">
        <f t="shared" si="346"/>
        <v>0</v>
      </c>
      <c r="R3181" s="11">
        <f t="shared" si="347"/>
        <v>0</v>
      </c>
      <c r="S3181" s="11">
        <f t="shared" si="348"/>
        <v>1</v>
      </c>
      <c r="T3181" s="9">
        <f t="shared" si="349"/>
        <v>0</v>
      </c>
    </row>
    <row r="3182" spans="1:20" ht="15" customHeight="1" x14ac:dyDescent="0.75">
      <c r="A3182" s="10">
        <v>0</v>
      </c>
      <c r="B3182" s="11">
        <v>17100</v>
      </c>
      <c r="C3182" s="11">
        <v>19126</v>
      </c>
      <c r="D3182" s="11">
        <v>88969</v>
      </c>
      <c r="E3182" s="11">
        <v>21</v>
      </c>
      <c r="F3182" s="11">
        <v>0</v>
      </c>
      <c r="G3182" s="11">
        <v>0</v>
      </c>
      <c r="H3182" s="11">
        <v>225.70628787999999</v>
      </c>
      <c r="I3182" s="11">
        <v>2</v>
      </c>
      <c r="J3182" s="11">
        <v>41</v>
      </c>
      <c r="K3182" s="11">
        <v>38.896378177000003</v>
      </c>
      <c r="L3182" s="11" t="s">
        <v>20</v>
      </c>
      <c r="M3182" s="11" t="s">
        <v>14</v>
      </c>
      <c r="N3182" s="11">
        <f t="shared" si="343"/>
        <v>0</v>
      </c>
      <c r="O3182" s="11">
        <f t="shared" si="344"/>
        <v>0</v>
      </c>
      <c r="P3182" s="11">
        <f t="shared" si="345"/>
        <v>1</v>
      </c>
      <c r="Q3182" s="11">
        <f t="shared" si="346"/>
        <v>0</v>
      </c>
      <c r="R3182" s="11">
        <f t="shared" si="347"/>
        <v>0</v>
      </c>
      <c r="S3182" s="11">
        <f t="shared" si="348"/>
        <v>0</v>
      </c>
      <c r="T3182" s="9">
        <f t="shared" si="349"/>
        <v>0</v>
      </c>
    </row>
    <row r="3183" spans="1:20" ht="15" customHeight="1" x14ac:dyDescent="0.75">
      <c r="A3183" s="10">
        <v>0</v>
      </c>
      <c r="B3183" s="11">
        <v>17100</v>
      </c>
      <c r="C3183" s="11"/>
      <c r="D3183" s="11">
        <v>96036</v>
      </c>
      <c r="E3183" s="11">
        <v>27</v>
      </c>
      <c r="F3183" s="11">
        <v>0</v>
      </c>
      <c r="G3183" s="11">
        <v>0</v>
      </c>
      <c r="H3183" s="11">
        <v>327.00179107999998</v>
      </c>
      <c r="I3183" s="11">
        <v>0</v>
      </c>
      <c r="J3183" s="11">
        <v>15</v>
      </c>
      <c r="K3183" s="11">
        <v>12.498669801</v>
      </c>
      <c r="L3183" s="11" t="s">
        <v>20</v>
      </c>
      <c r="M3183" s="11" t="s">
        <v>15</v>
      </c>
      <c r="N3183" s="11">
        <f t="shared" si="343"/>
        <v>0</v>
      </c>
      <c r="O3183" s="11">
        <f t="shared" si="344"/>
        <v>0</v>
      </c>
      <c r="P3183" s="11">
        <f t="shared" si="345"/>
        <v>0</v>
      </c>
      <c r="Q3183" s="11">
        <f t="shared" si="346"/>
        <v>1</v>
      </c>
      <c r="R3183" s="11">
        <f t="shared" si="347"/>
        <v>0</v>
      </c>
      <c r="S3183" s="11">
        <f t="shared" si="348"/>
        <v>0</v>
      </c>
      <c r="T3183" s="9">
        <f t="shared" si="349"/>
        <v>0</v>
      </c>
    </row>
    <row r="3184" spans="1:20" ht="15" customHeight="1" x14ac:dyDescent="0.75">
      <c r="A3184" s="10">
        <v>0</v>
      </c>
      <c r="B3184" s="11">
        <v>17100</v>
      </c>
      <c r="C3184" s="11">
        <v>100082</v>
      </c>
      <c r="D3184" s="11">
        <v>119585</v>
      </c>
      <c r="E3184" s="11">
        <v>1</v>
      </c>
      <c r="F3184" s="11">
        <v>0</v>
      </c>
      <c r="G3184" s="11">
        <v>0</v>
      </c>
      <c r="H3184" s="11">
        <v>147.91580911</v>
      </c>
      <c r="I3184" s="11">
        <v>0</v>
      </c>
      <c r="J3184" s="11">
        <v>29</v>
      </c>
      <c r="K3184" s="11">
        <v>34.734277161000001</v>
      </c>
      <c r="L3184" s="11" t="s">
        <v>20</v>
      </c>
      <c r="M3184" s="11" t="s">
        <v>18</v>
      </c>
      <c r="N3184" s="11">
        <f t="shared" si="343"/>
        <v>0</v>
      </c>
      <c r="O3184" s="11">
        <f t="shared" si="344"/>
        <v>0</v>
      </c>
      <c r="P3184" s="11">
        <f t="shared" si="345"/>
        <v>0</v>
      </c>
      <c r="Q3184" s="11">
        <f t="shared" si="346"/>
        <v>0</v>
      </c>
      <c r="R3184" s="11">
        <f t="shared" si="347"/>
        <v>0</v>
      </c>
      <c r="S3184" s="11">
        <f t="shared" si="348"/>
        <v>1</v>
      </c>
      <c r="T3184" s="9">
        <f t="shared" si="349"/>
        <v>0</v>
      </c>
    </row>
    <row r="3185" spans="1:20" ht="15" customHeight="1" x14ac:dyDescent="0.75">
      <c r="A3185" s="10">
        <v>0</v>
      </c>
      <c r="B3185" s="11">
        <v>17100</v>
      </c>
      <c r="C3185" s="11">
        <v>22162</v>
      </c>
      <c r="D3185" s="11">
        <v>128989</v>
      </c>
      <c r="E3185" s="11">
        <v>11</v>
      </c>
      <c r="F3185" s="11">
        <v>0</v>
      </c>
      <c r="G3185" s="11">
        <v>0</v>
      </c>
      <c r="H3185" s="11">
        <v>367.99709350000001</v>
      </c>
      <c r="I3185" s="11">
        <v>0</v>
      </c>
      <c r="J3185" s="11">
        <v>9</v>
      </c>
      <c r="K3185" s="11">
        <v>40.640916113000003</v>
      </c>
      <c r="L3185" s="11" t="s">
        <v>20</v>
      </c>
      <c r="M3185" s="11" t="s">
        <v>14</v>
      </c>
      <c r="N3185" s="11">
        <f t="shared" si="343"/>
        <v>0</v>
      </c>
      <c r="O3185" s="11">
        <f t="shared" si="344"/>
        <v>0</v>
      </c>
      <c r="P3185" s="11">
        <f t="shared" si="345"/>
        <v>1</v>
      </c>
      <c r="Q3185" s="11">
        <f t="shared" si="346"/>
        <v>0</v>
      </c>
      <c r="R3185" s="11">
        <f t="shared" si="347"/>
        <v>0</v>
      </c>
      <c r="S3185" s="11">
        <f t="shared" si="348"/>
        <v>0</v>
      </c>
      <c r="T3185" s="9">
        <f t="shared" si="349"/>
        <v>0</v>
      </c>
    </row>
    <row r="3186" spans="1:20" ht="15" customHeight="1" x14ac:dyDescent="0.75">
      <c r="A3186" s="10">
        <v>0</v>
      </c>
      <c r="B3186" s="11">
        <v>17100</v>
      </c>
      <c r="C3186" s="11">
        <v>53983</v>
      </c>
      <c r="D3186" s="11">
        <v>73688</v>
      </c>
      <c r="E3186" s="11">
        <v>5</v>
      </c>
      <c r="F3186" s="11"/>
      <c r="G3186" s="11"/>
      <c r="H3186" s="11">
        <v>95.523512117999999</v>
      </c>
      <c r="I3186" s="11">
        <v>0</v>
      </c>
      <c r="J3186" s="11">
        <v>9</v>
      </c>
      <c r="K3186" s="11">
        <v>36.920385648</v>
      </c>
      <c r="L3186" s="11" t="s">
        <v>20</v>
      </c>
      <c r="M3186" s="11" t="s">
        <v>14</v>
      </c>
      <c r="N3186" s="11">
        <f t="shared" si="343"/>
        <v>0</v>
      </c>
      <c r="O3186" s="11">
        <f t="shared" si="344"/>
        <v>0</v>
      </c>
      <c r="P3186" s="11">
        <f t="shared" si="345"/>
        <v>1</v>
      </c>
      <c r="Q3186" s="11">
        <f t="shared" si="346"/>
        <v>0</v>
      </c>
      <c r="R3186" s="11">
        <f t="shared" si="347"/>
        <v>0</v>
      </c>
      <c r="S3186" s="11">
        <f t="shared" si="348"/>
        <v>0</v>
      </c>
      <c r="T3186" s="9">
        <f t="shared" si="349"/>
        <v>0</v>
      </c>
    </row>
    <row r="3187" spans="1:20" ht="15" customHeight="1" x14ac:dyDescent="0.75">
      <c r="A3187" s="10">
        <v>0</v>
      </c>
      <c r="B3187" s="11">
        <v>17100</v>
      </c>
      <c r="C3187" s="11">
        <v>123463</v>
      </c>
      <c r="D3187" s="11">
        <v>160487</v>
      </c>
      <c r="E3187" s="11">
        <v>4</v>
      </c>
      <c r="F3187" s="11">
        <v>0</v>
      </c>
      <c r="G3187" s="11">
        <v>0</v>
      </c>
      <c r="H3187" s="11">
        <v>155.30076263999999</v>
      </c>
      <c r="I3187" s="11">
        <v>0</v>
      </c>
      <c r="J3187" s="11">
        <v>21</v>
      </c>
      <c r="K3187" s="11">
        <v>25.704127792000001</v>
      </c>
      <c r="L3187" s="11" t="s">
        <v>20</v>
      </c>
      <c r="M3187" s="11" t="s">
        <v>15</v>
      </c>
      <c r="N3187" s="11">
        <f t="shared" si="343"/>
        <v>0</v>
      </c>
      <c r="O3187" s="11">
        <f t="shared" si="344"/>
        <v>0</v>
      </c>
      <c r="P3187" s="11">
        <f t="shared" si="345"/>
        <v>0</v>
      </c>
      <c r="Q3187" s="11">
        <f t="shared" si="346"/>
        <v>1</v>
      </c>
      <c r="R3187" s="11">
        <f t="shared" si="347"/>
        <v>0</v>
      </c>
      <c r="S3187" s="11">
        <f t="shared" si="348"/>
        <v>0</v>
      </c>
      <c r="T3187" s="9">
        <f t="shared" si="349"/>
        <v>0</v>
      </c>
    </row>
    <row r="3188" spans="1:20" ht="15" customHeight="1" x14ac:dyDescent="0.75">
      <c r="A3188" s="10">
        <v>0</v>
      </c>
      <c r="B3188" s="11">
        <v>17100</v>
      </c>
      <c r="C3188" s="11">
        <v>49951</v>
      </c>
      <c r="D3188" s="11">
        <v>111291</v>
      </c>
      <c r="E3188" s="11">
        <v>1</v>
      </c>
      <c r="F3188" s="11"/>
      <c r="G3188" s="11">
        <v>2</v>
      </c>
      <c r="H3188" s="11">
        <v>151.10459247</v>
      </c>
      <c r="I3188" s="11">
        <v>1</v>
      </c>
      <c r="J3188" s="11">
        <v>23</v>
      </c>
      <c r="K3188" s="11">
        <v>39.487198141</v>
      </c>
      <c r="L3188" s="11" t="s">
        <v>13</v>
      </c>
      <c r="M3188" s="11" t="s">
        <v>15</v>
      </c>
      <c r="N3188" s="11">
        <f t="shared" si="343"/>
        <v>1</v>
      </c>
      <c r="O3188" s="11">
        <f t="shared" si="344"/>
        <v>0</v>
      </c>
      <c r="P3188" s="11">
        <f t="shared" si="345"/>
        <v>0</v>
      </c>
      <c r="Q3188" s="11">
        <f t="shared" si="346"/>
        <v>1</v>
      </c>
      <c r="R3188" s="11">
        <f t="shared" si="347"/>
        <v>0</v>
      </c>
      <c r="S3188" s="11">
        <f t="shared" si="348"/>
        <v>0</v>
      </c>
      <c r="T3188" s="9">
        <f t="shared" si="349"/>
        <v>151.10459247</v>
      </c>
    </row>
    <row r="3189" spans="1:20" ht="15" customHeight="1" x14ac:dyDescent="0.75">
      <c r="A3189" s="10">
        <v>0</v>
      </c>
      <c r="B3189" s="11">
        <v>17100</v>
      </c>
      <c r="C3189" s="11">
        <v>74922</v>
      </c>
      <c r="D3189" s="11">
        <v>91187</v>
      </c>
      <c r="E3189" s="11">
        <v>0</v>
      </c>
      <c r="F3189" s="11">
        <v>0</v>
      </c>
      <c r="G3189" s="11">
        <v>0</v>
      </c>
      <c r="H3189" s="11">
        <v>80.582655587000005</v>
      </c>
      <c r="I3189" s="11">
        <v>0</v>
      </c>
      <c r="J3189" s="11">
        <v>16</v>
      </c>
      <c r="K3189" s="11">
        <v>26.767768841999999</v>
      </c>
      <c r="L3189" s="11" t="s">
        <v>20</v>
      </c>
      <c r="M3189" s="11" t="s">
        <v>17</v>
      </c>
      <c r="N3189" s="11">
        <f t="shared" si="343"/>
        <v>0</v>
      </c>
      <c r="O3189" s="11">
        <f t="shared" si="344"/>
        <v>1</v>
      </c>
      <c r="P3189" s="11">
        <f t="shared" si="345"/>
        <v>0</v>
      </c>
      <c r="Q3189" s="11">
        <f t="shared" si="346"/>
        <v>0</v>
      </c>
      <c r="R3189" s="11">
        <f t="shared" si="347"/>
        <v>0</v>
      </c>
      <c r="S3189" s="11">
        <f t="shared" si="348"/>
        <v>0</v>
      </c>
      <c r="T3189" s="9">
        <f t="shared" si="349"/>
        <v>0</v>
      </c>
    </row>
    <row r="3190" spans="1:20" ht="15" customHeight="1" x14ac:dyDescent="0.75">
      <c r="A3190" s="10">
        <v>0</v>
      </c>
      <c r="B3190" s="11">
        <v>17100</v>
      </c>
      <c r="C3190" s="11">
        <v>59123</v>
      </c>
      <c r="D3190" s="11">
        <v>94247</v>
      </c>
      <c r="E3190" s="11">
        <v>0</v>
      </c>
      <c r="F3190" s="11">
        <v>0</v>
      </c>
      <c r="G3190" s="11">
        <v>0</v>
      </c>
      <c r="H3190" s="11">
        <v>70.016360230999993</v>
      </c>
      <c r="I3190" s="11">
        <v>0</v>
      </c>
      <c r="J3190" s="11">
        <v>22</v>
      </c>
      <c r="K3190" s="11">
        <v>37.195085532</v>
      </c>
      <c r="L3190" s="11" t="s">
        <v>20</v>
      </c>
      <c r="M3190" s="11" t="s">
        <v>15</v>
      </c>
      <c r="N3190" s="11">
        <f t="shared" si="343"/>
        <v>0</v>
      </c>
      <c r="O3190" s="11">
        <f t="shared" si="344"/>
        <v>0</v>
      </c>
      <c r="P3190" s="11">
        <f t="shared" si="345"/>
        <v>0</v>
      </c>
      <c r="Q3190" s="11">
        <f t="shared" si="346"/>
        <v>1</v>
      </c>
      <c r="R3190" s="11">
        <f t="shared" si="347"/>
        <v>0</v>
      </c>
      <c r="S3190" s="11">
        <f t="shared" si="348"/>
        <v>0</v>
      </c>
      <c r="T3190" s="9">
        <f t="shared" si="349"/>
        <v>0</v>
      </c>
    </row>
    <row r="3191" spans="1:20" ht="15" customHeight="1" x14ac:dyDescent="0.75">
      <c r="A3191" s="10">
        <v>0</v>
      </c>
      <c r="B3191" s="11">
        <v>17100</v>
      </c>
      <c r="C3191" s="11">
        <v>46953</v>
      </c>
      <c r="D3191" s="11">
        <v>69086</v>
      </c>
      <c r="E3191" s="11">
        <v>6</v>
      </c>
      <c r="F3191" s="11">
        <v>0</v>
      </c>
      <c r="G3191" s="11">
        <v>0</v>
      </c>
      <c r="H3191" s="11">
        <v>165.62778832999999</v>
      </c>
      <c r="I3191" s="11">
        <v>2</v>
      </c>
      <c r="J3191" s="11">
        <v>11</v>
      </c>
      <c r="K3191" s="11">
        <v>29.249143602</v>
      </c>
      <c r="L3191" s="11" t="s">
        <v>20</v>
      </c>
      <c r="M3191" s="11" t="s">
        <v>18</v>
      </c>
      <c r="N3191" s="11">
        <f t="shared" si="343"/>
        <v>0</v>
      </c>
      <c r="O3191" s="11">
        <f t="shared" si="344"/>
        <v>0</v>
      </c>
      <c r="P3191" s="11">
        <f t="shared" si="345"/>
        <v>0</v>
      </c>
      <c r="Q3191" s="11">
        <f t="shared" si="346"/>
        <v>0</v>
      </c>
      <c r="R3191" s="11">
        <f t="shared" si="347"/>
        <v>0</v>
      </c>
      <c r="S3191" s="11">
        <f t="shared" si="348"/>
        <v>1</v>
      </c>
      <c r="T3191" s="9">
        <f t="shared" si="349"/>
        <v>0</v>
      </c>
    </row>
    <row r="3192" spans="1:20" ht="15" customHeight="1" x14ac:dyDescent="0.75">
      <c r="A3192" s="10">
        <v>0</v>
      </c>
      <c r="B3192" s="11">
        <v>17100</v>
      </c>
      <c r="C3192" s="11">
        <v>43085</v>
      </c>
      <c r="D3192" s="11">
        <v>68758</v>
      </c>
      <c r="E3192" s="11">
        <v>7</v>
      </c>
      <c r="F3192" s="11">
        <v>0</v>
      </c>
      <c r="G3192" s="11">
        <v>1</v>
      </c>
      <c r="H3192" s="11">
        <v>103.68385576</v>
      </c>
      <c r="I3192" s="11">
        <v>3</v>
      </c>
      <c r="J3192" s="11">
        <v>49</v>
      </c>
      <c r="K3192" s="11">
        <v>30.353548700000001</v>
      </c>
      <c r="L3192" s="11" t="s">
        <v>20</v>
      </c>
      <c r="M3192" s="11" t="s">
        <v>14</v>
      </c>
      <c r="N3192" s="11">
        <f t="shared" si="343"/>
        <v>0</v>
      </c>
      <c r="O3192" s="11">
        <f t="shared" si="344"/>
        <v>0</v>
      </c>
      <c r="P3192" s="11">
        <f t="shared" si="345"/>
        <v>1</v>
      </c>
      <c r="Q3192" s="11">
        <f t="shared" si="346"/>
        <v>0</v>
      </c>
      <c r="R3192" s="11">
        <f t="shared" si="347"/>
        <v>0</v>
      </c>
      <c r="S3192" s="11">
        <f t="shared" si="348"/>
        <v>0</v>
      </c>
      <c r="T3192" s="9">
        <f t="shared" si="349"/>
        <v>0</v>
      </c>
    </row>
    <row r="3193" spans="1:20" ht="15" customHeight="1" x14ac:dyDescent="0.75">
      <c r="A3193" s="10">
        <v>0</v>
      </c>
      <c r="B3193" s="11">
        <v>17100</v>
      </c>
      <c r="C3193" s="11">
        <v>92853</v>
      </c>
      <c r="D3193" s="11">
        <v>130864</v>
      </c>
      <c r="E3193" s="11">
        <v>6</v>
      </c>
      <c r="F3193" s="11"/>
      <c r="G3193" s="11"/>
      <c r="H3193" s="11">
        <v>244.72881086999999</v>
      </c>
      <c r="I3193" s="11">
        <v>3</v>
      </c>
      <c r="J3193" s="11">
        <v>41</v>
      </c>
      <c r="K3193" s="11">
        <v>37.492645631000002</v>
      </c>
      <c r="L3193" s="11" t="s">
        <v>20</v>
      </c>
      <c r="M3193" s="11" t="s">
        <v>17</v>
      </c>
      <c r="N3193" s="11">
        <f t="shared" si="343"/>
        <v>0</v>
      </c>
      <c r="O3193" s="11">
        <f t="shared" si="344"/>
        <v>1</v>
      </c>
      <c r="P3193" s="11">
        <f t="shared" si="345"/>
        <v>0</v>
      </c>
      <c r="Q3193" s="11">
        <f t="shared" si="346"/>
        <v>0</v>
      </c>
      <c r="R3193" s="11">
        <f t="shared" si="347"/>
        <v>0</v>
      </c>
      <c r="S3193" s="11">
        <f t="shared" si="348"/>
        <v>0</v>
      </c>
      <c r="T3193" s="9">
        <f t="shared" si="349"/>
        <v>0</v>
      </c>
    </row>
    <row r="3194" spans="1:20" ht="15" customHeight="1" x14ac:dyDescent="0.75">
      <c r="A3194" s="10">
        <v>1</v>
      </c>
      <c r="B3194" s="11">
        <v>17100</v>
      </c>
      <c r="C3194" s="11">
        <v>32134</v>
      </c>
      <c r="D3194" s="11">
        <v>69131</v>
      </c>
      <c r="E3194" s="11">
        <v>3</v>
      </c>
      <c r="F3194" s="11">
        <v>0</v>
      </c>
      <c r="G3194" s="11">
        <v>0</v>
      </c>
      <c r="H3194" s="11">
        <v>209.19880044999999</v>
      </c>
      <c r="I3194" s="11">
        <v>0</v>
      </c>
      <c r="J3194" s="11">
        <v>6</v>
      </c>
      <c r="K3194" s="11">
        <v>38.632967000999997</v>
      </c>
      <c r="L3194" s="11" t="s">
        <v>20</v>
      </c>
      <c r="M3194" s="11" t="s">
        <v>14</v>
      </c>
      <c r="N3194" s="11">
        <f t="shared" si="343"/>
        <v>0</v>
      </c>
      <c r="O3194" s="11">
        <f t="shared" si="344"/>
        <v>0</v>
      </c>
      <c r="P3194" s="11">
        <f t="shared" si="345"/>
        <v>1</v>
      </c>
      <c r="Q3194" s="11">
        <f t="shared" si="346"/>
        <v>0</v>
      </c>
      <c r="R3194" s="11">
        <f t="shared" si="347"/>
        <v>0</v>
      </c>
      <c r="S3194" s="11">
        <f t="shared" si="348"/>
        <v>0</v>
      </c>
      <c r="T3194" s="9">
        <f t="shared" si="349"/>
        <v>0</v>
      </c>
    </row>
    <row r="3195" spans="1:20" ht="15" customHeight="1" x14ac:dyDescent="0.75">
      <c r="A3195" s="10">
        <v>0</v>
      </c>
      <c r="B3195" s="11">
        <v>17100</v>
      </c>
      <c r="C3195" s="11">
        <v>54598</v>
      </c>
      <c r="D3195" s="11">
        <v>115838</v>
      </c>
      <c r="E3195" s="11">
        <v>14</v>
      </c>
      <c r="F3195" s="11">
        <v>0</v>
      </c>
      <c r="G3195" s="11">
        <v>0</v>
      </c>
      <c r="H3195" s="11">
        <v>247.29589655000001</v>
      </c>
      <c r="I3195" s="11">
        <v>0</v>
      </c>
      <c r="J3195" s="11">
        <v>20</v>
      </c>
      <c r="K3195" s="11">
        <v>25.632116425</v>
      </c>
      <c r="L3195" s="11" t="s">
        <v>20</v>
      </c>
      <c r="M3195" s="11" t="s">
        <v>18</v>
      </c>
      <c r="N3195" s="11">
        <f t="shared" si="343"/>
        <v>0</v>
      </c>
      <c r="O3195" s="11">
        <f t="shared" si="344"/>
        <v>0</v>
      </c>
      <c r="P3195" s="11">
        <f t="shared" si="345"/>
        <v>0</v>
      </c>
      <c r="Q3195" s="11">
        <f t="shared" si="346"/>
        <v>0</v>
      </c>
      <c r="R3195" s="11">
        <f t="shared" si="347"/>
        <v>0</v>
      </c>
      <c r="S3195" s="11">
        <f t="shared" si="348"/>
        <v>1</v>
      </c>
      <c r="T3195" s="9">
        <f t="shared" si="349"/>
        <v>0</v>
      </c>
    </row>
    <row r="3196" spans="1:20" ht="15" customHeight="1" x14ac:dyDescent="0.75">
      <c r="A3196" s="10">
        <v>0</v>
      </c>
      <c r="B3196" s="11">
        <v>17100</v>
      </c>
      <c r="C3196" s="11"/>
      <c r="D3196" s="11">
        <v>60781</v>
      </c>
      <c r="E3196" s="11">
        <v>8</v>
      </c>
      <c r="F3196" s="11">
        <v>0</v>
      </c>
      <c r="G3196" s="11">
        <v>0</v>
      </c>
      <c r="H3196" s="11">
        <v>101.01406133</v>
      </c>
      <c r="I3196" s="11">
        <v>0</v>
      </c>
      <c r="J3196" s="11">
        <v>14</v>
      </c>
      <c r="K3196" s="11">
        <v>27.719938143</v>
      </c>
      <c r="L3196" s="11"/>
      <c r="M3196" s="11"/>
      <c r="N3196" s="11">
        <f t="shared" si="343"/>
        <v>0</v>
      </c>
      <c r="O3196" s="11">
        <f t="shared" si="344"/>
        <v>0</v>
      </c>
      <c r="P3196" s="11">
        <f t="shared" si="345"/>
        <v>0</v>
      </c>
      <c r="Q3196" s="11">
        <f t="shared" si="346"/>
        <v>0</v>
      </c>
      <c r="R3196" s="11">
        <f t="shared" si="347"/>
        <v>0</v>
      </c>
      <c r="S3196" s="11">
        <f t="shared" si="348"/>
        <v>0</v>
      </c>
      <c r="T3196" s="9">
        <f t="shared" si="349"/>
        <v>0</v>
      </c>
    </row>
    <row r="3197" spans="1:20" ht="15" customHeight="1" x14ac:dyDescent="0.75">
      <c r="A3197" s="10">
        <v>0</v>
      </c>
      <c r="B3197" s="11">
        <v>17100</v>
      </c>
      <c r="C3197" s="11">
        <v>27842</v>
      </c>
      <c r="D3197" s="11">
        <v>74459</v>
      </c>
      <c r="E3197" s="11"/>
      <c r="F3197" s="11">
        <v>0</v>
      </c>
      <c r="G3197" s="11">
        <v>0</v>
      </c>
      <c r="H3197" s="11">
        <v>248.71878007999999</v>
      </c>
      <c r="I3197" s="11">
        <v>0</v>
      </c>
      <c r="J3197" s="11">
        <v>49</v>
      </c>
      <c r="K3197" s="11">
        <v>44.552154152</v>
      </c>
      <c r="L3197" s="11" t="s">
        <v>13</v>
      </c>
      <c r="M3197" s="11" t="s">
        <v>14</v>
      </c>
      <c r="N3197" s="11">
        <f t="shared" si="343"/>
        <v>1</v>
      </c>
      <c r="O3197" s="11">
        <f t="shared" si="344"/>
        <v>0</v>
      </c>
      <c r="P3197" s="11">
        <f t="shared" si="345"/>
        <v>1</v>
      </c>
      <c r="Q3197" s="11">
        <f t="shared" si="346"/>
        <v>0</v>
      </c>
      <c r="R3197" s="11">
        <f t="shared" si="347"/>
        <v>0</v>
      </c>
      <c r="S3197" s="11">
        <f t="shared" si="348"/>
        <v>0</v>
      </c>
      <c r="T3197" s="9">
        <f t="shared" si="349"/>
        <v>248.71878007999999</v>
      </c>
    </row>
    <row r="3198" spans="1:20" ht="15" customHeight="1" x14ac:dyDescent="0.75">
      <c r="A3198" s="10">
        <v>0</v>
      </c>
      <c r="B3198" s="11">
        <v>17100</v>
      </c>
      <c r="C3198" s="11">
        <v>104652</v>
      </c>
      <c r="D3198" s="11">
        <v>169076</v>
      </c>
      <c r="E3198" s="11"/>
      <c r="F3198" s="11">
        <v>1</v>
      </c>
      <c r="G3198" s="11"/>
      <c r="H3198" s="11">
        <v>270.58121433999997</v>
      </c>
      <c r="I3198" s="11"/>
      <c r="J3198" s="11">
        <v>23</v>
      </c>
      <c r="K3198" s="11">
        <v>38.465227693000003</v>
      </c>
      <c r="L3198" s="11"/>
      <c r="M3198" s="11" t="s">
        <v>14</v>
      </c>
      <c r="N3198" s="11">
        <f t="shared" si="343"/>
        <v>0</v>
      </c>
      <c r="O3198" s="11">
        <f t="shared" si="344"/>
        <v>0</v>
      </c>
      <c r="P3198" s="11">
        <f t="shared" si="345"/>
        <v>1</v>
      </c>
      <c r="Q3198" s="11">
        <f t="shared" si="346"/>
        <v>0</v>
      </c>
      <c r="R3198" s="11">
        <f t="shared" si="347"/>
        <v>0</v>
      </c>
      <c r="S3198" s="11">
        <f t="shared" si="348"/>
        <v>0</v>
      </c>
      <c r="T3198" s="9">
        <f t="shared" si="349"/>
        <v>0</v>
      </c>
    </row>
    <row r="3199" spans="1:20" ht="15" customHeight="1" x14ac:dyDescent="0.75">
      <c r="A3199" s="10">
        <v>0</v>
      </c>
      <c r="B3199" s="11">
        <v>17100</v>
      </c>
      <c r="C3199" s="11">
        <v>117337</v>
      </c>
      <c r="D3199" s="11">
        <v>131575</v>
      </c>
      <c r="E3199" s="11">
        <v>16</v>
      </c>
      <c r="F3199" s="11">
        <v>0</v>
      </c>
      <c r="G3199" s="11">
        <v>0</v>
      </c>
      <c r="H3199" s="11">
        <v>177.62943225999999</v>
      </c>
      <c r="I3199" s="11">
        <v>0</v>
      </c>
      <c r="J3199" s="11">
        <v>17</v>
      </c>
      <c r="K3199" s="11">
        <v>39.176432458999997</v>
      </c>
      <c r="L3199" s="11" t="s">
        <v>20</v>
      </c>
      <c r="M3199" s="11"/>
      <c r="N3199" s="11">
        <f t="shared" si="343"/>
        <v>0</v>
      </c>
      <c r="O3199" s="11">
        <f t="shared" si="344"/>
        <v>0</v>
      </c>
      <c r="P3199" s="11">
        <f t="shared" si="345"/>
        <v>0</v>
      </c>
      <c r="Q3199" s="11">
        <f t="shared" si="346"/>
        <v>0</v>
      </c>
      <c r="R3199" s="11">
        <f t="shared" si="347"/>
        <v>0</v>
      </c>
      <c r="S3199" s="11">
        <f t="shared" si="348"/>
        <v>0</v>
      </c>
      <c r="T3199" s="9">
        <f t="shared" si="349"/>
        <v>0</v>
      </c>
    </row>
    <row r="3200" spans="1:20" ht="15" customHeight="1" x14ac:dyDescent="0.75">
      <c r="A3200" s="10">
        <v>0</v>
      </c>
      <c r="B3200" s="11">
        <v>17100</v>
      </c>
      <c r="C3200" s="11">
        <v>91502</v>
      </c>
      <c r="D3200" s="11">
        <v>113251</v>
      </c>
      <c r="E3200" s="11">
        <v>18</v>
      </c>
      <c r="F3200" s="11">
        <v>0</v>
      </c>
      <c r="G3200" s="11">
        <v>0</v>
      </c>
      <c r="H3200" s="11">
        <v>289.95440058999998</v>
      </c>
      <c r="I3200" s="11">
        <v>0</v>
      </c>
      <c r="J3200" s="11">
        <v>16</v>
      </c>
      <c r="K3200" s="11">
        <v>24.458320606000001</v>
      </c>
      <c r="L3200" s="11" t="s">
        <v>20</v>
      </c>
      <c r="M3200" s="11" t="s">
        <v>14</v>
      </c>
      <c r="N3200" s="11">
        <f t="shared" si="343"/>
        <v>0</v>
      </c>
      <c r="O3200" s="11">
        <f t="shared" si="344"/>
        <v>0</v>
      </c>
      <c r="P3200" s="11">
        <f t="shared" si="345"/>
        <v>1</v>
      </c>
      <c r="Q3200" s="11">
        <f t="shared" si="346"/>
        <v>0</v>
      </c>
      <c r="R3200" s="11">
        <f t="shared" si="347"/>
        <v>0</v>
      </c>
      <c r="S3200" s="11">
        <f t="shared" si="348"/>
        <v>0</v>
      </c>
      <c r="T3200" s="9">
        <f t="shared" si="349"/>
        <v>0</v>
      </c>
    </row>
    <row r="3201" spans="1:20" ht="15" customHeight="1" x14ac:dyDescent="0.75">
      <c r="A3201" s="10">
        <v>0</v>
      </c>
      <c r="B3201" s="11">
        <v>17200</v>
      </c>
      <c r="C3201" s="11">
        <v>51352</v>
      </c>
      <c r="D3201" s="11">
        <v>64386</v>
      </c>
      <c r="E3201" s="11">
        <v>27</v>
      </c>
      <c r="F3201" s="11">
        <v>0</v>
      </c>
      <c r="G3201" s="11">
        <v>0</v>
      </c>
      <c r="H3201" s="11">
        <v>295.9554144</v>
      </c>
      <c r="I3201" s="11">
        <v>1</v>
      </c>
      <c r="J3201" s="11">
        <v>17</v>
      </c>
      <c r="K3201" s="11">
        <v>36.787305949</v>
      </c>
      <c r="L3201" s="11" t="s">
        <v>20</v>
      </c>
      <c r="M3201" s="11" t="s">
        <v>17</v>
      </c>
      <c r="N3201" s="11">
        <f t="shared" si="343"/>
        <v>0</v>
      </c>
      <c r="O3201" s="11">
        <f t="shared" si="344"/>
        <v>1</v>
      </c>
      <c r="P3201" s="11">
        <f t="shared" si="345"/>
        <v>0</v>
      </c>
      <c r="Q3201" s="11">
        <f t="shared" si="346"/>
        <v>0</v>
      </c>
      <c r="R3201" s="11">
        <f t="shared" si="347"/>
        <v>0</v>
      </c>
      <c r="S3201" s="11">
        <f t="shared" si="348"/>
        <v>0</v>
      </c>
      <c r="T3201" s="9">
        <f t="shared" si="349"/>
        <v>0</v>
      </c>
    </row>
    <row r="3202" spans="1:20" ht="15" customHeight="1" x14ac:dyDescent="0.75">
      <c r="A3202" s="10">
        <v>0</v>
      </c>
      <c r="B3202" s="11">
        <v>17200</v>
      </c>
      <c r="C3202" s="11">
        <v>62514</v>
      </c>
      <c r="D3202" s="11">
        <v>96633</v>
      </c>
      <c r="E3202" s="11">
        <v>25</v>
      </c>
      <c r="F3202" s="11">
        <v>1</v>
      </c>
      <c r="G3202" s="11">
        <v>0</v>
      </c>
      <c r="H3202" s="11">
        <v>224.76435905</v>
      </c>
      <c r="I3202" s="11">
        <v>1</v>
      </c>
      <c r="J3202" s="11">
        <v>24</v>
      </c>
      <c r="K3202" s="11">
        <v>36.702340700999997</v>
      </c>
      <c r="L3202" s="11" t="s">
        <v>13</v>
      </c>
      <c r="M3202" s="11" t="s">
        <v>18</v>
      </c>
      <c r="N3202" s="11">
        <f t="shared" si="343"/>
        <v>1</v>
      </c>
      <c r="O3202" s="11">
        <f t="shared" si="344"/>
        <v>0</v>
      </c>
      <c r="P3202" s="11">
        <f t="shared" si="345"/>
        <v>0</v>
      </c>
      <c r="Q3202" s="11">
        <f t="shared" si="346"/>
        <v>0</v>
      </c>
      <c r="R3202" s="11">
        <f t="shared" si="347"/>
        <v>0</v>
      </c>
      <c r="S3202" s="11">
        <f t="shared" si="348"/>
        <v>1</v>
      </c>
      <c r="T3202" s="9">
        <f t="shared" si="349"/>
        <v>224.76435905</v>
      </c>
    </row>
    <row r="3203" spans="1:20" ht="15" customHeight="1" x14ac:dyDescent="0.75">
      <c r="A3203" s="10">
        <v>0</v>
      </c>
      <c r="B3203" s="11">
        <v>17200</v>
      </c>
      <c r="C3203" s="11">
        <v>59698</v>
      </c>
      <c r="D3203" s="11">
        <v>89715</v>
      </c>
      <c r="E3203" s="11">
        <v>9</v>
      </c>
      <c r="F3203" s="11">
        <v>0</v>
      </c>
      <c r="G3203" s="11">
        <v>0</v>
      </c>
      <c r="H3203" s="11"/>
      <c r="I3203" s="11">
        <v>1</v>
      </c>
      <c r="J3203" s="11">
        <v>16</v>
      </c>
      <c r="K3203" s="11">
        <v>23.345623213</v>
      </c>
      <c r="L3203" s="11"/>
      <c r="M3203" s="11" t="s">
        <v>18</v>
      </c>
      <c r="N3203" s="11">
        <f t="shared" ref="N3203:N3266" si="350">IF(L3203="HomeImp",1,0)</f>
        <v>0</v>
      </c>
      <c r="O3203" s="11">
        <f t="shared" ref="O3203:O3266" si="351">IF(M3203="Mgr",1,0)</f>
        <v>0</v>
      </c>
      <c r="P3203" s="11">
        <f t="shared" ref="P3203:P3266" si="352">IF(M3203="Other",1,0)</f>
        <v>0</v>
      </c>
      <c r="Q3203" s="11">
        <f t="shared" ref="Q3203:Q3266" si="353">IF(M3203="Office",1,0)</f>
        <v>0</v>
      </c>
      <c r="R3203" s="11">
        <f t="shared" ref="R3203:R3266" si="354">IF(M3203="Sales",1,0)</f>
        <v>0</v>
      </c>
      <c r="S3203" s="11">
        <f t="shared" ref="S3203:S3266" si="355">IF(M3203="ProfExe",1,0)</f>
        <v>1</v>
      </c>
      <c r="T3203" s="9">
        <f t="shared" ref="T3203:T3266" si="356">H3203*N3203</f>
        <v>0</v>
      </c>
    </row>
    <row r="3204" spans="1:20" ht="15" customHeight="1" x14ac:dyDescent="0.75">
      <c r="A3204" s="10">
        <v>0</v>
      </c>
      <c r="B3204" s="11">
        <v>17200</v>
      </c>
      <c r="C3204" s="11">
        <v>94937</v>
      </c>
      <c r="D3204" s="11">
        <v>133859</v>
      </c>
      <c r="E3204" s="11">
        <v>6</v>
      </c>
      <c r="F3204" s="11"/>
      <c r="G3204" s="11"/>
      <c r="H3204" s="11">
        <v>248.15887558</v>
      </c>
      <c r="I3204" s="11">
        <v>2</v>
      </c>
      <c r="J3204" s="11">
        <v>42</v>
      </c>
      <c r="K3204" s="11">
        <v>36.790875327000002</v>
      </c>
      <c r="L3204" s="11" t="s">
        <v>20</v>
      </c>
      <c r="M3204" s="11" t="s">
        <v>17</v>
      </c>
      <c r="N3204" s="11">
        <f t="shared" si="350"/>
        <v>0</v>
      </c>
      <c r="O3204" s="11">
        <f t="shared" si="351"/>
        <v>1</v>
      </c>
      <c r="P3204" s="11">
        <f t="shared" si="352"/>
        <v>0</v>
      </c>
      <c r="Q3204" s="11">
        <f t="shared" si="353"/>
        <v>0</v>
      </c>
      <c r="R3204" s="11">
        <f t="shared" si="354"/>
        <v>0</v>
      </c>
      <c r="S3204" s="11">
        <f t="shared" si="355"/>
        <v>0</v>
      </c>
      <c r="T3204" s="9">
        <f t="shared" si="356"/>
        <v>0</v>
      </c>
    </row>
    <row r="3205" spans="1:20" ht="15" customHeight="1" x14ac:dyDescent="0.75">
      <c r="A3205" s="10">
        <v>0</v>
      </c>
      <c r="B3205" s="11">
        <v>17200</v>
      </c>
      <c r="C3205" s="11">
        <v>6126</v>
      </c>
      <c r="D3205" s="11">
        <v>88603</v>
      </c>
      <c r="E3205" s="11">
        <v>13</v>
      </c>
      <c r="F3205" s="11">
        <v>0</v>
      </c>
      <c r="G3205" s="11">
        <v>1</v>
      </c>
      <c r="H3205" s="11">
        <v>287.26088686999998</v>
      </c>
      <c r="I3205" s="11">
        <v>0</v>
      </c>
      <c r="J3205" s="11">
        <v>23</v>
      </c>
      <c r="K3205" s="11">
        <v>30.098796701000001</v>
      </c>
      <c r="L3205" s="11" t="s">
        <v>13</v>
      </c>
      <c r="M3205" s="11" t="s">
        <v>14</v>
      </c>
      <c r="N3205" s="11">
        <f t="shared" si="350"/>
        <v>1</v>
      </c>
      <c r="O3205" s="11">
        <f t="shared" si="351"/>
        <v>0</v>
      </c>
      <c r="P3205" s="11">
        <f t="shared" si="352"/>
        <v>1</v>
      </c>
      <c r="Q3205" s="11">
        <f t="shared" si="353"/>
        <v>0</v>
      </c>
      <c r="R3205" s="11">
        <f t="shared" si="354"/>
        <v>0</v>
      </c>
      <c r="S3205" s="11">
        <f t="shared" si="355"/>
        <v>0</v>
      </c>
      <c r="T3205" s="9">
        <f t="shared" si="356"/>
        <v>287.26088686999998</v>
      </c>
    </row>
    <row r="3206" spans="1:20" ht="15" customHeight="1" x14ac:dyDescent="0.75">
      <c r="A3206" s="10">
        <v>0</v>
      </c>
      <c r="B3206" s="11">
        <v>17200</v>
      </c>
      <c r="C3206" s="11">
        <v>7044</v>
      </c>
      <c r="D3206" s="11">
        <v>57831</v>
      </c>
      <c r="E3206" s="11">
        <v>0</v>
      </c>
      <c r="F3206" s="11">
        <v>0</v>
      </c>
      <c r="G3206" s="11">
        <v>0</v>
      </c>
      <c r="H3206" s="11">
        <v>330.97090434</v>
      </c>
      <c r="I3206" s="11">
        <v>0</v>
      </c>
      <c r="J3206" s="11">
        <v>6</v>
      </c>
      <c r="K3206" s="11">
        <v>37.943315138999999</v>
      </c>
      <c r="L3206" s="11" t="s">
        <v>20</v>
      </c>
      <c r="M3206" s="11" t="s">
        <v>16</v>
      </c>
      <c r="N3206" s="11">
        <f t="shared" si="350"/>
        <v>0</v>
      </c>
      <c r="O3206" s="11">
        <f t="shared" si="351"/>
        <v>0</v>
      </c>
      <c r="P3206" s="11">
        <f t="shared" si="352"/>
        <v>0</v>
      </c>
      <c r="Q3206" s="11">
        <f t="shared" si="353"/>
        <v>0</v>
      </c>
      <c r="R3206" s="11">
        <f t="shared" si="354"/>
        <v>1</v>
      </c>
      <c r="S3206" s="11">
        <f t="shared" si="355"/>
        <v>0</v>
      </c>
      <c r="T3206" s="9">
        <f t="shared" si="356"/>
        <v>0</v>
      </c>
    </row>
    <row r="3207" spans="1:20" ht="15" customHeight="1" x14ac:dyDescent="0.75">
      <c r="A3207" s="10">
        <v>0</v>
      </c>
      <c r="B3207" s="11">
        <v>17200</v>
      </c>
      <c r="C3207" s="11">
        <v>103519</v>
      </c>
      <c r="D3207" s="11">
        <v>118074</v>
      </c>
      <c r="E3207" s="11">
        <v>0</v>
      </c>
      <c r="F3207" s="11">
        <v>0</v>
      </c>
      <c r="G3207" s="11">
        <v>0</v>
      </c>
      <c r="H3207" s="11">
        <v>102.6786125</v>
      </c>
      <c r="I3207" s="11">
        <v>1</v>
      </c>
      <c r="J3207" s="11">
        <v>21</v>
      </c>
      <c r="K3207" s="11">
        <v>41.418352853999998</v>
      </c>
      <c r="L3207" s="11" t="s">
        <v>20</v>
      </c>
      <c r="M3207" s="11" t="s">
        <v>14</v>
      </c>
      <c r="N3207" s="11">
        <f t="shared" si="350"/>
        <v>0</v>
      </c>
      <c r="O3207" s="11">
        <f t="shared" si="351"/>
        <v>0</v>
      </c>
      <c r="P3207" s="11">
        <f t="shared" si="352"/>
        <v>1</v>
      </c>
      <c r="Q3207" s="11">
        <f t="shared" si="353"/>
        <v>0</v>
      </c>
      <c r="R3207" s="11">
        <f t="shared" si="354"/>
        <v>0</v>
      </c>
      <c r="S3207" s="11">
        <f t="shared" si="355"/>
        <v>0</v>
      </c>
      <c r="T3207" s="9">
        <f t="shared" si="356"/>
        <v>0</v>
      </c>
    </row>
    <row r="3208" spans="1:20" ht="15" customHeight="1" x14ac:dyDescent="0.75">
      <c r="A3208" s="10">
        <v>0</v>
      </c>
      <c r="B3208" s="11">
        <v>17200</v>
      </c>
      <c r="C3208" s="11">
        <v>89507</v>
      </c>
      <c r="D3208" s="11">
        <v>121047</v>
      </c>
      <c r="E3208" s="11">
        <v>14</v>
      </c>
      <c r="F3208" s="11">
        <v>0</v>
      </c>
      <c r="G3208" s="11">
        <v>0</v>
      </c>
      <c r="H3208" s="11">
        <v>118.86613395000001</v>
      </c>
      <c r="I3208" s="11">
        <v>1</v>
      </c>
      <c r="J3208" s="11">
        <v>9</v>
      </c>
      <c r="K3208" s="11">
        <v>34.602827396000002</v>
      </c>
      <c r="L3208" s="11" t="s">
        <v>20</v>
      </c>
      <c r="M3208" s="11" t="s">
        <v>14</v>
      </c>
      <c r="N3208" s="11">
        <f t="shared" si="350"/>
        <v>0</v>
      </c>
      <c r="O3208" s="11">
        <f t="shared" si="351"/>
        <v>0</v>
      </c>
      <c r="P3208" s="11">
        <f t="shared" si="352"/>
        <v>1</v>
      </c>
      <c r="Q3208" s="11">
        <f t="shared" si="353"/>
        <v>0</v>
      </c>
      <c r="R3208" s="11">
        <f t="shared" si="354"/>
        <v>0</v>
      </c>
      <c r="S3208" s="11">
        <f t="shared" si="355"/>
        <v>0</v>
      </c>
      <c r="T3208" s="9">
        <f t="shared" si="356"/>
        <v>0</v>
      </c>
    </row>
    <row r="3209" spans="1:20" ht="15" customHeight="1" x14ac:dyDescent="0.75">
      <c r="A3209" s="10">
        <v>0</v>
      </c>
      <c r="B3209" s="11">
        <v>17200</v>
      </c>
      <c r="C3209" s="11">
        <v>52011</v>
      </c>
      <c r="D3209" s="11">
        <v>65800</v>
      </c>
      <c r="E3209" s="11">
        <v>7</v>
      </c>
      <c r="F3209" s="11">
        <v>0</v>
      </c>
      <c r="G3209" s="11">
        <v>1</v>
      </c>
      <c r="H3209" s="11">
        <v>120.32397922</v>
      </c>
      <c r="I3209" s="11">
        <v>2</v>
      </c>
      <c r="J3209" s="11">
        <v>48</v>
      </c>
      <c r="K3209" s="11">
        <v>30.556511873000002</v>
      </c>
      <c r="L3209" s="11" t="s">
        <v>20</v>
      </c>
      <c r="M3209" s="11" t="s">
        <v>14</v>
      </c>
      <c r="N3209" s="11">
        <f t="shared" si="350"/>
        <v>0</v>
      </c>
      <c r="O3209" s="11">
        <f t="shared" si="351"/>
        <v>0</v>
      </c>
      <c r="P3209" s="11">
        <f t="shared" si="352"/>
        <v>1</v>
      </c>
      <c r="Q3209" s="11">
        <f t="shared" si="353"/>
        <v>0</v>
      </c>
      <c r="R3209" s="11">
        <f t="shared" si="354"/>
        <v>0</v>
      </c>
      <c r="S3209" s="11">
        <f t="shared" si="355"/>
        <v>0</v>
      </c>
      <c r="T3209" s="9">
        <f t="shared" si="356"/>
        <v>0</v>
      </c>
    </row>
    <row r="3210" spans="1:20" ht="15" customHeight="1" x14ac:dyDescent="0.75">
      <c r="A3210" s="10">
        <v>0</v>
      </c>
      <c r="B3210" s="11">
        <v>17200</v>
      </c>
      <c r="C3210" s="11">
        <v>11950</v>
      </c>
      <c r="D3210" s="11">
        <v>170000</v>
      </c>
      <c r="E3210" s="11">
        <v>22</v>
      </c>
      <c r="F3210" s="11">
        <v>0</v>
      </c>
      <c r="G3210" s="11">
        <v>0</v>
      </c>
      <c r="H3210" s="11">
        <v>77.283384967999993</v>
      </c>
      <c r="I3210" s="11">
        <v>1</v>
      </c>
      <c r="J3210" s="11">
        <v>20</v>
      </c>
      <c r="K3210" s="11">
        <v>28.821698659999999</v>
      </c>
      <c r="L3210" s="11" t="s">
        <v>13</v>
      </c>
      <c r="M3210" s="11" t="s">
        <v>17</v>
      </c>
      <c r="N3210" s="11">
        <f t="shared" si="350"/>
        <v>1</v>
      </c>
      <c r="O3210" s="11">
        <f t="shared" si="351"/>
        <v>1</v>
      </c>
      <c r="P3210" s="11">
        <f t="shared" si="352"/>
        <v>0</v>
      </c>
      <c r="Q3210" s="11">
        <f t="shared" si="353"/>
        <v>0</v>
      </c>
      <c r="R3210" s="11">
        <f t="shared" si="354"/>
        <v>0</v>
      </c>
      <c r="S3210" s="11">
        <f t="shared" si="355"/>
        <v>0</v>
      </c>
      <c r="T3210" s="9">
        <f t="shared" si="356"/>
        <v>77.283384967999993</v>
      </c>
    </row>
    <row r="3211" spans="1:20" ht="15" customHeight="1" x14ac:dyDescent="0.75">
      <c r="A3211" s="10">
        <v>0</v>
      </c>
      <c r="B3211" s="11">
        <v>17200</v>
      </c>
      <c r="C3211" s="11">
        <v>43996</v>
      </c>
      <c r="D3211" s="11">
        <v>79419</v>
      </c>
      <c r="E3211" s="11">
        <v>5</v>
      </c>
      <c r="F3211" s="11">
        <v>0</v>
      </c>
      <c r="G3211" s="11">
        <v>0</v>
      </c>
      <c r="H3211" s="11">
        <v>140.97340097</v>
      </c>
      <c r="I3211" s="11">
        <v>0</v>
      </c>
      <c r="J3211" s="11">
        <v>9</v>
      </c>
      <c r="K3211" s="11">
        <v>28.662173401</v>
      </c>
      <c r="L3211" s="11" t="s">
        <v>20</v>
      </c>
      <c r="M3211" s="11" t="s">
        <v>17</v>
      </c>
      <c r="N3211" s="11">
        <f t="shared" si="350"/>
        <v>0</v>
      </c>
      <c r="O3211" s="11">
        <f t="shared" si="351"/>
        <v>1</v>
      </c>
      <c r="P3211" s="11">
        <f t="shared" si="352"/>
        <v>0</v>
      </c>
      <c r="Q3211" s="11">
        <f t="shared" si="353"/>
        <v>0</v>
      </c>
      <c r="R3211" s="11">
        <f t="shared" si="354"/>
        <v>0</v>
      </c>
      <c r="S3211" s="11">
        <f t="shared" si="355"/>
        <v>0</v>
      </c>
      <c r="T3211" s="9">
        <f t="shared" si="356"/>
        <v>0</v>
      </c>
    </row>
    <row r="3212" spans="1:20" ht="15" customHeight="1" x14ac:dyDescent="0.75">
      <c r="A3212" s="10">
        <v>0</v>
      </c>
      <c r="B3212" s="11">
        <v>17200</v>
      </c>
      <c r="C3212" s="11">
        <v>33073</v>
      </c>
      <c r="D3212" s="11">
        <v>85654</v>
      </c>
      <c r="E3212" s="11">
        <v>7</v>
      </c>
      <c r="F3212" s="11">
        <v>0</v>
      </c>
      <c r="G3212" s="11">
        <v>0</v>
      </c>
      <c r="H3212" s="11">
        <v>163.39478871</v>
      </c>
      <c r="I3212" s="11">
        <v>1</v>
      </c>
      <c r="J3212" s="11">
        <v>20</v>
      </c>
      <c r="K3212" s="11">
        <v>28.274888868000001</v>
      </c>
      <c r="L3212" s="11" t="s">
        <v>20</v>
      </c>
      <c r="M3212" s="11" t="s">
        <v>18</v>
      </c>
      <c r="N3212" s="11">
        <f t="shared" si="350"/>
        <v>0</v>
      </c>
      <c r="O3212" s="11">
        <f t="shared" si="351"/>
        <v>0</v>
      </c>
      <c r="P3212" s="11">
        <f t="shared" si="352"/>
        <v>0</v>
      </c>
      <c r="Q3212" s="11">
        <f t="shared" si="353"/>
        <v>0</v>
      </c>
      <c r="R3212" s="11">
        <f t="shared" si="354"/>
        <v>0</v>
      </c>
      <c r="S3212" s="11">
        <f t="shared" si="355"/>
        <v>1</v>
      </c>
      <c r="T3212" s="9">
        <f t="shared" si="356"/>
        <v>0</v>
      </c>
    </row>
    <row r="3213" spans="1:20" ht="15" customHeight="1" x14ac:dyDescent="0.75">
      <c r="A3213" s="10">
        <v>1</v>
      </c>
      <c r="B3213" s="11">
        <v>17200</v>
      </c>
      <c r="C3213" s="11">
        <v>50742</v>
      </c>
      <c r="D3213" s="11">
        <v>71000</v>
      </c>
      <c r="E3213" s="11">
        <v>15</v>
      </c>
      <c r="F3213" s="11">
        <v>0</v>
      </c>
      <c r="G3213" s="11">
        <v>0</v>
      </c>
      <c r="H3213" s="11"/>
      <c r="I3213" s="11">
        <v>0</v>
      </c>
      <c r="J3213" s="11">
        <v>0</v>
      </c>
      <c r="K3213" s="11"/>
      <c r="L3213" s="11" t="s">
        <v>20</v>
      </c>
      <c r="M3213" s="11" t="s">
        <v>14</v>
      </c>
      <c r="N3213" s="11">
        <f t="shared" si="350"/>
        <v>0</v>
      </c>
      <c r="O3213" s="11">
        <f t="shared" si="351"/>
        <v>0</v>
      </c>
      <c r="P3213" s="11">
        <f t="shared" si="352"/>
        <v>1</v>
      </c>
      <c r="Q3213" s="11">
        <f t="shared" si="353"/>
        <v>0</v>
      </c>
      <c r="R3213" s="11">
        <f t="shared" si="354"/>
        <v>0</v>
      </c>
      <c r="S3213" s="11">
        <f t="shared" si="355"/>
        <v>0</v>
      </c>
      <c r="T3213" s="9">
        <f t="shared" si="356"/>
        <v>0</v>
      </c>
    </row>
    <row r="3214" spans="1:20" ht="15" customHeight="1" x14ac:dyDescent="0.75">
      <c r="A3214" s="10">
        <v>0</v>
      </c>
      <c r="B3214" s="11">
        <v>17200</v>
      </c>
      <c r="C3214" s="11">
        <v>39316</v>
      </c>
      <c r="D3214" s="11">
        <v>66978</v>
      </c>
      <c r="E3214" s="11">
        <v>4</v>
      </c>
      <c r="F3214" s="11">
        <v>0</v>
      </c>
      <c r="G3214" s="11">
        <v>0</v>
      </c>
      <c r="H3214" s="11">
        <v>99.985975956000004</v>
      </c>
      <c r="I3214" s="11">
        <v>1</v>
      </c>
      <c r="J3214" s="11">
        <v>10</v>
      </c>
      <c r="K3214" s="11">
        <v>26.437084055</v>
      </c>
      <c r="L3214" s="11" t="s">
        <v>20</v>
      </c>
      <c r="M3214" s="11"/>
      <c r="N3214" s="11">
        <f t="shared" si="350"/>
        <v>0</v>
      </c>
      <c r="O3214" s="11">
        <f t="shared" si="351"/>
        <v>0</v>
      </c>
      <c r="P3214" s="11">
        <f t="shared" si="352"/>
        <v>0</v>
      </c>
      <c r="Q3214" s="11">
        <f t="shared" si="353"/>
        <v>0</v>
      </c>
      <c r="R3214" s="11">
        <f t="shared" si="354"/>
        <v>0</v>
      </c>
      <c r="S3214" s="11">
        <f t="shared" si="355"/>
        <v>0</v>
      </c>
      <c r="T3214" s="9">
        <f t="shared" si="356"/>
        <v>0</v>
      </c>
    </row>
    <row r="3215" spans="1:20" ht="15" customHeight="1" x14ac:dyDescent="0.75">
      <c r="A3215" s="10">
        <v>1</v>
      </c>
      <c r="B3215" s="11">
        <v>17200</v>
      </c>
      <c r="C3215" s="11">
        <v>74402</v>
      </c>
      <c r="D3215" s="11"/>
      <c r="E3215" s="11">
        <v>13</v>
      </c>
      <c r="F3215" s="11">
        <v>0</v>
      </c>
      <c r="G3215" s="11">
        <v>1</v>
      </c>
      <c r="H3215" s="11">
        <v>115.35303064</v>
      </c>
      <c r="I3215" s="11">
        <v>4</v>
      </c>
      <c r="J3215" s="11">
        <v>34</v>
      </c>
      <c r="K3215" s="11">
        <v>41.359036334000002</v>
      </c>
      <c r="L3215" s="11" t="s">
        <v>20</v>
      </c>
      <c r="M3215" s="11" t="s">
        <v>18</v>
      </c>
      <c r="N3215" s="11">
        <f t="shared" si="350"/>
        <v>0</v>
      </c>
      <c r="O3215" s="11">
        <f t="shared" si="351"/>
        <v>0</v>
      </c>
      <c r="P3215" s="11">
        <f t="shared" si="352"/>
        <v>0</v>
      </c>
      <c r="Q3215" s="11">
        <f t="shared" si="353"/>
        <v>0</v>
      </c>
      <c r="R3215" s="11">
        <f t="shared" si="354"/>
        <v>0</v>
      </c>
      <c r="S3215" s="11">
        <f t="shared" si="355"/>
        <v>1</v>
      </c>
      <c r="T3215" s="9">
        <f t="shared" si="356"/>
        <v>0</v>
      </c>
    </row>
    <row r="3216" spans="1:20" ht="15" customHeight="1" x14ac:dyDescent="0.75">
      <c r="A3216" s="10">
        <v>1</v>
      </c>
      <c r="B3216" s="11">
        <v>17200</v>
      </c>
      <c r="C3216" s="11">
        <v>62108</v>
      </c>
      <c r="D3216" s="11"/>
      <c r="E3216" s="11">
        <v>21</v>
      </c>
      <c r="F3216" s="11">
        <v>0</v>
      </c>
      <c r="G3216" s="11">
        <v>0</v>
      </c>
      <c r="H3216" s="11">
        <v>174.39613453999999</v>
      </c>
      <c r="I3216" s="11">
        <v>1</v>
      </c>
      <c r="J3216" s="11">
        <v>21</v>
      </c>
      <c r="K3216" s="11">
        <v>34.538925374000002</v>
      </c>
      <c r="L3216" s="11" t="s">
        <v>20</v>
      </c>
      <c r="M3216" s="11" t="s">
        <v>15</v>
      </c>
      <c r="N3216" s="11">
        <f t="shared" si="350"/>
        <v>0</v>
      </c>
      <c r="O3216" s="11">
        <f t="shared" si="351"/>
        <v>0</v>
      </c>
      <c r="P3216" s="11">
        <f t="shared" si="352"/>
        <v>0</v>
      </c>
      <c r="Q3216" s="11">
        <f t="shared" si="353"/>
        <v>1</v>
      </c>
      <c r="R3216" s="11">
        <f t="shared" si="354"/>
        <v>0</v>
      </c>
      <c r="S3216" s="11">
        <f t="shared" si="355"/>
        <v>0</v>
      </c>
      <c r="T3216" s="9">
        <f t="shared" si="356"/>
        <v>0</v>
      </c>
    </row>
    <row r="3217" spans="1:20" ht="15" customHeight="1" x14ac:dyDescent="0.75">
      <c r="A3217" s="10">
        <v>0</v>
      </c>
      <c r="B3217" s="11">
        <v>17200</v>
      </c>
      <c r="C3217" s="11">
        <v>48999</v>
      </c>
      <c r="D3217" s="11">
        <v>76544</v>
      </c>
      <c r="E3217" s="11">
        <v>5</v>
      </c>
      <c r="F3217" s="11">
        <v>0</v>
      </c>
      <c r="G3217" s="11">
        <v>0</v>
      </c>
      <c r="H3217" s="11">
        <v>240.52274650999999</v>
      </c>
      <c r="I3217" s="11">
        <v>3</v>
      </c>
      <c r="J3217" s="11">
        <v>31</v>
      </c>
      <c r="K3217" s="11">
        <v>32.841753914000002</v>
      </c>
      <c r="L3217" s="11" t="s">
        <v>20</v>
      </c>
      <c r="M3217" s="11" t="s">
        <v>18</v>
      </c>
      <c r="N3217" s="11">
        <f t="shared" si="350"/>
        <v>0</v>
      </c>
      <c r="O3217" s="11">
        <f t="shared" si="351"/>
        <v>0</v>
      </c>
      <c r="P3217" s="11">
        <f t="shared" si="352"/>
        <v>0</v>
      </c>
      <c r="Q3217" s="11">
        <f t="shared" si="353"/>
        <v>0</v>
      </c>
      <c r="R3217" s="11">
        <f t="shared" si="354"/>
        <v>0</v>
      </c>
      <c r="S3217" s="11">
        <f t="shared" si="355"/>
        <v>1</v>
      </c>
      <c r="T3217" s="9">
        <f t="shared" si="356"/>
        <v>0</v>
      </c>
    </row>
    <row r="3218" spans="1:20" ht="15" customHeight="1" x14ac:dyDescent="0.75">
      <c r="A3218" s="10">
        <v>0</v>
      </c>
      <c r="B3218" s="11">
        <v>17200</v>
      </c>
      <c r="C3218" s="11">
        <v>35116</v>
      </c>
      <c r="D3218" s="11">
        <v>60489</v>
      </c>
      <c r="E3218" s="11">
        <v>17</v>
      </c>
      <c r="F3218" s="11">
        <v>0</v>
      </c>
      <c r="G3218" s="11">
        <v>0</v>
      </c>
      <c r="H3218" s="11">
        <v>106.48623703</v>
      </c>
      <c r="I3218" s="11">
        <v>1</v>
      </c>
      <c r="J3218" s="11">
        <v>18</v>
      </c>
      <c r="K3218" s="11">
        <v>38.806240707999997</v>
      </c>
      <c r="L3218" s="11" t="s">
        <v>20</v>
      </c>
      <c r="M3218" s="11" t="s">
        <v>14</v>
      </c>
      <c r="N3218" s="11">
        <f t="shared" si="350"/>
        <v>0</v>
      </c>
      <c r="O3218" s="11">
        <f t="shared" si="351"/>
        <v>0</v>
      </c>
      <c r="P3218" s="11">
        <f t="shared" si="352"/>
        <v>1</v>
      </c>
      <c r="Q3218" s="11">
        <f t="shared" si="353"/>
        <v>0</v>
      </c>
      <c r="R3218" s="11">
        <f t="shared" si="354"/>
        <v>0</v>
      </c>
      <c r="S3218" s="11">
        <f t="shared" si="355"/>
        <v>0</v>
      </c>
      <c r="T3218" s="9">
        <f t="shared" si="356"/>
        <v>0</v>
      </c>
    </row>
    <row r="3219" spans="1:20" ht="15" customHeight="1" x14ac:dyDescent="0.75">
      <c r="A3219" s="10">
        <v>0</v>
      </c>
      <c r="B3219" s="11">
        <v>17200</v>
      </c>
      <c r="C3219" s="11">
        <v>85977</v>
      </c>
      <c r="D3219" s="11">
        <v>109238</v>
      </c>
      <c r="E3219" s="11">
        <v>3</v>
      </c>
      <c r="F3219" s="11">
        <v>0</v>
      </c>
      <c r="G3219" s="11">
        <v>0</v>
      </c>
      <c r="H3219" s="11">
        <v>115.55751256000001</v>
      </c>
      <c r="I3219" s="11">
        <v>1</v>
      </c>
      <c r="J3219" s="11">
        <v>25</v>
      </c>
      <c r="K3219" s="11">
        <v>38.948918734999999</v>
      </c>
      <c r="L3219" s="11" t="s">
        <v>13</v>
      </c>
      <c r="M3219" s="11" t="s">
        <v>18</v>
      </c>
      <c r="N3219" s="11">
        <f t="shared" si="350"/>
        <v>1</v>
      </c>
      <c r="O3219" s="11">
        <f t="shared" si="351"/>
        <v>0</v>
      </c>
      <c r="P3219" s="11">
        <f t="shared" si="352"/>
        <v>0</v>
      </c>
      <c r="Q3219" s="11">
        <f t="shared" si="353"/>
        <v>0</v>
      </c>
      <c r="R3219" s="11">
        <f t="shared" si="354"/>
        <v>0</v>
      </c>
      <c r="S3219" s="11">
        <f t="shared" si="355"/>
        <v>1</v>
      </c>
      <c r="T3219" s="9">
        <f t="shared" si="356"/>
        <v>115.55751256000001</v>
      </c>
    </row>
    <row r="3220" spans="1:20" ht="15" customHeight="1" x14ac:dyDescent="0.75">
      <c r="A3220" s="10">
        <v>0</v>
      </c>
      <c r="B3220" s="11">
        <v>17200</v>
      </c>
      <c r="C3220" s="11">
        <v>45900</v>
      </c>
      <c r="D3220" s="11">
        <v>68126</v>
      </c>
      <c r="E3220" s="11">
        <v>4</v>
      </c>
      <c r="F3220" s="11">
        <v>0</v>
      </c>
      <c r="G3220" s="11">
        <v>0</v>
      </c>
      <c r="H3220" s="11">
        <v>111.12595174</v>
      </c>
      <c r="I3220" s="11">
        <v>0</v>
      </c>
      <c r="J3220" s="11">
        <v>17</v>
      </c>
      <c r="K3220" s="11">
        <v>34.179046884000002</v>
      </c>
      <c r="L3220" s="11" t="s">
        <v>13</v>
      </c>
      <c r="M3220" s="11" t="s">
        <v>15</v>
      </c>
      <c r="N3220" s="11">
        <f t="shared" si="350"/>
        <v>1</v>
      </c>
      <c r="O3220" s="11">
        <f t="shared" si="351"/>
        <v>0</v>
      </c>
      <c r="P3220" s="11">
        <f t="shared" si="352"/>
        <v>0</v>
      </c>
      <c r="Q3220" s="11">
        <f t="shared" si="353"/>
        <v>1</v>
      </c>
      <c r="R3220" s="11">
        <f t="shared" si="354"/>
        <v>0</v>
      </c>
      <c r="S3220" s="11">
        <f t="shared" si="355"/>
        <v>0</v>
      </c>
      <c r="T3220" s="9">
        <f t="shared" si="356"/>
        <v>111.12595174</v>
      </c>
    </row>
    <row r="3221" spans="1:20" ht="15" customHeight="1" x14ac:dyDescent="0.75">
      <c r="A3221" s="10">
        <v>0</v>
      </c>
      <c r="B3221" s="11">
        <v>17200</v>
      </c>
      <c r="C3221" s="11">
        <v>52276</v>
      </c>
      <c r="D3221" s="11">
        <v>69860</v>
      </c>
      <c r="E3221" s="11">
        <v>0</v>
      </c>
      <c r="F3221" s="11">
        <v>0</v>
      </c>
      <c r="G3221" s="11">
        <v>0</v>
      </c>
      <c r="H3221" s="11">
        <v>180.93148775</v>
      </c>
      <c r="I3221" s="11">
        <v>0</v>
      </c>
      <c r="J3221" s="11">
        <v>25</v>
      </c>
      <c r="K3221" s="11">
        <v>30.587966984000001</v>
      </c>
      <c r="L3221" s="11" t="s">
        <v>20</v>
      </c>
      <c r="M3221" s="11" t="s">
        <v>15</v>
      </c>
      <c r="N3221" s="11">
        <f t="shared" si="350"/>
        <v>0</v>
      </c>
      <c r="O3221" s="11">
        <f t="shared" si="351"/>
        <v>0</v>
      </c>
      <c r="P3221" s="11">
        <f t="shared" si="352"/>
        <v>0</v>
      </c>
      <c r="Q3221" s="11">
        <f t="shared" si="353"/>
        <v>1</v>
      </c>
      <c r="R3221" s="11">
        <f t="shared" si="354"/>
        <v>0</v>
      </c>
      <c r="S3221" s="11">
        <f t="shared" si="355"/>
        <v>0</v>
      </c>
      <c r="T3221" s="9">
        <f t="shared" si="356"/>
        <v>0</v>
      </c>
    </row>
    <row r="3222" spans="1:20" ht="15" customHeight="1" x14ac:dyDescent="0.75">
      <c r="A3222" s="10">
        <v>0</v>
      </c>
      <c r="B3222" s="11">
        <v>17200</v>
      </c>
      <c r="C3222" s="11">
        <v>53849</v>
      </c>
      <c r="D3222" s="11">
        <v>102326</v>
      </c>
      <c r="E3222" s="11">
        <v>1</v>
      </c>
      <c r="F3222" s="11">
        <v>0</v>
      </c>
      <c r="G3222" s="11">
        <v>3</v>
      </c>
      <c r="H3222" s="11">
        <v>57.166745124000002</v>
      </c>
      <c r="I3222" s="11">
        <v>1</v>
      </c>
      <c r="J3222" s="11">
        <v>9</v>
      </c>
      <c r="K3222" s="11">
        <v>39.991154244000001</v>
      </c>
      <c r="L3222" s="11" t="s">
        <v>13</v>
      </c>
      <c r="M3222" s="11" t="s">
        <v>14</v>
      </c>
      <c r="N3222" s="11">
        <f t="shared" si="350"/>
        <v>1</v>
      </c>
      <c r="O3222" s="11">
        <f t="shared" si="351"/>
        <v>0</v>
      </c>
      <c r="P3222" s="11">
        <f t="shared" si="352"/>
        <v>1</v>
      </c>
      <c r="Q3222" s="11">
        <f t="shared" si="353"/>
        <v>0</v>
      </c>
      <c r="R3222" s="11">
        <f t="shared" si="354"/>
        <v>0</v>
      </c>
      <c r="S3222" s="11">
        <f t="shared" si="355"/>
        <v>0</v>
      </c>
      <c r="T3222" s="9">
        <f t="shared" si="356"/>
        <v>57.166745124000002</v>
      </c>
    </row>
    <row r="3223" spans="1:20" ht="15" customHeight="1" x14ac:dyDescent="0.75">
      <c r="A3223" s="10">
        <v>0</v>
      </c>
      <c r="B3223" s="11">
        <v>17200</v>
      </c>
      <c r="C3223" s="11">
        <v>90567</v>
      </c>
      <c r="D3223" s="11">
        <v>118761</v>
      </c>
      <c r="E3223" s="11">
        <v>14</v>
      </c>
      <c r="F3223" s="11">
        <v>0</v>
      </c>
      <c r="G3223" s="11">
        <v>0</v>
      </c>
      <c r="H3223" s="11">
        <v>139.34017022</v>
      </c>
      <c r="I3223" s="11">
        <v>2</v>
      </c>
      <c r="J3223" s="11">
        <v>9</v>
      </c>
      <c r="K3223" s="11">
        <v>34.784870380999998</v>
      </c>
      <c r="L3223" s="11" t="s">
        <v>20</v>
      </c>
      <c r="M3223" s="11" t="s">
        <v>14</v>
      </c>
      <c r="N3223" s="11">
        <f t="shared" si="350"/>
        <v>0</v>
      </c>
      <c r="O3223" s="11">
        <f t="shared" si="351"/>
        <v>0</v>
      </c>
      <c r="P3223" s="11">
        <f t="shared" si="352"/>
        <v>1</v>
      </c>
      <c r="Q3223" s="11">
        <f t="shared" si="353"/>
        <v>0</v>
      </c>
      <c r="R3223" s="11">
        <f t="shared" si="354"/>
        <v>0</v>
      </c>
      <c r="S3223" s="11">
        <f t="shared" si="355"/>
        <v>0</v>
      </c>
      <c r="T3223" s="9">
        <f t="shared" si="356"/>
        <v>0</v>
      </c>
    </row>
    <row r="3224" spans="1:20" ht="15" customHeight="1" x14ac:dyDescent="0.75">
      <c r="A3224" s="10">
        <v>0</v>
      </c>
      <c r="B3224" s="11">
        <v>17200</v>
      </c>
      <c r="C3224" s="11">
        <v>99204</v>
      </c>
      <c r="D3224" s="11">
        <v>119490</v>
      </c>
      <c r="E3224" s="11">
        <v>9</v>
      </c>
      <c r="F3224" s="11">
        <v>0</v>
      </c>
      <c r="G3224" s="11">
        <v>0</v>
      </c>
      <c r="H3224" s="11">
        <v>296.21148976000001</v>
      </c>
      <c r="I3224" s="11">
        <v>1</v>
      </c>
      <c r="J3224" s="11">
        <v>18</v>
      </c>
      <c r="K3224" s="11">
        <v>30.301365400000002</v>
      </c>
      <c r="L3224" s="11" t="s">
        <v>20</v>
      </c>
      <c r="M3224" s="11" t="s">
        <v>14</v>
      </c>
      <c r="N3224" s="11">
        <f t="shared" si="350"/>
        <v>0</v>
      </c>
      <c r="O3224" s="11">
        <f t="shared" si="351"/>
        <v>0</v>
      </c>
      <c r="P3224" s="11">
        <f t="shared" si="352"/>
        <v>1</v>
      </c>
      <c r="Q3224" s="11">
        <f t="shared" si="353"/>
        <v>0</v>
      </c>
      <c r="R3224" s="11">
        <f t="shared" si="354"/>
        <v>0</v>
      </c>
      <c r="S3224" s="11">
        <f t="shared" si="355"/>
        <v>0</v>
      </c>
      <c r="T3224" s="9">
        <f t="shared" si="356"/>
        <v>0</v>
      </c>
    </row>
    <row r="3225" spans="1:20" ht="15" customHeight="1" x14ac:dyDescent="0.75">
      <c r="A3225" s="10">
        <v>0</v>
      </c>
      <c r="B3225" s="11">
        <v>17200</v>
      </c>
      <c r="C3225" s="11">
        <v>48427</v>
      </c>
      <c r="D3225" s="11">
        <v>66082</v>
      </c>
      <c r="E3225" s="11">
        <v>29</v>
      </c>
      <c r="F3225" s="11">
        <v>0</v>
      </c>
      <c r="G3225" s="11">
        <v>0</v>
      </c>
      <c r="H3225" s="11">
        <v>283.84875911</v>
      </c>
      <c r="I3225" s="11">
        <v>1</v>
      </c>
      <c r="J3225" s="11">
        <v>16</v>
      </c>
      <c r="K3225" s="11">
        <v>38.393634669000001</v>
      </c>
      <c r="L3225" s="11" t="s">
        <v>20</v>
      </c>
      <c r="M3225" s="11" t="s">
        <v>17</v>
      </c>
      <c r="N3225" s="11">
        <f t="shared" si="350"/>
        <v>0</v>
      </c>
      <c r="O3225" s="11">
        <f t="shared" si="351"/>
        <v>1</v>
      </c>
      <c r="P3225" s="11">
        <f t="shared" si="352"/>
        <v>0</v>
      </c>
      <c r="Q3225" s="11">
        <f t="shared" si="353"/>
        <v>0</v>
      </c>
      <c r="R3225" s="11">
        <f t="shared" si="354"/>
        <v>0</v>
      </c>
      <c r="S3225" s="11">
        <f t="shared" si="355"/>
        <v>0</v>
      </c>
      <c r="T3225" s="9">
        <f t="shared" si="356"/>
        <v>0</v>
      </c>
    </row>
    <row r="3226" spans="1:20" ht="15" customHeight="1" x14ac:dyDescent="0.75">
      <c r="A3226" s="10">
        <v>0</v>
      </c>
      <c r="B3226" s="11">
        <v>17200</v>
      </c>
      <c r="C3226" s="11">
        <v>62840</v>
      </c>
      <c r="D3226" s="11">
        <v>92946</v>
      </c>
      <c r="E3226" s="11">
        <v>5</v>
      </c>
      <c r="F3226" s="11">
        <v>0</v>
      </c>
      <c r="G3226" s="11">
        <v>0</v>
      </c>
      <c r="H3226" s="11">
        <v>133.15948076999999</v>
      </c>
      <c r="I3226" s="11">
        <v>0</v>
      </c>
      <c r="J3226" s="11">
        <v>11</v>
      </c>
      <c r="K3226" s="11">
        <v>27.503540171000001</v>
      </c>
      <c r="L3226" s="11" t="s">
        <v>13</v>
      </c>
      <c r="M3226" s="11" t="s">
        <v>18</v>
      </c>
      <c r="N3226" s="11">
        <f t="shared" si="350"/>
        <v>1</v>
      </c>
      <c r="O3226" s="11">
        <f t="shared" si="351"/>
        <v>0</v>
      </c>
      <c r="P3226" s="11">
        <f t="shared" si="352"/>
        <v>0</v>
      </c>
      <c r="Q3226" s="11">
        <f t="shared" si="353"/>
        <v>0</v>
      </c>
      <c r="R3226" s="11">
        <f t="shared" si="354"/>
        <v>0</v>
      </c>
      <c r="S3226" s="11">
        <f t="shared" si="355"/>
        <v>1</v>
      </c>
      <c r="T3226" s="9">
        <f t="shared" si="356"/>
        <v>133.15948076999999</v>
      </c>
    </row>
    <row r="3227" spans="1:20" ht="15" customHeight="1" x14ac:dyDescent="0.75">
      <c r="A3227" s="10">
        <v>0</v>
      </c>
      <c r="B3227" s="11">
        <v>17200</v>
      </c>
      <c r="C3227" s="11">
        <v>17234</v>
      </c>
      <c r="D3227" s="11">
        <v>43310</v>
      </c>
      <c r="E3227" s="11">
        <v>1</v>
      </c>
      <c r="F3227" s="11">
        <v>0</v>
      </c>
      <c r="G3227" s="11">
        <v>0</v>
      </c>
      <c r="H3227" s="11">
        <v>215.6075405</v>
      </c>
      <c r="I3227" s="11">
        <v>0</v>
      </c>
      <c r="J3227" s="11">
        <v>15</v>
      </c>
      <c r="K3227" s="11">
        <v>38.318514688</v>
      </c>
      <c r="L3227" s="11"/>
      <c r="M3227" s="11" t="s">
        <v>15</v>
      </c>
      <c r="N3227" s="11">
        <f t="shared" si="350"/>
        <v>0</v>
      </c>
      <c r="O3227" s="11">
        <f t="shared" si="351"/>
        <v>0</v>
      </c>
      <c r="P3227" s="11">
        <f t="shared" si="352"/>
        <v>0</v>
      </c>
      <c r="Q3227" s="11">
        <f t="shared" si="353"/>
        <v>1</v>
      </c>
      <c r="R3227" s="11">
        <f t="shared" si="354"/>
        <v>0</v>
      </c>
      <c r="S3227" s="11">
        <f t="shared" si="355"/>
        <v>0</v>
      </c>
      <c r="T3227" s="9">
        <f t="shared" si="356"/>
        <v>0</v>
      </c>
    </row>
    <row r="3228" spans="1:20" ht="15" customHeight="1" x14ac:dyDescent="0.75">
      <c r="A3228" s="10">
        <v>0</v>
      </c>
      <c r="B3228" s="11">
        <v>17200</v>
      </c>
      <c r="C3228" s="11">
        <v>55254</v>
      </c>
      <c r="D3228" s="11">
        <v>118718</v>
      </c>
      <c r="E3228" s="11">
        <v>15</v>
      </c>
      <c r="F3228" s="11">
        <v>0</v>
      </c>
      <c r="G3228" s="11">
        <v>0</v>
      </c>
      <c r="H3228" s="11">
        <v>276.91108293000002</v>
      </c>
      <c r="I3228" s="11">
        <v>0</v>
      </c>
      <c r="J3228" s="11">
        <v>20</v>
      </c>
      <c r="K3228" s="11">
        <v>26.696158704999998</v>
      </c>
      <c r="L3228" s="11" t="s">
        <v>20</v>
      </c>
      <c r="M3228" s="11" t="s">
        <v>18</v>
      </c>
      <c r="N3228" s="11">
        <f t="shared" si="350"/>
        <v>0</v>
      </c>
      <c r="O3228" s="11">
        <f t="shared" si="351"/>
        <v>0</v>
      </c>
      <c r="P3228" s="11">
        <f t="shared" si="352"/>
        <v>0</v>
      </c>
      <c r="Q3228" s="11">
        <f t="shared" si="353"/>
        <v>0</v>
      </c>
      <c r="R3228" s="11">
        <f t="shared" si="354"/>
        <v>0</v>
      </c>
      <c r="S3228" s="11">
        <f t="shared" si="355"/>
        <v>1</v>
      </c>
      <c r="T3228" s="9">
        <f t="shared" si="356"/>
        <v>0</v>
      </c>
    </row>
    <row r="3229" spans="1:20" ht="15" customHeight="1" x14ac:dyDescent="0.75">
      <c r="A3229" s="10">
        <v>0</v>
      </c>
      <c r="B3229" s="11">
        <v>17200</v>
      </c>
      <c r="C3229" s="11">
        <v>27230</v>
      </c>
      <c r="D3229" s="11">
        <v>82319</v>
      </c>
      <c r="E3229" s="11"/>
      <c r="F3229" s="11">
        <v>0</v>
      </c>
      <c r="G3229" s="11">
        <v>0</v>
      </c>
      <c r="H3229" s="11">
        <v>249.21566716000001</v>
      </c>
      <c r="I3229" s="11">
        <v>1</v>
      </c>
      <c r="J3229" s="11">
        <v>50</v>
      </c>
      <c r="K3229" s="11">
        <v>43.756794085000003</v>
      </c>
      <c r="L3229" s="11" t="s">
        <v>13</v>
      </c>
      <c r="M3229" s="11" t="s">
        <v>14</v>
      </c>
      <c r="N3229" s="11">
        <f t="shared" si="350"/>
        <v>1</v>
      </c>
      <c r="O3229" s="11">
        <f t="shared" si="351"/>
        <v>0</v>
      </c>
      <c r="P3229" s="11">
        <f t="shared" si="352"/>
        <v>1</v>
      </c>
      <c r="Q3229" s="11">
        <f t="shared" si="353"/>
        <v>0</v>
      </c>
      <c r="R3229" s="11">
        <f t="shared" si="354"/>
        <v>0</v>
      </c>
      <c r="S3229" s="11">
        <f t="shared" si="355"/>
        <v>0</v>
      </c>
      <c r="T3229" s="9">
        <f t="shared" si="356"/>
        <v>249.21566716000001</v>
      </c>
    </row>
    <row r="3230" spans="1:20" ht="15" customHeight="1" x14ac:dyDescent="0.75">
      <c r="A3230" s="10">
        <v>0</v>
      </c>
      <c r="B3230" s="11">
        <v>17300</v>
      </c>
      <c r="C3230" s="11">
        <v>40280</v>
      </c>
      <c r="D3230" s="11">
        <v>66319</v>
      </c>
      <c r="E3230" s="11">
        <v>4</v>
      </c>
      <c r="F3230" s="11">
        <v>0</v>
      </c>
      <c r="G3230" s="11">
        <v>0</v>
      </c>
      <c r="H3230" s="11">
        <v>101.32557693</v>
      </c>
      <c r="I3230" s="11">
        <v>2</v>
      </c>
      <c r="J3230" s="11">
        <v>9</v>
      </c>
      <c r="K3230" s="11">
        <v>27.975935447000001</v>
      </c>
      <c r="L3230" s="11" t="s">
        <v>20</v>
      </c>
      <c r="M3230" s="11"/>
      <c r="N3230" s="11">
        <f t="shared" si="350"/>
        <v>0</v>
      </c>
      <c r="O3230" s="11">
        <f t="shared" si="351"/>
        <v>0</v>
      </c>
      <c r="P3230" s="11">
        <f t="shared" si="352"/>
        <v>0</v>
      </c>
      <c r="Q3230" s="11">
        <f t="shared" si="353"/>
        <v>0</v>
      </c>
      <c r="R3230" s="11">
        <f t="shared" si="354"/>
        <v>0</v>
      </c>
      <c r="S3230" s="11">
        <f t="shared" si="355"/>
        <v>0</v>
      </c>
      <c r="T3230" s="9">
        <f t="shared" si="356"/>
        <v>0</v>
      </c>
    </row>
    <row r="3231" spans="1:20" ht="15" customHeight="1" x14ac:dyDescent="0.75">
      <c r="A3231" s="10">
        <v>0</v>
      </c>
      <c r="B3231" s="11">
        <v>17300</v>
      </c>
      <c r="C3231" s="11">
        <v>91132</v>
      </c>
      <c r="D3231" s="11">
        <v>110440</v>
      </c>
      <c r="E3231" s="11">
        <v>10</v>
      </c>
      <c r="F3231" s="11">
        <v>0</v>
      </c>
      <c r="G3231" s="11">
        <v>0</v>
      </c>
      <c r="H3231" s="11">
        <v>147.55332444999999</v>
      </c>
      <c r="I3231" s="11">
        <v>2</v>
      </c>
      <c r="J3231" s="11">
        <v>19</v>
      </c>
      <c r="K3231" s="11">
        <v>36.427218736</v>
      </c>
      <c r="L3231" s="11" t="s">
        <v>20</v>
      </c>
      <c r="M3231" s="11" t="s">
        <v>18</v>
      </c>
      <c r="N3231" s="11">
        <f t="shared" si="350"/>
        <v>0</v>
      </c>
      <c r="O3231" s="11">
        <f t="shared" si="351"/>
        <v>0</v>
      </c>
      <c r="P3231" s="11">
        <f t="shared" si="352"/>
        <v>0</v>
      </c>
      <c r="Q3231" s="11">
        <f t="shared" si="353"/>
        <v>0</v>
      </c>
      <c r="R3231" s="11">
        <f t="shared" si="354"/>
        <v>0</v>
      </c>
      <c r="S3231" s="11">
        <f t="shared" si="355"/>
        <v>1</v>
      </c>
      <c r="T3231" s="9">
        <f t="shared" si="356"/>
        <v>0</v>
      </c>
    </row>
    <row r="3232" spans="1:20" ht="15" customHeight="1" x14ac:dyDescent="0.75">
      <c r="A3232" s="10">
        <v>0</v>
      </c>
      <c r="B3232" s="11">
        <v>17300</v>
      </c>
      <c r="C3232" s="11">
        <v>51185</v>
      </c>
      <c r="D3232" s="11">
        <v>65537</v>
      </c>
      <c r="E3232" s="11">
        <v>6</v>
      </c>
      <c r="F3232" s="11">
        <v>0</v>
      </c>
      <c r="G3232" s="11">
        <v>1</v>
      </c>
      <c r="H3232" s="11">
        <v>129.83794119000001</v>
      </c>
      <c r="I3232" s="11">
        <v>3</v>
      </c>
      <c r="J3232" s="11">
        <v>49</v>
      </c>
      <c r="K3232" s="11">
        <v>29.311594064000001</v>
      </c>
      <c r="L3232" s="11" t="s">
        <v>20</v>
      </c>
      <c r="M3232" s="11" t="s">
        <v>14</v>
      </c>
      <c r="N3232" s="11">
        <f t="shared" si="350"/>
        <v>0</v>
      </c>
      <c r="O3232" s="11">
        <f t="shared" si="351"/>
        <v>0</v>
      </c>
      <c r="P3232" s="11">
        <f t="shared" si="352"/>
        <v>1</v>
      </c>
      <c r="Q3232" s="11">
        <f t="shared" si="353"/>
        <v>0</v>
      </c>
      <c r="R3232" s="11">
        <f t="shared" si="354"/>
        <v>0</v>
      </c>
      <c r="S3232" s="11">
        <f t="shared" si="355"/>
        <v>0</v>
      </c>
      <c r="T3232" s="9">
        <f t="shared" si="356"/>
        <v>0</v>
      </c>
    </row>
    <row r="3233" spans="1:20" ht="15" customHeight="1" x14ac:dyDescent="0.75">
      <c r="A3233" s="10">
        <v>0</v>
      </c>
      <c r="B3233" s="11">
        <v>17300</v>
      </c>
      <c r="C3233" s="11">
        <v>35070</v>
      </c>
      <c r="D3233" s="11">
        <v>63862</v>
      </c>
      <c r="E3233" s="11">
        <v>16</v>
      </c>
      <c r="F3233" s="11">
        <v>0</v>
      </c>
      <c r="G3233" s="11">
        <v>0</v>
      </c>
      <c r="H3233" s="11">
        <v>125.13156939</v>
      </c>
      <c r="I3233" s="11">
        <v>1</v>
      </c>
      <c r="J3233" s="11">
        <v>17</v>
      </c>
      <c r="K3233" s="11">
        <v>37.936519648999997</v>
      </c>
      <c r="L3233" s="11" t="s">
        <v>20</v>
      </c>
      <c r="M3233" s="11" t="s">
        <v>14</v>
      </c>
      <c r="N3233" s="11">
        <f t="shared" si="350"/>
        <v>0</v>
      </c>
      <c r="O3233" s="11">
        <f t="shared" si="351"/>
        <v>0</v>
      </c>
      <c r="P3233" s="11">
        <f t="shared" si="352"/>
        <v>1</v>
      </c>
      <c r="Q3233" s="11">
        <f t="shared" si="353"/>
        <v>0</v>
      </c>
      <c r="R3233" s="11">
        <f t="shared" si="354"/>
        <v>0</v>
      </c>
      <c r="S3233" s="11">
        <f t="shared" si="355"/>
        <v>0</v>
      </c>
      <c r="T3233" s="9">
        <f t="shared" si="356"/>
        <v>0</v>
      </c>
    </row>
    <row r="3234" spans="1:20" ht="15" customHeight="1" x14ac:dyDescent="0.75">
      <c r="A3234" s="10">
        <v>0</v>
      </c>
      <c r="B3234" s="11">
        <v>17300</v>
      </c>
      <c r="C3234" s="11">
        <v>79412</v>
      </c>
      <c r="D3234" s="11">
        <v>114906</v>
      </c>
      <c r="E3234" s="11">
        <v>17</v>
      </c>
      <c r="F3234" s="11">
        <v>0</v>
      </c>
      <c r="G3234" s="11">
        <v>0</v>
      </c>
      <c r="H3234" s="11">
        <v>247.36057049999999</v>
      </c>
      <c r="I3234" s="11">
        <v>4</v>
      </c>
      <c r="J3234" s="11">
        <v>30</v>
      </c>
      <c r="K3234" s="11">
        <v>36.536435564000001</v>
      </c>
      <c r="L3234" s="11" t="s">
        <v>20</v>
      </c>
      <c r="M3234" s="11" t="s">
        <v>17</v>
      </c>
      <c r="N3234" s="11">
        <f t="shared" si="350"/>
        <v>0</v>
      </c>
      <c r="O3234" s="11">
        <f t="shared" si="351"/>
        <v>1</v>
      </c>
      <c r="P3234" s="11">
        <f t="shared" si="352"/>
        <v>0</v>
      </c>
      <c r="Q3234" s="11">
        <f t="shared" si="353"/>
        <v>0</v>
      </c>
      <c r="R3234" s="11">
        <f t="shared" si="354"/>
        <v>0</v>
      </c>
      <c r="S3234" s="11">
        <f t="shared" si="355"/>
        <v>0</v>
      </c>
      <c r="T3234" s="9">
        <f t="shared" si="356"/>
        <v>0</v>
      </c>
    </row>
    <row r="3235" spans="1:20" ht="15" customHeight="1" x14ac:dyDescent="0.75">
      <c r="A3235" s="10">
        <v>1</v>
      </c>
      <c r="B3235" s="11">
        <v>17300</v>
      </c>
      <c r="C3235" s="11">
        <v>73000</v>
      </c>
      <c r="D3235" s="11">
        <v>95000</v>
      </c>
      <c r="E3235" s="11">
        <v>5</v>
      </c>
      <c r="F3235" s="11">
        <v>2</v>
      </c>
      <c r="G3235" s="11">
        <v>1</v>
      </c>
      <c r="H3235" s="11">
        <v>90.3</v>
      </c>
      <c r="I3235" s="11">
        <v>6</v>
      </c>
      <c r="J3235" s="11">
        <v>30</v>
      </c>
      <c r="K3235" s="11"/>
      <c r="L3235" s="11" t="s">
        <v>20</v>
      </c>
      <c r="M3235" s="11" t="s">
        <v>14</v>
      </c>
      <c r="N3235" s="11">
        <f t="shared" si="350"/>
        <v>0</v>
      </c>
      <c r="O3235" s="11">
        <f t="shared" si="351"/>
        <v>0</v>
      </c>
      <c r="P3235" s="11">
        <f t="shared" si="352"/>
        <v>1</v>
      </c>
      <c r="Q3235" s="11">
        <f t="shared" si="353"/>
        <v>0</v>
      </c>
      <c r="R3235" s="11">
        <f t="shared" si="354"/>
        <v>0</v>
      </c>
      <c r="S3235" s="11">
        <f t="shared" si="355"/>
        <v>0</v>
      </c>
      <c r="T3235" s="9">
        <f t="shared" si="356"/>
        <v>0</v>
      </c>
    </row>
    <row r="3236" spans="1:20" ht="15" customHeight="1" x14ac:dyDescent="0.75">
      <c r="A3236" s="10">
        <v>0</v>
      </c>
      <c r="B3236" s="11">
        <v>17300</v>
      </c>
      <c r="C3236" s="11">
        <v>99064</v>
      </c>
      <c r="D3236" s="11">
        <v>156306</v>
      </c>
      <c r="E3236" s="11">
        <v>4</v>
      </c>
      <c r="F3236" s="11">
        <v>0</v>
      </c>
      <c r="G3236" s="11">
        <v>0</v>
      </c>
      <c r="H3236" s="11">
        <v>90.449522446000003</v>
      </c>
      <c r="I3236" s="11">
        <v>0</v>
      </c>
      <c r="J3236" s="11">
        <v>16</v>
      </c>
      <c r="K3236" s="11">
        <v>35.750060441000002</v>
      </c>
      <c r="L3236" s="11" t="s">
        <v>13</v>
      </c>
      <c r="M3236" s="11" t="s">
        <v>18</v>
      </c>
      <c r="N3236" s="11">
        <f t="shared" si="350"/>
        <v>1</v>
      </c>
      <c r="O3236" s="11">
        <f t="shared" si="351"/>
        <v>0</v>
      </c>
      <c r="P3236" s="11">
        <f t="shared" si="352"/>
        <v>0</v>
      </c>
      <c r="Q3236" s="11">
        <f t="shared" si="353"/>
        <v>0</v>
      </c>
      <c r="R3236" s="11">
        <f t="shared" si="354"/>
        <v>0</v>
      </c>
      <c r="S3236" s="11">
        <f t="shared" si="355"/>
        <v>1</v>
      </c>
      <c r="T3236" s="9">
        <f t="shared" si="356"/>
        <v>90.449522446000003</v>
      </c>
    </row>
    <row r="3237" spans="1:20" ht="15" customHeight="1" x14ac:dyDescent="0.75">
      <c r="A3237" s="10">
        <v>0</v>
      </c>
      <c r="B3237" s="11">
        <v>17300</v>
      </c>
      <c r="C3237" s="11">
        <v>44031</v>
      </c>
      <c r="D3237" s="11">
        <v>79187</v>
      </c>
      <c r="E3237" s="11">
        <v>0</v>
      </c>
      <c r="F3237" s="11"/>
      <c r="G3237" s="11">
        <v>1</v>
      </c>
      <c r="H3237" s="11">
        <v>299.70523732999999</v>
      </c>
      <c r="I3237" s="11">
        <v>1</v>
      </c>
      <c r="J3237" s="11">
        <v>10</v>
      </c>
      <c r="K3237" s="11">
        <v>35.986669908000003</v>
      </c>
      <c r="L3237" s="11" t="s">
        <v>20</v>
      </c>
      <c r="M3237" s="11" t="s">
        <v>14</v>
      </c>
      <c r="N3237" s="11">
        <f t="shared" si="350"/>
        <v>0</v>
      </c>
      <c r="O3237" s="11">
        <f t="shared" si="351"/>
        <v>0</v>
      </c>
      <c r="P3237" s="11">
        <f t="shared" si="352"/>
        <v>1</v>
      </c>
      <c r="Q3237" s="11">
        <f t="shared" si="353"/>
        <v>0</v>
      </c>
      <c r="R3237" s="11">
        <f t="shared" si="354"/>
        <v>0</v>
      </c>
      <c r="S3237" s="11">
        <f t="shared" si="355"/>
        <v>0</v>
      </c>
      <c r="T3237" s="9">
        <f t="shared" si="356"/>
        <v>0</v>
      </c>
    </row>
    <row r="3238" spans="1:20" ht="15" customHeight="1" x14ac:dyDescent="0.75">
      <c r="A3238" s="10">
        <v>0</v>
      </c>
      <c r="B3238" s="11">
        <v>17300</v>
      </c>
      <c r="C3238" s="11">
        <v>20798</v>
      </c>
      <c r="D3238" s="11">
        <v>37980</v>
      </c>
      <c r="E3238" s="11">
        <v>2</v>
      </c>
      <c r="F3238" s="11">
        <v>0</v>
      </c>
      <c r="G3238" s="11">
        <v>0</v>
      </c>
      <c r="H3238" s="11">
        <v>219.30936478000001</v>
      </c>
      <c r="I3238" s="11">
        <v>0</v>
      </c>
      <c r="J3238" s="11">
        <v>16</v>
      </c>
      <c r="K3238" s="11">
        <v>37.763211013999999</v>
      </c>
      <c r="L3238" s="11"/>
      <c r="M3238" s="11" t="s">
        <v>15</v>
      </c>
      <c r="N3238" s="11">
        <f t="shared" si="350"/>
        <v>0</v>
      </c>
      <c r="O3238" s="11">
        <f t="shared" si="351"/>
        <v>0</v>
      </c>
      <c r="P3238" s="11">
        <f t="shared" si="352"/>
        <v>0</v>
      </c>
      <c r="Q3238" s="11">
        <f t="shared" si="353"/>
        <v>1</v>
      </c>
      <c r="R3238" s="11">
        <f t="shared" si="354"/>
        <v>0</v>
      </c>
      <c r="S3238" s="11">
        <f t="shared" si="355"/>
        <v>0</v>
      </c>
      <c r="T3238" s="9">
        <f t="shared" si="356"/>
        <v>0</v>
      </c>
    </row>
    <row r="3239" spans="1:20" ht="15" customHeight="1" x14ac:dyDescent="0.75">
      <c r="A3239" s="10">
        <v>0</v>
      </c>
      <c r="B3239" s="11">
        <v>17300</v>
      </c>
      <c r="C3239" s="11">
        <v>90768</v>
      </c>
      <c r="D3239" s="11">
        <v>116052</v>
      </c>
      <c r="E3239" s="11">
        <v>13</v>
      </c>
      <c r="F3239" s="11">
        <v>0</v>
      </c>
      <c r="G3239" s="11">
        <v>0</v>
      </c>
      <c r="H3239" s="11">
        <v>120.24142621999999</v>
      </c>
      <c r="I3239" s="11">
        <v>2</v>
      </c>
      <c r="J3239" s="11">
        <v>9</v>
      </c>
      <c r="K3239" s="11">
        <v>35.810877949999998</v>
      </c>
      <c r="L3239" s="11" t="s">
        <v>20</v>
      </c>
      <c r="M3239" s="11" t="s">
        <v>14</v>
      </c>
      <c r="N3239" s="11">
        <f t="shared" si="350"/>
        <v>0</v>
      </c>
      <c r="O3239" s="11">
        <f t="shared" si="351"/>
        <v>0</v>
      </c>
      <c r="P3239" s="11">
        <f t="shared" si="352"/>
        <v>1</v>
      </c>
      <c r="Q3239" s="11">
        <f t="shared" si="353"/>
        <v>0</v>
      </c>
      <c r="R3239" s="11">
        <f t="shared" si="354"/>
        <v>0</v>
      </c>
      <c r="S3239" s="11">
        <f t="shared" si="355"/>
        <v>0</v>
      </c>
      <c r="T3239" s="9">
        <f t="shared" si="356"/>
        <v>0</v>
      </c>
    </row>
    <row r="3240" spans="1:20" ht="15" customHeight="1" x14ac:dyDescent="0.75">
      <c r="A3240" s="10">
        <v>0</v>
      </c>
      <c r="B3240" s="11">
        <v>17300</v>
      </c>
      <c r="C3240" s="11">
        <v>65444</v>
      </c>
      <c r="D3240" s="11">
        <v>91244</v>
      </c>
      <c r="E3240" s="11">
        <v>8</v>
      </c>
      <c r="F3240" s="11">
        <v>0</v>
      </c>
      <c r="G3240" s="11">
        <v>0</v>
      </c>
      <c r="H3240" s="11">
        <v>202.04968271999999</v>
      </c>
      <c r="I3240" s="11">
        <v>0</v>
      </c>
      <c r="J3240" s="11">
        <v>19</v>
      </c>
      <c r="K3240" s="11">
        <v>21.573385222999999</v>
      </c>
      <c r="L3240" s="11" t="s">
        <v>20</v>
      </c>
      <c r="M3240" s="11" t="s">
        <v>18</v>
      </c>
      <c r="N3240" s="11">
        <f t="shared" si="350"/>
        <v>0</v>
      </c>
      <c r="O3240" s="11">
        <f t="shared" si="351"/>
        <v>0</v>
      </c>
      <c r="P3240" s="11">
        <f t="shared" si="352"/>
        <v>0</v>
      </c>
      <c r="Q3240" s="11">
        <f t="shared" si="353"/>
        <v>0</v>
      </c>
      <c r="R3240" s="11">
        <f t="shared" si="354"/>
        <v>0</v>
      </c>
      <c r="S3240" s="11">
        <f t="shared" si="355"/>
        <v>1</v>
      </c>
      <c r="T3240" s="9">
        <f t="shared" si="356"/>
        <v>0</v>
      </c>
    </row>
    <row r="3241" spans="1:20" ht="15" customHeight="1" x14ac:dyDescent="0.75">
      <c r="A3241" s="10">
        <v>0</v>
      </c>
      <c r="B3241" s="11">
        <v>17300</v>
      </c>
      <c r="C3241" s="11">
        <v>65136</v>
      </c>
      <c r="D3241" s="11">
        <v>83847</v>
      </c>
      <c r="E3241" s="11">
        <v>6</v>
      </c>
      <c r="F3241" s="11">
        <v>0</v>
      </c>
      <c r="G3241" s="11">
        <v>0</v>
      </c>
      <c r="H3241" s="11">
        <v>127.09997366</v>
      </c>
      <c r="I3241" s="11">
        <v>0</v>
      </c>
      <c r="J3241" s="11">
        <v>20</v>
      </c>
      <c r="K3241" s="11">
        <v>24.5182717</v>
      </c>
      <c r="L3241" s="11" t="s">
        <v>20</v>
      </c>
      <c r="M3241" s="11" t="s">
        <v>15</v>
      </c>
      <c r="N3241" s="11">
        <f t="shared" si="350"/>
        <v>0</v>
      </c>
      <c r="O3241" s="11">
        <f t="shared" si="351"/>
        <v>0</v>
      </c>
      <c r="P3241" s="11">
        <f t="shared" si="352"/>
        <v>0</v>
      </c>
      <c r="Q3241" s="11">
        <f t="shared" si="353"/>
        <v>1</v>
      </c>
      <c r="R3241" s="11">
        <f t="shared" si="354"/>
        <v>0</v>
      </c>
      <c r="S3241" s="11">
        <f t="shared" si="355"/>
        <v>0</v>
      </c>
      <c r="T3241" s="9">
        <f t="shared" si="356"/>
        <v>0</v>
      </c>
    </row>
    <row r="3242" spans="1:20" ht="15" customHeight="1" x14ac:dyDescent="0.75">
      <c r="A3242" s="10">
        <v>0</v>
      </c>
      <c r="B3242" s="11">
        <v>17300</v>
      </c>
      <c r="C3242" s="11">
        <v>110614</v>
      </c>
      <c r="D3242" s="11">
        <v>137552</v>
      </c>
      <c r="E3242" s="11">
        <v>6</v>
      </c>
      <c r="F3242" s="11">
        <v>0</v>
      </c>
      <c r="G3242" s="11">
        <v>0</v>
      </c>
      <c r="H3242" s="11">
        <v>85.232500724000005</v>
      </c>
      <c r="I3242" s="11">
        <v>0</v>
      </c>
      <c r="J3242" s="11">
        <v>13</v>
      </c>
      <c r="K3242" s="11">
        <v>31.344365522</v>
      </c>
      <c r="L3242" s="11" t="s">
        <v>20</v>
      </c>
      <c r="M3242" s="11" t="s">
        <v>18</v>
      </c>
      <c r="N3242" s="11">
        <f t="shared" si="350"/>
        <v>0</v>
      </c>
      <c r="O3242" s="11">
        <f t="shared" si="351"/>
        <v>0</v>
      </c>
      <c r="P3242" s="11">
        <f t="shared" si="352"/>
        <v>0</v>
      </c>
      <c r="Q3242" s="11">
        <f t="shared" si="353"/>
        <v>0</v>
      </c>
      <c r="R3242" s="11">
        <f t="shared" si="354"/>
        <v>0</v>
      </c>
      <c r="S3242" s="11">
        <f t="shared" si="355"/>
        <v>1</v>
      </c>
      <c r="T3242" s="9">
        <f t="shared" si="356"/>
        <v>0</v>
      </c>
    </row>
    <row r="3243" spans="1:20" ht="15" customHeight="1" x14ac:dyDescent="0.75">
      <c r="A3243" s="10">
        <v>1</v>
      </c>
      <c r="B3243" s="11">
        <v>17300</v>
      </c>
      <c r="C3243" s="11">
        <v>73503</v>
      </c>
      <c r="D3243" s="11">
        <v>91842</v>
      </c>
      <c r="E3243" s="11">
        <v>0</v>
      </c>
      <c r="F3243" s="11">
        <v>0</v>
      </c>
      <c r="G3243" s="11">
        <v>6</v>
      </c>
      <c r="H3243" s="11">
        <v>142.33207558999999</v>
      </c>
      <c r="I3243" s="11">
        <v>1</v>
      </c>
      <c r="J3243" s="11">
        <v>32</v>
      </c>
      <c r="K3243" s="11">
        <v>46.902324378000003</v>
      </c>
      <c r="L3243" s="11" t="s">
        <v>20</v>
      </c>
      <c r="M3243" s="11" t="s">
        <v>14</v>
      </c>
      <c r="N3243" s="11">
        <f t="shared" si="350"/>
        <v>0</v>
      </c>
      <c r="O3243" s="11">
        <f t="shared" si="351"/>
        <v>0</v>
      </c>
      <c r="P3243" s="11">
        <f t="shared" si="352"/>
        <v>1</v>
      </c>
      <c r="Q3243" s="11">
        <f t="shared" si="353"/>
        <v>0</v>
      </c>
      <c r="R3243" s="11">
        <f t="shared" si="354"/>
        <v>0</v>
      </c>
      <c r="S3243" s="11">
        <f t="shared" si="355"/>
        <v>0</v>
      </c>
      <c r="T3243" s="9">
        <f t="shared" si="356"/>
        <v>0</v>
      </c>
    </row>
    <row r="3244" spans="1:20" ht="15" customHeight="1" x14ac:dyDescent="0.75">
      <c r="A3244" s="10">
        <v>0</v>
      </c>
      <c r="B3244" s="11">
        <v>17300</v>
      </c>
      <c r="C3244" s="11">
        <v>91350</v>
      </c>
      <c r="D3244" s="11">
        <v>107834</v>
      </c>
      <c r="E3244" s="11">
        <v>3</v>
      </c>
      <c r="F3244" s="11">
        <v>0</v>
      </c>
      <c r="G3244" s="11">
        <v>0</v>
      </c>
      <c r="H3244" s="11">
        <v>118.13306488000001</v>
      </c>
      <c r="I3244" s="11">
        <v>0</v>
      </c>
      <c r="J3244" s="11">
        <v>24</v>
      </c>
      <c r="K3244" s="11">
        <v>37.610845011000002</v>
      </c>
      <c r="L3244" s="11" t="s">
        <v>13</v>
      </c>
      <c r="M3244" s="11" t="s">
        <v>18</v>
      </c>
      <c r="N3244" s="11">
        <f t="shared" si="350"/>
        <v>1</v>
      </c>
      <c r="O3244" s="11">
        <f t="shared" si="351"/>
        <v>0</v>
      </c>
      <c r="P3244" s="11">
        <f t="shared" si="352"/>
        <v>0</v>
      </c>
      <c r="Q3244" s="11">
        <f t="shared" si="353"/>
        <v>0</v>
      </c>
      <c r="R3244" s="11">
        <f t="shared" si="354"/>
        <v>0</v>
      </c>
      <c r="S3244" s="11">
        <f t="shared" si="355"/>
        <v>1</v>
      </c>
      <c r="T3244" s="9">
        <f t="shared" si="356"/>
        <v>118.13306488000001</v>
      </c>
    </row>
    <row r="3245" spans="1:20" ht="15" customHeight="1" x14ac:dyDescent="0.75">
      <c r="A3245" s="10">
        <v>0</v>
      </c>
      <c r="B3245" s="11">
        <v>17300</v>
      </c>
      <c r="C3245" s="11">
        <v>65077</v>
      </c>
      <c r="D3245" s="11">
        <v>91991</v>
      </c>
      <c r="E3245" s="11">
        <v>0</v>
      </c>
      <c r="F3245" s="11">
        <v>2</v>
      </c>
      <c r="G3245" s="11">
        <v>3</v>
      </c>
      <c r="H3245" s="11">
        <v>114.02344238000001</v>
      </c>
      <c r="I3245" s="11">
        <v>2</v>
      </c>
      <c r="J3245" s="11">
        <v>26</v>
      </c>
      <c r="K3245" s="11">
        <v>35.90776048</v>
      </c>
      <c r="L3245" s="11" t="s">
        <v>20</v>
      </c>
      <c r="M3245" s="11" t="s">
        <v>14</v>
      </c>
      <c r="N3245" s="11">
        <f t="shared" si="350"/>
        <v>0</v>
      </c>
      <c r="O3245" s="11">
        <f t="shared" si="351"/>
        <v>0</v>
      </c>
      <c r="P3245" s="11">
        <f t="shared" si="352"/>
        <v>1</v>
      </c>
      <c r="Q3245" s="11">
        <f t="shared" si="353"/>
        <v>0</v>
      </c>
      <c r="R3245" s="11">
        <f t="shared" si="354"/>
        <v>0</v>
      </c>
      <c r="S3245" s="11">
        <f t="shared" si="355"/>
        <v>0</v>
      </c>
      <c r="T3245" s="9">
        <f t="shared" si="356"/>
        <v>0</v>
      </c>
    </row>
    <row r="3246" spans="1:20" ht="15" customHeight="1" x14ac:dyDescent="0.75">
      <c r="A3246" s="10">
        <v>0</v>
      </c>
      <c r="B3246" s="11">
        <v>17300</v>
      </c>
      <c r="C3246" s="11">
        <v>96138</v>
      </c>
      <c r="D3246" s="11">
        <v>124066</v>
      </c>
      <c r="E3246" s="11">
        <v>1</v>
      </c>
      <c r="F3246" s="11"/>
      <c r="G3246" s="11">
        <v>2</v>
      </c>
      <c r="H3246" s="11">
        <v>271.78232320000001</v>
      </c>
      <c r="I3246" s="11">
        <v>0</v>
      </c>
      <c r="J3246" s="11">
        <v>30</v>
      </c>
      <c r="K3246" s="11">
        <v>40.404506226000002</v>
      </c>
      <c r="L3246" s="11" t="s">
        <v>20</v>
      </c>
      <c r="M3246" s="11" t="s">
        <v>15</v>
      </c>
      <c r="N3246" s="11">
        <f t="shared" si="350"/>
        <v>0</v>
      </c>
      <c r="O3246" s="11">
        <f t="shared" si="351"/>
        <v>0</v>
      </c>
      <c r="P3246" s="11">
        <f t="shared" si="352"/>
        <v>0</v>
      </c>
      <c r="Q3246" s="11">
        <f t="shared" si="353"/>
        <v>1</v>
      </c>
      <c r="R3246" s="11">
        <f t="shared" si="354"/>
        <v>0</v>
      </c>
      <c r="S3246" s="11">
        <f t="shared" si="355"/>
        <v>0</v>
      </c>
      <c r="T3246" s="9">
        <f t="shared" si="356"/>
        <v>0</v>
      </c>
    </row>
    <row r="3247" spans="1:20" ht="15" customHeight="1" x14ac:dyDescent="0.75">
      <c r="A3247" s="10">
        <v>0</v>
      </c>
      <c r="B3247" s="11">
        <v>17300</v>
      </c>
      <c r="C3247" s="11">
        <v>32736</v>
      </c>
      <c r="D3247" s="11">
        <v>49100</v>
      </c>
      <c r="E3247" s="11">
        <v>4</v>
      </c>
      <c r="F3247" s="11">
        <v>0</v>
      </c>
      <c r="G3247" s="11">
        <v>0</v>
      </c>
      <c r="H3247" s="11">
        <v>262.94843765000002</v>
      </c>
      <c r="I3247" s="11">
        <v>0</v>
      </c>
      <c r="J3247" s="11">
        <v>34</v>
      </c>
      <c r="K3247" s="11">
        <v>38.563080995999997</v>
      </c>
      <c r="L3247" s="11" t="s">
        <v>20</v>
      </c>
      <c r="M3247" s="11" t="s">
        <v>18</v>
      </c>
      <c r="N3247" s="11">
        <f t="shared" si="350"/>
        <v>0</v>
      </c>
      <c r="O3247" s="11">
        <f t="shared" si="351"/>
        <v>0</v>
      </c>
      <c r="P3247" s="11">
        <f t="shared" si="352"/>
        <v>0</v>
      </c>
      <c r="Q3247" s="11">
        <f t="shared" si="353"/>
        <v>0</v>
      </c>
      <c r="R3247" s="11">
        <f t="shared" si="354"/>
        <v>0</v>
      </c>
      <c r="S3247" s="11">
        <f t="shared" si="355"/>
        <v>1</v>
      </c>
      <c r="T3247" s="9">
        <f t="shared" si="356"/>
        <v>0</v>
      </c>
    </row>
    <row r="3248" spans="1:20" ht="15" customHeight="1" x14ac:dyDescent="0.75">
      <c r="A3248" s="10">
        <v>0</v>
      </c>
      <c r="B3248" s="11">
        <v>17300</v>
      </c>
      <c r="C3248" s="11">
        <v>57358</v>
      </c>
      <c r="D3248" s="11">
        <v>71617</v>
      </c>
      <c r="E3248" s="11">
        <v>0</v>
      </c>
      <c r="F3248" s="11">
        <v>0</v>
      </c>
      <c r="G3248" s="11">
        <v>0</v>
      </c>
      <c r="H3248" s="11">
        <v>194.29333919000001</v>
      </c>
      <c r="I3248" s="11">
        <v>0</v>
      </c>
      <c r="J3248" s="11">
        <v>25</v>
      </c>
      <c r="K3248" s="11">
        <v>30.537806060000001</v>
      </c>
      <c r="L3248" s="11" t="s">
        <v>20</v>
      </c>
      <c r="M3248" s="11" t="s">
        <v>15</v>
      </c>
      <c r="N3248" s="11">
        <f t="shared" si="350"/>
        <v>0</v>
      </c>
      <c r="O3248" s="11">
        <f t="shared" si="351"/>
        <v>0</v>
      </c>
      <c r="P3248" s="11">
        <f t="shared" si="352"/>
        <v>0</v>
      </c>
      <c r="Q3248" s="11">
        <f t="shared" si="353"/>
        <v>1</v>
      </c>
      <c r="R3248" s="11">
        <f t="shared" si="354"/>
        <v>0</v>
      </c>
      <c r="S3248" s="11">
        <f t="shared" si="355"/>
        <v>0</v>
      </c>
      <c r="T3248" s="9">
        <f t="shared" si="356"/>
        <v>0</v>
      </c>
    </row>
    <row r="3249" spans="1:20" ht="15" customHeight="1" x14ac:dyDescent="0.75">
      <c r="A3249" s="10">
        <v>0</v>
      </c>
      <c r="B3249" s="11">
        <v>17300</v>
      </c>
      <c r="C3249" s="11">
        <v>51107</v>
      </c>
      <c r="D3249" s="11">
        <v>64135</v>
      </c>
      <c r="E3249" s="11">
        <v>4</v>
      </c>
      <c r="F3249" s="11">
        <v>0</v>
      </c>
      <c r="G3249" s="11">
        <v>0</v>
      </c>
      <c r="H3249" s="11">
        <v>115.00219496</v>
      </c>
      <c r="I3249" s="11">
        <v>0</v>
      </c>
      <c r="J3249" s="11">
        <v>17</v>
      </c>
      <c r="K3249" s="11">
        <v>32.251086121999997</v>
      </c>
      <c r="L3249" s="11" t="s">
        <v>13</v>
      </c>
      <c r="M3249" s="11" t="s">
        <v>15</v>
      </c>
      <c r="N3249" s="11">
        <f t="shared" si="350"/>
        <v>1</v>
      </c>
      <c r="O3249" s="11">
        <f t="shared" si="351"/>
        <v>0</v>
      </c>
      <c r="P3249" s="11">
        <f t="shared" si="352"/>
        <v>0</v>
      </c>
      <c r="Q3249" s="11">
        <f t="shared" si="353"/>
        <v>1</v>
      </c>
      <c r="R3249" s="11">
        <f t="shared" si="354"/>
        <v>0</v>
      </c>
      <c r="S3249" s="11">
        <f t="shared" si="355"/>
        <v>0</v>
      </c>
      <c r="T3249" s="9">
        <f t="shared" si="356"/>
        <v>115.00219496</v>
      </c>
    </row>
    <row r="3250" spans="1:20" ht="15" customHeight="1" x14ac:dyDescent="0.75">
      <c r="A3250" s="10">
        <v>0</v>
      </c>
      <c r="B3250" s="11">
        <v>17300</v>
      </c>
      <c r="C3250" s="11">
        <v>48132</v>
      </c>
      <c r="D3250" s="11">
        <v>78889</v>
      </c>
      <c r="E3250" s="11">
        <v>4</v>
      </c>
      <c r="F3250" s="11">
        <v>0</v>
      </c>
      <c r="G3250" s="11">
        <v>0</v>
      </c>
      <c r="H3250" s="11">
        <v>133.16768546</v>
      </c>
      <c r="I3250" s="11">
        <v>0</v>
      </c>
      <c r="J3250" s="11">
        <v>8</v>
      </c>
      <c r="K3250" s="11">
        <v>28.298227056000002</v>
      </c>
      <c r="L3250" s="11" t="s">
        <v>20</v>
      </c>
      <c r="M3250" s="11" t="s">
        <v>17</v>
      </c>
      <c r="N3250" s="11">
        <f t="shared" si="350"/>
        <v>0</v>
      </c>
      <c r="O3250" s="11">
        <f t="shared" si="351"/>
        <v>1</v>
      </c>
      <c r="P3250" s="11">
        <f t="shared" si="352"/>
        <v>0</v>
      </c>
      <c r="Q3250" s="11">
        <f t="shared" si="353"/>
        <v>0</v>
      </c>
      <c r="R3250" s="11">
        <f t="shared" si="354"/>
        <v>0</v>
      </c>
      <c r="S3250" s="11">
        <f t="shared" si="355"/>
        <v>0</v>
      </c>
      <c r="T3250" s="9">
        <f t="shared" si="356"/>
        <v>0</v>
      </c>
    </row>
    <row r="3251" spans="1:20" ht="15" customHeight="1" x14ac:dyDescent="0.75">
      <c r="A3251" s="10">
        <v>0</v>
      </c>
      <c r="B3251" s="11">
        <v>17400</v>
      </c>
      <c r="C3251" s="11"/>
      <c r="D3251" s="11">
        <v>48971</v>
      </c>
      <c r="E3251" s="11"/>
      <c r="F3251" s="11"/>
      <c r="G3251" s="11"/>
      <c r="H3251" s="11">
        <v>345.00991858999998</v>
      </c>
      <c r="I3251" s="11"/>
      <c r="J3251" s="11">
        <v>17</v>
      </c>
      <c r="K3251" s="11">
        <v>32.474319465999997</v>
      </c>
      <c r="L3251" s="11" t="s">
        <v>20</v>
      </c>
      <c r="M3251" s="11" t="s">
        <v>14</v>
      </c>
      <c r="N3251" s="11">
        <f t="shared" si="350"/>
        <v>0</v>
      </c>
      <c r="O3251" s="11">
        <f t="shared" si="351"/>
        <v>0</v>
      </c>
      <c r="P3251" s="11">
        <f t="shared" si="352"/>
        <v>1</v>
      </c>
      <c r="Q3251" s="11">
        <f t="shared" si="353"/>
        <v>0</v>
      </c>
      <c r="R3251" s="11">
        <f t="shared" si="354"/>
        <v>0</v>
      </c>
      <c r="S3251" s="11">
        <f t="shared" si="355"/>
        <v>0</v>
      </c>
      <c r="T3251" s="9">
        <f t="shared" si="356"/>
        <v>0</v>
      </c>
    </row>
    <row r="3252" spans="1:20" ht="15" customHeight="1" x14ac:dyDescent="0.75">
      <c r="A3252" s="10">
        <v>0</v>
      </c>
      <c r="B3252" s="11">
        <v>17400</v>
      </c>
      <c r="C3252" s="11">
        <v>77350</v>
      </c>
      <c r="D3252" s="11">
        <v>101271</v>
      </c>
      <c r="E3252" s="11">
        <v>0</v>
      </c>
      <c r="F3252" s="11">
        <v>0</v>
      </c>
      <c r="G3252" s="11">
        <v>0</v>
      </c>
      <c r="H3252" s="11">
        <v>148.91622747</v>
      </c>
      <c r="I3252" s="11">
        <v>1</v>
      </c>
      <c r="J3252" s="11">
        <v>18</v>
      </c>
      <c r="K3252" s="11">
        <v>34.387028434000001</v>
      </c>
      <c r="L3252" s="11" t="s">
        <v>20</v>
      </c>
      <c r="M3252" s="11" t="s">
        <v>14</v>
      </c>
      <c r="N3252" s="11">
        <f t="shared" si="350"/>
        <v>0</v>
      </c>
      <c r="O3252" s="11">
        <f t="shared" si="351"/>
        <v>0</v>
      </c>
      <c r="P3252" s="11">
        <f t="shared" si="352"/>
        <v>1</v>
      </c>
      <c r="Q3252" s="11">
        <f t="shared" si="353"/>
        <v>0</v>
      </c>
      <c r="R3252" s="11">
        <f t="shared" si="354"/>
        <v>0</v>
      </c>
      <c r="S3252" s="11">
        <f t="shared" si="355"/>
        <v>0</v>
      </c>
      <c r="T3252" s="9">
        <f t="shared" si="356"/>
        <v>0</v>
      </c>
    </row>
    <row r="3253" spans="1:20" ht="15" customHeight="1" x14ac:dyDescent="0.75">
      <c r="A3253" s="10">
        <v>0</v>
      </c>
      <c r="B3253" s="11">
        <v>17400</v>
      </c>
      <c r="C3253" s="11">
        <v>61035</v>
      </c>
      <c r="D3253" s="11">
        <v>90434</v>
      </c>
      <c r="E3253" s="11">
        <v>4</v>
      </c>
      <c r="F3253" s="11">
        <v>0</v>
      </c>
      <c r="G3253" s="11">
        <v>0</v>
      </c>
      <c r="H3253" s="11">
        <v>113.63599565</v>
      </c>
      <c r="I3253" s="11">
        <v>0</v>
      </c>
      <c r="J3253" s="11">
        <v>12</v>
      </c>
      <c r="K3253" s="11">
        <v>25.357194605</v>
      </c>
      <c r="L3253" s="11" t="s">
        <v>13</v>
      </c>
      <c r="M3253" s="11" t="s">
        <v>18</v>
      </c>
      <c r="N3253" s="11">
        <f t="shared" si="350"/>
        <v>1</v>
      </c>
      <c r="O3253" s="11">
        <f t="shared" si="351"/>
        <v>0</v>
      </c>
      <c r="P3253" s="11">
        <f t="shared" si="352"/>
        <v>0</v>
      </c>
      <c r="Q3253" s="11">
        <f t="shared" si="353"/>
        <v>0</v>
      </c>
      <c r="R3253" s="11">
        <f t="shared" si="354"/>
        <v>0</v>
      </c>
      <c r="S3253" s="11">
        <f t="shared" si="355"/>
        <v>1</v>
      </c>
      <c r="T3253" s="9">
        <f t="shared" si="356"/>
        <v>113.63599565</v>
      </c>
    </row>
    <row r="3254" spans="1:20" ht="15" customHeight="1" x14ac:dyDescent="0.75">
      <c r="A3254" s="10">
        <v>0</v>
      </c>
      <c r="B3254" s="11">
        <v>17400</v>
      </c>
      <c r="C3254" s="11">
        <v>58941</v>
      </c>
      <c r="D3254" s="11">
        <v>88470</v>
      </c>
      <c r="E3254" s="11">
        <v>4</v>
      </c>
      <c r="F3254" s="11">
        <v>0</v>
      </c>
      <c r="G3254" s="11">
        <v>0</v>
      </c>
      <c r="H3254" s="11">
        <v>123.25705456999999</v>
      </c>
      <c r="I3254" s="11">
        <v>0</v>
      </c>
      <c r="J3254" s="11">
        <v>12</v>
      </c>
      <c r="K3254" s="11">
        <v>25.557593337</v>
      </c>
      <c r="L3254" s="11" t="s">
        <v>13</v>
      </c>
      <c r="M3254" s="11" t="s">
        <v>18</v>
      </c>
      <c r="N3254" s="11">
        <f t="shared" si="350"/>
        <v>1</v>
      </c>
      <c r="O3254" s="11">
        <f t="shared" si="351"/>
        <v>0</v>
      </c>
      <c r="P3254" s="11">
        <f t="shared" si="352"/>
        <v>0</v>
      </c>
      <c r="Q3254" s="11">
        <f t="shared" si="353"/>
        <v>0</v>
      </c>
      <c r="R3254" s="11">
        <f t="shared" si="354"/>
        <v>0</v>
      </c>
      <c r="S3254" s="11">
        <f t="shared" si="355"/>
        <v>1</v>
      </c>
      <c r="T3254" s="9">
        <f t="shared" si="356"/>
        <v>123.25705456999999</v>
      </c>
    </row>
    <row r="3255" spans="1:20" ht="15" customHeight="1" x14ac:dyDescent="0.75">
      <c r="A3255" s="10">
        <v>0</v>
      </c>
      <c r="B3255" s="11">
        <v>17400</v>
      </c>
      <c r="C3255" s="11">
        <v>62824</v>
      </c>
      <c r="D3255" s="11">
        <v>82243</v>
      </c>
      <c r="E3255" s="11">
        <v>5</v>
      </c>
      <c r="F3255" s="11"/>
      <c r="G3255" s="11"/>
      <c r="H3255" s="11">
        <v>109.48274852</v>
      </c>
      <c r="I3255" s="11">
        <v>0</v>
      </c>
      <c r="J3255" s="11">
        <v>7</v>
      </c>
      <c r="K3255" s="11">
        <v>34.818444993</v>
      </c>
      <c r="L3255" s="11" t="s">
        <v>20</v>
      </c>
      <c r="M3255" s="11" t="s">
        <v>14</v>
      </c>
      <c r="N3255" s="11">
        <f t="shared" si="350"/>
        <v>0</v>
      </c>
      <c r="O3255" s="11">
        <f t="shared" si="351"/>
        <v>0</v>
      </c>
      <c r="P3255" s="11">
        <f t="shared" si="352"/>
        <v>1</v>
      </c>
      <c r="Q3255" s="11">
        <f t="shared" si="353"/>
        <v>0</v>
      </c>
      <c r="R3255" s="11">
        <f t="shared" si="354"/>
        <v>0</v>
      </c>
      <c r="S3255" s="11">
        <f t="shared" si="355"/>
        <v>0</v>
      </c>
      <c r="T3255" s="9">
        <f t="shared" si="356"/>
        <v>0</v>
      </c>
    </row>
    <row r="3256" spans="1:20" ht="15" customHeight="1" x14ac:dyDescent="0.75">
      <c r="A3256" s="10">
        <v>0</v>
      </c>
      <c r="B3256" s="11">
        <v>17400</v>
      </c>
      <c r="C3256" s="11">
        <v>25859</v>
      </c>
      <c r="D3256" s="11">
        <v>43684</v>
      </c>
      <c r="E3256" s="11">
        <v>16</v>
      </c>
      <c r="F3256" s="11">
        <v>1</v>
      </c>
      <c r="G3256" s="11">
        <v>0</v>
      </c>
      <c r="H3256" s="11">
        <v>95.363068678999994</v>
      </c>
      <c r="I3256" s="11">
        <v>1</v>
      </c>
      <c r="J3256" s="11">
        <v>17</v>
      </c>
      <c r="K3256" s="11">
        <v>27.107619574000001</v>
      </c>
      <c r="L3256" s="11" t="s">
        <v>20</v>
      </c>
      <c r="M3256" s="11" t="s">
        <v>17</v>
      </c>
      <c r="N3256" s="11">
        <f t="shared" si="350"/>
        <v>0</v>
      </c>
      <c r="O3256" s="11">
        <f t="shared" si="351"/>
        <v>1</v>
      </c>
      <c r="P3256" s="11">
        <f t="shared" si="352"/>
        <v>0</v>
      </c>
      <c r="Q3256" s="11">
        <f t="shared" si="353"/>
        <v>0</v>
      </c>
      <c r="R3256" s="11">
        <f t="shared" si="354"/>
        <v>0</v>
      </c>
      <c r="S3256" s="11">
        <f t="shared" si="355"/>
        <v>0</v>
      </c>
      <c r="T3256" s="9">
        <f t="shared" si="356"/>
        <v>0</v>
      </c>
    </row>
    <row r="3257" spans="1:20" ht="15" customHeight="1" x14ac:dyDescent="0.75">
      <c r="A3257" s="10">
        <v>0</v>
      </c>
      <c r="B3257" s="11">
        <v>17400</v>
      </c>
      <c r="C3257" s="11">
        <v>24687</v>
      </c>
      <c r="D3257" s="11">
        <v>37391</v>
      </c>
      <c r="E3257" s="11">
        <v>2</v>
      </c>
      <c r="F3257" s="11">
        <v>0</v>
      </c>
      <c r="G3257" s="11">
        <v>0</v>
      </c>
      <c r="H3257" s="11">
        <v>217.74427463999999</v>
      </c>
      <c r="I3257" s="11">
        <v>0</v>
      </c>
      <c r="J3257" s="11">
        <v>16</v>
      </c>
      <c r="K3257" s="11">
        <v>38.251392033000002</v>
      </c>
      <c r="L3257" s="11"/>
      <c r="M3257" s="11" t="s">
        <v>15</v>
      </c>
      <c r="N3257" s="11">
        <f t="shared" si="350"/>
        <v>0</v>
      </c>
      <c r="O3257" s="11">
        <f t="shared" si="351"/>
        <v>0</v>
      </c>
      <c r="P3257" s="11">
        <f t="shared" si="352"/>
        <v>0</v>
      </c>
      <c r="Q3257" s="11">
        <f t="shared" si="353"/>
        <v>1</v>
      </c>
      <c r="R3257" s="11">
        <f t="shared" si="354"/>
        <v>0</v>
      </c>
      <c r="S3257" s="11">
        <f t="shared" si="355"/>
        <v>0</v>
      </c>
      <c r="T3257" s="9">
        <f t="shared" si="356"/>
        <v>0</v>
      </c>
    </row>
    <row r="3258" spans="1:20" ht="15" customHeight="1" x14ac:dyDescent="0.75">
      <c r="A3258" s="10">
        <v>0</v>
      </c>
      <c r="B3258" s="11">
        <v>17400</v>
      </c>
      <c r="C3258" s="11">
        <v>43110</v>
      </c>
      <c r="D3258" s="11">
        <v>73614</v>
      </c>
      <c r="E3258" s="11">
        <v>1</v>
      </c>
      <c r="F3258" s="11">
        <v>0</v>
      </c>
      <c r="G3258" s="11">
        <v>0</v>
      </c>
      <c r="H3258" s="11">
        <v>114.28918244</v>
      </c>
      <c r="I3258" s="11">
        <v>1</v>
      </c>
      <c r="J3258" s="11">
        <v>8</v>
      </c>
      <c r="K3258" s="11">
        <v>26.379108017</v>
      </c>
      <c r="L3258" s="11" t="s">
        <v>20</v>
      </c>
      <c r="M3258" s="11" t="s">
        <v>17</v>
      </c>
      <c r="N3258" s="11">
        <f t="shared" si="350"/>
        <v>0</v>
      </c>
      <c r="O3258" s="11">
        <f t="shared" si="351"/>
        <v>1</v>
      </c>
      <c r="P3258" s="11">
        <f t="shared" si="352"/>
        <v>0</v>
      </c>
      <c r="Q3258" s="11">
        <f t="shared" si="353"/>
        <v>0</v>
      </c>
      <c r="R3258" s="11">
        <f t="shared" si="354"/>
        <v>0</v>
      </c>
      <c r="S3258" s="11">
        <f t="shared" si="355"/>
        <v>0</v>
      </c>
      <c r="T3258" s="9">
        <f t="shared" si="356"/>
        <v>0</v>
      </c>
    </row>
    <row r="3259" spans="1:20" ht="15" customHeight="1" x14ac:dyDescent="0.75">
      <c r="A3259" s="10">
        <v>0</v>
      </c>
      <c r="B3259" s="11">
        <v>17400</v>
      </c>
      <c r="C3259" s="11">
        <v>11147</v>
      </c>
      <c r="D3259" s="11">
        <v>166496</v>
      </c>
      <c r="E3259" s="11">
        <v>23</v>
      </c>
      <c r="F3259" s="11">
        <v>0</v>
      </c>
      <c r="G3259" s="11">
        <v>0</v>
      </c>
      <c r="H3259" s="11">
        <v>73.467517760999996</v>
      </c>
      <c r="I3259" s="11">
        <v>1</v>
      </c>
      <c r="J3259" s="11">
        <v>19</v>
      </c>
      <c r="K3259" s="11">
        <v>29.531664151000001</v>
      </c>
      <c r="L3259" s="11" t="s">
        <v>13</v>
      </c>
      <c r="M3259" s="11" t="s">
        <v>17</v>
      </c>
      <c r="N3259" s="11">
        <f t="shared" si="350"/>
        <v>1</v>
      </c>
      <c r="O3259" s="11">
        <f t="shared" si="351"/>
        <v>1</v>
      </c>
      <c r="P3259" s="11">
        <f t="shared" si="352"/>
        <v>0</v>
      </c>
      <c r="Q3259" s="11">
        <f t="shared" si="353"/>
        <v>0</v>
      </c>
      <c r="R3259" s="11">
        <f t="shared" si="354"/>
        <v>0</v>
      </c>
      <c r="S3259" s="11">
        <f t="shared" si="355"/>
        <v>0</v>
      </c>
      <c r="T3259" s="9">
        <f t="shared" si="356"/>
        <v>73.467517760999996</v>
      </c>
    </row>
    <row r="3260" spans="1:20" ht="15" customHeight="1" x14ac:dyDescent="0.75">
      <c r="A3260" s="10">
        <v>0</v>
      </c>
      <c r="B3260" s="11">
        <v>17400</v>
      </c>
      <c r="C3260" s="11">
        <v>42876</v>
      </c>
      <c r="D3260" s="11">
        <v>66085</v>
      </c>
      <c r="E3260" s="11">
        <v>26</v>
      </c>
      <c r="F3260" s="11">
        <v>0</v>
      </c>
      <c r="G3260" s="11">
        <v>0</v>
      </c>
      <c r="H3260" s="11">
        <v>281.57815248000003</v>
      </c>
      <c r="I3260" s="11">
        <v>1</v>
      </c>
      <c r="J3260" s="11">
        <v>16</v>
      </c>
      <c r="K3260" s="11">
        <v>38.027521677999999</v>
      </c>
      <c r="L3260" s="11" t="s">
        <v>20</v>
      </c>
      <c r="M3260" s="11" t="s">
        <v>17</v>
      </c>
      <c r="N3260" s="11">
        <f t="shared" si="350"/>
        <v>0</v>
      </c>
      <c r="O3260" s="11">
        <f t="shared" si="351"/>
        <v>1</v>
      </c>
      <c r="P3260" s="11">
        <f t="shared" si="352"/>
        <v>0</v>
      </c>
      <c r="Q3260" s="11">
        <f t="shared" si="353"/>
        <v>0</v>
      </c>
      <c r="R3260" s="11">
        <f t="shared" si="354"/>
        <v>0</v>
      </c>
      <c r="S3260" s="11">
        <f t="shared" si="355"/>
        <v>0</v>
      </c>
      <c r="T3260" s="9">
        <f t="shared" si="356"/>
        <v>0</v>
      </c>
    </row>
    <row r="3261" spans="1:20" ht="15" customHeight="1" x14ac:dyDescent="0.75">
      <c r="A3261" s="10">
        <v>0</v>
      </c>
      <c r="B3261" s="11">
        <v>17400</v>
      </c>
      <c r="C3261" s="11">
        <v>45861</v>
      </c>
      <c r="D3261" s="11">
        <v>61256</v>
      </c>
      <c r="E3261" s="11">
        <v>7</v>
      </c>
      <c r="F3261" s="11">
        <v>0</v>
      </c>
      <c r="G3261" s="11">
        <v>0</v>
      </c>
      <c r="H3261" s="11">
        <v>132.01922665000001</v>
      </c>
      <c r="I3261" s="11">
        <v>3</v>
      </c>
      <c r="J3261" s="11">
        <v>48</v>
      </c>
      <c r="K3261" s="11">
        <v>30.186567466</v>
      </c>
      <c r="L3261" s="11" t="s">
        <v>20</v>
      </c>
      <c r="M3261" s="11" t="s">
        <v>14</v>
      </c>
      <c r="N3261" s="11">
        <f t="shared" si="350"/>
        <v>0</v>
      </c>
      <c r="O3261" s="11">
        <f t="shared" si="351"/>
        <v>0</v>
      </c>
      <c r="P3261" s="11">
        <f t="shared" si="352"/>
        <v>1</v>
      </c>
      <c r="Q3261" s="11">
        <f t="shared" si="353"/>
        <v>0</v>
      </c>
      <c r="R3261" s="11">
        <f t="shared" si="354"/>
        <v>0</v>
      </c>
      <c r="S3261" s="11">
        <f t="shared" si="355"/>
        <v>0</v>
      </c>
      <c r="T3261" s="9">
        <f t="shared" si="356"/>
        <v>0</v>
      </c>
    </row>
    <row r="3262" spans="1:20" ht="15" customHeight="1" x14ac:dyDescent="0.75">
      <c r="A3262" s="10">
        <v>1</v>
      </c>
      <c r="B3262" s="11">
        <v>17400</v>
      </c>
      <c r="C3262" s="11">
        <v>54161</v>
      </c>
      <c r="D3262" s="11">
        <v>75500</v>
      </c>
      <c r="E3262" s="11">
        <v>4</v>
      </c>
      <c r="F3262" s="11">
        <v>0</v>
      </c>
      <c r="G3262" s="11">
        <v>0</v>
      </c>
      <c r="H3262" s="11">
        <v>23.333333332999999</v>
      </c>
      <c r="I3262" s="11">
        <v>5</v>
      </c>
      <c r="J3262" s="11">
        <v>11</v>
      </c>
      <c r="K3262" s="11"/>
      <c r="L3262" s="11" t="s">
        <v>20</v>
      </c>
      <c r="M3262" s="11" t="s">
        <v>15</v>
      </c>
      <c r="N3262" s="11">
        <f t="shared" si="350"/>
        <v>0</v>
      </c>
      <c r="O3262" s="11">
        <f t="shared" si="351"/>
        <v>0</v>
      </c>
      <c r="P3262" s="11">
        <f t="shared" si="352"/>
        <v>0</v>
      </c>
      <c r="Q3262" s="11">
        <f t="shared" si="353"/>
        <v>1</v>
      </c>
      <c r="R3262" s="11">
        <f t="shared" si="354"/>
        <v>0</v>
      </c>
      <c r="S3262" s="11">
        <f t="shared" si="355"/>
        <v>0</v>
      </c>
      <c r="T3262" s="9">
        <f t="shared" si="356"/>
        <v>0</v>
      </c>
    </row>
    <row r="3263" spans="1:20" ht="15" customHeight="1" x14ac:dyDescent="0.75">
      <c r="A3263" s="10">
        <v>0</v>
      </c>
      <c r="B3263" s="11">
        <v>17400</v>
      </c>
      <c r="C3263" s="11">
        <v>44479</v>
      </c>
      <c r="D3263" s="11">
        <v>78121</v>
      </c>
      <c r="E3263" s="11">
        <v>1</v>
      </c>
      <c r="F3263" s="11">
        <v>0</v>
      </c>
      <c r="G3263" s="11">
        <v>0</v>
      </c>
      <c r="H3263" s="11">
        <v>117.3235888</v>
      </c>
      <c r="I3263" s="11">
        <v>0</v>
      </c>
      <c r="J3263" s="11">
        <v>9</v>
      </c>
      <c r="K3263" s="11">
        <v>27.133989435</v>
      </c>
      <c r="L3263" s="11" t="s">
        <v>20</v>
      </c>
      <c r="M3263" s="11" t="s">
        <v>17</v>
      </c>
      <c r="N3263" s="11">
        <f t="shared" si="350"/>
        <v>0</v>
      </c>
      <c r="O3263" s="11">
        <f t="shared" si="351"/>
        <v>1</v>
      </c>
      <c r="P3263" s="11">
        <f t="shared" si="352"/>
        <v>0</v>
      </c>
      <c r="Q3263" s="11">
        <f t="shared" si="353"/>
        <v>0</v>
      </c>
      <c r="R3263" s="11">
        <f t="shared" si="354"/>
        <v>0</v>
      </c>
      <c r="S3263" s="11">
        <f t="shared" si="355"/>
        <v>0</v>
      </c>
      <c r="T3263" s="9">
        <f t="shared" si="356"/>
        <v>0</v>
      </c>
    </row>
    <row r="3264" spans="1:20" ht="15" customHeight="1" x14ac:dyDescent="0.75">
      <c r="A3264" s="10">
        <v>0</v>
      </c>
      <c r="B3264" s="11">
        <v>17400</v>
      </c>
      <c r="C3264" s="11">
        <v>97072</v>
      </c>
      <c r="D3264" s="11">
        <v>155146</v>
      </c>
      <c r="E3264" s="11">
        <v>0</v>
      </c>
      <c r="F3264" s="11">
        <v>0</v>
      </c>
      <c r="G3264" s="11">
        <v>0</v>
      </c>
      <c r="H3264" s="11">
        <v>204.16561629</v>
      </c>
      <c r="I3264" s="11">
        <v>0</v>
      </c>
      <c r="J3264" s="11">
        <v>19</v>
      </c>
      <c r="K3264" s="11">
        <v>40.507964774000001</v>
      </c>
      <c r="L3264" s="11" t="s">
        <v>20</v>
      </c>
      <c r="M3264" s="11" t="s">
        <v>17</v>
      </c>
      <c r="N3264" s="11">
        <f t="shared" si="350"/>
        <v>0</v>
      </c>
      <c r="O3264" s="11">
        <f t="shared" si="351"/>
        <v>1</v>
      </c>
      <c r="P3264" s="11">
        <f t="shared" si="352"/>
        <v>0</v>
      </c>
      <c r="Q3264" s="11">
        <f t="shared" si="353"/>
        <v>0</v>
      </c>
      <c r="R3264" s="11">
        <f t="shared" si="354"/>
        <v>0</v>
      </c>
      <c r="S3264" s="11">
        <f t="shared" si="355"/>
        <v>0</v>
      </c>
      <c r="T3264" s="9">
        <f t="shared" si="356"/>
        <v>0</v>
      </c>
    </row>
    <row r="3265" spans="1:20" ht="15" customHeight="1" x14ac:dyDescent="0.75">
      <c r="A3265" s="10">
        <v>1</v>
      </c>
      <c r="B3265" s="11">
        <v>17400</v>
      </c>
      <c r="C3265" s="11">
        <v>96590</v>
      </c>
      <c r="D3265" s="11">
        <v>112115</v>
      </c>
      <c r="E3265" s="11">
        <v>0</v>
      </c>
      <c r="F3265" s="11">
        <v>6</v>
      </c>
      <c r="G3265" s="11">
        <v>0</v>
      </c>
      <c r="H3265" s="11">
        <v>178.65958941</v>
      </c>
      <c r="I3265" s="11">
        <v>2</v>
      </c>
      <c r="J3265" s="11">
        <v>46</v>
      </c>
      <c r="K3265" s="11">
        <v>41.117887486000001</v>
      </c>
      <c r="L3265" s="11" t="s">
        <v>20</v>
      </c>
      <c r="M3265" s="11" t="s">
        <v>14</v>
      </c>
      <c r="N3265" s="11">
        <f t="shared" si="350"/>
        <v>0</v>
      </c>
      <c r="O3265" s="11">
        <f t="shared" si="351"/>
        <v>0</v>
      </c>
      <c r="P3265" s="11">
        <f t="shared" si="352"/>
        <v>1</v>
      </c>
      <c r="Q3265" s="11">
        <f t="shared" si="353"/>
        <v>0</v>
      </c>
      <c r="R3265" s="11">
        <f t="shared" si="354"/>
        <v>0</v>
      </c>
      <c r="S3265" s="11">
        <f t="shared" si="355"/>
        <v>0</v>
      </c>
      <c r="T3265" s="9">
        <f t="shared" si="356"/>
        <v>0</v>
      </c>
    </row>
    <row r="3266" spans="1:20" ht="15" customHeight="1" x14ac:dyDescent="0.75">
      <c r="A3266" s="10">
        <v>0</v>
      </c>
      <c r="B3266" s="11">
        <v>17400</v>
      </c>
      <c r="C3266" s="11">
        <v>113890</v>
      </c>
      <c r="D3266" s="11">
        <v>135146</v>
      </c>
      <c r="E3266" s="11">
        <v>16</v>
      </c>
      <c r="F3266" s="11">
        <v>0</v>
      </c>
      <c r="G3266" s="11">
        <v>0</v>
      </c>
      <c r="H3266" s="11">
        <v>174.10145958000001</v>
      </c>
      <c r="I3266" s="11">
        <v>1</v>
      </c>
      <c r="J3266" s="11">
        <v>17</v>
      </c>
      <c r="K3266" s="11">
        <v>37.633549100000003</v>
      </c>
      <c r="L3266" s="11" t="s">
        <v>20</v>
      </c>
      <c r="M3266" s="11"/>
      <c r="N3266" s="11">
        <f t="shared" si="350"/>
        <v>0</v>
      </c>
      <c r="O3266" s="11">
        <f t="shared" si="351"/>
        <v>0</v>
      </c>
      <c r="P3266" s="11">
        <f t="shared" si="352"/>
        <v>0</v>
      </c>
      <c r="Q3266" s="11">
        <f t="shared" si="353"/>
        <v>0</v>
      </c>
      <c r="R3266" s="11">
        <f t="shared" si="354"/>
        <v>0</v>
      </c>
      <c r="S3266" s="11">
        <f t="shared" si="355"/>
        <v>0</v>
      </c>
      <c r="T3266" s="9">
        <f t="shared" si="356"/>
        <v>0</v>
      </c>
    </row>
    <row r="3267" spans="1:20" ht="15" customHeight="1" x14ac:dyDescent="0.75">
      <c r="A3267" s="10">
        <v>0</v>
      </c>
      <c r="B3267" s="11">
        <v>17400</v>
      </c>
      <c r="C3267" s="11">
        <v>49765</v>
      </c>
      <c r="D3267" s="11">
        <v>66782</v>
      </c>
      <c r="E3267" s="11">
        <v>27</v>
      </c>
      <c r="F3267" s="11">
        <v>0</v>
      </c>
      <c r="G3267" s="11">
        <v>0</v>
      </c>
      <c r="H3267" s="11">
        <v>272.59048246999998</v>
      </c>
      <c r="I3267" s="11">
        <v>1</v>
      </c>
      <c r="J3267" s="11">
        <v>16</v>
      </c>
      <c r="K3267" s="11">
        <v>39.383064503999996</v>
      </c>
      <c r="L3267" s="11" t="s">
        <v>20</v>
      </c>
      <c r="M3267" s="11" t="s">
        <v>17</v>
      </c>
      <c r="N3267" s="11">
        <f t="shared" ref="N3267:N3330" si="357">IF(L3267="HomeImp",1,0)</f>
        <v>0</v>
      </c>
      <c r="O3267" s="11">
        <f t="shared" ref="O3267:O3330" si="358">IF(M3267="Mgr",1,0)</f>
        <v>1</v>
      </c>
      <c r="P3267" s="11">
        <f t="shared" ref="P3267:P3330" si="359">IF(M3267="Other",1,0)</f>
        <v>0</v>
      </c>
      <c r="Q3267" s="11">
        <f t="shared" ref="Q3267:Q3330" si="360">IF(M3267="Office",1,0)</f>
        <v>0</v>
      </c>
      <c r="R3267" s="11">
        <f t="shared" ref="R3267:R3330" si="361">IF(M3267="Sales",1,0)</f>
        <v>0</v>
      </c>
      <c r="S3267" s="11">
        <f t="shared" ref="S3267:S3330" si="362">IF(M3267="ProfExe",1,0)</f>
        <v>0</v>
      </c>
      <c r="T3267" s="9">
        <f t="shared" ref="T3267:T3330" si="363">H3267*N3267</f>
        <v>0</v>
      </c>
    </row>
    <row r="3268" spans="1:20" ht="15" customHeight="1" x14ac:dyDescent="0.75">
      <c r="A3268" s="10">
        <v>0</v>
      </c>
      <c r="B3268" s="11">
        <v>17400</v>
      </c>
      <c r="C3268" s="11">
        <v>25844</v>
      </c>
      <c r="D3268" s="11">
        <v>83229</v>
      </c>
      <c r="E3268" s="11"/>
      <c r="F3268" s="11">
        <v>0</v>
      </c>
      <c r="G3268" s="11">
        <v>0</v>
      </c>
      <c r="H3268" s="11">
        <v>247.76164585000001</v>
      </c>
      <c r="I3268" s="11">
        <v>0</v>
      </c>
      <c r="J3268" s="11">
        <v>50</v>
      </c>
      <c r="K3268" s="11">
        <v>43.701331234999998</v>
      </c>
      <c r="L3268" s="11" t="s">
        <v>13</v>
      </c>
      <c r="M3268" s="11" t="s">
        <v>14</v>
      </c>
      <c r="N3268" s="11">
        <f t="shared" si="357"/>
        <v>1</v>
      </c>
      <c r="O3268" s="11">
        <f t="shared" si="358"/>
        <v>0</v>
      </c>
      <c r="P3268" s="11">
        <f t="shared" si="359"/>
        <v>1</v>
      </c>
      <c r="Q3268" s="11">
        <f t="shared" si="360"/>
        <v>0</v>
      </c>
      <c r="R3268" s="11">
        <f t="shared" si="361"/>
        <v>0</v>
      </c>
      <c r="S3268" s="11">
        <f t="shared" si="362"/>
        <v>0</v>
      </c>
      <c r="T3268" s="9">
        <f t="shared" si="363"/>
        <v>247.76164585000001</v>
      </c>
    </row>
    <row r="3269" spans="1:20" ht="15" customHeight="1" x14ac:dyDescent="0.75">
      <c r="A3269" s="10">
        <v>0</v>
      </c>
      <c r="B3269" s="11">
        <v>17400</v>
      </c>
      <c r="C3269" s="11">
        <v>123579</v>
      </c>
      <c r="D3269" s="11">
        <v>168243</v>
      </c>
      <c r="E3269" s="11">
        <v>4</v>
      </c>
      <c r="F3269" s="11">
        <v>0</v>
      </c>
      <c r="G3269" s="11">
        <v>0</v>
      </c>
      <c r="H3269" s="11">
        <v>146.35208080000001</v>
      </c>
      <c r="I3269" s="11">
        <v>0</v>
      </c>
      <c r="J3269" s="11">
        <v>20</v>
      </c>
      <c r="K3269" s="11">
        <v>26.603511505</v>
      </c>
      <c r="L3269" s="11" t="s">
        <v>20</v>
      </c>
      <c r="M3269" s="11" t="s">
        <v>15</v>
      </c>
      <c r="N3269" s="11">
        <f t="shared" si="357"/>
        <v>0</v>
      </c>
      <c r="O3269" s="11">
        <f t="shared" si="358"/>
        <v>0</v>
      </c>
      <c r="P3269" s="11">
        <f t="shared" si="359"/>
        <v>0</v>
      </c>
      <c r="Q3269" s="11">
        <f t="shared" si="360"/>
        <v>1</v>
      </c>
      <c r="R3269" s="11">
        <f t="shared" si="361"/>
        <v>0</v>
      </c>
      <c r="S3269" s="11">
        <f t="shared" si="362"/>
        <v>0</v>
      </c>
      <c r="T3269" s="9">
        <f t="shared" si="363"/>
        <v>0</v>
      </c>
    </row>
    <row r="3270" spans="1:20" ht="15" customHeight="1" x14ac:dyDescent="0.75">
      <c r="A3270" s="10">
        <v>0</v>
      </c>
      <c r="B3270" s="11">
        <v>17400</v>
      </c>
      <c r="C3270" s="11">
        <v>166345</v>
      </c>
      <c r="D3270" s="11">
        <v>202989</v>
      </c>
      <c r="E3270" s="11">
        <v>10</v>
      </c>
      <c r="F3270" s="11">
        <v>0</v>
      </c>
      <c r="G3270" s="11">
        <v>0</v>
      </c>
      <c r="H3270" s="11">
        <v>276.06634631999998</v>
      </c>
      <c r="I3270" s="11">
        <v>0</v>
      </c>
      <c r="J3270" s="11">
        <v>37</v>
      </c>
      <c r="K3270" s="11">
        <v>24.356593557</v>
      </c>
      <c r="L3270" s="11" t="s">
        <v>20</v>
      </c>
      <c r="M3270" s="11" t="s">
        <v>18</v>
      </c>
      <c r="N3270" s="11">
        <f t="shared" si="357"/>
        <v>0</v>
      </c>
      <c r="O3270" s="11">
        <f t="shared" si="358"/>
        <v>0</v>
      </c>
      <c r="P3270" s="11">
        <f t="shared" si="359"/>
        <v>0</v>
      </c>
      <c r="Q3270" s="11">
        <f t="shared" si="360"/>
        <v>0</v>
      </c>
      <c r="R3270" s="11">
        <f t="shared" si="361"/>
        <v>0</v>
      </c>
      <c r="S3270" s="11">
        <f t="shared" si="362"/>
        <v>1</v>
      </c>
      <c r="T3270" s="9">
        <f t="shared" si="363"/>
        <v>0</v>
      </c>
    </row>
    <row r="3271" spans="1:20" ht="15" customHeight="1" x14ac:dyDescent="0.75">
      <c r="A3271" s="10">
        <v>0</v>
      </c>
      <c r="B3271" s="11">
        <v>17400</v>
      </c>
      <c r="C3271" s="11">
        <v>55575</v>
      </c>
      <c r="D3271" s="11">
        <v>78661</v>
      </c>
      <c r="E3271" s="11">
        <v>17</v>
      </c>
      <c r="F3271" s="11">
        <v>1</v>
      </c>
      <c r="G3271" s="11">
        <v>0</v>
      </c>
      <c r="H3271" s="11">
        <v>198.98960052999999</v>
      </c>
      <c r="I3271" s="11">
        <v>1</v>
      </c>
      <c r="J3271" s="11">
        <v>20</v>
      </c>
      <c r="K3271" s="11">
        <v>38.991431366</v>
      </c>
      <c r="L3271" s="11" t="s">
        <v>20</v>
      </c>
      <c r="M3271" s="11" t="s">
        <v>14</v>
      </c>
      <c r="N3271" s="11">
        <f t="shared" si="357"/>
        <v>0</v>
      </c>
      <c r="O3271" s="11">
        <f t="shared" si="358"/>
        <v>0</v>
      </c>
      <c r="P3271" s="11">
        <f t="shared" si="359"/>
        <v>1</v>
      </c>
      <c r="Q3271" s="11">
        <f t="shared" si="360"/>
        <v>0</v>
      </c>
      <c r="R3271" s="11">
        <f t="shared" si="361"/>
        <v>0</v>
      </c>
      <c r="S3271" s="11">
        <f t="shared" si="362"/>
        <v>0</v>
      </c>
      <c r="T3271" s="9">
        <f t="shared" si="363"/>
        <v>0</v>
      </c>
    </row>
    <row r="3272" spans="1:20" ht="15" customHeight="1" x14ac:dyDescent="0.75">
      <c r="A3272" s="10">
        <v>0</v>
      </c>
      <c r="B3272" s="11">
        <v>17400</v>
      </c>
      <c r="C3272" s="11">
        <v>102228</v>
      </c>
      <c r="D3272" s="11">
        <v>115898</v>
      </c>
      <c r="E3272" s="11">
        <v>0</v>
      </c>
      <c r="F3272" s="11">
        <v>0</v>
      </c>
      <c r="G3272" s="11">
        <v>0</v>
      </c>
      <c r="H3272" s="11">
        <v>144.19816754999999</v>
      </c>
      <c r="I3272" s="11">
        <v>0</v>
      </c>
      <c r="J3272" s="11">
        <v>30</v>
      </c>
      <c r="K3272" s="11">
        <v>35.114150348000003</v>
      </c>
      <c r="L3272" s="11" t="s">
        <v>20</v>
      </c>
      <c r="M3272" s="11" t="s">
        <v>18</v>
      </c>
      <c r="N3272" s="11">
        <f t="shared" si="357"/>
        <v>0</v>
      </c>
      <c r="O3272" s="11">
        <f t="shared" si="358"/>
        <v>0</v>
      </c>
      <c r="P3272" s="11">
        <f t="shared" si="359"/>
        <v>0</v>
      </c>
      <c r="Q3272" s="11">
        <f t="shared" si="360"/>
        <v>0</v>
      </c>
      <c r="R3272" s="11">
        <f t="shared" si="361"/>
        <v>0</v>
      </c>
      <c r="S3272" s="11">
        <f t="shared" si="362"/>
        <v>1</v>
      </c>
      <c r="T3272" s="9">
        <f t="shared" si="363"/>
        <v>0</v>
      </c>
    </row>
    <row r="3273" spans="1:20" ht="15" customHeight="1" x14ac:dyDescent="0.75">
      <c r="A3273" s="10">
        <v>0</v>
      </c>
      <c r="B3273" s="11">
        <v>17400</v>
      </c>
      <c r="C3273" s="11">
        <v>56111</v>
      </c>
      <c r="D3273" s="11">
        <v>114521</v>
      </c>
      <c r="E3273" s="11">
        <v>2</v>
      </c>
      <c r="F3273" s="11"/>
      <c r="G3273" s="11">
        <v>2</v>
      </c>
      <c r="H3273" s="11">
        <v>154.85552387999999</v>
      </c>
      <c r="I3273" s="11">
        <v>1</v>
      </c>
      <c r="J3273" s="11">
        <v>24</v>
      </c>
      <c r="K3273" s="11">
        <v>38.695083556999997</v>
      </c>
      <c r="L3273" s="11" t="s">
        <v>13</v>
      </c>
      <c r="M3273" s="11" t="s">
        <v>15</v>
      </c>
      <c r="N3273" s="11">
        <f t="shared" si="357"/>
        <v>1</v>
      </c>
      <c r="O3273" s="11">
        <f t="shared" si="358"/>
        <v>0</v>
      </c>
      <c r="P3273" s="11">
        <f t="shared" si="359"/>
        <v>0</v>
      </c>
      <c r="Q3273" s="11">
        <f t="shared" si="360"/>
        <v>1</v>
      </c>
      <c r="R3273" s="11">
        <f t="shared" si="361"/>
        <v>0</v>
      </c>
      <c r="S3273" s="11">
        <f t="shared" si="362"/>
        <v>0</v>
      </c>
      <c r="T3273" s="9">
        <f t="shared" si="363"/>
        <v>154.85552387999999</v>
      </c>
    </row>
    <row r="3274" spans="1:20" ht="15" customHeight="1" x14ac:dyDescent="0.75">
      <c r="A3274" s="10">
        <v>0</v>
      </c>
      <c r="B3274" s="11">
        <v>17400</v>
      </c>
      <c r="C3274" s="11">
        <v>64163</v>
      </c>
      <c r="D3274" s="11">
        <v>84948</v>
      </c>
      <c r="E3274" s="11">
        <v>12</v>
      </c>
      <c r="F3274" s="11">
        <v>0</v>
      </c>
      <c r="G3274" s="11">
        <v>2</v>
      </c>
      <c r="H3274" s="11">
        <v>172.71116574000001</v>
      </c>
      <c r="I3274" s="11">
        <v>0</v>
      </c>
      <c r="J3274" s="11">
        <v>13</v>
      </c>
      <c r="K3274" s="11">
        <v>27.979694402</v>
      </c>
      <c r="L3274" s="11" t="s">
        <v>13</v>
      </c>
      <c r="M3274" s="11" t="s">
        <v>18</v>
      </c>
      <c r="N3274" s="11">
        <f t="shared" si="357"/>
        <v>1</v>
      </c>
      <c r="O3274" s="11">
        <f t="shared" si="358"/>
        <v>0</v>
      </c>
      <c r="P3274" s="11">
        <f t="shared" si="359"/>
        <v>0</v>
      </c>
      <c r="Q3274" s="11">
        <f t="shared" si="360"/>
        <v>0</v>
      </c>
      <c r="R3274" s="11">
        <f t="shared" si="361"/>
        <v>0</v>
      </c>
      <c r="S3274" s="11">
        <f t="shared" si="362"/>
        <v>1</v>
      </c>
      <c r="T3274" s="9">
        <f t="shared" si="363"/>
        <v>172.71116574000001</v>
      </c>
    </row>
    <row r="3275" spans="1:20" ht="15" customHeight="1" x14ac:dyDescent="0.75">
      <c r="A3275" s="10">
        <v>1</v>
      </c>
      <c r="B3275" s="11">
        <v>17400</v>
      </c>
      <c r="C3275" s="11">
        <v>79623</v>
      </c>
      <c r="D3275" s="11">
        <v>113658</v>
      </c>
      <c r="E3275" s="11">
        <v>0</v>
      </c>
      <c r="F3275" s="11">
        <v>0</v>
      </c>
      <c r="G3275" s="11">
        <v>2</v>
      </c>
      <c r="H3275" s="11">
        <v>212.12914516999999</v>
      </c>
      <c r="I3275" s="11">
        <v>2</v>
      </c>
      <c r="J3275" s="11">
        <v>25</v>
      </c>
      <c r="K3275" s="11">
        <v>35.106719634999997</v>
      </c>
      <c r="L3275" s="11" t="s">
        <v>20</v>
      </c>
      <c r="M3275" s="11" t="s">
        <v>14</v>
      </c>
      <c r="N3275" s="11">
        <f t="shared" si="357"/>
        <v>0</v>
      </c>
      <c r="O3275" s="11">
        <f t="shared" si="358"/>
        <v>0</v>
      </c>
      <c r="P3275" s="11">
        <f t="shared" si="359"/>
        <v>1</v>
      </c>
      <c r="Q3275" s="11">
        <f t="shared" si="360"/>
        <v>0</v>
      </c>
      <c r="R3275" s="11">
        <f t="shared" si="361"/>
        <v>0</v>
      </c>
      <c r="S3275" s="11">
        <f t="shared" si="362"/>
        <v>0</v>
      </c>
      <c r="T3275" s="9">
        <f t="shared" si="363"/>
        <v>0</v>
      </c>
    </row>
    <row r="3276" spans="1:20" ht="15" customHeight="1" x14ac:dyDescent="0.75">
      <c r="A3276" s="10">
        <v>0</v>
      </c>
      <c r="B3276" s="11">
        <v>17500</v>
      </c>
      <c r="C3276" s="11">
        <v>92986</v>
      </c>
      <c r="D3276" s="11">
        <v>114276</v>
      </c>
      <c r="E3276" s="11">
        <v>13</v>
      </c>
      <c r="F3276" s="11">
        <v>0</v>
      </c>
      <c r="G3276" s="11">
        <v>0</v>
      </c>
      <c r="H3276" s="11">
        <v>116.96135784000001</v>
      </c>
      <c r="I3276" s="11">
        <v>2</v>
      </c>
      <c r="J3276" s="11">
        <v>8</v>
      </c>
      <c r="K3276" s="11">
        <v>36.251385732000003</v>
      </c>
      <c r="L3276" s="11" t="s">
        <v>20</v>
      </c>
      <c r="M3276" s="11" t="s">
        <v>14</v>
      </c>
      <c r="N3276" s="11">
        <f t="shared" si="357"/>
        <v>0</v>
      </c>
      <c r="O3276" s="11">
        <f t="shared" si="358"/>
        <v>0</v>
      </c>
      <c r="P3276" s="11">
        <f t="shared" si="359"/>
        <v>1</v>
      </c>
      <c r="Q3276" s="11">
        <f t="shared" si="360"/>
        <v>0</v>
      </c>
      <c r="R3276" s="11">
        <f t="shared" si="361"/>
        <v>0</v>
      </c>
      <c r="S3276" s="11">
        <f t="shared" si="362"/>
        <v>0</v>
      </c>
      <c r="T3276" s="9">
        <f t="shared" si="363"/>
        <v>0</v>
      </c>
    </row>
    <row r="3277" spans="1:20" ht="15" customHeight="1" x14ac:dyDescent="0.75">
      <c r="A3277" s="10">
        <v>0</v>
      </c>
      <c r="B3277" s="11">
        <v>17500</v>
      </c>
      <c r="C3277" s="11">
        <v>99853</v>
      </c>
      <c r="D3277" s="11">
        <v>163401</v>
      </c>
      <c r="E3277" s="11">
        <v>0</v>
      </c>
      <c r="F3277" s="11">
        <v>0</v>
      </c>
      <c r="G3277" s="11">
        <v>0</v>
      </c>
      <c r="H3277" s="11">
        <v>208.46227619000001</v>
      </c>
      <c r="I3277" s="11">
        <v>1</v>
      </c>
      <c r="J3277" s="11">
        <v>18</v>
      </c>
      <c r="K3277" s="11">
        <v>37.828617170000001</v>
      </c>
      <c r="L3277" s="11" t="s">
        <v>20</v>
      </c>
      <c r="M3277" s="11" t="s">
        <v>17</v>
      </c>
      <c r="N3277" s="11">
        <f t="shared" si="357"/>
        <v>0</v>
      </c>
      <c r="O3277" s="11">
        <f t="shared" si="358"/>
        <v>1</v>
      </c>
      <c r="P3277" s="11">
        <f t="shared" si="359"/>
        <v>0</v>
      </c>
      <c r="Q3277" s="11">
        <f t="shared" si="360"/>
        <v>0</v>
      </c>
      <c r="R3277" s="11">
        <f t="shared" si="361"/>
        <v>0</v>
      </c>
      <c r="S3277" s="11">
        <f t="shared" si="362"/>
        <v>0</v>
      </c>
      <c r="T3277" s="9">
        <f t="shared" si="363"/>
        <v>0</v>
      </c>
    </row>
    <row r="3278" spans="1:20" ht="15" customHeight="1" x14ac:dyDescent="0.75">
      <c r="A3278" s="10">
        <v>0</v>
      </c>
      <c r="B3278" s="11">
        <v>17500</v>
      </c>
      <c r="C3278" s="11">
        <v>17889</v>
      </c>
      <c r="D3278" s="11">
        <v>94453</v>
      </c>
      <c r="E3278" s="11">
        <v>19</v>
      </c>
      <c r="F3278" s="11">
        <v>0</v>
      </c>
      <c r="G3278" s="11">
        <v>0</v>
      </c>
      <c r="H3278" s="11">
        <v>244.35622739999999</v>
      </c>
      <c r="I3278" s="11">
        <v>2</v>
      </c>
      <c r="J3278" s="11">
        <v>41</v>
      </c>
      <c r="K3278" s="11">
        <v>35.744770885999998</v>
      </c>
      <c r="L3278" s="11" t="s">
        <v>20</v>
      </c>
      <c r="M3278" s="11" t="s">
        <v>14</v>
      </c>
      <c r="N3278" s="11">
        <f t="shared" si="357"/>
        <v>0</v>
      </c>
      <c r="O3278" s="11">
        <f t="shared" si="358"/>
        <v>0</v>
      </c>
      <c r="P3278" s="11">
        <f t="shared" si="359"/>
        <v>1</v>
      </c>
      <c r="Q3278" s="11">
        <f t="shared" si="360"/>
        <v>0</v>
      </c>
      <c r="R3278" s="11">
        <f t="shared" si="361"/>
        <v>0</v>
      </c>
      <c r="S3278" s="11">
        <f t="shared" si="362"/>
        <v>0</v>
      </c>
      <c r="T3278" s="9">
        <f t="shared" si="363"/>
        <v>0</v>
      </c>
    </row>
    <row r="3279" spans="1:20" ht="15" customHeight="1" x14ac:dyDescent="0.75">
      <c r="A3279" s="10">
        <v>0</v>
      </c>
      <c r="B3279" s="11">
        <v>17500</v>
      </c>
      <c r="C3279" s="11">
        <v>101354</v>
      </c>
      <c r="D3279" s="11">
        <v>117209</v>
      </c>
      <c r="E3279" s="11">
        <v>1</v>
      </c>
      <c r="F3279" s="11">
        <v>0</v>
      </c>
      <c r="G3279" s="11">
        <v>0</v>
      </c>
      <c r="H3279" s="11">
        <v>136.15822252999999</v>
      </c>
      <c r="I3279" s="11">
        <v>0</v>
      </c>
      <c r="J3279" s="11">
        <v>30</v>
      </c>
      <c r="K3279" s="11">
        <v>36.851723302000003</v>
      </c>
      <c r="L3279" s="11" t="s">
        <v>20</v>
      </c>
      <c r="M3279" s="11" t="s">
        <v>18</v>
      </c>
      <c r="N3279" s="11">
        <f t="shared" si="357"/>
        <v>0</v>
      </c>
      <c r="O3279" s="11">
        <f t="shared" si="358"/>
        <v>0</v>
      </c>
      <c r="P3279" s="11">
        <f t="shared" si="359"/>
        <v>0</v>
      </c>
      <c r="Q3279" s="11">
        <f t="shared" si="360"/>
        <v>0</v>
      </c>
      <c r="R3279" s="11">
        <f t="shared" si="361"/>
        <v>0</v>
      </c>
      <c r="S3279" s="11">
        <f t="shared" si="362"/>
        <v>1</v>
      </c>
      <c r="T3279" s="9">
        <f t="shared" si="363"/>
        <v>0</v>
      </c>
    </row>
    <row r="3280" spans="1:20" ht="15" customHeight="1" x14ac:dyDescent="0.75">
      <c r="A3280" s="10">
        <v>0</v>
      </c>
      <c r="B3280" s="11">
        <v>17500</v>
      </c>
      <c r="C3280" s="11">
        <v>133243</v>
      </c>
      <c r="D3280" s="11">
        <v>154513</v>
      </c>
      <c r="E3280" s="11"/>
      <c r="F3280" s="11">
        <v>0</v>
      </c>
      <c r="G3280" s="11">
        <v>0</v>
      </c>
      <c r="H3280" s="11">
        <v>217.03704869000001</v>
      </c>
      <c r="I3280" s="11">
        <v>0</v>
      </c>
      <c r="J3280" s="11">
        <v>18</v>
      </c>
      <c r="K3280" s="11">
        <v>37.462991963999997</v>
      </c>
      <c r="L3280" s="11" t="s">
        <v>20</v>
      </c>
      <c r="M3280" s="11" t="s">
        <v>17</v>
      </c>
      <c r="N3280" s="11">
        <f t="shared" si="357"/>
        <v>0</v>
      </c>
      <c r="O3280" s="11">
        <f t="shared" si="358"/>
        <v>1</v>
      </c>
      <c r="P3280" s="11">
        <f t="shared" si="359"/>
        <v>0</v>
      </c>
      <c r="Q3280" s="11">
        <f t="shared" si="360"/>
        <v>0</v>
      </c>
      <c r="R3280" s="11">
        <f t="shared" si="361"/>
        <v>0</v>
      </c>
      <c r="S3280" s="11">
        <f t="shared" si="362"/>
        <v>0</v>
      </c>
      <c r="T3280" s="9">
        <f t="shared" si="363"/>
        <v>0</v>
      </c>
    </row>
    <row r="3281" spans="1:20" ht="15" customHeight="1" x14ac:dyDescent="0.75">
      <c r="A3281" s="10">
        <v>1</v>
      </c>
      <c r="B3281" s="11">
        <v>17500</v>
      </c>
      <c r="C3281" s="11">
        <v>76100</v>
      </c>
      <c r="D3281" s="11">
        <v>98500</v>
      </c>
      <c r="E3281" s="11">
        <v>5</v>
      </c>
      <c r="F3281" s="11">
        <v>10</v>
      </c>
      <c r="G3281" s="11">
        <v>1</v>
      </c>
      <c r="H3281" s="11">
        <v>59.833333332999999</v>
      </c>
      <c r="I3281" s="11">
        <v>5</v>
      </c>
      <c r="J3281" s="11">
        <v>16</v>
      </c>
      <c r="K3281" s="11"/>
      <c r="L3281" s="11" t="s">
        <v>20</v>
      </c>
      <c r="M3281" s="11" t="s">
        <v>14</v>
      </c>
      <c r="N3281" s="11">
        <f t="shared" si="357"/>
        <v>0</v>
      </c>
      <c r="O3281" s="11">
        <f t="shared" si="358"/>
        <v>0</v>
      </c>
      <c r="P3281" s="11">
        <f t="shared" si="359"/>
        <v>1</v>
      </c>
      <c r="Q3281" s="11">
        <f t="shared" si="360"/>
        <v>0</v>
      </c>
      <c r="R3281" s="11">
        <f t="shared" si="361"/>
        <v>0</v>
      </c>
      <c r="S3281" s="11">
        <f t="shared" si="362"/>
        <v>0</v>
      </c>
      <c r="T3281" s="9">
        <f t="shared" si="363"/>
        <v>0</v>
      </c>
    </row>
    <row r="3282" spans="1:20" ht="15" customHeight="1" x14ac:dyDescent="0.75">
      <c r="A3282" s="10">
        <v>0</v>
      </c>
      <c r="B3282" s="11">
        <v>17500</v>
      </c>
      <c r="C3282" s="11">
        <v>49968</v>
      </c>
      <c r="D3282" s="11">
        <v>68025</v>
      </c>
      <c r="E3282" s="11">
        <v>3</v>
      </c>
      <c r="F3282" s="11">
        <v>0</v>
      </c>
      <c r="G3282" s="11">
        <v>0</v>
      </c>
      <c r="H3282" s="11">
        <v>126.07945262</v>
      </c>
      <c r="I3282" s="11">
        <v>0</v>
      </c>
      <c r="J3282" s="11">
        <v>18</v>
      </c>
      <c r="K3282" s="11">
        <v>34.109027050000002</v>
      </c>
      <c r="L3282" s="11" t="s">
        <v>13</v>
      </c>
      <c r="M3282" s="11" t="s">
        <v>15</v>
      </c>
      <c r="N3282" s="11">
        <f t="shared" si="357"/>
        <v>1</v>
      </c>
      <c r="O3282" s="11">
        <f t="shared" si="358"/>
        <v>0</v>
      </c>
      <c r="P3282" s="11">
        <f t="shared" si="359"/>
        <v>0</v>
      </c>
      <c r="Q3282" s="11">
        <f t="shared" si="360"/>
        <v>1</v>
      </c>
      <c r="R3282" s="11">
        <f t="shared" si="361"/>
        <v>0</v>
      </c>
      <c r="S3282" s="11">
        <f t="shared" si="362"/>
        <v>0</v>
      </c>
      <c r="T3282" s="9">
        <f t="shared" si="363"/>
        <v>126.07945262</v>
      </c>
    </row>
    <row r="3283" spans="1:20" ht="15" customHeight="1" x14ac:dyDescent="0.75">
      <c r="A3283" s="10">
        <v>0</v>
      </c>
      <c r="B3283" s="11">
        <v>17500</v>
      </c>
      <c r="C3283" s="11">
        <v>73071</v>
      </c>
      <c r="D3283" s="11">
        <v>94267</v>
      </c>
      <c r="E3283" s="11">
        <v>1</v>
      </c>
      <c r="F3283" s="11">
        <v>0</v>
      </c>
      <c r="G3283" s="11">
        <v>0</v>
      </c>
      <c r="H3283" s="11">
        <v>160.45470053</v>
      </c>
      <c r="I3283" s="11">
        <v>3</v>
      </c>
      <c r="J3283" s="11">
        <v>19</v>
      </c>
      <c r="K3283" s="11">
        <v>32.276809317999998</v>
      </c>
      <c r="L3283" s="11" t="s">
        <v>20</v>
      </c>
      <c r="M3283" s="11" t="s">
        <v>15</v>
      </c>
      <c r="N3283" s="11">
        <f t="shared" si="357"/>
        <v>0</v>
      </c>
      <c r="O3283" s="11">
        <f t="shared" si="358"/>
        <v>0</v>
      </c>
      <c r="P3283" s="11">
        <f t="shared" si="359"/>
        <v>0</v>
      </c>
      <c r="Q3283" s="11">
        <f t="shared" si="360"/>
        <v>1</v>
      </c>
      <c r="R3283" s="11">
        <f t="shared" si="361"/>
        <v>0</v>
      </c>
      <c r="S3283" s="11">
        <f t="shared" si="362"/>
        <v>0</v>
      </c>
      <c r="T3283" s="9">
        <f t="shared" si="363"/>
        <v>0</v>
      </c>
    </row>
    <row r="3284" spans="1:20" ht="15" customHeight="1" x14ac:dyDescent="0.75">
      <c r="A3284" s="10">
        <v>0</v>
      </c>
      <c r="B3284" s="11">
        <v>17500</v>
      </c>
      <c r="C3284" s="11">
        <v>153839</v>
      </c>
      <c r="D3284" s="11">
        <v>194027</v>
      </c>
      <c r="E3284" s="11">
        <v>7</v>
      </c>
      <c r="F3284" s="11">
        <v>0</v>
      </c>
      <c r="G3284" s="11">
        <v>0</v>
      </c>
      <c r="H3284" s="11"/>
      <c r="I3284" s="11">
        <v>1</v>
      </c>
      <c r="J3284" s="11">
        <v>15</v>
      </c>
      <c r="K3284" s="11">
        <v>29.113651195999999</v>
      </c>
      <c r="L3284" s="11" t="s">
        <v>20</v>
      </c>
      <c r="M3284" s="11" t="s">
        <v>14</v>
      </c>
      <c r="N3284" s="11">
        <f t="shared" si="357"/>
        <v>0</v>
      </c>
      <c r="O3284" s="11">
        <f t="shared" si="358"/>
        <v>0</v>
      </c>
      <c r="P3284" s="11">
        <f t="shared" si="359"/>
        <v>1</v>
      </c>
      <c r="Q3284" s="11">
        <f t="shared" si="360"/>
        <v>0</v>
      </c>
      <c r="R3284" s="11">
        <f t="shared" si="361"/>
        <v>0</v>
      </c>
      <c r="S3284" s="11">
        <f t="shared" si="362"/>
        <v>0</v>
      </c>
      <c r="T3284" s="9">
        <f t="shared" si="363"/>
        <v>0</v>
      </c>
    </row>
    <row r="3285" spans="1:20" ht="15" customHeight="1" x14ac:dyDescent="0.75">
      <c r="A3285" s="10">
        <v>0</v>
      </c>
      <c r="B3285" s="11">
        <v>17500</v>
      </c>
      <c r="C3285" s="11">
        <v>51102</v>
      </c>
      <c r="D3285" s="11">
        <v>69532</v>
      </c>
      <c r="E3285" s="11">
        <v>5</v>
      </c>
      <c r="F3285" s="11">
        <v>0</v>
      </c>
      <c r="G3285" s="11">
        <v>0</v>
      </c>
      <c r="H3285" s="11">
        <v>108.31608023</v>
      </c>
      <c r="I3285" s="11">
        <v>2</v>
      </c>
      <c r="J3285" s="11">
        <v>49</v>
      </c>
      <c r="K3285" s="11">
        <v>31.495945715000001</v>
      </c>
      <c r="L3285" s="11" t="s">
        <v>20</v>
      </c>
      <c r="M3285" s="11" t="s">
        <v>14</v>
      </c>
      <c r="N3285" s="11">
        <f t="shared" si="357"/>
        <v>0</v>
      </c>
      <c r="O3285" s="11">
        <f t="shared" si="358"/>
        <v>0</v>
      </c>
      <c r="P3285" s="11">
        <f t="shared" si="359"/>
        <v>1</v>
      </c>
      <c r="Q3285" s="11">
        <f t="shared" si="360"/>
        <v>0</v>
      </c>
      <c r="R3285" s="11">
        <f t="shared" si="361"/>
        <v>0</v>
      </c>
      <c r="S3285" s="11">
        <f t="shared" si="362"/>
        <v>0</v>
      </c>
      <c r="T3285" s="9">
        <f t="shared" si="363"/>
        <v>0</v>
      </c>
    </row>
    <row r="3286" spans="1:20" ht="15" customHeight="1" x14ac:dyDescent="0.75">
      <c r="A3286" s="10">
        <v>0</v>
      </c>
      <c r="B3286" s="11">
        <v>17500</v>
      </c>
      <c r="C3286" s="11">
        <v>100642</v>
      </c>
      <c r="D3286" s="11">
        <v>138550</v>
      </c>
      <c r="E3286" s="11">
        <v>3</v>
      </c>
      <c r="F3286" s="11"/>
      <c r="G3286" s="11"/>
      <c r="H3286" s="11">
        <v>115.07594761</v>
      </c>
      <c r="I3286" s="11">
        <v>3</v>
      </c>
      <c r="J3286" s="11">
        <v>16</v>
      </c>
      <c r="K3286" s="11">
        <v>32.176380262999999</v>
      </c>
      <c r="L3286" s="11" t="s">
        <v>20</v>
      </c>
      <c r="M3286" s="11" t="s">
        <v>15</v>
      </c>
      <c r="N3286" s="11">
        <f t="shared" si="357"/>
        <v>0</v>
      </c>
      <c r="O3286" s="11">
        <f t="shared" si="358"/>
        <v>0</v>
      </c>
      <c r="P3286" s="11">
        <f t="shared" si="359"/>
        <v>0</v>
      </c>
      <c r="Q3286" s="11">
        <f t="shared" si="360"/>
        <v>1</v>
      </c>
      <c r="R3286" s="11">
        <f t="shared" si="361"/>
        <v>0</v>
      </c>
      <c r="S3286" s="11">
        <f t="shared" si="362"/>
        <v>0</v>
      </c>
      <c r="T3286" s="9">
        <f t="shared" si="363"/>
        <v>0</v>
      </c>
    </row>
    <row r="3287" spans="1:20" ht="15" customHeight="1" x14ac:dyDescent="0.75">
      <c r="A3287" s="10">
        <v>1</v>
      </c>
      <c r="B3287" s="11">
        <v>17500</v>
      </c>
      <c r="C3287" s="11">
        <v>110603</v>
      </c>
      <c r="D3287" s="11">
        <v>142000</v>
      </c>
      <c r="E3287" s="11">
        <v>1</v>
      </c>
      <c r="F3287" s="11">
        <v>1</v>
      </c>
      <c r="G3287" s="11">
        <v>0</v>
      </c>
      <c r="H3287" s="11">
        <v>163.06666666999999</v>
      </c>
      <c r="I3287" s="11">
        <v>3</v>
      </c>
      <c r="J3287" s="11">
        <v>25</v>
      </c>
      <c r="K3287" s="11"/>
      <c r="L3287" s="11" t="s">
        <v>20</v>
      </c>
      <c r="M3287" s="11" t="s">
        <v>14</v>
      </c>
      <c r="N3287" s="11">
        <f t="shared" si="357"/>
        <v>0</v>
      </c>
      <c r="O3287" s="11">
        <f t="shared" si="358"/>
        <v>0</v>
      </c>
      <c r="P3287" s="11">
        <f t="shared" si="359"/>
        <v>1</v>
      </c>
      <c r="Q3287" s="11">
        <f t="shared" si="360"/>
        <v>0</v>
      </c>
      <c r="R3287" s="11">
        <f t="shared" si="361"/>
        <v>0</v>
      </c>
      <c r="S3287" s="11">
        <f t="shared" si="362"/>
        <v>0</v>
      </c>
      <c r="T3287" s="9">
        <f t="shared" si="363"/>
        <v>0</v>
      </c>
    </row>
    <row r="3288" spans="1:20" ht="15" customHeight="1" x14ac:dyDescent="0.75">
      <c r="A3288" s="10">
        <v>1</v>
      </c>
      <c r="B3288" s="11">
        <v>17500</v>
      </c>
      <c r="C3288" s="11">
        <v>56647</v>
      </c>
      <c r="D3288" s="11">
        <v>78000</v>
      </c>
      <c r="E3288" s="11">
        <v>11</v>
      </c>
      <c r="F3288" s="11">
        <v>3</v>
      </c>
      <c r="G3288" s="11">
        <v>2</v>
      </c>
      <c r="H3288" s="11">
        <v>92.3</v>
      </c>
      <c r="I3288" s="11">
        <v>7</v>
      </c>
      <c r="J3288" s="11">
        <v>29</v>
      </c>
      <c r="K3288" s="11"/>
      <c r="L3288" s="11" t="s">
        <v>20</v>
      </c>
      <c r="M3288" s="11" t="s">
        <v>18</v>
      </c>
      <c r="N3288" s="11">
        <f t="shared" si="357"/>
        <v>0</v>
      </c>
      <c r="O3288" s="11">
        <f t="shared" si="358"/>
        <v>0</v>
      </c>
      <c r="P3288" s="11">
        <f t="shared" si="359"/>
        <v>0</v>
      </c>
      <c r="Q3288" s="11">
        <f t="shared" si="360"/>
        <v>0</v>
      </c>
      <c r="R3288" s="11">
        <f t="shared" si="361"/>
        <v>0</v>
      </c>
      <c r="S3288" s="11">
        <f t="shared" si="362"/>
        <v>1</v>
      </c>
      <c r="T3288" s="9">
        <f t="shared" si="363"/>
        <v>0</v>
      </c>
    </row>
    <row r="3289" spans="1:20" ht="15" customHeight="1" x14ac:dyDescent="0.75">
      <c r="A3289" s="10">
        <v>1</v>
      </c>
      <c r="B3289" s="11">
        <v>17500</v>
      </c>
      <c r="C3289" s="11">
        <v>68000</v>
      </c>
      <c r="D3289" s="11">
        <v>133015</v>
      </c>
      <c r="E3289" s="11">
        <v>19</v>
      </c>
      <c r="F3289" s="11">
        <v>1</v>
      </c>
      <c r="G3289" s="11">
        <v>1</v>
      </c>
      <c r="H3289" s="11">
        <v>177.5</v>
      </c>
      <c r="I3289" s="11">
        <v>5</v>
      </c>
      <c r="J3289" s="11">
        <v>21</v>
      </c>
      <c r="K3289" s="11"/>
      <c r="L3289" s="11" t="s">
        <v>20</v>
      </c>
      <c r="M3289" s="11" t="s">
        <v>15</v>
      </c>
      <c r="N3289" s="11">
        <f t="shared" si="357"/>
        <v>0</v>
      </c>
      <c r="O3289" s="11">
        <f t="shared" si="358"/>
        <v>0</v>
      </c>
      <c r="P3289" s="11">
        <f t="shared" si="359"/>
        <v>0</v>
      </c>
      <c r="Q3289" s="11">
        <f t="shared" si="360"/>
        <v>1</v>
      </c>
      <c r="R3289" s="11">
        <f t="shared" si="361"/>
        <v>0</v>
      </c>
      <c r="S3289" s="11">
        <f t="shared" si="362"/>
        <v>0</v>
      </c>
      <c r="T3289" s="9">
        <f t="shared" si="363"/>
        <v>0</v>
      </c>
    </row>
    <row r="3290" spans="1:20" ht="15" customHeight="1" x14ac:dyDescent="0.75">
      <c r="A3290" s="10">
        <v>0</v>
      </c>
      <c r="B3290" s="11">
        <v>17500</v>
      </c>
      <c r="C3290" s="11">
        <v>46636</v>
      </c>
      <c r="D3290" s="11">
        <v>72908</v>
      </c>
      <c r="E3290" s="11">
        <v>7</v>
      </c>
      <c r="F3290" s="11">
        <v>0</v>
      </c>
      <c r="G3290" s="11">
        <v>0</v>
      </c>
      <c r="H3290" s="11">
        <v>110.23090719</v>
      </c>
      <c r="I3290" s="11">
        <v>3</v>
      </c>
      <c r="J3290" s="11">
        <v>15</v>
      </c>
      <c r="K3290" s="11">
        <v>41.512292086000002</v>
      </c>
      <c r="L3290" s="11" t="s">
        <v>20</v>
      </c>
      <c r="M3290" s="11" t="s">
        <v>14</v>
      </c>
      <c r="N3290" s="11">
        <f t="shared" si="357"/>
        <v>0</v>
      </c>
      <c r="O3290" s="11">
        <f t="shared" si="358"/>
        <v>0</v>
      </c>
      <c r="P3290" s="11">
        <f t="shared" si="359"/>
        <v>1</v>
      </c>
      <c r="Q3290" s="11">
        <f t="shared" si="360"/>
        <v>0</v>
      </c>
      <c r="R3290" s="11">
        <f t="shared" si="361"/>
        <v>0</v>
      </c>
      <c r="S3290" s="11">
        <f t="shared" si="362"/>
        <v>0</v>
      </c>
      <c r="T3290" s="9">
        <f t="shared" si="363"/>
        <v>0</v>
      </c>
    </row>
    <row r="3291" spans="1:20" ht="15" customHeight="1" x14ac:dyDescent="0.75">
      <c r="A3291" s="10">
        <v>0</v>
      </c>
      <c r="B3291" s="11">
        <v>17500</v>
      </c>
      <c r="C3291" s="11">
        <v>90221</v>
      </c>
      <c r="D3291" s="11">
        <v>113564</v>
      </c>
      <c r="E3291" s="11">
        <v>19</v>
      </c>
      <c r="F3291" s="11">
        <v>0</v>
      </c>
      <c r="G3291" s="11">
        <v>0</v>
      </c>
      <c r="H3291" s="11">
        <v>265.18462525000001</v>
      </c>
      <c r="I3291" s="11">
        <v>1</v>
      </c>
      <c r="J3291" s="11">
        <v>17</v>
      </c>
      <c r="K3291" s="11">
        <v>27.029438967000001</v>
      </c>
      <c r="L3291" s="11" t="s">
        <v>20</v>
      </c>
      <c r="M3291" s="11" t="s">
        <v>14</v>
      </c>
      <c r="N3291" s="11">
        <f t="shared" si="357"/>
        <v>0</v>
      </c>
      <c r="O3291" s="11">
        <f t="shared" si="358"/>
        <v>0</v>
      </c>
      <c r="P3291" s="11">
        <f t="shared" si="359"/>
        <v>1</v>
      </c>
      <c r="Q3291" s="11">
        <f t="shared" si="360"/>
        <v>0</v>
      </c>
      <c r="R3291" s="11">
        <f t="shared" si="361"/>
        <v>0</v>
      </c>
      <c r="S3291" s="11">
        <f t="shared" si="362"/>
        <v>0</v>
      </c>
      <c r="T3291" s="9">
        <f t="shared" si="363"/>
        <v>0</v>
      </c>
    </row>
    <row r="3292" spans="1:20" ht="15" customHeight="1" x14ac:dyDescent="0.75">
      <c r="A3292" s="10">
        <v>0</v>
      </c>
      <c r="B3292" s="11">
        <v>17500</v>
      </c>
      <c r="C3292" s="11">
        <v>85183</v>
      </c>
      <c r="D3292" s="11">
        <v>108948</v>
      </c>
      <c r="E3292" s="11">
        <v>4</v>
      </c>
      <c r="F3292" s="11">
        <v>0</v>
      </c>
      <c r="G3292" s="11">
        <v>0</v>
      </c>
      <c r="H3292" s="11">
        <v>125.10948564</v>
      </c>
      <c r="I3292" s="11">
        <v>1</v>
      </c>
      <c r="J3292" s="11">
        <v>25</v>
      </c>
      <c r="K3292" s="11">
        <v>37.103025991999999</v>
      </c>
      <c r="L3292" s="11" t="s">
        <v>13</v>
      </c>
      <c r="M3292" s="11" t="s">
        <v>18</v>
      </c>
      <c r="N3292" s="11">
        <f t="shared" si="357"/>
        <v>1</v>
      </c>
      <c r="O3292" s="11">
        <f t="shared" si="358"/>
        <v>0</v>
      </c>
      <c r="P3292" s="11">
        <f t="shared" si="359"/>
        <v>0</v>
      </c>
      <c r="Q3292" s="11">
        <f t="shared" si="360"/>
        <v>0</v>
      </c>
      <c r="R3292" s="11">
        <f t="shared" si="361"/>
        <v>0</v>
      </c>
      <c r="S3292" s="11">
        <f t="shared" si="362"/>
        <v>1</v>
      </c>
      <c r="T3292" s="9">
        <f t="shared" si="363"/>
        <v>125.10948564</v>
      </c>
    </row>
    <row r="3293" spans="1:20" ht="15" customHeight="1" x14ac:dyDescent="0.75">
      <c r="A3293" s="10">
        <v>0</v>
      </c>
      <c r="B3293" s="11">
        <v>17500</v>
      </c>
      <c r="C3293" s="11">
        <v>61524</v>
      </c>
      <c r="D3293" s="11">
        <v>87188</v>
      </c>
      <c r="E3293" s="11">
        <v>3</v>
      </c>
      <c r="F3293" s="11">
        <v>0</v>
      </c>
      <c r="G3293" s="11">
        <v>0</v>
      </c>
      <c r="H3293" s="11">
        <v>115.80866085</v>
      </c>
      <c r="I3293" s="11">
        <v>1</v>
      </c>
      <c r="J3293" s="11">
        <v>13</v>
      </c>
      <c r="K3293" s="11">
        <v>25.401570002</v>
      </c>
      <c r="L3293" s="11" t="s">
        <v>13</v>
      </c>
      <c r="M3293" s="11" t="s">
        <v>18</v>
      </c>
      <c r="N3293" s="11">
        <f t="shared" si="357"/>
        <v>1</v>
      </c>
      <c r="O3293" s="11">
        <f t="shared" si="358"/>
        <v>0</v>
      </c>
      <c r="P3293" s="11">
        <f t="shared" si="359"/>
        <v>0</v>
      </c>
      <c r="Q3293" s="11">
        <f t="shared" si="360"/>
        <v>0</v>
      </c>
      <c r="R3293" s="11">
        <f t="shared" si="361"/>
        <v>0</v>
      </c>
      <c r="S3293" s="11">
        <f t="shared" si="362"/>
        <v>1</v>
      </c>
      <c r="T3293" s="9">
        <f t="shared" si="363"/>
        <v>115.80866085</v>
      </c>
    </row>
    <row r="3294" spans="1:20" ht="15" customHeight="1" x14ac:dyDescent="0.75">
      <c r="A3294" s="10">
        <v>1</v>
      </c>
      <c r="B3294" s="11">
        <v>17500</v>
      </c>
      <c r="C3294" s="11">
        <v>91000</v>
      </c>
      <c r="D3294" s="11">
        <v>116000</v>
      </c>
      <c r="E3294" s="11">
        <v>0.5</v>
      </c>
      <c r="F3294" s="11">
        <v>0</v>
      </c>
      <c r="G3294" s="11">
        <v>0</v>
      </c>
      <c r="H3294" s="11">
        <v>188.73333332999999</v>
      </c>
      <c r="I3294" s="11">
        <v>3</v>
      </c>
      <c r="J3294" s="11">
        <v>26</v>
      </c>
      <c r="K3294" s="11"/>
      <c r="L3294" s="11" t="s">
        <v>20</v>
      </c>
      <c r="M3294" s="11" t="s">
        <v>18</v>
      </c>
      <c r="N3294" s="11">
        <f t="shared" si="357"/>
        <v>0</v>
      </c>
      <c r="O3294" s="11">
        <f t="shared" si="358"/>
        <v>0</v>
      </c>
      <c r="P3294" s="11">
        <f t="shared" si="359"/>
        <v>0</v>
      </c>
      <c r="Q3294" s="11">
        <f t="shared" si="360"/>
        <v>0</v>
      </c>
      <c r="R3294" s="11">
        <f t="shared" si="361"/>
        <v>0</v>
      </c>
      <c r="S3294" s="11">
        <f t="shared" si="362"/>
        <v>1</v>
      </c>
      <c r="T3294" s="9">
        <f t="shared" si="363"/>
        <v>0</v>
      </c>
    </row>
    <row r="3295" spans="1:20" ht="15" customHeight="1" x14ac:dyDescent="0.75">
      <c r="A3295" s="10">
        <v>0</v>
      </c>
      <c r="B3295" s="11">
        <v>17500</v>
      </c>
      <c r="C3295" s="11">
        <v>87294</v>
      </c>
      <c r="D3295" s="11">
        <v>114031</v>
      </c>
      <c r="E3295" s="11">
        <v>15</v>
      </c>
      <c r="F3295" s="11">
        <v>0</v>
      </c>
      <c r="G3295" s="11">
        <v>0</v>
      </c>
      <c r="H3295" s="11">
        <v>147.09858349000001</v>
      </c>
      <c r="I3295" s="11">
        <v>2</v>
      </c>
      <c r="J3295" s="11">
        <v>8</v>
      </c>
      <c r="K3295" s="11">
        <v>34.467940003000002</v>
      </c>
      <c r="L3295" s="11" t="s">
        <v>20</v>
      </c>
      <c r="M3295" s="11" t="s">
        <v>14</v>
      </c>
      <c r="N3295" s="11">
        <f t="shared" si="357"/>
        <v>0</v>
      </c>
      <c r="O3295" s="11">
        <f t="shared" si="358"/>
        <v>0</v>
      </c>
      <c r="P3295" s="11">
        <f t="shared" si="359"/>
        <v>1</v>
      </c>
      <c r="Q3295" s="11">
        <f t="shared" si="360"/>
        <v>0</v>
      </c>
      <c r="R3295" s="11">
        <f t="shared" si="361"/>
        <v>0</v>
      </c>
      <c r="S3295" s="11">
        <f t="shared" si="362"/>
        <v>0</v>
      </c>
      <c r="T3295" s="9">
        <f t="shared" si="363"/>
        <v>0</v>
      </c>
    </row>
    <row r="3296" spans="1:20" ht="15" customHeight="1" x14ac:dyDescent="0.75">
      <c r="A3296" s="10">
        <v>0</v>
      </c>
      <c r="B3296" s="11">
        <v>17500</v>
      </c>
      <c r="C3296" s="11">
        <v>103562</v>
      </c>
      <c r="D3296" s="11">
        <v>130613</v>
      </c>
      <c r="E3296" s="11">
        <v>1</v>
      </c>
      <c r="F3296" s="11">
        <v>0</v>
      </c>
      <c r="G3296" s="11">
        <v>0</v>
      </c>
      <c r="H3296" s="11">
        <v>288.00847827000001</v>
      </c>
      <c r="I3296" s="11">
        <v>0</v>
      </c>
      <c r="J3296" s="11">
        <v>47</v>
      </c>
      <c r="K3296" s="11">
        <v>39.358357531999999</v>
      </c>
      <c r="L3296" s="11" t="s">
        <v>20</v>
      </c>
      <c r="M3296" s="11" t="s">
        <v>14</v>
      </c>
      <c r="N3296" s="11">
        <f t="shared" si="357"/>
        <v>0</v>
      </c>
      <c r="O3296" s="11">
        <f t="shared" si="358"/>
        <v>0</v>
      </c>
      <c r="P3296" s="11">
        <f t="shared" si="359"/>
        <v>1</v>
      </c>
      <c r="Q3296" s="11">
        <f t="shared" si="360"/>
        <v>0</v>
      </c>
      <c r="R3296" s="11">
        <f t="shared" si="361"/>
        <v>0</v>
      </c>
      <c r="S3296" s="11">
        <f t="shared" si="362"/>
        <v>0</v>
      </c>
      <c r="T3296" s="9">
        <f t="shared" si="363"/>
        <v>0</v>
      </c>
    </row>
    <row r="3297" spans="1:20" ht="15" customHeight="1" x14ac:dyDescent="0.75">
      <c r="A3297" s="10">
        <v>0</v>
      </c>
      <c r="B3297" s="11">
        <v>17500</v>
      </c>
      <c r="C3297" s="11">
        <v>102858</v>
      </c>
      <c r="D3297" s="11">
        <v>138977</v>
      </c>
      <c r="E3297" s="11">
        <v>2</v>
      </c>
      <c r="F3297" s="11"/>
      <c r="G3297" s="11"/>
      <c r="H3297" s="11">
        <v>100.28121919</v>
      </c>
      <c r="I3297" s="11">
        <v>2</v>
      </c>
      <c r="J3297" s="11">
        <v>15</v>
      </c>
      <c r="K3297" s="11">
        <v>31.669319454</v>
      </c>
      <c r="L3297" s="11" t="s">
        <v>20</v>
      </c>
      <c r="M3297" s="11" t="s">
        <v>15</v>
      </c>
      <c r="N3297" s="11">
        <f t="shared" si="357"/>
        <v>0</v>
      </c>
      <c r="O3297" s="11">
        <f t="shared" si="358"/>
        <v>0</v>
      </c>
      <c r="P3297" s="11">
        <f t="shared" si="359"/>
        <v>0</v>
      </c>
      <c r="Q3297" s="11">
        <f t="shared" si="360"/>
        <v>1</v>
      </c>
      <c r="R3297" s="11">
        <f t="shared" si="361"/>
        <v>0</v>
      </c>
      <c r="S3297" s="11">
        <f t="shared" si="362"/>
        <v>0</v>
      </c>
      <c r="T3297" s="9">
        <f t="shared" si="363"/>
        <v>0</v>
      </c>
    </row>
    <row r="3298" spans="1:20" ht="15" customHeight="1" x14ac:dyDescent="0.75">
      <c r="A3298" s="10">
        <v>0</v>
      </c>
      <c r="B3298" s="11">
        <v>17500</v>
      </c>
      <c r="C3298" s="11">
        <v>23288</v>
      </c>
      <c r="D3298" s="11">
        <v>94904</v>
      </c>
      <c r="E3298" s="11">
        <v>8</v>
      </c>
      <c r="F3298" s="11">
        <v>0</v>
      </c>
      <c r="G3298" s="11">
        <v>0</v>
      </c>
      <c r="H3298" s="11">
        <v>145.12073677000001</v>
      </c>
      <c r="I3298" s="11">
        <v>0</v>
      </c>
      <c r="J3298" s="11">
        <v>20</v>
      </c>
      <c r="K3298" s="11">
        <v>29.675382216999999</v>
      </c>
      <c r="L3298" s="11" t="s">
        <v>20</v>
      </c>
      <c r="M3298" s="11" t="s">
        <v>18</v>
      </c>
      <c r="N3298" s="11">
        <f t="shared" si="357"/>
        <v>0</v>
      </c>
      <c r="O3298" s="11">
        <f t="shared" si="358"/>
        <v>0</v>
      </c>
      <c r="P3298" s="11">
        <f t="shared" si="359"/>
        <v>0</v>
      </c>
      <c r="Q3298" s="11">
        <f t="shared" si="360"/>
        <v>0</v>
      </c>
      <c r="R3298" s="11">
        <f t="shared" si="361"/>
        <v>0</v>
      </c>
      <c r="S3298" s="11">
        <f t="shared" si="362"/>
        <v>1</v>
      </c>
      <c r="T3298" s="9">
        <f t="shared" si="363"/>
        <v>0</v>
      </c>
    </row>
    <row r="3299" spans="1:20" ht="15" customHeight="1" x14ac:dyDescent="0.75">
      <c r="A3299" s="10">
        <v>0</v>
      </c>
      <c r="B3299" s="11">
        <v>17600</v>
      </c>
      <c r="C3299" s="11">
        <v>39057</v>
      </c>
      <c r="D3299" s="11">
        <v>50933</v>
      </c>
      <c r="E3299" s="11">
        <v>6</v>
      </c>
      <c r="F3299" s="11">
        <v>0</v>
      </c>
      <c r="G3299" s="11">
        <v>0</v>
      </c>
      <c r="H3299" s="11">
        <v>239.20163009000001</v>
      </c>
      <c r="I3299" s="11">
        <v>1</v>
      </c>
      <c r="J3299" s="11">
        <v>35</v>
      </c>
      <c r="K3299" s="11">
        <v>39.301070715999998</v>
      </c>
      <c r="L3299" s="11" t="s">
        <v>20</v>
      </c>
      <c r="M3299" s="11" t="s">
        <v>18</v>
      </c>
      <c r="N3299" s="11">
        <f t="shared" si="357"/>
        <v>0</v>
      </c>
      <c r="O3299" s="11">
        <f t="shared" si="358"/>
        <v>0</v>
      </c>
      <c r="P3299" s="11">
        <f t="shared" si="359"/>
        <v>0</v>
      </c>
      <c r="Q3299" s="11">
        <f t="shared" si="360"/>
        <v>0</v>
      </c>
      <c r="R3299" s="11">
        <f t="shared" si="361"/>
        <v>0</v>
      </c>
      <c r="S3299" s="11">
        <f t="shared" si="362"/>
        <v>1</v>
      </c>
      <c r="T3299" s="9">
        <f t="shared" si="363"/>
        <v>0</v>
      </c>
    </row>
    <row r="3300" spans="1:20" ht="15" customHeight="1" x14ac:dyDescent="0.75">
      <c r="A3300" s="10">
        <v>0</v>
      </c>
      <c r="B3300" s="11">
        <v>17600</v>
      </c>
      <c r="C3300" s="11">
        <v>53707</v>
      </c>
      <c r="D3300" s="11">
        <v>80407</v>
      </c>
      <c r="E3300" s="11">
        <v>17</v>
      </c>
      <c r="F3300" s="11">
        <v>1</v>
      </c>
      <c r="G3300" s="11">
        <v>0</v>
      </c>
      <c r="H3300" s="11">
        <v>185.97822083</v>
      </c>
      <c r="I3300" s="11">
        <v>0</v>
      </c>
      <c r="J3300" s="11">
        <v>21</v>
      </c>
      <c r="K3300" s="11">
        <v>36.494053925999999</v>
      </c>
      <c r="L3300" s="11" t="s">
        <v>20</v>
      </c>
      <c r="M3300" s="11" t="s">
        <v>14</v>
      </c>
      <c r="N3300" s="11">
        <f t="shared" si="357"/>
        <v>0</v>
      </c>
      <c r="O3300" s="11">
        <f t="shared" si="358"/>
        <v>0</v>
      </c>
      <c r="P3300" s="11">
        <f t="shared" si="359"/>
        <v>1</v>
      </c>
      <c r="Q3300" s="11">
        <f t="shared" si="360"/>
        <v>0</v>
      </c>
      <c r="R3300" s="11">
        <f t="shared" si="361"/>
        <v>0</v>
      </c>
      <c r="S3300" s="11">
        <f t="shared" si="362"/>
        <v>0</v>
      </c>
      <c r="T3300" s="9">
        <f t="shared" si="363"/>
        <v>0</v>
      </c>
    </row>
    <row r="3301" spans="1:20" ht="15" customHeight="1" x14ac:dyDescent="0.75">
      <c r="A3301" s="10">
        <v>0</v>
      </c>
      <c r="B3301" s="11">
        <v>17600</v>
      </c>
      <c r="C3301" s="11"/>
      <c r="D3301" s="11">
        <v>96188</v>
      </c>
      <c r="E3301" s="11"/>
      <c r="F3301" s="11">
        <v>0</v>
      </c>
      <c r="G3301" s="11">
        <v>0</v>
      </c>
      <c r="H3301" s="11">
        <v>181.29504646999999</v>
      </c>
      <c r="I3301" s="11">
        <v>0</v>
      </c>
      <c r="J3301" s="11">
        <v>9</v>
      </c>
      <c r="K3301" s="11">
        <v>30.879317294</v>
      </c>
      <c r="L3301" s="11"/>
      <c r="M3301" s="11" t="s">
        <v>14</v>
      </c>
      <c r="N3301" s="11">
        <f t="shared" si="357"/>
        <v>0</v>
      </c>
      <c r="O3301" s="11">
        <f t="shared" si="358"/>
        <v>0</v>
      </c>
      <c r="P3301" s="11">
        <f t="shared" si="359"/>
        <v>1</v>
      </c>
      <c r="Q3301" s="11">
        <f t="shared" si="360"/>
        <v>0</v>
      </c>
      <c r="R3301" s="11">
        <f t="shared" si="361"/>
        <v>0</v>
      </c>
      <c r="S3301" s="11">
        <f t="shared" si="362"/>
        <v>0</v>
      </c>
      <c r="T3301" s="9">
        <f t="shared" si="363"/>
        <v>0</v>
      </c>
    </row>
    <row r="3302" spans="1:20" ht="15" customHeight="1" x14ac:dyDescent="0.75">
      <c r="A3302" s="10">
        <v>0</v>
      </c>
      <c r="B3302" s="11">
        <v>17600</v>
      </c>
      <c r="C3302" s="11">
        <v>56090</v>
      </c>
      <c r="D3302" s="11">
        <v>103992</v>
      </c>
      <c r="E3302" s="11">
        <v>1</v>
      </c>
      <c r="F3302" s="11">
        <v>0</v>
      </c>
      <c r="G3302" s="11">
        <v>2</v>
      </c>
      <c r="H3302" s="11">
        <v>46.875135751000002</v>
      </c>
      <c r="I3302" s="11">
        <v>1</v>
      </c>
      <c r="J3302" s="11">
        <v>10</v>
      </c>
      <c r="K3302" s="11">
        <v>39.081826438</v>
      </c>
      <c r="L3302" s="11" t="s">
        <v>13</v>
      </c>
      <c r="M3302" s="11" t="s">
        <v>14</v>
      </c>
      <c r="N3302" s="11">
        <f t="shared" si="357"/>
        <v>1</v>
      </c>
      <c r="O3302" s="11">
        <f t="shared" si="358"/>
        <v>0</v>
      </c>
      <c r="P3302" s="11">
        <f t="shared" si="359"/>
        <v>1</v>
      </c>
      <c r="Q3302" s="11">
        <f t="shared" si="360"/>
        <v>0</v>
      </c>
      <c r="R3302" s="11">
        <f t="shared" si="361"/>
        <v>0</v>
      </c>
      <c r="S3302" s="11">
        <f t="shared" si="362"/>
        <v>0</v>
      </c>
      <c r="T3302" s="9">
        <f t="shared" si="363"/>
        <v>46.875135751000002</v>
      </c>
    </row>
    <row r="3303" spans="1:20" ht="15" customHeight="1" x14ac:dyDescent="0.75">
      <c r="A3303" s="10">
        <v>0</v>
      </c>
      <c r="B3303" s="11">
        <v>17600</v>
      </c>
      <c r="C3303" s="11">
        <v>62996</v>
      </c>
      <c r="D3303" s="11">
        <v>86817</v>
      </c>
      <c r="E3303" s="11">
        <v>12</v>
      </c>
      <c r="F3303" s="11">
        <v>0</v>
      </c>
      <c r="G3303" s="11">
        <v>1</v>
      </c>
      <c r="H3303" s="11">
        <v>152.78264779</v>
      </c>
      <c r="I3303" s="11">
        <v>0</v>
      </c>
      <c r="J3303" s="11">
        <v>14</v>
      </c>
      <c r="K3303" s="11">
        <v>29.203654576000002</v>
      </c>
      <c r="L3303" s="11" t="s">
        <v>13</v>
      </c>
      <c r="M3303" s="11" t="s">
        <v>18</v>
      </c>
      <c r="N3303" s="11">
        <f t="shared" si="357"/>
        <v>1</v>
      </c>
      <c r="O3303" s="11">
        <f t="shared" si="358"/>
        <v>0</v>
      </c>
      <c r="P3303" s="11">
        <f t="shared" si="359"/>
        <v>0</v>
      </c>
      <c r="Q3303" s="11">
        <f t="shared" si="360"/>
        <v>0</v>
      </c>
      <c r="R3303" s="11">
        <f t="shared" si="361"/>
        <v>0</v>
      </c>
      <c r="S3303" s="11">
        <f t="shared" si="362"/>
        <v>1</v>
      </c>
      <c r="T3303" s="9">
        <f t="shared" si="363"/>
        <v>152.78264779</v>
      </c>
    </row>
    <row r="3304" spans="1:20" ht="15" customHeight="1" x14ac:dyDescent="0.75">
      <c r="A3304" s="10">
        <v>0</v>
      </c>
      <c r="B3304" s="11">
        <v>17600</v>
      </c>
      <c r="C3304" s="11">
        <v>73354</v>
      </c>
      <c r="D3304" s="11">
        <v>96526</v>
      </c>
      <c r="E3304" s="11">
        <v>0</v>
      </c>
      <c r="F3304" s="11">
        <v>0</v>
      </c>
      <c r="G3304" s="11">
        <v>0</v>
      </c>
      <c r="H3304" s="11">
        <v>147.13452581999999</v>
      </c>
      <c r="I3304" s="11">
        <v>1</v>
      </c>
      <c r="J3304" s="11">
        <v>18</v>
      </c>
      <c r="K3304" s="11">
        <v>33.052493204999998</v>
      </c>
      <c r="L3304" s="11" t="s">
        <v>20</v>
      </c>
      <c r="M3304" s="11" t="s">
        <v>14</v>
      </c>
      <c r="N3304" s="11">
        <f t="shared" si="357"/>
        <v>0</v>
      </c>
      <c r="O3304" s="11">
        <f t="shared" si="358"/>
        <v>0</v>
      </c>
      <c r="P3304" s="11">
        <f t="shared" si="359"/>
        <v>1</v>
      </c>
      <c r="Q3304" s="11">
        <f t="shared" si="360"/>
        <v>0</v>
      </c>
      <c r="R3304" s="11">
        <f t="shared" si="361"/>
        <v>0</v>
      </c>
      <c r="S3304" s="11">
        <f t="shared" si="362"/>
        <v>0</v>
      </c>
      <c r="T3304" s="9">
        <f t="shared" si="363"/>
        <v>0</v>
      </c>
    </row>
    <row r="3305" spans="1:20" ht="15" customHeight="1" x14ac:dyDescent="0.75">
      <c r="A3305" s="10">
        <v>0</v>
      </c>
      <c r="B3305" s="11">
        <v>17600</v>
      </c>
      <c r="C3305" s="11">
        <v>72232</v>
      </c>
      <c r="D3305" s="11">
        <v>103081</v>
      </c>
      <c r="E3305" s="11">
        <v>1</v>
      </c>
      <c r="F3305" s="11">
        <v>0</v>
      </c>
      <c r="G3305" s="11">
        <v>0</v>
      </c>
      <c r="H3305" s="11">
        <v>143.96715312000001</v>
      </c>
      <c r="I3305" s="11">
        <v>0</v>
      </c>
      <c r="J3305" s="11">
        <v>18</v>
      </c>
      <c r="K3305" s="11">
        <v>36.309962491999997</v>
      </c>
      <c r="L3305" s="11" t="s">
        <v>20</v>
      </c>
      <c r="M3305" s="11" t="s">
        <v>14</v>
      </c>
      <c r="N3305" s="11">
        <f t="shared" si="357"/>
        <v>0</v>
      </c>
      <c r="O3305" s="11">
        <f t="shared" si="358"/>
        <v>0</v>
      </c>
      <c r="P3305" s="11">
        <f t="shared" si="359"/>
        <v>1</v>
      </c>
      <c r="Q3305" s="11">
        <f t="shared" si="360"/>
        <v>0</v>
      </c>
      <c r="R3305" s="11">
        <f t="shared" si="361"/>
        <v>0</v>
      </c>
      <c r="S3305" s="11">
        <f t="shared" si="362"/>
        <v>0</v>
      </c>
      <c r="T3305" s="9">
        <f t="shared" si="363"/>
        <v>0</v>
      </c>
    </row>
    <row r="3306" spans="1:20" ht="15" customHeight="1" x14ac:dyDescent="0.75">
      <c r="A3306" s="10">
        <v>0</v>
      </c>
      <c r="B3306" s="11">
        <v>17600</v>
      </c>
      <c r="C3306" s="11">
        <v>79122</v>
      </c>
      <c r="D3306" s="11">
        <v>96116</v>
      </c>
      <c r="E3306" s="11">
        <v>1</v>
      </c>
      <c r="F3306" s="11">
        <v>0</v>
      </c>
      <c r="G3306" s="11">
        <v>0</v>
      </c>
      <c r="H3306" s="11">
        <v>152.44371441000001</v>
      </c>
      <c r="I3306" s="11">
        <v>1</v>
      </c>
      <c r="J3306" s="11">
        <v>18</v>
      </c>
      <c r="K3306" s="11">
        <v>35.589662601000001</v>
      </c>
      <c r="L3306" s="11" t="s">
        <v>20</v>
      </c>
      <c r="M3306" s="11" t="s">
        <v>14</v>
      </c>
      <c r="N3306" s="11">
        <f t="shared" si="357"/>
        <v>0</v>
      </c>
      <c r="O3306" s="11">
        <f t="shared" si="358"/>
        <v>0</v>
      </c>
      <c r="P3306" s="11">
        <f t="shared" si="359"/>
        <v>1</v>
      </c>
      <c r="Q3306" s="11">
        <f t="shared" si="360"/>
        <v>0</v>
      </c>
      <c r="R3306" s="11">
        <f t="shared" si="361"/>
        <v>0</v>
      </c>
      <c r="S3306" s="11">
        <f t="shared" si="362"/>
        <v>0</v>
      </c>
      <c r="T3306" s="9">
        <f t="shared" si="363"/>
        <v>0</v>
      </c>
    </row>
    <row r="3307" spans="1:20" ht="15" customHeight="1" x14ac:dyDescent="0.75">
      <c r="A3307" s="10">
        <v>1</v>
      </c>
      <c r="B3307" s="11">
        <v>17600</v>
      </c>
      <c r="C3307" s="11">
        <v>76043</v>
      </c>
      <c r="D3307" s="11">
        <v>95605</v>
      </c>
      <c r="E3307" s="11">
        <v>3</v>
      </c>
      <c r="F3307" s="11">
        <v>2</v>
      </c>
      <c r="G3307" s="11">
        <v>1</v>
      </c>
      <c r="H3307" s="11">
        <v>85.04333493</v>
      </c>
      <c r="I3307" s="11">
        <v>6</v>
      </c>
      <c r="J3307" s="11">
        <v>30</v>
      </c>
      <c r="K3307" s="11">
        <v>47.840295122000001</v>
      </c>
      <c r="L3307" s="11" t="s">
        <v>20</v>
      </c>
      <c r="M3307" s="11" t="s">
        <v>14</v>
      </c>
      <c r="N3307" s="11">
        <f t="shared" si="357"/>
        <v>0</v>
      </c>
      <c r="O3307" s="11">
        <f t="shared" si="358"/>
        <v>0</v>
      </c>
      <c r="P3307" s="11">
        <f t="shared" si="359"/>
        <v>1</v>
      </c>
      <c r="Q3307" s="11">
        <f t="shared" si="360"/>
        <v>0</v>
      </c>
      <c r="R3307" s="11">
        <f t="shared" si="361"/>
        <v>0</v>
      </c>
      <c r="S3307" s="11">
        <f t="shared" si="362"/>
        <v>0</v>
      </c>
      <c r="T3307" s="9">
        <f t="shared" si="363"/>
        <v>0</v>
      </c>
    </row>
    <row r="3308" spans="1:20" ht="15" customHeight="1" x14ac:dyDescent="0.75">
      <c r="A3308" s="10">
        <v>0</v>
      </c>
      <c r="B3308" s="11">
        <v>17600</v>
      </c>
      <c r="C3308" s="11">
        <v>44571</v>
      </c>
      <c r="D3308" s="11">
        <v>66088</v>
      </c>
      <c r="E3308" s="11">
        <v>2</v>
      </c>
      <c r="F3308" s="11">
        <v>0</v>
      </c>
      <c r="G3308" s="11">
        <v>0</v>
      </c>
      <c r="H3308" s="11">
        <v>126.09038158</v>
      </c>
      <c r="I3308" s="11">
        <v>0</v>
      </c>
      <c r="J3308" s="11">
        <v>17</v>
      </c>
      <c r="K3308" s="11">
        <v>30.871901785999999</v>
      </c>
      <c r="L3308" s="11" t="s">
        <v>13</v>
      </c>
      <c r="M3308" s="11" t="s">
        <v>15</v>
      </c>
      <c r="N3308" s="11">
        <f t="shared" si="357"/>
        <v>1</v>
      </c>
      <c r="O3308" s="11">
        <f t="shared" si="358"/>
        <v>0</v>
      </c>
      <c r="P3308" s="11">
        <f t="shared" si="359"/>
        <v>0</v>
      </c>
      <c r="Q3308" s="11">
        <f t="shared" si="360"/>
        <v>1</v>
      </c>
      <c r="R3308" s="11">
        <f t="shared" si="361"/>
        <v>0</v>
      </c>
      <c r="S3308" s="11">
        <f t="shared" si="362"/>
        <v>0</v>
      </c>
      <c r="T3308" s="9">
        <f t="shared" si="363"/>
        <v>126.09038158</v>
      </c>
    </row>
    <row r="3309" spans="1:20" ht="15" customHeight="1" x14ac:dyDescent="0.75">
      <c r="A3309" s="10">
        <v>0</v>
      </c>
      <c r="B3309" s="11">
        <v>17600</v>
      </c>
      <c r="C3309" s="11"/>
      <c r="D3309" s="11">
        <v>45119</v>
      </c>
      <c r="E3309" s="11"/>
      <c r="F3309" s="11"/>
      <c r="G3309" s="11"/>
      <c r="H3309" s="11">
        <v>354.73591921000002</v>
      </c>
      <c r="I3309" s="11"/>
      <c r="J3309" s="11">
        <v>17</v>
      </c>
      <c r="K3309" s="11">
        <v>34.495046658</v>
      </c>
      <c r="L3309" s="11" t="s">
        <v>20</v>
      </c>
      <c r="M3309" s="11" t="s">
        <v>14</v>
      </c>
      <c r="N3309" s="11">
        <f t="shared" si="357"/>
        <v>0</v>
      </c>
      <c r="O3309" s="11">
        <f t="shared" si="358"/>
        <v>0</v>
      </c>
      <c r="P3309" s="11">
        <f t="shared" si="359"/>
        <v>1</v>
      </c>
      <c r="Q3309" s="11">
        <f t="shared" si="360"/>
        <v>0</v>
      </c>
      <c r="R3309" s="11">
        <f t="shared" si="361"/>
        <v>0</v>
      </c>
      <c r="S3309" s="11">
        <f t="shared" si="362"/>
        <v>0</v>
      </c>
      <c r="T3309" s="9">
        <f t="shared" si="363"/>
        <v>0</v>
      </c>
    </row>
    <row r="3310" spans="1:20" ht="15" customHeight="1" x14ac:dyDescent="0.75">
      <c r="A3310" s="10">
        <v>0</v>
      </c>
      <c r="B3310" s="11">
        <v>17600</v>
      </c>
      <c r="C3310" s="11">
        <v>29201</v>
      </c>
      <c r="D3310" s="11">
        <v>41396</v>
      </c>
      <c r="E3310" s="11">
        <v>19</v>
      </c>
      <c r="F3310" s="11">
        <v>0</v>
      </c>
      <c r="G3310" s="11">
        <v>0</v>
      </c>
      <c r="H3310" s="11">
        <v>89.202527349999997</v>
      </c>
      <c r="I3310" s="11">
        <v>1</v>
      </c>
      <c r="J3310" s="11">
        <v>16</v>
      </c>
      <c r="K3310" s="11">
        <v>23.934945840000001</v>
      </c>
      <c r="L3310" s="11" t="s">
        <v>20</v>
      </c>
      <c r="M3310" s="11" t="s">
        <v>17</v>
      </c>
      <c r="N3310" s="11">
        <f t="shared" si="357"/>
        <v>0</v>
      </c>
      <c r="O3310" s="11">
        <f t="shared" si="358"/>
        <v>1</v>
      </c>
      <c r="P3310" s="11">
        <f t="shared" si="359"/>
        <v>0</v>
      </c>
      <c r="Q3310" s="11">
        <f t="shared" si="360"/>
        <v>0</v>
      </c>
      <c r="R3310" s="11">
        <f t="shared" si="361"/>
        <v>0</v>
      </c>
      <c r="S3310" s="11">
        <f t="shared" si="362"/>
        <v>0</v>
      </c>
      <c r="T3310" s="9">
        <f t="shared" si="363"/>
        <v>0</v>
      </c>
    </row>
    <row r="3311" spans="1:20" ht="15" customHeight="1" x14ac:dyDescent="0.75">
      <c r="A3311" s="10">
        <v>0</v>
      </c>
      <c r="B3311" s="11">
        <v>17600</v>
      </c>
      <c r="C3311" s="11">
        <v>67285</v>
      </c>
      <c r="D3311" s="11">
        <v>90816</v>
      </c>
      <c r="E3311" s="11">
        <v>1</v>
      </c>
      <c r="F3311" s="11">
        <v>1</v>
      </c>
      <c r="G3311" s="11">
        <v>2</v>
      </c>
      <c r="H3311" s="11">
        <v>104.59286688</v>
      </c>
      <c r="I3311" s="11">
        <v>2</v>
      </c>
      <c r="J3311" s="11">
        <v>25</v>
      </c>
      <c r="K3311" s="11">
        <v>35.592253540999998</v>
      </c>
      <c r="L3311" s="11" t="s">
        <v>20</v>
      </c>
      <c r="M3311" s="11" t="s">
        <v>14</v>
      </c>
      <c r="N3311" s="11">
        <f t="shared" si="357"/>
        <v>0</v>
      </c>
      <c r="O3311" s="11">
        <f t="shared" si="358"/>
        <v>0</v>
      </c>
      <c r="P3311" s="11">
        <f t="shared" si="359"/>
        <v>1</v>
      </c>
      <c r="Q3311" s="11">
        <f t="shared" si="360"/>
        <v>0</v>
      </c>
      <c r="R3311" s="11">
        <f t="shared" si="361"/>
        <v>0</v>
      </c>
      <c r="S3311" s="11">
        <f t="shared" si="362"/>
        <v>0</v>
      </c>
      <c r="T3311" s="9">
        <f t="shared" si="363"/>
        <v>0</v>
      </c>
    </row>
    <row r="3312" spans="1:20" ht="15" customHeight="1" x14ac:dyDescent="0.75">
      <c r="A3312" s="10">
        <v>0</v>
      </c>
      <c r="B3312" s="11">
        <v>17600</v>
      </c>
      <c r="C3312" s="11">
        <v>64857</v>
      </c>
      <c r="D3312" s="11">
        <v>82449</v>
      </c>
      <c r="E3312" s="11">
        <v>1</v>
      </c>
      <c r="F3312" s="11">
        <v>0</v>
      </c>
      <c r="G3312" s="11">
        <v>0</v>
      </c>
      <c r="H3312" s="11">
        <v>312.88247401000001</v>
      </c>
      <c r="I3312" s="11">
        <v>3</v>
      </c>
      <c r="J3312" s="11">
        <v>15</v>
      </c>
      <c r="K3312" s="11">
        <v>43.478862554999999</v>
      </c>
      <c r="L3312" s="11" t="s">
        <v>20</v>
      </c>
      <c r="M3312" s="11" t="s">
        <v>14</v>
      </c>
      <c r="N3312" s="11">
        <f t="shared" si="357"/>
        <v>0</v>
      </c>
      <c r="O3312" s="11">
        <f t="shared" si="358"/>
        <v>0</v>
      </c>
      <c r="P3312" s="11">
        <f t="shared" si="359"/>
        <v>1</v>
      </c>
      <c r="Q3312" s="11">
        <f t="shared" si="360"/>
        <v>0</v>
      </c>
      <c r="R3312" s="11">
        <f t="shared" si="361"/>
        <v>0</v>
      </c>
      <c r="S3312" s="11">
        <f t="shared" si="362"/>
        <v>0</v>
      </c>
      <c r="T3312" s="9">
        <f t="shared" si="363"/>
        <v>0</v>
      </c>
    </row>
    <row r="3313" spans="1:20" ht="15" customHeight="1" x14ac:dyDescent="0.75">
      <c r="A3313" s="10">
        <v>0</v>
      </c>
      <c r="B3313" s="11">
        <v>17600</v>
      </c>
      <c r="C3313" s="11">
        <v>59347</v>
      </c>
      <c r="D3313" s="11">
        <v>68667</v>
      </c>
      <c r="E3313" s="11">
        <v>0</v>
      </c>
      <c r="F3313" s="11">
        <v>0</v>
      </c>
      <c r="G3313" s="11">
        <v>0</v>
      </c>
      <c r="H3313" s="11">
        <v>185.27496095999999</v>
      </c>
      <c r="I3313" s="11">
        <v>0</v>
      </c>
      <c r="J3313" s="11">
        <v>25</v>
      </c>
      <c r="K3313" s="11">
        <v>30.052323948000002</v>
      </c>
      <c r="L3313" s="11" t="s">
        <v>20</v>
      </c>
      <c r="M3313" s="11" t="s">
        <v>15</v>
      </c>
      <c r="N3313" s="11">
        <f t="shared" si="357"/>
        <v>0</v>
      </c>
      <c r="O3313" s="11">
        <f t="shared" si="358"/>
        <v>0</v>
      </c>
      <c r="P3313" s="11">
        <f t="shared" si="359"/>
        <v>0</v>
      </c>
      <c r="Q3313" s="11">
        <f t="shared" si="360"/>
        <v>1</v>
      </c>
      <c r="R3313" s="11">
        <f t="shared" si="361"/>
        <v>0</v>
      </c>
      <c r="S3313" s="11">
        <f t="shared" si="362"/>
        <v>0</v>
      </c>
      <c r="T3313" s="9">
        <f t="shared" si="363"/>
        <v>0</v>
      </c>
    </row>
    <row r="3314" spans="1:20" ht="15" customHeight="1" x14ac:dyDescent="0.75">
      <c r="A3314" s="10">
        <v>0</v>
      </c>
      <c r="B3314" s="11">
        <v>17600</v>
      </c>
      <c r="C3314" s="11">
        <v>71983</v>
      </c>
      <c r="D3314" s="11">
        <v>97939</v>
      </c>
      <c r="E3314" s="11">
        <v>1</v>
      </c>
      <c r="F3314" s="11">
        <v>0</v>
      </c>
      <c r="G3314" s="11">
        <v>0</v>
      </c>
      <c r="H3314" s="11">
        <v>144.36621588</v>
      </c>
      <c r="I3314" s="11">
        <v>3</v>
      </c>
      <c r="J3314" s="11">
        <v>19</v>
      </c>
      <c r="K3314" s="11">
        <v>29.808589765000001</v>
      </c>
      <c r="L3314" s="11" t="s">
        <v>20</v>
      </c>
      <c r="M3314" s="11" t="s">
        <v>15</v>
      </c>
      <c r="N3314" s="11">
        <f t="shared" si="357"/>
        <v>0</v>
      </c>
      <c r="O3314" s="11">
        <f t="shared" si="358"/>
        <v>0</v>
      </c>
      <c r="P3314" s="11">
        <f t="shared" si="359"/>
        <v>0</v>
      </c>
      <c r="Q3314" s="11">
        <f t="shared" si="360"/>
        <v>1</v>
      </c>
      <c r="R3314" s="11">
        <f t="shared" si="361"/>
        <v>0</v>
      </c>
      <c r="S3314" s="11">
        <f t="shared" si="362"/>
        <v>0</v>
      </c>
      <c r="T3314" s="9">
        <f t="shared" si="363"/>
        <v>0</v>
      </c>
    </row>
    <row r="3315" spans="1:20" ht="15" customHeight="1" x14ac:dyDescent="0.75">
      <c r="A3315" s="10">
        <v>0</v>
      </c>
      <c r="B3315" s="11">
        <v>17600</v>
      </c>
      <c r="C3315" s="11">
        <v>106381</v>
      </c>
      <c r="D3315" s="11">
        <v>134476</v>
      </c>
      <c r="E3315" s="11">
        <v>0</v>
      </c>
      <c r="F3315" s="11">
        <v>0</v>
      </c>
      <c r="G3315" s="11">
        <v>0</v>
      </c>
      <c r="H3315" s="11">
        <v>294.07325413000001</v>
      </c>
      <c r="I3315" s="11">
        <v>0</v>
      </c>
      <c r="J3315" s="11">
        <v>47</v>
      </c>
      <c r="K3315" s="11">
        <v>38.581658717000003</v>
      </c>
      <c r="L3315" s="11" t="s">
        <v>20</v>
      </c>
      <c r="M3315" s="11" t="s">
        <v>14</v>
      </c>
      <c r="N3315" s="11">
        <f t="shared" si="357"/>
        <v>0</v>
      </c>
      <c r="O3315" s="11">
        <f t="shared" si="358"/>
        <v>0</v>
      </c>
      <c r="P3315" s="11">
        <f t="shared" si="359"/>
        <v>1</v>
      </c>
      <c r="Q3315" s="11">
        <f t="shared" si="360"/>
        <v>0</v>
      </c>
      <c r="R3315" s="11">
        <f t="shared" si="361"/>
        <v>0</v>
      </c>
      <c r="S3315" s="11">
        <f t="shared" si="362"/>
        <v>0</v>
      </c>
      <c r="T3315" s="9">
        <f t="shared" si="363"/>
        <v>0</v>
      </c>
    </row>
    <row r="3316" spans="1:20" ht="15" customHeight="1" x14ac:dyDescent="0.75">
      <c r="A3316" s="10">
        <v>0</v>
      </c>
      <c r="B3316" s="11">
        <v>17600</v>
      </c>
      <c r="C3316" s="11">
        <v>62198</v>
      </c>
      <c r="D3316" s="11">
        <v>101183</v>
      </c>
      <c r="E3316" s="11">
        <v>21</v>
      </c>
      <c r="F3316" s="11">
        <v>0</v>
      </c>
      <c r="G3316" s="11">
        <v>0</v>
      </c>
      <c r="H3316" s="11">
        <v>230.7167135</v>
      </c>
      <c r="I3316" s="11">
        <v>1</v>
      </c>
      <c r="J3316" s="11">
        <v>23</v>
      </c>
      <c r="K3316" s="11">
        <v>39.139756562000002</v>
      </c>
      <c r="L3316" s="11" t="s">
        <v>13</v>
      </c>
      <c r="M3316" s="11" t="s">
        <v>18</v>
      </c>
      <c r="N3316" s="11">
        <f t="shared" si="357"/>
        <v>1</v>
      </c>
      <c r="O3316" s="11">
        <f t="shared" si="358"/>
        <v>0</v>
      </c>
      <c r="P3316" s="11">
        <f t="shared" si="359"/>
        <v>0</v>
      </c>
      <c r="Q3316" s="11">
        <f t="shared" si="360"/>
        <v>0</v>
      </c>
      <c r="R3316" s="11">
        <f t="shared" si="361"/>
        <v>0</v>
      </c>
      <c r="S3316" s="11">
        <f t="shared" si="362"/>
        <v>1</v>
      </c>
      <c r="T3316" s="9">
        <f t="shared" si="363"/>
        <v>230.7167135</v>
      </c>
    </row>
    <row r="3317" spans="1:20" ht="15" customHeight="1" x14ac:dyDescent="0.75">
      <c r="A3317" s="10">
        <v>0</v>
      </c>
      <c r="B3317" s="11">
        <v>17600</v>
      </c>
      <c r="C3317" s="11">
        <v>71366</v>
      </c>
      <c r="D3317" s="11">
        <v>87862</v>
      </c>
      <c r="E3317" s="11">
        <v>5</v>
      </c>
      <c r="F3317" s="11">
        <v>0</v>
      </c>
      <c r="G3317" s="11">
        <v>0</v>
      </c>
      <c r="H3317" s="11">
        <v>116.79668509</v>
      </c>
      <c r="I3317" s="11">
        <v>0</v>
      </c>
      <c r="J3317" s="11">
        <v>20</v>
      </c>
      <c r="K3317" s="11">
        <v>23.400137117</v>
      </c>
      <c r="L3317" s="11" t="s">
        <v>20</v>
      </c>
      <c r="M3317" s="11" t="s">
        <v>15</v>
      </c>
      <c r="N3317" s="11">
        <f t="shared" si="357"/>
        <v>0</v>
      </c>
      <c r="O3317" s="11">
        <f t="shared" si="358"/>
        <v>0</v>
      </c>
      <c r="P3317" s="11">
        <f t="shared" si="359"/>
        <v>0</v>
      </c>
      <c r="Q3317" s="11">
        <f t="shared" si="360"/>
        <v>1</v>
      </c>
      <c r="R3317" s="11">
        <f t="shared" si="361"/>
        <v>0</v>
      </c>
      <c r="S3317" s="11">
        <f t="shared" si="362"/>
        <v>0</v>
      </c>
      <c r="T3317" s="9">
        <f t="shared" si="363"/>
        <v>0</v>
      </c>
    </row>
    <row r="3318" spans="1:20" ht="15" customHeight="1" x14ac:dyDescent="0.75">
      <c r="A3318" s="10">
        <v>0</v>
      </c>
      <c r="B3318" s="11">
        <v>17600</v>
      </c>
      <c r="C3318" s="11">
        <v>39063</v>
      </c>
      <c r="D3318" s="11">
        <v>54561</v>
      </c>
      <c r="E3318" s="11">
        <v>17</v>
      </c>
      <c r="F3318" s="11">
        <v>0</v>
      </c>
      <c r="G3318" s="11">
        <v>0</v>
      </c>
      <c r="H3318" s="11">
        <v>107.94381754</v>
      </c>
      <c r="I3318" s="11">
        <v>1</v>
      </c>
      <c r="J3318" s="11">
        <v>17</v>
      </c>
      <c r="K3318" s="11">
        <v>38.919210327000002</v>
      </c>
      <c r="L3318" s="11" t="s">
        <v>20</v>
      </c>
      <c r="M3318" s="11" t="s">
        <v>14</v>
      </c>
      <c r="N3318" s="11">
        <f t="shared" si="357"/>
        <v>0</v>
      </c>
      <c r="O3318" s="11">
        <f t="shared" si="358"/>
        <v>0</v>
      </c>
      <c r="P3318" s="11">
        <f t="shared" si="359"/>
        <v>1</v>
      </c>
      <c r="Q3318" s="11">
        <f t="shared" si="360"/>
        <v>0</v>
      </c>
      <c r="R3318" s="11">
        <f t="shared" si="361"/>
        <v>0</v>
      </c>
      <c r="S3318" s="11">
        <f t="shared" si="362"/>
        <v>0</v>
      </c>
      <c r="T3318" s="9">
        <f t="shared" si="363"/>
        <v>0</v>
      </c>
    </row>
    <row r="3319" spans="1:20" ht="15" customHeight="1" x14ac:dyDescent="0.75">
      <c r="A3319" s="10">
        <v>0</v>
      </c>
      <c r="B3319" s="11">
        <v>17600</v>
      </c>
      <c r="C3319" s="11">
        <v>48487</v>
      </c>
      <c r="D3319" s="11">
        <v>65665</v>
      </c>
      <c r="E3319" s="11">
        <v>6</v>
      </c>
      <c r="F3319" s="11">
        <v>0</v>
      </c>
      <c r="G3319" s="11">
        <v>0</v>
      </c>
      <c r="H3319" s="11">
        <v>100.17400375</v>
      </c>
      <c r="I3319" s="11">
        <v>2</v>
      </c>
      <c r="J3319" s="11">
        <v>15</v>
      </c>
      <c r="K3319" s="11">
        <v>43.769684912999999</v>
      </c>
      <c r="L3319" s="11" t="s">
        <v>20</v>
      </c>
      <c r="M3319" s="11" t="s">
        <v>14</v>
      </c>
      <c r="N3319" s="11">
        <f t="shared" si="357"/>
        <v>0</v>
      </c>
      <c r="O3319" s="11">
        <f t="shared" si="358"/>
        <v>0</v>
      </c>
      <c r="P3319" s="11">
        <f t="shared" si="359"/>
        <v>1</v>
      </c>
      <c r="Q3319" s="11">
        <f t="shared" si="360"/>
        <v>0</v>
      </c>
      <c r="R3319" s="11">
        <f t="shared" si="361"/>
        <v>0</v>
      </c>
      <c r="S3319" s="11">
        <f t="shared" si="362"/>
        <v>0</v>
      </c>
      <c r="T3319" s="9">
        <f t="shared" si="363"/>
        <v>0</v>
      </c>
    </row>
    <row r="3320" spans="1:20" ht="15" customHeight="1" x14ac:dyDescent="0.75">
      <c r="A3320" s="10">
        <v>0</v>
      </c>
      <c r="B3320" s="11">
        <v>17600</v>
      </c>
      <c r="C3320" s="11"/>
      <c r="D3320" s="11">
        <v>66000</v>
      </c>
      <c r="E3320" s="11">
        <v>7</v>
      </c>
      <c r="F3320" s="11">
        <v>0</v>
      </c>
      <c r="G3320" s="11">
        <v>0</v>
      </c>
      <c r="H3320" s="11">
        <v>111.78570044</v>
      </c>
      <c r="I3320" s="11">
        <v>0</v>
      </c>
      <c r="J3320" s="11">
        <v>14</v>
      </c>
      <c r="K3320" s="11">
        <v>27.090894722000002</v>
      </c>
      <c r="L3320" s="11"/>
      <c r="M3320" s="11"/>
      <c r="N3320" s="11">
        <f t="shared" si="357"/>
        <v>0</v>
      </c>
      <c r="O3320" s="11">
        <f t="shared" si="358"/>
        <v>0</v>
      </c>
      <c r="P3320" s="11">
        <f t="shared" si="359"/>
        <v>0</v>
      </c>
      <c r="Q3320" s="11">
        <f t="shared" si="360"/>
        <v>0</v>
      </c>
      <c r="R3320" s="11">
        <f t="shared" si="361"/>
        <v>0</v>
      </c>
      <c r="S3320" s="11">
        <f t="shared" si="362"/>
        <v>0</v>
      </c>
      <c r="T3320" s="9">
        <f t="shared" si="363"/>
        <v>0</v>
      </c>
    </row>
    <row r="3321" spans="1:20" ht="15" customHeight="1" x14ac:dyDescent="0.75">
      <c r="A3321" s="10">
        <v>0</v>
      </c>
      <c r="B3321" s="11">
        <v>17600</v>
      </c>
      <c r="C3321" s="11">
        <v>88661</v>
      </c>
      <c r="D3321" s="11">
        <v>114922</v>
      </c>
      <c r="E3321" s="11">
        <v>13</v>
      </c>
      <c r="F3321" s="11">
        <v>0</v>
      </c>
      <c r="G3321" s="11">
        <v>0</v>
      </c>
      <c r="H3321" s="11">
        <v>152.75401016999999</v>
      </c>
      <c r="I3321" s="11">
        <v>1</v>
      </c>
      <c r="J3321" s="11">
        <v>7</v>
      </c>
      <c r="K3321" s="11">
        <v>36.766273628</v>
      </c>
      <c r="L3321" s="11" t="s">
        <v>20</v>
      </c>
      <c r="M3321" s="11" t="s">
        <v>14</v>
      </c>
      <c r="N3321" s="11">
        <f t="shared" si="357"/>
        <v>0</v>
      </c>
      <c r="O3321" s="11">
        <f t="shared" si="358"/>
        <v>0</v>
      </c>
      <c r="P3321" s="11">
        <f t="shared" si="359"/>
        <v>1</v>
      </c>
      <c r="Q3321" s="11">
        <f t="shared" si="360"/>
        <v>0</v>
      </c>
      <c r="R3321" s="11">
        <f t="shared" si="361"/>
        <v>0</v>
      </c>
      <c r="S3321" s="11">
        <f t="shared" si="362"/>
        <v>0</v>
      </c>
      <c r="T3321" s="9">
        <f t="shared" si="363"/>
        <v>0</v>
      </c>
    </row>
    <row r="3322" spans="1:20" ht="15" customHeight="1" x14ac:dyDescent="0.75">
      <c r="A3322" s="10">
        <v>0</v>
      </c>
      <c r="B3322" s="11">
        <v>17600</v>
      </c>
      <c r="C3322" s="11">
        <v>61093</v>
      </c>
      <c r="D3322" s="11">
        <v>97551</v>
      </c>
      <c r="E3322" s="11">
        <v>0</v>
      </c>
      <c r="F3322" s="11">
        <v>0</v>
      </c>
      <c r="G3322" s="11">
        <v>0</v>
      </c>
      <c r="H3322" s="11">
        <v>75.060829425999998</v>
      </c>
      <c r="I3322" s="11">
        <v>0</v>
      </c>
      <c r="J3322" s="11">
        <v>22</v>
      </c>
      <c r="K3322" s="11">
        <v>35.562993202000001</v>
      </c>
      <c r="L3322" s="11" t="s">
        <v>20</v>
      </c>
      <c r="M3322" s="11" t="s">
        <v>15</v>
      </c>
      <c r="N3322" s="11">
        <f t="shared" si="357"/>
        <v>0</v>
      </c>
      <c r="O3322" s="11">
        <f t="shared" si="358"/>
        <v>0</v>
      </c>
      <c r="P3322" s="11">
        <f t="shared" si="359"/>
        <v>0</v>
      </c>
      <c r="Q3322" s="11">
        <f t="shared" si="360"/>
        <v>1</v>
      </c>
      <c r="R3322" s="11">
        <f t="shared" si="361"/>
        <v>0</v>
      </c>
      <c r="S3322" s="11">
        <f t="shared" si="362"/>
        <v>0</v>
      </c>
      <c r="T3322" s="9">
        <f t="shared" si="363"/>
        <v>0</v>
      </c>
    </row>
    <row r="3323" spans="1:20" ht="15" customHeight="1" x14ac:dyDescent="0.75">
      <c r="A3323" s="10">
        <v>0</v>
      </c>
      <c r="B3323" s="11">
        <v>17700</v>
      </c>
      <c r="C3323" s="11">
        <v>10847</v>
      </c>
      <c r="D3323" s="11">
        <v>94611</v>
      </c>
      <c r="E3323" s="11">
        <v>14</v>
      </c>
      <c r="F3323" s="11">
        <v>0</v>
      </c>
      <c r="G3323" s="11">
        <v>1</v>
      </c>
      <c r="H3323" s="11">
        <v>271.39666705000002</v>
      </c>
      <c r="I3323" s="11">
        <v>0</v>
      </c>
      <c r="J3323" s="11">
        <v>22</v>
      </c>
      <c r="K3323" s="11">
        <v>27.283395303999999</v>
      </c>
      <c r="L3323" s="11" t="s">
        <v>13</v>
      </c>
      <c r="M3323" s="11" t="s">
        <v>14</v>
      </c>
      <c r="N3323" s="11">
        <f t="shared" si="357"/>
        <v>1</v>
      </c>
      <c r="O3323" s="11">
        <f t="shared" si="358"/>
        <v>0</v>
      </c>
      <c r="P3323" s="11">
        <f t="shared" si="359"/>
        <v>1</v>
      </c>
      <c r="Q3323" s="11">
        <f t="shared" si="360"/>
        <v>0</v>
      </c>
      <c r="R3323" s="11">
        <f t="shared" si="361"/>
        <v>0</v>
      </c>
      <c r="S3323" s="11">
        <f t="shared" si="362"/>
        <v>0</v>
      </c>
      <c r="T3323" s="9">
        <f t="shared" si="363"/>
        <v>271.39666705000002</v>
      </c>
    </row>
    <row r="3324" spans="1:20" ht="15" customHeight="1" x14ac:dyDescent="0.75">
      <c r="A3324" s="10">
        <v>0</v>
      </c>
      <c r="B3324" s="11">
        <v>17700</v>
      </c>
      <c r="C3324" s="11">
        <v>17480</v>
      </c>
      <c r="D3324" s="11">
        <v>41055</v>
      </c>
      <c r="E3324" s="11">
        <v>1</v>
      </c>
      <c r="F3324" s="11">
        <v>0</v>
      </c>
      <c r="G3324" s="11">
        <v>0</v>
      </c>
      <c r="H3324" s="11">
        <v>196.13193889999999</v>
      </c>
      <c r="I3324" s="11">
        <v>0</v>
      </c>
      <c r="J3324" s="11">
        <v>15</v>
      </c>
      <c r="K3324" s="11">
        <v>37.923659516999997</v>
      </c>
      <c r="L3324" s="11"/>
      <c r="M3324" s="11" t="s">
        <v>15</v>
      </c>
      <c r="N3324" s="11">
        <f t="shared" si="357"/>
        <v>0</v>
      </c>
      <c r="O3324" s="11">
        <f t="shared" si="358"/>
        <v>0</v>
      </c>
      <c r="P3324" s="11">
        <f t="shared" si="359"/>
        <v>0</v>
      </c>
      <c r="Q3324" s="11">
        <f t="shared" si="360"/>
        <v>1</v>
      </c>
      <c r="R3324" s="11">
        <f t="shared" si="361"/>
        <v>0</v>
      </c>
      <c r="S3324" s="11">
        <f t="shared" si="362"/>
        <v>0</v>
      </c>
      <c r="T3324" s="9">
        <f t="shared" si="363"/>
        <v>0</v>
      </c>
    </row>
    <row r="3325" spans="1:20" ht="15" customHeight="1" x14ac:dyDescent="0.75">
      <c r="A3325" s="10">
        <v>0</v>
      </c>
      <c r="B3325" s="11">
        <v>17700</v>
      </c>
      <c r="C3325" s="11">
        <v>64964</v>
      </c>
      <c r="D3325" s="11">
        <v>88856</v>
      </c>
      <c r="E3325" s="11">
        <v>5</v>
      </c>
      <c r="F3325" s="11">
        <v>0</v>
      </c>
      <c r="G3325" s="11">
        <v>0</v>
      </c>
      <c r="H3325" s="11">
        <v>114.66761830999999</v>
      </c>
      <c r="I3325" s="11">
        <v>0</v>
      </c>
      <c r="J3325" s="11">
        <v>19</v>
      </c>
      <c r="K3325" s="11">
        <v>21.933006318</v>
      </c>
      <c r="L3325" s="11" t="s">
        <v>20</v>
      </c>
      <c r="M3325" s="11" t="s">
        <v>15</v>
      </c>
      <c r="N3325" s="11">
        <f t="shared" si="357"/>
        <v>0</v>
      </c>
      <c r="O3325" s="11">
        <f t="shared" si="358"/>
        <v>0</v>
      </c>
      <c r="P3325" s="11">
        <f t="shared" si="359"/>
        <v>0</v>
      </c>
      <c r="Q3325" s="11">
        <f t="shared" si="360"/>
        <v>1</v>
      </c>
      <c r="R3325" s="11">
        <f t="shared" si="361"/>
        <v>0</v>
      </c>
      <c r="S3325" s="11">
        <f t="shared" si="362"/>
        <v>0</v>
      </c>
      <c r="T3325" s="9">
        <f t="shared" si="363"/>
        <v>0</v>
      </c>
    </row>
    <row r="3326" spans="1:20" ht="15" customHeight="1" x14ac:dyDescent="0.75">
      <c r="A3326" s="10">
        <v>0</v>
      </c>
      <c r="B3326" s="11">
        <v>17700</v>
      </c>
      <c r="C3326" s="11">
        <v>111612</v>
      </c>
      <c r="D3326" s="11">
        <v>128416</v>
      </c>
      <c r="E3326" s="11">
        <v>14</v>
      </c>
      <c r="F3326" s="11">
        <v>0</v>
      </c>
      <c r="G3326" s="11">
        <v>0</v>
      </c>
      <c r="H3326" s="11">
        <v>169.73348752999999</v>
      </c>
      <c r="I3326" s="11">
        <v>0</v>
      </c>
      <c r="J3326" s="11">
        <v>17</v>
      </c>
      <c r="K3326" s="11">
        <v>39.770628447999997</v>
      </c>
      <c r="L3326" s="11" t="s">
        <v>20</v>
      </c>
      <c r="M3326" s="11"/>
      <c r="N3326" s="11">
        <f t="shared" si="357"/>
        <v>0</v>
      </c>
      <c r="O3326" s="11">
        <f t="shared" si="358"/>
        <v>0</v>
      </c>
      <c r="P3326" s="11">
        <f t="shared" si="359"/>
        <v>0</v>
      </c>
      <c r="Q3326" s="11">
        <f t="shared" si="360"/>
        <v>0</v>
      </c>
      <c r="R3326" s="11">
        <f t="shared" si="361"/>
        <v>0</v>
      </c>
      <c r="S3326" s="11">
        <f t="shared" si="362"/>
        <v>0</v>
      </c>
      <c r="T3326" s="9">
        <f t="shared" si="363"/>
        <v>0</v>
      </c>
    </row>
    <row r="3327" spans="1:20" ht="15" customHeight="1" x14ac:dyDescent="0.75">
      <c r="A3327" s="10">
        <v>0</v>
      </c>
      <c r="B3327" s="11">
        <v>17700</v>
      </c>
      <c r="C3327" s="11">
        <v>93302</v>
      </c>
      <c r="D3327" s="11">
        <v>116668</v>
      </c>
      <c r="E3327" s="11">
        <v>20</v>
      </c>
      <c r="F3327" s="11">
        <v>0</v>
      </c>
      <c r="G3327" s="11">
        <v>0</v>
      </c>
      <c r="H3327" s="11">
        <v>283.04094598</v>
      </c>
      <c r="I3327" s="11">
        <v>0</v>
      </c>
      <c r="J3327" s="11">
        <v>16</v>
      </c>
      <c r="K3327" s="11">
        <v>25.225910201000001</v>
      </c>
      <c r="L3327" s="11" t="s">
        <v>20</v>
      </c>
      <c r="M3327" s="11" t="s">
        <v>14</v>
      </c>
      <c r="N3327" s="11">
        <f t="shared" si="357"/>
        <v>0</v>
      </c>
      <c r="O3327" s="11">
        <f t="shared" si="358"/>
        <v>0</v>
      </c>
      <c r="P3327" s="11">
        <f t="shared" si="359"/>
        <v>1</v>
      </c>
      <c r="Q3327" s="11">
        <f t="shared" si="360"/>
        <v>0</v>
      </c>
      <c r="R3327" s="11">
        <f t="shared" si="361"/>
        <v>0</v>
      </c>
      <c r="S3327" s="11">
        <f t="shared" si="362"/>
        <v>0</v>
      </c>
      <c r="T3327" s="9">
        <f t="shared" si="363"/>
        <v>0</v>
      </c>
    </row>
    <row r="3328" spans="1:20" ht="15" customHeight="1" x14ac:dyDescent="0.75">
      <c r="A3328" s="10">
        <v>0</v>
      </c>
      <c r="B3328" s="11">
        <v>17700</v>
      </c>
      <c r="C3328" s="11">
        <v>50886</v>
      </c>
      <c r="D3328" s="11">
        <v>106673</v>
      </c>
      <c r="E3328" s="11">
        <v>2</v>
      </c>
      <c r="F3328" s="11">
        <v>0</v>
      </c>
      <c r="G3328" s="11">
        <v>2</v>
      </c>
      <c r="H3328" s="11">
        <v>57.090659606000003</v>
      </c>
      <c r="I3328" s="11">
        <v>1</v>
      </c>
      <c r="J3328" s="11">
        <v>10</v>
      </c>
      <c r="K3328" s="11">
        <v>40.859113110000003</v>
      </c>
      <c r="L3328" s="11" t="s">
        <v>13</v>
      </c>
      <c r="M3328" s="11" t="s">
        <v>14</v>
      </c>
      <c r="N3328" s="11">
        <f t="shared" si="357"/>
        <v>1</v>
      </c>
      <c r="O3328" s="11">
        <f t="shared" si="358"/>
        <v>0</v>
      </c>
      <c r="P3328" s="11">
        <f t="shared" si="359"/>
        <v>1</v>
      </c>
      <c r="Q3328" s="11">
        <f t="shared" si="360"/>
        <v>0</v>
      </c>
      <c r="R3328" s="11">
        <f t="shared" si="361"/>
        <v>0</v>
      </c>
      <c r="S3328" s="11">
        <f t="shared" si="362"/>
        <v>0</v>
      </c>
      <c r="T3328" s="9">
        <f t="shared" si="363"/>
        <v>57.090659606000003</v>
      </c>
    </row>
    <row r="3329" spans="1:20" ht="15" customHeight="1" x14ac:dyDescent="0.75">
      <c r="A3329" s="10">
        <v>0</v>
      </c>
      <c r="B3329" s="11">
        <v>17700</v>
      </c>
      <c r="C3329" s="11">
        <v>60260</v>
      </c>
      <c r="D3329" s="11">
        <v>90196</v>
      </c>
      <c r="E3329" s="11">
        <v>11</v>
      </c>
      <c r="F3329" s="11">
        <v>0</v>
      </c>
      <c r="G3329" s="11">
        <v>1</v>
      </c>
      <c r="H3329" s="11">
        <v>177.85484553000001</v>
      </c>
      <c r="I3329" s="11">
        <v>0</v>
      </c>
      <c r="J3329" s="11">
        <v>14</v>
      </c>
      <c r="K3329" s="11">
        <v>29.607171109999999</v>
      </c>
      <c r="L3329" s="11" t="s">
        <v>13</v>
      </c>
      <c r="M3329" s="11" t="s">
        <v>18</v>
      </c>
      <c r="N3329" s="11">
        <f t="shared" si="357"/>
        <v>1</v>
      </c>
      <c r="O3329" s="11">
        <f t="shared" si="358"/>
        <v>0</v>
      </c>
      <c r="P3329" s="11">
        <f t="shared" si="359"/>
        <v>0</v>
      </c>
      <c r="Q3329" s="11">
        <f t="shared" si="360"/>
        <v>0</v>
      </c>
      <c r="R3329" s="11">
        <f t="shared" si="361"/>
        <v>0</v>
      </c>
      <c r="S3329" s="11">
        <f t="shared" si="362"/>
        <v>1</v>
      </c>
      <c r="T3329" s="9">
        <f t="shared" si="363"/>
        <v>177.85484553000001</v>
      </c>
    </row>
    <row r="3330" spans="1:20" ht="15" customHeight="1" x14ac:dyDescent="0.75">
      <c r="A3330" s="10">
        <v>0</v>
      </c>
      <c r="B3330" s="11">
        <v>17700</v>
      </c>
      <c r="C3330" s="11">
        <v>36253</v>
      </c>
      <c r="D3330" s="11">
        <v>57420</v>
      </c>
      <c r="E3330" s="11">
        <v>3</v>
      </c>
      <c r="F3330" s="11">
        <v>0</v>
      </c>
      <c r="G3330" s="11">
        <v>0</v>
      </c>
      <c r="H3330" s="11">
        <v>267.78350875000001</v>
      </c>
      <c r="I3330" s="11">
        <v>1</v>
      </c>
      <c r="J3330" s="11">
        <v>34</v>
      </c>
      <c r="K3330" s="11">
        <v>37.934570082999997</v>
      </c>
      <c r="L3330" s="11" t="s">
        <v>20</v>
      </c>
      <c r="M3330" s="11" t="s">
        <v>18</v>
      </c>
      <c r="N3330" s="11">
        <f t="shared" si="357"/>
        <v>0</v>
      </c>
      <c r="O3330" s="11">
        <f t="shared" si="358"/>
        <v>0</v>
      </c>
      <c r="P3330" s="11">
        <f t="shared" si="359"/>
        <v>0</v>
      </c>
      <c r="Q3330" s="11">
        <f t="shared" si="360"/>
        <v>0</v>
      </c>
      <c r="R3330" s="11">
        <f t="shared" si="361"/>
        <v>0</v>
      </c>
      <c r="S3330" s="11">
        <f t="shared" si="362"/>
        <v>1</v>
      </c>
      <c r="T3330" s="9">
        <f t="shared" si="363"/>
        <v>0</v>
      </c>
    </row>
    <row r="3331" spans="1:20" ht="15" customHeight="1" x14ac:dyDescent="0.75">
      <c r="A3331" s="10">
        <v>0</v>
      </c>
      <c r="B3331" s="11">
        <v>17700</v>
      </c>
      <c r="C3331" s="11"/>
      <c r="D3331" s="11">
        <v>56402</v>
      </c>
      <c r="E3331" s="11">
        <v>3</v>
      </c>
      <c r="F3331" s="11">
        <v>0</v>
      </c>
      <c r="G3331" s="11">
        <v>0</v>
      </c>
      <c r="H3331" s="11">
        <v>91.045748979999999</v>
      </c>
      <c r="I3331" s="11">
        <v>2</v>
      </c>
      <c r="J3331" s="11">
        <v>8</v>
      </c>
      <c r="K3331" s="11">
        <v>38.685506283000002</v>
      </c>
      <c r="L3331" s="11" t="s">
        <v>20</v>
      </c>
      <c r="M3331" s="11" t="s">
        <v>15</v>
      </c>
      <c r="N3331" s="11">
        <f t="shared" ref="N3331:N3394" si="364">IF(L3331="HomeImp",1,0)</f>
        <v>0</v>
      </c>
      <c r="O3331" s="11">
        <f t="shared" ref="O3331:O3394" si="365">IF(M3331="Mgr",1,0)</f>
        <v>0</v>
      </c>
      <c r="P3331" s="11">
        <f t="shared" ref="P3331:P3394" si="366">IF(M3331="Other",1,0)</f>
        <v>0</v>
      </c>
      <c r="Q3331" s="11">
        <f t="shared" ref="Q3331:Q3394" si="367">IF(M3331="Office",1,0)</f>
        <v>1</v>
      </c>
      <c r="R3331" s="11">
        <f t="shared" ref="R3331:R3394" si="368">IF(M3331="Sales",1,0)</f>
        <v>0</v>
      </c>
      <c r="S3331" s="11">
        <f t="shared" ref="S3331:S3394" si="369">IF(M3331="ProfExe",1,0)</f>
        <v>0</v>
      </c>
      <c r="T3331" s="9">
        <f t="shared" ref="T3331:T3394" si="370">H3331*N3331</f>
        <v>0</v>
      </c>
    </row>
    <row r="3332" spans="1:20" ht="15" customHeight="1" x14ac:dyDescent="0.75">
      <c r="A3332" s="10">
        <v>0</v>
      </c>
      <c r="B3332" s="11">
        <v>17700</v>
      </c>
      <c r="C3332" s="11">
        <v>107395</v>
      </c>
      <c r="D3332" s="11">
        <v>133433</v>
      </c>
      <c r="E3332" s="11">
        <v>6</v>
      </c>
      <c r="F3332" s="11">
        <v>0</v>
      </c>
      <c r="G3332" s="11">
        <v>0</v>
      </c>
      <c r="H3332" s="11">
        <v>96.157561735000002</v>
      </c>
      <c r="I3332" s="11">
        <v>0</v>
      </c>
      <c r="J3332" s="11">
        <v>13</v>
      </c>
      <c r="K3332" s="11">
        <v>27.592277380999999</v>
      </c>
      <c r="L3332" s="11" t="s">
        <v>20</v>
      </c>
      <c r="M3332" s="11" t="s">
        <v>18</v>
      </c>
      <c r="N3332" s="11">
        <f t="shared" si="364"/>
        <v>0</v>
      </c>
      <c r="O3332" s="11">
        <f t="shared" si="365"/>
        <v>0</v>
      </c>
      <c r="P3332" s="11">
        <f t="shared" si="366"/>
        <v>0</v>
      </c>
      <c r="Q3332" s="11">
        <f t="shared" si="367"/>
        <v>0</v>
      </c>
      <c r="R3332" s="11">
        <f t="shared" si="368"/>
        <v>0</v>
      </c>
      <c r="S3332" s="11">
        <f t="shared" si="369"/>
        <v>1</v>
      </c>
      <c r="T3332" s="9">
        <f t="shared" si="370"/>
        <v>0</v>
      </c>
    </row>
    <row r="3333" spans="1:20" ht="15" customHeight="1" x14ac:dyDescent="0.75">
      <c r="A3333" s="10">
        <v>0</v>
      </c>
      <c r="B3333" s="11">
        <v>17700</v>
      </c>
      <c r="C3333" s="11">
        <v>71399</v>
      </c>
      <c r="D3333" s="11">
        <v>96588</v>
      </c>
      <c r="E3333" s="11">
        <v>7</v>
      </c>
      <c r="F3333" s="11">
        <v>0</v>
      </c>
      <c r="G3333" s="11">
        <v>0</v>
      </c>
      <c r="H3333" s="11">
        <v>83.598531829999999</v>
      </c>
      <c r="I3333" s="11">
        <v>0</v>
      </c>
      <c r="J3333" s="11">
        <v>16</v>
      </c>
      <c r="K3333" s="11">
        <v>33.626585667999997</v>
      </c>
      <c r="L3333" s="11" t="s">
        <v>13</v>
      </c>
      <c r="M3333" s="11" t="s">
        <v>18</v>
      </c>
      <c r="N3333" s="11">
        <f t="shared" si="364"/>
        <v>1</v>
      </c>
      <c r="O3333" s="11">
        <f t="shared" si="365"/>
        <v>0</v>
      </c>
      <c r="P3333" s="11">
        <f t="shared" si="366"/>
        <v>0</v>
      </c>
      <c r="Q3333" s="11">
        <f t="shared" si="367"/>
        <v>0</v>
      </c>
      <c r="R3333" s="11">
        <f t="shared" si="368"/>
        <v>0</v>
      </c>
      <c r="S3333" s="11">
        <f t="shared" si="369"/>
        <v>1</v>
      </c>
      <c r="T3333" s="9">
        <f t="shared" si="370"/>
        <v>83.598531829999999</v>
      </c>
    </row>
    <row r="3334" spans="1:20" ht="15" customHeight="1" x14ac:dyDescent="0.75">
      <c r="A3334" s="10">
        <v>0</v>
      </c>
      <c r="B3334" s="11">
        <v>17700</v>
      </c>
      <c r="C3334" s="11">
        <v>98476</v>
      </c>
      <c r="D3334" s="11">
        <v>136319</v>
      </c>
      <c r="E3334" s="11">
        <v>2</v>
      </c>
      <c r="F3334" s="11"/>
      <c r="G3334" s="11"/>
      <c r="H3334" s="11">
        <v>110.73572858999999</v>
      </c>
      <c r="I3334" s="11">
        <v>3</v>
      </c>
      <c r="J3334" s="11">
        <v>16</v>
      </c>
      <c r="K3334" s="11">
        <v>32.221024839000002</v>
      </c>
      <c r="L3334" s="11" t="s">
        <v>20</v>
      </c>
      <c r="M3334" s="11" t="s">
        <v>15</v>
      </c>
      <c r="N3334" s="11">
        <f t="shared" si="364"/>
        <v>0</v>
      </c>
      <c r="O3334" s="11">
        <f t="shared" si="365"/>
        <v>0</v>
      </c>
      <c r="P3334" s="11">
        <f t="shared" si="366"/>
        <v>0</v>
      </c>
      <c r="Q3334" s="11">
        <f t="shared" si="367"/>
        <v>1</v>
      </c>
      <c r="R3334" s="11">
        <f t="shared" si="368"/>
        <v>0</v>
      </c>
      <c r="S3334" s="11">
        <f t="shared" si="369"/>
        <v>0</v>
      </c>
      <c r="T3334" s="9">
        <f t="shared" si="370"/>
        <v>0</v>
      </c>
    </row>
    <row r="3335" spans="1:20" ht="15" customHeight="1" x14ac:dyDescent="0.75">
      <c r="A3335" s="10">
        <v>0</v>
      </c>
      <c r="B3335" s="11">
        <v>17700</v>
      </c>
      <c r="C3335" s="11">
        <v>85150</v>
      </c>
      <c r="D3335" s="11">
        <v>113104</v>
      </c>
      <c r="E3335" s="11">
        <v>11</v>
      </c>
      <c r="F3335" s="11">
        <v>0</v>
      </c>
      <c r="G3335" s="11">
        <v>0</v>
      </c>
      <c r="H3335" s="11">
        <v>148.06525909999999</v>
      </c>
      <c r="I3335" s="11">
        <v>2</v>
      </c>
      <c r="J3335" s="11">
        <v>19</v>
      </c>
      <c r="K3335" s="11">
        <v>38.962872064000003</v>
      </c>
      <c r="L3335" s="11" t="s">
        <v>20</v>
      </c>
      <c r="M3335" s="11" t="s">
        <v>18</v>
      </c>
      <c r="N3335" s="11">
        <f t="shared" si="364"/>
        <v>0</v>
      </c>
      <c r="O3335" s="11">
        <f t="shared" si="365"/>
        <v>0</v>
      </c>
      <c r="P3335" s="11">
        <f t="shared" si="366"/>
        <v>0</v>
      </c>
      <c r="Q3335" s="11">
        <f t="shared" si="367"/>
        <v>0</v>
      </c>
      <c r="R3335" s="11">
        <f t="shared" si="368"/>
        <v>0</v>
      </c>
      <c r="S3335" s="11">
        <f t="shared" si="369"/>
        <v>1</v>
      </c>
      <c r="T3335" s="9">
        <f t="shared" si="370"/>
        <v>0</v>
      </c>
    </row>
    <row r="3336" spans="1:20" ht="15" customHeight="1" x14ac:dyDescent="0.75">
      <c r="A3336" s="10">
        <v>1</v>
      </c>
      <c r="B3336" s="11">
        <v>17700</v>
      </c>
      <c r="C3336" s="11">
        <v>58016</v>
      </c>
      <c r="D3336" s="11">
        <v>76416</v>
      </c>
      <c r="E3336" s="11">
        <v>4</v>
      </c>
      <c r="F3336" s="11">
        <v>0</v>
      </c>
      <c r="G3336" s="11">
        <v>0</v>
      </c>
      <c r="H3336" s="11">
        <v>28.011491753000001</v>
      </c>
      <c r="I3336" s="11">
        <v>5</v>
      </c>
      <c r="J3336" s="11">
        <v>10</v>
      </c>
      <c r="K3336" s="11">
        <v>41.463373328000003</v>
      </c>
      <c r="L3336" s="11" t="s">
        <v>20</v>
      </c>
      <c r="M3336" s="11" t="s">
        <v>15</v>
      </c>
      <c r="N3336" s="11">
        <f t="shared" si="364"/>
        <v>0</v>
      </c>
      <c r="O3336" s="11">
        <f t="shared" si="365"/>
        <v>0</v>
      </c>
      <c r="P3336" s="11">
        <f t="shared" si="366"/>
        <v>0</v>
      </c>
      <c r="Q3336" s="11">
        <f t="shared" si="367"/>
        <v>1</v>
      </c>
      <c r="R3336" s="11">
        <f t="shared" si="368"/>
        <v>0</v>
      </c>
      <c r="S3336" s="11">
        <f t="shared" si="369"/>
        <v>0</v>
      </c>
      <c r="T3336" s="9">
        <f t="shared" si="370"/>
        <v>0</v>
      </c>
    </row>
    <row r="3337" spans="1:20" ht="15" customHeight="1" x14ac:dyDescent="0.75">
      <c r="A3337" s="10">
        <v>0</v>
      </c>
      <c r="B3337" s="11">
        <v>17700</v>
      </c>
      <c r="C3337" s="11">
        <v>47064</v>
      </c>
      <c r="D3337" s="11">
        <v>71698</v>
      </c>
      <c r="E3337" s="11">
        <v>3</v>
      </c>
      <c r="F3337" s="11">
        <v>0</v>
      </c>
      <c r="G3337" s="11">
        <v>0</v>
      </c>
      <c r="H3337" s="11">
        <v>244.51806442</v>
      </c>
      <c r="I3337" s="11">
        <v>3</v>
      </c>
      <c r="J3337" s="11">
        <v>32</v>
      </c>
      <c r="K3337" s="11">
        <v>30.403203825999999</v>
      </c>
      <c r="L3337" s="11" t="s">
        <v>20</v>
      </c>
      <c r="M3337" s="11" t="s">
        <v>18</v>
      </c>
      <c r="N3337" s="11">
        <f t="shared" si="364"/>
        <v>0</v>
      </c>
      <c r="O3337" s="11">
        <f t="shared" si="365"/>
        <v>0</v>
      </c>
      <c r="P3337" s="11">
        <f t="shared" si="366"/>
        <v>0</v>
      </c>
      <c r="Q3337" s="11">
        <f t="shared" si="367"/>
        <v>0</v>
      </c>
      <c r="R3337" s="11">
        <f t="shared" si="368"/>
        <v>0</v>
      </c>
      <c r="S3337" s="11">
        <f t="shared" si="369"/>
        <v>1</v>
      </c>
      <c r="T3337" s="9">
        <f t="shared" si="370"/>
        <v>0</v>
      </c>
    </row>
    <row r="3338" spans="1:20" ht="15" customHeight="1" x14ac:dyDescent="0.75">
      <c r="A3338" s="10">
        <v>0</v>
      </c>
      <c r="B3338" s="11">
        <v>17700</v>
      </c>
      <c r="C3338" s="11"/>
      <c r="D3338" s="11">
        <v>55796</v>
      </c>
      <c r="E3338" s="11">
        <v>1</v>
      </c>
      <c r="F3338" s="11">
        <v>0</v>
      </c>
      <c r="G3338" s="11">
        <v>0</v>
      </c>
      <c r="H3338" s="11">
        <v>85.183412567000005</v>
      </c>
      <c r="I3338" s="11">
        <v>2</v>
      </c>
      <c r="J3338" s="11">
        <v>8</v>
      </c>
      <c r="K3338" s="11">
        <v>40.20948611</v>
      </c>
      <c r="L3338" s="11" t="s">
        <v>20</v>
      </c>
      <c r="M3338" s="11" t="s">
        <v>15</v>
      </c>
      <c r="N3338" s="11">
        <f t="shared" si="364"/>
        <v>0</v>
      </c>
      <c r="O3338" s="11">
        <f t="shared" si="365"/>
        <v>0</v>
      </c>
      <c r="P3338" s="11">
        <f t="shared" si="366"/>
        <v>0</v>
      </c>
      <c r="Q3338" s="11">
        <f t="shared" si="367"/>
        <v>1</v>
      </c>
      <c r="R3338" s="11">
        <f t="shared" si="368"/>
        <v>0</v>
      </c>
      <c r="S3338" s="11">
        <f t="shared" si="369"/>
        <v>0</v>
      </c>
      <c r="T3338" s="9">
        <f t="shared" si="370"/>
        <v>0</v>
      </c>
    </row>
    <row r="3339" spans="1:20" ht="15" customHeight="1" x14ac:dyDescent="0.75">
      <c r="A3339" s="10">
        <v>0</v>
      </c>
      <c r="B3339" s="11">
        <v>17700</v>
      </c>
      <c r="C3339" s="11">
        <v>56375</v>
      </c>
      <c r="D3339" s="11">
        <v>90435</v>
      </c>
      <c r="E3339" s="11">
        <v>0</v>
      </c>
      <c r="F3339" s="11">
        <v>0</v>
      </c>
      <c r="G3339" s="11">
        <v>0</v>
      </c>
      <c r="H3339" s="11">
        <v>70.225870314999995</v>
      </c>
      <c r="I3339" s="11">
        <v>0</v>
      </c>
      <c r="J3339" s="11">
        <v>23</v>
      </c>
      <c r="K3339" s="11">
        <v>36.023276772999999</v>
      </c>
      <c r="L3339" s="11" t="s">
        <v>20</v>
      </c>
      <c r="M3339" s="11" t="s">
        <v>15</v>
      </c>
      <c r="N3339" s="11">
        <f t="shared" si="364"/>
        <v>0</v>
      </c>
      <c r="O3339" s="11">
        <f t="shared" si="365"/>
        <v>0</v>
      </c>
      <c r="P3339" s="11">
        <f t="shared" si="366"/>
        <v>0</v>
      </c>
      <c r="Q3339" s="11">
        <f t="shared" si="367"/>
        <v>1</v>
      </c>
      <c r="R3339" s="11">
        <f t="shared" si="368"/>
        <v>0</v>
      </c>
      <c r="S3339" s="11">
        <f t="shared" si="369"/>
        <v>0</v>
      </c>
      <c r="T3339" s="9">
        <f t="shared" si="370"/>
        <v>0</v>
      </c>
    </row>
    <row r="3340" spans="1:20" ht="15" customHeight="1" x14ac:dyDescent="0.75">
      <c r="A3340" s="10">
        <v>0</v>
      </c>
      <c r="B3340" s="11">
        <v>17700</v>
      </c>
      <c r="C3340" s="11">
        <v>72911</v>
      </c>
      <c r="D3340" s="11">
        <v>97317</v>
      </c>
      <c r="E3340" s="11">
        <v>1</v>
      </c>
      <c r="F3340" s="11">
        <v>0</v>
      </c>
      <c r="G3340" s="11">
        <v>0</v>
      </c>
      <c r="H3340" s="11">
        <v>82.398383789999997</v>
      </c>
      <c r="I3340" s="11">
        <v>0</v>
      </c>
      <c r="J3340" s="11">
        <v>17</v>
      </c>
      <c r="K3340" s="11">
        <v>25.329250866999999</v>
      </c>
      <c r="L3340" s="11" t="s">
        <v>20</v>
      </c>
      <c r="M3340" s="11" t="s">
        <v>17</v>
      </c>
      <c r="N3340" s="11">
        <f t="shared" si="364"/>
        <v>0</v>
      </c>
      <c r="O3340" s="11">
        <f t="shared" si="365"/>
        <v>1</v>
      </c>
      <c r="P3340" s="11">
        <f t="shared" si="366"/>
        <v>0</v>
      </c>
      <c r="Q3340" s="11">
        <f t="shared" si="367"/>
        <v>0</v>
      </c>
      <c r="R3340" s="11">
        <f t="shared" si="368"/>
        <v>0</v>
      </c>
      <c r="S3340" s="11">
        <f t="shared" si="369"/>
        <v>0</v>
      </c>
      <c r="T3340" s="9">
        <f t="shared" si="370"/>
        <v>0</v>
      </c>
    </row>
    <row r="3341" spans="1:20" ht="15" customHeight="1" x14ac:dyDescent="0.75">
      <c r="A3341" s="10">
        <v>0</v>
      </c>
      <c r="B3341" s="11">
        <v>17700</v>
      </c>
      <c r="C3341" s="11">
        <v>82302</v>
      </c>
      <c r="D3341" s="11">
        <v>111228</v>
      </c>
      <c r="E3341" s="11">
        <v>4</v>
      </c>
      <c r="F3341" s="11">
        <v>0</v>
      </c>
      <c r="G3341" s="11">
        <v>0</v>
      </c>
      <c r="H3341" s="11">
        <v>118.4559036</v>
      </c>
      <c r="I3341" s="11">
        <v>0</v>
      </c>
      <c r="J3341" s="11">
        <v>25</v>
      </c>
      <c r="K3341" s="11">
        <v>37.160561203999997</v>
      </c>
      <c r="L3341" s="11" t="s">
        <v>13</v>
      </c>
      <c r="M3341" s="11" t="s">
        <v>18</v>
      </c>
      <c r="N3341" s="11">
        <f t="shared" si="364"/>
        <v>1</v>
      </c>
      <c r="O3341" s="11">
        <f t="shared" si="365"/>
        <v>0</v>
      </c>
      <c r="P3341" s="11">
        <f t="shared" si="366"/>
        <v>0</v>
      </c>
      <c r="Q3341" s="11">
        <f t="shared" si="367"/>
        <v>0</v>
      </c>
      <c r="R3341" s="11">
        <f t="shared" si="368"/>
        <v>0</v>
      </c>
      <c r="S3341" s="11">
        <f t="shared" si="369"/>
        <v>1</v>
      </c>
      <c r="T3341" s="9">
        <f t="shared" si="370"/>
        <v>118.4559036</v>
      </c>
    </row>
    <row r="3342" spans="1:20" ht="15" customHeight="1" x14ac:dyDescent="0.75">
      <c r="A3342" s="10">
        <v>0</v>
      </c>
      <c r="B3342" s="11">
        <v>17800</v>
      </c>
      <c r="C3342" s="11">
        <v>61494</v>
      </c>
      <c r="D3342" s="11">
        <v>85864</v>
      </c>
      <c r="E3342" s="11">
        <v>2</v>
      </c>
      <c r="F3342" s="11">
        <v>0</v>
      </c>
      <c r="G3342" s="11">
        <v>0</v>
      </c>
      <c r="H3342" s="11">
        <v>303.83765082000002</v>
      </c>
      <c r="I3342" s="11">
        <v>3</v>
      </c>
      <c r="J3342" s="11">
        <v>15</v>
      </c>
      <c r="K3342" s="11">
        <v>40.246312084000003</v>
      </c>
      <c r="L3342" s="11" t="s">
        <v>20</v>
      </c>
      <c r="M3342" s="11" t="s">
        <v>14</v>
      </c>
      <c r="N3342" s="11">
        <f t="shared" si="364"/>
        <v>0</v>
      </c>
      <c r="O3342" s="11">
        <f t="shared" si="365"/>
        <v>0</v>
      </c>
      <c r="P3342" s="11">
        <f t="shared" si="366"/>
        <v>1</v>
      </c>
      <c r="Q3342" s="11">
        <f t="shared" si="367"/>
        <v>0</v>
      </c>
      <c r="R3342" s="11">
        <f t="shared" si="368"/>
        <v>0</v>
      </c>
      <c r="S3342" s="11">
        <f t="shared" si="369"/>
        <v>0</v>
      </c>
      <c r="T3342" s="9">
        <f t="shared" si="370"/>
        <v>0</v>
      </c>
    </row>
    <row r="3343" spans="1:20" ht="15" customHeight="1" x14ac:dyDescent="0.75">
      <c r="A3343" s="10">
        <v>0</v>
      </c>
      <c r="B3343" s="11">
        <v>17800</v>
      </c>
      <c r="C3343" s="11">
        <v>38770</v>
      </c>
      <c r="D3343" s="11">
        <v>64357</v>
      </c>
      <c r="E3343" s="11">
        <v>17</v>
      </c>
      <c r="F3343" s="11">
        <v>0</v>
      </c>
      <c r="G3343" s="11">
        <v>0</v>
      </c>
      <c r="H3343" s="11">
        <v>282.93578459999998</v>
      </c>
      <c r="I3343" s="11">
        <v>0</v>
      </c>
      <c r="J3343" s="11">
        <v>21</v>
      </c>
      <c r="K3343" s="11">
        <v>27.97949547</v>
      </c>
      <c r="L3343" s="11" t="s">
        <v>20</v>
      </c>
      <c r="M3343" s="11" t="s">
        <v>14</v>
      </c>
      <c r="N3343" s="11">
        <f t="shared" si="364"/>
        <v>0</v>
      </c>
      <c r="O3343" s="11">
        <f t="shared" si="365"/>
        <v>0</v>
      </c>
      <c r="P3343" s="11">
        <f t="shared" si="366"/>
        <v>1</v>
      </c>
      <c r="Q3343" s="11">
        <f t="shared" si="367"/>
        <v>0</v>
      </c>
      <c r="R3343" s="11">
        <f t="shared" si="368"/>
        <v>0</v>
      </c>
      <c r="S3343" s="11">
        <f t="shared" si="369"/>
        <v>0</v>
      </c>
      <c r="T3343" s="9">
        <f t="shared" si="370"/>
        <v>0</v>
      </c>
    </row>
    <row r="3344" spans="1:20" ht="15" customHeight="1" x14ac:dyDescent="0.75">
      <c r="A3344" s="10">
        <v>0</v>
      </c>
      <c r="B3344" s="11">
        <v>17800</v>
      </c>
      <c r="C3344" s="11">
        <v>39686</v>
      </c>
      <c r="D3344" s="11">
        <v>67246</v>
      </c>
      <c r="E3344" s="11">
        <v>5</v>
      </c>
      <c r="F3344" s="11">
        <v>0</v>
      </c>
      <c r="G3344" s="11">
        <v>0</v>
      </c>
      <c r="H3344" s="11">
        <v>114.18355498</v>
      </c>
      <c r="I3344" s="11">
        <v>1</v>
      </c>
      <c r="J3344" s="11">
        <v>10</v>
      </c>
      <c r="K3344" s="11">
        <v>27.575809699000001</v>
      </c>
      <c r="L3344" s="11" t="s">
        <v>20</v>
      </c>
      <c r="M3344" s="11"/>
      <c r="N3344" s="11">
        <f t="shared" si="364"/>
        <v>0</v>
      </c>
      <c r="O3344" s="11">
        <f t="shared" si="365"/>
        <v>0</v>
      </c>
      <c r="P3344" s="11">
        <f t="shared" si="366"/>
        <v>0</v>
      </c>
      <c r="Q3344" s="11">
        <f t="shared" si="367"/>
        <v>0</v>
      </c>
      <c r="R3344" s="11">
        <f t="shared" si="368"/>
        <v>0</v>
      </c>
      <c r="S3344" s="11">
        <f t="shared" si="369"/>
        <v>0</v>
      </c>
      <c r="T3344" s="9">
        <f t="shared" si="370"/>
        <v>0</v>
      </c>
    </row>
    <row r="3345" spans="1:20" ht="15" customHeight="1" x14ac:dyDescent="0.75">
      <c r="A3345" s="10">
        <v>0</v>
      </c>
      <c r="B3345" s="11">
        <v>17800</v>
      </c>
      <c r="C3345" s="11">
        <v>83080</v>
      </c>
      <c r="D3345" s="11">
        <v>108348</v>
      </c>
      <c r="E3345" s="11">
        <v>1</v>
      </c>
      <c r="F3345" s="11">
        <v>0</v>
      </c>
      <c r="G3345" s="11">
        <v>0</v>
      </c>
      <c r="H3345" s="11">
        <v>132.60986080000001</v>
      </c>
      <c r="I3345" s="11">
        <v>0</v>
      </c>
      <c r="J3345" s="11">
        <v>25</v>
      </c>
      <c r="K3345" s="11">
        <v>36.459087678000003</v>
      </c>
      <c r="L3345" s="11" t="s">
        <v>13</v>
      </c>
      <c r="M3345" s="11" t="s">
        <v>18</v>
      </c>
      <c r="N3345" s="11">
        <f t="shared" si="364"/>
        <v>1</v>
      </c>
      <c r="O3345" s="11">
        <f t="shared" si="365"/>
        <v>0</v>
      </c>
      <c r="P3345" s="11">
        <f t="shared" si="366"/>
        <v>0</v>
      </c>
      <c r="Q3345" s="11">
        <f t="shared" si="367"/>
        <v>0</v>
      </c>
      <c r="R3345" s="11">
        <f t="shared" si="368"/>
        <v>0</v>
      </c>
      <c r="S3345" s="11">
        <f t="shared" si="369"/>
        <v>1</v>
      </c>
      <c r="T3345" s="9">
        <f t="shared" si="370"/>
        <v>132.60986080000001</v>
      </c>
    </row>
    <row r="3346" spans="1:20" ht="15" customHeight="1" x14ac:dyDescent="0.75">
      <c r="A3346" s="10">
        <v>0</v>
      </c>
      <c r="B3346" s="11">
        <v>17800</v>
      </c>
      <c r="C3346" s="11"/>
      <c r="D3346" s="11">
        <v>95639</v>
      </c>
      <c r="E3346" s="11"/>
      <c r="F3346" s="11">
        <v>0</v>
      </c>
      <c r="G3346" s="11">
        <v>0</v>
      </c>
      <c r="H3346" s="11">
        <v>179.84935161000001</v>
      </c>
      <c r="I3346" s="11">
        <v>1</v>
      </c>
      <c r="J3346" s="11">
        <v>9</v>
      </c>
      <c r="K3346" s="11">
        <v>33.142257221999998</v>
      </c>
      <c r="L3346" s="11"/>
      <c r="M3346" s="11" t="s">
        <v>14</v>
      </c>
      <c r="N3346" s="11">
        <f t="shared" si="364"/>
        <v>0</v>
      </c>
      <c r="O3346" s="11">
        <f t="shared" si="365"/>
        <v>0</v>
      </c>
      <c r="P3346" s="11">
        <f t="shared" si="366"/>
        <v>1</v>
      </c>
      <c r="Q3346" s="11">
        <f t="shared" si="367"/>
        <v>0</v>
      </c>
      <c r="R3346" s="11">
        <f t="shared" si="368"/>
        <v>0</v>
      </c>
      <c r="S3346" s="11">
        <f t="shared" si="369"/>
        <v>0</v>
      </c>
      <c r="T3346" s="9">
        <f t="shared" si="370"/>
        <v>0</v>
      </c>
    </row>
    <row r="3347" spans="1:20" ht="15" customHeight="1" x14ac:dyDescent="0.75">
      <c r="A3347" s="10">
        <v>0</v>
      </c>
      <c r="B3347" s="11">
        <v>17800</v>
      </c>
      <c r="C3347" s="11">
        <v>107736</v>
      </c>
      <c r="D3347" s="11">
        <v>113100</v>
      </c>
      <c r="E3347" s="11">
        <v>1</v>
      </c>
      <c r="F3347" s="11">
        <v>0</v>
      </c>
      <c r="G3347" s="11">
        <v>0</v>
      </c>
      <c r="H3347" s="11">
        <v>135.12322488999999</v>
      </c>
      <c r="I3347" s="11">
        <v>2</v>
      </c>
      <c r="J3347" s="11">
        <v>20</v>
      </c>
      <c r="K3347" s="11">
        <v>38.937112237999997</v>
      </c>
      <c r="L3347" s="11" t="s">
        <v>20</v>
      </c>
      <c r="M3347" s="11" t="s">
        <v>14</v>
      </c>
      <c r="N3347" s="11">
        <f t="shared" si="364"/>
        <v>0</v>
      </c>
      <c r="O3347" s="11">
        <f t="shared" si="365"/>
        <v>0</v>
      </c>
      <c r="P3347" s="11">
        <f t="shared" si="366"/>
        <v>1</v>
      </c>
      <c r="Q3347" s="11">
        <f t="shared" si="367"/>
        <v>0</v>
      </c>
      <c r="R3347" s="11">
        <f t="shared" si="368"/>
        <v>0</v>
      </c>
      <c r="S3347" s="11">
        <f t="shared" si="369"/>
        <v>0</v>
      </c>
      <c r="T3347" s="9">
        <f t="shared" si="370"/>
        <v>0</v>
      </c>
    </row>
    <row r="3348" spans="1:20" ht="15" customHeight="1" x14ac:dyDescent="0.75">
      <c r="A3348" s="10">
        <v>0</v>
      </c>
      <c r="B3348" s="11">
        <v>17800</v>
      </c>
      <c r="C3348" s="11">
        <v>56956</v>
      </c>
      <c r="D3348" s="11">
        <v>74305</v>
      </c>
      <c r="E3348" s="11">
        <v>0</v>
      </c>
      <c r="F3348" s="11">
        <v>0</v>
      </c>
      <c r="G3348" s="11">
        <v>0</v>
      </c>
      <c r="H3348" s="11">
        <v>187.18332939000001</v>
      </c>
      <c r="I3348" s="11">
        <v>0</v>
      </c>
      <c r="J3348" s="11">
        <v>24</v>
      </c>
      <c r="K3348" s="11">
        <v>31.817471915999999</v>
      </c>
      <c r="L3348" s="11" t="s">
        <v>20</v>
      </c>
      <c r="M3348" s="11" t="s">
        <v>15</v>
      </c>
      <c r="N3348" s="11">
        <f t="shared" si="364"/>
        <v>0</v>
      </c>
      <c r="O3348" s="11">
        <f t="shared" si="365"/>
        <v>0</v>
      </c>
      <c r="P3348" s="11">
        <f t="shared" si="366"/>
        <v>0</v>
      </c>
      <c r="Q3348" s="11">
        <f t="shared" si="367"/>
        <v>1</v>
      </c>
      <c r="R3348" s="11">
        <f t="shared" si="368"/>
        <v>0</v>
      </c>
      <c r="S3348" s="11">
        <f t="shared" si="369"/>
        <v>0</v>
      </c>
      <c r="T3348" s="9">
        <f t="shared" si="370"/>
        <v>0</v>
      </c>
    </row>
    <row r="3349" spans="1:20" ht="15" customHeight="1" x14ac:dyDescent="0.75">
      <c r="A3349" s="10">
        <v>0</v>
      </c>
      <c r="B3349" s="11">
        <v>17800</v>
      </c>
      <c r="C3349" s="11">
        <v>60611</v>
      </c>
      <c r="D3349" s="11">
        <v>89943</v>
      </c>
      <c r="E3349" s="11">
        <v>29</v>
      </c>
      <c r="F3349" s="11">
        <v>0</v>
      </c>
      <c r="G3349" s="11">
        <v>0</v>
      </c>
      <c r="H3349" s="11">
        <v>208.46653703999999</v>
      </c>
      <c r="I3349" s="11">
        <v>0</v>
      </c>
      <c r="J3349" s="11">
        <v>21</v>
      </c>
      <c r="K3349" s="11">
        <v>30.813240587999999</v>
      </c>
      <c r="L3349" s="11" t="s">
        <v>20</v>
      </c>
      <c r="M3349" s="11" t="s">
        <v>15</v>
      </c>
      <c r="N3349" s="11">
        <f t="shared" si="364"/>
        <v>0</v>
      </c>
      <c r="O3349" s="11">
        <f t="shared" si="365"/>
        <v>0</v>
      </c>
      <c r="P3349" s="11">
        <f t="shared" si="366"/>
        <v>0</v>
      </c>
      <c r="Q3349" s="11">
        <f t="shared" si="367"/>
        <v>1</v>
      </c>
      <c r="R3349" s="11">
        <f t="shared" si="368"/>
        <v>0</v>
      </c>
      <c r="S3349" s="11">
        <f t="shared" si="369"/>
        <v>0</v>
      </c>
      <c r="T3349" s="9">
        <f t="shared" si="370"/>
        <v>0</v>
      </c>
    </row>
    <row r="3350" spans="1:20" ht="15" customHeight="1" x14ac:dyDescent="0.75">
      <c r="A3350" s="10">
        <v>0</v>
      </c>
      <c r="B3350" s="11">
        <v>17800</v>
      </c>
      <c r="C3350" s="11">
        <v>58942</v>
      </c>
      <c r="D3350" s="11">
        <v>91483</v>
      </c>
      <c r="E3350" s="11">
        <v>5</v>
      </c>
      <c r="F3350" s="11">
        <v>0</v>
      </c>
      <c r="G3350" s="11">
        <v>0</v>
      </c>
      <c r="H3350" s="11">
        <v>123.73667435</v>
      </c>
      <c r="I3350" s="11">
        <v>0</v>
      </c>
      <c r="J3350" s="11">
        <v>13</v>
      </c>
      <c r="K3350" s="11">
        <v>28.155959991</v>
      </c>
      <c r="L3350" s="11" t="s">
        <v>13</v>
      </c>
      <c r="M3350" s="11" t="s">
        <v>18</v>
      </c>
      <c r="N3350" s="11">
        <f t="shared" si="364"/>
        <v>1</v>
      </c>
      <c r="O3350" s="11">
        <f t="shared" si="365"/>
        <v>0</v>
      </c>
      <c r="P3350" s="11">
        <f t="shared" si="366"/>
        <v>0</v>
      </c>
      <c r="Q3350" s="11">
        <f t="shared" si="367"/>
        <v>0</v>
      </c>
      <c r="R3350" s="11">
        <f t="shared" si="368"/>
        <v>0</v>
      </c>
      <c r="S3350" s="11">
        <f t="shared" si="369"/>
        <v>1</v>
      </c>
      <c r="T3350" s="9">
        <f t="shared" si="370"/>
        <v>123.73667435</v>
      </c>
    </row>
    <row r="3351" spans="1:20" ht="15" customHeight="1" x14ac:dyDescent="0.75">
      <c r="A3351" s="10">
        <v>0</v>
      </c>
      <c r="B3351" s="11">
        <v>17800</v>
      </c>
      <c r="C3351" s="11">
        <v>68889</v>
      </c>
      <c r="D3351" s="11">
        <v>85642</v>
      </c>
      <c r="E3351" s="11">
        <v>0</v>
      </c>
      <c r="F3351" s="11">
        <v>2</v>
      </c>
      <c r="G3351" s="11">
        <v>2</v>
      </c>
      <c r="H3351" s="11">
        <v>105.76796088</v>
      </c>
      <c r="I3351" s="11">
        <v>2</v>
      </c>
      <c r="J3351" s="11">
        <v>25</v>
      </c>
      <c r="K3351" s="11">
        <v>34.629922008999998</v>
      </c>
      <c r="L3351" s="11" t="s">
        <v>20</v>
      </c>
      <c r="M3351" s="11" t="s">
        <v>14</v>
      </c>
      <c r="N3351" s="11">
        <f t="shared" si="364"/>
        <v>0</v>
      </c>
      <c r="O3351" s="11">
        <f t="shared" si="365"/>
        <v>0</v>
      </c>
      <c r="P3351" s="11">
        <f t="shared" si="366"/>
        <v>1</v>
      </c>
      <c r="Q3351" s="11">
        <f t="shared" si="367"/>
        <v>0</v>
      </c>
      <c r="R3351" s="11">
        <f t="shared" si="368"/>
        <v>0</v>
      </c>
      <c r="S3351" s="11">
        <f t="shared" si="369"/>
        <v>0</v>
      </c>
      <c r="T3351" s="9">
        <f t="shared" si="370"/>
        <v>0</v>
      </c>
    </row>
    <row r="3352" spans="1:20" ht="15" customHeight="1" x14ac:dyDescent="0.75">
      <c r="A3352" s="10">
        <v>0</v>
      </c>
      <c r="B3352" s="11">
        <v>17800</v>
      </c>
      <c r="C3352" s="11">
        <v>100277</v>
      </c>
      <c r="D3352" s="11">
        <v>163702</v>
      </c>
      <c r="E3352" s="11"/>
      <c r="F3352" s="11">
        <v>1</v>
      </c>
      <c r="G3352" s="11"/>
      <c r="H3352" s="11">
        <v>256.85447120999999</v>
      </c>
      <c r="I3352" s="11"/>
      <c r="J3352" s="11">
        <v>24</v>
      </c>
      <c r="K3352" s="11">
        <v>36.354036448999999</v>
      </c>
      <c r="L3352" s="11"/>
      <c r="M3352" s="11" t="s">
        <v>14</v>
      </c>
      <c r="N3352" s="11">
        <f t="shared" si="364"/>
        <v>0</v>
      </c>
      <c r="O3352" s="11">
        <f t="shared" si="365"/>
        <v>0</v>
      </c>
      <c r="P3352" s="11">
        <f t="shared" si="366"/>
        <v>1</v>
      </c>
      <c r="Q3352" s="11">
        <f t="shared" si="367"/>
        <v>0</v>
      </c>
      <c r="R3352" s="11">
        <f t="shared" si="368"/>
        <v>0</v>
      </c>
      <c r="S3352" s="11">
        <f t="shared" si="369"/>
        <v>0</v>
      </c>
      <c r="T3352" s="9">
        <f t="shared" si="370"/>
        <v>0</v>
      </c>
    </row>
    <row r="3353" spans="1:20" ht="15" customHeight="1" x14ac:dyDescent="0.75">
      <c r="A3353" s="10">
        <v>0</v>
      </c>
      <c r="B3353" s="11">
        <v>17800</v>
      </c>
      <c r="C3353" s="11">
        <v>51689</v>
      </c>
      <c r="D3353" s="11">
        <v>115660</v>
      </c>
      <c r="E3353" s="11">
        <v>16</v>
      </c>
      <c r="F3353" s="11">
        <v>0</v>
      </c>
      <c r="G3353" s="11">
        <v>0</v>
      </c>
      <c r="H3353" s="11">
        <v>270.04499102</v>
      </c>
      <c r="I3353" s="11">
        <v>0</v>
      </c>
      <c r="J3353" s="11">
        <v>19</v>
      </c>
      <c r="K3353" s="11">
        <v>27.467001804999999</v>
      </c>
      <c r="L3353" s="11" t="s">
        <v>20</v>
      </c>
      <c r="M3353" s="11" t="s">
        <v>18</v>
      </c>
      <c r="N3353" s="11">
        <f t="shared" si="364"/>
        <v>0</v>
      </c>
      <c r="O3353" s="11">
        <f t="shared" si="365"/>
        <v>0</v>
      </c>
      <c r="P3353" s="11">
        <f t="shared" si="366"/>
        <v>0</v>
      </c>
      <c r="Q3353" s="11">
        <f t="shared" si="367"/>
        <v>0</v>
      </c>
      <c r="R3353" s="11">
        <f t="shared" si="368"/>
        <v>0</v>
      </c>
      <c r="S3353" s="11">
        <f t="shared" si="369"/>
        <v>1</v>
      </c>
      <c r="T3353" s="9">
        <f t="shared" si="370"/>
        <v>0</v>
      </c>
    </row>
    <row r="3354" spans="1:20" ht="15" customHeight="1" x14ac:dyDescent="0.75">
      <c r="A3354" s="10">
        <v>0</v>
      </c>
      <c r="B3354" s="11">
        <v>17800</v>
      </c>
      <c r="C3354" s="11">
        <v>137169</v>
      </c>
      <c r="D3354" s="11">
        <v>182280</v>
      </c>
      <c r="E3354" s="11">
        <v>12</v>
      </c>
      <c r="F3354" s="11">
        <v>0</v>
      </c>
      <c r="G3354" s="11">
        <v>0</v>
      </c>
      <c r="H3354" s="11">
        <v>241.37530713999999</v>
      </c>
      <c r="I3354" s="11">
        <v>0</v>
      </c>
      <c r="J3354" s="11">
        <v>21</v>
      </c>
      <c r="K3354" s="11">
        <v>28.846448119000001</v>
      </c>
      <c r="L3354" s="11" t="s">
        <v>20</v>
      </c>
      <c r="M3354" s="11" t="s">
        <v>17</v>
      </c>
      <c r="N3354" s="11">
        <f t="shared" si="364"/>
        <v>0</v>
      </c>
      <c r="O3354" s="11">
        <f t="shared" si="365"/>
        <v>1</v>
      </c>
      <c r="P3354" s="11">
        <f t="shared" si="366"/>
        <v>0</v>
      </c>
      <c r="Q3354" s="11">
        <f t="shared" si="367"/>
        <v>0</v>
      </c>
      <c r="R3354" s="11">
        <f t="shared" si="368"/>
        <v>0</v>
      </c>
      <c r="S3354" s="11">
        <f t="shared" si="369"/>
        <v>0</v>
      </c>
      <c r="T3354" s="9">
        <f t="shared" si="370"/>
        <v>0</v>
      </c>
    </row>
    <row r="3355" spans="1:20" ht="15" customHeight="1" x14ac:dyDescent="0.75">
      <c r="A3355" s="10">
        <v>0</v>
      </c>
      <c r="B3355" s="11">
        <v>17800</v>
      </c>
      <c r="C3355" s="11">
        <v>13839</v>
      </c>
      <c r="D3355" s="11">
        <v>171378</v>
      </c>
      <c r="E3355" s="11">
        <v>23</v>
      </c>
      <c r="F3355" s="11">
        <v>0</v>
      </c>
      <c r="G3355" s="11">
        <v>0</v>
      </c>
      <c r="H3355" s="11">
        <v>86.702624803000006</v>
      </c>
      <c r="I3355" s="11">
        <v>2</v>
      </c>
      <c r="J3355" s="11">
        <v>21</v>
      </c>
      <c r="K3355" s="11">
        <v>31.359609533</v>
      </c>
      <c r="L3355" s="11" t="s">
        <v>13</v>
      </c>
      <c r="M3355" s="11" t="s">
        <v>17</v>
      </c>
      <c r="N3355" s="11">
        <f t="shared" si="364"/>
        <v>1</v>
      </c>
      <c r="O3355" s="11">
        <f t="shared" si="365"/>
        <v>1</v>
      </c>
      <c r="P3355" s="11">
        <f t="shared" si="366"/>
        <v>0</v>
      </c>
      <c r="Q3355" s="11">
        <f t="shared" si="367"/>
        <v>0</v>
      </c>
      <c r="R3355" s="11">
        <f t="shared" si="368"/>
        <v>0</v>
      </c>
      <c r="S3355" s="11">
        <f t="shared" si="369"/>
        <v>0</v>
      </c>
      <c r="T3355" s="9">
        <f t="shared" si="370"/>
        <v>86.702624803000006</v>
      </c>
    </row>
    <row r="3356" spans="1:20" ht="15" customHeight="1" x14ac:dyDescent="0.75">
      <c r="A3356" s="10">
        <v>0</v>
      </c>
      <c r="B3356" s="11">
        <v>17800</v>
      </c>
      <c r="C3356" s="11">
        <v>13660</v>
      </c>
      <c r="D3356" s="11">
        <v>173360</v>
      </c>
      <c r="E3356" s="11">
        <v>23</v>
      </c>
      <c r="F3356" s="11">
        <v>0</v>
      </c>
      <c r="G3356" s="11">
        <v>0</v>
      </c>
      <c r="H3356" s="11">
        <v>78.838898800999999</v>
      </c>
      <c r="I3356" s="11">
        <v>2</v>
      </c>
      <c r="J3356" s="11">
        <v>21</v>
      </c>
      <c r="K3356" s="11">
        <v>30.062792323</v>
      </c>
      <c r="L3356" s="11" t="s">
        <v>13</v>
      </c>
      <c r="M3356" s="11" t="s">
        <v>17</v>
      </c>
      <c r="N3356" s="11">
        <f t="shared" si="364"/>
        <v>1</v>
      </c>
      <c r="O3356" s="11">
        <f t="shared" si="365"/>
        <v>1</v>
      </c>
      <c r="P3356" s="11">
        <f t="shared" si="366"/>
        <v>0</v>
      </c>
      <c r="Q3356" s="11">
        <f t="shared" si="367"/>
        <v>0</v>
      </c>
      <c r="R3356" s="11">
        <f t="shared" si="368"/>
        <v>0</v>
      </c>
      <c r="S3356" s="11">
        <f t="shared" si="369"/>
        <v>0</v>
      </c>
      <c r="T3356" s="9">
        <f t="shared" si="370"/>
        <v>78.838898800999999</v>
      </c>
    </row>
    <row r="3357" spans="1:20" ht="15" customHeight="1" x14ac:dyDescent="0.75">
      <c r="A3357" s="10">
        <v>0</v>
      </c>
      <c r="B3357" s="11">
        <v>17800</v>
      </c>
      <c r="C3357" s="11">
        <v>8642</v>
      </c>
      <c r="D3357" s="11">
        <v>88369</v>
      </c>
      <c r="E3357" s="11">
        <v>13</v>
      </c>
      <c r="F3357" s="11">
        <v>0</v>
      </c>
      <c r="G3357" s="11">
        <v>0</v>
      </c>
      <c r="H3357" s="11">
        <v>265.02210302999998</v>
      </c>
      <c r="I3357" s="11">
        <v>0</v>
      </c>
      <c r="J3357" s="11">
        <v>22</v>
      </c>
      <c r="K3357" s="11">
        <v>26.480792367999999</v>
      </c>
      <c r="L3357" s="11" t="s">
        <v>13</v>
      </c>
      <c r="M3357" s="11" t="s">
        <v>14</v>
      </c>
      <c r="N3357" s="11">
        <f t="shared" si="364"/>
        <v>1</v>
      </c>
      <c r="O3357" s="11">
        <f t="shared" si="365"/>
        <v>0</v>
      </c>
      <c r="P3357" s="11">
        <f t="shared" si="366"/>
        <v>1</v>
      </c>
      <c r="Q3357" s="11">
        <f t="shared" si="367"/>
        <v>0</v>
      </c>
      <c r="R3357" s="11">
        <f t="shared" si="368"/>
        <v>0</v>
      </c>
      <c r="S3357" s="11">
        <f t="shared" si="369"/>
        <v>0</v>
      </c>
      <c r="T3357" s="9">
        <f t="shared" si="370"/>
        <v>265.02210302999998</v>
      </c>
    </row>
    <row r="3358" spans="1:20" ht="15" customHeight="1" x14ac:dyDescent="0.75">
      <c r="A3358" s="10">
        <v>0</v>
      </c>
      <c r="B3358" s="11">
        <v>17800</v>
      </c>
      <c r="C3358" s="11">
        <v>36902</v>
      </c>
      <c r="D3358" s="11">
        <v>57622</v>
      </c>
      <c r="E3358" s="11">
        <v>9</v>
      </c>
      <c r="F3358" s="11">
        <v>0</v>
      </c>
      <c r="G3358" s="11">
        <v>0</v>
      </c>
      <c r="H3358" s="11">
        <v>121.87970265</v>
      </c>
      <c r="I3358" s="11">
        <v>0</v>
      </c>
      <c r="J3358" s="11">
        <v>10</v>
      </c>
      <c r="K3358" s="11">
        <v>19.142116567999999</v>
      </c>
      <c r="L3358" s="11" t="s">
        <v>13</v>
      </c>
      <c r="M3358" s="11" t="s">
        <v>14</v>
      </c>
      <c r="N3358" s="11">
        <f t="shared" si="364"/>
        <v>1</v>
      </c>
      <c r="O3358" s="11">
        <f t="shared" si="365"/>
        <v>0</v>
      </c>
      <c r="P3358" s="11">
        <f t="shared" si="366"/>
        <v>1</v>
      </c>
      <c r="Q3358" s="11">
        <f t="shared" si="367"/>
        <v>0</v>
      </c>
      <c r="R3358" s="11">
        <f t="shared" si="368"/>
        <v>0</v>
      </c>
      <c r="S3358" s="11">
        <f t="shared" si="369"/>
        <v>0</v>
      </c>
      <c r="T3358" s="9">
        <f t="shared" si="370"/>
        <v>121.87970265</v>
      </c>
    </row>
    <row r="3359" spans="1:20" ht="15" customHeight="1" x14ac:dyDescent="0.75">
      <c r="A3359" s="10">
        <v>0</v>
      </c>
      <c r="B3359" s="11">
        <v>17800</v>
      </c>
      <c r="C3359" s="11">
        <v>54003</v>
      </c>
      <c r="D3359" s="11">
        <v>116434</v>
      </c>
      <c r="E3359" s="11">
        <v>18</v>
      </c>
      <c r="F3359" s="11">
        <v>0</v>
      </c>
      <c r="G3359" s="11">
        <v>0</v>
      </c>
      <c r="H3359" s="11">
        <v>268.71530396000003</v>
      </c>
      <c r="I3359" s="11">
        <v>0</v>
      </c>
      <c r="J3359" s="11">
        <v>19</v>
      </c>
      <c r="K3359" s="11">
        <v>24.251971765</v>
      </c>
      <c r="L3359" s="11" t="s">
        <v>20</v>
      </c>
      <c r="M3359" s="11" t="s">
        <v>18</v>
      </c>
      <c r="N3359" s="11">
        <f t="shared" si="364"/>
        <v>0</v>
      </c>
      <c r="O3359" s="11">
        <f t="shared" si="365"/>
        <v>0</v>
      </c>
      <c r="P3359" s="11">
        <f t="shared" si="366"/>
        <v>0</v>
      </c>
      <c r="Q3359" s="11">
        <f t="shared" si="367"/>
        <v>0</v>
      </c>
      <c r="R3359" s="11">
        <f t="shared" si="368"/>
        <v>0</v>
      </c>
      <c r="S3359" s="11">
        <f t="shared" si="369"/>
        <v>1</v>
      </c>
      <c r="T3359" s="9">
        <f t="shared" si="370"/>
        <v>0</v>
      </c>
    </row>
    <row r="3360" spans="1:20" ht="15" customHeight="1" x14ac:dyDescent="0.75">
      <c r="A3360" s="10">
        <v>0</v>
      </c>
      <c r="B3360" s="11">
        <v>17800</v>
      </c>
      <c r="C3360" s="11">
        <v>69306</v>
      </c>
      <c r="D3360" s="11">
        <v>94504</v>
      </c>
      <c r="E3360" s="11">
        <v>7</v>
      </c>
      <c r="F3360" s="11">
        <v>0</v>
      </c>
      <c r="G3360" s="11">
        <v>0</v>
      </c>
      <c r="H3360" s="11">
        <v>85.850829977999993</v>
      </c>
      <c r="I3360" s="11">
        <v>0</v>
      </c>
      <c r="J3360" s="11">
        <v>15</v>
      </c>
      <c r="K3360" s="11">
        <v>32.294216902000002</v>
      </c>
      <c r="L3360" s="11" t="s">
        <v>13</v>
      </c>
      <c r="M3360" s="11" t="s">
        <v>18</v>
      </c>
      <c r="N3360" s="11">
        <f t="shared" si="364"/>
        <v>1</v>
      </c>
      <c r="O3360" s="11">
        <f t="shared" si="365"/>
        <v>0</v>
      </c>
      <c r="P3360" s="11">
        <f t="shared" si="366"/>
        <v>0</v>
      </c>
      <c r="Q3360" s="11">
        <f t="shared" si="367"/>
        <v>0</v>
      </c>
      <c r="R3360" s="11">
        <f t="shared" si="368"/>
        <v>0</v>
      </c>
      <c r="S3360" s="11">
        <f t="shared" si="369"/>
        <v>1</v>
      </c>
      <c r="T3360" s="9">
        <f t="shared" si="370"/>
        <v>85.850829977999993</v>
      </c>
    </row>
    <row r="3361" spans="1:20" ht="15" customHeight="1" x14ac:dyDescent="0.75">
      <c r="A3361" s="10">
        <v>0</v>
      </c>
      <c r="B3361" s="11">
        <v>17800</v>
      </c>
      <c r="C3361" s="11">
        <v>56432</v>
      </c>
      <c r="D3361" s="11">
        <v>157665</v>
      </c>
      <c r="E3361" s="11">
        <v>20</v>
      </c>
      <c r="F3361" s="11">
        <v>0</v>
      </c>
      <c r="G3361" s="11">
        <v>0</v>
      </c>
      <c r="H3361" s="11">
        <v>238.16689862999999</v>
      </c>
      <c r="I3361" s="11">
        <v>0</v>
      </c>
      <c r="J3361" s="11">
        <v>27</v>
      </c>
      <c r="K3361" s="11">
        <v>20.079334383999999</v>
      </c>
      <c r="L3361" s="11" t="s">
        <v>20</v>
      </c>
      <c r="M3361" s="11" t="s">
        <v>18</v>
      </c>
      <c r="N3361" s="11">
        <f t="shared" si="364"/>
        <v>0</v>
      </c>
      <c r="O3361" s="11">
        <f t="shared" si="365"/>
        <v>0</v>
      </c>
      <c r="P3361" s="11">
        <f t="shared" si="366"/>
        <v>0</v>
      </c>
      <c r="Q3361" s="11">
        <f t="shared" si="367"/>
        <v>0</v>
      </c>
      <c r="R3361" s="11">
        <f t="shared" si="368"/>
        <v>0</v>
      </c>
      <c r="S3361" s="11">
        <f t="shared" si="369"/>
        <v>1</v>
      </c>
      <c r="T3361" s="9">
        <f t="shared" si="370"/>
        <v>0</v>
      </c>
    </row>
    <row r="3362" spans="1:20" ht="15" customHeight="1" x14ac:dyDescent="0.75">
      <c r="A3362" s="10">
        <v>0</v>
      </c>
      <c r="B3362" s="11">
        <v>17800</v>
      </c>
      <c r="C3362" s="11">
        <v>44326</v>
      </c>
      <c r="D3362" s="11">
        <v>79651</v>
      </c>
      <c r="E3362" s="11">
        <v>4</v>
      </c>
      <c r="F3362" s="11">
        <v>0</v>
      </c>
      <c r="G3362" s="11">
        <v>0</v>
      </c>
      <c r="H3362" s="11">
        <v>246.79694910000001</v>
      </c>
      <c r="I3362" s="11">
        <v>3</v>
      </c>
      <c r="J3362" s="11">
        <v>32</v>
      </c>
      <c r="K3362" s="11">
        <v>32.509012067999997</v>
      </c>
      <c r="L3362" s="11" t="s">
        <v>20</v>
      </c>
      <c r="M3362" s="11" t="s">
        <v>18</v>
      </c>
      <c r="N3362" s="11">
        <f t="shared" si="364"/>
        <v>0</v>
      </c>
      <c r="O3362" s="11">
        <f t="shared" si="365"/>
        <v>0</v>
      </c>
      <c r="P3362" s="11">
        <f t="shared" si="366"/>
        <v>0</v>
      </c>
      <c r="Q3362" s="11">
        <f t="shared" si="367"/>
        <v>0</v>
      </c>
      <c r="R3362" s="11">
        <f t="shared" si="368"/>
        <v>0</v>
      </c>
      <c r="S3362" s="11">
        <f t="shared" si="369"/>
        <v>1</v>
      </c>
      <c r="T3362" s="9">
        <f t="shared" si="370"/>
        <v>0</v>
      </c>
    </row>
    <row r="3363" spans="1:20" ht="15" customHeight="1" x14ac:dyDescent="0.75">
      <c r="A3363" s="10">
        <v>1</v>
      </c>
      <c r="B3363" s="11">
        <v>17900</v>
      </c>
      <c r="C3363" s="11">
        <v>70046</v>
      </c>
      <c r="D3363" s="11">
        <v>135917</v>
      </c>
      <c r="E3363" s="11">
        <v>1</v>
      </c>
      <c r="F3363" s="11">
        <v>1</v>
      </c>
      <c r="G3363" s="11">
        <v>2</v>
      </c>
      <c r="H3363" s="11">
        <v>138.01100826999999</v>
      </c>
      <c r="I3363" s="11">
        <v>0</v>
      </c>
      <c r="J3363" s="11">
        <v>16</v>
      </c>
      <c r="K3363" s="11">
        <v>38.289202295000003</v>
      </c>
      <c r="L3363" s="11" t="s">
        <v>20</v>
      </c>
      <c r="M3363" s="11" t="s">
        <v>19</v>
      </c>
      <c r="N3363" s="11">
        <f t="shared" si="364"/>
        <v>0</v>
      </c>
      <c r="O3363" s="11">
        <f t="shared" si="365"/>
        <v>0</v>
      </c>
      <c r="P3363" s="11">
        <f t="shared" si="366"/>
        <v>0</v>
      </c>
      <c r="Q3363" s="11">
        <f t="shared" si="367"/>
        <v>0</v>
      </c>
      <c r="R3363" s="11">
        <f t="shared" si="368"/>
        <v>0</v>
      </c>
      <c r="S3363" s="11">
        <f t="shared" si="369"/>
        <v>0</v>
      </c>
      <c r="T3363" s="9">
        <f t="shared" si="370"/>
        <v>0</v>
      </c>
    </row>
    <row r="3364" spans="1:20" ht="15" customHeight="1" x14ac:dyDescent="0.75">
      <c r="A3364" s="10">
        <v>0</v>
      </c>
      <c r="B3364" s="11">
        <v>17900</v>
      </c>
      <c r="C3364" s="11">
        <v>37265</v>
      </c>
      <c r="D3364" s="11">
        <v>53214</v>
      </c>
      <c r="E3364" s="11">
        <v>2</v>
      </c>
      <c r="F3364" s="11">
        <v>0</v>
      </c>
      <c r="G3364" s="11">
        <v>0</v>
      </c>
      <c r="H3364" s="11">
        <v>259.96383104</v>
      </c>
      <c r="I3364" s="11">
        <v>0</v>
      </c>
      <c r="J3364" s="11">
        <v>34</v>
      </c>
      <c r="K3364" s="11">
        <v>39.831500564000002</v>
      </c>
      <c r="L3364" s="11" t="s">
        <v>20</v>
      </c>
      <c r="M3364" s="11" t="s">
        <v>18</v>
      </c>
      <c r="N3364" s="11">
        <f t="shared" si="364"/>
        <v>0</v>
      </c>
      <c r="O3364" s="11">
        <f t="shared" si="365"/>
        <v>0</v>
      </c>
      <c r="P3364" s="11">
        <f t="shared" si="366"/>
        <v>0</v>
      </c>
      <c r="Q3364" s="11">
        <f t="shared" si="367"/>
        <v>0</v>
      </c>
      <c r="R3364" s="11">
        <f t="shared" si="368"/>
        <v>0</v>
      </c>
      <c r="S3364" s="11">
        <f t="shared" si="369"/>
        <v>1</v>
      </c>
      <c r="T3364" s="9">
        <f t="shared" si="370"/>
        <v>0</v>
      </c>
    </row>
    <row r="3365" spans="1:20" ht="15" customHeight="1" x14ac:dyDescent="0.75">
      <c r="A3365" s="10">
        <v>0</v>
      </c>
      <c r="B3365" s="11">
        <v>17900</v>
      </c>
      <c r="C3365" s="11">
        <v>62697</v>
      </c>
      <c r="D3365" s="11">
        <v>89848</v>
      </c>
      <c r="E3365" s="11">
        <v>7</v>
      </c>
      <c r="F3365" s="11">
        <v>0</v>
      </c>
      <c r="G3365" s="11">
        <v>0</v>
      </c>
      <c r="H3365" s="11">
        <v>113.05889691</v>
      </c>
      <c r="I3365" s="11">
        <v>0</v>
      </c>
      <c r="J3365" s="11">
        <v>19</v>
      </c>
      <c r="K3365" s="11">
        <v>24.072191356000001</v>
      </c>
      <c r="L3365" s="11" t="s">
        <v>20</v>
      </c>
      <c r="M3365" s="11" t="s">
        <v>15</v>
      </c>
      <c r="N3365" s="11">
        <f t="shared" si="364"/>
        <v>0</v>
      </c>
      <c r="O3365" s="11">
        <f t="shared" si="365"/>
        <v>0</v>
      </c>
      <c r="P3365" s="11">
        <f t="shared" si="366"/>
        <v>0</v>
      </c>
      <c r="Q3365" s="11">
        <f t="shared" si="367"/>
        <v>1</v>
      </c>
      <c r="R3365" s="11">
        <f t="shared" si="368"/>
        <v>0</v>
      </c>
      <c r="S3365" s="11">
        <f t="shared" si="369"/>
        <v>0</v>
      </c>
      <c r="T3365" s="9">
        <f t="shared" si="370"/>
        <v>0</v>
      </c>
    </row>
    <row r="3366" spans="1:20" ht="15" customHeight="1" x14ac:dyDescent="0.75">
      <c r="A3366" s="10">
        <v>0</v>
      </c>
      <c r="B3366" s="11">
        <v>17900</v>
      </c>
      <c r="C3366" s="11">
        <v>72501</v>
      </c>
      <c r="D3366" s="11">
        <v>94488</v>
      </c>
      <c r="E3366" s="11">
        <v>1</v>
      </c>
      <c r="F3366" s="11">
        <v>0</v>
      </c>
      <c r="G3366" s="11">
        <v>0</v>
      </c>
      <c r="H3366" s="11">
        <v>162.38956192000001</v>
      </c>
      <c r="I3366" s="11">
        <v>3</v>
      </c>
      <c r="J3366" s="11">
        <v>19</v>
      </c>
      <c r="K3366" s="11">
        <v>29.961189013999999</v>
      </c>
      <c r="L3366" s="11" t="s">
        <v>20</v>
      </c>
      <c r="M3366" s="11" t="s">
        <v>15</v>
      </c>
      <c r="N3366" s="11">
        <f t="shared" si="364"/>
        <v>0</v>
      </c>
      <c r="O3366" s="11">
        <f t="shared" si="365"/>
        <v>0</v>
      </c>
      <c r="P3366" s="11">
        <f t="shared" si="366"/>
        <v>0</v>
      </c>
      <c r="Q3366" s="11">
        <f t="shared" si="367"/>
        <v>1</v>
      </c>
      <c r="R3366" s="11">
        <f t="shared" si="368"/>
        <v>0</v>
      </c>
      <c r="S3366" s="11">
        <f t="shared" si="369"/>
        <v>0</v>
      </c>
      <c r="T3366" s="9">
        <f t="shared" si="370"/>
        <v>0</v>
      </c>
    </row>
    <row r="3367" spans="1:20" ht="15" customHeight="1" x14ac:dyDescent="0.75">
      <c r="A3367" s="10">
        <v>0</v>
      </c>
      <c r="B3367" s="11">
        <v>17900</v>
      </c>
      <c r="C3367" s="11">
        <v>97335</v>
      </c>
      <c r="D3367" s="11">
        <v>167384</v>
      </c>
      <c r="E3367" s="11"/>
      <c r="F3367" s="11">
        <v>0</v>
      </c>
      <c r="G3367" s="11"/>
      <c r="H3367" s="11">
        <v>250.48710842</v>
      </c>
      <c r="I3367" s="11"/>
      <c r="J3367" s="11">
        <v>24</v>
      </c>
      <c r="K3367" s="11">
        <v>39.156323280000002</v>
      </c>
      <c r="L3367" s="11"/>
      <c r="M3367" s="11" t="s">
        <v>14</v>
      </c>
      <c r="N3367" s="11">
        <f t="shared" si="364"/>
        <v>0</v>
      </c>
      <c r="O3367" s="11">
        <f t="shared" si="365"/>
        <v>0</v>
      </c>
      <c r="P3367" s="11">
        <f t="shared" si="366"/>
        <v>1</v>
      </c>
      <c r="Q3367" s="11">
        <f t="shared" si="367"/>
        <v>0</v>
      </c>
      <c r="R3367" s="11">
        <f t="shared" si="368"/>
        <v>0</v>
      </c>
      <c r="S3367" s="11">
        <f t="shared" si="369"/>
        <v>0</v>
      </c>
      <c r="T3367" s="9">
        <f t="shared" si="370"/>
        <v>0</v>
      </c>
    </row>
    <row r="3368" spans="1:20" ht="15" customHeight="1" x14ac:dyDescent="0.75">
      <c r="A3368" s="10">
        <v>0</v>
      </c>
      <c r="B3368" s="11">
        <v>17900</v>
      </c>
      <c r="C3368" s="11">
        <v>63559</v>
      </c>
      <c r="D3368" s="11">
        <v>81536</v>
      </c>
      <c r="E3368" s="11">
        <v>13</v>
      </c>
      <c r="F3368" s="11">
        <v>0</v>
      </c>
      <c r="G3368" s="11">
        <v>3</v>
      </c>
      <c r="H3368" s="11">
        <v>176.87076848999999</v>
      </c>
      <c r="I3368" s="11">
        <v>0</v>
      </c>
      <c r="J3368" s="11">
        <v>13</v>
      </c>
      <c r="K3368" s="11">
        <v>26.189767088</v>
      </c>
      <c r="L3368" s="11" t="s">
        <v>13</v>
      </c>
      <c r="M3368" s="11" t="s">
        <v>18</v>
      </c>
      <c r="N3368" s="11">
        <f t="shared" si="364"/>
        <v>1</v>
      </c>
      <c r="O3368" s="11">
        <f t="shared" si="365"/>
        <v>0</v>
      </c>
      <c r="P3368" s="11">
        <f t="shared" si="366"/>
        <v>0</v>
      </c>
      <c r="Q3368" s="11">
        <f t="shared" si="367"/>
        <v>0</v>
      </c>
      <c r="R3368" s="11">
        <f t="shared" si="368"/>
        <v>0</v>
      </c>
      <c r="S3368" s="11">
        <f t="shared" si="369"/>
        <v>1</v>
      </c>
      <c r="T3368" s="9">
        <f t="shared" si="370"/>
        <v>176.87076848999999</v>
      </c>
    </row>
    <row r="3369" spans="1:20" ht="15" customHeight="1" x14ac:dyDescent="0.75">
      <c r="A3369" s="10">
        <v>0</v>
      </c>
      <c r="B3369" s="11">
        <v>17900</v>
      </c>
      <c r="C3369" s="11">
        <v>66823</v>
      </c>
      <c r="D3369" s="11">
        <v>91680</v>
      </c>
      <c r="E3369" s="11">
        <v>0</v>
      </c>
      <c r="F3369" s="11">
        <v>0</v>
      </c>
      <c r="G3369" s="11">
        <v>0</v>
      </c>
      <c r="H3369" s="11">
        <v>89.436492790000003</v>
      </c>
      <c r="I3369" s="11">
        <v>0</v>
      </c>
      <c r="J3369" s="11">
        <v>18</v>
      </c>
      <c r="K3369" s="11">
        <v>27.710657289</v>
      </c>
      <c r="L3369" s="11" t="s">
        <v>20</v>
      </c>
      <c r="M3369" s="11" t="s">
        <v>17</v>
      </c>
      <c r="N3369" s="11">
        <f t="shared" si="364"/>
        <v>0</v>
      </c>
      <c r="O3369" s="11">
        <f t="shared" si="365"/>
        <v>1</v>
      </c>
      <c r="P3369" s="11">
        <f t="shared" si="366"/>
        <v>0</v>
      </c>
      <c r="Q3369" s="11">
        <f t="shared" si="367"/>
        <v>0</v>
      </c>
      <c r="R3369" s="11">
        <f t="shared" si="368"/>
        <v>0</v>
      </c>
      <c r="S3369" s="11">
        <f t="shared" si="369"/>
        <v>0</v>
      </c>
      <c r="T3369" s="9">
        <f t="shared" si="370"/>
        <v>0</v>
      </c>
    </row>
    <row r="3370" spans="1:20" ht="15" customHeight="1" x14ac:dyDescent="0.75">
      <c r="A3370" s="10">
        <v>0</v>
      </c>
      <c r="B3370" s="11">
        <v>17900</v>
      </c>
      <c r="C3370" s="11">
        <v>38233</v>
      </c>
      <c r="D3370" s="11">
        <v>63578</v>
      </c>
      <c r="E3370" s="11">
        <v>6</v>
      </c>
      <c r="F3370" s="11">
        <v>1</v>
      </c>
      <c r="G3370" s="11">
        <v>0</v>
      </c>
      <c r="H3370" s="11">
        <v>79.121582799999999</v>
      </c>
      <c r="I3370" s="11">
        <v>2</v>
      </c>
      <c r="J3370" s="11">
        <v>9</v>
      </c>
      <c r="K3370" s="11">
        <v>26.518830694999998</v>
      </c>
      <c r="L3370" s="11" t="s">
        <v>20</v>
      </c>
      <c r="M3370" s="11"/>
      <c r="N3370" s="11">
        <f t="shared" si="364"/>
        <v>0</v>
      </c>
      <c r="O3370" s="11">
        <f t="shared" si="365"/>
        <v>0</v>
      </c>
      <c r="P3370" s="11">
        <f t="shared" si="366"/>
        <v>0</v>
      </c>
      <c r="Q3370" s="11">
        <f t="shared" si="367"/>
        <v>0</v>
      </c>
      <c r="R3370" s="11">
        <f t="shared" si="368"/>
        <v>0</v>
      </c>
      <c r="S3370" s="11">
        <f t="shared" si="369"/>
        <v>0</v>
      </c>
      <c r="T3370" s="9">
        <f t="shared" si="370"/>
        <v>0</v>
      </c>
    </row>
    <row r="3371" spans="1:20" ht="15" customHeight="1" x14ac:dyDescent="0.75">
      <c r="A3371" s="10">
        <v>0</v>
      </c>
      <c r="B3371" s="11">
        <v>17900</v>
      </c>
      <c r="C3371" s="11">
        <v>70444</v>
      </c>
      <c r="D3371" s="11">
        <v>95860</v>
      </c>
      <c r="E3371" s="11">
        <v>7</v>
      </c>
      <c r="F3371" s="11"/>
      <c r="G3371" s="11"/>
      <c r="H3371" s="11">
        <v>95.684254765999995</v>
      </c>
      <c r="I3371" s="11">
        <v>0</v>
      </c>
      <c r="J3371" s="11">
        <v>11</v>
      </c>
      <c r="K3371" s="11">
        <v>38.142822739000003</v>
      </c>
      <c r="L3371" s="11" t="s">
        <v>13</v>
      </c>
      <c r="M3371" s="11" t="s">
        <v>15</v>
      </c>
      <c r="N3371" s="11">
        <f t="shared" si="364"/>
        <v>1</v>
      </c>
      <c r="O3371" s="11">
        <f t="shared" si="365"/>
        <v>0</v>
      </c>
      <c r="P3371" s="11">
        <f t="shared" si="366"/>
        <v>0</v>
      </c>
      <c r="Q3371" s="11">
        <f t="shared" si="367"/>
        <v>1</v>
      </c>
      <c r="R3371" s="11">
        <f t="shared" si="368"/>
        <v>0</v>
      </c>
      <c r="S3371" s="11">
        <f t="shared" si="369"/>
        <v>0</v>
      </c>
      <c r="T3371" s="9">
        <f t="shared" si="370"/>
        <v>95.684254765999995</v>
      </c>
    </row>
    <row r="3372" spans="1:20" ht="15" customHeight="1" x14ac:dyDescent="0.75">
      <c r="A3372" s="10">
        <v>1</v>
      </c>
      <c r="B3372" s="11">
        <v>17900</v>
      </c>
      <c r="C3372" s="11">
        <v>96450</v>
      </c>
      <c r="D3372" s="11">
        <v>135822</v>
      </c>
      <c r="E3372" s="11">
        <v>6</v>
      </c>
      <c r="F3372" s="11">
        <v>0</v>
      </c>
      <c r="G3372" s="11">
        <v>1</v>
      </c>
      <c r="H3372" s="11">
        <v>90.3</v>
      </c>
      <c r="I3372" s="11">
        <v>6</v>
      </c>
      <c r="J3372" s="11">
        <v>5</v>
      </c>
      <c r="K3372" s="11"/>
      <c r="L3372" s="11" t="s">
        <v>13</v>
      </c>
      <c r="M3372" s="11" t="s">
        <v>18</v>
      </c>
      <c r="N3372" s="11">
        <f t="shared" si="364"/>
        <v>1</v>
      </c>
      <c r="O3372" s="11">
        <f t="shared" si="365"/>
        <v>0</v>
      </c>
      <c r="P3372" s="11">
        <f t="shared" si="366"/>
        <v>0</v>
      </c>
      <c r="Q3372" s="11">
        <f t="shared" si="367"/>
        <v>0</v>
      </c>
      <c r="R3372" s="11">
        <f t="shared" si="368"/>
        <v>0</v>
      </c>
      <c r="S3372" s="11">
        <f t="shared" si="369"/>
        <v>1</v>
      </c>
      <c r="T3372" s="9">
        <f t="shared" si="370"/>
        <v>90.3</v>
      </c>
    </row>
    <row r="3373" spans="1:20" ht="15" customHeight="1" x14ac:dyDescent="0.75">
      <c r="A3373" s="10">
        <v>0</v>
      </c>
      <c r="B3373" s="11">
        <v>17900</v>
      </c>
      <c r="C3373" s="11">
        <v>102054</v>
      </c>
      <c r="D3373" s="11">
        <v>143103</v>
      </c>
      <c r="E3373" s="11">
        <v>5</v>
      </c>
      <c r="F3373" s="11"/>
      <c r="G3373" s="11"/>
      <c r="H3373" s="11">
        <v>125.85853903</v>
      </c>
      <c r="I3373" s="11">
        <v>2</v>
      </c>
      <c r="J3373" s="11">
        <v>16</v>
      </c>
      <c r="K3373" s="11">
        <v>32.847435050999998</v>
      </c>
      <c r="L3373" s="11" t="s">
        <v>20</v>
      </c>
      <c r="M3373" s="11" t="s">
        <v>15</v>
      </c>
      <c r="N3373" s="11">
        <f t="shared" si="364"/>
        <v>0</v>
      </c>
      <c r="O3373" s="11">
        <f t="shared" si="365"/>
        <v>0</v>
      </c>
      <c r="P3373" s="11">
        <f t="shared" si="366"/>
        <v>0</v>
      </c>
      <c r="Q3373" s="11">
        <f t="shared" si="367"/>
        <v>1</v>
      </c>
      <c r="R3373" s="11">
        <f t="shared" si="368"/>
        <v>0</v>
      </c>
      <c r="S3373" s="11">
        <f t="shared" si="369"/>
        <v>0</v>
      </c>
      <c r="T3373" s="9">
        <f t="shared" si="370"/>
        <v>0</v>
      </c>
    </row>
    <row r="3374" spans="1:20" ht="15" customHeight="1" x14ac:dyDescent="0.75">
      <c r="A3374" s="10">
        <v>0</v>
      </c>
      <c r="B3374" s="11">
        <v>17900</v>
      </c>
      <c r="C3374" s="11">
        <v>56273</v>
      </c>
      <c r="D3374" s="11">
        <v>111507</v>
      </c>
      <c r="E3374" s="11">
        <v>1</v>
      </c>
      <c r="F3374" s="11"/>
      <c r="G3374" s="11">
        <v>2</v>
      </c>
      <c r="H3374" s="11">
        <v>123.02256355</v>
      </c>
      <c r="I3374" s="11">
        <v>1</v>
      </c>
      <c r="J3374" s="11">
        <v>23</v>
      </c>
      <c r="K3374" s="11">
        <v>39.491487112999998</v>
      </c>
      <c r="L3374" s="11" t="s">
        <v>13</v>
      </c>
      <c r="M3374" s="11" t="s">
        <v>15</v>
      </c>
      <c r="N3374" s="11">
        <f t="shared" si="364"/>
        <v>1</v>
      </c>
      <c r="O3374" s="11">
        <f t="shared" si="365"/>
        <v>0</v>
      </c>
      <c r="P3374" s="11">
        <f t="shared" si="366"/>
        <v>0</v>
      </c>
      <c r="Q3374" s="11">
        <f t="shared" si="367"/>
        <v>1</v>
      </c>
      <c r="R3374" s="11">
        <f t="shared" si="368"/>
        <v>0</v>
      </c>
      <c r="S3374" s="11">
        <f t="shared" si="369"/>
        <v>0</v>
      </c>
      <c r="T3374" s="9">
        <f t="shared" si="370"/>
        <v>123.02256355</v>
      </c>
    </row>
    <row r="3375" spans="1:20" ht="15" customHeight="1" x14ac:dyDescent="0.75">
      <c r="A3375" s="10">
        <v>1</v>
      </c>
      <c r="B3375" s="11">
        <v>17900</v>
      </c>
      <c r="C3375" s="11">
        <v>51080</v>
      </c>
      <c r="D3375" s="11">
        <v>92051</v>
      </c>
      <c r="E3375" s="11">
        <v>10</v>
      </c>
      <c r="F3375" s="11">
        <v>0</v>
      </c>
      <c r="G3375" s="11">
        <v>0</v>
      </c>
      <c r="H3375" s="11">
        <v>117.08978535999999</v>
      </c>
      <c r="I3375" s="11">
        <v>0</v>
      </c>
      <c r="J3375" s="11">
        <v>31</v>
      </c>
      <c r="K3375" s="11">
        <v>42.373232999000003</v>
      </c>
      <c r="L3375" s="11" t="s">
        <v>13</v>
      </c>
      <c r="M3375" s="11" t="s">
        <v>17</v>
      </c>
      <c r="N3375" s="11">
        <f t="shared" si="364"/>
        <v>1</v>
      </c>
      <c r="O3375" s="11">
        <f t="shared" si="365"/>
        <v>1</v>
      </c>
      <c r="P3375" s="11">
        <f t="shared" si="366"/>
        <v>0</v>
      </c>
      <c r="Q3375" s="11">
        <f t="shared" si="367"/>
        <v>0</v>
      </c>
      <c r="R3375" s="11">
        <f t="shared" si="368"/>
        <v>0</v>
      </c>
      <c r="S3375" s="11">
        <f t="shared" si="369"/>
        <v>0</v>
      </c>
      <c r="T3375" s="9">
        <f t="shared" si="370"/>
        <v>117.08978535999999</v>
      </c>
    </row>
    <row r="3376" spans="1:20" ht="15" customHeight="1" x14ac:dyDescent="0.75">
      <c r="A3376" s="10">
        <v>0</v>
      </c>
      <c r="B3376" s="11">
        <v>17900</v>
      </c>
      <c r="C3376" s="11">
        <v>46342</v>
      </c>
      <c r="D3376" s="11">
        <v>68029</v>
      </c>
      <c r="E3376" s="11">
        <v>26</v>
      </c>
      <c r="F3376" s="11">
        <v>1</v>
      </c>
      <c r="G3376" s="11">
        <v>0</v>
      </c>
      <c r="H3376" s="11">
        <v>279.00708055000001</v>
      </c>
      <c r="I3376" s="11">
        <v>1</v>
      </c>
      <c r="J3376" s="11">
        <v>17</v>
      </c>
      <c r="K3376" s="11">
        <v>36.07297543</v>
      </c>
      <c r="L3376" s="11" t="s">
        <v>20</v>
      </c>
      <c r="M3376" s="11" t="s">
        <v>17</v>
      </c>
      <c r="N3376" s="11">
        <f t="shared" si="364"/>
        <v>0</v>
      </c>
      <c r="O3376" s="11">
        <f t="shared" si="365"/>
        <v>1</v>
      </c>
      <c r="P3376" s="11">
        <f t="shared" si="366"/>
        <v>0</v>
      </c>
      <c r="Q3376" s="11">
        <f t="shared" si="367"/>
        <v>0</v>
      </c>
      <c r="R3376" s="11">
        <f t="shared" si="368"/>
        <v>0</v>
      </c>
      <c r="S3376" s="11">
        <f t="shared" si="369"/>
        <v>0</v>
      </c>
      <c r="T3376" s="9">
        <f t="shared" si="370"/>
        <v>0</v>
      </c>
    </row>
    <row r="3377" spans="1:20" ht="15" customHeight="1" x14ac:dyDescent="0.75">
      <c r="A3377" s="10">
        <v>0</v>
      </c>
      <c r="B3377" s="11">
        <v>17900</v>
      </c>
      <c r="C3377" s="11">
        <v>110332</v>
      </c>
      <c r="D3377" s="11">
        <v>130756</v>
      </c>
      <c r="E3377" s="11">
        <v>2</v>
      </c>
      <c r="F3377" s="11">
        <v>0</v>
      </c>
      <c r="G3377" s="11">
        <v>1</v>
      </c>
      <c r="H3377" s="11">
        <v>288.65558415999999</v>
      </c>
      <c r="I3377" s="11">
        <v>1</v>
      </c>
      <c r="J3377" s="11">
        <v>47</v>
      </c>
      <c r="K3377" s="11">
        <v>41.946375197999998</v>
      </c>
      <c r="L3377" s="11" t="s">
        <v>20</v>
      </c>
      <c r="M3377" s="11" t="s">
        <v>14</v>
      </c>
      <c r="N3377" s="11">
        <f t="shared" si="364"/>
        <v>0</v>
      </c>
      <c r="O3377" s="11">
        <f t="shared" si="365"/>
        <v>0</v>
      </c>
      <c r="P3377" s="11">
        <f t="shared" si="366"/>
        <v>1</v>
      </c>
      <c r="Q3377" s="11">
        <f t="shared" si="367"/>
        <v>0</v>
      </c>
      <c r="R3377" s="11">
        <f t="shared" si="368"/>
        <v>0</v>
      </c>
      <c r="S3377" s="11">
        <f t="shared" si="369"/>
        <v>0</v>
      </c>
      <c r="T3377" s="9">
        <f t="shared" si="370"/>
        <v>0</v>
      </c>
    </row>
    <row r="3378" spans="1:20" ht="15" customHeight="1" x14ac:dyDescent="0.75">
      <c r="A3378" s="10">
        <v>0</v>
      </c>
      <c r="B3378" s="11">
        <v>17900</v>
      </c>
      <c r="C3378" s="11">
        <v>68779</v>
      </c>
      <c r="D3378" s="11">
        <v>98623</v>
      </c>
      <c r="E3378" s="11">
        <v>1</v>
      </c>
      <c r="F3378" s="11">
        <v>0</v>
      </c>
      <c r="G3378" s="11">
        <v>0</v>
      </c>
      <c r="H3378" s="11">
        <v>83.861641242999994</v>
      </c>
      <c r="I3378" s="11">
        <v>0</v>
      </c>
      <c r="J3378" s="11">
        <v>17</v>
      </c>
      <c r="K3378" s="11">
        <v>26.405666645</v>
      </c>
      <c r="L3378" s="11" t="s">
        <v>20</v>
      </c>
      <c r="M3378" s="11" t="s">
        <v>17</v>
      </c>
      <c r="N3378" s="11">
        <f t="shared" si="364"/>
        <v>0</v>
      </c>
      <c r="O3378" s="11">
        <f t="shared" si="365"/>
        <v>1</v>
      </c>
      <c r="P3378" s="11">
        <f t="shared" si="366"/>
        <v>0</v>
      </c>
      <c r="Q3378" s="11">
        <f t="shared" si="367"/>
        <v>0</v>
      </c>
      <c r="R3378" s="11">
        <f t="shared" si="368"/>
        <v>0</v>
      </c>
      <c r="S3378" s="11">
        <f t="shared" si="369"/>
        <v>0</v>
      </c>
      <c r="T3378" s="9">
        <f t="shared" si="370"/>
        <v>0</v>
      </c>
    </row>
    <row r="3379" spans="1:20" ht="15" customHeight="1" x14ac:dyDescent="0.75">
      <c r="A3379" s="10">
        <v>1</v>
      </c>
      <c r="B3379" s="11">
        <v>17900</v>
      </c>
      <c r="C3379" s="11"/>
      <c r="D3379" s="11">
        <v>31953</v>
      </c>
      <c r="E3379" s="11">
        <v>10</v>
      </c>
      <c r="F3379" s="11">
        <v>0</v>
      </c>
      <c r="G3379" s="11">
        <v>1</v>
      </c>
      <c r="H3379" s="11">
        <v>74.429307590999997</v>
      </c>
      <c r="I3379" s="11">
        <v>1</v>
      </c>
      <c r="J3379" s="11">
        <v>2</v>
      </c>
      <c r="K3379" s="11">
        <v>29.975603348</v>
      </c>
      <c r="L3379" s="11" t="s">
        <v>13</v>
      </c>
      <c r="M3379" s="11" t="s">
        <v>14</v>
      </c>
      <c r="N3379" s="11">
        <f t="shared" si="364"/>
        <v>1</v>
      </c>
      <c r="O3379" s="11">
        <f t="shared" si="365"/>
        <v>0</v>
      </c>
      <c r="P3379" s="11">
        <f t="shared" si="366"/>
        <v>1</v>
      </c>
      <c r="Q3379" s="11">
        <f t="shared" si="367"/>
        <v>0</v>
      </c>
      <c r="R3379" s="11">
        <f t="shared" si="368"/>
        <v>0</v>
      </c>
      <c r="S3379" s="11">
        <f t="shared" si="369"/>
        <v>0</v>
      </c>
      <c r="T3379" s="9">
        <f t="shared" si="370"/>
        <v>74.429307590999997</v>
      </c>
    </row>
    <row r="3380" spans="1:20" ht="15" customHeight="1" x14ac:dyDescent="0.75">
      <c r="A3380" s="10">
        <v>0</v>
      </c>
      <c r="B3380" s="11">
        <v>18000</v>
      </c>
      <c r="C3380" s="11">
        <v>68000</v>
      </c>
      <c r="D3380" s="11">
        <v>98898</v>
      </c>
      <c r="E3380" s="11">
        <v>10</v>
      </c>
      <c r="F3380" s="11">
        <v>0</v>
      </c>
      <c r="G3380" s="11">
        <v>0</v>
      </c>
      <c r="H3380" s="11">
        <v>206.96666667</v>
      </c>
      <c r="I3380" s="11">
        <v>2</v>
      </c>
      <c r="J3380" s="11">
        <v>13</v>
      </c>
      <c r="K3380" s="11"/>
      <c r="L3380" s="11" t="s">
        <v>20</v>
      </c>
      <c r="M3380" s="11" t="s">
        <v>15</v>
      </c>
      <c r="N3380" s="11">
        <f t="shared" si="364"/>
        <v>0</v>
      </c>
      <c r="O3380" s="11">
        <f t="shared" si="365"/>
        <v>0</v>
      </c>
      <c r="P3380" s="11">
        <f t="shared" si="366"/>
        <v>0</v>
      </c>
      <c r="Q3380" s="11">
        <f t="shared" si="367"/>
        <v>1</v>
      </c>
      <c r="R3380" s="11">
        <f t="shared" si="368"/>
        <v>0</v>
      </c>
      <c r="S3380" s="11">
        <f t="shared" si="369"/>
        <v>0</v>
      </c>
      <c r="T3380" s="9">
        <f t="shared" si="370"/>
        <v>0</v>
      </c>
    </row>
    <row r="3381" spans="1:20" ht="15" customHeight="1" x14ac:dyDescent="0.75">
      <c r="A3381" s="10">
        <v>0</v>
      </c>
      <c r="B3381" s="11">
        <v>18000</v>
      </c>
      <c r="C3381" s="11">
        <v>49255</v>
      </c>
      <c r="D3381" s="11">
        <v>61752</v>
      </c>
      <c r="E3381" s="11">
        <v>8</v>
      </c>
      <c r="F3381" s="11">
        <v>0</v>
      </c>
      <c r="G3381" s="11">
        <v>0</v>
      </c>
      <c r="H3381" s="11">
        <v>122.06196718</v>
      </c>
      <c r="I3381" s="11">
        <v>3</v>
      </c>
      <c r="J3381" s="11">
        <v>49</v>
      </c>
      <c r="K3381" s="11">
        <v>30.033722382000001</v>
      </c>
      <c r="L3381" s="11" t="s">
        <v>20</v>
      </c>
      <c r="M3381" s="11" t="s">
        <v>14</v>
      </c>
      <c r="N3381" s="11">
        <f t="shared" si="364"/>
        <v>0</v>
      </c>
      <c r="O3381" s="11">
        <f t="shared" si="365"/>
        <v>0</v>
      </c>
      <c r="P3381" s="11">
        <f t="shared" si="366"/>
        <v>1</v>
      </c>
      <c r="Q3381" s="11">
        <f t="shared" si="367"/>
        <v>0</v>
      </c>
      <c r="R3381" s="11">
        <f t="shared" si="368"/>
        <v>0</v>
      </c>
      <c r="S3381" s="11">
        <f t="shared" si="369"/>
        <v>0</v>
      </c>
      <c r="T3381" s="9">
        <f t="shared" si="370"/>
        <v>0</v>
      </c>
    </row>
    <row r="3382" spans="1:20" ht="15" customHeight="1" x14ac:dyDescent="0.75">
      <c r="A3382" s="10">
        <v>0</v>
      </c>
      <c r="B3382" s="11">
        <v>18000</v>
      </c>
      <c r="C3382" s="11">
        <v>62216</v>
      </c>
      <c r="D3382" s="11">
        <v>85503</v>
      </c>
      <c r="E3382" s="11">
        <v>3</v>
      </c>
      <c r="F3382" s="11">
        <v>0</v>
      </c>
      <c r="G3382" s="11">
        <v>0</v>
      </c>
      <c r="H3382" s="11">
        <v>307.25070126999998</v>
      </c>
      <c r="I3382" s="11">
        <v>2</v>
      </c>
      <c r="J3382" s="11">
        <v>15</v>
      </c>
      <c r="K3382" s="11">
        <v>41.439390666000001</v>
      </c>
      <c r="L3382" s="11" t="s">
        <v>20</v>
      </c>
      <c r="M3382" s="11" t="s">
        <v>14</v>
      </c>
      <c r="N3382" s="11">
        <f t="shared" si="364"/>
        <v>0</v>
      </c>
      <c r="O3382" s="11">
        <f t="shared" si="365"/>
        <v>0</v>
      </c>
      <c r="P3382" s="11">
        <f t="shared" si="366"/>
        <v>1</v>
      </c>
      <c r="Q3382" s="11">
        <f t="shared" si="367"/>
        <v>0</v>
      </c>
      <c r="R3382" s="11">
        <f t="shared" si="368"/>
        <v>0</v>
      </c>
      <c r="S3382" s="11">
        <f t="shared" si="369"/>
        <v>0</v>
      </c>
      <c r="T3382" s="9">
        <f t="shared" si="370"/>
        <v>0</v>
      </c>
    </row>
    <row r="3383" spans="1:20" ht="15" customHeight="1" x14ac:dyDescent="0.75">
      <c r="A3383" s="10">
        <v>0</v>
      </c>
      <c r="B3383" s="11">
        <v>18000</v>
      </c>
      <c r="C3383" s="11">
        <v>97523</v>
      </c>
      <c r="D3383" s="11">
        <v>130166</v>
      </c>
      <c r="E3383" s="11">
        <v>5</v>
      </c>
      <c r="F3383" s="11"/>
      <c r="G3383" s="11"/>
      <c r="H3383" s="11">
        <v>247.97282353</v>
      </c>
      <c r="I3383" s="11">
        <v>3</v>
      </c>
      <c r="J3383" s="11">
        <v>42</v>
      </c>
      <c r="K3383" s="11">
        <v>40.591687385</v>
      </c>
      <c r="L3383" s="11" t="s">
        <v>20</v>
      </c>
      <c r="M3383" s="11" t="s">
        <v>17</v>
      </c>
      <c r="N3383" s="11">
        <f t="shared" si="364"/>
        <v>0</v>
      </c>
      <c r="O3383" s="11">
        <f t="shared" si="365"/>
        <v>1</v>
      </c>
      <c r="P3383" s="11">
        <f t="shared" si="366"/>
        <v>0</v>
      </c>
      <c r="Q3383" s="11">
        <f t="shared" si="367"/>
        <v>0</v>
      </c>
      <c r="R3383" s="11">
        <f t="shared" si="368"/>
        <v>0</v>
      </c>
      <c r="S3383" s="11">
        <f t="shared" si="369"/>
        <v>0</v>
      </c>
      <c r="T3383" s="9">
        <f t="shared" si="370"/>
        <v>0</v>
      </c>
    </row>
    <row r="3384" spans="1:20" ht="15" customHeight="1" x14ac:dyDescent="0.75">
      <c r="A3384" s="10">
        <v>0</v>
      </c>
      <c r="B3384" s="11">
        <v>18000</v>
      </c>
      <c r="C3384" s="11">
        <v>63508</v>
      </c>
      <c r="D3384" s="11">
        <v>94991</v>
      </c>
      <c r="E3384" s="11">
        <v>1</v>
      </c>
      <c r="F3384" s="11">
        <v>0</v>
      </c>
      <c r="G3384" s="11">
        <v>0</v>
      </c>
      <c r="H3384" s="11">
        <v>155.88472429000001</v>
      </c>
      <c r="I3384" s="11">
        <v>0</v>
      </c>
      <c r="J3384" s="11">
        <v>25</v>
      </c>
      <c r="K3384" s="11">
        <v>23.58566428</v>
      </c>
      <c r="L3384" s="11" t="s">
        <v>20</v>
      </c>
      <c r="M3384" s="11" t="s">
        <v>15</v>
      </c>
      <c r="N3384" s="11">
        <f t="shared" si="364"/>
        <v>0</v>
      </c>
      <c r="O3384" s="11">
        <f t="shared" si="365"/>
        <v>0</v>
      </c>
      <c r="P3384" s="11">
        <f t="shared" si="366"/>
        <v>0</v>
      </c>
      <c r="Q3384" s="11">
        <f t="shared" si="367"/>
        <v>1</v>
      </c>
      <c r="R3384" s="11">
        <f t="shared" si="368"/>
        <v>0</v>
      </c>
      <c r="S3384" s="11">
        <f t="shared" si="369"/>
        <v>0</v>
      </c>
      <c r="T3384" s="9">
        <f t="shared" si="370"/>
        <v>0</v>
      </c>
    </row>
    <row r="3385" spans="1:20" ht="15" customHeight="1" x14ac:dyDescent="0.75">
      <c r="A3385" s="10">
        <v>0</v>
      </c>
      <c r="B3385" s="11">
        <v>18000</v>
      </c>
      <c r="C3385" s="11">
        <v>65836</v>
      </c>
      <c r="D3385" s="11">
        <v>100292</v>
      </c>
      <c r="E3385" s="11">
        <v>22</v>
      </c>
      <c r="F3385" s="11">
        <v>0</v>
      </c>
      <c r="G3385" s="11">
        <v>0</v>
      </c>
      <c r="H3385" s="11">
        <v>237.10163194</v>
      </c>
      <c r="I3385" s="11">
        <v>0</v>
      </c>
      <c r="J3385" s="11">
        <v>24</v>
      </c>
      <c r="K3385" s="11">
        <v>36.338196709999998</v>
      </c>
      <c r="L3385" s="11" t="s">
        <v>13</v>
      </c>
      <c r="M3385" s="11" t="s">
        <v>18</v>
      </c>
      <c r="N3385" s="11">
        <f t="shared" si="364"/>
        <v>1</v>
      </c>
      <c r="O3385" s="11">
        <f t="shared" si="365"/>
        <v>0</v>
      </c>
      <c r="P3385" s="11">
        <f t="shared" si="366"/>
        <v>0</v>
      </c>
      <c r="Q3385" s="11">
        <f t="shared" si="367"/>
        <v>0</v>
      </c>
      <c r="R3385" s="11">
        <f t="shared" si="368"/>
        <v>0</v>
      </c>
      <c r="S3385" s="11">
        <f t="shared" si="369"/>
        <v>1</v>
      </c>
      <c r="T3385" s="9">
        <f t="shared" si="370"/>
        <v>237.10163194</v>
      </c>
    </row>
    <row r="3386" spans="1:20" ht="15" customHeight="1" x14ac:dyDescent="0.75">
      <c r="A3386" s="10">
        <v>0</v>
      </c>
      <c r="B3386" s="11">
        <v>18000</v>
      </c>
      <c r="C3386" s="11"/>
      <c r="D3386" s="11">
        <v>53365</v>
      </c>
      <c r="E3386" s="11"/>
      <c r="F3386" s="11"/>
      <c r="G3386" s="11"/>
      <c r="H3386" s="11">
        <v>340.46080102000002</v>
      </c>
      <c r="I3386" s="11"/>
      <c r="J3386" s="11">
        <v>17</v>
      </c>
      <c r="K3386" s="11">
        <v>30.575650028999998</v>
      </c>
      <c r="L3386" s="11" t="s">
        <v>20</v>
      </c>
      <c r="M3386" s="11" t="s">
        <v>14</v>
      </c>
      <c r="N3386" s="11">
        <f t="shared" si="364"/>
        <v>0</v>
      </c>
      <c r="O3386" s="11">
        <f t="shared" si="365"/>
        <v>0</v>
      </c>
      <c r="P3386" s="11">
        <f t="shared" si="366"/>
        <v>1</v>
      </c>
      <c r="Q3386" s="11">
        <f t="shared" si="367"/>
        <v>0</v>
      </c>
      <c r="R3386" s="11">
        <f t="shared" si="368"/>
        <v>0</v>
      </c>
      <c r="S3386" s="11">
        <f t="shared" si="369"/>
        <v>0</v>
      </c>
      <c r="T3386" s="9">
        <f t="shared" si="370"/>
        <v>0</v>
      </c>
    </row>
    <row r="3387" spans="1:20" ht="15" customHeight="1" x14ac:dyDescent="0.75">
      <c r="A3387" s="10">
        <v>0</v>
      </c>
      <c r="B3387" s="11">
        <v>18000</v>
      </c>
      <c r="C3387" s="11">
        <v>72152</v>
      </c>
      <c r="D3387" s="11">
        <v>102671</v>
      </c>
      <c r="E3387" s="11">
        <v>7</v>
      </c>
      <c r="F3387" s="11">
        <v>0</v>
      </c>
      <c r="G3387" s="11">
        <v>0</v>
      </c>
      <c r="H3387" s="11">
        <v>84.639348205000005</v>
      </c>
      <c r="I3387" s="11">
        <v>0</v>
      </c>
      <c r="J3387" s="11">
        <v>16</v>
      </c>
      <c r="K3387" s="11">
        <v>32.886875224999997</v>
      </c>
      <c r="L3387" s="11" t="s">
        <v>13</v>
      </c>
      <c r="M3387" s="11" t="s">
        <v>18</v>
      </c>
      <c r="N3387" s="11">
        <f t="shared" si="364"/>
        <v>1</v>
      </c>
      <c r="O3387" s="11">
        <f t="shared" si="365"/>
        <v>0</v>
      </c>
      <c r="P3387" s="11">
        <f t="shared" si="366"/>
        <v>0</v>
      </c>
      <c r="Q3387" s="11">
        <f t="shared" si="367"/>
        <v>0</v>
      </c>
      <c r="R3387" s="11">
        <f t="shared" si="368"/>
        <v>0</v>
      </c>
      <c r="S3387" s="11">
        <f t="shared" si="369"/>
        <v>1</v>
      </c>
      <c r="T3387" s="9">
        <f t="shared" si="370"/>
        <v>84.639348205000005</v>
      </c>
    </row>
    <row r="3388" spans="1:20" ht="15" customHeight="1" x14ac:dyDescent="0.75">
      <c r="A3388" s="10">
        <v>0</v>
      </c>
      <c r="B3388" s="11">
        <v>18000</v>
      </c>
      <c r="C3388" s="11">
        <v>88509</v>
      </c>
      <c r="D3388" s="11">
        <v>112933</v>
      </c>
      <c r="E3388" s="11">
        <v>4</v>
      </c>
      <c r="F3388" s="11">
        <v>0</v>
      </c>
      <c r="G3388" s="11">
        <v>0</v>
      </c>
      <c r="H3388" s="11">
        <v>150.80236934999999</v>
      </c>
      <c r="I3388" s="11">
        <v>1</v>
      </c>
      <c r="J3388" s="11">
        <v>21</v>
      </c>
      <c r="K3388" s="11">
        <v>23.200941214</v>
      </c>
      <c r="L3388" s="11" t="s">
        <v>20</v>
      </c>
      <c r="M3388" s="11" t="s">
        <v>18</v>
      </c>
      <c r="N3388" s="11">
        <f t="shared" si="364"/>
        <v>0</v>
      </c>
      <c r="O3388" s="11">
        <f t="shared" si="365"/>
        <v>0</v>
      </c>
      <c r="P3388" s="11">
        <f t="shared" si="366"/>
        <v>0</v>
      </c>
      <c r="Q3388" s="11">
        <f t="shared" si="367"/>
        <v>0</v>
      </c>
      <c r="R3388" s="11">
        <f t="shared" si="368"/>
        <v>0</v>
      </c>
      <c r="S3388" s="11">
        <f t="shared" si="369"/>
        <v>1</v>
      </c>
      <c r="T3388" s="9">
        <f t="shared" si="370"/>
        <v>0</v>
      </c>
    </row>
    <row r="3389" spans="1:20" ht="15" customHeight="1" x14ac:dyDescent="0.75">
      <c r="A3389" s="10">
        <v>0</v>
      </c>
      <c r="B3389" s="11">
        <v>18000</v>
      </c>
      <c r="C3389" s="11">
        <v>84824</v>
      </c>
      <c r="D3389" s="11">
        <v>115146</v>
      </c>
      <c r="E3389" s="11">
        <v>21</v>
      </c>
      <c r="F3389" s="11">
        <v>0</v>
      </c>
      <c r="G3389" s="11">
        <v>0</v>
      </c>
      <c r="H3389" s="11">
        <v>293.98043579</v>
      </c>
      <c r="I3389" s="11">
        <v>0</v>
      </c>
      <c r="J3389" s="11">
        <v>16</v>
      </c>
      <c r="K3389" s="11">
        <v>27.097523473999999</v>
      </c>
      <c r="L3389" s="11" t="s">
        <v>20</v>
      </c>
      <c r="M3389" s="11" t="s">
        <v>14</v>
      </c>
      <c r="N3389" s="11">
        <f t="shared" si="364"/>
        <v>0</v>
      </c>
      <c r="O3389" s="11">
        <f t="shared" si="365"/>
        <v>0</v>
      </c>
      <c r="P3389" s="11">
        <f t="shared" si="366"/>
        <v>1</v>
      </c>
      <c r="Q3389" s="11">
        <f t="shared" si="367"/>
        <v>0</v>
      </c>
      <c r="R3389" s="11">
        <f t="shared" si="368"/>
        <v>0</v>
      </c>
      <c r="S3389" s="11">
        <f t="shared" si="369"/>
        <v>0</v>
      </c>
      <c r="T3389" s="9">
        <f t="shared" si="370"/>
        <v>0</v>
      </c>
    </row>
    <row r="3390" spans="1:20" ht="15" customHeight="1" x14ac:dyDescent="0.75">
      <c r="A3390" s="10">
        <v>0</v>
      </c>
      <c r="B3390" s="11">
        <v>18000</v>
      </c>
      <c r="C3390" s="11">
        <v>23252</v>
      </c>
      <c r="D3390" s="11">
        <v>50750</v>
      </c>
      <c r="E3390" s="11">
        <v>16</v>
      </c>
      <c r="F3390" s="11">
        <v>0</v>
      </c>
      <c r="G3390" s="11">
        <v>0</v>
      </c>
      <c r="H3390" s="11">
        <v>180.6</v>
      </c>
      <c r="I3390" s="11">
        <v>1</v>
      </c>
      <c r="J3390" s="11">
        <v>20</v>
      </c>
      <c r="K3390" s="11"/>
      <c r="L3390" s="11" t="s">
        <v>20</v>
      </c>
      <c r="M3390" s="11" t="s">
        <v>18</v>
      </c>
      <c r="N3390" s="11">
        <f t="shared" si="364"/>
        <v>0</v>
      </c>
      <c r="O3390" s="11">
        <f t="shared" si="365"/>
        <v>0</v>
      </c>
      <c r="P3390" s="11">
        <f t="shared" si="366"/>
        <v>0</v>
      </c>
      <c r="Q3390" s="11">
        <f t="shared" si="367"/>
        <v>0</v>
      </c>
      <c r="R3390" s="11">
        <f t="shared" si="368"/>
        <v>0</v>
      </c>
      <c r="S3390" s="11">
        <f t="shared" si="369"/>
        <v>1</v>
      </c>
      <c r="T3390" s="9">
        <f t="shared" si="370"/>
        <v>0</v>
      </c>
    </row>
    <row r="3391" spans="1:20" ht="15" customHeight="1" x14ac:dyDescent="0.75">
      <c r="A3391" s="10">
        <v>0</v>
      </c>
      <c r="B3391" s="11">
        <v>18000</v>
      </c>
      <c r="C3391" s="11">
        <v>46865</v>
      </c>
      <c r="D3391" s="11">
        <v>61266</v>
      </c>
      <c r="E3391" s="11">
        <v>5</v>
      </c>
      <c r="F3391" s="11">
        <v>0</v>
      </c>
      <c r="G3391" s="11">
        <v>0</v>
      </c>
      <c r="H3391" s="11">
        <v>102.59467389</v>
      </c>
      <c r="I3391" s="11">
        <v>2</v>
      </c>
      <c r="J3391" s="11">
        <v>9</v>
      </c>
      <c r="K3391" s="11">
        <v>26.353753375</v>
      </c>
      <c r="L3391" s="11" t="s">
        <v>20</v>
      </c>
      <c r="M3391" s="11"/>
      <c r="N3391" s="11">
        <f t="shared" si="364"/>
        <v>0</v>
      </c>
      <c r="O3391" s="11">
        <f t="shared" si="365"/>
        <v>0</v>
      </c>
      <c r="P3391" s="11">
        <f t="shared" si="366"/>
        <v>0</v>
      </c>
      <c r="Q3391" s="11">
        <f t="shared" si="367"/>
        <v>0</v>
      </c>
      <c r="R3391" s="11">
        <f t="shared" si="368"/>
        <v>0</v>
      </c>
      <c r="S3391" s="11">
        <f t="shared" si="369"/>
        <v>0</v>
      </c>
      <c r="T3391" s="9">
        <f t="shared" si="370"/>
        <v>0</v>
      </c>
    </row>
    <row r="3392" spans="1:20" ht="15" customHeight="1" x14ac:dyDescent="0.75">
      <c r="A3392" s="10">
        <v>0</v>
      </c>
      <c r="B3392" s="11">
        <v>18000</v>
      </c>
      <c r="C3392" s="11">
        <v>105000</v>
      </c>
      <c r="D3392" s="11">
        <v>172500</v>
      </c>
      <c r="E3392" s="11">
        <v>6</v>
      </c>
      <c r="F3392" s="11">
        <v>0</v>
      </c>
      <c r="G3392" s="11">
        <v>0</v>
      </c>
      <c r="H3392" s="11">
        <v>219.16666667000001</v>
      </c>
      <c r="I3392" s="11">
        <v>4</v>
      </c>
      <c r="J3392" s="11">
        <v>24</v>
      </c>
      <c r="K3392" s="11"/>
      <c r="L3392" s="11" t="s">
        <v>20</v>
      </c>
      <c r="M3392" s="11" t="s">
        <v>15</v>
      </c>
      <c r="N3392" s="11">
        <f t="shared" si="364"/>
        <v>0</v>
      </c>
      <c r="O3392" s="11">
        <f t="shared" si="365"/>
        <v>0</v>
      </c>
      <c r="P3392" s="11">
        <f t="shared" si="366"/>
        <v>0</v>
      </c>
      <c r="Q3392" s="11">
        <f t="shared" si="367"/>
        <v>1</v>
      </c>
      <c r="R3392" s="11">
        <f t="shared" si="368"/>
        <v>0</v>
      </c>
      <c r="S3392" s="11">
        <f t="shared" si="369"/>
        <v>0</v>
      </c>
      <c r="T3392" s="9">
        <f t="shared" si="370"/>
        <v>0</v>
      </c>
    </row>
    <row r="3393" spans="1:20" ht="15" customHeight="1" x14ac:dyDescent="0.75">
      <c r="A3393" s="10">
        <v>0</v>
      </c>
      <c r="B3393" s="11">
        <v>18000</v>
      </c>
      <c r="C3393" s="11">
        <v>23000</v>
      </c>
      <c r="D3393" s="11">
        <v>46000</v>
      </c>
      <c r="E3393" s="11">
        <v>0.2</v>
      </c>
      <c r="F3393" s="11"/>
      <c r="G3393" s="11"/>
      <c r="H3393" s="11">
        <v>312.53333333</v>
      </c>
      <c r="I3393" s="11"/>
      <c r="J3393" s="11">
        <v>25</v>
      </c>
      <c r="K3393" s="11"/>
      <c r="L3393" s="11" t="s">
        <v>20</v>
      </c>
      <c r="M3393" s="11" t="s">
        <v>14</v>
      </c>
      <c r="N3393" s="11">
        <f t="shared" si="364"/>
        <v>0</v>
      </c>
      <c r="O3393" s="11">
        <f t="shared" si="365"/>
        <v>0</v>
      </c>
      <c r="P3393" s="11">
        <f t="shared" si="366"/>
        <v>1</v>
      </c>
      <c r="Q3393" s="11">
        <f t="shared" si="367"/>
        <v>0</v>
      </c>
      <c r="R3393" s="11">
        <f t="shared" si="368"/>
        <v>0</v>
      </c>
      <c r="S3393" s="11">
        <f t="shared" si="369"/>
        <v>0</v>
      </c>
      <c r="T3393" s="9">
        <f t="shared" si="370"/>
        <v>0</v>
      </c>
    </row>
    <row r="3394" spans="1:20" ht="15" customHeight="1" x14ac:dyDescent="0.75">
      <c r="A3394" s="10">
        <v>0</v>
      </c>
      <c r="B3394" s="11">
        <v>18000</v>
      </c>
      <c r="C3394" s="11">
        <v>7051</v>
      </c>
      <c r="D3394" s="11">
        <v>66200</v>
      </c>
      <c r="E3394" s="11"/>
      <c r="F3394" s="11">
        <v>0</v>
      </c>
      <c r="G3394" s="11">
        <v>0</v>
      </c>
      <c r="H3394" s="11">
        <v>250.56666666999999</v>
      </c>
      <c r="I3394" s="11">
        <v>0</v>
      </c>
      <c r="J3394" s="11">
        <v>22</v>
      </c>
      <c r="K3394" s="11"/>
      <c r="L3394" s="11" t="s">
        <v>20</v>
      </c>
      <c r="M3394" s="11" t="s">
        <v>15</v>
      </c>
      <c r="N3394" s="11">
        <f t="shared" si="364"/>
        <v>0</v>
      </c>
      <c r="O3394" s="11">
        <f t="shared" si="365"/>
        <v>0</v>
      </c>
      <c r="P3394" s="11">
        <f t="shared" si="366"/>
        <v>0</v>
      </c>
      <c r="Q3394" s="11">
        <f t="shared" si="367"/>
        <v>1</v>
      </c>
      <c r="R3394" s="11">
        <f t="shared" si="368"/>
        <v>0</v>
      </c>
      <c r="S3394" s="11">
        <f t="shared" si="369"/>
        <v>0</v>
      </c>
      <c r="T3394" s="9">
        <f t="shared" si="370"/>
        <v>0</v>
      </c>
    </row>
    <row r="3395" spans="1:20" ht="15" customHeight="1" x14ac:dyDescent="0.75">
      <c r="A3395" s="10">
        <v>0</v>
      </c>
      <c r="B3395" s="11">
        <v>18000</v>
      </c>
      <c r="C3395" s="11">
        <v>88000</v>
      </c>
      <c r="D3395" s="11">
        <v>131300</v>
      </c>
      <c r="E3395" s="11">
        <v>14</v>
      </c>
      <c r="F3395" s="11">
        <v>0</v>
      </c>
      <c r="G3395" s="11">
        <v>0</v>
      </c>
      <c r="H3395" s="11">
        <v>179.56666666999999</v>
      </c>
      <c r="I3395" s="11">
        <v>2</v>
      </c>
      <c r="J3395" s="11">
        <v>26</v>
      </c>
      <c r="K3395" s="11"/>
      <c r="L3395" s="11" t="s">
        <v>20</v>
      </c>
      <c r="M3395" s="11" t="s">
        <v>17</v>
      </c>
      <c r="N3395" s="11">
        <f t="shared" ref="N3395:N3458" si="371">IF(L3395="HomeImp",1,0)</f>
        <v>0</v>
      </c>
      <c r="O3395" s="11">
        <f t="shared" ref="O3395:O3458" si="372">IF(M3395="Mgr",1,0)</f>
        <v>1</v>
      </c>
      <c r="P3395" s="11">
        <f t="shared" ref="P3395:P3458" si="373">IF(M3395="Other",1,0)</f>
        <v>0</v>
      </c>
      <c r="Q3395" s="11">
        <f t="shared" ref="Q3395:Q3458" si="374">IF(M3395="Office",1,0)</f>
        <v>0</v>
      </c>
      <c r="R3395" s="11">
        <f t="shared" ref="R3395:R3458" si="375">IF(M3395="Sales",1,0)</f>
        <v>0</v>
      </c>
      <c r="S3395" s="11">
        <f t="shared" ref="S3395:S3458" si="376">IF(M3395="ProfExe",1,0)</f>
        <v>0</v>
      </c>
      <c r="T3395" s="9">
        <f t="shared" ref="T3395:T3458" si="377">H3395*N3395</f>
        <v>0</v>
      </c>
    </row>
    <row r="3396" spans="1:20" ht="15" customHeight="1" x14ac:dyDescent="0.75">
      <c r="A3396" s="10">
        <v>0</v>
      </c>
      <c r="B3396" s="11">
        <v>18000</v>
      </c>
      <c r="C3396" s="11">
        <v>124000</v>
      </c>
      <c r="D3396" s="11">
        <v>195000</v>
      </c>
      <c r="E3396" s="11">
        <v>13</v>
      </c>
      <c r="F3396" s="11">
        <v>0</v>
      </c>
      <c r="G3396" s="11">
        <v>0</v>
      </c>
      <c r="H3396" s="11">
        <v>202.9</v>
      </c>
      <c r="I3396" s="11">
        <v>0</v>
      </c>
      <c r="J3396" s="11">
        <v>22</v>
      </c>
      <c r="K3396" s="11"/>
      <c r="L3396" s="11" t="s">
        <v>13</v>
      </c>
      <c r="M3396" s="11" t="s">
        <v>18</v>
      </c>
      <c r="N3396" s="11">
        <f t="shared" si="371"/>
        <v>1</v>
      </c>
      <c r="O3396" s="11">
        <f t="shared" si="372"/>
        <v>0</v>
      </c>
      <c r="P3396" s="11">
        <f t="shared" si="373"/>
        <v>0</v>
      </c>
      <c r="Q3396" s="11">
        <f t="shared" si="374"/>
        <v>0</v>
      </c>
      <c r="R3396" s="11">
        <f t="shared" si="375"/>
        <v>0</v>
      </c>
      <c r="S3396" s="11">
        <f t="shared" si="376"/>
        <v>1</v>
      </c>
      <c r="T3396" s="9">
        <f t="shared" si="377"/>
        <v>202.9</v>
      </c>
    </row>
    <row r="3397" spans="1:20" ht="15" customHeight="1" x14ac:dyDescent="0.75">
      <c r="A3397" s="10">
        <v>0</v>
      </c>
      <c r="B3397" s="11">
        <v>18000</v>
      </c>
      <c r="C3397" s="11">
        <v>94554</v>
      </c>
      <c r="D3397" s="11">
        <v>119000</v>
      </c>
      <c r="E3397" s="11">
        <v>1</v>
      </c>
      <c r="F3397" s="11">
        <v>0</v>
      </c>
      <c r="G3397" s="11">
        <v>1</v>
      </c>
      <c r="H3397" s="11">
        <v>308.46666667</v>
      </c>
      <c r="I3397" s="11">
        <v>1</v>
      </c>
      <c r="J3397" s="11">
        <v>20</v>
      </c>
      <c r="K3397" s="11"/>
      <c r="L3397" s="11" t="s">
        <v>13</v>
      </c>
      <c r="M3397" s="11" t="s">
        <v>17</v>
      </c>
      <c r="N3397" s="11">
        <f t="shared" si="371"/>
        <v>1</v>
      </c>
      <c r="O3397" s="11">
        <f t="shared" si="372"/>
        <v>1</v>
      </c>
      <c r="P3397" s="11">
        <f t="shared" si="373"/>
        <v>0</v>
      </c>
      <c r="Q3397" s="11">
        <f t="shared" si="374"/>
        <v>0</v>
      </c>
      <c r="R3397" s="11">
        <f t="shared" si="375"/>
        <v>0</v>
      </c>
      <c r="S3397" s="11">
        <f t="shared" si="376"/>
        <v>0</v>
      </c>
      <c r="T3397" s="9">
        <f t="shared" si="377"/>
        <v>308.46666667</v>
      </c>
    </row>
    <row r="3398" spans="1:20" ht="15" customHeight="1" x14ac:dyDescent="0.75">
      <c r="A3398" s="10">
        <v>0</v>
      </c>
      <c r="B3398" s="11">
        <v>18000</v>
      </c>
      <c r="C3398" s="11">
        <v>90000</v>
      </c>
      <c r="D3398" s="11">
        <v>120600</v>
      </c>
      <c r="E3398" s="11">
        <v>25</v>
      </c>
      <c r="F3398" s="11">
        <v>0</v>
      </c>
      <c r="G3398" s="11">
        <v>0</v>
      </c>
      <c r="H3398" s="11">
        <v>272.93333332999998</v>
      </c>
      <c r="I3398" s="11">
        <v>3</v>
      </c>
      <c r="J3398" s="11">
        <v>17</v>
      </c>
      <c r="K3398" s="11"/>
      <c r="L3398" s="11" t="s">
        <v>20</v>
      </c>
      <c r="M3398" s="11" t="s">
        <v>15</v>
      </c>
      <c r="N3398" s="11">
        <f t="shared" si="371"/>
        <v>0</v>
      </c>
      <c r="O3398" s="11">
        <f t="shared" si="372"/>
        <v>0</v>
      </c>
      <c r="P3398" s="11">
        <f t="shared" si="373"/>
        <v>0</v>
      </c>
      <c r="Q3398" s="11">
        <f t="shared" si="374"/>
        <v>1</v>
      </c>
      <c r="R3398" s="11">
        <f t="shared" si="375"/>
        <v>0</v>
      </c>
      <c r="S3398" s="11">
        <f t="shared" si="376"/>
        <v>0</v>
      </c>
      <c r="T3398" s="9">
        <f t="shared" si="377"/>
        <v>0</v>
      </c>
    </row>
    <row r="3399" spans="1:20" ht="15" customHeight="1" x14ac:dyDescent="0.75">
      <c r="A3399" s="10">
        <v>0</v>
      </c>
      <c r="B3399" s="11">
        <v>18000</v>
      </c>
      <c r="C3399" s="11">
        <v>45000</v>
      </c>
      <c r="D3399" s="11">
        <v>68500</v>
      </c>
      <c r="E3399" s="11">
        <v>10</v>
      </c>
      <c r="F3399" s="11">
        <v>0</v>
      </c>
      <c r="G3399" s="11">
        <v>0</v>
      </c>
      <c r="H3399" s="11">
        <v>190.8</v>
      </c>
      <c r="I3399" s="11">
        <v>1</v>
      </c>
      <c r="J3399" s="11">
        <v>42</v>
      </c>
      <c r="K3399" s="11"/>
      <c r="L3399" s="11" t="s">
        <v>20</v>
      </c>
      <c r="M3399" s="11" t="s">
        <v>18</v>
      </c>
      <c r="N3399" s="11">
        <f t="shared" si="371"/>
        <v>0</v>
      </c>
      <c r="O3399" s="11">
        <f t="shared" si="372"/>
        <v>0</v>
      </c>
      <c r="P3399" s="11">
        <f t="shared" si="373"/>
        <v>0</v>
      </c>
      <c r="Q3399" s="11">
        <f t="shared" si="374"/>
        <v>0</v>
      </c>
      <c r="R3399" s="11">
        <f t="shared" si="375"/>
        <v>0</v>
      </c>
      <c r="S3399" s="11">
        <f t="shared" si="376"/>
        <v>1</v>
      </c>
      <c r="T3399" s="9">
        <f t="shared" si="377"/>
        <v>0</v>
      </c>
    </row>
    <row r="3400" spans="1:20" ht="15" customHeight="1" x14ac:dyDescent="0.75">
      <c r="A3400" s="10">
        <v>0</v>
      </c>
      <c r="B3400" s="11">
        <v>18000</v>
      </c>
      <c r="C3400" s="11">
        <v>56000</v>
      </c>
      <c r="D3400" s="11">
        <v>78000</v>
      </c>
      <c r="E3400" s="11">
        <v>4</v>
      </c>
      <c r="F3400" s="11">
        <v>0</v>
      </c>
      <c r="G3400" s="11">
        <v>0</v>
      </c>
      <c r="H3400" s="11">
        <v>108.53333333</v>
      </c>
      <c r="I3400" s="11">
        <v>0</v>
      </c>
      <c r="J3400" s="11">
        <v>16</v>
      </c>
      <c r="K3400" s="11"/>
      <c r="L3400" s="11" t="s">
        <v>20</v>
      </c>
      <c r="M3400" s="11"/>
      <c r="N3400" s="11">
        <f t="shared" si="371"/>
        <v>0</v>
      </c>
      <c r="O3400" s="11">
        <f t="shared" si="372"/>
        <v>0</v>
      </c>
      <c r="P3400" s="11">
        <f t="shared" si="373"/>
        <v>0</v>
      </c>
      <c r="Q3400" s="11">
        <f t="shared" si="374"/>
        <v>0</v>
      </c>
      <c r="R3400" s="11">
        <f t="shared" si="375"/>
        <v>0</v>
      </c>
      <c r="S3400" s="11">
        <f t="shared" si="376"/>
        <v>0</v>
      </c>
      <c r="T3400" s="9">
        <f t="shared" si="377"/>
        <v>0</v>
      </c>
    </row>
    <row r="3401" spans="1:20" ht="15" customHeight="1" x14ac:dyDescent="0.75">
      <c r="A3401" s="10">
        <v>1</v>
      </c>
      <c r="B3401" s="11">
        <v>18000</v>
      </c>
      <c r="C3401" s="11">
        <v>62000</v>
      </c>
      <c r="D3401" s="11">
        <v>160800</v>
      </c>
      <c r="E3401" s="11">
        <v>15</v>
      </c>
      <c r="F3401" s="11">
        <v>0</v>
      </c>
      <c r="G3401" s="11">
        <v>0</v>
      </c>
      <c r="H3401" s="11">
        <v>129.83333332999999</v>
      </c>
      <c r="I3401" s="11">
        <v>1</v>
      </c>
      <c r="J3401" s="11">
        <v>11</v>
      </c>
      <c r="K3401" s="11"/>
      <c r="L3401" s="11" t="s">
        <v>13</v>
      </c>
      <c r="M3401" s="11" t="s">
        <v>18</v>
      </c>
      <c r="N3401" s="11">
        <f t="shared" si="371"/>
        <v>1</v>
      </c>
      <c r="O3401" s="11">
        <f t="shared" si="372"/>
        <v>0</v>
      </c>
      <c r="P3401" s="11">
        <f t="shared" si="373"/>
        <v>0</v>
      </c>
      <c r="Q3401" s="11">
        <f t="shared" si="374"/>
        <v>0</v>
      </c>
      <c r="R3401" s="11">
        <f t="shared" si="375"/>
        <v>0</v>
      </c>
      <c r="S3401" s="11">
        <f t="shared" si="376"/>
        <v>1</v>
      </c>
      <c r="T3401" s="9">
        <f t="shared" si="377"/>
        <v>129.83333332999999</v>
      </c>
    </row>
    <row r="3402" spans="1:20" ht="15" customHeight="1" x14ac:dyDescent="0.75">
      <c r="A3402" s="10">
        <v>1</v>
      </c>
      <c r="B3402" s="11">
        <v>18000</v>
      </c>
      <c r="C3402" s="11">
        <v>12900</v>
      </c>
      <c r="D3402" s="11">
        <v>21500</v>
      </c>
      <c r="E3402" s="11">
        <v>5</v>
      </c>
      <c r="F3402" s="11">
        <v>3</v>
      </c>
      <c r="G3402" s="11">
        <v>0</v>
      </c>
      <c r="H3402" s="11">
        <v>109.56666667</v>
      </c>
      <c r="I3402" s="11">
        <v>0</v>
      </c>
      <c r="J3402" s="11">
        <v>33</v>
      </c>
      <c r="K3402" s="11"/>
      <c r="L3402" s="11" t="s">
        <v>13</v>
      </c>
      <c r="M3402" s="11" t="s">
        <v>15</v>
      </c>
      <c r="N3402" s="11">
        <f t="shared" si="371"/>
        <v>1</v>
      </c>
      <c r="O3402" s="11">
        <f t="shared" si="372"/>
        <v>0</v>
      </c>
      <c r="P3402" s="11">
        <f t="shared" si="373"/>
        <v>0</v>
      </c>
      <c r="Q3402" s="11">
        <f t="shared" si="374"/>
        <v>1</v>
      </c>
      <c r="R3402" s="11">
        <f t="shared" si="375"/>
        <v>0</v>
      </c>
      <c r="S3402" s="11">
        <f t="shared" si="376"/>
        <v>0</v>
      </c>
      <c r="T3402" s="9">
        <f t="shared" si="377"/>
        <v>109.56666667</v>
      </c>
    </row>
    <row r="3403" spans="1:20" ht="15" customHeight="1" x14ac:dyDescent="0.75">
      <c r="A3403" s="10">
        <v>1</v>
      </c>
      <c r="B3403" s="11">
        <v>18000</v>
      </c>
      <c r="C3403" s="11">
        <v>57988</v>
      </c>
      <c r="D3403" s="11">
        <v>86970</v>
      </c>
      <c r="E3403" s="11">
        <v>16</v>
      </c>
      <c r="F3403" s="11">
        <v>0</v>
      </c>
      <c r="G3403" s="11">
        <v>0</v>
      </c>
      <c r="H3403" s="11">
        <v>165.33333332999999</v>
      </c>
      <c r="I3403" s="11">
        <v>2</v>
      </c>
      <c r="J3403" s="11">
        <v>14</v>
      </c>
      <c r="K3403" s="11"/>
      <c r="L3403" s="11" t="s">
        <v>20</v>
      </c>
      <c r="M3403" s="11" t="s">
        <v>14</v>
      </c>
      <c r="N3403" s="11">
        <f t="shared" si="371"/>
        <v>0</v>
      </c>
      <c r="O3403" s="11">
        <f t="shared" si="372"/>
        <v>0</v>
      </c>
      <c r="P3403" s="11">
        <f t="shared" si="373"/>
        <v>1</v>
      </c>
      <c r="Q3403" s="11">
        <f t="shared" si="374"/>
        <v>0</v>
      </c>
      <c r="R3403" s="11">
        <f t="shared" si="375"/>
        <v>0</v>
      </c>
      <c r="S3403" s="11">
        <f t="shared" si="376"/>
        <v>0</v>
      </c>
      <c r="T3403" s="9">
        <f t="shared" si="377"/>
        <v>0</v>
      </c>
    </row>
    <row r="3404" spans="1:20" ht="15" customHeight="1" x14ac:dyDescent="0.75">
      <c r="A3404" s="10">
        <v>1</v>
      </c>
      <c r="B3404" s="11">
        <v>18000</v>
      </c>
      <c r="C3404" s="11">
        <v>99401</v>
      </c>
      <c r="D3404" s="11">
        <v>140000</v>
      </c>
      <c r="E3404" s="11">
        <v>8.9</v>
      </c>
      <c r="F3404" s="11">
        <v>2</v>
      </c>
      <c r="G3404" s="11">
        <v>0</v>
      </c>
      <c r="H3404" s="11">
        <v>150.1</v>
      </c>
      <c r="I3404" s="11">
        <v>3</v>
      </c>
      <c r="J3404" s="11">
        <v>20</v>
      </c>
      <c r="K3404" s="11"/>
      <c r="L3404" s="11" t="s">
        <v>20</v>
      </c>
      <c r="M3404" s="11" t="s">
        <v>14</v>
      </c>
      <c r="N3404" s="11">
        <f t="shared" si="371"/>
        <v>0</v>
      </c>
      <c r="O3404" s="11">
        <f t="shared" si="372"/>
        <v>0</v>
      </c>
      <c r="P3404" s="11">
        <f t="shared" si="373"/>
        <v>1</v>
      </c>
      <c r="Q3404" s="11">
        <f t="shared" si="374"/>
        <v>0</v>
      </c>
      <c r="R3404" s="11">
        <f t="shared" si="375"/>
        <v>0</v>
      </c>
      <c r="S3404" s="11">
        <f t="shared" si="376"/>
        <v>0</v>
      </c>
      <c r="T3404" s="9">
        <f t="shared" si="377"/>
        <v>0</v>
      </c>
    </row>
    <row r="3405" spans="1:20" ht="15" customHeight="1" x14ac:dyDescent="0.75">
      <c r="A3405" s="10">
        <v>1</v>
      </c>
      <c r="B3405" s="11">
        <v>18000</v>
      </c>
      <c r="C3405" s="11">
        <v>39005</v>
      </c>
      <c r="D3405" s="11">
        <v>60000</v>
      </c>
      <c r="E3405" s="11">
        <v>10</v>
      </c>
      <c r="F3405" s="11">
        <v>2</v>
      </c>
      <c r="G3405" s="11">
        <v>0</v>
      </c>
      <c r="H3405" s="11">
        <v>112.63333333</v>
      </c>
      <c r="I3405" s="11">
        <v>5</v>
      </c>
      <c r="J3405" s="11">
        <v>5</v>
      </c>
      <c r="K3405" s="11"/>
      <c r="L3405" s="11" t="s">
        <v>20</v>
      </c>
      <c r="M3405" s="11" t="s">
        <v>14</v>
      </c>
      <c r="N3405" s="11">
        <f t="shared" si="371"/>
        <v>0</v>
      </c>
      <c r="O3405" s="11">
        <f t="shared" si="372"/>
        <v>0</v>
      </c>
      <c r="P3405" s="11">
        <f t="shared" si="373"/>
        <v>1</v>
      </c>
      <c r="Q3405" s="11">
        <f t="shared" si="374"/>
        <v>0</v>
      </c>
      <c r="R3405" s="11">
        <f t="shared" si="375"/>
        <v>0</v>
      </c>
      <c r="S3405" s="11">
        <f t="shared" si="376"/>
        <v>0</v>
      </c>
      <c r="T3405" s="9">
        <f t="shared" si="377"/>
        <v>0</v>
      </c>
    </row>
    <row r="3406" spans="1:20" ht="15" customHeight="1" x14ac:dyDescent="0.75">
      <c r="A3406" s="10">
        <v>1</v>
      </c>
      <c r="B3406" s="11">
        <v>18000</v>
      </c>
      <c r="C3406" s="11">
        <v>47000</v>
      </c>
      <c r="D3406" s="11">
        <v>69000</v>
      </c>
      <c r="E3406" s="11">
        <v>6</v>
      </c>
      <c r="F3406" s="11">
        <v>3</v>
      </c>
      <c r="G3406" s="11">
        <v>2</v>
      </c>
      <c r="H3406" s="11">
        <v>110.63333333</v>
      </c>
      <c r="I3406" s="11">
        <v>2</v>
      </c>
      <c r="J3406" s="11">
        <v>24</v>
      </c>
      <c r="K3406" s="11"/>
      <c r="L3406" s="11" t="s">
        <v>20</v>
      </c>
      <c r="M3406" s="11" t="s">
        <v>14</v>
      </c>
      <c r="N3406" s="11">
        <f t="shared" si="371"/>
        <v>0</v>
      </c>
      <c r="O3406" s="11">
        <f t="shared" si="372"/>
        <v>0</v>
      </c>
      <c r="P3406" s="11">
        <f t="shared" si="373"/>
        <v>1</v>
      </c>
      <c r="Q3406" s="11">
        <f t="shared" si="374"/>
        <v>0</v>
      </c>
      <c r="R3406" s="11">
        <f t="shared" si="375"/>
        <v>0</v>
      </c>
      <c r="S3406" s="11">
        <f t="shared" si="376"/>
        <v>0</v>
      </c>
      <c r="T3406" s="9">
        <f t="shared" si="377"/>
        <v>0</v>
      </c>
    </row>
    <row r="3407" spans="1:20" ht="15" customHeight="1" x14ac:dyDescent="0.75">
      <c r="A3407" s="10">
        <v>0</v>
      </c>
      <c r="B3407" s="11">
        <v>18000</v>
      </c>
      <c r="C3407" s="11">
        <v>52301</v>
      </c>
      <c r="D3407" s="11">
        <v>79959</v>
      </c>
      <c r="E3407" s="11">
        <v>1</v>
      </c>
      <c r="F3407" s="11"/>
      <c r="G3407" s="11">
        <v>1</v>
      </c>
      <c r="H3407" s="11">
        <v>290.28064819999997</v>
      </c>
      <c r="I3407" s="11">
        <v>0</v>
      </c>
      <c r="J3407" s="11">
        <v>9</v>
      </c>
      <c r="K3407" s="11">
        <v>37.163697970000001</v>
      </c>
      <c r="L3407" s="11" t="s">
        <v>20</v>
      </c>
      <c r="M3407" s="11" t="s">
        <v>14</v>
      </c>
      <c r="N3407" s="11">
        <f t="shared" si="371"/>
        <v>0</v>
      </c>
      <c r="O3407" s="11">
        <f t="shared" si="372"/>
        <v>0</v>
      </c>
      <c r="P3407" s="11">
        <f t="shared" si="373"/>
        <v>1</v>
      </c>
      <c r="Q3407" s="11">
        <f t="shared" si="374"/>
        <v>0</v>
      </c>
      <c r="R3407" s="11">
        <f t="shared" si="375"/>
        <v>0</v>
      </c>
      <c r="S3407" s="11">
        <f t="shared" si="376"/>
        <v>0</v>
      </c>
      <c r="T3407" s="9">
        <f t="shared" si="377"/>
        <v>0</v>
      </c>
    </row>
    <row r="3408" spans="1:20" ht="15" customHeight="1" x14ac:dyDescent="0.75">
      <c r="A3408" s="10">
        <v>0</v>
      </c>
      <c r="B3408" s="11">
        <v>18000</v>
      </c>
      <c r="C3408" s="11">
        <v>55169</v>
      </c>
      <c r="D3408" s="11">
        <v>114786</v>
      </c>
      <c r="E3408" s="11">
        <v>2</v>
      </c>
      <c r="F3408" s="11"/>
      <c r="G3408" s="11">
        <v>2</v>
      </c>
      <c r="H3408" s="11">
        <v>120.15410625</v>
      </c>
      <c r="I3408" s="11">
        <v>0</v>
      </c>
      <c r="J3408" s="11">
        <v>24</v>
      </c>
      <c r="K3408" s="11">
        <v>37.547732856000003</v>
      </c>
      <c r="L3408" s="11" t="s">
        <v>13</v>
      </c>
      <c r="M3408" s="11" t="s">
        <v>15</v>
      </c>
      <c r="N3408" s="11">
        <f t="shared" si="371"/>
        <v>1</v>
      </c>
      <c r="O3408" s="11">
        <f t="shared" si="372"/>
        <v>0</v>
      </c>
      <c r="P3408" s="11">
        <f t="shared" si="373"/>
        <v>0</v>
      </c>
      <c r="Q3408" s="11">
        <f t="shared" si="374"/>
        <v>1</v>
      </c>
      <c r="R3408" s="11">
        <f t="shared" si="375"/>
        <v>0</v>
      </c>
      <c r="S3408" s="11">
        <f t="shared" si="376"/>
        <v>0</v>
      </c>
      <c r="T3408" s="9">
        <f t="shared" si="377"/>
        <v>120.15410625</v>
      </c>
    </row>
    <row r="3409" spans="1:20" ht="15" customHeight="1" x14ac:dyDescent="0.75">
      <c r="A3409" s="10">
        <v>0</v>
      </c>
      <c r="B3409" s="11">
        <v>18000</v>
      </c>
      <c r="C3409" s="11">
        <v>100822</v>
      </c>
      <c r="D3409" s="11">
        <v>118817</v>
      </c>
      <c r="E3409" s="11">
        <v>0</v>
      </c>
      <c r="F3409" s="11">
        <v>0</v>
      </c>
      <c r="G3409" s="11">
        <v>0</v>
      </c>
      <c r="H3409" s="11">
        <v>126.42643974000001</v>
      </c>
      <c r="I3409" s="11">
        <v>0</v>
      </c>
      <c r="J3409" s="11">
        <v>30</v>
      </c>
      <c r="K3409" s="11">
        <v>37.877411066999997</v>
      </c>
      <c r="L3409" s="11" t="s">
        <v>20</v>
      </c>
      <c r="M3409" s="11" t="s">
        <v>18</v>
      </c>
      <c r="N3409" s="11">
        <f t="shared" si="371"/>
        <v>0</v>
      </c>
      <c r="O3409" s="11">
        <f t="shared" si="372"/>
        <v>0</v>
      </c>
      <c r="P3409" s="11">
        <f t="shared" si="373"/>
        <v>0</v>
      </c>
      <c r="Q3409" s="11">
        <f t="shared" si="374"/>
        <v>0</v>
      </c>
      <c r="R3409" s="11">
        <f t="shared" si="375"/>
        <v>0</v>
      </c>
      <c r="S3409" s="11">
        <f t="shared" si="376"/>
        <v>1</v>
      </c>
      <c r="T3409" s="9">
        <f t="shared" si="377"/>
        <v>0</v>
      </c>
    </row>
    <row r="3410" spans="1:20" ht="15" customHeight="1" x14ac:dyDescent="0.75">
      <c r="A3410" s="10">
        <v>1</v>
      </c>
      <c r="B3410" s="11">
        <v>18000</v>
      </c>
      <c r="C3410" s="11">
        <v>48724</v>
      </c>
      <c r="D3410" s="11">
        <v>72654</v>
      </c>
      <c r="E3410" s="11">
        <v>7</v>
      </c>
      <c r="F3410" s="11">
        <v>0</v>
      </c>
      <c r="G3410" s="11">
        <v>0</v>
      </c>
      <c r="H3410" s="11">
        <v>62.088605958000002</v>
      </c>
      <c r="I3410" s="11">
        <v>0</v>
      </c>
      <c r="J3410" s="11">
        <v>4</v>
      </c>
      <c r="K3410" s="11">
        <v>31.570298920999999</v>
      </c>
      <c r="L3410" s="11" t="s">
        <v>20</v>
      </c>
      <c r="M3410" s="11" t="s">
        <v>14</v>
      </c>
      <c r="N3410" s="11">
        <f t="shared" si="371"/>
        <v>0</v>
      </c>
      <c r="O3410" s="11">
        <f t="shared" si="372"/>
        <v>0</v>
      </c>
      <c r="P3410" s="11">
        <f t="shared" si="373"/>
        <v>1</v>
      </c>
      <c r="Q3410" s="11">
        <f t="shared" si="374"/>
        <v>0</v>
      </c>
      <c r="R3410" s="11">
        <f t="shared" si="375"/>
        <v>0</v>
      </c>
      <c r="S3410" s="11">
        <f t="shared" si="376"/>
        <v>0</v>
      </c>
      <c r="T3410" s="9">
        <f t="shared" si="377"/>
        <v>0</v>
      </c>
    </row>
    <row r="3411" spans="1:20" ht="15" customHeight="1" x14ac:dyDescent="0.75">
      <c r="A3411" s="10">
        <v>0</v>
      </c>
      <c r="B3411" s="11">
        <v>18000</v>
      </c>
      <c r="C3411" s="11">
        <v>161413</v>
      </c>
      <c r="D3411" s="11">
        <v>196860</v>
      </c>
      <c r="E3411" s="11">
        <v>7</v>
      </c>
      <c r="F3411" s="11">
        <v>0</v>
      </c>
      <c r="G3411" s="11">
        <v>0</v>
      </c>
      <c r="H3411" s="11"/>
      <c r="I3411" s="11">
        <v>2</v>
      </c>
      <c r="J3411" s="11">
        <v>16</v>
      </c>
      <c r="K3411" s="11">
        <v>30.778166837000001</v>
      </c>
      <c r="L3411" s="11" t="s">
        <v>20</v>
      </c>
      <c r="M3411" s="11" t="s">
        <v>14</v>
      </c>
      <c r="N3411" s="11">
        <f t="shared" si="371"/>
        <v>0</v>
      </c>
      <c r="O3411" s="11">
        <f t="shared" si="372"/>
        <v>0</v>
      </c>
      <c r="P3411" s="11">
        <f t="shared" si="373"/>
        <v>1</v>
      </c>
      <c r="Q3411" s="11">
        <f t="shared" si="374"/>
        <v>0</v>
      </c>
      <c r="R3411" s="11">
        <f t="shared" si="375"/>
        <v>0</v>
      </c>
      <c r="S3411" s="11">
        <f t="shared" si="376"/>
        <v>0</v>
      </c>
      <c r="T3411" s="9">
        <f t="shared" si="377"/>
        <v>0</v>
      </c>
    </row>
    <row r="3412" spans="1:20" ht="15" customHeight="1" x14ac:dyDescent="0.75">
      <c r="A3412" s="10">
        <v>0</v>
      </c>
      <c r="B3412" s="11">
        <v>18000</v>
      </c>
      <c r="C3412" s="11">
        <v>90275</v>
      </c>
      <c r="D3412" s="11">
        <v>135792</v>
      </c>
      <c r="E3412" s="11">
        <v>13</v>
      </c>
      <c r="F3412" s="11">
        <v>0</v>
      </c>
      <c r="G3412" s="11">
        <v>0</v>
      </c>
      <c r="H3412" s="11">
        <v>178.66176401000001</v>
      </c>
      <c r="I3412" s="11">
        <v>1</v>
      </c>
      <c r="J3412" s="11">
        <v>26</v>
      </c>
      <c r="K3412" s="11">
        <v>33.336960791999999</v>
      </c>
      <c r="L3412" s="11" t="s">
        <v>20</v>
      </c>
      <c r="M3412" s="11" t="s">
        <v>17</v>
      </c>
      <c r="N3412" s="11">
        <f t="shared" si="371"/>
        <v>0</v>
      </c>
      <c r="O3412" s="11">
        <f t="shared" si="372"/>
        <v>1</v>
      </c>
      <c r="P3412" s="11">
        <f t="shared" si="373"/>
        <v>0</v>
      </c>
      <c r="Q3412" s="11">
        <f t="shared" si="374"/>
        <v>0</v>
      </c>
      <c r="R3412" s="11">
        <f t="shared" si="375"/>
        <v>0</v>
      </c>
      <c r="S3412" s="11">
        <f t="shared" si="376"/>
        <v>0</v>
      </c>
      <c r="T3412" s="9">
        <f t="shared" si="377"/>
        <v>0</v>
      </c>
    </row>
    <row r="3413" spans="1:20" ht="15" customHeight="1" x14ac:dyDescent="0.75">
      <c r="A3413" s="10">
        <v>0</v>
      </c>
      <c r="B3413" s="11">
        <v>18000</v>
      </c>
      <c r="C3413" s="11">
        <v>74162</v>
      </c>
      <c r="D3413" s="11">
        <v>89823</v>
      </c>
      <c r="E3413" s="11">
        <v>0</v>
      </c>
      <c r="F3413" s="11">
        <v>2</v>
      </c>
      <c r="G3413" s="11">
        <v>1</v>
      </c>
      <c r="H3413" s="11">
        <v>121.76146583000001</v>
      </c>
      <c r="I3413" s="11">
        <v>1</v>
      </c>
      <c r="J3413" s="11">
        <v>26</v>
      </c>
      <c r="K3413" s="11">
        <v>34.025207506999998</v>
      </c>
      <c r="L3413" s="11" t="s">
        <v>20</v>
      </c>
      <c r="M3413" s="11" t="s">
        <v>14</v>
      </c>
      <c r="N3413" s="11">
        <f t="shared" si="371"/>
        <v>0</v>
      </c>
      <c r="O3413" s="11">
        <f t="shared" si="372"/>
        <v>0</v>
      </c>
      <c r="P3413" s="11">
        <f t="shared" si="373"/>
        <v>1</v>
      </c>
      <c r="Q3413" s="11">
        <f t="shared" si="374"/>
        <v>0</v>
      </c>
      <c r="R3413" s="11">
        <f t="shared" si="375"/>
        <v>0</v>
      </c>
      <c r="S3413" s="11">
        <f t="shared" si="376"/>
        <v>0</v>
      </c>
      <c r="T3413" s="9">
        <f t="shared" si="377"/>
        <v>0</v>
      </c>
    </row>
    <row r="3414" spans="1:20" ht="15" customHeight="1" x14ac:dyDescent="0.75">
      <c r="A3414" s="10">
        <v>1</v>
      </c>
      <c r="B3414" s="11">
        <v>18000</v>
      </c>
      <c r="C3414" s="11">
        <v>114000</v>
      </c>
      <c r="D3414" s="11">
        <v>147140</v>
      </c>
      <c r="E3414" s="11">
        <v>5</v>
      </c>
      <c r="F3414" s="11">
        <v>0</v>
      </c>
      <c r="G3414" s="11">
        <v>0</v>
      </c>
      <c r="H3414" s="11">
        <v>122.73333332999999</v>
      </c>
      <c r="I3414" s="11">
        <v>2</v>
      </c>
      <c r="J3414" s="11">
        <v>13</v>
      </c>
      <c r="K3414" s="11"/>
      <c r="L3414" s="11" t="s">
        <v>20</v>
      </c>
      <c r="M3414" s="11" t="s">
        <v>14</v>
      </c>
      <c r="N3414" s="11">
        <f t="shared" si="371"/>
        <v>0</v>
      </c>
      <c r="O3414" s="11">
        <f t="shared" si="372"/>
        <v>0</v>
      </c>
      <c r="P3414" s="11">
        <f t="shared" si="373"/>
        <v>1</v>
      </c>
      <c r="Q3414" s="11">
        <f t="shared" si="374"/>
        <v>0</v>
      </c>
      <c r="R3414" s="11">
        <f t="shared" si="375"/>
        <v>0</v>
      </c>
      <c r="S3414" s="11">
        <f t="shared" si="376"/>
        <v>0</v>
      </c>
      <c r="T3414" s="9">
        <f t="shared" si="377"/>
        <v>0</v>
      </c>
    </row>
    <row r="3415" spans="1:20" ht="15" customHeight="1" x14ac:dyDescent="0.75">
      <c r="A3415" s="10">
        <v>0</v>
      </c>
      <c r="B3415" s="11">
        <v>18000</v>
      </c>
      <c r="C3415" s="11">
        <v>50409</v>
      </c>
      <c r="D3415" s="11">
        <v>78404</v>
      </c>
      <c r="E3415" s="11">
        <v>9</v>
      </c>
      <c r="F3415" s="11">
        <v>0</v>
      </c>
      <c r="G3415" s="11">
        <v>0</v>
      </c>
      <c r="H3415" s="11">
        <v>191.28207893999999</v>
      </c>
      <c r="I3415" s="11">
        <v>0</v>
      </c>
      <c r="J3415" s="11">
        <v>42</v>
      </c>
      <c r="K3415" s="11">
        <v>39.483023971999998</v>
      </c>
      <c r="L3415" s="11" t="s">
        <v>20</v>
      </c>
      <c r="M3415" s="11" t="s">
        <v>18</v>
      </c>
      <c r="N3415" s="11">
        <f t="shared" si="371"/>
        <v>0</v>
      </c>
      <c r="O3415" s="11">
        <f t="shared" si="372"/>
        <v>0</v>
      </c>
      <c r="P3415" s="11">
        <f t="shared" si="373"/>
        <v>0</v>
      </c>
      <c r="Q3415" s="11">
        <f t="shared" si="374"/>
        <v>0</v>
      </c>
      <c r="R3415" s="11">
        <f t="shared" si="375"/>
        <v>0</v>
      </c>
      <c r="S3415" s="11">
        <f t="shared" si="376"/>
        <v>1</v>
      </c>
      <c r="T3415" s="9">
        <f t="shared" si="377"/>
        <v>0</v>
      </c>
    </row>
    <row r="3416" spans="1:20" ht="15" customHeight="1" x14ac:dyDescent="0.75">
      <c r="A3416" s="10">
        <v>0</v>
      </c>
      <c r="B3416" s="11">
        <v>18000</v>
      </c>
      <c r="C3416" s="11">
        <v>54196</v>
      </c>
      <c r="D3416" s="11">
        <v>71412</v>
      </c>
      <c r="E3416" s="11">
        <v>10</v>
      </c>
      <c r="F3416" s="11">
        <v>0</v>
      </c>
      <c r="G3416" s="11">
        <v>0</v>
      </c>
      <c r="H3416" s="11">
        <v>189.87427038999999</v>
      </c>
      <c r="I3416" s="11">
        <v>1</v>
      </c>
      <c r="J3416" s="11">
        <v>42</v>
      </c>
      <c r="K3416" s="11">
        <v>37.352105103</v>
      </c>
      <c r="L3416" s="11" t="s">
        <v>20</v>
      </c>
      <c r="M3416" s="11" t="s">
        <v>18</v>
      </c>
      <c r="N3416" s="11">
        <f t="shared" si="371"/>
        <v>0</v>
      </c>
      <c r="O3416" s="11">
        <f t="shared" si="372"/>
        <v>0</v>
      </c>
      <c r="P3416" s="11">
        <f t="shared" si="373"/>
        <v>0</v>
      </c>
      <c r="Q3416" s="11">
        <f t="shared" si="374"/>
        <v>0</v>
      </c>
      <c r="R3416" s="11">
        <f t="shared" si="375"/>
        <v>0</v>
      </c>
      <c r="S3416" s="11">
        <f t="shared" si="376"/>
        <v>1</v>
      </c>
      <c r="T3416" s="9">
        <f t="shared" si="377"/>
        <v>0</v>
      </c>
    </row>
    <row r="3417" spans="1:20" ht="15" customHeight="1" x14ac:dyDescent="0.75">
      <c r="A3417" s="10">
        <v>0</v>
      </c>
      <c r="B3417" s="11">
        <v>18000</v>
      </c>
      <c r="C3417" s="11">
        <v>41814</v>
      </c>
      <c r="D3417" s="11">
        <v>62845</v>
      </c>
      <c r="E3417" s="11">
        <v>27</v>
      </c>
      <c r="F3417" s="11">
        <v>0</v>
      </c>
      <c r="G3417" s="11">
        <v>0</v>
      </c>
      <c r="H3417" s="11">
        <v>244.88185992000001</v>
      </c>
      <c r="I3417" s="11">
        <v>0</v>
      </c>
      <c r="J3417" s="11">
        <v>14</v>
      </c>
      <c r="K3417" s="11">
        <v>23.537045228</v>
      </c>
      <c r="L3417" s="11" t="s">
        <v>13</v>
      </c>
      <c r="M3417" s="11" t="s">
        <v>14</v>
      </c>
      <c r="N3417" s="11">
        <f t="shared" si="371"/>
        <v>1</v>
      </c>
      <c r="O3417" s="11">
        <f t="shared" si="372"/>
        <v>0</v>
      </c>
      <c r="P3417" s="11">
        <f t="shared" si="373"/>
        <v>1</v>
      </c>
      <c r="Q3417" s="11">
        <f t="shared" si="374"/>
        <v>0</v>
      </c>
      <c r="R3417" s="11">
        <f t="shared" si="375"/>
        <v>0</v>
      </c>
      <c r="S3417" s="11">
        <f t="shared" si="376"/>
        <v>0</v>
      </c>
      <c r="T3417" s="9">
        <f t="shared" si="377"/>
        <v>244.88185992000001</v>
      </c>
    </row>
    <row r="3418" spans="1:20" ht="15" customHeight="1" x14ac:dyDescent="0.75">
      <c r="A3418" s="10">
        <v>0</v>
      </c>
      <c r="B3418" s="11">
        <v>18000</v>
      </c>
      <c r="C3418" s="11"/>
      <c r="D3418" s="11">
        <v>97026</v>
      </c>
      <c r="E3418" s="11"/>
      <c r="F3418" s="11">
        <v>0</v>
      </c>
      <c r="G3418" s="11">
        <v>0</v>
      </c>
      <c r="H3418" s="11">
        <v>182.59781573000001</v>
      </c>
      <c r="I3418" s="11">
        <v>1</v>
      </c>
      <c r="J3418" s="11">
        <v>9</v>
      </c>
      <c r="K3418" s="11">
        <v>30.675510367000001</v>
      </c>
      <c r="L3418" s="11"/>
      <c r="M3418" s="11" t="s">
        <v>14</v>
      </c>
      <c r="N3418" s="11">
        <f t="shared" si="371"/>
        <v>0</v>
      </c>
      <c r="O3418" s="11">
        <f t="shared" si="372"/>
        <v>0</v>
      </c>
      <c r="P3418" s="11">
        <f t="shared" si="373"/>
        <v>1</v>
      </c>
      <c r="Q3418" s="11">
        <f t="shared" si="374"/>
        <v>0</v>
      </c>
      <c r="R3418" s="11">
        <f t="shared" si="375"/>
        <v>0</v>
      </c>
      <c r="S3418" s="11">
        <f t="shared" si="376"/>
        <v>0</v>
      </c>
      <c r="T3418" s="9">
        <f t="shared" si="377"/>
        <v>0</v>
      </c>
    </row>
    <row r="3419" spans="1:20" ht="15" customHeight="1" x14ac:dyDescent="0.75">
      <c r="A3419" s="10">
        <v>0</v>
      </c>
      <c r="B3419" s="11">
        <v>18000</v>
      </c>
      <c r="C3419" s="11">
        <v>107546</v>
      </c>
      <c r="D3419" s="11">
        <v>176314</v>
      </c>
      <c r="E3419" s="11">
        <v>6</v>
      </c>
      <c r="F3419" s="11">
        <v>0</v>
      </c>
      <c r="G3419" s="11">
        <v>0</v>
      </c>
      <c r="H3419" s="11">
        <v>218.01938612999999</v>
      </c>
      <c r="I3419" s="11">
        <v>3</v>
      </c>
      <c r="J3419" s="11">
        <v>23</v>
      </c>
      <c r="K3419" s="11">
        <v>40.15214366</v>
      </c>
      <c r="L3419" s="11" t="s">
        <v>20</v>
      </c>
      <c r="M3419" s="11" t="s">
        <v>15</v>
      </c>
      <c r="N3419" s="11">
        <f t="shared" si="371"/>
        <v>0</v>
      </c>
      <c r="O3419" s="11">
        <f t="shared" si="372"/>
        <v>0</v>
      </c>
      <c r="P3419" s="11">
        <f t="shared" si="373"/>
        <v>0</v>
      </c>
      <c r="Q3419" s="11">
        <f t="shared" si="374"/>
        <v>1</v>
      </c>
      <c r="R3419" s="11">
        <f t="shared" si="375"/>
        <v>0</v>
      </c>
      <c r="S3419" s="11">
        <f t="shared" si="376"/>
        <v>0</v>
      </c>
      <c r="T3419" s="9">
        <f t="shared" si="377"/>
        <v>0</v>
      </c>
    </row>
    <row r="3420" spans="1:20" ht="15" customHeight="1" x14ac:dyDescent="0.75">
      <c r="A3420" s="10">
        <v>0</v>
      </c>
      <c r="B3420" s="11">
        <v>18100</v>
      </c>
      <c r="C3420" s="11">
        <v>81916</v>
      </c>
      <c r="D3420" s="11">
        <v>104048</v>
      </c>
      <c r="E3420" s="11">
        <v>0</v>
      </c>
      <c r="F3420" s="11">
        <v>0</v>
      </c>
      <c r="G3420" s="11">
        <v>0</v>
      </c>
      <c r="H3420" s="11">
        <v>154.4259959</v>
      </c>
      <c r="I3420" s="11">
        <v>0</v>
      </c>
      <c r="J3420" s="11">
        <v>18</v>
      </c>
      <c r="K3420" s="11">
        <v>33.678025773000002</v>
      </c>
      <c r="L3420" s="11" t="s">
        <v>20</v>
      </c>
      <c r="M3420" s="11" t="s">
        <v>14</v>
      </c>
      <c r="N3420" s="11">
        <f t="shared" si="371"/>
        <v>0</v>
      </c>
      <c r="O3420" s="11">
        <f t="shared" si="372"/>
        <v>0</v>
      </c>
      <c r="P3420" s="11">
        <f t="shared" si="373"/>
        <v>1</v>
      </c>
      <c r="Q3420" s="11">
        <f t="shared" si="374"/>
        <v>0</v>
      </c>
      <c r="R3420" s="11">
        <f t="shared" si="375"/>
        <v>0</v>
      </c>
      <c r="S3420" s="11">
        <f t="shared" si="376"/>
        <v>0</v>
      </c>
      <c r="T3420" s="9">
        <f t="shared" si="377"/>
        <v>0</v>
      </c>
    </row>
    <row r="3421" spans="1:20" ht="15" customHeight="1" x14ac:dyDescent="0.75">
      <c r="A3421" s="10">
        <v>0</v>
      </c>
      <c r="B3421" s="11">
        <v>18100</v>
      </c>
      <c r="C3421" s="11">
        <v>144692</v>
      </c>
      <c r="D3421" s="11">
        <v>183630</v>
      </c>
      <c r="E3421" s="11">
        <v>11</v>
      </c>
      <c r="F3421" s="11">
        <v>0</v>
      </c>
      <c r="G3421" s="11">
        <v>0</v>
      </c>
      <c r="H3421" s="11">
        <v>256.20547260000001</v>
      </c>
      <c r="I3421" s="11">
        <v>0</v>
      </c>
      <c r="J3421" s="11">
        <v>21</v>
      </c>
      <c r="K3421" s="11">
        <v>27.384116511999999</v>
      </c>
      <c r="L3421" s="11" t="s">
        <v>20</v>
      </c>
      <c r="M3421" s="11" t="s">
        <v>17</v>
      </c>
      <c r="N3421" s="11">
        <f t="shared" si="371"/>
        <v>0</v>
      </c>
      <c r="O3421" s="11">
        <f t="shared" si="372"/>
        <v>1</v>
      </c>
      <c r="P3421" s="11">
        <f t="shared" si="373"/>
        <v>0</v>
      </c>
      <c r="Q3421" s="11">
        <f t="shared" si="374"/>
        <v>0</v>
      </c>
      <c r="R3421" s="11">
        <f t="shared" si="375"/>
        <v>0</v>
      </c>
      <c r="S3421" s="11">
        <f t="shared" si="376"/>
        <v>0</v>
      </c>
      <c r="T3421" s="9">
        <f t="shared" si="377"/>
        <v>0</v>
      </c>
    </row>
    <row r="3422" spans="1:20" ht="15" customHeight="1" x14ac:dyDescent="0.75">
      <c r="A3422" s="10">
        <v>0</v>
      </c>
      <c r="B3422" s="11">
        <v>18100</v>
      </c>
      <c r="C3422" s="11">
        <v>53524</v>
      </c>
      <c r="D3422" s="11">
        <v>102133</v>
      </c>
      <c r="E3422" s="11">
        <v>0</v>
      </c>
      <c r="F3422" s="11">
        <v>0</v>
      </c>
      <c r="G3422" s="11">
        <v>3</v>
      </c>
      <c r="H3422" s="11">
        <v>52.94238739</v>
      </c>
      <c r="I3422" s="11">
        <v>1</v>
      </c>
      <c r="J3422" s="11">
        <v>9</v>
      </c>
      <c r="K3422" s="11">
        <v>40.616797274</v>
      </c>
      <c r="L3422" s="11" t="s">
        <v>13</v>
      </c>
      <c r="M3422" s="11" t="s">
        <v>14</v>
      </c>
      <c r="N3422" s="11">
        <f t="shared" si="371"/>
        <v>1</v>
      </c>
      <c r="O3422" s="11">
        <f t="shared" si="372"/>
        <v>0</v>
      </c>
      <c r="P3422" s="11">
        <f t="shared" si="373"/>
        <v>1</v>
      </c>
      <c r="Q3422" s="11">
        <f t="shared" si="374"/>
        <v>0</v>
      </c>
      <c r="R3422" s="11">
        <f t="shared" si="375"/>
        <v>0</v>
      </c>
      <c r="S3422" s="11">
        <f t="shared" si="376"/>
        <v>0</v>
      </c>
      <c r="T3422" s="9">
        <f t="shared" si="377"/>
        <v>52.94238739</v>
      </c>
    </row>
    <row r="3423" spans="1:20" ht="15" customHeight="1" x14ac:dyDescent="0.75">
      <c r="A3423" s="10">
        <v>0</v>
      </c>
      <c r="B3423" s="11">
        <v>18100</v>
      </c>
      <c r="C3423" s="11">
        <v>46145</v>
      </c>
      <c r="D3423" s="11">
        <v>72200</v>
      </c>
      <c r="E3423" s="11">
        <v>11</v>
      </c>
      <c r="F3423" s="11">
        <v>0</v>
      </c>
      <c r="G3423" s="11">
        <v>0</v>
      </c>
      <c r="H3423" s="11">
        <v>178.19207766</v>
      </c>
      <c r="I3423" s="11">
        <v>0</v>
      </c>
      <c r="J3423" s="11">
        <v>42</v>
      </c>
      <c r="K3423" s="11">
        <v>40.574022481999997</v>
      </c>
      <c r="L3423" s="11" t="s">
        <v>20</v>
      </c>
      <c r="M3423" s="11" t="s">
        <v>18</v>
      </c>
      <c r="N3423" s="11">
        <f t="shared" si="371"/>
        <v>0</v>
      </c>
      <c r="O3423" s="11">
        <f t="shared" si="372"/>
        <v>0</v>
      </c>
      <c r="P3423" s="11">
        <f t="shared" si="373"/>
        <v>0</v>
      </c>
      <c r="Q3423" s="11">
        <f t="shared" si="374"/>
        <v>0</v>
      </c>
      <c r="R3423" s="11">
        <f t="shared" si="375"/>
        <v>0</v>
      </c>
      <c r="S3423" s="11">
        <f t="shared" si="376"/>
        <v>1</v>
      </c>
      <c r="T3423" s="9">
        <f t="shared" si="377"/>
        <v>0</v>
      </c>
    </row>
    <row r="3424" spans="1:20" ht="15" customHeight="1" x14ac:dyDescent="0.75">
      <c r="A3424" s="10">
        <v>1</v>
      </c>
      <c r="B3424" s="11">
        <v>18100</v>
      </c>
      <c r="C3424" s="11">
        <v>23590</v>
      </c>
      <c r="D3424" s="11">
        <v>215548</v>
      </c>
      <c r="E3424" s="11">
        <v>10</v>
      </c>
      <c r="F3424" s="11">
        <v>7</v>
      </c>
      <c r="G3424" s="11">
        <v>2</v>
      </c>
      <c r="H3424" s="11">
        <v>136.5300202</v>
      </c>
      <c r="I3424" s="11">
        <v>10</v>
      </c>
      <c r="J3424" s="11">
        <v>41</v>
      </c>
      <c r="K3424" s="11">
        <v>33.272297524000003</v>
      </c>
      <c r="L3424" s="11" t="s">
        <v>20</v>
      </c>
      <c r="M3424" s="11" t="s">
        <v>17</v>
      </c>
      <c r="N3424" s="11">
        <f t="shared" si="371"/>
        <v>0</v>
      </c>
      <c r="O3424" s="11">
        <f t="shared" si="372"/>
        <v>1</v>
      </c>
      <c r="P3424" s="11">
        <f t="shared" si="373"/>
        <v>0</v>
      </c>
      <c r="Q3424" s="11">
        <f t="shared" si="374"/>
        <v>0</v>
      </c>
      <c r="R3424" s="11">
        <f t="shared" si="375"/>
        <v>0</v>
      </c>
      <c r="S3424" s="11">
        <f t="shared" si="376"/>
        <v>0</v>
      </c>
      <c r="T3424" s="9">
        <f t="shared" si="377"/>
        <v>0</v>
      </c>
    </row>
    <row r="3425" spans="1:20" ht="15" customHeight="1" x14ac:dyDescent="0.75">
      <c r="A3425" s="10">
        <v>0</v>
      </c>
      <c r="B3425" s="11">
        <v>18100</v>
      </c>
      <c r="C3425" s="11">
        <v>57864</v>
      </c>
      <c r="D3425" s="11">
        <v>164069</v>
      </c>
      <c r="E3425" s="11">
        <v>19</v>
      </c>
      <c r="F3425" s="11">
        <v>0</v>
      </c>
      <c r="G3425" s="11">
        <v>0</v>
      </c>
      <c r="H3425" s="11">
        <v>247.54527102</v>
      </c>
      <c r="I3425" s="11">
        <v>0</v>
      </c>
      <c r="J3425" s="11">
        <v>27</v>
      </c>
      <c r="K3425" s="11">
        <v>21.469271808999999</v>
      </c>
      <c r="L3425" s="11" t="s">
        <v>20</v>
      </c>
      <c r="M3425" s="11" t="s">
        <v>18</v>
      </c>
      <c r="N3425" s="11">
        <f t="shared" si="371"/>
        <v>0</v>
      </c>
      <c r="O3425" s="11">
        <f t="shared" si="372"/>
        <v>0</v>
      </c>
      <c r="P3425" s="11">
        <f t="shared" si="373"/>
        <v>0</v>
      </c>
      <c r="Q3425" s="11">
        <f t="shared" si="374"/>
        <v>0</v>
      </c>
      <c r="R3425" s="11">
        <f t="shared" si="375"/>
        <v>0</v>
      </c>
      <c r="S3425" s="11">
        <f t="shared" si="376"/>
        <v>1</v>
      </c>
      <c r="T3425" s="9">
        <f t="shared" si="377"/>
        <v>0</v>
      </c>
    </row>
    <row r="3426" spans="1:20" ht="15" customHeight="1" x14ac:dyDescent="0.75">
      <c r="A3426" s="10">
        <v>0</v>
      </c>
      <c r="B3426" s="11">
        <v>18100</v>
      </c>
      <c r="C3426" s="11">
        <v>71814</v>
      </c>
      <c r="D3426" s="11">
        <v>89941</v>
      </c>
      <c r="E3426" s="11">
        <v>10</v>
      </c>
      <c r="F3426" s="11">
        <v>0</v>
      </c>
      <c r="G3426" s="11">
        <v>0</v>
      </c>
      <c r="H3426" s="11">
        <v>83.167810785</v>
      </c>
      <c r="I3426" s="11">
        <v>3</v>
      </c>
      <c r="J3426" s="11">
        <v>11</v>
      </c>
      <c r="K3426" s="11">
        <v>32.285405494000003</v>
      </c>
      <c r="L3426" s="11" t="s">
        <v>20</v>
      </c>
      <c r="M3426" s="11" t="s">
        <v>14</v>
      </c>
      <c r="N3426" s="11">
        <f t="shared" si="371"/>
        <v>0</v>
      </c>
      <c r="O3426" s="11">
        <f t="shared" si="372"/>
        <v>0</v>
      </c>
      <c r="P3426" s="11">
        <f t="shared" si="373"/>
        <v>1</v>
      </c>
      <c r="Q3426" s="11">
        <f t="shared" si="374"/>
        <v>0</v>
      </c>
      <c r="R3426" s="11">
        <f t="shared" si="375"/>
        <v>0</v>
      </c>
      <c r="S3426" s="11">
        <f t="shared" si="376"/>
        <v>0</v>
      </c>
      <c r="T3426" s="9">
        <f t="shared" si="377"/>
        <v>0</v>
      </c>
    </row>
    <row r="3427" spans="1:20" ht="15" customHeight="1" x14ac:dyDescent="0.75">
      <c r="A3427" s="10">
        <v>0</v>
      </c>
      <c r="B3427" s="11">
        <v>18100</v>
      </c>
      <c r="C3427" s="11">
        <v>62783</v>
      </c>
      <c r="D3427" s="11">
        <v>86066</v>
      </c>
      <c r="E3427" s="11">
        <v>0</v>
      </c>
      <c r="F3427" s="11">
        <v>0</v>
      </c>
      <c r="G3427" s="11">
        <v>0</v>
      </c>
      <c r="H3427" s="11">
        <v>293.35858683999999</v>
      </c>
      <c r="I3427" s="11">
        <v>2</v>
      </c>
      <c r="J3427" s="11">
        <v>15</v>
      </c>
      <c r="K3427" s="11">
        <v>43.617714296999999</v>
      </c>
      <c r="L3427" s="11" t="s">
        <v>20</v>
      </c>
      <c r="M3427" s="11" t="s">
        <v>14</v>
      </c>
      <c r="N3427" s="11">
        <f t="shared" si="371"/>
        <v>0</v>
      </c>
      <c r="O3427" s="11">
        <f t="shared" si="372"/>
        <v>0</v>
      </c>
      <c r="P3427" s="11">
        <f t="shared" si="373"/>
        <v>1</v>
      </c>
      <c r="Q3427" s="11">
        <f t="shared" si="374"/>
        <v>0</v>
      </c>
      <c r="R3427" s="11">
        <f t="shared" si="375"/>
        <v>0</v>
      </c>
      <c r="S3427" s="11">
        <f t="shared" si="376"/>
        <v>0</v>
      </c>
      <c r="T3427" s="9">
        <f t="shared" si="377"/>
        <v>0</v>
      </c>
    </row>
    <row r="3428" spans="1:20" ht="15" customHeight="1" x14ac:dyDescent="0.75">
      <c r="A3428" s="10">
        <v>0</v>
      </c>
      <c r="B3428" s="11">
        <v>18100</v>
      </c>
      <c r="C3428" s="11">
        <v>89454</v>
      </c>
      <c r="D3428" s="11">
        <v>119019</v>
      </c>
      <c r="E3428" s="11">
        <v>13</v>
      </c>
      <c r="F3428" s="11">
        <v>0</v>
      </c>
      <c r="G3428" s="11">
        <v>0</v>
      </c>
      <c r="H3428" s="11">
        <v>127.24619628000001</v>
      </c>
      <c r="I3428" s="11">
        <v>1</v>
      </c>
      <c r="J3428" s="11">
        <v>8</v>
      </c>
      <c r="K3428" s="11">
        <v>37.525272690999998</v>
      </c>
      <c r="L3428" s="11" t="s">
        <v>20</v>
      </c>
      <c r="M3428" s="11" t="s">
        <v>14</v>
      </c>
      <c r="N3428" s="11">
        <f t="shared" si="371"/>
        <v>0</v>
      </c>
      <c r="O3428" s="11">
        <f t="shared" si="372"/>
        <v>0</v>
      </c>
      <c r="P3428" s="11">
        <f t="shared" si="373"/>
        <v>1</v>
      </c>
      <c r="Q3428" s="11">
        <f t="shared" si="374"/>
        <v>0</v>
      </c>
      <c r="R3428" s="11">
        <f t="shared" si="375"/>
        <v>0</v>
      </c>
      <c r="S3428" s="11">
        <f t="shared" si="376"/>
        <v>0</v>
      </c>
      <c r="T3428" s="9">
        <f t="shared" si="377"/>
        <v>0</v>
      </c>
    </row>
    <row r="3429" spans="1:20" ht="15" customHeight="1" x14ac:dyDescent="0.75">
      <c r="A3429" s="10">
        <v>0</v>
      </c>
      <c r="B3429" s="11">
        <v>18100</v>
      </c>
      <c r="C3429" s="11">
        <v>112832</v>
      </c>
      <c r="D3429" s="11">
        <v>182418</v>
      </c>
      <c r="E3429" s="11">
        <v>8</v>
      </c>
      <c r="F3429" s="11">
        <v>0</v>
      </c>
      <c r="G3429" s="11">
        <v>0</v>
      </c>
      <c r="H3429" s="11">
        <v>230.07213106</v>
      </c>
      <c r="I3429" s="11">
        <v>3</v>
      </c>
      <c r="J3429" s="11">
        <v>23</v>
      </c>
      <c r="K3429" s="11">
        <v>40.298698909000002</v>
      </c>
      <c r="L3429" s="11" t="s">
        <v>20</v>
      </c>
      <c r="M3429" s="11" t="s">
        <v>15</v>
      </c>
      <c r="N3429" s="11">
        <f t="shared" si="371"/>
        <v>0</v>
      </c>
      <c r="O3429" s="11">
        <f t="shared" si="372"/>
        <v>0</v>
      </c>
      <c r="P3429" s="11">
        <f t="shared" si="373"/>
        <v>0</v>
      </c>
      <c r="Q3429" s="11">
        <f t="shared" si="374"/>
        <v>1</v>
      </c>
      <c r="R3429" s="11">
        <f t="shared" si="375"/>
        <v>0</v>
      </c>
      <c r="S3429" s="11">
        <f t="shared" si="376"/>
        <v>0</v>
      </c>
      <c r="T3429" s="9">
        <f t="shared" si="377"/>
        <v>0</v>
      </c>
    </row>
    <row r="3430" spans="1:20" ht="15" customHeight="1" x14ac:dyDescent="0.75">
      <c r="A3430" s="10">
        <v>0</v>
      </c>
      <c r="B3430" s="11">
        <v>18100</v>
      </c>
      <c r="C3430" s="11">
        <v>95322</v>
      </c>
      <c r="D3430" s="11">
        <v>119643</v>
      </c>
      <c r="E3430" s="11">
        <v>2</v>
      </c>
      <c r="F3430" s="11">
        <v>0</v>
      </c>
      <c r="G3430" s="11">
        <v>0</v>
      </c>
      <c r="H3430" s="11">
        <v>313.60338664</v>
      </c>
      <c r="I3430" s="11">
        <v>1</v>
      </c>
      <c r="J3430" s="11">
        <v>20</v>
      </c>
      <c r="K3430" s="11">
        <v>42.119285302000002</v>
      </c>
      <c r="L3430" s="11" t="s">
        <v>13</v>
      </c>
      <c r="M3430" s="11" t="s">
        <v>17</v>
      </c>
      <c r="N3430" s="11">
        <f t="shared" si="371"/>
        <v>1</v>
      </c>
      <c r="O3430" s="11">
        <f t="shared" si="372"/>
        <v>1</v>
      </c>
      <c r="P3430" s="11">
        <f t="shared" si="373"/>
        <v>0</v>
      </c>
      <c r="Q3430" s="11">
        <f t="shared" si="374"/>
        <v>0</v>
      </c>
      <c r="R3430" s="11">
        <f t="shared" si="375"/>
        <v>0</v>
      </c>
      <c r="S3430" s="11">
        <f t="shared" si="376"/>
        <v>0</v>
      </c>
      <c r="T3430" s="9">
        <f t="shared" si="377"/>
        <v>313.60338664</v>
      </c>
    </row>
    <row r="3431" spans="1:20" ht="15" customHeight="1" x14ac:dyDescent="0.75">
      <c r="A3431" s="10">
        <v>0</v>
      </c>
      <c r="B3431" s="11">
        <v>18100</v>
      </c>
      <c r="C3431" s="11">
        <v>22203</v>
      </c>
      <c r="D3431" s="11">
        <v>138057</v>
      </c>
      <c r="E3431" s="11">
        <v>8</v>
      </c>
      <c r="F3431" s="11">
        <v>0</v>
      </c>
      <c r="G3431" s="11">
        <v>0</v>
      </c>
      <c r="H3431" s="11">
        <v>356.90906747000002</v>
      </c>
      <c r="I3431" s="11">
        <v>1</v>
      </c>
      <c r="J3431" s="11">
        <v>10</v>
      </c>
      <c r="K3431" s="11">
        <v>40.874382077</v>
      </c>
      <c r="L3431" s="11" t="s">
        <v>20</v>
      </c>
      <c r="M3431" s="11" t="s">
        <v>14</v>
      </c>
      <c r="N3431" s="11">
        <f t="shared" si="371"/>
        <v>0</v>
      </c>
      <c r="O3431" s="11">
        <f t="shared" si="372"/>
        <v>0</v>
      </c>
      <c r="P3431" s="11">
        <f t="shared" si="373"/>
        <v>1</v>
      </c>
      <c r="Q3431" s="11">
        <f t="shared" si="374"/>
        <v>0</v>
      </c>
      <c r="R3431" s="11">
        <f t="shared" si="375"/>
        <v>0</v>
      </c>
      <c r="S3431" s="11">
        <f t="shared" si="376"/>
        <v>0</v>
      </c>
      <c r="T3431" s="9">
        <f t="shared" si="377"/>
        <v>0</v>
      </c>
    </row>
    <row r="3432" spans="1:20" ht="15" customHeight="1" x14ac:dyDescent="0.75">
      <c r="A3432" s="10">
        <v>0</v>
      </c>
      <c r="B3432" s="11">
        <v>18100</v>
      </c>
      <c r="C3432" s="11">
        <v>73356</v>
      </c>
      <c r="D3432" s="11">
        <v>86885</v>
      </c>
      <c r="E3432" s="11">
        <v>10</v>
      </c>
      <c r="F3432" s="11">
        <v>0</v>
      </c>
      <c r="G3432" s="11">
        <v>0</v>
      </c>
      <c r="H3432" s="11">
        <v>73.746710532999998</v>
      </c>
      <c r="I3432" s="11">
        <v>3</v>
      </c>
      <c r="J3432" s="11">
        <v>12</v>
      </c>
      <c r="K3432" s="11">
        <v>31.571018889000001</v>
      </c>
      <c r="L3432" s="11" t="s">
        <v>20</v>
      </c>
      <c r="M3432" s="11" t="s">
        <v>14</v>
      </c>
      <c r="N3432" s="11">
        <f t="shared" si="371"/>
        <v>0</v>
      </c>
      <c r="O3432" s="11">
        <f t="shared" si="372"/>
        <v>0</v>
      </c>
      <c r="P3432" s="11">
        <f t="shared" si="373"/>
        <v>1</v>
      </c>
      <c r="Q3432" s="11">
        <f t="shared" si="374"/>
        <v>0</v>
      </c>
      <c r="R3432" s="11">
        <f t="shared" si="375"/>
        <v>0</v>
      </c>
      <c r="S3432" s="11">
        <f t="shared" si="376"/>
        <v>0</v>
      </c>
      <c r="T3432" s="9">
        <f t="shared" si="377"/>
        <v>0</v>
      </c>
    </row>
    <row r="3433" spans="1:20" ht="15" customHeight="1" x14ac:dyDescent="0.75">
      <c r="A3433" s="10">
        <v>0</v>
      </c>
      <c r="B3433" s="11">
        <v>18100</v>
      </c>
      <c r="C3433" s="11">
        <v>27186</v>
      </c>
      <c r="D3433" s="11">
        <v>77694</v>
      </c>
      <c r="E3433" s="11"/>
      <c r="F3433" s="11">
        <v>0</v>
      </c>
      <c r="G3433" s="11">
        <v>0</v>
      </c>
      <c r="H3433" s="11">
        <v>249.4133616</v>
      </c>
      <c r="I3433" s="11">
        <v>0</v>
      </c>
      <c r="J3433" s="11">
        <v>50</v>
      </c>
      <c r="K3433" s="11">
        <v>43.727930477999998</v>
      </c>
      <c r="L3433" s="11" t="s">
        <v>13</v>
      </c>
      <c r="M3433" s="11" t="s">
        <v>14</v>
      </c>
      <c r="N3433" s="11">
        <f t="shared" si="371"/>
        <v>1</v>
      </c>
      <c r="O3433" s="11">
        <f t="shared" si="372"/>
        <v>0</v>
      </c>
      <c r="P3433" s="11">
        <f t="shared" si="373"/>
        <v>1</v>
      </c>
      <c r="Q3433" s="11">
        <f t="shared" si="374"/>
        <v>0</v>
      </c>
      <c r="R3433" s="11">
        <f t="shared" si="375"/>
        <v>0</v>
      </c>
      <c r="S3433" s="11">
        <f t="shared" si="376"/>
        <v>0</v>
      </c>
      <c r="T3433" s="9">
        <f t="shared" si="377"/>
        <v>249.4133616</v>
      </c>
    </row>
    <row r="3434" spans="1:20" ht="15" customHeight="1" x14ac:dyDescent="0.75">
      <c r="A3434" s="10">
        <v>0</v>
      </c>
      <c r="B3434" s="11">
        <v>18100</v>
      </c>
      <c r="C3434" s="11">
        <v>27239</v>
      </c>
      <c r="D3434" s="11">
        <v>39723</v>
      </c>
      <c r="E3434" s="11">
        <v>17</v>
      </c>
      <c r="F3434" s="11">
        <v>0</v>
      </c>
      <c r="G3434" s="11">
        <v>0</v>
      </c>
      <c r="H3434" s="11">
        <v>111.53221404999999</v>
      </c>
      <c r="I3434" s="11">
        <v>1</v>
      </c>
      <c r="J3434" s="11">
        <v>16</v>
      </c>
      <c r="K3434" s="11">
        <v>24.449452808</v>
      </c>
      <c r="L3434" s="11" t="s">
        <v>20</v>
      </c>
      <c r="M3434" s="11" t="s">
        <v>17</v>
      </c>
      <c r="N3434" s="11">
        <f t="shared" si="371"/>
        <v>0</v>
      </c>
      <c r="O3434" s="11">
        <f t="shared" si="372"/>
        <v>1</v>
      </c>
      <c r="P3434" s="11">
        <f t="shared" si="373"/>
        <v>0</v>
      </c>
      <c r="Q3434" s="11">
        <f t="shared" si="374"/>
        <v>0</v>
      </c>
      <c r="R3434" s="11">
        <f t="shared" si="375"/>
        <v>0</v>
      </c>
      <c r="S3434" s="11">
        <f t="shared" si="376"/>
        <v>0</v>
      </c>
      <c r="T3434" s="9">
        <f t="shared" si="377"/>
        <v>0</v>
      </c>
    </row>
    <row r="3435" spans="1:20" ht="15" customHeight="1" x14ac:dyDescent="0.75">
      <c r="A3435" s="10">
        <v>0</v>
      </c>
      <c r="B3435" s="11">
        <v>18100</v>
      </c>
      <c r="C3435" s="11">
        <v>23928</v>
      </c>
      <c r="D3435" s="11">
        <v>55734</v>
      </c>
      <c r="E3435" s="11">
        <v>17</v>
      </c>
      <c r="F3435" s="11">
        <v>0</v>
      </c>
      <c r="G3435" s="11">
        <v>0</v>
      </c>
      <c r="H3435" s="11">
        <v>175.89535448999999</v>
      </c>
      <c r="I3435" s="11">
        <v>0</v>
      </c>
      <c r="J3435" s="11">
        <v>19</v>
      </c>
      <c r="K3435" s="11">
        <v>37.945522273000002</v>
      </c>
      <c r="L3435" s="11" t="s">
        <v>20</v>
      </c>
      <c r="M3435" s="11" t="s">
        <v>18</v>
      </c>
      <c r="N3435" s="11">
        <f t="shared" si="371"/>
        <v>0</v>
      </c>
      <c r="O3435" s="11">
        <f t="shared" si="372"/>
        <v>0</v>
      </c>
      <c r="P3435" s="11">
        <f t="shared" si="373"/>
        <v>0</v>
      </c>
      <c r="Q3435" s="11">
        <f t="shared" si="374"/>
        <v>0</v>
      </c>
      <c r="R3435" s="11">
        <f t="shared" si="375"/>
        <v>0</v>
      </c>
      <c r="S3435" s="11">
        <f t="shared" si="376"/>
        <v>1</v>
      </c>
      <c r="T3435" s="9">
        <f t="shared" si="377"/>
        <v>0</v>
      </c>
    </row>
    <row r="3436" spans="1:20" ht="15" customHeight="1" x14ac:dyDescent="0.75">
      <c r="A3436" s="10">
        <v>0</v>
      </c>
      <c r="B3436" s="11">
        <v>18100</v>
      </c>
      <c r="C3436" s="11">
        <v>32554</v>
      </c>
      <c r="D3436" s="11">
        <v>92419</v>
      </c>
      <c r="E3436" s="11">
        <v>8</v>
      </c>
      <c r="F3436" s="11">
        <v>0</v>
      </c>
      <c r="G3436" s="11">
        <v>0</v>
      </c>
      <c r="H3436" s="11">
        <v>164.90961318000001</v>
      </c>
      <c r="I3436" s="11">
        <v>1</v>
      </c>
      <c r="J3436" s="11">
        <v>20</v>
      </c>
      <c r="K3436" s="11">
        <v>29.016609978999998</v>
      </c>
      <c r="L3436" s="11" t="s">
        <v>20</v>
      </c>
      <c r="M3436" s="11" t="s">
        <v>18</v>
      </c>
      <c r="N3436" s="11">
        <f t="shared" si="371"/>
        <v>0</v>
      </c>
      <c r="O3436" s="11">
        <f t="shared" si="372"/>
        <v>0</v>
      </c>
      <c r="P3436" s="11">
        <f t="shared" si="373"/>
        <v>0</v>
      </c>
      <c r="Q3436" s="11">
        <f t="shared" si="374"/>
        <v>0</v>
      </c>
      <c r="R3436" s="11">
        <f t="shared" si="375"/>
        <v>0</v>
      </c>
      <c r="S3436" s="11">
        <f t="shared" si="376"/>
        <v>1</v>
      </c>
      <c r="T3436" s="9">
        <f t="shared" si="377"/>
        <v>0</v>
      </c>
    </row>
    <row r="3437" spans="1:20" ht="15" customHeight="1" x14ac:dyDescent="0.75">
      <c r="A3437" s="10">
        <v>0</v>
      </c>
      <c r="B3437" s="11">
        <v>18100</v>
      </c>
      <c r="C3437" s="11">
        <v>18611</v>
      </c>
      <c r="D3437" s="11">
        <v>171194</v>
      </c>
      <c r="E3437" s="11">
        <v>5</v>
      </c>
      <c r="F3437" s="11">
        <v>0</v>
      </c>
      <c r="G3437" s="11">
        <v>0</v>
      </c>
      <c r="H3437" s="11">
        <v>313.03794532000001</v>
      </c>
      <c r="I3437" s="11">
        <v>0</v>
      </c>
      <c r="J3437" s="11">
        <v>26</v>
      </c>
      <c r="K3437" s="11">
        <v>27.199154012000001</v>
      </c>
      <c r="L3437" s="11" t="s">
        <v>13</v>
      </c>
      <c r="M3437" s="11" t="s">
        <v>19</v>
      </c>
      <c r="N3437" s="11">
        <f t="shared" si="371"/>
        <v>1</v>
      </c>
      <c r="O3437" s="11">
        <f t="shared" si="372"/>
        <v>0</v>
      </c>
      <c r="P3437" s="11">
        <f t="shared" si="373"/>
        <v>0</v>
      </c>
      <c r="Q3437" s="11">
        <f t="shared" si="374"/>
        <v>0</v>
      </c>
      <c r="R3437" s="11">
        <f t="shared" si="375"/>
        <v>0</v>
      </c>
      <c r="S3437" s="11">
        <f t="shared" si="376"/>
        <v>0</v>
      </c>
      <c r="T3437" s="9">
        <f t="shared" si="377"/>
        <v>313.03794532000001</v>
      </c>
    </row>
    <row r="3438" spans="1:20" ht="15" customHeight="1" x14ac:dyDescent="0.75">
      <c r="A3438" s="10">
        <v>0</v>
      </c>
      <c r="B3438" s="11">
        <v>18200</v>
      </c>
      <c r="C3438" s="11">
        <v>50250</v>
      </c>
      <c r="D3438" s="11">
        <v>72000</v>
      </c>
      <c r="E3438" s="11">
        <v>10</v>
      </c>
      <c r="F3438" s="11">
        <v>2</v>
      </c>
      <c r="G3438" s="11">
        <v>0</v>
      </c>
      <c r="H3438" s="11">
        <v>75.066666667000007</v>
      </c>
      <c r="I3438" s="11">
        <v>3</v>
      </c>
      <c r="J3438" s="11">
        <v>28</v>
      </c>
      <c r="K3438" s="11"/>
      <c r="L3438" s="11" t="s">
        <v>20</v>
      </c>
      <c r="M3438" s="11" t="s">
        <v>17</v>
      </c>
      <c r="N3438" s="11">
        <f t="shared" si="371"/>
        <v>0</v>
      </c>
      <c r="O3438" s="11">
        <f t="shared" si="372"/>
        <v>1</v>
      </c>
      <c r="P3438" s="11">
        <f t="shared" si="373"/>
        <v>0</v>
      </c>
      <c r="Q3438" s="11">
        <f t="shared" si="374"/>
        <v>0</v>
      </c>
      <c r="R3438" s="11">
        <f t="shared" si="375"/>
        <v>0</v>
      </c>
      <c r="S3438" s="11">
        <f t="shared" si="376"/>
        <v>0</v>
      </c>
      <c r="T3438" s="9">
        <f t="shared" si="377"/>
        <v>0</v>
      </c>
    </row>
    <row r="3439" spans="1:20" ht="15" customHeight="1" x14ac:dyDescent="0.75">
      <c r="A3439" s="10">
        <v>0</v>
      </c>
      <c r="B3439" s="11">
        <v>18200</v>
      </c>
      <c r="C3439" s="11">
        <v>93702</v>
      </c>
      <c r="D3439" s="11">
        <v>158647</v>
      </c>
      <c r="E3439" s="11">
        <v>4</v>
      </c>
      <c r="F3439" s="11">
        <v>0</v>
      </c>
      <c r="G3439" s="11">
        <v>1</v>
      </c>
      <c r="H3439" s="11">
        <v>96.177793273999995</v>
      </c>
      <c r="I3439" s="11">
        <v>0</v>
      </c>
      <c r="J3439" s="11">
        <v>16</v>
      </c>
      <c r="K3439" s="11">
        <v>34.709935977999997</v>
      </c>
      <c r="L3439" s="11" t="s">
        <v>13</v>
      </c>
      <c r="M3439" s="11" t="s">
        <v>18</v>
      </c>
      <c r="N3439" s="11">
        <f t="shared" si="371"/>
        <v>1</v>
      </c>
      <c r="O3439" s="11">
        <f t="shared" si="372"/>
        <v>0</v>
      </c>
      <c r="P3439" s="11">
        <f t="shared" si="373"/>
        <v>0</v>
      </c>
      <c r="Q3439" s="11">
        <f t="shared" si="374"/>
        <v>0</v>
      </c>
      <c r="R3439" s="11">
        <f t="shared" si="375"/>
        <v>0</v>
      </c>
      <c r="S3439" s="11">
        <f t="shared" si="376"/>
        <v>1</v>
      </c>
      <c r="T3439" s="9">
        <f t="shared" si="377"/>
        <v>96.177793273999995</v>
      </c>
    </row>
    <row r="3440" spans="1:20" ht="15" customHeight="1" x14ac:dyDescent="0.75">
      <c r="A3440" s="10">
        <v>0</v>
      </c>
      <c r="B3440" s="11">
        <v>18200</v>
      </c>
      <c r="C3440" s="11">
        <v>16386</v>
      </c>
      <c r="D3440" s="11">
        <v>170310</v>
      </c>
      <c r="E3440" s="11">
        <v>23</v>
      </c>
      <c r="F3440" s="11">
        <v>0</v>
      </c>
      <c r="G3440" s="11">
        <v>0</v>
      </c>
      <c r="H3440" s="11">
        <v>73.007277302999995</v>
      </c>
      <c r="I3440" s="11">
        <v>2</v>
      </c>
      <c r="J3440" s="11">
        <v>20</v>
      </c>
      <c r="K3440" s="11">
        <v>29.804601444999999</v>
      </c>
      <c r="L3440" s="11" t="s">
        <v>13</v>
      </c>
      <c r="M3440" s="11" t="s">
        <v>17</v>
      </c>
      <c r="N3440" s="11">
        <f t="shared" si="371"/>
        <v>1</v>
      </c>
      <c r="O3440" s="11">
        <f t="shared" si="372"/>
        <v>1</v>
      </c>
      <c r="P3440" s="11">
        <f t="shared" si="373"/>
        <v>0</v>
      </c>
      <c r="Q3440" s="11">
        <f t="shared" si="374"/>
        <v>0</v>
      </c>
      <c r="R3440" s="11">
        <f t="shared" si="375"/>
        <v>0</v>
      </c>
      <c r="S3440" s="11">
        <f t="shared" si="376"/>
        <v>0</v>
      </c>
      <c r="T3440" s="9">
        <f t="shared" si="377"/>
        <v>73.007277302999995</v>
      </c>
    </row>
    <row r="3441" spans="1:20" ht="15" customHeight="1" x14ac:dyDescent="0.75">
      <c r="A3441" s="10">
        <v>1</v>
      </c>
      <c r="B3441" s="11">
        <v>18200</v>
      </c>
      <c r="C3441" s="11">
        <v>67809</v>
      </c>
      <c r="D3441" s="11">
        <v>89339</v>
      </c>
      <c r="E3441" s="11">
        <v>0</v>
      </c>
      <c r="F3441" s="11">
        <v>3</v>
      </c>
      <c r="G3441" s="11">
        <v>0</v>
      </c>
      <c r="H3441" s="11">
        <v>102.46098622</v>
      </c>
      <c r="I3441" s="11">
        <v>2</v>
      </c>
      <c r="J3441" s="11">
        <v>19</v>
      </c>
      <c r="K3441" s="11">
        <v>38.345340780999997</v>
      </c>
      <c r="L3441" s="11" t="s">
        <v>20</v>
      </c>
      <c r="M3441" s="11" t="s">
        <v>16</v>
      </c>
      <c r="N3441" s="11">
        <f t="shared" si="371"/>
        <v>0</v>
      </c>
      <c r="O3441" s="11">
        <f t="shared" si="372"/>
        <v>0</v>
      </c>
      <c r="P3441" s="11">
        <f t="shared" si="373"/>
        <v>0</v>
      </c>
      <c r="Q3441" s="11">
        <f t="shared" si="374"/>
        <v>0</v>
      </c>
      <c r="R3441" s="11">
        <f t="shared" si="375"/>
        <v>1</v>
      </c>
      <c r="S3441" s="11">
        <f t="shared" si="376"/>
        <v>0</v>
      </c>
      <c r="T3441" s="9">
        <f t="shared" si="377"/>
        <v>0</v>
      </c>
    </row>
    <row r="3442" spans="1:20" ht="15" customHeight="1" x14ac:dyDescent="0.75">
      <c r="A3442" s="10">
        <v>0</v>
      </c>
      <c r="B3442" s="11">
        <v>18200</v>
      </c>
      <c r="C3442" s="11">
        <v>13925</v>
      </c>
      <c r="D3442" s="11">
        <v>94898</v>
      </c>
      <c r="E3442" s="11">
        <v>22</v>
      </c>
      <c r="F3442" s="11">
        <v>0</v>
      </c>
      <c r="G3442" s="11">
        <v>0</v>
      </c>
      <c r="H3442" s="11">
        <v>223.90191801</v>
      </c>
      <c r="I3442" s="11">
        <v>2</v>
      </c>
      <c r="J3442" s="11">
        <v>41</v>
      </c>
      <c r="K3442" s="11">
        <v>35.998225404999999</v>
      </c>
      <c r="L3442" s="11" t="s">
        <v>20</v>
      </c>
      <c r="M3442" s="11" t="s">
        <v>14</v>
      </c>
      <c r="N3442" s="11">
        <f t="shared" si="371"/>
        <v>0</v>
      </c>
      <c r="O3442" s="11">
        <f t="shared" si="372"/>
        <v>0</v>
      </c>
      <c r="P3442" s="11">
        <f t="shared" si="373"/>
        <v>1</v>
      </c>
      <c r="Q3442" s="11">
        <f t="shared" si="374"/>
        <v>0</v>
      </c>
      <c r="R3442" s="11">
        <f t="shared" si="375"/>
        <v>0</v>
      </c>
      <c r="S3442" s="11">
        <f t="shared" si="376"/>
        <v>0</v>
      </c>
      <c r="T3442" s="9">
        <f t="shared" si="377"/>
        <v>0</v>
      </c>
    </row>
    <row r="3443" spans="1:20" ht="15" customHeight="1" x14ac:dyDescent="0.75">
      <c r="A3443" s="10">
        <v>0</v>
      </c>
      <c r="B3443" s="11">
        <v>18200</v>
      </c>
      <c r="C3443" s="11">
        <v>34593</v>
      </c>
      <c r="D3443" s="11">
        <v>56658</v>
      </c>
      <c r="E3443" s="11">
        <v>15</v>
      </c>
      <c r="F3443" s="11">
        <v>0</v>
      </c>
      <c r="G3443" s="11">
        <v>0</v>
      </c>
      <c r="H3443" s="11">
        <v>126.04800978999999</v>
      </c>
      <c r="I3443" s="11">
        <v>1</v>
      </c>
      <c r="J3443" s="11">
        <v>18</v>
      </c>
      <c r="K3443" s="11">
        <v>36.926634786000001</v>
      </c>
      <c r="L3443" s="11" t="s">
        <v>20</v>
      </c>
      <c r="M3443" s="11" t="s">
        <v>14</v>
      </c>
      <c r="N3443" s="11">
        <f t="shared" si="371"/>
        <v>0</v>
      </c>
      <c r="O3443" s="11">
        <f t="shared" si="372"/>
        <v>0</v>
      </c>
      <c r="P3443" s="11">
        <f t="shared" si="373"/>
        <v>1</v>
      </c>
      <c r="Q3443" s="11">
        <f t="shared" si="374"/>
        <v>0</v>
      </c>
      <c r="R3443" s="11">
        <f t="shared" si="375"/>
        <v>0</v>
      </c>
      <c r="S3443" s="11">
        <f t="shared" si="376"/>
        <v>0</v>
      </c>
      <c r="T3443" s="9">
        <f t="shared" si="377"/>
        <v>0</v>
      </c>
    </row>
    <row r="3444" spans="1:20" ht="15" customHeight="1" x14ac:dyDescent="0.75">
      <c r="A3444" s="10">
        <v>0</v>
      </c>
      <c r="B3444" s="11">
        <v>18200</v>
      </c>
      <c r="C3444" s="11">
        <v>49653</v>
      </c>
      <c r="D3444" s="11">
        <v>159076</v>
      </c>
      <c r="E3444" s="11">
        <v>20</v>
      </c>
      <c r="F3444" s="11">
        <v>0</v>
      </c>
      <c r="G3444" s="11">
        <v>0</v>
      </c>
      <c r="H3444" s="11">
        <v>231.54972268</v>
      </c>
      <c r="I3444" s="11">
        <v>0</v>
      </c>
      <c r="J3444" s="11">
        <v>27</v>
      </c>
      <c r="K3444" s="11">
        <v>20.415931614000002</v>
      </c>
      <c r="L3444" s="11" t="s">
        <v>20</v>
      </c>
      <c r="M3444" s="11" t="s">
        <v>18</v>
      </c>
      <c r="N3444" s="11">
        <f t="shared" si="371"/>
        <v>0</v>
      </c>
      <c r="O3444" s="11">
        <f t="shared" si="372"/>
        <v>0</v>
      </c>
      <c r="P3444" s="11">
        <f t="shared" si="373"/>
        <v>0</v>
      </c>
      <c r="Q3444" s="11">
        <f t="shared" si="374"/>
        <v>0</v>
      </c>
      <c r="R3444" s="11">
        <f t="shared" si="375"/>
        <v>0</v>
      </c>
      <c r="S3444" s="11">
        <f t="shared" si="376"/>
        <v>1</v>
      </c>
      <c r="T3444" s="9">
        <f t="shared" si="377"/>
        <v>0</v>
      </c>
    </row>
    <row r="3445" spans="1:20" ht="15" customHeight="1" x14ac:dyDescent="0.75">
      <c r="A3445" s="10">
        <v>0</v>
      </c>
      <c r="B3445" s="11">
        <v>18200</v>
      </c>
      <c r="C3445" s="11">
        <v>94727</v>
      </c>
      <c r="D3445" s="11">
        <v>136877</v>
      </c>
      <c r="E3445" s="11">
        <v>15</v>
      </c>
      <c r="F3445" s="11">
        <v>0</v>
      </c>
      <c r="G3445" s="11">
        <v>0</v>
      </c>
      <c r="H3445" s="11">
        <v>168.95996818</v>
      </c>
      <c r="I3445" s="11">
        <v>2</v>
      </c>
      <c r="J3445" s="11">
        <v>26</v>
      </c>
      <c r="K3445" s="11">
        <v>36.056437467000002</v>
      </c>
      <c r="L3445" s="11" t="s">
        <v>20</v>
      </c>
      <c r="M3445" s="11" t="s">
        <v>17</v>
      </c>
      <c r="N3445" s="11">
        <f t="shared" si="371"/>
        <v>0</v>
      </c>
      <c r="O3445" s="11">
        <f t="shared" si="372"/>
        <v>1</v>
      </c>
      <c r="P3445" s="11">
        <f t="shared" si="373"/>
        <v>0</v>
      </c>
      <c r="Q3445" s="11">
        <f t="shared" si="374"/>
        <v>0</v>
      </c>
      <c r="R3445" s="11">
        <f t="shared" si="375"/>
        <v>0</v>
      </c>
      <c r="S3445" s="11">
        <f t="shared" si="376"/>
        <v>0</v>
      </c>
      <c r="T3445" s="9">
        <f t="shared" si="377"/>
        <v>0</v>
      </c>
    </row>
    <row r="3446" spans="1:20" ht="15" customHeight="1" x14ac:dyDescent="0.75">
      <c r="A3446" s="10">
        <v>1</v>
      </c>
      <c r="B3446" s="11">
        <v>18200</v>
      </c>
      <c r="C3446" s="11">
        <v>55406</v>
      </c>
      <c r="D3446" s="11">
        <v>78682</v>
      </c>
      <c r="E3446" s="11"/>
      <c r="F3446" s="11">
        <v>0</v>
      </c>
      <c r="G3446" s="11">
        <v>0</v>
      </c>
      <c r="H3446" s="11">
        <v>122.71770945999999</v>
      </c>
      <c r="I3446" s="11">
        <v>0</v>
      </c>
      <c r="J3446" s="11">
        <v>39</v>
      </c>
      <c r="K3446" s="11">
        <v>33.693831299000003</v>
      </c>
      <c r="L3446" s="11" t="s">
        <v>20</v>
      </c>
      <c r="M3446" s="11" t="s">
        <v>14</v>
      </c>
      <c r="N3446" s="11">
        <f t="shared" si="371"/>
        <v>0</v>
      </c>
      <c r="O3446" s="11">
        <f t="shared" si="372"/>
        <v>0</v>
      </c>
      <c r="P3446" s="11">
        <f t="shared" si="373"/>
        <v>1</v>
      </c>
      <c r="Q3446" s="11">
        <f t="shared" si="374"/>
        <v>0</v>
      </c>
      <c r="R3446" s="11">
        <f t="shared" si="375"/>
        <v>0</v>
      </c>
      <c r="S3446" s="11">
        <f t="shared" si="376"/>
        <v>0</v>
      </c>
      <c r="T3446" s="9">
        <f t="shared" si="377"/>
        <v>0</v>
      </c>
    </row>
    <row r="3447" spans="1:20" ht="15" customHeight="1" x14ac:dyDescent="0.75">
      <c r="A3447" s="10">
        <v>0</v>
      </c>
      <c r="B3447" s="11">
        <v>18200</v>
      </c>
      <c r="C3447" s="11">
        <v>4447</v>
      </c>
      <c r="D3447" s="11">
        <v>21510</v>
      </c>
      <c r="E3447" s="11"/>
      <c r="F3447" s="11">
        <v>0</v>
      </c>
      <c r="G3447" s="11">
        <v>0</v>
      </c>
      <c r="H3447" s="11">
        <v>67</v>
      </c>
      <c r="I3447" s="11">
        <v>2</v>
      </c>
      <c r="J3447" s="11">
        <v>19</v>
      </c>
      <c r="K3447" s="11"/>
      <c r="L3447" s="11" t="s">
        <v>20</v>
      </c>
      <c r="M3447" s="11" t="s">
        <v>14</v>
      </c>
      <c r="N3447" s="11">
        <f t="shared" si="371"/>
        <v>0</v>
      </c>
      <c r="O3447" s="11">
        <f t="shared" si="372"/>
        <v>0</v>
      </c>
      <c r="P3447" s="11">
        <f t="shared" si="373"/>
        <v>1</v>
      </c>
      <c r="Q3447" s="11">
        <f t="shared" si="374"/>
        <v>0</v>
      </c>
      <c r="R3447" s="11">
        <f t="shared" si="375"/>
        <v>0</v>
      </c>
      <c r="S3447" s="11">
        <f t="shared" si="376"/>
        <v>0</v>
      </c>
      <c r="T3447" s="9">
        <f t="shared" si="377"/>
        <v>0</v>
      </c>
    </row>
    <row r="3448" spans="1:20" ht="15" customHeight="1" x14ac:dyDescent="0.75">
      <c r="A3448" s="10">
        <v>1</v>
      </c>
      <c r="B3448" s="11">
        <v>18200</v>
      </c>
      <c r="C3448" s="11">
        <v>139000</v>
      </c>
      <c r="D3448" s="11">
        <v>171350</v>
      </c>
      <c r="E3448" s="11">
        <v>0.1</v>
      </c>
      <c r="F3448" s="11">
        <v>0</v>
      </c>
      <c r="G3448" s="11">
        <v>1</v>
      </c>
      <c r="H3448" s="11">
        <v>102.5</v>
      </c>
      <c r="I3448" s="11">
        <v>7</v>
      </c>
      <c r="J3448" s="11">
        <v>18</v>
      </c>
      <c r="K3448" s="11"/>
      <c r="L3448" s="11" t="s">
        <v>20</v>
      </c>
      <c r="M3448" s="11" t="s">
        <v>14</v>
      </c>
      <c r="N3448" s="11">
        <f t="shared" si="371"/>
        <v>0</v>
      </c>
      <c r="O3448" s="11">
        <f t="shared" si="372"/>
        <v>0</v>
      </c>
      <c r="P3448" s="11">
        <f t="shared" si="373"/>
        <v>1</v>
      </c>
      <c r="Q3448" s="11">
        <f t="shared" si="374"/>
        <v>0</v>
      </c>
      <c r="R3448" s="11">
        <f t="shared" si="375"/>
        <v>0</v>
      </c>
      <c r="S3448" s="11">
        <f t="shared" si="376"/>
        <v>0</v>
      </c>
      <c r="T3448" s="9">
        <f t="shared" si="377"/>
        <v>0</v>
      </c>
    </row>
    <row r="3449" spans="1:20" ht="15" customHeight="1" x14ac:dyDescent="0.75">
      <c r="A3449" s="10">
        <v>0</v>
      </c>
      <c r="B3449" s="11">
        <v>18200</v>
      </c>
      <c r="C3449" s="11">
        <v>97146</v>
      </c>
      <c r="D3449" s="11">
        <v>124195</v>
      </c>
      <c r="E3449" s="11">
        <v>24</v>
      </c>
      <c r="F3449" s="11">
        <v>0</v>
      </c>
      <c r="G3449" s="11">
        <v>0</v>
      </c>
      <c r="H3449" s="11">
        <v>278.30742170000002</v>
      </c>
      <c r="I3449" s="11">
        <v>2</v>
      </c>
      <c r="J3449" s="11">
        <v>17</v>
      </c>
      <c r="K3449" s="11">
        <v>32.721694978000002</v>
      </c>
      <c r="L3449" s="11" t="s">
        <v>20</v>
      </c>
      <c r="M3449" s="11" t="s">
        <v>15</v>
      </c>
      <c r="N3449" s="11">
        <f t="shared" si="371"/>
        <v>0</v>
      </c>
      <c r="O3449" s="11">
        <f t="shared" si="372"/>
        <v>0</v>
      </c>
      <c r="P3449" s="11">
        <f t="shared" si="373"/>
        <v>0</v>
      </c>
      <c r="Q3449" s="11">
        <f t="shared" si="374"/>
        <v>1</v>
      </c>
      <c r="R3449" s="11">
        <f t="shared" si="375"/>
        <v>0</v>
      </c>
      <c r="S3449" s="11">
        <f t="shared" si="376"/>
        <v>0</v>
      </c>
      <c r="T3449" s="9">
        <f t="shared" si="377"/>
        <v>0</v>
      </c>
    </row>
    <row r="3450" spans="1:20" ht="15" customHeight="1" x14ac:dyDescent="0.75">
      <c r="A3450" s="10">
        <v>0</v>
      </c>
      <c r="B3450" s="11">
        <v>18200</v>
      </c>
      <c r="C3450" s="11">
        <v>61690</v>
      </c>
      <c r="D3450" s="11">
        <v>89963</v>
      </c>
      <c r="E3450" s="11">
        <v>15</v>
      </c>
      <c r="F3450" s="11">
        <v>0</v>
      </c>
      <c r="G3450" s="11">
        <v>2</v>
      </c>
      <c r="H3450" s="11">
        <v>157.40967898</v>
      </c>
      <c r="I3450" s="11">
        <v>0</v>
      </c>
      <c r="J3450" s="11">
        <v>14</v>
      </c>
      <c r="K3450" s="11">
        <v>27.946675965000001</v>
      </c>
      <c r="L3450" s="11" t="s">
        <v>13</v>
      </c>
      <c r="M3450" s="11" t="s">
        <v>18</v>
      </c>
      <c r="N3450" s="11">
        <f t="shared" si="371"/>
        <v>1</v>
      </c>
      <c r="O3450" s="11">
        <f t="shared" si="372"/>
        <v>0</v>
      </c>
      <c r="P3450" s="11">
        <f t="shared" si="373"/>
        <v>0</v>
      </c>
      <c r="Q3450" s="11">
        <f t="shared" si="374"/>
        <v>0</v>
      </c>
      <c r="R3450" s="11">
        <f t="shared" si="375"/>
        <v>0</v>
      </c>
      <c r="S3450" s="11">
        <f t="shared" si="376"/>
        <v>1</v>
      </c>
      <c r="T3450" s="9">
        <f t="shared" si="377"/>
        <v>157.40967898</v>
      </c>
    </row>
    <row r="3451" spans="1:20" ht="15" customHeight="1" x14ac:dyDescent="0.75">
      <c r="A3451" s="10">
        <v>0</v>
      </c>
      <c r="B3451" s="11">
        <v>18200</v>
      </c>
      <c r="C3451" s="11">
        <v>61554</v>
      </c>
      <c r="D3451" s="11">
        <v>94510</v>
      </c>
      <c r="E3451" s="11">
        <v>2</v>
      </c>
      <c r="F3451" s="11">
        <v>0</v>
      </c>
      <c r="G3451" s="11">
        <v>0</v>
      </c>
      <c r="H3451" s="11">
        <v>161.35269332999999</v>
      </c>
      <c r="I3451" s="11">
        <v>0</v>
      </c>
      <c r="J3451" s="11">
        <v>24</v>
      </c>
      <c r="K3451" s="11">
        <v>23.896554711</v>
      </c>
      <c r="L3451" s="11" t="s">
        <v>20</v>
      </c>
      <c r="M3451" s="11" t="s">
        <v>15</v>
      </c>
      <c r="N3451" s="11">
        <f t="shared" si="371"/>
        <v>0</v>
      </c>
      <c r="O3451" s="11">
        <f t="shared" si="372"/>
        <v>0</v>
      </c>
      <c r="P3451" s="11">
        <f t="shared" si="373"/>
        <v>0</v>
      </c>
      <c r="Q3451" s="11">
        <f t="shared" si="374"/>
        <v>1</v>
      </c>
      <c r="R3451" s="11">
        <f t="shared" si="375"/>
        <v>0</v>
      </c>
      <c r="S3451" s="11">
        <f t="shared" si="376"/>
        <v>0</v>
      </c>
      <c r="T3451" s="9">
        <f t="shared" si="377"/>
        <v>0</v>
      </c>
    </row>
    <row r="3452" spans="1:20" ht="15" customHeight="1" x14ac:dyDescent="0.75">
      <c r="A3452" s="10">
        <v>0</v>
      </c>
      <c r="B3452" s="11">
        <v>18200</v>
      </c>
      <c r="C3452" s="11">
        <v>4927</v>
      </c>
      <c r="D3452" s="11">
        <v>30198</v>
      </c>
      <c r="E3452" s="11"/>
      <c r="F3452" s="11">
        <v>0</v>
      </c>
      <c r="G3452" s="11">
        <v>0</v>
      </c>
      <c r="H3452" s="11">
        <v>89.599838668000004</v>
      </c>
      <c r="I3452" s="11">
        <v>1</v>
      </c>
      <c r="J3452" s="11">
        <v>19</v>
      </c>
      <c r="K3452" s="11">
        <v>41.230526879000003</v>
      </c>
      <c r="L3452" s="11" t="s">
        <v>20</v>
      </c>
      <c r="M3452" s="11" t="s">
        <v>14</v>
      </c>
      <c r="N3452" s="11">
        <f t="shared" si="371"/>
        <v>0</v>
      </c>
      <c r="O3452" s="11">
        <f t="shared" si="372"/>
        <v>0</v>
      </c>
      <c r="P3452" s="11">
        <f t="shared" si="373"/>
        <v>1</v>
      </c>
      <c r="Q3452" s="11">
        <f t="shared" si="374"/>
        <v>0</v>
      </c>
      <c r="R3452" s="11">
        <f t="shared" si="375"/>
        <v>0</v>
      </c>
      <c r="S3452" s="11">
        <f t="shared" si="376"/>
        <v>0</v>
      </c>
      <c r="T3452" s="9">
        <f t="shared" si="377"/>
        <v>0</v>
      </c>
    </row>
    <row r="3453" spans="1:20" ht="15" customHeight="1" x14ac:dyDescent="0.75">
      <c r="A3453" s="10">
        <v>0</v>
      </c>
      <c r="B3453" s="11">
        <v>18200</v>
      </c>
      <c r="C3453" s="11">
        <v>53646</v>
      </c>
      <c r="D3453" s="11">
        <v>156048</v>
      </c>
      <c r="E3453" s="11">
        <v>20</v>
      </c>
      <c r="F3453" s="11">
        <v>0</v>
      </c>
      <c r="G3453" s="11">
        <v>0</v>
      </c>
      <c r="H3453" s="11">
        <v>232.29712556999999</v>
      </c>
      <c r="I3453" s="11">
        <v>0</v>
      </c>
      <c r="J3453" s="11">
        <v>27</v>
      </c>
      <c r="K3453" s="11">
        <v>20.856067533000001</v>
      </c>
      <c r="L3453" s="11" t="s">
        <v>20</v>
      </c>
      <c r="M3453" s="11" t="s">
        <v>18</v>
      </c>
      <c r="N3453" s="11">
        <f t="shared" si="371"/>
        <v>0</v>
      </c>
      <c r="O3453" s="11">
        <f t="shared" si="372"/>
        <v>0</v>
      </c>
      <c r="P3453" s="11">
        <f t="shared" si="373"/>
        <v>0</v>
      </c>
      <c r="Q3453" s="11">
        <f t="shared" si="374"/>
        <v>0</v>
      </c>
      <c r="R3453" s="11">
        <f t="shared" si="375"/>
        <v>0</v>
      </c>
      <c r="S3453" s="11">
        <f t="shared" si="376"/>
        <v>1</v>
      </c>
      <c r="T3453" s="9">
        <f t="shared" si="377"/>
        <v>0</v>
      </c>
    </row>
    <row r="3454" spans="1:20" ht="15" customHeight="1" x14ac:dyDescent="0.75">
      <c r="A3454" s="10">
        <v>0</v>
      </c>
      <c r="B3454" s="11">
        <v>18200</v>
      </c>
      <c r="C3454" s="11">
        <v>120966</v>
      </c>
      <c r="D3454" s="11">
        <v>208782</v>
      </c>
      <c r="E3454" s="11">
        <v>4</v>
      </c>
      <c r="F3454" s="11">
        <v>0</v>
      </c>
      <c r="G3454" s="11">
        <v>0</v>
      </c>
      <c r="H3454" s="11">
        <v>202.53433337999999</v>
      </c>
      <c r="I3454" s="11">
        <v>0</v>
      </c>
      <c r="J3454" s="11">
        <v>17</v>
      </c>
      <c r="K3454" s="11">
        <v>27.436646043</v>
      </c>
      <c r="L3454" s="11" t="s">
        <v>20</v>
      </c>
      <c r="M3454" s="11" t="s">
        <v>14</v>
      </c>
      <c r="N3454" s="11">
        <f t="shared" si="371"/>
        <v>0</v>
      </c>
      <c r="O3454" s="11">
        <f t="shared" si="372"/>
        <v>0</v>
      </c>
      <c r="P3454" s="11">
        <f t="shared" si="373"/>
        <v>1</v>
      </c>
      <c r="Q3454" s="11">
        <f t="shared" si="374"/>
        <v>0</v>
      </c>
      <c r="R3454" s="11">
        <f t="shared" si="375"/>
        <v>0</v>
      </c>
      <c r="S3454" s="11">
        <f t="shared" si="376"/>
        <v>0</v>
      </c>
      <c r="T3454" s="9">
        <f t="shared" si="377"/>
        <v>0</v>
      </c>
    </row>
    <row r="3455" spans="1:20" ht="15" customHeight="1" x14ac:dyDescent="0.75">
      <c r="A3455" s="10">
        <v>0</v>
      </c>
      <c r="B3455" s="11">
        <v>18200</v>
      </c>
      <c r="C3455" s="11">
        <v>62141</v>
      </c>
      <c r="D3455" s="11">
        <v>90434</v>
      </c>
      <c r="E3455" s="11">
        <v>0</v>
      </c>
      <c r="F3455" s="11">
        <v>0</v>
      </c>
      <c r="G3455" s="11">
        <v>0</v>
      </c>
      <c r="H3455" s="11">
        <v>69.410776648999999</v>
      </c>
      <c r="I3455" s="11">
        <v>0</v>
      </c>
      <c r="J3455" s="11">
        <v>22</v>
      </c>
      <c r="K3455" s="11">
        <v>35.357287245000002</v>
      </c>
      <c r="L3455" s="11" t="s">
        <v>20</v>
      </c>
      <c r="M3455" s="11" t="s">
        <v>15</v>
      </c>
      <c r="N3455" s="11">
        <f t="shared" si="371"/>
        <v>0</v>
      </c>
      <c r="O3455" s="11">
        <f t="shared" si="372"/>
        <v>0</v>
      </c>
      <c r="P3455" s="11">
        <f t="shared" si="373"/>
        <v>0</v>
      </c>
      <c r="Q3455" s="11">
        <f t="shared" si="374"/>
        <v>1</v>
      </c>
      <c r="R3455" s="11">
        <f t="shared" si="375"/>
        <v>0</v>
      </c>
      <c r="S3455" s="11">
        <f t="shared" si="376"/>
        <v>0</v>
      </c>
      <c r="T3455" s="9">
        <f t="shared" si="377"/>
        <v>0</v>
      </c>
    </row>
    <row r="3456" spans="1:20" ht="15" customHeight="1" x14ac:dyDescent="0.75">
      <c r="A3456" s="10">
        <v>0</v>
      </c>
      <c r="B3456" s="11">
        <v>18200</v>
      </c>
      <c r="C3456" s="11">
        <v>68743</v>
      </c>
      <c r="D3456" s="11">
        <v>92112</v>
      </c>
      <c r="E3456" s="11">
        <v>0</v>
      </c>
      <c r="F3456" s="11">
        <v>0</v>
      </c>
      <c r="G3456" s="11">
        <v>0</v>
      </c>
      <c r="H3456" s="11">
        <v>95.343765020000006</v>
      </c>
      <c r="I3456" s="11">
        <v>0</v>
      </c>
      <c r="J3456" s="11">
        <v>16</v>
      </c>
      <c r="K3456" s="11">
        <v>26.692666627000001</v>
      </c>
      <c r="L3456" s="11" t="s">
        <v>20</v>
      </c>
      <c r="M3456" s="11" t="s">
        <v>17</v>
      </c>
      <c r="N3456" s="11">
        <f t="shared" si="371"/>
        <v>0</v>
      </c>
      <c r="O3456" s="11">
        <f t="shared" si="372"/>
        <v>1</v>
      </c>
      <c r="P3456" s="11">
        <f t="shared" si="373"/>
        <v>0</v>
      </c>
      <c r="Q3456" s="11">
        <f t="shared" si="374"/>
        <v>0</v>
      </c>
      <c r="R3456" s="11">
        <f t="shared" si="375"/>
        <v>0</v>
      </c>
      <c r="S3456" s="11">
        <f t="shared" si="376"/>
        <v>0</v>
      </c>
      <c r="T3456" s="9">
        <f t="shared" si="377"/>
        <v>0</v>
      </c>
    </row>
    <row r="3457" spans="1:20" ht="15" customHeight="1" x14ac:dyDescent="0.75">
      <c r="A3457" s="10">
        <v>1</v>
      </c>
      <c r="B3457" s="11">
        <v>18200</v>
      </c>
      <c r="C3457" s="11">
        <v>95091</v>
      </c>
      <c r="D3457" s="11">
        <v>113294</v>
      </c>
      <c r="E3457" s="11">
        <v>15</v>
      </c>
      <c r="F3457" s="11">
        <v>0</v>
      </c>
      <c r="G3457" s="11">
        <v>3</v>
      </c>
      <c r="H3457" s="11">
        <v>188.50461695000001</v>
      </c>
      <c r="I3457" s="11">
        <v>0</v>
      </c>
      <c r="J3457" s="11">
        <v>36</v>
      </c>
      <c r="K3457" s="11">
        <v>78.654386048000006</v>
      </c>
      <c r="L3457" s="11" t="s">
        <v>20</v>
      </c>
      <c r="M3457" s="11" t="s">
        <v>18</v>
      </c>
      <c r="N3457" s="11">
        <f t="shared" si="371"/>
        <v>0</v>
      </c>
      <c r="O3457" s="11">
        <f t="shared" si="372"/>
        <v>0</v>
      </c>
      <c r="P3457" s="11">
        <f t="shared" si="373"/>
        <v>0</v>
      </c>
      <c r="Q3457" s="11">
        <f t="shared" si="374"/>
        <v>0</v>
      </c>
      <c r="R3457" s="11">
        <f t="shared" si="375"/>
        <v>0</v>
      </c>
      <c r="S3457" s="11">
        <f t="shared" si="376"/>
        <v>1</v>
      </c>
      <c r="T3457" s="9">
        <f t="shared" si="377"/>
        <v>0</v>
      </c>
    </row>
    <row r="3458" spans="1:20" ht="15" customHeight="1" x14ac:dyDescent="0.75">
      <c r="A3458" s="10">
        <v>0</v>
      </c>
      <c r="B3458" s="11">
        <v>18200</v>
      </c>
      <c r="C3458" s="11">
        <v>78077</v>
      </c>
      <c r="D3458" s="11">
        <v>105522</v>
      </c>
      <c r="E3458" s="11">
        <v>0</v>
      </c>
      <c r="F3458" s="11">
        <v>0</v>
      </c>
      <c r="G3458" s="11">
        <v>0</v>
      </c>
      <c r="H3458" s="11">
        <v>278.44302156999998</v>
      </c>
      <c r="I3458" s="11">
        <v>2</v>
      </c>
      <c r="J3458" s="11">
        <v>22</v>
      </c>
      <c r="K3458" s="11">
        <v>38.939650897</v>
      </c>
      <c r="L3458" s="11" t="s">
        <v>20</v>
      </c>
      <c r="M3458" s="11" t="s">
        <v>18</v>
      </c>
      <c r="N3458" s="11">
        <f t="shared" si="371"/>
        <v>0</v>
      </c>
      <c r="O3458" s="11">
        <f t="shared" si="372"/>
        <v>0</v>
      </c>
      <c r="P3458" s="11">
        <f t="shared" si="373"/>
        <v>0</v>
      </c>
      <c r="Q3458" s="11">
        <f t="shared" si="374"/>
        <v>0</v>
      </c>
      <c r="R3458" s="11">
        <f t="shared" si="375"/>
        <v>0</v>
      </c>
      <c r="S3458" s="11">
        <f t="shared" si="376"/>
        <v>1</v>
      </c>
      <c r="T3458" s="9">
        <f t="shared" si="377"/>
        <v>0</v>
      </c>
    </row>
    <row r="3459" spans="1:20" ht="15" customHeight="1" x14ac:dyDescent="0.75">
      <c r="A3459" s="10">
        <v>0</v>
      </c>
      <c r="B3459" s="11">
        <v>18200</v>
      </c>
      <c r="C3459" s="11">
        <v>63852</v>
      </c>
      <c r="D3459" s="11">
        <v>93356</v>
      </c>
      <c r="E3459" s="11">
        <v>1</v>
      </c>
      <c r="F3459" s="11">
        <v>0</v>
      </c>
      <c r="G3459" s="11">
        <v>0</v>
      </c>
      <c r="H3459" s="11">
        <v>181.91176992000001</v>
      </c>
      <c r="I3459" s="11">
        <v>0</v>
      </c>
      <c r="J3459" s="11">
        <v>31</v>
      </c>
      <c r="K3459" s="11">
        <v>33.209409246</v>
      </c>
      <c r="L3459" s="11" t="s">
        <v>20</v>
      </c>
      <c r="M3459" s="11" t="s">
        <v>14</v>
      </c>
      <c r="N3459" s="11">
        <f t="shared" ref="N3459:N3522" si="378">IF(L3459="HomeImp",1,0)</f>
        <v>0</v>
      </c>
      <c r="O3459" s="11">
        <f t="shared" ref="O3459:O3522" si="379">IF(M3459="Mgr",1,0)</f>
        <v>0</v>
      </c>
      <c r="P3459" s="11">
        <f t="shared" ref="P3459:P3522" si="380">IF(M3459="Other",1,0)</f>
        <v>1</v>
      </c>
      <c r="Q3459" s="11">
        <f t="shared" ref="Q3459:Q3522" si="381">IF(M3459="Office",1,0)</f>
        <v>0</v>
      </c>
      <c r="R3459" s="11">
        <f t="shared" ref="R3459:R3522" si="382">IF(M3459="Sales",1,0)</f>
        <v>0</v>
      </c>
      <c r="S3459" s="11">
        <f t="shared" ref="S3459:S3522" si="383">IF(M3459="ProfExe",1,0)</f>
        <v>0</v>
      </c>
      <c r="T3459" s="9">
        <f t="shared" ref="T3459:T3522" si="384">H3459*N3459</f>
        <v>0</v>
      </c>
    </row>
    <row r="3460" spans="1:20" ht="15" customHeight="1" x14ac:dyDescent="0.75">
      <c r="A3460" s="10">
        <v>0</v>
      </c>
      <c r="B3460" s="11">
        <v>18200</v>
      </c>
      <c r="C3460" s="11">
        <v>39109</v>
      </c>
      <c r="D3460" s="11">
        <v>62371</v>
      </c>
      <c r="E3460" s="11">
        <v>25</v>
      </c>
      <c r="F3460" s="11">
        <v>0</v>
      </c>
      <c r="G3460" s="11">
        <v>0</v>
      </c>
      <c r="H3460" s="11">
        <v>268.19826067000002</v>
      </c>
      <c r="I3460" s="11">
        <v>0</v>
      </c>
      <c r="J3460" s="11">
        <v>13</v>
      </c>
      <c r="K3460" s="11">
        <v>24.748181035000002</v>
      </c>
      <c r="L3460" s="11" t="s">
        <v>13</v>
      </c>
      <c r="M3460" s="11" t="s">
        <v>14</v>
      </c>
      <c r="N3460" s="11">
        <f t="shared" si="378"/>
        <v>1</v>
      </c>
      <c r="O3460" s="11">
        <f t="shared" si="379"/>
        <v>0</v>
      </c>
      <c r="P3460" s="11">
        <f t="shared" si="380"/>
        <v>1</v>
      </c>
      <c r="Q3460" s="11">
        <f t="shared" si="381"/>
        <v>0</v>
      </c>
      <c r="R3460" s="11">
        <f t="shared" si="382"/>
        <v>0</v>
      </c>
      <c r="S3460" s="11">
        <f t="shared" si="383"/>
        <v>0</v>
      </c>
      <c r="T3460" s="9">
        <f t="shared" si="384"/>
        <v>268.19826067000002</v>
      </c>
    </row>
    <row r="3461" spans="1:20" ht="15" customHeight="1" x14ac:dyDescent="0.75">
      <c r="A3461" s="10">
        <v>0</v>
      </c>
      <c r="B3461" s="11">
        <v>18200</v>
      </c>
      <c r="C3461" s="11">
        <v>57980</v>
      </c>
      <c r="D3461" s="11">
        <v>79265</v>
      </c>
      <c r="E3461" s="11">
        <v>16</v>
      </c>
      <c r="F3461" s="11">
        <v>0</v>
      </c>
      <c r="G3461" s="11">
        <v>0</v>
      </c>
      <c r="H3461" s="11">
        <v>194.05429283000001</v>
      </c>
      <c r="I3461" s="11">
        <v>0</v>
      </c>
      <c r="J3461" s="11">
        <v>20</v>
      </c>
      <c r="K3461" s="11">
        <v>37.725760606000001</v>
      </c>
      <c r="L3461" s="11" t="s">
        <v>20</v>
      </c>
      <c r="M3461" s="11" t="s">
        <v>14</v>
      </c>
      <c r="N3461" s="11">
        <f t="shared" si="378"/>
        <v>0</v>
      </c>
      <c r="O3461" s="11">
        <f t="shared" si="379"/>
        <v>0</v>
      </c>
      <c r="P3461" s="11">
        <f t="shared" si="380"/>
        <v>1</v>
      </c>
      <c r="Q3461" s="11">
        <f t="shared" si="381"/>
        <v>0</v>
      </c>
      <c r="R3461" s="11">
        <f t="shared" si="382"/>
        <v>0</v>
      </c>
      <c r="S3461" s="11">
        <f t="shared" si="383"/>
        <v>0</v>
      </c>
      <c r="T3461" s="9">
        <f t="shared" si="384"/>
        <v>0</v>
      </c>
    </row>
    <row r="3462" spans="1:20" ht="15" customHeight="1" x14ac:dyDescent="0.75">
      <c r="A3462" s="10">
        <v>0</v>
      </c>
      <c r="B3462" s="11">
        <v>18300</v>
      </c>
      <c r="C3462" s="11">
        <v>40018</v>
      </c>
      <c r="D3462" s="11">
        <v>65355</v>
      </c>
      <c r="E3462" s="11">
        <v>16</v>
      </c>
      <c r="F3462" s="11">
        <v>1</v>
      </c>
      <c r="G3462" s="11">
        <v>0</v>
      </c>
      <c r="H3462" s="11">
        <v>287.97462978999999</v>
      </c>
      <c r="I3462" s="11">
        <v>0</v>
      </c>
      <c r="J3462" s="11">
        <v>21</v>
      </c>
      <c r="K3462" s="11">
        <v>28.362882965000001</v>
      </c>
      <c r="L3462" s="11" t="s">
        <v>20</v>
      </c>
      <c r="M3462" s="11" t="s">
        <v>14</v>
      </c>
      <c r="N3462" s="11">
        <f t="shared" si="378"/>
        <v>0</v>
      </c>
      <c r="O3462" s="11">
        <f t="shared" si="379"/>
        <v>0</v>
      </c>
      <c r="P3462" s="11">
        <f t="shared" si="380"/>
        <v>1</v>
      </c>
      <c r="Q3462" s="11">
        <f t="shared" si="381"/>
        <v>0</v>
      </c>
      <c r="R3462" s="11">
        <f t="shared" si="382"/>
        <v>0</v>
      </c>
      <c r="S3462" s="11">
        <f t="shared" si="383"/>
        <v>0</v>
      </c>
      <c r="T3462" s="9">
        <f t="shared" si="384"/>
        <v>0</v>
      </c>
    </row>
    <row r="3463" spans="1:20" ht="15" customHeight="1" x14ac:dyDescent="0.75">
      <c r="A3463" s="10">
        <v>0</v>
      </c>
      <c r="B3463" s="11">
        <v>18300</v>
      </c>
      <c r="C3463" s="11">
        <v>90337</v>
      </c>
      <c r="D3463" s="11">
        <v>103864</v>
      </c>
      <c r="E3463" s="11">
        <v>3</v>
      </c>
      <c r="F3463" s="11">
        <v>0</v>
      </c>
      <c r="G3463" s="11">
        <v>0</v>
      </c>
      <c r="H3463" s="11">
        <v>118.53458669</v>
      </c>
      <c r="I3463" s="11">
        <v>0</v>
      </c>
      <c r="J3463" s="11">
        <v>25</v>
      </c>
      <c r="K3463" s="11">
        <v>39.720488983999999</v>
      </c>
      <c r="L3463" s="11" t="s">
        <v>13</v>
      </c>
      <c r="M3463" s="11" t="s">
        <v>18</v>
      </c>
      <c r="N3463" s="11">
        <f t="shared" si="378"/>
        <v>1</v>
      </c>
      <c r="O3463" s="11">
        <f t="shared" si="379"/>
        <v>0</v>
      </c>
      <c r="P3463" s="11">
        <f t="shared" si="380"/>
        <v>0</v>
      </c>
      <c r="Q3463" s="11">
        <f t="shared" si="381"/>
        <v>0</v>
      </c>
      <c r="R3463" s="11">
        <f t="shared" si="382"/>
        <v>0</v>
      </c>
      <c r="S3463" s="11">
        <f t="shared" si="383"/>
        <v>1</v>
      </c>
      <c r="T3463" s="9">
        <f t="shared" si="384"/>
        <v>118.53458669</v>
      </c>
    </row>
    <row r="3464" spans="1:20" ht="15" customHeight="1" x14ac:dyDescent="0.75">
      <c r="A3464" s="10">
        <v>0</v>
      </c>
      <c r="B3464" s="11">
        <v>18300</v>
      </c>
      <c r="C3464" s="11">
        <v>109437</v>
      </c>
      <c r="D3464" s="11">
        <v>114900</v>
      </c>
      <c r="E3464" s="11">
        <v>1</v>
      </c>
      <c r="F3464" s="11">
        <v>0</v>
      </c>
      <c r="G3464" s="11">
        <v>0</v>
      </c>
      <c r="H3464" s="11">
        <v>138.17185083999999</v>
      </c>
      <c r="I3464" s="11">
        <v>1</v>
      </c>
      <c r="J3464" s="11">
        <v>20</v>
      </c>
      <c r="K3464" s="11">
        <v>38.332316894000002</v>
      </c>
      <c r="L3464" s="11" t="s">
        <v>20</v>
      </c>
      <c r="M3464" s="11" t="s">
        <v>14</v>
      </c>
      <c r="N3464" s="11">
        <f t="shared" si="378"/>
        <v>0</v>
      </c>
      <c r="O3464" s="11">
        <f t="shared" si="379"/>
        <v>0</v>
      </c>
      <c r="P3464" s="11">
        <f t="shared" si="380"/>
        <v>1</v>
      </c>
      <c r="Q3464" s="11">
        <f t="shared" si="381"/>
        <v>0</v>
      </c>
      <c r="R3464" s="11">
        <f t="shared" si="382"/>
        <v>0</v>
      </c>
      <c r="S3464" s="11">
        <f t="shared" si="383"/>
        <v>0</v>
      </c>
      <c r="T3464" s="9">
        <f t="shared" si="384"/>
        <v>0</v>
      </c>
    </row>
    <row r="3465" spans="1:20" ht="15" customHeight="1" x14ac:dyDescent="0.75">
      <c r="A3465" s="10">
        <v>0</v>
      </c>
      <c r="B3465" s="11">
        <v>18300</v>
      </c>
      <c r="C3465" s="11">
        <v>55584</v>
      </c>
      <c r="D3465" s="11">
        <v>95236</v>
      </c>
      <c r="E3465" s="11">
        <v>10</v>
      </c>
      <c r="F3465" s="11">
        <v>0</v>
      </c>
      <c r="G3465" s="11">
        <v>0</v>
      </c>
      <c r="H3465" s="11"/>
      <c r="I3465" s="11">
        <v>1</v>
      </c>
      <c r="J3465" s="11">
        <v>15</v>
      </c>
      <c r="K3465" s="11">
        <v>24.590633188000002</v>
      </c>
      <c r="L3465" s="11"/>
      <c r="M3465" s="11" t="s">
        <v>18</v>
      </c>
      <c r="N3465" s="11">
        <f t="shared" si="378"/>
        <v>0</v>
      </c>
      <c r="O3465" s="11">
        <f t="shared" si="379"/>
        <v>0</v>
      </c>
      <c r="P3465" s="11">
        <f t="shared" si="380"/>
        <v>0</v>
      </c>
      <c r="Q3465" s="11">
        <f t="shared" si="381"/>
        <v>0</v>
      </c>
      <c r="R3465" s="11">
        <f t="shared" si="382"/>
        <v>0</v>
      </c>
      <c r="S3465" s="11">
        <f t="shared" si="383"/>
        <v>1</v>
      </c>
      <c r="T3465" s="9">
        <f t="shared" si="384"/>
        <v>0</v>
      </c>
    </row>
    <row r="3466" spans="1:20" ht="15" customHeight="1" x14ac:dyDescent="0.75">
      <c r="A3466" s="10">
        <v>0</v>
      </c>
      <c r="B3466" s="11">
        <v>18300</v>
      </c>
      <c r="C3466" s="11">
        <v>121001</v>
      </c>
      <c r="D3466" s="11">
        <v>210685</v>
      </c>
      <c r="E3466" s="11">
        <v>2</v>
      </c>
      <c r="F3466" s="11">
        <v>0</v>
      </c>
      <c r="G3466" s="11">
        <v>0</v>
      </c>
      <c r="H3466" s="11">
        <v>192.97728542999999</v>
      </c>
      <c r="I3466" s="11">
        <v>0</v>
      </c>
      <c r="J3466" s="11">
        <v>16</v>
      </c>
      <c r="K3466" s="11">
        <v>26.860500326</v>
      </c>
      <c r="L3466" s="11" t="s">
        <v>20</v>
      </c>
      <c r="M3466" s="11" t="s">
        <v>14</v>
      </c>
      <c r="N3466" s="11">
        <f t="shared" si="378"/>
        <v>0</v>
      </c>
      <c r="O3466" s="11">
        <f t="shared" si="379"/>
        <v>0</v>
      </c>
      <c r="P3466" s="11">
        <f t="shared" si="380"/>
        <v>1</v>
      </c>
      <c r="Q3466" s="11">
        <f t="shared" si="381"/>
        <v>0</v>
      </c>
      <c r="R3466" s="11">
        <f t="shared" si="382"/>
        <v>0</v>
      </c>
      <c r="S3466" s="11">
        <f t="shared" si="383"/>
        <v>0</v>
      </c>
      <c r="T3466" s="9">
        <f t="shared" si="384"/>
        <v>0</v>
      </c>
    </row>
    <row r="3467" spans="1:20" ht="15" customHeight="1" x14ac:dyDescent="0.75">
      <c r="A3467" s="10">
        <v>0</v>
      </c>
      <c r="B3467" s="11">
        <v>18300</v>
      </c>
      <c r="C3467" s="11">
        <v>26982</v>
      </c>
      <c r="D3467" s="11">
        <v>59552</v>
      </c>
      <c r="E3467" s="11">
        <v>15</v>
      </c>
      <c r="F3467" s="11">
        <v>0</v>
      </c>
      <c r="G3467" s="11">
        <v>0</v>
      </c>
      <c r="H3467" s="11">
        <v>183.61441489000001</v>
      </c>
      <c r="I3467" s="11">
        <v>1</v>
      </c>
      <c r="J3467" s="11">
        <v>19</v>
      </c>
      <c r="K3467" s="11">
        <v>36.299617974999997</v>
      </c>
      <c r="L3467" s="11" t="s">
        <v>20</v>
      </c>
      <c r="M3467" s="11" t="s">
        <v>18</v>
      </c>
      <c r="N3467" s="11">
        <f t="shared" si="378"/>
        <v>0</v>
      </c>
      <c r="O3467" s="11">
        <f t="shared" si="379"/>
        <v>0</v>
      </c>
      <c r="P3467" s="11">
        <f t="shared" si="380"/>
        <v>0</v>
      </c>
      <c r="Q3467" s="11">
        <f t="shared" si="381"/>
        <v>0</v>
      </c>
      <c r="R3467" s="11">
        <f t="shared" si="382"/>
        <v>0</v>
      </c>
      <c r="S3467" s="11">
        <f t="shared" si="383"/>
        <v>1</v>
      </c>
      <c r="T3467" s="9">
        <f t="shared" si="384"/>
        <v>0</v>
      </c>
    </row>
    <row r="3468" spans="1:20" ht="15" customHeight="1" x14ac:dyDescent="0.75">
      <c r="A3468" s="10">
        <v>0</v>
      </c>
      <c r="B3468" s="11">
        <v>18300</v>
      </c>
      <c r="C3468" s="11">
        <v>63351</v>
      </c>
      <c r="D3468" s="11">
        <v>87645</v>
      </c>
      <c r="E3468" s="11">
        <v>1</v>
      </c>
      <c r="F3468" s="11">
        <v>0</v>
      </c>
      <c r="G3468" s="11">
        <v>0</v>
      </c>
      <c r="H3468" s="11">
        <v>324.61464699999999</v>
      </c>
      <c r="I3468" s="11">
        <v>3</v>
      </c>
      <c r="J3468" s="11">
        <v>15</v>
      </c>
      <c r="K3468" s="11">
        <v>43.902302550000002</v>
      </c>
      <c r="L3468" s="11" t="s">
        <v>20</v>
      </c>
      <c r="M3468" s="11" t="s">
        <v>14</v>
      </c>
      <c r="N3468" s="11">
        <f t="shared" si="378"/>
        <v>0</v>
      </c>
      <c r="O3468" s="11">
        <f t="shared" si="379"/>
        <v>0</v>
      </c>
      <c r="P3468" s="11">
        <f t="shared" si="380"/>
        <v>1</v>
      </c>
      <c r="Q3468" s="11">
        <f t="shared" si="381"/>
        <v>0</v>
      </c>
      <c r="R3468" s="11">
        <f t="shared" si="382"/>
        <v>0</v>
      </c>
      <c r="S3468" s="11">
        <f t="shared" si="383"/>
        <v>0</v>
      </c>
      <c r="T3468" s="9">
        <f t="shared" si="384"/>
        <v>0</v>
      </c>
    </row>
    <row r="3469" spans="1:20" ht="15" customHeight="1" x14ac:dyDescent="0.75">
      <c r="A3469" s="10">
        <v>0</v>
      </c>
      <c r="B3469" s="11">
        <v>18300</v>
      </c>
      <c r="C3469" s="11">
        <v>109192</v>
      </c>
      <c r="D3469" s="11">
        <v>139384</v>
      </c>
      <c r="E3469" s="11">
        <v>6</v>
      </c>
      <c r="F3469" s="11">
        <v>0</v>
      </c>
      <c r="G3469" s="11">
        <v>0</v>
      </c>
      <c r="H3469" s="11">
        <v>122.86557582</v>
      </c>
      <c r="I3469" s="11">
        <v>0</v>
      </c>
      <c r="J3469" s="11">
        <v>14</v>
      </c>
      <c r="K3469" s="11">
        <v>29.397593103999998</v>
      </c>
      <c r="L3469" s="11" t="s">
        <v>20</v>
      </c>
      <c r="M3469" s="11" t="s">
        <v>18</v>
      </c>
      <c r="N3469" s="11">
        <f t="shared" si="378"/>
        <v>0</v>
      </c>
      <c r="O3469" s="11">
        <f t="shared" si="379"/>
        <v>0</v>
      </c>
      <c r="P3469" s="11">
        <f t="shared" si="380"/>
        <v>0</v>
      </c>
      <c r="Q3469" s="11">
        <f t="shared" si="381"/>
        <v>0</v>
      </c>
      <c r="R3469" s="11">
        <f t="shared" si="382"/>
        <v>0</v>
      </c>
      <c r="S3469" s="11">
        <f t="shared" si="383"/>
        <v>1</v>
      </c>
      <c r="T3469" s="9">
        <f t="shared" si="384"/>
        <v>0</v>
      </c>
    </row>
    <row r="3470" spans="1:20" ht="15" customHeight="1" x14ac:dyDescent="0.75">
      <c r="A3470" s="10">
        <v>0</v>
      </c>
      <c r="B3470" s="11">
        <v>18300</v>
      </c>
      <c r="C3470" s="11">
        <v>90099</v>
      </c>
      <c r="D3470" s="11">
        <v>118545</v>
      </c>
      <c r="E3470" s="11">
        <v>12</v>
      </c>
      <c r="F3470" s="11">
        <v>0</v>
      </c>
      <c r="G3470" s="11">
        <v>0</v>
      </c>
      <c r="H3470" s="11">
        <v>140.51585064</v>
      </c>
      <c r="I3470" s="11">
        <v>3</v>
      </c>
      <c r="J3470" s="11">
        <v>18</v>
      </c>
      <c r="K3470" s="11">
        <v>38.899231690999997</v>
      </c>
      <c r="L3470" s="11" t="s">
        <v>20</v>
      </c>
      <c r="M3470" s="11" t="s">
        <v>18</v>
      </c>
      <c r="N3470" s="11">
        <f t="shared" si="378"/>
        <v>0</v>
      </c>
      <c r="O3470" s="11">
        <f t="shared" si="379"/>
        <v>0</v>
      </c>
      <c r="P3470" s="11">
        <f t="shared" si="380"/>
        <v>0</v>
      </c>
      <c r="Q3470" s="11">
        <f t="shared" si="381"/>
        <v>0</v>
      </c>
      <c r="R3470" s="11">
        <f t="shared" si="382"/>
        <v>0</v>
      </c>
      <c r="S3470" s="11">
        <f t="shared" si="383"/>
        <v>1</v>
      </c>
      <c r="T3470" s="9">
        <f t="shared" si="384"/>
        <v>0</v>
      </c>
    </row>
    <row r="3471" spans="1:20" ht="15" customHeight="1" x14ac:dyDescent="0.75">
      <c r="A3471" s="10">
        <v>0</v>
      </c>
      <c r="B3471" s="11">
        <v>18300</v>
      </c>
      <c r="C3471" s="11">
        <v>31427</v>
      </c>
      <c r="D3471" s="11">
        <v>60249</v>
      </c>
      <c r="E3471" s="11">
        <v>16</v>
      </c>
      <c r="F3471" s="11">
        <v>0</v>
      </c>
      <c r="G3471" s="11">
        <v>0</v>
      </c>
      <c r="H3471" s="11">
        <v>110.55227739</v>
      </c>
      <c r="I3471" s="11">
        <v>0</v>
      </c>
      <c r="J3471" s="11">
        <v>18</v>
      </c>
      <c r="K3471" s="11">
        <v>40.001255989999997</v>
      </c>
      <c r="L3471" s="11" t="s">
        <v>20</v>
      </c>
      <c r="M3471" s="11" t="s">
        <v>14</v>
      </c>
      <c r="N3471" s="11">
        <f t="shared" si="378"/>
        <v>0</v>
      </c>
      <c r="O3471" s="11">
        <f t="shared" si="379"/>
        <v>0</v>
      </c>
      <c r="P3471" s="11">
        <f t="shared" si="380"/>
        <v>1</v>
      </c>
      <c r="Q3471" s="11">
        <f t="shared" si="381"/>
        <v>0</v>
      </c>
      <c r="R3471" s="11">
        <f t="shared" si="382"/>
        <v>0</v>
      </c>
      <c r="S3471" s="11">
        <f t="shared" si="383"/>
        <v>0</v>
      </c>
      <c r="T3471" s="9">
        <f t="shared" si="384"/>
        <v>0</v>
      </c>
    </row>
    <row r="3472" spans="1:20" ht="15" customHeight="1" x14ac:dyDescent="0.75">
      <c r="A3472" s="10">
        <v>0</v>
      </c>
      <c r="B3472" s="11">
        <v>18300</v>
      </c>
      <c r="C3472" s="11">
        <v>35975</v>
      </c>
      <c r="D3472" s="11">
        <v>60500</v>
      </c>
      <c r="E3472" s="11">
        <v>13</v>
      </c>
      <c r="F3472" s="11">
        <v>0</v>
      </c>
      <c r="G3472" s="11">
        <v>2</v>
      </c>
      <c r="H3472" s="11">
        <v>118.66666667</v>
      </c>
      <c r="I3472" s="11">
        <v>1</v>
      </c>
      <c r="J3472" s="11">
        <v>22</v>
      </c>
      <c r="K3472" s="11"/>
      <c r="L3472" s="11" t="s">
        <v>20</v>
      </c>
      <c r="M3472" s="11" t="s">
        <v>15</v>
      </c>
      <c r="N3472" s="11">
        <f t="shared" si="378"/>
        <v>0</v>
      </c>
      <c r="O3472" s="11">
        <f t="shared" si="379"/>
        <v>0</v>
      </c>
      <c r="P3472" s="11">
        <f t="shared" si="380"/>
        <v>0</v>
      </c>
      <c r="Q3472" s="11">
        <f t="shared" si="381"/>
        <v>1</v>
      </c>
      <c r="R3472" s="11">
        <f t="shared" si="382"/>
        <v>0</v>
      </c>
      <c r="S3472" s="11">
        <f t="shared" si="383"/>
        <v>0</v>
      </c>
      <c r="T3472" s="9">
        <f t="shared" si="384"/>
        <v>0</v>
      </c>
    </row>
    <row r="3473" spans="1:20" ht="15" customHeight="1" x14ac:dyDescent="0.75">
      <c r="A3473" s="10">
        <v>1</v>
      </c>
      <c r="B3473" s="11">
        <v>18300</v>
      </c>
      <c r="C3473" s="11">
        <v>60100</v>
      </c>
      <c r="D3473" s="11">
        <v>82506</v>
      </c>
      <c r="E3473" s="11">
        <v>10</v>
      </c>
      <c r="F3473" s="11">
        <v>3</v>
      </c>
      <c r="G3473" s="11">
        <v>1</v>
      </c>
      <c r="H3473" s="11">
        <v>171.46666667</v>
      </c>
      <c r="I3473" s="11">
        <v>2</v>
      </c>
      <c r="J3473" s="11">
        <v>64</v>
      </c>
      <c r="K3473" s="11"/>
      <c r="L3473" s="11" t="s">
        <v>20</v>
      </c>
      <c r="M3473" s="11" t="s">
        <v>18</v>
      </c>
      <c r="N3473" s="11">
        <f t="shared" si="378"/>
        <v>0</v>
      </c>
      <c r="O3473" s="11">
        <f t="shared" si="379"/>
        <v>0</v>
      </c>
      <c r="P3473" s="11">
        <f t="shared" si="380"/>
        <v>0</v>
      </c>
      <c r="Q3473" s="11">
        <f t="shared" si="381"/>
        <v>0</v>
      </c>
      <c r="R3473" s="11">
        <f t="shared" si="382"/>
        <v>0</v>
      </c>
      <c r="S3473" s="11">
        <f t="shared" si="383"/>
        <v>1</v>
      </c>
      <c r="T3473" s="9">
        <f t="shared" si="384"/>
        <v>0</v>
      </c>
    </row>
    <row r="3474" spans="1:20" ht="15" customHeight="1" x14ac:dyDescent="0.75">
      <c r="A3474" s="10">
        <v>0</v>
      </c>
      <c r="B3474" s="11">
        <v>18300</v>
      </c>
      <c r="C3474" s="11">
        <v>73510</v>
      </c>
      <c r="D3474" s="11">
        <v>95132</v>
      </c>
      <c r="E3474" s="11">
        <v>0</v>
      </c>
      <c r="F3474" s="11">
        <v>0</v>
      </c>
      <c r="G3474" s="11">
        <v>0</v>
      </c>
      <c r="H3474" s="11">
        <v>86.684295749</v>
      </c>
      <c r="I3474" s="11">
        <v>0</v>
      </c>
      <c r="J3474" s="11">
        <v>17</v>
      </c>
      <c r="K3474" s="11">
        <v>25.244046294</v>
      </c>
      <c r="L3474" s="11" t="s">
        <v>20</v>
      </c>
      <c r="M3474" s="11" t="s">
        <v>17</v>
      </c>
      <c r="N3474" s="11">
        <f t="shared" si="378"/>
        <v>0</v>
      </c>
      <c r="O3474" s="11">
        <f t="shared" si="379"/>
        <v>1</v>
      </c>
      <c r="P3474" s="11">
        <f t="shared" si="380"/>
        <v>0</v>
      </c>
      <c r="Q3474" s="11">
        <f t="shared" si="381"/>
        <v>0</v>
      </c>
      <c r="R3474" s="11">
        <f t="shared" si="382"/>
        <v>0</v>
      </c>
      <c r="S3474" s="11">
        <f t="shared" si="383"/>
        <v>0</v>
      </c>
      <c r="T3474" s="9">
        <f t="shared" si="384"/>
        <v>0</v>
      </c>
    </row>
    <row r="3475" spans="1:20" ht="15" customHeight="1" x14ac:dyDescent="0.75">
      <c r="A3475" s="10">
        <v>0</v>
      </c>
      <c r="B3475" s="11">
        <v>18300</v>
      </c>
      <c r="C3475" s="11">
        <v>93728</v>
      </c>
      <c r="D3475" s="11">
        <v>153093</v>
      </c>
      <c r="E3475" s="11">
        <v>5</v>
      </c>
      <c r="F3475" s="11">
        <v>0</v>
      </c>
      <c r="G3475" s="11">
        <v>0</v>
      </c>
      <c r="H3475" s="11">
        <v>109.33710593000001</v>
      </c>
      <c r="I3475" s="11">
        <v>0</v>
      </c>
      <c r="J3475" s="11">
        <v>16</v>
      </c>
      <c r="K3475" s="11">
        <v>36.213987486999997</v>
      </c>
      <c r="L3475" s="11" t="s">
        <v>13</v>
      </c>
      <c r="M3475" s="11" t="s">
        <v>18</v>
      </c>
      <c r="N3475" s="11">
        <f t="shared" si="378"/>
        <v>1</v>
      </c>
      <c r="O3475" s="11">
        <f t="shared" si="379"/>
        <v>0</v>
      </c>
      <c r="P3475" s="11">
        <f t="shared" si="380"/>
        <v>0</v>
      </c>
      <c r="Q3475" s="11">
        <f t="shared" si="381"/>
        <v>0</v>
      </c>
      <c r="R3475" s="11">
        <f t="shared" si="382"/>
        <v>0</v>
      </c>
      <c r="S3475" s="11">
        <f t="shared" si="383"/>
        <v>1</v>
      </c>
      <c r="T3475" s="9">
        <f t="shared" si="384"/>
        <v>109.33710593000001</v>
      </c>
    </row>
    <row r="3476" spans="1:20" ht="15" customHeight="1" x14ac:dyDescent="0.75">
      <c r="A3476" s="10">
        <v>0</v>
      </c>
      <c r="B3476" s="11">
        <v>18300</v>
      </c>
      <c r="C3476" s="11">
        <v>68096</v>
      </c>
      <c r="D3476" s="11">
        <v>99051</v>
      </c>
      <c r="E3476" s="11">
        <v>1</v>
      </c>
      <c r="F3476" s="11">
        <v>0</v>
      </c>
      <c r="G3476" s="11">
        <v>0</v>
      </c>
      <c r="H3476" s="11">
        <v>85.843161696999999</v>
      </c>
      <c r="I3476" s="11">
        <v>0</v>
      </c>
      <c r="J3476" s="11">
        <v>17</v>
      </c>
      <c r="K3476" s="11">
        <v>27.633516483000001</v>
      </c>
      <c r="L3476" s="11" t="s">
        <v>20</v>
      </c>
      <c r="M3476" s="11" t="s">
        <v>17</v>
      </c>
      <c r="N3476" s="11">
        <f t="shared" si="378"/>
        <v>0</v>
      </c>
      <c r="O3476" s="11">
        <f t="shared" si="379"/>
        <v>1</v>
      </c>
      <c r="P3476" s="11">
        <f t="shared" si="380"/>
        <v>0</v>
      </c>
      <c r="Q3476" s="11">
        <f t="shared" si="381"/>
        <v>0</v>
      </c>
      <c r="R3476" s="11">
        <f t="shared" si="382"/>
        <v>0</v>
      </c>
      <c r="S3476" s="11">
        <f t="shared" si="383"/>
        <v>0</v>
      </c>
      <c r="T3476" s="9">
        <f t="shared" si="384"/>
        <v>0</v>
      </c>
    </row>
    <row r="3477" spans="1:20" ht="15" customHeight="1" x14ac:dyDescent="0.75">
      <c r="A3477" s="10">
        <v>0</v>
      </c>
      <c r="B3477" s="11">
        <v>18300</v>
      </c>
      <c r="C3477" s="11">
        <v>68517</v>
      </c>
      <c r="D3477" s="11">
        <v>97151</v>
      </c>
      <c r="E3477" s="11">
        <v>7</v>
      </c>
      <c r="F3477" s="11">
        <v>0</v>
      </c>
      <c r="G3477" s="11">
        <v>0</v>
      </c>
      <c r="H3477" s="11">
        <v>77.521818835999994</v>
      </c>
      <c r="I3477" s="11">
        <v>0</v>
      </c>
      <c r="J3477" s="11">
        <v>15</v>
      </c>
      <c r="K3477" s="11">
        <v>32.004056087999999</v>
      </c>
      <c r="L3477" s="11" t="s">
        <v>13</v>
      </c>
      <c r="M3477" s="11" t="s">
        <v>18</v>
      </c>
      <c r="N3477" s="11">
        <f t="shared" si="378"/>
        <v>1</v>
      </c>
      <c r="O3477" s="11">
        <f t="shared" si="379"/>
        <v>0</v>
      </c>
      <c r="P3477" s="11">
        <f t="shared" si="380"/>
        <v>0</v>
      </c>
      <c r="Q3477" s="11">
        <f t="shared" si="381"/>
        <v>0</v>
      </c>
      <c r="R3477" s="11">
        <f t="shared" si="382"/>
        <v>0</v>
      </c>
      <c r="S3477" s="11">
        <f t="shared" si="383"/>
        <v>1</v>
      </c>
      <c r="T3477" s="9">
        <f t="shared" si="384"/>
        <v>77.521818835999994</v>
      </c>
    </row>
    <row r="3478" spans="1:20" ht="15" customHeight="1" x14ac:dyDescent="0.75">
      <c r="A3478" s="10">
        <v>0</v>
      </c>
      <c r="B3478" s="11">
        <v>18300</v>
      </c>
      <c r="C3478" s="11">
        <v>12169</v>
      </c>
      <c r="D3478" s="11">
        <v>93564</v>
      </c>
      <c r="E3478" s="11">
        <v>13</v>
      </c>
      <c r="F3478" s="11">
        <v>0</v>
      </c>
      <c r="G3478" s="11">
        <v>1</v>
      </c>
      <c r="H3478" s="11">
        <v>274.48139852999998</v>
      </c>
      <c r="I3478" s="11">
        <v>0</v>
      </c>
      <c r="J3478" s="11">
        <v>23</v>
      </c>
      <c r="K3478" s="11">
        <v>30.269218176999999</v>
      </c>
      <c r="L3478" s="11" t="s">
        <v>13</v>
      </c>
      <c r="M3478" s="11" t="s">
        <v>14</v>
      </c>
      <c r="N3478" s="11">
        <f t="shared" si="378"/>
        <v>1</v>
      </c>
      <c r="O3478" s="11">
        <f t="shared" si="379"/>
        <v>0</v>
      </c>
      <c r="P3478" s="11">
        <f t="shared" si="380"/>
        <v>1</v>
      </c>
      <c r="Q3478" s="11">
        <f t="shared" si="381"/>
        <v>0</v>
      </c>
      <c r="R3478" s="11">
        <f t="shared" si="382"/>
        <v>0</v>
      </c>
      <c r="S3478" s="11">
        <f t="shared" si="383"/>
        <v>0</v>
      </c>
      <c r="T3478" s="9">
        <f t="shared" si="384"/>
        <v>274.48139852999998</v>
      </c>
    </row>
    <row r="3479" spans="1:20" ht="15" customHeight="1" x14ac:dyDescent="0.75">
      <c r="A3479" s="10">
        <v>0</v>
      </c>
      <c r="B3479" s="11">
        <v>18300</v>
      </c>
      <c r="C3479" s="11">
        <v>89455</v>
      </c>
      <c r="D3479" s="11">
        <v>124840</v>
      </c>
      <c r="E3479" s="11">
        <v>13</v>
      </c>
      <c r="F3479" s="11"/>
      <c r="G3479" s="11"/>
      <c r="H3479" s="11">
        <v>148.76466053999999</v>
      </c>
      <c r="I3479" s="11"/>
      <c r="J3479" s="11">
        <v>24</v>
      </c>
      <c r="K3479" s="11">
        <v>29.962401501999999</v>
      </c>
      <c r="L3479" s="11" t="s">
        <v>20</v>
      </c>
      <c r="M3479" s="11" t="s">
        <v>18</v>
      </c>
      <c r="N3479" s="11">
        <f t="shared" si="378"/>
        <v>0</v>
      </c>
      <c r="O3479" s="11">
        <f t="shared" si="379"/>
        <v>0</v>
      </c>
      <c r="P3479" s="11">
        <f t="shared" si="380"/>
        <v>0</v>
      </c>
      <c r="Q3479" s="11">
        <f t="shared" si="381"/>
        <v>0</v>
      </c>
      <c r="R3479" s="11">
        <f t="shared" si="382"/>
        <v>0</v>
      </c>
      <c r="S3479" s="11">
        <f t="shared" si="383"/>
        <v>1</v>
      </c>
      <c r="T3479" s="9">
        <f t="shared" si="384"/>
        <v>0</v>
      </c>
    </row>
    <row r="3480" spans="1:20" ht="15" customHeight="1" x14ac:dyDescent="0.75">
      <c r="A3480" s="10">
        <v>0</v>
      </c>
      <c r="B3480" s="11">
        <v>18300</v>
      </c>
      <c r="C3480" s="11">
        <v>67550</v>
      </c>
      <c r="D3480" s="11">
        <v>95440</v>
      </c>
      <c r="E3480" s="11">
        <v>3</v>
      </c>
      <c r="F3480" s="11">
        <v>0</v>
      </c>
      <c r="G3480" s="11">
        <v>0</v>
      </c>
      <c r="H3480" s="11">
        <v>154.15011358000001</v>
      </c>
      <c r="I3480" s="11">
        <v>0</v>
      </c>
      <c r="J3480" s="11">
        <v>25</v>
      </c>
      <c r="K3480" s="11">
        <v>22.854999265</v>
      </c>
      <c r="L3480" s="11" t="s">
        <v>20</v>
      </c>
      <c r="M3480" s="11" t="s">
        <v>15</v>
      </c>
      <c r="N3480" s="11">
        <f t="shared" si="378"/>
        <v>0</v>
      </c>
      <c r="O3480" s="11">
        <f t="shared" si="379"/>
        <v>0</v>
      </c>
      <c r="P3480" s="11">
        <f t="shared" si="380"/>
        <v>0</v>
      </c>
      <c r="Q3480" s="11">
        <f t="shared" si="381"/>
        <v>1</v>
      </c>
      <c r="R3480" s="11">
        <f t="shared" si="382"/>
        <v>0</v>
      </c>
      <c r="S3480" s="11">
        <f t="shared" si="383"/>
        <v>0</v>
      </c>
      <c r="T3480" s="9">
        <f t="shared" si="384"/>
        <v>0</v>
      </c>
    </row>
    <row r="3481" spans="1:20" ht="15" customHeight="1" x14ac:dyDescent="0.75">
      <c r="A3481" s="10">
        <v>0</v>
      </c>
      <c r="B3481" s="11">
        <v>18400</v>
      </c>
      <c r="C3481" s="11">
        <v>68655</v>
      </c>
      <c r="D3481" s="11">
        <v>94322</v>
      </c>
      <c r="E3481" s="11">
        <v>8</v>
      </c>
      <c r="F3481" s="11">
        <v>0</v>
      </c>
      <c r="G3481" s="11">
        <v>0</v>
      </c>
      <c r="H3481" s="11">
        <v>76.794701258000003</v>
      </c>
      <c r="I3481" s="11">
        <v>0</v>
      </c>
      <c r="J3481" s="11">
        <v>15</v>
      </c>
      <c r="K3481" s="11">
        <v>32.74121014</v>
      </c>
      <c r="L3481" s="11" t="s">
        <v>13</v>
      </c>
      <c r="M3481" s="11" t="s">
        <v>18</v>
      </c>
      <c r="N3481" s="11">
        <f t="shared" si="378"/>
        <v>1</v>
      </c>
      <c r="O3481" s="11">
        <f t="shared" si="379"/>
        <v>0</v>
      </c>
      <c r="P3481" s="11">
        <f t="shared" si="380"/>
        <v>0</v>
      </c>
      <c r="Q3481" s="11">
        <f t="shared" si="381"/>
        <v>0</v>
      </c>
      <c r="R3481" s="11">
        <f t="shared" si="382"/>
        <v>0</v>
      </c>
      <c r="S3481" s="11">
        <f t="shared" si="383"/>
        <v>1</v>
      </c>
      <c r="T3481" s="9">
        <f t="shared" si="384"/>
        <v>76.794701258000003</v>
      </c>
    </row>
    <row r="3482" spans="1:20" ht="15" customHeight="1" x14ac:dyDescent="0.75">
      <c r="A3482" s="10">
        <v>0</v>
      </c>
      <c r="B3482" s="11">
        <v>18400</v>
      </c>
      <c r="C3482" s="11">
        <v>89101</v>
      </c>
      <c r="D3482" s="11">
        <v>118748</v>
      </c>
      <c r="E3482" s="11">
        <v>7</v>
      </c>
      <c r="F3482" s="11">
        <v>0</v>
      </c>
      <c r="G3482" s="11">
        <v>0</v>
      </c>
      <c r="H3482" s="11">
        <v>153.84976302999999</v>
      </c>
      <c r="I3482" s="11">
        <v>2</v>
      </c>
      <c r="J3482" s="11">
        <v>21</v>
      </c>
      <c r="K3482" s="11">
        <v>21.762826960000002</v>
      </c>
      <c r="L3482" s="11" t="s">
        <v>20</v>
      </c>
      <c r="M3482" s="11" t="s">
        <v>18</v>
      </c>
      <c r="N3482" s="11">
        <f t="shared" si="378"/>
        <v>0</v>
      </c>
      <c r="O3482" s="11">
        <f t="shared" si="379"/>
        <v>0</v>
      </c>
      <c r="P3482" s="11">
        <f t="shared" si="380"/>
        <v>0</v>
      </c>
      <c r="Q3482" s="11">
        <f t="shared" si="381"/>
        <v>0</v>
      </c>
      <c r="R3482" s="11">
        <f t="shared" si="382"/>
        <v>0</v>
      </c>
      <c r="S3482" s="11">
        <f t="shared" si="383"/>
        <v>1</v>
      </c>
      <c r="T3482" s="9">
        <f t="shared" si="384"/>
        <v>0</v>
      </c>
    </row>
    <row r="3483" spans="1:20" ht="15" customHeight="1" x14ac:dyDescent="0.75">
      <c r="A3483" s="10">
        <v>0</v>
      </c>
      <c r="B3483" s="11">
        <v>18400</v>
      </c>
      <c r="C3483" s="11">
        <v>65519</v>
      </c>
      <c r="D3483" s="11">
        <v>89276</v>
      </c>
      <c r="E3483" s="11">
        <v>0</v>
      </c>
      <c r="F3483" s="11">
        <v>1</v>
      </c>
      <c r="G3483" s="11">
        <v>2</v>
      </c>
      <c r="H3483" s="11">
        <v>123.09855199</v>
      </c>
      <c r="I3483" s="11">
        <v>2</v>
      </c>
      <c r="J3483" s="11">
        <v>26</v>
      </c>
      <c r="K3483" s="11">
        <v>36.354203237</v>
      </c>
      <c r="L3483" s="11" t="s">
        <v>20</v>
      </c>
      <c r="M3483" s="11" t="s">
        <v>14</v>
      </c>
      <c r="N3483" s="11">
        <f t="shared" si="378"/>
        <v>0</v>
      </c>
      <c r="O3483" s="11">
        <f t="shared" si="379"/>
        <v>0</v>
      </c>
      <c r="P3483" s="11">
        <f t="shared" si="380"/>
        <v>1</v>
      </c>
      <c r="Q3483" s="11">
        <f t="shared" si="381"/>
        <v>0</v>
      </c>
      <c r="R3483" s="11">
        <f t="shared" si="382"/>
        <v>0</v>
      </c>
      <c r="S3483" s="11">
        <f t="shared" si="383"/>
        <v>0</v>
      </c>
      <c r="T3483" s="9">
        <f t="shared" si="384"/>
        <v>0</v>
      </c>
    </row>
    <row r="3484" spans="1:20" ht="15" customHeight="1" x14ac:dyDescent="0.75">
      <c r="A3484" s="10">
        <v>1</v>
      </c>
      <c r="B3484" s="11">
        <v>18400</v>
      </c>
      <c r="C3484" s="11">
        <v>88352</v>
      </c>
      <c r="D3484" s="11">
        <v>110216</v>
      </c>
      <c r="E3484" s="11">
        <v>1</v>
      </c>
      <c r="F3484" s="11">
        <v>0</v>
      </c>
      <c r="G3484" s="11">
        <v>0</v>
      </c>
      <c r="H3484" s="11">
        <v>376.72364282000001</v>
      </c>
      <c r="I3484" s="11">
        <v>3</v>
      </c>
      <c r="J3484" s="11">
        <v>31</v>
      </c>
      <c r="K3484" s="11">
        <v>47.830671133000003</v>
      </c>
      <c r="L3484" s="11" t="s">
        <v>13</v>
      </c>
      <c r="M3484" s="11" t="s">
        <v>14</v>
      </c>
      <c r="N3484" s="11">
        <f t="shared" si="378"/>
        <v>1</v>
      </c>
      <c r="O3484" s="11">
        <f t="shared" si="379"/>
        <v>0</v>
      </c>
      <c r="P3484" s="11">
        <f t="shared" si="380"/>
        <v>1</v>
      </c>
      <c r="Q3484" s="11">
        <f t="shared" si="381"/>
        <v>0</v>
      </c>
      <c r="R3484" s="11">
        <f t="shared" si="382"/>
        <v>0</v>
      </c>
      <c r="S3484" s="11">
        <f t="shared" si="383"/>
        <v>0</v>
      </c>
      <c r="T3484" s="9">
        <f t="shared" si="384"/>
        <v>376.72364282000001</v>
      </c>
    </row>
    <row r="3485" spans="1:20" ht="15" customHeight="1" x14ac:dyDescent="0.75">
      <c r="A3485" s="10">
        <v>0</v>
      </c>
      <c r="B3485" s="11">
        <v>18400</v>
      </c>
      <c r="C3485" s="11">
        <v>94280</v>
      </c>
      <c r="D3485" s="11">
        <v>122172</v>
      </c>
      <c r="E3485" s="11">
        <v>23</v>
      </c>
      <c r="F3485" s="11">
        <v>0</v>
      </c>
      <c r="G3485" s="11">
        <v>0</v>
      </c>
      <c r="H3485" s="11">
        <v>280.04883360999997</v>
      </c>
      <c r="I3485" s="11">
        <v>2</v>
      </c>
      <c r="J3485" s="11">
        <v>16</v>
      </c>
      <c r="K3485" s="11">
        <v>33.363528658</v>
      </c>
      <c r="L3485" s="11" t="s">
        <v>20</v>
      </c>
      <c r="M3485" s="11" t="s">
        <v>15</v>
      </c>
      <c r="N3485" s="11">
        <f t="shared" si="378"/>
        <v>0</v>
      </c>
      <c r="O3485" s="11">
        <f t="shared" si="379"/>
        <v>0</v>
      </c>
      <c r="P3485" s="11">
        <f t="shared" si="380"/>
        <v>0</v>
      </c>
      <c r="Q3485" s="11">
        <f t="shared" si="381"/>
        <v>1</v>
      </c>
      <c r="R3485" s="11">
        <f t="shared" si="382"/>
        <v>0</v>
      </c>
      <c r="S3485" s="11">
        <f t="shared" si="383"/>
        <v>0</v>
      </c>
      <c r="T3485" s="9">
        <f t="shared" si="384"/>
        <v>0</v>
      </c>
    </row>
    <row r="3486" spans="1:20" ht="15" customHeight="1" x14ac:dyDescent="0.75">
      <c r="A3486" s="10">
        <v>0</v>
      </c>
      <c r="B3486" s="11">
        <v>18400</v>
      </c>
      <c r="C3486" s="11">
        <v>63569</v>
      </c>
      <c r="D3486" s="11">
        <v>95729</v>
      </c>
      <c r="E3486" s="11">
        <v>23</v>
      </c>
      <c r="F3486" s="11">
        <v>0</v>
      </c>
      <c r="G3486" s="11">
        <v>0</v>
      </c>
      <c r="H3486" s="11">
        <v>237.27594869999999</v>
      </c>
      <c r="I3486" s="11">
        <v>0</v>
      </c>
      <c r="J3486" s="11">
        <v>23</v>
      </c>
      <c r="K3486" s="11">
        <v>38.415367019999998</v>
      </c>
      <c r="L3486" s="11" t="s">
        <v>13</v>
      </c>
      <c r="M3486" s="11" t="s">
        <v>18</v>
      </c>
      <c r="N3486" s="11">
        <f t="shared" si="378"/>
        <v>1</v>
      </c>
      <c r="O3486" s="11">
        <f t="shared" si="379"/>
        <v>0</v>
      </c>
      <c r="P3486" s="11">
        <f t="shared" si="380"/>
        <v>0</v>
      </c>
      <c r="Q3486" s="11">
        <f t="shared" si="381"/>
        <v>0</v>
      </c>
      <c r="R3486" s="11">
        <f t="shared" si="382"/>
        <v>0</v>
      </c>
      <c r="S3486" s="11">
        <f t="shared" si="383"/>
        <v>1</v>
      </c>
      <c r="T3486" s="9">
        <f t="shared" si="384"/>
        <v>237.27594869999999</v>
      </c>
    </row>
    <row r="3487" spans="1:20" ht="15" customHeight="1" x14ac:dyDescent="0.75">
      <c r="A3487" s="10">
        <v>0</v>
      </c>
      <c r="B3487" s="11">
        <v>18400</v>
      </c>
      <c r="C3487" s="11">
        <v>61049</v>
      </c>
      <c r="D3487" s="11">
        <v>96397</v>
      </c>
      <c r="E3487" s="11">
        <v>2</v>
      </c>
      <c r="F3487" s="11">
        <v>0</v>
      </c>
      <c r="G3487" s="11">
        <v>0</v>
      </c>
      <c r="H3487" s="11">
        <v>80.155757171999994</v>
      </c>
      <c r="I3487" s="11">
        <v>0</v>
      </c>
      <c r="J3487" s="11">
        <v>23</v>
      </c>
      <c r="K3487" s="11">
        <v>35.425579192000001</v>
      </c>
      <c r="L3487" s="11" t="s">
        <v>20</v>
      </c>
      <c r="M3487" s="11" t="s">
        <v>15</v>
      </c>
      <c r="N3487" s="11">
        <f t="shared" si="378"/>
        <v>0</v>
      </c>
      <c r="O3487" s="11">
        <f t="shared" si="379"/>
        <v>0</v>
      </c>
      <c r="P3487" s="11">
        <f t="shared" si="380"/>
        <v>0</v>
      </c>
      <c r="Q3487" s="11">
        <f t="shared" si="381"/>
        <v>1</v>
      </c>
      <c r="R3487" s="11">
        <f t="shared" si="382"/>
        <v>0</v>
      </c>
      <c r="S3487" s="11">
        <f t="shared" si="383"/>
        <v>0</v>
      </c>
      <c r="T3487" s="9">
        <f t="shared" si="384"/>
        <v>0</v>
      </c>
    </row>
    <row r="3488" spans="1:20" ht="15" customHeight="1" x14ac:dyDescent="0.75">
      <c r="A3488" s="10">
        <v>0</v>
      </c>
      <c r="B3488" s="11">
        <v>18400</v>
      </c>
      <c r="C3488" s="11">
        <v>99902</v>
      </c>
      <c r="D3488" s="11">
        <v>125249</v>
      </c>
      <c r="E3488" s="11">
        <v>26</v>
      </c>
      <c r="F3488" s="11">
        <v>0</v>
      </c>
      <c r="G3488" s="11">
        <v>0</v>
      </c>
      <c r="H3488" s="11">
        <v>294.42411800999997</v>
      </c>
      <c r="I3488" s="11">
        <v>2</v>
      </c>
      <c r="J3488" s="11">
        <v>16</v>
      </c>
      <c r="K3488" s="11">
        <v>33.488547382999997</v>
      </c>
      <c r="L3488" s="11" t="s">
        <v>20</v>
      </c>
      <c r="M3488" s="11" t="s">
        <v>15</v>
      </c>
      <c r="N3488" s="11">
        <f t="shared" si="378"/>
        <v>0</v>
      </c>
      <c r="O3488" s="11">
        <f t="shared" si="379"/>
        <v>0</v>
      </c>
      <c r="P3488" s="11">
        <f t="shared" si="380"/>
        <v>0</v>
      </c>
      <c r="Q3488" s="11">
        <f t="shared" si="381"/>
        <v>1</v>
      </c>
      <c r="R3488" s="11">
        <f t="shared" si="382"/>
        <v>0</v>
      </c>
      <c r="S3488" s="11">
        <f t="shared" si="383"/>
        <v>0</v>
      </c>
      <c r="T3488" s="9">
        <f t="shared" si="384"/>
        <v>0</v>
      </c>
    </row>
    <row r="3489" spans="1:20" ht="15" customHeight="1" x14ac:dyDescent="0.75">
      <c r="A3489" s="10">
        <v>1</v>
      </c>
      <c r="B3489" s="11">
        <v>18400</v>
      </c>
      <c r="C3489" s="11">
        <v>72718</v>
      </c>
      <c r="D3489" s="11">
        <v>98065</v>
      </c>
      <c r="E3489" s="11">
        <v>8</v>
      </c>
      <c r="F3489" s="11">
        <v>0</v>
      </c>
      <c r="G3489" s="11">
        <v>0</v>
      </c>
      <c r="H3489" s="11">
        <v>119.05781713</v>
      </c>
      <c r="I3489" s="11">
        <v>0</v>
      </c>
      <c r="J3489" s="11">
        <v>19</v>
      </c>
      <c r="K3489" s="11">
        <v>35.364128432999998</v>
      </c>
      <c r="L3489" s="11" t="s">
        <v>20</v>
      </c>
      <c r="M3489" s="11" t="s">
        <v>14</v>
      </c>
      <c r="N3489" s="11">
        <f t="shared" si="378"/>
        <v>0</v>
      </c>
      <c r="O3489" s="11">
        <f t="shared" si="379"/>
        <v>0</v>
      </c>
      <c r="P3489" s="11">
        <f t="shared" si="380"/>
        <v>1</v>
      </c>
      <c r="Q3489" s="11">
        <f t="shared" si="381"/>
        <v>0</v>
      </c>
      <c r="R3489" s="11">
        <f t="shared" si="382"/>
        <v>0</v>
      </c>
      <c r="S3489" s="11">
        <f t="shared" si="383"/>
        <v>0</v>
      </c>
      <c r="T3489" s="9">
        <f t="shared" si="384"/>
        <v>0</v>
      </c>
    </row>
    <row r="3490" spans="1:20" ht="15" customHeight="1" x14ac:dyDescent="0.75">
      <c r="A3490" s="10">
        <v>1</v>
      </c>
      <c r="B3490" s="11">
        <v>18400</v>
      </c>
      <c r="C3490" s="11">
        <v>116228</v>
      </c>
      <c r="D3490" s="11">
        <v>148722</v>
      </c>
      <c r="E3490" s="11">
        <v>1</v>
      </c>
      <c r="F3490" s="11">
        <v>0</v>
      </c>
      <c r="G3490" s="11">
        <v>0</v>
      </c>
      <c r="H3490" s="11">
        <v>159.16923466</v>
      </c>
      <c r="I3490" s="11">
        <v>2</v>
      </c>
      <c r="J3490" s="11">
        <v>25</v>
      </c>
      <c r="K3490" s="11">
        <v>38.079761822000002</v>
      </c>
      <c r="L3490" s="11" t="s">
        <v>20</v>
      </c>
      <c r="M3490" s="11" t="s">
        <v>14</v>
      </c>
      <c r="N3490" s="11">
        <f t="shared" si="378"/>
        <v>0</v>
      </c>
      <c r="O3490" s="11">
        <f t="shared" si="379"/>
        <v>0</v>
      </c>
      <c r="P3490" s="11">
        <f t="shared" si="380"/>
        <v>1</v>
      </c>
      <c r="Q3490" s="11">
        <f t="shared" si="381"/>
        <v>0</v>
      </c>
      <c r="R3490" s="11">
        <f t="shared" si="382"/>
        <v>0</v>
      </c>
      <c r="S3490" s="11">
        <f t="shared" si="383"/>
        <v>0</v>
      </c>
      <c r="T3490" s="9">
        <f t="shared" si="384"/>
        <v>0</v>
      </c>
    </row>
    <row r="3491" spans="1:20" ht="15" customHeight="1" x14ac:dyDescent="0.75">
      <c r="A3491" s="10">
        <v>0</v>
      </c>
      <c r="B3491" s="11">
        <v>18400</v>
      </c>
      <c r="C3491" s="11">
        <v>110580</v>
      </c>
      <c r="D3491" s="11">
        <v>137926</v>
      </c>
      <c r="E3491" s="11">
        <v>6</v>
      </c>
      <c r="F3491" s="11">
        <v>0</v>
      </c>
      <c r="G3491" s="11">
        <v>0</v>
      </c>
      <c r="H3491" s="11">
        <v>93.432749908999995</v>
      </c>
      <c r="I3491" s="11">
        <v>0</v>
      </c>
      <c r="J3491" s="11">
        <v>13</v>
      </c>
      <c r="K3491" s="11">
        <v>29.116887715000001</v>
      </c>
      <c r="L3491" s="11" t="s">
        <v>20</v>
      </c>
      <c r="M3491" s="11" t="s">
        <v>18</v>
      </c>
      <c r="N3491" s="11">
        <f t="shared" si="378"/>
        <v>0</v>
      </c>
      <c r="O3491" s="11">
        <f t="shared" si="379"/>
        <v>0</v>
      </c>
      <c r="P3491" s="11">
        <f t="shared" si="380"/>
        <v>0</v>
      </c>
      <c r="Q3491" s="11">
        <f t="shared" si="381"/>
        <v>0</v>
      </c>
      <c r="R3491" s="11">
        <f t="shared" si="382"/>
        <v>0</v>
      </c>
      <c r="S3491" s="11">
        <f t="shared" si="383"/>
        <v>1</v>
      </c>
      <c r="T3491" s="9">
        <f t="shared" si="384"/>
        <v>0</v>
      </c>
    </row>
    <row r="3492" spans="1:20" ht="15" customHeight="1" x14ac:dyDescent="0.75">
      <c r="A3492" s="10">
        <v>0</v>
      </c>
      <c r="B3492" s="11">
        <v>18400</v>
      </c>
      <c r="C3492" s="11">
        <v>94952</v>
      </c>
      <c r="D3492" s="11">
        <v>129177</v>
      </c>
      <c r="E3492" s="11">
        <v>12</v>
      </c>
      <c r="F3492" s="11"/>
      <c r="G3492" s="11"/>
      <c r="H3492" s="11">
        <v>140.48070351000001</v>
      </c>
      <c r="I3492" s="11"/>
      <c r="J3492" s="11">
        <v>24</v>
      </c>
      <c r="K3492" s="11">
        <v>29.967505846000002</v>
      </c>
      <c r="L3492" s="11" t="s">
        <v>20</v>
      </c>
      <c r="M3492" s="11" t="s">
        <v>18</v>
      </c>
      <c r="N3492" s="11">
        <f t="shared" si="378"/>
        <v>0</v>
      </c>
      <c r="O3492" s="11">
        <f t="shared" si="379"/>
        <v>0</v>
      </c>
      <c r="P3492" s="11">
        <f t="shared" si="380"/>
        <v>0</v>
      </c>
      <c r="Q3492" s="11">
        <f t="shared" si="381"/>
        <v>0</v>
      </c>
      <c r="R3492" s="11">
        <f t="shared" si="382"/>
        <v>0</v>
      </c>
      <c r="S3492" s="11">
        <f t="shared" si="383"/>
        <v>1</v>
      </c>
      <c r="T3492" s="9">
        <f t="shared" si="384"/>
        <v>0</v>
      </c>
    </row>
    <row r="3493" spans="1:20" ht="15" customHeight="1" x14ac:dyDescent="0.75">
      <c r="A3493" s="10">
        <v>0</v>
      </c>
      <c r="B3493" s="11">
        <v>18400</v>
      </c>
      <c r="C3493" s="11">
        <v>83548</v>
      </c>
      <c r="D3493" s="11">
        <v>111626</v>
      </c>
      <c r="E3493" s="11">
        <v>9</v>
      </c>
      <c r="F3493" s="11">
        <v>0</v>
      </c>
      <c r="G3493" s="11">
        <v>0</v>
      </c>
      <c r="H3493" s="11">
        <v>163.85439342000001</v>
      </c>
      <c r="I3493" s="11">
        <v>3</v>
      </c>
      <c r="J3493" s="11">
        <v>17</v>
      </c>
      <c r="K3493" s="11">
        <v>37.078117786999996</v>
      </c>
      <c r="L3493" s="11" t="s">
        <v>20</v>
      </c>
      <c r="M3493" s="11" t="s">
        <v>18</v>
      </c>
      <c r="N3493" s="11">
        <f t="shared" si="378"/>
        <v>0</v>
      </c>
      <c r="O3493" s="11">
        <f t="shared" si="379"/>
        <v>0</v>
      </c>
      <c r="P3493" s="11">
        <f t="shared" si="380"/>
        <v>0</v>
      </c>
      <c r="Q3493" s="11">
        <f t="shared" si="381"/>
        <v>0</v>
      </c>
      <c r="R3493" s="11">
        <f t="shared" si="382"/>
        <v>0</v>
      </c>
      <c r="S3493" s="11">
        <f t="shared" si="383"/>
        <v>1</v>
      </c>
      <c r="T3493" s="9">
        <f t="shared" si="384"/>
        <v>0</v>
      </c>
    </row>
    <row r="3494" spans="1:20" ht="15" customHeight="1" x14ac:dyDescent="0.75">
      <c r="A3494" s="10">
        <v>0</v>
      </c>
      <c r="B3494" s="11">
        <v>18400</v>
      </c>
      <c r="C3494" s="11">
        <v>16756</v>
      </c>
      <c r="D3494" s="11">
        <v>66340</v>
      </c>
      <c r="E3494" s="11"/>
      <c r="F3494" s="11">
        <v>0</v>
      </c>
      <c r="G3494" s="11">
        <v>0</v>
      </c>
      <c r="H3494" s="11">
        <v>239.84485262999999</v>
      </c>
      <c r="I3494" s="11">
        <v>0</v>
      </c>
      <c r="J3494" s="11">
        <v>21</v>
      </c>
      <c r="K3494" s="11">
        <v>38.662629402</v>
      </c>
      <c r="L3494" s="11" t="s">
        <v>20</v>
      </c>
      <c r="M3494" s="11" t="s">
        <v>15</v>
      </c>
      <c r="N3494" s="11">
        <f t="shared" si="378"/>
        <v>0</v>
      </c>
      <c r="O3494" s="11">
        <f t="shared" si="379"/>
        <v>0</v>
      </c>
      <c r="P3494" s="11">
        <f t="shared" si="380"/>
        <v>0</v>
      </c>
      <c r="Q3494" s="11">
        <f t="shared" si="381"/>
        <v>1</v>
      </c>
      <c r="R3494" s="11">
        <f t="shared" si="382"/>
        <v>0</v>
      </c>
      <c r="S3494" s="11">
        <f t="shared" si="383"/>
        <v>0</v>
      </c>
      <c r="T3494" s="9">
        <f t="shared" si="384"/>
        <v>0</v>
      </c>
    </row>
    <row r="3495" spans="1:20" ht="15" customHeight="1" x14ac:dyDescent="0.75">
      <c r="A3495" s="10">
        <v>0</v>
      </c>
      <c r="B3495" s="11">
        <v>18400</v>
      </c>
      <c r="C3495" s="11">
        <v>40673</v>
      </c>
      <c r="D3495" s="11">
        <v>60418</v>
      </c>
      <c r="E3495" s="11">
        <v>27</v>
      </c>
      <c r="F3495" s="11">
        <v>0</v>
      </c>
      <c r="G3495" s="11">
        <v>0</v>
      </c>
      <c r="H3495" s="11">
        <v>247.64957888000001</v>
      </c>
      <c r="I3495" s="11">
        <v>0</v>
      </c>
      <c r="J3495" s="11">
        <v>13</v>
      </c>
      <c r="K3495" s="11">
        <v>24.980298955999999</v>
      </c>
      <c r="L3495" s="11" t="s">
        <v>13</v>
      </c>
      <c r="M3495" s="11" t="s">
        <v>14</v>
      </c>
      <c r="N3495" s="11">
        <f t="shared" si="378"/>
        <v>1</v>
      </c>
      <c r="O3495" s="11">
        <f t="shared" si="379"/>
        <v>0</v>
      </c>
      <c r="P3495" s="11">
        <f t="shared" si="380"/>
        <v>1</v>
      </c>
      <c r="Q3495" s="11">
        <f t="shared" si="381"/>
        <v>0</v>
      </c>
      <c r="R3495" s="11">
        <f t="shared" si="382"/>
        <v>0</v>
      </c>
      <c r="S3495" s="11">
        <f t="shared" si="383"/>
        <v>0</v>
      </c>
      <c r="T3495" s="9">
        <f t="shared" si="384"/>
        <v>247.64957888000001</v>
      </c>
    </row>
    <row r="3496" spans="1:20" ht="15" customHeight="1" x14ac:dyDescent="0.75">
      <c r="A3496" s="10">
        <v>0</v>
      </c>
      <c r="B3496" s="11">
        <v>18400</v>
      </c>
      <c r="C3496" s="11">
        <v>41730</v>
      </c>
      <c r="D3496" s="11">
        <v>59750</v>
      </c>
      <c r="E3496" s="11">
        <v>6</v>
      </c>
      <c r="F3496" s="11">
        <v>1</v>
      </c>
      <c r="G3496" s="11">
        <v>0</v>
      </c>
      <c r="H3496" s="11">
        <v>109.96140649</v>
      </c>
      <c r="I3496" s="11">
        <v>1</v>
      </c>
      <c r="J3496" s="11">
        <v>10</v>
      </c>
      <c r="K3496" s="11">
        <v>27.911845443000001</v>
      </c>
      <c r="L3496" s="11" t="s">
        <v>20</v>
      </c>
      <c r="M3496" s="11"/>
      <c r="N3496" s="11">
        <f t="shared" si="378"/>
        <v>0</v>
      </c>
      <c r="O3496" s="11">
        <f t="shared" si="379"/>
        <v>0</v>
      </c>
      <c r="P3496" s="11">
        <f t="shared" si="380"/>
        <v>0</v>
      </c>
      <c r="Q3496" s="11">
        <f t="shared" si="381"/>
        <v>0</v>
      </c>
      <c r="R3496" s="11">
        <f t="shared" si="382"/>
        <v>0</v>
      </c>
      <c r="S3496" s="11">
        <f t="shared" si="383"/>
        <v>0</v>
      </c>
      <c r="T3496" s="9">
        <f t="shared" si="384"/>
        <v>0</v>
      </c>
    </row>
    <row r="3497" spans="1:20" ht="15" customHeight="1" x14ac:dyDescent="0.75">
      <c r="A3497" s="10">
        <v>0</v>
      </c>
      <c r="B3497" s="11">
        <v>18400</v>
      </c>
      <c r="C3497" s="11">
        <v>48970</v>
      </c>
      <c r="D3497" s="11">
        <v>69559</v>
      </c>
      <c r="E3497" s="11">
        <v>20</v>
      </c>
      <c r="F3497" s="11">
        <v>0</v>
      </c>
      <c r="G3497" s="11">
        <v>0</v>
      </c>
      <c r="H3497" s="11">
        <v>178.01583300999999</v>
      </c>
      <c r="I3497" s="11">
        <v>0</v>
      </c>
      <c r="J3497" s="11">
        <v>23</v>
      </c>
      <c r="K3497" s="11">
        <v>39.707988067000002</v>
      </c>
      <c r="L3497" s="11" t="s">
        <v>20</v>
      </c>
      <c r="M3497" s="11" t="s">
        <v>18</v>
      </c>
      <c r="N3497" s="11">
        <f t="shared" si="378"/>
        <v>0</v>
      </c>
      <c r="O3497" s="11">
        <f t="shared" si="379"/>
        <v>0</v>
      </c>
      <c r="P3497" s="11">
        <f t="shared" si="380"/>
        <v>0</v>
      </c>
      <c r="Q3497" s="11">
        <f t="shared" si="381"/>
        <v>0</v>
      </c>
      <c r="R3497" s="11">
        <f t="shared" si="382"/>
        <v>0</v>
      </c>
      <c r="S3497" s="11">
        <f t="shared" si="383"/>
        <v>1</v>
      </c>
      <c r="T3497" s="9">
        <f t="shared" si="384"/>
        <v>0</v>
      </c>
    </row>
    <row r="3498" spans="1:20" ht="15" customHeight="1" x14ac:dyDescent="0.75">
      <c r="A3498" s="10">
        <v>0</v>
      </c>
      <c r="B3498" s="11">
        <v>18400</v>
      </c>
      <c r="C3498" s="11">
        <v>75491</v>
      </c>
      <c r="D3498" s="11">
        <v>101745</v>
      </c>
      <c r="E3498" s="11">
        <v>0</v>
      </c>
      <c r="F3498" s="11">
        <v>0</v>
      </c>
      <c r="G3498" s="11">
        <v>0</v>
      </c>
      <c r="H3498" s="11">
        <v>279.37005066</v>
      </c>
      <c r="I3498" s="11">
        <v>1</v>
      </c>
      <c r="J3498" s="11">
        <v>20</v>
      </c>
      <c r="K3498" s="11">
        <v>38.750299661</v>
      </c>
      <c r="L3498" s="11" t="s">
        <v>20</v>
      </c>
      <c r="M3498" s="11" t="s">
        <v>18</v>
      </c>
      <c r="N3498" s="11">
        <f t="shared" si="378"/>
        <v>0</v>
      </c>
      <c r="O3498" s="11">
        <f t="shared" si="379"/>
        <v>0</v>
      </c>
      <c r="P3498" s="11">
        <f t="shared" si="380"/>
        <v>0</v>
      </c>
      <c r="Q3498" s="11">
        <f t="shared" si="381"/>
        <v>0</v>
      </c>
      <c r="R3498" s="11">
        <f t="shared" si="382"/>
        <v>0</v>
      </c>
      <c r="S3498" s="11">
        <f t="shared" si="383"/>
        <v>1</v>
      </c>
      <c r="T3498" s="9">
        <f t="shared" si="384"/>
        <v>0</v>
      </c>
    </row>
    <row r="3499" spans="1:20" ht="15" customHeight="1" x14ac:dyDescent="0.75">
      <c r="A3499" s="10">
        <v>1</v>
      </c>
      <c r="B3499" s="11">
        <v>18400</v>
      </c>
      <c r="C3499" s="11">
        <v>43188</v>
      </c>
      <c r="D3499" s="11">
        <v>68876</v>
      </c>
      <c r="E3499" s="11"/>
      <c r="F3499" s="11">
        <v>0</v>
      </c>
      <c r="G3499" s="11">
        <v>0</v>
      </c>
      <c r="H3499" s="11">
        <v>199.00057602000001</v>
      </c>
      <c r="I3499" s="11">
        <v>6</v>
      </c>
      <c r="J3499" s="11">
        <v>25</v>
      </c>
      <c r="K3499" s="11">
        <v>41.006103287000002</v>
      </c>
      <c r="L3499" s="11" t="s">
        <v>20</v>
      </c>
      <c r="M3499" s="11" t="s">
        <v>14</v>
      </c>
      <c r="N3499" s="11">
        <f t="shared" si="378"/>
        <v>0</v>
      </c>
      <c r="O3499" s="11">
        <f t="shared" si="379"/>
        <v>0</v>
      </c>
      <c r="P3499" s="11">
        <f t="shared" si="380"/>
        <v>1</v>
      </c>
      <c r="Q3499" s="11">
        <f t="shared" si="381"/>
        <v>0</v>
      </c>
      <c r="R3499" s="11">
        <f t="shared" si="382"/>
        <v>0</v>
      </c>
      <c r="S3499" s="11">
        <f t="shared" si="383"/>
        <v>0</v>
      </c>
      <c r="T3499" s="9">
        <f t="shared" si="384"/>
        <v>0</v>
      </c>
    </row>
    <row r="3500" spans="1:20" ht="15" customHeight="1" x14ac:dyDescent="0.75">
      <c r="A3500" s="10">
        <v>0</v>
      </c>
      <c r="B3500" s="11">
        <v>18400</v>
      </c>
      <c r="C3500" s="11">
        <v>62300</v>
      </c>
      <c r="D3500" s="11">
        <v>95869</v>
      </c>
      <c r="E3500" s="11">
        <v>2</v>
      </c>
      <c r="F3500" s="11">
        <v>0</v>
      </c>
      <c r="G3500" s="11">
        <v>0</v>
      </c>
      <c r="H3500" s="11">
        <v>172.75912342999999</v>
      </c>
      <c r="I3500" s="11">
        <v>1</v>
      </c>
      <c r="J3500" s="11">
        <v>31</v>
      </c>
      <c r="K3500" s="11">
        <v>35.189447274000003</v>
      </c>
      <c r="L3500" s="11" t="s">
        <v>20</v>
      </c>
      <c r="M3500" s="11" t="s">
        <v>14</v>
      </c>
      <c r="N3500" s="11">
        <f t="shared" si="378"/>
        <v>0</v>
      </c>
      <c r="O3500" s="11">
        <f t="shared" si="379"/>
        <v>0</v>
      </c>
      <c r="P3500" s="11">
        <f t="shared" si="380"/>
        <v>1</v>
      </c>
      <c r="Q3500" s="11">
        <f t="shared" si="381"/>
        <v>0</v>
      </c>
      <c r="R3500" s="11">
        <f t="shared" si="382"/>
        <v>0</v>
      </c>
      <c r="S3500" s="11">
        <f t="shared" si="383"/>
        <v>0</v>
      </c>
      <c r="T3500" s="9">
        <f t="shared" si="384"/>
        <v>0</v>
      </c>
    </row>
    <row r="3501" spans="1:20" ht="15" customHeight="1" x14ac:dyDescent="0.75">
      <c r="A3501" s="10">
        <v>0</v>
      </c>
      <c r="B3501" s="11">
        <v>18500</v>
      </c>
      <c r="C3501" s="11">
        <v>57174</v>
      </c>
      <c r="D3501" s="11">
        <v>91772</v>
      </c>
      <c r="E3501" s="11">
        <v>4</v>
      </c>
      <c r="F3501" s="11">
        <v>0</v>
      </c>
      <c r="G3501" s="11">
        <v>0</v>
      </c>
      <c r="H3501" s="11">
        <v>129.66321658000001</v>
      </c>
      <c r="I3501" s="11">
        <v>0</v>
      </c>
      <c r="J3501" s="11">
        <v>13</v>
      </c>
      <c r="K3501" s="11">
        <v>28.904478844</v>
      </c>
      <c r="L3501" s="11" t="s">
        <v>13</v>
      </c>
      <c r="M3501" s="11" t="s">
        <v>18</v>
      </c>
      <c r="N3501" s="11">
        <f t="shared" si="378"/>
        <v>1</v>
      </c>
      <c r="O3501" s="11">
        <f t="shared" si="379"/>
        <v>0</v>
      </c>
      <c r="P3501" s="11">
        <f t="shared" si="380"/>
        <v>0</v>
      </c>
      <c r="Q3501" s="11">
        <f t="shared" si="381"/>
        <v>0</v>
      </c>
      <c r="R3501" s="11">
        <f t="shared" si="382"/>
        <v>0</v>
      </c>
      <c r="S3501" s="11">
        <f t="shared" si="383"/>
        <v>1</v>
      </c>
      <c r="T3501" s="9">
        <f t="shared" si="384"/>
        <v>129.66321658000001</v>
      </c>
    </row>
    <row r="3502" spans="1:20" ht="15" customHeight="1" x14ac:dyDescent="0.75">
      <c r="A3502" s="10">
        <v>0</v>
      </c>
      <c r="B3502" s="11">
        <v>18500</v>
      </c>
      <c r="C3502" s="11">
        <v>46555</v>
      </c>
      <c r="D3502" s="11">
        <v>69186</v>
      </c>
      <c r="E3502" s="11">
        <v>19</v>
      </c>
      <c r="F3502" s="11">
        <v>0</v>
      </c>
      <c r="G3502" s="11">
        <v>0</v>
      </c>
      <c r="H3502" s="11">
        <v>187.23013252999999</v>
      </c>
      <c r="I3502" s="11">
        <v>0</v>
      </c>
      <c r="J3502" s="11">
        <v>22</v>
      </c>
      <c r="K3502" s="11">
        <v>38.188143857999997</v>
      </c>
      <c r="L3502" s="11" t="s">
        <v>20</v>
      </c>
      <c r="M3502" s="11" t="s">
        <v>18</v>
      </c>
      <c r="N3502" s="11">
        <f t="shared" si="378"/>
        <v>0</v>
      </c>
      <c r="O3502" s="11">
        <f t="shared" si="379"/>
        <v>0</v>
      </c>
      <c r="P3502" s="11">
        <f t="shared" si="380"/>
        <v>0</v>
      </c>
      <c r="Q3502" s="11">
        <f t="shared" si="381"/>
        <v>0</v>
      </c>
      <c r="R3502" s="11">
        <f t="shared" si="382"/>
        <v>0</v>
      </c>
      <c r="S3502" s="11">
        <f t="shared" si="383"/>
        <v>1</v>
      </c>
      <c r="T3502" s="9">
        <f t="shared" si="384"/>
        <v>0</v>
      </c>
    </row>
    <row r="3503" spans="1:20" ht="15" customHeight="1" x14ac:dyDescent="0.75">
      <c r="A3503" s="10">
        <v>0</v>
      </c>
      <c r="B3503" s="11">
        <v>18500</v>
      </c>
      <c r="C3503" s="11"/>
      <c r="D3503" s="11">
        <v>94125</v>
      </c>
      <c r="E3503" s="11"/>
      <c r="F3503" s="11">
        <v>1</v>
      </c>
      <c r="G3503" s="11">
        <v>0</v>
      </c>
      <c r="H3503" s="11">
        <v>178.64563647</v>
      </c>
      <c r="I3503" s="11">
        <v>0</v>
      </c>
      <c r="J3503" s="11">
        <v>11</v>
      </c>
      <c r="K3503" s="11">
        <v>30.931410217</v>
      </c>
      <c r="L3503" s="11"/>
      <c r="M3503" s="11" t="s">
        <v>14</v>
      </c>
      <c r="N3503" s="11">
        <f t="shared" si="378"/>
        <v>0</v>
      </c>
      <c r="O3503" s="11">
        <f t="shared" si="379"/>
        <v>0</v>
      </c>
      <c r="P3503" s="11">
        <f t="shared" si="380"/>
        <v>1</v>
      </c>
      <c r="Q3503" s="11">
        <f t="shared" si="381"/>
        <v>0</v>
      </c>
      <c r="R3503" s="11">
        <f t="shared" si="382"/>
        <v>0</v>
      </c>
      <c r="S3503" s="11">
        <f t="shared" si="383"/>
        <v>0</v>
      </c>
      <c r="T3503" s="9">
        <f t="shared" si="384"/>
        <v>0</v>
      </c>
    </row>
    <row r="3504" spans="1:20" ht="15" customHeight="1" x14ac:dyDescent="0.75">
      <c r="A3504" s="10">
        <v>0</v>
      </c>
      <c r="B3504" s="11">
        <v>18500</v>
      </c>
      <c r="C3504" s="11">
        <v>26389</v>
      </c>
      <c r="D3504" s="11">
        <v>85552</v>
      </c>
      <c r="E3504" s="11">
        <v>7</v>
      </c>
      <c r="F3504" s="11">
        <v>0</v>
      </c>
      <c r="G3504" s="11">
        <v>0</v>
      </c>
      <c r="H3504" s="11">
        <v>152.04065885</v>
      </c>
      <c r="I3504" s="11">
        <v>1</v>
      </c>
      <c r="J3504" s="11">
        <v>21</v>
      </c>
      <c r="K3504" s="11">
        <v>27.356208077000002</v>
      </c>
      <c r="L3504" s="11" t="s">
        <v>20</v>
      </c>
      <c r="M3504" s="11" t="s">
        <v>18</v>
      </c>
      <c r="N3504" s="11">
        <f t="shared" si="378"/>
        <v>0</v>
      </c>
      <c r="O3504" s="11">
        <f t="shared" si="379"/>
        <v>0</v>
      </c>
      <c r="P3504" s="11">
        <f t="shared" si="380"/>
        <v>0</v>
      </c>
      <c r="Q3504" s="11">
        <f t="shared" si="381"/>
        <v>0</v>
      </c>
      <c r="R3504" s="11">
        <f t="shared" si="382"/>
        <v>0</v>
      </c>
      <c r="S3504" s="11">
        <f t="shared" si="383"/>
        <v>1</v>
      </c>
      <c r="T3504" s="9">
        <f t="shared" si="384"/>
        <v>0</v>
      </c>
    </row>
    <row r="3505" spans="1:20" ht="15" customHeight="1" x14ac:dyDescent="0.75">
      <c r="A3505" s="10">
        <v>0</v>
      </c>
      <c r="B3505" s="11">
        <v>18500</v>
      </c>
      <c r="C3505" s="11">
        <v>14517</v>
      </c>
      <c r="D3505" s="11">
        <v>95150</v>
      </c>
      <c r="E3505" s="11">
        <v>11</v>
      </c>
      <c r="F3505" s="11">
        <v>0</v>
      </c>
      <c r="G3505" s="11">
        <v>0</v>
      </c>
      <c r="H3505" s="11">
        <v>272.03410244999998</v>
      </c>
      <c r="I3505" s="11">
        <v>0</v>
      </c>
      <c r="J3505" s="11">
        <v>22</v>
      </c>
      <c r="K3505" s="11">
        <v>27.478583037</v>
      </c>
      <c r="L3505" s="11" t="s">
        <v>13</v>
      </c>
      <c r="M3505" s="11" t="s">
        <v>14</v>
      </c>
      <c r="N3505" s="11">
        <f t="shared" si="378"/>
        <v>1</v>
      </c>
      <c r="O3505" s="11">
        <f t="shared" si="379"/>
        <v>0</v>
      </c>
      <c r="P3505" s="11">
        <f t="shared" si="380"/>
        <v>1</v>
      </c>
      <c r="Q3505" s="11">
        <f t="shared" si="381"/>
        <v>0</v>
      </c>
      <c r="R3505" s="11">
        <f t="shared" si="382"/>
        <v>0</v>
      </c>
      <c r="S3505" s="11">
        <f t="shared" si="383"/>
        <v>0</v>
      </c>
      <c r="T3505" s="9">
        <f t="shared" si="384"/>
        <v>272.03410244999998</v>
      </c>
    </row>
    <row r="3506" spans="1:20" ht="15" customHeight="1" x14ac:dyDescent="0.75">
      <c r="A3506" s="10">
        <v>0</v>
      </c>
      <c r="B3506" s="11">
        <v>18500</v>
      </c>
      <c r="C3506" s="11">
        <v>102472</v>
      </c>
      <c r="D3506" s="11">
        <v>115719</v>
      </c>
      <c r="E3506" s="11">
        <v>0</v>
      </c>
      <c r="F3506" s="11">
        <v>0</v>
      </c>
      <c r="G3506" s="11">
        <v>0</v>
      </c>
      <c r="H3506" s="11">
        <v>120.09026455999999</v>
      </c>
      <c r="I3506" s="11">
        <v>0</v>
      </c>
      <c r="J3506" s="11">
        <v>30</v>
      </c>
      <c r="K3506" s="11">
        <v>34.243440962999998</v>
      </c>
      <c r="L3506" s="11" t="s">
        <v>20</v>
      </c>
      <c r="M3506" s="11" t="s">
        <v>18</v>
      </c>
      <c r="N3506" s="11">
        <f t="shared" si="378"/>
        <v>0</v>
      </c>
      <c r="O3506" s="11">
        <f t="shared" si="379"/>
        <v>0</v>
      </c>
      <c r="P3506" s="11">
        <f t="shared" si="380"/>
        <v>0</v>
      </c>
      <c r="Q3506" s="11">
        <f t="shared" si="381"/>
        <v>0</v>
      </c>
      <c r="R3506" s="11">
        <f t="shared" si="382"/>
        <v>0</v>
      </c>
      <c r="S3506" s="11">
        <f t="shared" si="383"/>
        <v>1</v>
      </c>
      <c r="T3506" s="9">
        <f t="shared" si="384"/>
        <v>0</v>
      </c>
    </row>
    <row r="3507" spans="1:20" ht="15" customHeight="1" x14ac:dyDescent="0.75">
      <c r="A3507" s="10">
        <v>0</v>
      </c>
      <c r="B3507" s="11">
        <v>18500</v>
      </c>
      <c r="C3507" s="11">
        <v>10934</v>
      </c>
      <c r="D3507" s="11">
        <v>66367</v>
      </c>
      <c r="E3507" s="11">
        <v>1</v>
      </c>
      <c r="F3507" s="11">
        <v>0</v>
      </c>
      <c r="G3507" s="11">
        <v>0</v>
      </c>
      <c r="H3507" s="11">
        <v>326.56732822999999</v>
      </c>
      <c r="I3507" s="11">
        <v>0</v>
      </c>
      <c r="J3507" s="11">
        <v>5</v>
      </c>
      <c r="K3507" s="11">
        <v>38.151671010999998</v>
      </c>
      <c r="L3507" s="11" t="s">
        <v>20</v>
      </c>
      <c r="M3507" s="11" t="s">
        <v>16</v>
      </c>
      <c r="N3507" s="11">
        <f t="shared" si="378"/>
        <v>0</v>
      </c>
      <c r="O3507" s="11">
        <f t="shared" si="379"/>
        <v>0</v>
      </c>
      <c r="P3507" s="11">
        <f t="shared" si="380"/>
        <v>0</v>
      </c>
      <c r="Q3507" s="11">
        <f t="shared" si="381"/>
        <v>0</v>
      </c>
      <c r="R3507" s="11">
        <f t="shared" si="382"/>
        <v>1</v>
      </c>
      <c r="S3507" s="11">
        <f t="shared" si="383"/>
        <v>0</v>
      </c>
      <c r="T3507" s="9">
        <f t="shared" si="384"/>
        <v>0</v>
      </c>
    </row>
    <row r="3508" spans="1:20" ht="15" customHeight="1" x14ac:dyDescent="0.75">
      <c r="A3508" s="10">
        <v>0</v>
      </c>
      <c r="B3508" s="11">
        <v>18500</v>
      </c>
      <c r="C3508" s="11">
        <v>14111</v>
      </c>
      <c r="D3508" s="11">
        <v>71628</v>
      </c>
      <c r="E3508" s="11"/>
      <c r="F3508" s="11">
        <v>0</v>
      </c>
      <c r="G3508" s="11">
        <v>0</v>
      </c>
      <c r="H3508" s="11">
        <v>246.99093051</v>
      </c>
      <c r="I3508" s="11">
        <v>0</v>
      </c>
      <c r="J3508" s="11">
        <v>22</v>
      </c>
      <c r="K3508" s="11">
        <v>39.611541723000002</v>
      </c>
      <c r="L3508" s="11" t="s">
        <v>20</v>
      </c>
      <c r="M3508" s="11" t="s">
        <v>15</v>
      </c>
      <c r="N3508" s="11">
        <f t="shared" si="378"/>
        <v>0</v>
      </c>
      <c r="O3508" s="11">
        <f t="shared" si="379"/>
        <v>0</v>
      </c>
      <c r="P3508" s="11">
        <f t="shared" si="380"/>
        <v>0</v>
      </c>
      <c r="Q3508" s="11">
        <f t="shared" si="381"/>
        <v>1</v>
      </c>
      <c r="R3508" s="11">
        <f t="shared" si="382"/>
        <v>0</v>
      </c>
      <c r="S3508" s="11">
        <f t="shared" si="383"/>
        <v>0</v>
      </c>
      <c r="T3508" s="9">
        <f t="shared" si="384"/>
        <v>0</v>
      </c>
    </row>
    <row r="3509" spans="1:20" ht="15" customHeight="1" x14ac:dyDescent="0.75">
      <c r="A3509" s="10">
        <v>0</v>
      </c>
      <c r="B3509" s="11">
        <v>18500</v>
      </c>
      <c r="C3509" s="11">
        <v>65165</v>
      </c>
      <c r="D3509" s="11">
        <v>90805</v>
      </c>
      <c r="E3509" s="11">
        <v>2</v>
      </c>
      <c r="F3509" s="11">
        <v>0</v>
      </c>
      <c r="G3509" s="11">
        <v>0</v>
      </c>
      <c r="H3509" s="11">
        <v>160.73226514000001</v>
      </c>
      <c r="I3509" s="11">
        <v>0</v>
      </c>
      <c r="J3509" s="11">
        <v>25</v>
      </c>
      <c r="K3509" s="11">
        <v>25.372047644999999</v>
      </c>
      <c r="L3509" s="11" t="s">
        <v>20</v>
      </c>
      <c r="M3509" s="11" t="s">
        <v>15</v>
      </c>
      <c r="N3509" s="11">
        <f t="shared" si="378"/>
        <v>0</v>
      </c>
      <c r="O3509" s="11">
        <f t="shared" si="379"/>
        <v>0</v>
      </c>
      <c r="P3509" s="11">
        <f t="shared" si="380"/>
        <v>0</v>
      </c>
      <c r="Q3509" s="11">
        <f t="shared" si="381"/>
        <v>1</v>
      </c>
      <c r="R3509" s="11">
        <f t="shared" si="382"/>
        <v>0</v>
      </c>
      <c r="S3509" s="11">
        <f t="shared" si="383"/>
        <v>0</v>
      </c>
      <c r="T3509" s="9">
        <f t="shared" si="384"/>
        <v>0</v>
      </c>
    </row>
    <row r="3510" spans="1:20" ht="15" customHeight="1" x14ac:dyDescent="0.75">
      <c r="A3510" s="10">
        <v>0</v>
      </c>
      <c r="B3510" s="11">
        <v>18500</v>
      </c>
      <c r="C3510" s="11">
        <v>81938</v>
      </c>
      <c r="D3510" s="11">
        <v>106187</v>
      </c>
      <c r="E3510" s="11">
        <v>2</v>
      </c>
      <c r="F3510" s="11">
        <v>0</v>
      </c>
      <c r="G3510" s="11">
        <v>0</v>
      </c>
      <c r="H3510" s="11">
        <v>282.90060926000001</v>
      </c>
      <c r="I3510" s="11">
        <v>1</v>
      </c>
      <c r="J3510" s="11">
        <v>21</v>
      </c>
      <c r="K3510" s="11">
        <v>40.038841103000003</v>
      </c>
      <c r="L3510" s="11" t="s">
        <v>20</v>
      </c>
      <c r="M3510" s="11" t="s">
        <v>18</v>
      </c>
      <c r="N3510" s="11">
        <f t="shared" si="378"/>
        <v>0</v>
      </c>
      <c r="O3510" s="11">
        <f t="shared" si="379"/>
        <v>0</v>
      </c>
      <c r="P3510" s="11">
        <f t="shared" si="380"/>
        <v>0</v>
      </c>
      <c r="Q3510" s="11">
        <f t="shared" si="381"/>
        <v>0</v>
      </c>
      <c r="R3510" s="11">
        <f t="shared" si="382"/>
        <v>0</v>
      </c>
      <c r="S3510" s="11">
        <f t="shared" si="383"/>
        <v>1</v>
      </c>
      <c r="T3510" s="9">
        <f t="shared" si="384"/>
        <v>0</v>
      </c>
    </row>
    <row r="3511" spans="1:20" ht="15" customHeight="1" x14ac:dyDescent="0.75">
      <c r="A3511" s="10">
        <v>0</v>
      </c>
      <c r="B3511" s="11">
        <v>18500</v>
      </c>
      <c r="C3511" s="11">
        <v>23618</v>
      </c>
      <c r="D3511" s="11">
        <v>37539</v>
      </c>
      <c r="E3511" s="11">
        <v>1</v>
      </c>
      <c r="F3511" s="11">
        <v>0</v>
      </c>
      <c r="G3511" s="11">
        <v>0</v>
      </c>
      <c r="H3511" s="11">
        <v>199.72377710000001</v>
      </c>
      <c r="I3511" s="11">
        <v>0</v>
      </c>
      <c r="J3511" s="11">
        <v>15</v>
      </c>
      <c r="K3511" s="11">
        <v>36.982729198000001</v>
      </c>
      <c r="L3511" s="11"/>
      <c r="M3511" s="11" t="s">
        <v>15</v>
      </c>
      <c r="N3511" s="11">
        <f t="shared" si="378"/>
        <v>0</v>
      </c>
      <c r="O3511" s="11">
        <f t="shared" si="379"/>
        <v>0</v>
      </c>
      <c r="P3511" s="11">
        <f t="shared" si="380"/>
        <v>0</v>
      </c>
      <c r="Q3511" s="11">
        <f t="shared" si="381"/>
        <v>1</v>
      </c>
      <c r="R3511" s="11">
        <f t="shared" si="382"/>
        <v>0</v>
      </c>
      <c r="S3511" s="11">
        <f t="shared" si="383"/>
        <v>0</v>
      </c>
      <c r="T3511" s="9">
        <f t="shared" si="384"/>
        <v>0</v>
      </c>
    </row>
    <row r="3512" spans="1:20" ht="15" customHeight="1" x14ac:dyDescent="0.75">
      <c r="A3512" s="10">
        <v>0</v>
      </c>
      <c r="B3512" s="11">
        <v>18500</v>
      </c>
      <c r="C3512" s="11">
        <v>67686</v>
      </c>
      <c r="D3512" s="11">
        <v>95949</v>
      </c>
      <c r="E3512" s="11">
        <v>9</v>
      </c>
      <c r="F3512" s="11">
        <v>0</v>
      </c>
      <c r="G3512" s="11">
        <v>0</v>
      </c>
      <c r="H3512" s="11">
        <v>78.949070691000003</v>
      </c>
      <c r="I3512" s="11">
        <v>0</v>
      </c>
      <c r="J3512" s="11">
        <v>16</v>
      </c>
      <c r="K3512" s="11">
        <v>31.808242985</v>
      </c>
      <c r="L3512" s="11" t="s">
        <v>13</v>
      </c>
      <c r="M3512" s="11" t="s">
        <v>18</v>
      </c>
      <c r="N3512" s="11">
        <f t="shared" si="378"/>
        <v>1</v>
      </c>
      <c r="O3512" s="11">
        <f t="shared" si="379"/>
        <v>0</v>
      </c>
      <c r="P3512" s="11">
        <f t="shared" si="380"/>
        <v>0</v>
      </c>
      <c r="Q3512" s="11">
        <f t="shared" si="381"/>
        <v>0</v>
      </c>
      <c r="R3512" s="11">
        <f t="shared" si="382"/>
        <v>0</v>
      </c>
      <c r="S3512" s="11">
        <f t="shared" si="383"/>
        <v>1</v>
      </c>
      <c r="T3512" s="9">
        <f t="shared" si="384"/>
        <v>78.949070691000003</v>
      </c>
    </row>
    <row r="3513" spans="1:20" ht="15" customHeight="1" x14ac:dyDescent="0.75">
      <c r="A3513" s="10">
        <v>0</v>
      </c>
      <c r="B3513" s="11">
        <v>18500</v>
      </c>
      <c r="C3513" s="11">
        <v>42683</v>
      </c>
      <c r="D3513" s="11">
        <v>68000</v>
      </c>
      <c r="E3513" s="11">
        <v>3</v>
      </c>
      <c r="F3513" s="11">
        <v>0</v>
      </c>
      <c r="G3513" s="11">
        <v>0</v>
      </c>
      <c r="H3513" s="11">
        <v>229.3</v>
      </c>
      <c r="I3513" s="11">
        <v>0</v>
      </c>
      <c r="J3513" s="11">
        <v>12</v>
      </c>
      <c r="K3513" s="11"/>
      <c r="L3513" s="11" t="s">
        <v>20</v>
      </c>
      <c r="M3513" s="11" t="s">
        <v>15</v>
      </c>
      <c r="N3513" s="11">
        <f t="shared" si="378"/>
        <v>0</v>
      </c>
      <c r="O3513" s="11">
        <f t="shared" si="379"/>
        <v>0</v>
      </c>
      <c r="P3513" s="11">
        <f t="shared" si="380"/>
        <v>0</v>
      </c>
      <c r="Q3513" s="11">
        <f t="shared" si="381"/>
        <v>1</v>
      </c>
      <c r="R3513" s="11">
        <f t="shared" si="382"/>
        <v>0</v>
      </c>
      <c r="S3513" s="11">
        <f t="shared" si="383"/>
        <v>0</v>
      </c>
      <c r="T3513" s="9">
        <f t="shared" si="384"/>
        <v>0</v>
      </c>
    </row>
    <row r="3514" spans="1:20" ht="15" customHeight="1" x14ac:dyDescent="0.75">
      <c r="A3514" s="10">
        <v>0</v>
      </c>
      <c r="B3514" s="11">
        <v>18500</v>
      </c>
      <c r="C3514" s="11">
        <v>67290</v>
      </c>
      <c r="D3514" s="11">
        <v>95750</v>
      </c>
      <c r="E3514" s="11"/>
      <c r="F3514" s="11">
        <v>2</v>
      </c>
      <c r="G3514" s="11">
        <v>1</v>
      </c>
      <c r="H3514" s="11">
        <v>237.1</v>
      </c>
      <c r="I3514" s="11">
        <v>2</v>
      </c>
      <c r="J3514" s="11">
        <v>14</v>
      </c>
      <c r="K3514" s="11"/>
      <c r="L3514" s="11" t="s">
        <v>20</v>
      </c>
      <c r="M3514" s="11" t="s">
        <v>14</v>
      </c>
      <c r="N3514" s="11">
        <f t="shared" si="378"/>
        <v>0</v>
      </c>
      <c r="O3514" s="11">
        <f t="shared" si="379"/>
        <v>0</v>
      </c>
      <c r="P3514" s="11">
        <f t="shared" si="380"/>
        <v>1</v>
      </c>
      <c r="Q3514" s="11">
        <f t="shared" si="381"/>
        <v>0</v>
      </c>
      <c r="R3514" s="11">
        <f t="shared" si="382"/>
        <v>0</v>
      </c>
      <c r="S3514" s="11">
        <f t="shared" si="383"/>
        <v>0</v>
      </c>
      <c r="T3514" s="9">
        <f t="shared" si="384"/>
        <v>0</v>
      </c>
    </row>
    <row r="3515" spans="1:20" ht="15" customHeight="1" x14ac:dyDescent="0.75">
      <c r="A3515" s="10">
        <v>0</v>
      </c>
      <c r="B3515" s="11">
        <v>18500</v>
      </c>
      <c r="C3515" s="11">
        <v>71000</v>
      </c>
      <c r="D3515" s="11">
        <v>95000</v>
      </c>
      <c r="E3515" s="11">
        <v>6</v>
      </c>
      <c r="F3515" s="11">
        <v>0</v>
      </c>
      <c r="G3515" s="11">
        <v>0</v>
      </c>
      <c r="H3515" s="11">
        <v>71</v>
      </c>
      <c r="I3515" s="11">
        <v>7</v>
      </c>
      <c r="J3515" s="11">
        <v>24</v>
      </c>
      <c r="K3515" s="11"/>
      <c r="L3515" s="11" t="s">
        <v>20</v>
      </c>
      <c r="M3515" s="11" t="s">
        <v>17</v>
      </c>
      <c r="N3515" s="11">
        <f t="shared" si="378"/>
        <v>0</v>
      </c>
      <c r="O3515" s="11">
        <f t="shared" si="379"/>
        <v>1</v>
      </c>
      <c r="P3515" s="11">
        <f t="shared" si="380"/>
        <v>0</v>
      </c>
      <c r="Q3515" s="11">
        <f t="shared" si="381"/>
        <v>0</v>
      </c>
      <c r="R3515" s="11">
        <f t="shared" si="382"/>
        <v>0</v>
      </c>
      <c r="S3515" s="11">
        <f t="shared" si="383"/>
        <v>0</v>
      </c>
      <c r="T3515" s="9">
        <f t="shared" si="384"/>
        <v>0</v>
      </c>
    </row>
    <row r="3516" spans="1:20" ht="15" customHeight="1" x14ac:dyDescent="0.75">
      <c r="A3516" s="10">
        <v>0</v>
      </c>
      <c r="B3516" s="11">
        <v>18500</v>
      </c>
      <c r="C3516" s="11">
        <v>49367</v>
      </c>
      <c r="D3516" s="11">
        <v>71485</v>
      </c>
      <c r="E3516" s="11">
        <v>10</v>
      </c>
      <c r="F3516" s="11">
        <v>0</v>
      </c>
      <c r="G3516" s="11">
        <v>0</v>
      </c>
      <c r="H3516" s="11">
        <v>175.38704888999999</v>
      </c>
      <c r="I3516" s="11">
        <v>1</v>
      </c>
      <c r="J3516" s="11">
        <v>42</v>
      </c>
      <c r="K3516" s="11">
        <v>37.772221651000002</v>
      </c>
      <c r="L3516" s="11" t="s">
        <v>20</v>
      </c>
      <c r="M3516" s="11" t="s">
        <v>18</v>
      </c>
      <c r="N3516" s="11">
        <f t="shared" si="378"/>
        <v>0</v>
      </c>
      <c r="O3516" s="11">
        <f t="shared" si="379"/>
        <v>0</v>
      </c>
      <c r="P3516" s="11">
        <f t="shared" si="380"/>
        <v>0</v>
      </c>
      <c r="Q3516" s="11">
        <f t="shared" si="381"/>
        <v>0</v>
      </c>
      <c r="R3516" s="11">
        <f t="shared" si="382"/>
        <v>0</v>
      </c>
      <c r="S3516" s="11">
        <f t="shared" si="383"/>
        <v>1</v>
      </c>
      <c r="T3516" s="9">
        <f t="shared" si="384"/>
        <v>0</v>
      </c>
    </row>
    <row r="3517" spans="1:20" ht="15" customHeight="1" x14ac:dyDescent="0.75">
      <c r="A3517" s="10">
        <v>0</v>
      </c>
      <c r="B3517" s="11">
        <v>18500</v>
      </c>
      <c r="C3517" s="11">
        <v>99474</v>
      </c>
      <c r="D3517" s="11">
        <v>127470</v>
      </c>
      <c r="E3517" s="11">
        <v>22</v>
      </c>
      <c r="F3517" s="11">
        <v>0</v>
      </c>
      <c r="G3517" s="11">
        <v>0</v>
      </c>
      <c r="H3517" s="11">
        <v>287.00225626000002</v>
      </c>
      <c r="I3517" s="11">
        <v>3</v>
      </c>
      <c r="J3517" s="11">
        <v>16</v>
      </c>
      <c r="K3517" s="11">
        <v>30.996027629</v>
      </c>
      <c r="L3517" s="11" t="s">
        <v>20</v>
      </c>
      <c r="M3517" s="11" t="s">
        <v>15</v>
      </c>
      <c r="N3517" s="11">
        <f t="shared" si="378"/>
        <v>0</v>
      </c>
      <c r="O3517" s="11">
        <f t="shared" si="379"/>
        <v>0</v>
      </c>
      <c r="P3517" s="11">
        <f t="shared" si="380"/>
        <v>0</v>
      </c>
      <c r="Q3517" s="11">
        <f t="shared" si="381"/>
        <v>1</v>
      </c>
      <c r="R3517" s="11">
        <f t="shared" si="382"/>
        <v>0</v>
      </c>
      <c r="S3517" s="11">
        <f t="shared" si="383"/>
        <v>0</v>
      </c>
      <c r="T3517" s="9">
        <f t="shared" si="384"/>
        <v>0</v>
      </c>
    </row>
    <row r="3518" spans="1:20" ht="15" customHeight="1" x14ac:dyDescent="0.75">
      <c r="A3518" s="10">
        <v>0</v>
      </c>
      <c r="B3518" s="11">
        <v>18500</v>
      </c>
      <c r="C3518" s="11">
        <v>38145</v>
      </c>
      <c r="D3518" s="11">
        <v>59415</v>
      </c>
      <c r="E3518" s="11">
        <v>25</v>
      </c>
      <c r="F3518" s="11">
        <v>0</v>
      </c>
      <c r="G3518" s="11">
        <v>0</v>
      </c>
      <c r="H3518" s="11">
        <v>241.89735737000001</v>
      </c>
      <c r="I3518" s="11">
        <v>0</v>
      </c>
      <c r="J3518" s="11">
        <v>14</v>
      </c>
      <c r="K3518" s="11">
        <v>23.870792259000002</v>
      </c>
      <c r="L3518" s="11" t="s">
        <v>13</v>
      </c>
      <c r="M3518" s="11" t="s">
        <v>14</v>
      </c>
      <c r="N3518" s="11">
        <f t="shared" si="378"/>
        <v>1</v>
      </c>
      <c r="O3518" s="11">
        <f t="shared" si="379"/>
        <v>0</v>
      </c>
      <c r="P3518" s="11">
        <f t="shared" si="380"/>
        <v>1</v>
      </c>
      <c r="Q3518" s="11">
        <f t="shared" si="381"/>
        <v>0</v>
      </c>
      <c r="R3518" s="11">
        <f t="shared" si="382"/>
        <v>0</v>
      </c>
      <c r="S3518" s="11">
        <f t="shared" si="383"/>
        <v>0</v>
      </c>
      <c r="T3518" s="9">
        <f t="shared" si="384"/>
        <v>241.89735737000001</v>
      </c>
    </row>
    <row r="3519" spans="1:20" ht="15" customHeight="1" x14ac:dyDescent="0.75">
      <c r="A3519" s="10">
        <v>0</v>
      </c>
      <c r="B3519" s="11">
        <v>18500</v>
      </c>
      <c r="C3519" s="11">
        <v>90150</v>
      </c>
      <c r="D3519" s="11">
        <v>122767</v>
      </c>
      <c r="E3519" s="11">
        <v>12</v>
      </c>
      <c r="F3519" s="11"/>
      <c r="G3519" s="11"/>
      <c r="H3519" s="11">
        <v>135.57297775999999</v>
      </c>
      <c r="I3519" s="11"/>
      <c r="J3519" s="11">
        <v>25</v>
      </c>
      <c r="K3519" s="11">
        <v>33.463872379999998</v>
      </c>
      <c r="L3519" s="11" t="s">
        <v>20</v>
      </c>
      <c r="M3519" s="11" t="s">
        <v>18</v>
      </c>
      <c r="N3519" s="11">
        <f t="shared" si="378"/>
        <v>0</v>
      </c>
      <c r="O3519" s="11">
        <f t="shared" si="379"/>
        <v>0</v>
      </c>
      <c r="P3519" s="11">
        <f t="shared" si="380"/>
        <v>0</v>
      </c>
      <c r="Q3519" s="11">
        <f t="shared" si="381"/>
        <v>0</v>
      </c>
      <c r="R3519" s="11">
        <f t="shared" si="382"/>
        <v>0</v>
      </c>
      <c r="S3519" s="11">
        <f t="shared" si="383"/>
        <v>1</v>
      </c>
      <c r="T3519" s="9">
        <f t="shared" si="384"/>
        <v>0</v>
      </c>
    </row>
    <row r="3520" spans="1:20" ht="15" customHeight="1" x14ac:dyDescent="0.75">
      <c r="A3520" s="10">
        <v>0</v>
      </c>
      <c r="B3520" s="11">
        <v>18600</v>
      </c>
      <c r="C3520" s="11">
        <v>72860</v>
      </c>
      <c r="D3520" s="11">
        <v>90347</v>
      </c>
      <c r="E3520" s="11">
        <v>0</v>
      </c>
      <c r="F3520" s="11">
        <v>1</v>
      </c>
      <c r="G3520" s="11">
        <v>1</v>
      </c>
      <c r="H3520" s="11">
        <v>104.04046687</v>
      </c>
      <c r="I3520" s="11">
        <v>2</v>
      </c>
      <c r="J3520" s="11">
        <v>26</v>
      </c>
      <c r="K3520" s="11">
        <v>36.025925278000003</v>
      </c>
      <c r="L3520" s="11" t="s">
        <v>20</v>
      </c>
      <c r="M3520" s="11" t="s">
        <v>14</v>
      </c>
      <c r="N3520" s="11">
        <f t="shared" si="378"/>
        <v>0</v>
      </c>
      <c r="O3520" s="11">
        <f t="shared" si="379"/>
        <v>0</v>
      </c>
      <c r="P3520" s="11">
        <f t="shared" si="380"/>
        <v>1</v>
      </c>
      <c r="Q3520" s="11">
        <f t="shared" si="381"/>
        <v>0</v>
      </c>
      <c r="R3520" s="11">
        <f t="shared" si="382"/>
        <v>0</v>
      </c>
      <c r="S3520" s="11">
        <f t="shared" si="383"/>
        <v>0</v>
      </c>
      <c r="T3520" s="9">
        <f t="shared" si="384"/>
        <v>0</v>
      </c>
    </row>
    <row r="3521" spans="1:20" ht="15" customHeight="1" x14ac:dyDescent="0.75">
      <c r="A3521" s="10">
        <v>1</v>
      </c>
      <c r="B3521" s="11">
        <v>18600</v>
      </c>
      <c r="C3521" s="11">
        <v>73473</v>
      </c>
      <c r="D3521" s="11">
        <v>105848</v>
      </c>
      <c r="E3521" s="11">
        <v>9</v>
      </c>
      <c r="F3521" s="11">
        <v>0</v>
      </c>
      <c r="G3521" s="11">
        <v>4</v>
      </c>
      <c r="H3521" s="11">
        <v>186.71283571999999</v>
      </c>
      <c r="I3521" s="11">
        <v>1</v>
      </c>
      <c r="J3521" s="11">
        <v>14</v>
      </c>
      <c r="K3521" s="11">
        <v>27.646036576</v>
      </c>
      <c r="L3521" s="11" t="s">
        <v>13</v>
      </c>
      <c r="M3521" s="11" t="s">
        <v>17</v>
      </c>
      <c r="N3521" s="11">
        <f t="shared" si="378"/>
        <v>1</v>
      </c>
      <c r="O3521" s="11">
        <f t="shared" si="379"/>
        <v>1</v>
      </c>
      <c r="P3521" s="11">
        <f t="shared" si="380"/>
        <v>0</v>
      </c>
      <c r="Q3521" s="11">
        <f t="shared" si="381"/>
        <v>0</v>
      </c>
      <c r="R3521" s="11">
        <f t="shared" si="382"/>
        <v>0</v>
      </c>
      <c r="S3521" s="11">
        <f t="shared" si="383"/>
        <v>0</v>
      </c>
      <c r="T3521" s="9">
        <f t="shared" si="384"/>
        <v>186.71283571999999</v>
      </c>
    </row>
    <row r="3522" spans="1:20" ht="15" customHeight="1" x14ac:dyDescent="0.75">
      <c r="A3522" s="10">
        <v>0</v>
      </c>
      <c r="B3522" s="11">
        <v>18600</v>
      </c>
      <c r="C3522" s="11">
        <v>84874</v>
      </c>
      <c r="D3522" s="11">
        <v>115759</v>
      </c>
      <c r="E3522" s="11">
        <v>9</v>
      </c>
      <c r="F3522" s="11">
        <v>0</v>
      </c>
      <c r="G3522" s="11">
        <v>0</v>
      </c>
      <c r="H3522" s="11">
        <v>146.06981082999999</v>
      </c>
      <c r="I3522" s="11">
        <v>3</v>
      </c>
      <c r="J3522" s="11">
        <v>18</v>
      </c>
      <c r="K3522" s="11">
        <v>39.834319933000003</v>
      </c>
      <c r="L3522" s="11" t="s">
        <v>20</v>
      </c>
      <c r="M3522" s="11" t="s">
        <v>18</v>
      </c>
      <c r="N3522" s="11">
        <f t="shared" si="378"/>
        <v>0</v>
      </c>
      <c r="O3522" s="11">
        <f t="shared" si="379"/>
        <v>0</v>
      </c>
      <c r="P3522" s="11">
        <f t="shared" si="380"/>
        <v>0</v>
      </c>
      <c r="Q3522" s="11">
        <f t="shared" si="381"/>
        <v>0</v>
      </c>
      <c r="R3522" s="11">
        <f t="shared" si="382"/>
        <v>0</v>
      </c>
      <c r="S3522" s="11">
        <f t="shared" si="383"/>
        <v>1</v>
      </c>
      <c r="T3522" s="9">
        <f t="shared" si="384"/>
        <v>0</v>
      </c>
    </row>
    <row r="3523" spans="1:20" ht="15" customHeight="1" x14ac:dyDescent="0.75">
      <c r="A3523" s="10">
        <v>0</v>
      </c>
      <c r="B3523" s="11">
        <v>18600</v>
      </c>
      <c r="C3523" s="11">
        <v>47199</v>
      </c>
      <c r="D3523" s="11">
        <v>70134</v>
      </c>
      <c r="E3523" s="11">
        <v>8</v>
      </c>
      <c r="F3523" s="11">
        <v>0</v>
      </c>
      <c r="G3523" s="11">
        <v>0</v>
      </c>
      <c r="H3523" s="11">
        <v>86.558860140999997</v>
      </c>
      <c r="I3523" s="11">
        <v>3</v>
      </c>
      <c r="J3523" s="11">
        <v>15</v>
      </c>
      <c r="K3523" s="11">
        <v>43.507938545000002</v>
      </c>
      <c r="L3523" s="11" t="s">
        <v>20</v>
      </c>
      <c r="M3523" s="11" t="s">
        <v>14</v>
      </c>
      <c r="N3523" s="11">
        <f t="shared" ref="N3523:N3586" si="385">IF(L3523="HomeImp",1,0)</f>
        <v>0</v>
      </c>
      <c r="O3523" s="11">
        <f t="shared" ref="O3523:O3586" si="386">IF(M3523="Mgr",1,0)</f>
        <v>0</v>
      </c>
      <c r="P3523" s="11">
        <f t="shared" ref="P3523:P3586" si="387">IF(M3523="Other",1,0)</f>
        <v>1</v>
      </c>
      <c r="Q3523" s="11">
        <f t="shared" ref="Q3523:Q3586" si="388">IF(M3523="Office",1,0)</f>
        <v>0</v>
      </c>
      <c r="R3523" s="11">
        <f t="shared" ref="R3523:R3586" si="389">IF(M3523="Sales",1,0)</f>
        <v>0</v>
      </c>
      <c r="S3523" s="11">
        <f t="shared" ref="S3523:S3586" si="390">IF(M3523="ProfExe",1,0)</f>
        <v>0</v>
      </c>
      <c r="T3523" s="9">
        <f t="shared" ref="T3523:T3586" si="391">H3523*N3523</f>
        <v>0</v>
      </c>
    </row>
    <row r="3524" spans="1:20" ht="15" customHeight="1" x14ac:dyDescent="0.75">
      <c r="A3524" s="10">
        <v>1</v>
      </c>
      <c r="B3524" s="11">
        <v>18600</v>
      </c>
      <c r="C3524" s="11">
        <v>23850</v>
      </c>
      <c r="D3524" s="11">
        <v>61808</v>
      </c>
      <c r="E3524" s="11">
        <v>12</v>
      </c>
      <c r="F3524" s="11">
        <v>0</v>
      </c>
      <c r="G3524" s="11">
        <v>0</v>
      </c>
      <c r="H3524" s="11">
        <v>46.946164052</v>
      </c>
      <c r="I3524" s="11">
        <v>0</v>
      </c>
      <c r="J3524" s="11">
        <v>8</v>
      </c>
      <c r="K3524" s="11">
        <v>40.852927502999997</v>
      </c>
      <c r="L3524" s="11" t="s">
        <v>13</v>
      </c>
      <c r="M3524" s="11" t="s">
        <v>14</v>
      </c>
      <c r="N3524" s="11">
        <f t="shared" si="385"/>
        <v>1</v>
      </c>
      <c r="O3524" s="11">
        <f t="shared" si="386"/>
        <v>0</v>
      </c>
      <c r="P3524" s="11">
        <f t="shared" si="387"/>
        <v>1</v>
      </c>
      <c r="Q3524" s="11">
        <f t="shared" si="388"/>
        <v>0</v>
      </c>
      <c r="R3524" s="11">
        <f t="shared" si="389"/>
        <v>0</v>
      </c>
      <c r="S3524" s="11">
        <f t="shared" si="390"/>
        <v>0</v>
      </c>
      <c r="T3524" s="9">
        <f t="shared" si="391"/>
        <v>46.946164052</v>
      </c>
    </row>
    <row r="3525" spans="1:20" ht="15" customHeight="1" x14ac:dyDescent="0.75">
      <c r="A3525" s="10">
        <v>0</v>
      </c>
      <c r="B3525" s="11">
        <v>18600</v>
      </c>
      <c r="C3525" s="11">
        <v>60709</v>
      </c>
      <c r="D3525" s="11">
        <v>89683</v>
      </c>
      <c r="E3525" s="11">
        <v>1</v>
      </c>
      <c r="F3525" s="11">
        <v>0</v>
      </c>
      <c r="G3525" s="11">
        <v>0</v>
      </c>
      <c r="H3525" s="11">
        <v>316.31385839000001</v>
      </c>
      <c r="I3525" s="11">
        <v>2</v>
      </c>
      <c r="J3525" s="11">
        <v>16</v>
      </c>
      <c r="K3525" s="11">
        <v>43.756566038000003</v>
      </c>
      <c r="L3525" s="11" t="s">
        <v>20</v>
      </c>
      <c r="M3525" s="11" t="s">
        <v>14</v>
      </c>
      <c r="N3525" s="11">
        <f t="shared" si="385"/>
        <v>0</v>
      </c>
      <c r="O3525" s="11">
        <f t="shared" si="386"/>
        <v>0</v>
      </c>
      <c r="P3525" s="11">
        <f t="shared" si="387"/>
        <v>1</v>
      </c>
      <c r="Q3525" s="11">
        <f t="shared" si="388"/>
        <v>0</v>
      </c>
      <c r="R3525" s="11">
        <f t="shared" si="389"/>
        <v>0</v>
      </c>
      <c r="S3525" s="11">
        <f t="shared" si="390"/>
        <v>0</v>
      </c>
      <c r="T3525" s="9">
        <f t="shared" si="391"/>
        <v>0</v>
      </c>
    </row>
    <row r="3526" spans="1:20" ht="15" customHeight="1" x14ac:dyDescent="0.75">
      <c r="A3526" s="10">
        <v>0</v>
      </c>
      <c r="B3526" s="11">
        <v>18600</v>
      </c>
      <c r="C3526" s="11">
        <v>58992</v>
      </c>
      <c r="D3526" s="11">
        <v>86816</v>
      </c>
      <c r="E3526" s="11">
        <v>4</v>
      </c>
      <c r="F3526" s="11">
        <v>0</v>
      </c>
      <c r="G3526" s="11">
        <v>0</v>
      </c>
      <c r="H3526" s="11">
        <v>103.50429531</v>
      </c>
      <c r="I3526" s="11">
        <v>0</v>
      </c>
      <c r="J3526" s="11">
        <v>16</v>
      </c>
      <c r="K3526" s="11">
        <v>40.956598243999998</v>
      </c>
      <c r="L3526" s="11" t="s">
        <v>20</v>
      </c>
      <c r="M3526" s="11"/>
      <c r="N3526" s="11">
        <f t="shared" si="385"/>
        <v>0</v>
      </c>
      <c r="O3526" s="11">
        <f t="shared" si="386"/>
        <v>0</v>
      </c>
      <c r="P3526" s="11">
        <f t="shared" si="387"/>
        <v>0</v>
      </c>
      <c r="Q3526" s="11">
        <f t="shared" si="388"/>
        <v>0</v>
      </c>
      <c r="R3526" s="11">
        <f t="shared" si="389"/>
        <v>0</v>
      </c>
      <c r="S3526" s="11">
        <f t="shared" si="390"/>
        <v>0</v>
      </c>
      <c r="T3526" s="9">
        <f t="shared" si="391"/>
        <v>0</v>
      </c>
    </row>
    <row r="3527" spans="1:20" ht="15" customHeight="1" x14ac:dyDescent="0.75">
      <c r="A3527" s="10">
        <v>0</v>
      </c>
      <c r="B3527" s="11">
        <v>18600</v>
      </c>
      <c r="C3527" s="11">
        <v>96993</v>
      </c>
      <c r="D3527" s="11">
        <v>134785</v>
      </c>
      <c r="E3527" s="11">
        <v>14</v>
      </c>
      <c r="F3527" s="11">
        <v>0</v>
      </c>
      <c r="G3527" s="11">
        <v>0</v>
      </c>
      <c r="H3527" s="11">
        <v>173.89751303</v>
      </c>
      <c r="I3527" s="11">
        <v>2</v>
      </c>
      <c r="J3527" s="11">
        <v>25</v>
      </c>
      <c r="K3527" s="11">
        <v>33.363269717999998</v>
      </c>
      <c r="L3527" s="11" t="s">
        <v>20</v>
      </c>
      <c r="M3527" s="11" t="s">
        <v>17</v>
      </c>
      <c r="N3527" s="11">
        <f t="shared" si="385"/>
        <v>0</v>
      </c>
      <c r="O3527" s="11">
        <f t="shared" si="386"/>
        <v>1</v>
      </c>
      <c r="P3527" s="11">
        <f t="shared" si="387"/>
        <v>0</v>
      </c>
      <c r="Q3527" s="11">
        <f t="shared" si="388"/>
        <v>0</v>
      </c>
      <c r="R3527" s="11">
        <f t="shared" si="389"/>
        <v>0</v>
      </c>
      <c r="S3527" s="11">
        <f t="shared" si="390"/>
        <v>0</v>
      </c>
      <c r="T3527" s="9">
        <f t="shared" si="391"/>
        <v>0</v>
      </c>
    </row>
    <row r="3528" spans="1:20" ht="15" customHeight="1" x14ac:dyDescent="0.75">
      <c r="A3528" s="10">
        <v>0</v>
      </c>
      <c r="B3528" s="11">
        <v>18600</v>
      </c>
      <c r="C3528" s="11">
        <v>23792</v>
      </c>
      <c r="D3528" s="11">
        <v>79716</v>
      </c>
      <c r="E3528" s="11"/>
      <c r="F3528" s="11">
        <v>0</v>
      </c>
      <c r="G3528" s="11">
        <v>0</v>
      </c>
      <c r="H3528" s="11">
        <v>238.78983667</v>
      </c>
      <c r="I3528" s="11">
        <v>0</v>
      </c>
      <c r="J3528" s="11">
        <v>50</v>
      </c>
      <c r="K3528" s="11">
        <v>42.127124258000002</v>
      </c>
      <c r="L3528" s="11" t="s">
        <v>13</v>
      </c>
      <c r="M3528" s="11" t="s">
        <v>14</v>
      </c>
      <c r="N3528" s="11">
        <f t="shared" si="385"/>
        <v>1</v>
      </c>
      <c r="O3528" s="11">
        <f t="shared" si="386"/>
        <v>0</v>
      </c>
      <c r="P3528" s="11">
        <f t="shared" si="387"/>
        <v>1</v>
      </c>
      <c r="Q3528" s="11">
        <f t="shared" si="388"/>
        <v>0</v>
      </c>
      <c r="R3528" s="11">
        <f t="shared" si="389"/>
        <v>0</v>
      </c>
      <c r="S3528" s="11">
        <f t="shared" si="390"/>
        <v>0</v>
      </c>
      <c r="T3528" s="9">
        <f t="shared" si="391"/>
        <v>238.78983667</v>
      </c>
    </row>
    <row r="3529" spans="1:20" ht="15" customHeight="1" x14ac:dyDescent="0.75">
      <c r="A3529" s="10">
        <v>0</v>
      </c>
      <c r="B3529" s="11">
        <v>18600</v>
      </c>
      <c r="C3529" s="11">
        <v>14167</v>
      </c>
      <c r="D3529" s="11">
        <v>71194</v>
      </c>
      <c r="E3529" s="11"/>
      <c r="F3529" s="11">
        <v>0</v>
      </c>
      <c r="G3529" s="11">
        <v>0</v>
      </c>
      <c r="H3529" s="11">
        <v>264.01712414000002</v>
      </c>
      <c r="I3529" s="11">
        <v>0</v>
      </c>
      <c r="J3529" s="11">
        <v>21</v>
      </c>
      <c r="K3529" s="11">
        <v>40.246901137999998</v>
      </c>
      <c r="L3529" s="11" t="s">
        <v>20</v>
      </c>
      <c r="M3529" s="11" t="s">
        <v>15</v>
      </c>
      <c r="N3529" s="11">
        <f t="shared" si="385"/>
        <v>0</v>
      </c>
      <c r="O3529" s="11">
        <f t="shared" si="386"/>
        <v>0</v>
      </c>
      <c r="P3529" s="11">
        <f t="shared" si="387"/>
        <v>0</v>
      </c>
      <c r="Q3529" s="11">
        <f t="shared" si="388"/>
        <v>1</v>
      </c>
      <c r="R3529" s="11">
        <f t="shared" si="389"/>
        <v>0</v>
      </c>
      <c r="S3529" s="11">
        <f t="shared" si="390"/>
        <v>0</v>
      </c>
      <c r="T3529" s="9">
        <f t="shared" si="391"/>
        <v>0</v>
      </c>
    </row>
    <row r="3530" spans="1:20" ht="15" customHeight="1" x14ac:dyDescent="0.75">
      <c r="A3530" s="10">
        <v>0</v>
      </c>
      <c r="B3530" s="11">
        <v>18600</v>
      </c>
      <c r="C3530" s="11">
        <v>98200</v>
      </c>
      <c r="D3530" s="11">
        <v>123662</v>
      </c>
      <c r="E3530" s="11">
        <v>0</v>
      </c>
      <c r="F3530" s="11"/>
      <c r="G3530" s="11">
        <v>3</v>
      </c>
      <c r="H3530" s="11">
        <v>241.64223157000001</v>
      </c>
      <c r="I3530" s="11">
        <v>0</v>
      </c>
      <c r="J3530" s="11">
        <v>29</v>
      </c>
      <c r="K3530" s="11">
        <v>41.050657350000002</v>
      </c>
      <c r="L3530" s="11" t="s">
        <v>20</v>
      </c>
      <c r="M3530" s="11" t="s">
        <v>15</v>
      </c>
      <c r="N3530" s="11">
        <f t="shared" si="385"/>
        <v>0</v>
      </c>
      <c r="O3530" s="11">
        <f t="shared" si="386"/>
        <v>0</v>
      </c>
      <c r="P3530" s="11">
        <f t="shared" si="387"/>
        <v>0</v>
      </c>
      <c r="Q3530" s="11">
        <f t="shared" si="388"/>
        <v>1</v>
      </c>
      <c r="R3530" s="11">
        <f t="shared" si="389"/>
        <v>0</v>
      </c>
      <c r="S3530" s="11">
        <f t="shared" si="390"/>
        <v>0</v>
      </c>
      <c r="T3530" s="9">
        <f t="shared" si="391"/>
        <v>0</v>
      </c>
    </row>
    <row r="3531" spans="1:20" ht="15" customHeight="1" x14ac:dyDescent="0.75">
      <c r="A3531" s="10">
        <v>0</v>
      </c>
      <c r="B3531" s="11">
        <v>18600</v>
      </c>
      <c r="C3531" s="11">
        <v>100144</v>
      </c>
      <c r="D3531" s="11">
        <v>153751</v>
      </c>
      <c r="E3531" s="11">
        <v>4</v>
      </c>
      <c r="F3531" s="11">
        <v>0</v>
      </c>
      <c r="G3531" s="11">
        <v>0</v>
      </c>
      <c r="H3531" s="11">
        <v>93.662170489000005</v>
      </c>
      <c r="I3531" s="11">
        <v>0</v>
      </c>
      <c r="J3531" s="11">
        <v>16</v>
      </c>
      <c r="K3531" s="11">
        <v>34.892733618000001</v>
      </c>
      <c r="L3531" s="11" t="s">
        <v>13</v>
      </c>
      <c r="M3531" s="11" t="s">
        <v>18</v>
      </c>
      <c r="N3531" s="11">
        <f t="shared" si="385"/>
        <v>1</v>
      </c>
      <c r="O3531" s="11">
        <f t="shared" si="386"/>
        <v>0</v>
      </c>
      <c r="P3531" s="11">
        <f t="shared" si="387"/>
        <v>0</v>
      </c>
      <c r="Q3531" s="11">
        <f t="shared" si="388"/>
        <v>0</v>
      </c>
      <c r="R3531" s="11">
        <f t="shared" si="389"/>
        <v>0</v>
      </c>
      <c r="S3531" s="11">
        <f t="shared" si="390"/>
        <v>1</v>
      </c>
      <c r="T3531" s="9">
        <f t="shared" si="391"/>
        <v>93.662170489000005</v>
      </c>
    </row>
    <row r="3532" spans="1:20" ht="15" customHeight="1" x14ac:dyDescent="0.75">
      <c r="A3532" s="10">
        <v>0</v>
      </c>
      <c r="B3532" s="11">
        <v>18600</v>
      </c>
      <c r="C3532" s="11">
        <v>20915</v>
      </c>
      <c r="D3532" s="11">
        <v>40098</v>
      </c>
      <c r="E3532" s="11">
        <v>2</v>
      </c>
      <c r="F3532" s="11">
        <v>0</v>
      </c>
      <c r="G3532" s="11">
        <v>0</v>
      </c>
      <c r="H3532" s="11">
        <v>213.45053689</v>
      </c>
      <c r="I3532" s="11">
        <v>0</v>
      </c>
      <c r="J3532" s="11">
        <v>16</v>
      </c>
      <c r="K3532" s="11">
        <v>40.250033733999999</v>
      </c>
      <c r="L3532" s="11"/>
      <c r="M3532" s="11" t="s">
        <v>15</v>
      </c>
      <c r="N3532" s="11">
        <f t="shared" si="385"/>
        <v>0</v>
      </c>
      <c r="O3532" s="11">
        <f t="shared" si="386"/>
        <v>0</v>
      </c>
      <c r="P3532" s="11">
        <f t="shared" si="387"/>
        <v>0</v>
      </c>
      <c r="Q3532" s="11">
        <f t="shared" si="388"/>
        <v>1</v>
      </c>
      <c r="R3532" s="11">
        <f t="shared" si="389"/>
        <v>0</v>
      </c>
      <c r="S3532" s="11">
        <f t="shared" si="390"/>
        <v>0</v>
      </c>
      <c r="T3532" s="9">
        <f t="shared" si="391"/>
        <v>0</v>
      </c>
    </row>
    <row r="3533" spans="1:20" ht="15" customHeight="1" x14ac:dyDescent="0.75">
      <c r="A3533" s="10">
        <v>0</v>
      </c>
      <c r="B3533" s="11">
        <v>18600</v>
      </c>
      <c r="C3533" s="11">
        <v>38674</v>
      </c>
      <c r="D3533" s="11">
        <v>63641</v>
      </c>
      <c r="E3533" s="11">
        <v>23</v>
      </c>
      <c r="F3533" s="11">
        <v>0</v>
      </c>
      <c r="G3533" s="11">
        <v>0</v>
      </c>
      <c r="H3533" s="11">
        <v>245.04937197000001</v>
      </c>
      <c r="I3533" s="11">
        <v>0</v>
      </c>
      <c r="J3533" s="11">
        <v>13</v>
      </c>
      <c r="K3533" s="11">
        <v>25.180989841999999</v>
      </c>
      <c r="L3533" s="11" t="s">
        <v>13</v>
      </c>
      <c r="M3533" s="11" t="s">
        <v>14</v>
      </c>
      <c r="N3533" s="11">
        <f t="shared" si="385"/>
        <v>1</v>
      </c>
      <c r="O3533" s="11">
        <f t="shared" si="386"/>
        <v>0</v>
      </c>
      <c r="P3533" s="11">
        <f t="shared" si="387"/>
        <v>1</v>
      </c>
      <c r="Q3533" s="11">
        <f t="shared" si="388"/>
        <v>0</v>
      </c>
      <c r="R3533" s="11">
        <f t="shared" si="389"/>
        <v>0</v>
      </c>
      <c r="S3533" s="11">
        <f t="shared" si="390"/>
        <v>0</v>
      </c>
      <c r="T3533" s="9">
        <f t="shared" si="391"/>
        <v>245.04937197000001</v>
      </c>
    </row>
    <row r="3534" spans="1:20" ht="15" customHeight="1" x14ac:dyDescent="0.75">
      <c r="A3534" s="10">
        <v>0</v>
      </c>
      <c r="B3534" s="11">
        <v>18600</v>
      </c>
      <c r="C3534" s="11">
        <v>50167</v>
      </c>
      <c r="D3534" s="11">
        <v>96312</v>
      </c>
      <c r="E3534" s="11">
        <v>5</v>
      </c>
      <c r="F3534" s="11">
        <v>0</v>
      </c>
      <c r="G3534" s="11">
        <v>0</v>
      </c>
      <c r="H3534" s="11">
        <v>128.33943385000001</v>
      </c>
      <c r="I3534" s="11">
        <v>1</v>
      </c>
      <c r="J3534" s="11">
        <v>21</v>
      </c>
      <c r="K3534" s="11">
        <v>36.377322200999998</v>
      </c>
      <c r="L3534" s="11" t="s">
        <v>20</v>
      </c>
      <c r="M3534" s="11" t="s">
        <v>18</v>
      </c>
      <c r="N3534" s="11">
        <f t="shared" si="385"/>
        <v>0</v>
      </c>
      <c r="O3534" s="11">
        <f t="shared" si="386"/>
        <v>0</v>
      </c>
      <c r="P3534" s="11">
        <f t="shared" si="387"/>
        <v>0</v>
      </c>
      <c r="Q3534" s="11">
        <f t="shared" si="388"/>
        <v>0</v>
      </c>
      <c r="R3534" s="11">
        <f t="shared" si="389"/>
        <v>0</v>
      </c>
      <c r="S3534" s="11">
        <f t="shared" si="390"/>
        <v>1</v>
      </c>
      <c r="T3534" s="9">
        <f t="shared" si="391"/>
        <v>0</v>
      </c>
    </row>
    <row r="3535" spans="1:20" ht="15" customHeight="1" x14ac:dyDescent="0.75">
      <c r="A3535" s="10">
        <v>0</v>
      </c>
      <c r="B3535" s="11">
        <v>18600</v>
      </c>
      <c r="C3535" s="11">
        <v>39783</v>
      </c>
      <c r="D3535" s="11">
        <v>59196</v>
      </c>
      <c r="E3535" s="11">
        <v>17</v>
      </c>
      <c r="F3535" s="11">
        <v>0</v>
      </c>
      <c r="G3535" s="11">
        <v>0</v>
      </c>
      <c r="H3535" s="11">
        <v>279.81006653999998</v>
      </c>
      <c r="I3535" s="11">
        <v>0</v>
      </c>
      <c r="J3535" s="11">
        <v>21</v>
      </c>
      <c r="K3535" s="11">
        <v>29.774806835</v>
      </c>
      <c r="L3535" s="11" t="s">
        <v>20</v>
      </c>
      <c r="M3535" s="11" t="s">
        <v>14</v>
      </c>
      <c r="N3535" s="11">
        <f t="shared" si="385"/>
        <v>0</v>
      </c>
      <c r="O3535" s="11">
        <f t="shared" si="386"/>
        <v>0</v>
      </c>
      <c r="P3535" s="11">
        <f t="shared" si="387"/>
        <v>1</v>
      </c>
      <c r="Q3535" s="11">
        <f t="shared" si="388"/>
        <v>0</v>
      </c>
      <c r="R3535" s="11">
        <f t="shared" si="389"/>
        <v>0</v>
      </c>
      <c r="S3535" s="11">
        <f t="shared" si="390"/>
        <v>0</v>
      </c>
      <c r="T3535" s="9">
        <f t="shared" si="391"/>
        <v>0</v>
      </c>
    </row>
    <row r="3536" spans="1:20" ht="15" customHeight="1" x14ac:dyDescent="0.75">
      <c r="A3536" s="10">
        <v>0</v>
      </c>
      <c r="B3536" s="11">
        <v>18600</v>
      </c>
      <c r="C3536" s="11">
        <v>119741</v>
      </c>
      <c r="D3536" s="11">
        <v>212530</v>
      </c>
      <c r="E3536" s="11">
        <v>4</v>
      </c>
      <c r="F3536" s="11">
        <v>1</v>
      </c>
      <c r="G3536" s="11">
        <v>0</v>
      </c>
      <c r="H3536" s="11">
        <v>202.28857762999999</v>
      </c>
      <c r="I3536" s="11">
        <v>0</v>
      </c>
      <c r="J3536" s="11">
        <v>17</v>
      </c>
      <c r="K3536" s="11">
        <v>27.07376116</v>
      </c>
      <c r="L3536" s="11" t="s">
        <v>20</v>
      </c>
      <c r="M3536" s="11" t="s">
        <v>14</v>
      </c>
      <c r="N3536" s="11">
        <f t="shared" si="385"/>
        <v>0</v>
      </c>
      <c r="O3536" s="11">
        <f t="shared" si="386"/>
        <v>0</v>
      </c>
      <c r="P3536" s="11">
        <f t="shared" si="387"/>
        <v>1</v>
      </c>
      <c r="Q3536" s="11">
        <f t="shared" si="388"/>
        <v>0</v>
      </c>
      <c r="R3536" s="11">
        <f t="shared" si="389"/>
        <v>0</v>
      </c>
      <c r="S3536" s="11">
        <f t="shared" si="390"/>
        <v>0</v>
      </c>
      <c r="T3536" s="9">
        <f t="shared" si="391"/>
        <v>0</v>
      </c>
    </row>
    <row r="3537" spans="1:20" ht="15" customHeight="1" x14ac:dyDescent="0.75">
      <c r="A3537" s="10">
        <v>0</v>
      </c>
      <c r="B3537" s="11">
        <v>18600</v>
      </c>
      <c r="C3537" s="11">
        <v>48711</v>
      </c>
      <c r="D3537" s="11">
        <v>69611</v>
      </c>
      <c r="E3537" s="11">
        <v>2</v>
      </c>
      <c r="F3537" s="11">
        <v>0</v>
      </c>
      <c r="G3537" s="11">
        <v>0</v>
      </c>
      <c r="H3537" s="11">
        <v>130.25313366</v>
      </c>
      <c r="I3537" s="11">
        <v>0</v>
      </c>
      <c r="J3537" s="11">
        <v>17</v>
      </c>
      <c r="K3537" s="11">
        <v>33.691188019000002</v>
      </c>
      <c r="L3537" s="11" t="s">
        <v>13</v>
      </c>
      <c r="M3537" s="11" t="s">
        <v>15</v>
      </c>
      <c r="N3537" s="11">
        <f t="shared" si="385"/>
        <v>1</v>
      </c>
      <c r="O3537" s="11">
        <f t="shared" si="386"/>
        <v>0</v>
      </c>
      <c r="P3537" s="11">
        <f t="shared" si="387"/>
        <v>0</v>
      </c>
      <c r="Q3537" s="11">
        <f t="shared" si="388"/>
        <v>1</v>
      </c>
      <c r="R3537" s="11">
        <f t="shared" si="389"/>
        <v>0</v>
      </c>
      <c r="S3537" s="11">
        <f t="shared" si="390"/>
        <v>0</v>
      </c>
      <c r="T3537" s="9">
        <f t="shared" si="391"/>
        <v>130.25313366</v>
      </c>
    </row>
    <row r="3538" spans="1:20" ht="15" customHeight="1" x14ac:dyDescent="0.75">
      <c r="A3538" s="10">
        <v>1</v>
      </c>
      <c r="B3538" s="11">
        <v>18600</v>
      </c>
      <c r="C3538" s="11">
        <v>64248</v>
      </c>
      <c r="D3538" s="11">
        <v>82690</v>
      </c>
      <c r="E3538" s="11">
        <v>0</v>
      </c>
      <c r="F3538" s="11">
        <v>1</v>
      </c>
      <c r="G3538" s="11">
        <v>0</v>
      </c>
      <c r="H3538" s="11">
        <v>89.189005468999994</v>
      </c>
      <c r="I3538" s="11">
        <v>0</v>
      </c>
      <c r="J3538" s="11">
        <v>23</v>
      </c>
      <c r="K3538" s="11">
        <v>53.848219886999999</v>
      </c>
      <c r="L3538" s="11" t="s">
        <v>20</v>
      </c>
      <c r="M3538" s="11" t="s">
        <v>17</v>
      </c>
      <c r="N3538" s="11">
        <f t="shared" si="385"/>
        <v>0</v>
      </c>
      <c r="O3538" s="11">
        <f t="shared" si="386"/>
        <v>1</v>
      </c>
      <c r="P3538" s="11">
        <f t="shared" si="387"/>
        <v>0</v>
      </c>
      <c r="Q3538" s="11">
        <f t="shared" si="388"/>
        <v>0</v>
      </c>
      <c r="R3538" s="11">
        <f t="shared" si="389"/>
        <v>0</v>
      </c>
      <c r="S3538" s="11">
        <f t="shared" si="390"/>
        <v>0</v>
      </c>
      <c r="T3538" s="9">
        <f t="shared" si="391"/>
        <v>0</v>
      </c>
    </row>
    <row r="3539" spans="1:20" ht="15" customHeight="1" x14ac:dyDescent="0.75">
      <c r="A3539" s="10">
        <v>0</v>
      </c>
      <c r="B3539" s="11">
        <v>18600</v>
      </c>
      <c r="C3539" s="11">
        <v>49385</v>
      </c>
      <c r="D3539" s="11">
        <v>70220</v>
      </c>
      <c r="E3539" s="11">
        <v>6</v>
      </c>
      <c r="F3539" s="11">
        <v>0</v>
      </c>
      <c r="G3539" s="11">
        <v>0</v>
      </c>
      <c r="H3539" s="11">
        <v>229.474919</v>
      </c>
      <c r="I3539" s="11">
        <v>2</v>
      </c>
      <c r="J3539" s="11">
        <v>32</v>
      </c>
      <c r="K3539" s="11">
        <v>30.731396529000001</v>
      </c>
      <c r="L3539" s="11" t="s">
        <v>20</v>
      </c>
      <c r="M3539" s="11" t="s">
        <v>18</v>
      </c>
      <c r="N3539" s="11">
        <f t="shared" si="385"/>
        <v>0</v>
      </c>
      <c r="O3539" s="11">
        <f t="shared" si="386"/>
        <v>0</v>
      </c>
      <c r="P3539" s="11">
        <f t="shared" si="387"/>
        <v>0</v>
      </c>
      <c r="Q3539" s="11">
        <f t="shared" si="388"/>
        <v>0</v>
      </c>
      <c r="R3539" s="11">
        <f t="shared" si="389"/>
        <v>0</v>
      </c>
      <c r="S3539" s="11">
        <f t="shared" si="390"/>
        <v>1</v>
      </c>
      <c r="T3539" s="9">
        <f t="shared" si="391"/>
        <v>0</v>
      </c>
    </row>
    <row r="3540" spans="1:20" ht="15" customHeight="1" x14ac:dyDescent="0.75">
      <c r="A3540" s="10">
        <v>0</v>
      </c>
      <c r="B3540" s="11">
        <v>18600</v>
      </c>
      <c r="C3540" s="11">
        <v>57300</v>
      </c>
      <c r="D3540" s="11">
        <v>8000</v>
      </c>
      <c r="E3540" s="11">
        <v>6</v>
      </c>
      <c r="F3540" s="11"/>
      <c r="G3540" s="11"/>
      <c r="H3540" s="11">
        <v>68</v>
      </c>
      <c r="I3540" s="11">
        <v>1</v>
      </c>
      <c r="J3540" s="11">
        <v>17</v>
      </c>
      <c r="K3540" s="11"/>
      <c r="L3540" s="11" t="s">
        <v>20</v>
      </c>
      <c r="M3540" s="11" t="s">
        <v>14</v>
      </c>
      <c r="N3540" s="11">
        <f t="shared" si="385"/>
        <v>0</v>
      </c>
      <c r="O3540" s="11">
        <f t="shared" si="386"/>
        <v>0</v>
      </c>
      <c r="P3540" s="11">
        <f t="shared" si="387"/>
        <v>1</v>
      </c>
      <c r="Q3540" s="11">
        <f t="shared" si="388"/>
        <v>0</v>
      </c>
      <c r="R3540" s="11">
        <f t="shared" si="389"/>
        <v>0</v>
      </c>
      <c r="S3540" s="11">
        <f t="shared" si="390"/>
        <v>0</v>
      </c>
      <c r="T3540" s="9">
        <f t="shared" si="391"/>
        <v>0</v>
      </c>
    </row>
    <row r="3541" spans="1:20" ht="15" customHeight="1" x14ac:dyDescent="0.75">
      <c r="A3541" s="10">
        <v>0</v>
      </c>
      <c r="B3541" s="11">
        <v>18600</v>
      </c>
      <c r="C3541" s="11">
        <v>132785</v>
      </c>
      <c r="D3541" s="11">
        <v>155644</v>
      </c>
      <c r="E3541" s="11"/>
      <c r="F3541" s="11">
        <v>0</v>
      </c>
      <c r="G3541" s="11">
        <v>0</v>
      </c>
      <c r="H3541" s="11">
        <v>225.72750615999999</v>
      </c>
      <c r="I3541" s="11">
        <v>0</v>
      </c>
      <c r="J3541" s="11">
        <v>20</v>
      </c>
      <c r="K3541" s="11">
        <v>37.328573990000002</v>
      </c>
      <c r="L3541" s="11" t="s">
        <v>20</v>
      </c>
      <c r="M3541" s="11" t="s">
        <v>17</v>
      </c>
      <c r="N3541" s="11">
        <f t="shared" si="385"/>
        <v>0</v>
      </c>
      <c r="O3541" s="11">
        <f t="shared" si="386"/>
        <v>1</v>
      </c>
      <c r="P3541" s="11">
        <f t="shared" si="387"/>
        <v>0</v>
      </c>
      <c r="Q3541" s="11">
        <f t="shared" si="388"/>
        <v>0</v>
      </c>
      <c r="R3541" s="11">
        <f t="shared" si="389"/>
        <v>0</v>
      </c>
      <c r="S3541" s="11">
        <f t="shared" si="390"/>
        <v>0</v>
      </c>
      <c r="T3541" s="9">
        <f t="shared" si="391"/>
        <v>0</v>
      </c>
    </row>
    <row r="3542" spans="1:20" ht="15" customHeight="1" x14ac:dyDescent="0.75">
      <c r="A3542" s="10">
        <v>0</v>
      </c>
      <c r="B3542" s="11">
        <v>18600</v>
      </c>
      <c r="C3542" s="11">
        <v>43438</v>
      </c>
      <c r="D3542" s="11">
        <v>69441</v>
      </c>
      <c r="E3542" s="11">
        <v>1</v>
      </c>
      <c r="F3542" s="11">
        <v>0</v>
      </c>
      <c r="G3542" s="11">
        <v>0</v>
      </c>
      <c r="H3542" s="11">
        <v>229.27444940000001</v>
      </c>
      <c r="I3542" s="11">
        <v>0</v>
      </c>
      <c r="J3542" s="11">
        <v>11</v>
      </c>
      <c r="K3542" s="11">
        <v>35.800071424000002</v>
      </c>
      <c r="L3542" s="11" t="s">
        <v>20</v>
      </c>
      <c r="M3542" s="11" t="s">
        <v>15</v>
      </c>
      <c r="N3542" s="11">
        <f t="shared" si="385"/>
        <v>0</v>
      </c>
      <c r="O3542" s="11">
        <f t="shared" si="386"/>
        <v>0</v>
      </c>
      <c r="P3542" s="11">
        <f t="shared" si="387"/>
        <v>0</v>
      </c>
      <c r="Q3542" s="11">
        <f t="shared" si="388"/>
        <v>1</v>
      </c>
      <c r="R3542" s="11">
        <f t="shared" si="389"/>
        <v>0</v>
      </c>
      <c r="S3542" s="11">
        <f t="shared" si="390"/>
        <v>0</v>
      </c>
      <c r="T3542" s="9">
        <f t="shared" si="391"/>
        <v>0</v>
      </c>
    </row>
    <row r="3543" spans="1:20" ht="15" customHeight="1" x14ac:dyDescent="0.75">
      <c r="A3543" s="10">
        <v>0</v>
      </c>
      <c r="B3543" s="11">
        <v>18600</v>
      </c>
      <c r="C3543" s="11"/>
      <c r="D3543" s="11">
        <v>95085</v>
      </c>
      <c r="E3543" s="11"/>
      <c r="F3543" s="11">
        <v>0</v>
      </c>
      <c r="G3543" s="11">
        <v>0</v>
      </c>
      <c r="H3543" s="11">
        <v>175.78799488999999</v>
      </c>
      <c r="I3543" s="11">
        <v>1</v>
      </c>
      <c r="J3543" s="11">
        <v>10</v>
      </c>
      <c r="K3543" s="11">
        <v>32.250915333999998</v>
      </c>
      <c r="L3543" s="11"/>
      <c r="M3543" s="11" t="s">
        <v>14</v>
      </c>
      <c r="N3543" s="11">
        <f t="shared" si="385"/>
        <v>0</v>
      </c>
      <c r="O3543" s="11">
        <f t="shared" si="386"/>
        <v>0</v>
      </c>
      <c r="P3543" s="11">
        <f t="shared" si="387"/>
        <v>1</v>
      </c>
      <c r="Q3543" s="11">
        <f t="shared" si="388"/>
        <v>0</v>
      </c>
      <c r="R3543" s="11">
        <f t="shared" si="389"/>
        <v>0</v>
      </c>
      <c r="S3543" s="11">
        <f t="shared" si="390"/>
        <v>0</v>
      </c>
      <c r="T3543" s="9">
        <f t="shared" si="391"/>
        <v>0</v>
      </c>
    </row>
    <row r="3544" spans="1:20" ht="15" customHeight="1" x14ac:dyDescent="0.75">
      <c r="A3544" s="10">
        <v>0</v>
      </c>
      <c r="B3544" s="11">
        <v>18600</v>
      </c>
      <c r="C3544" s="11"/>
      <c r="D3544" s="11">
        <v>20700</v>
      </c>
      <c r="E3544" s="11">
        <v>6</v>
      </c>
      <c r="F3544" s="11">
        <v>0</v>
      </c>
      <c r="G3544" s="11">
        <v>0</v>
      </c>
      <c r="H3544" s="11">
        <v>104.53333333</v>
      </c>
      <c r="I3544" s="11">
        <v>1</v>
      </c>
      <c r="J3544" s="11">
        <v>19</v>
      </c>
      <c r="K3544" s="11"/>
      <c r="L3544" s="11" t="s">
        <v>20</v>
      </c>
      <c r="M3544" s="11" t="s">
        <v>18</v>
      </c>
      <c r="N3544" s="11">
        <f t="shared" si="385"/>
        <v>0</v>
      </c>
      <c r="O3544" s="11">
        <f t="shared" si="386"/>
        <v>0</v>
      </c>
      <c r="P3544" s="11">
        <f t="shared" si="387"/>
        <v>0</v>
      </c>
      <c r="Q3544" s="11">
        <f t="shared" si="388"/>
        <v>0</v>
      </c>
      <c r="R3544" s="11">
        <f t="shared" si="389"/>
        <v>0</v>
      </c>
      <c r="S3544" s="11">
        <f t="shared" si="390"/>
        <v>1</v>
      </c>
      <c r="T3544" s="9">
        <f t="shared" si="391"/>
        <v>0</v>
      </c>
    </row>
    <row r="3545" spans="1:20" ht="15" customHeight="1" x14ac:dyDescent="0.75">
      <c r="A3545" s="10">
        <v>0</v>
      </c>
      <c r="B3545" s="11">
        <v>18600</v>
      </c>
      <c r="C3545" s="11">
        <v>80970</v>
      </c>
      <c r="D3545" s="11">
        <v>101244</v>
      </c>
      <c r="E3545" s="11">
        <v>0</v>
      </c>
      <c r="F3545" s="11">
        <v>0</v>
      </c>
      <c r="G3545" s="11">
        <v>0</v>
      </c>
      <c r="H3545" s="11">
        <v>272.88259897</v>
      </c>
      <c r="I3545" s="11">
        <v>2</v>
      </c>
      <c r="J3545" s="11">
        <v>20</v>
      </c>
      <c r="K3545" s="11">
        <v>39.808993217000001</v>
      </c>
      <c r="L3545" s="11" t="s">
        <v>20</v>
      </c>
      <c r="M3545" s="11" t="s">
        <v>18</v>
      </c>
      <c r="N3545" s="11">
        <f t="shared" si="385"/>
        <v>0</v>
      </c>
      <c r="O3545" s="11">
        <f t="shared" si="386"/>
        <v>0</v>
      </c>
      <c r="P3545" s="11">
        <f t="shared" si="387"/>
        <v>0</v>
      </c>
      <c r="Q3545" s="11">
        <f t="shared" si="388"/>
        <v>0</v>
      </c>
      <c r="R3545" s="11">
        <f t="shared" si="389"/>
        <v>0</v>
      </c>
      <c r="S3545" s="11">
        <f t="shared" si="390"/>
        <v>1</v>
      </c>
      <c r="T3545" s="9">
        <f t="shared" si="391"/>
        <v>0</v>
      </c>
    </row>
    <row r="3546" spans="1:20" ht="15" customHeight="1" x14ac:dyDescent="0.75">
      <c r="A3546" s="10">
        <v>0</v>
      </c>
      <c r="B3546" s="11">
        <v>18600</v>
      </c>
      <c r="C3546" s="11">
        <v>15243</v>
      </c>
      <c r="D3546" s="11">
        <v>172611</v>
      </c>
      <c r="E3546" s="11">
        <v>25</v>
      </c>
      <c r="F3546" s="11">
        <v>0</v>
      </c>
      <c r="G3546" s="11">
        <v>0</v>
      </c>
      <c r="H3546" s="11">
        <v>73.441538538000003</v>
      </c>
      <c r="I3546" s="11">
        <v>2</v>
      </c>
      <c r="J3546" s="11">
        <v>21</v>
      </c>
      <c r="K3546" s="11">
        <v>29.095882796000001</v>
      </c>
      <c r="L3546" s="11" t="s">
        <v>13</v>
      </c>
      <c r="M3546" s="11" t="s">
        <v>17</v>
      </c>
      <c r="N3546" s="11">
        <f t="shared" si="385"/>
        <v>1</v>
      </c>
      <c r="O3546" s="11">
        <f t="shared" si="386"/>
        <v>1</v>
      </c>
      <c r="P3546" s="11">
        <f t="shared" si="387"/>
        <v>0</v>
      </c>
      <c r="Q3546" s="11">
        <f t="shared" si="388"/>
        <v>0</v>
      </c>
      <c r="R3546" s="11">
        <f t="shared" si="389"/>
        <v>0</v>
      </c>
      <c r="S3546" s="11">
        <f t="shared" si="390"/>
        <v>0</v>
      </c>
      <c r="T3546" s="9">
        <f t="shared" si="391"/>
        <v>73.441538538000003</v>
      </c>
    </row>
    <row r="3547" spans="1:20" ht="15" customHeight="1" x14ac:dyDescent="0.75">
      <c r="A3547" s="10">
        <v>1</v>
      </c>
      <c r="B3547" s="11">
        <v>18600</v>
      </c>
      <c r="C3547" s="11">
        <v>51936</v>
      </c>
      <c r="D3547" s="11">
        <v>75278</v>
      </c>
      <c r="E3547" s="11">
        <v>3</v>
      </c>
      <c r="F3547" s="11">
        <v>0</v>
      </c>
      <c r="G3547" s="11">
        <v>0</v>
      </c>
      <c r="H3547" s="11">
        <v>199.80175424000001</v>
      </c>
      <c r="I3547" s="11">
        <v>0</v>
      </c>
      <c r="J3547" s="11">
        <v>21</v>
      </c>
      <c r="K3547" s="11">
        <v>36.995645842000002</v>
      </c>
      <c r="L3547" s="11" t="s">
        <v>20</v>
      </c>
      <c r="M3547" s="11" t="s">
        <v>18</v>
      </c>
      <c r="N3547" s="11">
        <f t="shared" si="385"/>
        <v>0</v>
      </c>
      <c r="O3547" s="11">
        <f t="shared" si="386"/>
        <v>0</v>
      </c>
      <c r="P3547" s="11">
        <f t="shared" si="387"/>
        <v>0</v>
      </c>
      <c r="Q3547" s="11">
        <f t="shared" si="388"/>
        <v>0</v>
      </c>
      <c r="R3547" s="11">
        <f t="shared" si="389"/>
        <v>0</v>
      </c>
      <c r="S3547" s="11">
        <f t="shared" si="390"/>
        <v>1</v>
      </c>
      <c r="T3547" s="9">
        <f t="shared" si="391"/>
        <v>0</v>
      </c>
    </row>
    <row r="3548" spans="1:20" ht="15" customHeight="1" x14ac:dyDescent="0.75">
      <c r="A3548" s="10">
        <v>0</v>
      </c>
      <c r="B3548" s="11">
        <v>18600</v>
      </c>
      <c r="C3548" s="11">
        <v>96476</v>
      </c>
      <c r="D3548" s="11">
        <v>119780</v>
      </c>
      <c r="E3548" s="11">
        <v>0</v>
      </c>
      <c r="F3548" s="11"/>
      <c r="G3548" s="11">
        <v>2</v>
      </c>
      <c r="H3548" s="11">
        <v>264.15312468000002</v>
      </c>
      <c r="I3548" s="11">
        <v>0</v>
      </c>
      <c r="J3548" s="11">
        <v>29</v>
      </c>
      <c r="K3548" s="11">
        <v>40.805743364000001</v>
      </c>
      <c r="L3548" s="11" t="s">
        <v>20</v>
      </c>
      <c r="M3548" s="11" t="s">
        <v>15</v>
      </c>
      <c r="N3548" s="11">
        <f t="shared" si="385"/>
        <v>0</v>
      </c>
      <c r="O3548" s="11">
        <f t="shared" si="386"/>
        <v>0</v>
      </c>
      <c r="P3548" s="11">
        <f t="shared" si="387"/>
        <v>0</v>
      </c>
      <c r="Q3548" s="11">
        <f t="shared" si="388"/>
        <v>1</v>
      </c>
      <c r="R3548" s="11">
        <f t="shared" si="389"/>
        <v>0</v>
      </c>
      <c r="S3548" s="11">
        <f t="shared" si="390"/>
        <v>0</v>
      </c>
      <c r="T3548" s="9">
        <f t="shared" si="391"/>
        <v>0</v>
      </c>
    </row>
    <row r="3549" spans="1:20" ht="15" customHeight="1" x14ac:dyDescent="0.75">
      <c r="A3549" s="10">
        <v>0</v>
      </c>
      <c r="B3549" s="11">
        <v>18700</v>
      </c>
      <c r="C3549" s="11">
        <v>37883</v>
      </c>
      <c r="D3549" s="11">
        <v>64763</v>
      </c>
      <c r="E3549" s="11">
        <v>25</v>
      </c>
      <c r="F3549" s="11">
        <v>0</v>
      </c>
      <c r="G3549" s="11">
        <v>0</v>
      </c>
      <c r="H3549" s="11">
        <v>236.99683653</v>
      </c>
      <c r="I3549" s="11">
        <v>0</v>
      </c>
      <c r="J3549" s="11">
        <v>13</v>
      </c>
      <c r="K3549" s="11">
        <v>23.621203075</v>
      </c>
      <c r="L3549" s="11" t="s">
        <v>13</v>
      </c>
      <c r="M3549" s="11" t="s">
        <v>14</v>
      </c>
      <c r="N3549" s="11">
        <f t="shared" si="385"/>
        <v>1</v>
      </c>
      <c r="O3549" s="11">
        <f t="shared" si="386"/>
        <v>0</v>
      </c>
      <c r="P3549" s="11">
        <f t="shared" si="387"/>
        <v>1</v>
      </c>
      <c r="Q3549" s="11">
        <f t="shared" si="388"/>
        <v>0</v>
      </c>
      <c r="R3549" s="11">
        <f t="shared" si="389"/>
        <v>0</v>
      </c>
      <c r="S3549" s="11">
        <f t="shared" si="390"/>
        <v>0</v>
      </c>
      <c r="T3549" s="9">
        <f t="shared" si="391"/>
        <v>236.99683653</v>
      </c>
    </row>
    <row r="3550" spans="1:20" ht="15" customHeight="1" x14ac:dyDescent="0.75">
      <c r="A3550" s="10">
        <v>0</v>
      </c>
      <c r="B3550" s="11">
        <v>18700</v>
      </c>
      <c r="C3550" s="11">
        <v>58498</v>
      </c>
      <c r="D3550" s="11">
        <v>90135</v>
      </c>
      <c r="E3550" s="11">
        <v>30</v>
      </c>
      <c r="F3550" s="11">
        <v>0</v>
      </c>
      <c r="G3550" s="11">
        <v>0</v>
      </c>
      <c r="H3550" s="11">
        <v>199.10927232</v>
      </c>
      <c r="I3550" s="11">
        <v>0</v>
      </c>
      <c r="J3550" s="11">
        <v>21</v>
      </c>
      <c r="K3550" s="11">
        <v>33.182239494000001</v>
      </c>
      <c r="L3550" s="11" t="s">
        <v>20</v>
      </c>
      <c r="M3550" s="11" t="s">
        <v>15</v>
      </c>
      <c r="N3550" s="11">
        <f t="shared" si="385"/>
        <v>0</v>
      </c>
      <c r="O3550" s="11">
        <f t="shared" si="386"/>
        <v>0</v>
      </c>
      <c r="P3550" s="11">
        <f t="shared" si="387"/>
        <v>0</v>
      </c>
      <c r="Q3550" s="11">
        <f t="shared" si="388"/>
        <v>1</v>
      </c>
      <c r="R3550" s="11">
        <f t="shared" si="389"/>
        <v>0</v>
      </c>
      <c r="S3550" s="11">
        <f t="shared" si="390"/>
        <v>0</v>
      </c>
      <c r="T3550" s="9">
        <f t="shared" si="391"/>
        <v>0</v>
      </c>
    </row>
    <row r="3551" spans="1:20" ht="15" customHeight="1" x14ac:dyDescent="0.75">
      <c r="A3551" s="10">
        <v>0</v>
      </c>
      <c r="B3551" s="11">
        <v>18700</v>
      </c>
      <c r="C3551" s="11">
        <v>65458</v>
      </c>
      <c r="D3551" s="11">
        <v>84639</v>
      </c>
      <c r="E3551" s="11">
        <v>0</v>
      </c>
      <c r="F3551" s="11">
        <v>1</v>
      </c>
      <c r="G3551" s="11">
        <v>2</v>
      </c>
      <c r="H3551" s="11">
        <v>97.146544028999998</v>
      </c>
      <c r="I3551" s="11">
        <v>2</v>
      </c>
      <c r="J3551" s="11">
        <v>25</v>
      </c>
      <c r="K3551" s="11">
        <v>33.690687902999997</v>
      </c>
      <c r="L3551" s="11" t="s">
        <v>20</v>
      </c>
      <c r="M3551" s="11" t="s">
        <v>14</v>
      </c>
      <c r="N3551" s="11">
        <f t="shared" si="385"/>
        <v>0</v>
      </c>
      <c r="O3551" s="11">
        <f t="shared" si="386"/>
        <v>0</v>
      </c>
      <c r="P3551" s="11">
        <f t="shared" si="387"/>
        <v>1</v>
      </c>
      <c r="Q3551" s="11">
        <f t="shared" si="388"/>
        <v>0</v>
      </c>
      <c r="R3551" s="11">
        <f t="shared" si="389"/>
        <v>0</v>
      </c>
      <c r="S3551" s="11">
        <f t="shared" si="390"/>
        <v>0</v>
      </c>
      <c r="T3551" s="9">
        <f t="shared" si="391"/>
        <v>0</v>
      </c>
    </row>
    <row r="3552" spans="1:20" ht="15" customHeight="1" x14ac:dyDescent="0.75">
      <c r="A3552" s="10">
        <v>1</v>
      </c>
      <c r="B3552" s="11">
        <v>18700</v>
      </c>
      <c r="C3552" s="11">
        <v>39441</v>
      </c>
      <c r="D3552" s="11">
        <v>71345</v>
      </c>
      <c r="E3552" s="11">
        <v>11</v>
      </c>
      <c r="F3552" s="11">
        <v>0</v>
      </c>
      <c r="G3552" s="11">
        <v>4</v>
      </c>
      <c r="H3552" s="11">
        <v>132.83675751999999</v>
      </c>
      <c r="I3552" s="11">
        <v>0</v>
      </c>
      <c r="J3552" s="11">
        <v>13</v>
      </c>
      <c r="K3552" s="11">
        <v>27.691648158</v>
      </c>
      <c r="L3552" s="11" t="s">
        <v>20</v>
      </c>
      <c r="M3552" s="11" t="s">
        <v>14</v>
      </c>
      <c r="N3552" s="11">
        <f t="shared" si="385"/>
        <v>0</v>
      </c>
      <c r="O3552" s="11">
        <f t="shared" si="386"/>
        <v>0</v>
      </c>
      <c r="P3552" s="11">
        <f t="shared" si="387"/>
        <v>1</v>
      </c>
      <c r="Q3552" s="11">
        <f t="shared" si="388"/>
        <v>0</v>
      </c>
      <c r="R3552" s="11">
        <f t="shared" si="389"/>
        <v>0</v>
      </c>
      <c r="S3552" s="11">
        <f t="shared" si="390"/>
        <v>0</v>
      </c>
      <c r="T3552" s="9">
        <f t="shared" si="391"/>
        <v>0</v>
      </c>
    </row>
    <row r="3553" spans="1:20" ht="15" customHeight="1" x14ac:dyDescent="0.75">
      <c r="A3553" s="10">
        <v>0</v>
      </c>
      <c r="B3553" s="11">
        <v>18700</v>
      </c>
      <c r="C3553" s="11">
        <v>69954</v>
      </c>
      <c r="D3553" s="11">
        <v>104510</v>
      </c>
      <c r="E3553" s="11">
        <v>10</v>
      </c>
      <c r="F3553" s="11">
        <v>0</v>
      </c>
      <c r="G3553" s="11">
        <v>0</v>
      </c>
      <c r="H3553" s="11">
        <v>211.24331121</v>
      </c>
      <c r="I3553" s="11">
        <v>2</v>
      </c>
      <c r="J3553" s="11">
        <v>13</v>
      </c>
      <c r="K3553" s="11">
        <v>33.549858765000003</v>
      </c>
      <c r="L3553" s="11" t="s">
        <v>20</v>
      </c>
      <c r="M3553" s="11" t="s">
        <v>15</v>
      </c>
      <c r="N3553" s="11">
        <f t="shared" si="385"/>
        <v>0</v>
      </c>
      <c r="O3553" s="11">
        <f t="shared" si="386"/>
        <v>0</v>
      </c>
      <c r="P3553" s="11">
        <f t="shared" si="387"/>
        <v>0</v>
      </c>
      <c r="Q3553" s="11">
        <f t="shared" si="388"/>
        <v>1</v>
      </c>
      <c r="R3553" s="11">
        <f t="shared" si="389"/>
        <v>0</v>
      </c>
      <c r="S3553" s="11">
        <f t="shared" si="390"/>
        <v>0</v>
      </c>
      <c r="T3553" s="9">
        <f t="shared" si="391"/>
        <v>0</v>
      </c>
    </row>
    <row r="3554" spans="1:20" ht="15" customHeight="1" x14ac:dyDescent="0.75">
      <c r="A3554" s="10">
        <v>0</v>
      </c>
      <c r="B3554" s="11">
        <v>18700</v>
      </c>
      <c r="C3554" s="11">
        <v>11886</v>
      </c>
      <c r="D3554" s="11">
        <v>63762</v>
      </c>
      <c r="E3554" s="11">
        <v>0</v>
      </c>
      <c r="F3554" s="11">
        <v>0</v>
      </c>
      <c r="G3554" s="11">
        <v>0</v>
      </c>
      <c r="H3554" s="11">
        <v>315.26049949999998</v>
      </c>
      <c r="I3554" s="11">
        <v>0</v>
      </c>
      <c r="J3554" s="11">
        <v>5</v>
      </c>
      <c r="K3554" s="11">
        <v>39.675833586000003</v>
      </c>
      <c r="L3554" s="11" t="s">
        <v>20</v>
      </c>
      <c r="M3554" s="11" t="s">
        <v>16</v>
      </c>
      <c r="N3554" s="11">
        <f t="shared" si="385"/>
        <v>0</v>
      </c>
      <c r="O3554" s="11">
        <f t="shared" si="386"/>
        <v>0</v>
      </c>
      <c r="P3554" s="11">
        <f t="shared" si="387"/>
        <v>0</v>
      </c>
      <c r="Q3554" s="11">
        <f t="shared" si="388"/>
        <v>0</v>
      </c>
      <c r="R3554" s="11">
        <f t="shared" si="389"/>
        <v>1</v>
      </c>
      <c r="S3554" s="11">
        <f t="shared" si="390"/>
        <v>0</v>
      </c>
      <c r="T3554" s="9">
        <f t="shared" si="391"/>
        <v>0</v>
      </c>
    </row>
    <row r="3555" spans="1:20" ht="15" customHeight="1" x14ac:dyDescent="0.75">
      <c r="A3555" s="10">
        <v>0</v>
      </c>
      <c r="B3555" s="11">
        <v>18700</v>
      </c>
      <c r="C3555" s="11">
        <v>47903</v>
      </c>
      <c r="D3555" s="11">
        <v>63933</v>
      </c>
      <c r="E3555" s="11">
        <v>3</v>
      </c>
      <c r="F3555" s="11">
        <v>0</v>
      </c>
      <c r="G3555" s="11">
        <v>0</v>
      </c>
      <c r="H3555" s="11">
        <v>120.41804193999999</v>
      </c>
      <c r="I3555" s="11">
        <v>1</v>
      </c>
      <c r="J3555" s="11">
        <v>17</v>
      </c>
      <c r="K3555" s="11">
        <v>32.977596652999999</v>
      </c>
      <c r="L3555" s="11" t="s">
        <v>13</v>
      </c>
      <c r="M3555" s="11" t="s">
        <v>15</v>
      </c>
      <c r="N3555" s="11">
        <f t="shared" si="385"/>
        <v>1</v>
      </c>
      <c r="O3555" s="11">
        <f t="shared" si="386"/>
        <v>0</v>
      </c>
      <c r="P3555" s="11">
        <f t="shared" si="387"/>
        <v>0</v>
      </c>
      <c r="Q3555" s="11">
        <f t="shared" si="388"/>
        <v>1</v>
      </c>
      <c r="R3555" s="11">
        <f t="shared" si="389"/>
        <v>0</v>
      </c>
      <c r="S3555" s="11">
        <f t="shared" si="390"/>
        <v>0</v>
      </c>
      <c r="T3555" s="9">
        <f t="shared" si="391"/>
        <v>120.41804193999999</v>
      </c>
    </row>
    <row r="3556" spans="1:20" ht="15" customHeight="1" x14ac:dyDescent="0.75">
      <c r="A3556" s="10">
        <v>0</v>
      </c>
      <c r="B3556" s="11">
        <v>18700</v>
      </c>
      <c r="C3556" s="11">
        <v>136790</v>
      </c>
      <c r="D3556" s="11">
        <v>178135</v>
      </c>
      <c r="E3556" s="11">
        <v>12</v>
      </c>
      <c r="F3556" s="11">
        <v>0</v>
      </c>
      <c r="G3556" s="11">
        <v>0</v>
      </c>
      <c r="H3556" s="11">
        <v>246.95441969000001</v>
      </c>
      <c r="I3556" s="11">
        <v>0</v>
      </c>
      <c r="J3556" s="11">
        <v>21</v>
      </c>
      <c r="K3556" s="11">
        <v>30.11861356</v>
      </c>
      <c r="L3556" s="11" t="s">
        <v>20</v>
      </c>
      <c r="M3556" s="11" t="s">
        <v>17</v>
      </c>
      <c r="N3556" s="11">
        <f t="shared" si="385"/>
        <v>0</v>
      </c>
      <c r="O3556" s="11">
        <f t="shared" si="386"/>
        <v>1</v>
      </c>
      <c r="P3556" s="11">
        <f t="shared" si="387"/>
        <v>0</v>
      </c>
      <c r="Q3556" s="11">
        <f t="shared" si="388"/>
        <v>0</v>
      </c>
      <c r="R3556" s="11">
        <f t="shared" si="389"/>
        <v>0</v>
      </c>
      <c r="S3556" s="11">
        <f t="shared" si="390"/>
        <v>0</v>
      </c>
      <c r="T3556" s="9">
        <f t="shared" si="391"/>
        <v>0</v>
      </c>
    </row>
    <row r="3557" spans="1:20" ht="15" customHeight="1" x14ac:dyDescent="0.75">
      <c r="A3557" s="10">
        <v>0</v>
      </c>
      <c r="B3557" s="11">
        <v>18700</v>
      </c>
      <c r="C3557" s="11">
        <v>99003</v>
      </c>
      <c r="D3557" s="11">
        <v>162566</v>
      </c>
      <c r="E3557" s="11"/>
      <c r="F3557" s="11">
        <v>1</v>
      </c>
      <c r="G3557" s="11"/>
      <c r="H3557" s="11">
        <v>252.26379876999999</v>
      </c>
      <c r="I3557" s="11"/>
      <c r="J3557" s="11">
        <v>23</v>
      </c>
      <c r="K3557" s="11">
        <v>39.209039167</v>
      </c>
      <c r="L3557" s="11"/>
      <c r="M3557" s="11" t="s">
        <v>14</v>
      </c>
      <c r="N3557" s="11">
        <f t="shared" si="385"/>
        <v>0</v>
      </c>
      <c r="O3557" s="11">
        <f t="shared" si="386"/>
        <v>0</v>
      </c>
      <c r="P3557" s="11">
        <f t="shared" si="387"/>
        <v>1</v>
      </c>
      <c r="Q3557" s="11">
        <f t="shared" si="388"/>
        <v>0</v>
      </c>
      <c r="R3557" s="11">
        <f t="shared" si="389"/>
        <v>0</v>
      </c>
      <c r="S3557" s="11">
        <f t="shared" si="390"/>
        <v>0</v>
      </c>
      <c r="T3557" s="9">
        <f t="shared" si="391"/>
        <v>0</v>
      </c>
    </row>
    <row r="3558" spans="1:20" ht="15" customHeight="1" x14ac:dyDescent="0.75">
      <c r="A3558" s="10">
        <v>0</v>
      </c>
      <c r="B3558" s="11">
        <v>18700</v>
      </c>
      <c r="C3558" s="11">
        <v>63990</v>
      </c>
      <c r="D3558" s="11">
        <v>94035</v>
      </c>
      <c r="E3558" s="11">
        <v>9</v>
      </c>
      <c r="F3558" s="11">
        <v>0</v>
      </c>
      <c r="G3558" s="11">
        <v>0</v>
      </c>
      <c r="H3558" s="11"/>
      <c r="I3558" s="11">
        <v>0</v>
      </c>
      <c r="J3558" s="11">
        <v>14</v>
      </c>
      <c r="K3558" s="11">
        <v>25.783356591</v>
      </c>
      <c r="L3558" s="11"/>
      <c r="M3558" s="11" t="s">
        <v>18</v>
      </c>
      <c r="N3558" s="11">
        <f t="shared" si="385"/>
        <v>0</v>
      </c>
      <c r="O3558" s="11">
        <f t="shared" si="386"/>
        <v>0</v>
      </c>
      <c r="P3558" s="11">
        <f t="shared" si="387"/>
        <v>0</v>
      </c>
      <c r="Q3558" s="11">
        <f t="shared" si="388"/>
        <v>0</v>
      </c>
      <c r="R3558" s="11">
        <f t="shared" si="389"/>
        <v>0</v>
      </c>
      <c r="S3558" s="11">
        <f t="shared" si="390"/>
        <v>1</v>
      </c>
      <c r="T3558" s="9">
        <f t="shared" si="391"/>
        <v>0</v>
      </c>
    </row>
    <row r="3559" spans="1:20" ht="15" customHeight="1" x14ac:dyDescent="0.75">
      <c r="A3559" s="10">
        <v>0</v>
      </c>
      <c r="B3559" s="11">
        <v>18700</v>
      </c>
      <c r="C3559" s="11">
        <v>110292</v>
      </c>
      <c r="D3559" s="11">
        <v>132953</v>
      </c>
      <c r="E3559" s="11">
        <v>7</v>
      </c>
      <c r="F3559" s="11">
        <v>0</v>
      </c>
      <c r="G3559" s="11">
        <v>0</v>
      </c>
      <c r="H3559" s="11">
        <v>105.42488760000001</v>
      </c>
      <c r="I3559" s="11">
        <v>0</v>
      </c>
      <c r="J3559" s="11">
        <v>14</v>
      </c>
      <c r="K3559" s="11">
        <v>30.552752321</v>
      </c>
      <c r="L3559" s="11" t="s">
        <v>20</v>
      </c>
      <c r="M3559" s="11" t="s">
        <v>18</v>
      </c>
      <c r="N3559" s="11">
        <f t="shared" si="385"/>
        <v>0</v>
      </c>
      <c r="O3559" s="11">
        <f t="shared" si="386"/>
        <v>0</v>
      </c>
      <c r="P3559" s="11">
        <f t="shared" si="387"/>
        <v>0</v>
      </c>
      <c r="Q3559" s="11">
        <f t="shared" si="388"/>
        <v>0</v>
      </c>
      <c r="R3559" s="11">
        <f t="shared" si="389"/>
        <v>0</v>
      </c>
      <c r="S3559" s="11">
        <f t="shared" si="390"/>
        <v>1</v>
      </c>
      <c r="T3559" s="9">
        <f t="shared" si="391"/>
        <v>0</v>
      </c>
    </row>
    <row r="3560" spans="1:20" ht="15" customHeight="1" x14ac:dyDescent="0.75">
      <c r="A3560" s="10">
        <v>0</v>
      </c>
      <c r="B3560" s="11">
        <v>18700</v>
      </c>
      <c r="C3560" s="11">
        <v>50354</v>
      </c>
      <c r="D3560" s="11">
        <v>79011</v>
      </c>
      <c r="E3560" s="11">
        <v>1</v>
      </c>
      <c r="F3560" s="11"/>
      <c r="G3560" s="11">
        <v>1</v>
      </c>
      <c r="H3560" s="11">
        <v>290.82702956999998</v>
      </c>
      <c r="I3560" s="11">
        <v>1</v>
      </c>
      <c r="J3560" s="11">
        <v>10</v>
      </c>
      <c r="K3560" s="11">
        <v>35.139034361</v>
      </c>
      <c r="L3560" s="11" t="s">
        <v>20</v>
      </c>
      <c r="M3560" s="11" t="s">
        <v>14</v>
      </c>
      <c r="N3560" s="11">
        <f t="shared" si="385"/>
        <v>0</v>
      </c>
      <c r="O3560" s="11">
        <f t="shared" si="386"/>
        <v>0</v>
      </c>
      <c r="P3560" s="11">
        <f t="shared" si="387"/>
        <v>1</v>
      </c>
      <c r="Q3560" s="11">
        <f t="shared" si="388"/>
        <v>0</v>
      </c>
      <c r="R3560" s="11">
        <f t="shared" si="389"/>
        <v>0</v>
      </c>
      <c r="S3560" s="11">
        <f t="shared" si="390"/>
        <v>0</v>
      </c>
      <c r="T3560" s="9">
        <f t="shared" si="391"/>
        <v>0</v>
      </c>
    </row>
    <row r="3561" spans="1:20" ht="15" customHeight="1" x14ac:dyDescent="0.75">
      <c r="A3561" s="10">
        <v>0</v>
      </c>
      <c r="B3561" s="11">
        <v>18700</v>
      </c>
      <c r="C3561" s="11">
        <v>68196</v>
      </c>
      <c r="D3561" s="11">
        <v>89641</v>
      </c>
      <c r="E3561" s="11">
        <v>0</v>
      </c>
      <c r="F3561" s="11">
        <v>2</v>
      </c>
      <c r="G3561" s="11">
        <v>1</v>
      </c>
      <c r="H3561" s="11">
        <v>112.97604123000001</v>
      </c>
      <c r="I3561" s="11">
        <v>1</v>
      </c>
      <c r="J3561" s="11">
        <v>26</v>
      </c>
      <c r="K3561" s="11">
        <v>34.414621627999999</v>
      </c>
      <c r="L3561" s="11" t="s">
        <v>20</v>
      </c>
      <c r="M3561" s="11" t="s">
        <v>14</v>
      </c>
      <c r="N3561" s="11">
        <f t="shared" si="385"/>
        <v>0</v>
      </c>
      <c r="O3561" s="11">
        <f t="shared" si="386"/>
        <v>0</v>
      </c>
      <c r="P3561" s="11">
        <f t="shared" si="387"/>
        <v>1</v>
      </c>
      <c r="Q3561" s="11">
        <f t="shared" si="388"/>
        <v>0</v>
      </c>
      <c r="R3561" s="11">
        <f t="shared" si="389"/>
        <v>0</v>
      </c>
      <c r="S3561" s="11">
        <f t="shared" si="390"/>
        <v>0</v>
      </c>
      <c r="T3561" s="9">
        <f t="shared" si="391"/>
        <v>0</v>
      </c>
    </row>
    <row r="3562" spans="1:20" ht="15" customHeight="1" x14ac:dyDescent="0.75">
      <c r="A3562" s="10">
        <v>0</v>
      </c>
      <c r="B3562" s="11">
        <v>18700</v>
      </c>
      <c r="C3562" s="11">
        <v>93210</v>
      </c>
      <c r="D3562" s="11">
        <v>109980</v>
      </c>
      <c r="E3562" s="11">
        <v>7</v>
      </c>
      <c r="F3562" s="11">
        <v>0</v>
      </c>
      <c r="G3562" s="11">
        <v>0</v>
      </c>
      <c r="H3562" s="11">
        <v>145.48592651000001</v>
      </c>
      <c r="I3562" s="11">
        <v>2</v>
      </c>
      <c r="J3562" s="11">
        <v>20</v>
      </c>
      <c r="K3562" s="11">
        <v>22.496235518999999</v>
      </c>
      <c r="L3562" s="11" t="s">
        <v>20</v>
      </c>
      <c r="M3562" s="11" t="s">
        <v>18</v>
      </c>
      <c r="N3562" s="11">
        <f t="shared" si="385"/>
        <v>0</v>
      </c>
      <c r="O3562" s="11">
        <f t="shared" si="386"/>
        <v>0</v>
      </c>
      <c r="P3562" s="11">
        <f t="shared" si="387"/>
        <v>0</v>
      </c>
      <c r="Q3562" s="11">
        <f t="shared" si="388"/>
        <v>0</v>
      </c>
      <c r="R3562" s="11">
        <f t="shared" si="389"/>
        <v>0</v>
      </c>
      <c r="S3562" s="11">
        <f t="shared" si="390"/>
        <v>1</v>
      </c>
      <c r="T3562" s="9">
        <f t="shared" si="391"/>
        <v>0</v>
      </c>
    </row>
    <row r="3563" spans="1:20" ht="15" customHeight="1" x14ac:dyDescent="0.75">
      <c r="A3563" s="10">
        <v>1</v>
      </c>
      <c r="B3563" s="11">
        <v>18700</v>
      </c>
      <c r="C3563" s="11">
        <v>70562</v>
      </c>
      <c r="D3563" s="11">
        <v>91223</v>
      </c>
      <c r="E3563" s="11">
        <v>27</v>
      </c>
      <c r="F3563" s="11">
        <v>0</v>
      </c>
      <c r="G3563" s="11">
        <v>2</v>
      </c>
      <c r="H3563" s="11">
        <v>112.71036805999999</v>
      </c>
      <c r="I3563" s="11">
        <v>4</v>
      </c>
      <c r="J3563" s="11">
        <v>35</v>
      </c>
      <c r="K3563" s="11">
        <v>64.272476897999994</v>
      </c>
      <c r="L3563" s="11" t="s">
        <v>20</v>
      </c>
      <c r="M3563" s="11" t="s">
        <v>14</v>
      </c>
      <c r="N3563" s="11">
        <f t="shared" si="385"/>
        <v>0</v>
      </c>
      <c r="O3563" s="11">
        <f t="shared" si="386"/>
        <v>0</v>
      </c>
      <c r="P3563" s="11">
        <f t="shared" si="387"/>
        <v>1</v>
      </c>
      <c r="Q3563" s="11">
        <f t="shared" si="388"/>
        <v>0</v>
      </c>
      <c r="R3563" s="11">
        <f t="shared" si="389"/>
        <v>0</v>
      </c>
      <c r="S3563" s="11">
        <f t="shared" si="390"/>
        <v>0</v>
      </c>
      <c r="T3563" s="9">
        <f t="shared" si="391"/>
        <v>0</v>
      </c>
    </row>
    <row r="3564" spans="1:20" ht="15" customHeight="1" x14ac:dyDescent="0.75">
      <c r="A3564" s="10">
        <v>0</v>
      </c>
      <c r="B3564" s="11">
        <v>18700</v>
      </c>
      <c r="C3564" s="11">
        <v>66197</v>
      </c>
      <c r="D3564" s="11">
        <v>83151</v>
      </c>
      <c r="E3564" s="11">
        <v>12</v>
      </c>
      <c r="F3564" s="11">
        <v>0</v>
      </c>
      <c r="G3564" s="11">
        <v>2</v>
      </c>
      <c r="H3564" s="11">
        <v>157.94598178000001</v>
      </c>
      <c r="I3564" s="11">
        <v>0</v>
      </c>
      <c r="J3564" s="11">
        <v>14</v>
      </c>
      <c r="K3564" s="11">
        <v>29.349485795</v>
      </c>
      <c r="L3564" s="11" t="s">
        <v>13</v>
      </c>
      <c r="M3564" s="11" t="s">
        <v>18</v>
      </c>
      <c r="N3564" s="11">
        <f t="shared" si="385"/>
        <v>1</v>
      </c>
      <c r="O3564" s="11">
        <f t="shared" si="386"/>
        <v>0</v>
      </c>
      <c r="P3564" s="11">
        <f t="shared" si="387"/>
        <v>0</v>
      </c>
      <c r="Q3564" s="11">
        <f t="shared" si="388"/>
        <v>0</v>
      </c>
      <c r="R3564" s="11">
        <f t="shared" si="389"/>
        <v>0</v>
      </c>
      <c r="S3564" s="11">
        <f t="shared" si="390"/>
        <v>1</v>
      </c>
      <c r="T3564" s="9">
        <f t="shared" si="391"/>
        <v>157.94598178000001</v>
      </c>
    </row>
    <row r="3565" spans="1:20" ht="15" customHeight="1" x14ac:dyDescent="0.75">
      <c r="A3565" s="10">
        <v>0</v>
      </c>
      <c r="B3565" s="11">
        <v>18700</v>
      </c>
      <c r="C3565" s="11">
        <v>66891</v>
      </c>
      <c r="D3565" s="11">
        <v>94454</v>
      </c>
      <c r="E3565" s="11">
        <v>0</v>
      </c>
      <c r="F3565" s="11">
        <v>0</v>
      </c>
      <c r="G3565" s="11">
        <v>0</v>
      </c>
      <c r="H3565" s="11">
        <v>160.71128200999999</v>
      </c>
      <c r="I3565" s="11">
        <v>3</v>
      </c>
      <c r="J3565" s="11">
        <v>20</v>
      </c>
      <c r="K3565" s="11">
        <v>32.784193504999998</v>
      </c>
      <c r="L3565" s="11" t="s">
        <v>20</v>
      </c>
      <c r="M3565" s="11" t="s">
        <v>15</v>
      </c>
      <c r="N3565" s="11">
        <f t="shared" si="385"/>
        <v>0</v>
      </c>
      <c r="O3565" s="11">
        <f t="shared" si="386"/>
        <v>0</v>
      </c>
      <c r="P3565" s="11">
        <f t="shared" si="387"/>
        <v>0</v>
      </c>
      <c r="Q3565" s="11">
        <f t="shared" si="388"/>
        <v>1</v>
      </c>
      <c r="R3565" s="11">
        <f t="shared" si="389"/>
        <v>0</v>
      </c>
      <c r="S3565" s="11">
        <f t="shared" si="390"/>
        <v>0</v>
      </c>
      <c r="T3565" s="9">
        <f t="shared" si="391"/>
        <v>0</v>
      </c>
    </row>
    <row r="3566" spans="1:20" ht="15" customHeight="1" x14ac:dyDescent="0.75">
      <c r="A3566" s="10">
        <v>1</v>
      </c>
      <c r="B3566" s="11">
        <v>18700</v>
      </c>
      <c r="C3566" s="11">
        <v>66003</v>
      </c>
      <c r="D3566" s="11">
        <v>82410</v>
      </c>
      <c r="E3566" s="11">
        <v>0</v>
      </c>
      <c r="F3566" s="11">
        <v>1</v>
      </c>
      <c r="G3566" s="11">
        <v>0</v>
      </c>
      <c r="H3566" s="11">
        <v>85.773807570000002</v>
      </c>
      <c r="I3566" s="11">
        <v>1</v>
      </c>
      <c r="J3566" s="11">
        <v>23</v>
      </c>
      <c r="K3566" s="11">
        <v>51.517385302000001</v>
      </c>
      <c r="L3566" s="11" t="s">
        <v>20</v>
      </c>
      <c r="M3566" s="11" t="s">
        <v>17</v>
      </c>
      <c r="N3566" s="11">
        <f t="shared" si="385"/>
        <v>0</v>
      </c>
      <c r="O3566" s="11">
        <f t="shared" si="386"/>
        <v>1</v>
      </c>
      <c r="P3566" s="11">
        <f t="shared" si="387"/>
        <v>0</v>
      </c>
      <c r="Q3566" s="11">
        <f t="shared" si="388"/>
        <v>0</v>
      </c>
      <c r="R3566" s="11">
        <f t="shared" si="389"/>
        <v>0</v>
      </c>
      <c r="S3566" s="11">
        <f t="shared" si="390"/>
        <v>0</v>
      </c>
      <c r="T3566" s="9">
        <f t="shared" si="391"/>
        <v>0</v>
      </c>
    </row>
    <row r="3567" spans="1:20" ht="15" customHeight="1" x14ac:dyDescent="0.75">
      <c r="A3567" s="10">
        <v>0</v>
      </c>
      <c r="B3567" s="11">
        <v>18700</v>
      </c>
      <c r="C3567" s="11">
        <v>45365</v>
      </c>
      <c r="D3567" s="11">
        <v>71853</v>
      </c>
      <c r="E3567" s="11">
        <v>7</v>
      </c>
      <c r="F3567" s="11">
        <v>0</v>
      </c>
      <c r="G3567" s="11">
        <v>0</v>
      </c>
      <c r="H3567" s="11">
        <v>98.456484435999997</v>
      </c>
      <c r="I3567" s="11">
        <v>3</v>
      </c>
      <c r="J3567" s="11">
        <v>15</v>
      </c>
      <c r="K3567" s="11">
        <v>41.388747586999997</v>
      </c>
      <c r="L3567" s="11" t="s">
        <v>20</v>
      </c>
      <c r="M3567" s="11" t="s">
        <v>14</v>
      </c>
      <c r="N3567" s="11">
        <f t="shared" si="385"/>
        <v>0</v>
      </c>
      <c r="O3567" s="11">
        <f t="shared" si="386"/>
        <v>0</v>
      </c>
      <c r="P3567" s="11">
        <f t="shared" si="387"/>
        <v>1</v>
      </c>
      <c r="Q3567" s="11">
        <f t="shared" si="388"/>
        <v>0</v>
      </c>
      <c r="R3567" s="11">
        <f t="shared" si="389"/>
        <v>0</v>
      </c>
      <c r="S3567" s="11">
        <f t="shared" si="390"/>
        <v>0</v>
      </c>
      <c r="T3567" s="9">
        <f t="shared" si="391"/>
        <v>0</v>
      </c>
    </row>
    <row r="3568" spans="1:20" ht="15" customHeight="1" x14ac:dyDescent="0.75">
      <c r="A3568" s="10">
        <v>0</v>
      </c>
      <c r="B3568" s="11">
        <v>18700</v>
      </c>
      <c r="C3568" s="11">
        <v>59929</v>
      </c>
      <c r="D3568" s="11">
        <v>89526</v>
      </c>
      <c r="E3568" s="11">
        <v>0</v>
      </c>
      <c r="F3568" s="11">
        <v>0</v>
      </c>
      <c r="G3568" s="11">
        <v>0</v>
      </c>
      <c r="H3568" s="11">
        <v>64.454725277999998</v>
      </c>
      <c r="I3568" s="11">
        <v>0</v>
      </c>
      <c r="J3568" s="11">
        <v>22</v>
      </c>
      <c r="K3568" s="11">
        <v>35.087348646999999</v>
      </c>
      <c r="L3568" s="11" t="s">
        <v>20</v>
      </c>
      <c r="M3568" s="11" t="s">
        <v>15</v>
      </c>
      <c r="N3568" s="11">
        <f t="shared" si="385"/>
        <v>0</v>
      </c>
      <c r="O3568" s="11">
        <f t="shared" si="386"/>
        <v>0</v>
      </c>
      <c r="P3568" s="11">
        <f t="shared" si="387"/>
        <v>0</v>
      </c>
      <c r="Q3568" s="11">
        <f t="shared" si="388"/>
        <v>1</v>
      </c>
      <c r="R3568" s="11">
        <f t="shared" si="389"/>
        <v>0</v>
      </c>
      <c r="S3568" s="11">
        <f t="shared" si="390"/>
        <v>0</v>
      </c>
      <c r="T3568" s="9">
        <f t="shared" si="391"/>
        <v>0</v>
      </c>
    </row>
    <row r="3569" spans="1:20" ht="15" customHeight="1" x14ac:dyDescent="0.75">
      <c r="A3569" s="10">
        <v>0</v>
      </c>
      <c r="B3569" s="11">
        <v>18700</v>
      </c>
      <c r="C3569" s="11">
        <v>87958</v>
      </c>
      <c r="D3569" s="11">
        <v>114696</v>
      </c>
      <c r="E3569" s="11">
        <v>20</v>
      </c>
      <c r="F3569" s="11">
        <v>0</v>
      </c>
      <c r="G3569" s="11">
        <v>0</v>
      </c>
      <c r="H3569" s="11">
        <v>301.91229490000001</v>
      </c>
      <c r="I3569" s="11">
        <v>0</v>
      </c>
      <c r="J3569" s="11">
        <v>17</v>
      </c>
      <c r="K3569" s="11">
        <v>24.415219692000001</v>
      </c>
      <c r="L3569" s="11" t="s">
        <v>20</v>
      </c>
      <c r="M3569" s="11" t="s">
        <v>14</v>
      </c>
      <c r="N3569" s="11">
        <f t="shared" si="385"/>
        <v>0</v>
      </c>
      <c r="O3569" s="11">
        <f t="shared" si="386"/>
        <v>0</v>
      </c>
      <c r="P3569" s="11">
        <f t="shared" si="387"/>
        <v>1</v>
      </c>
      <c r="Q3569" s="11">
        <f t="shared" si="388"/>
        <v>0</v>
      </c>
      <c r="R3569" s="11">
        <f t="shared" si="389"/>
        <v>0</v>
      </c>
      <c r="S3569" s="11">
        <f t="shared" si="390"/>
        <v>0</v>
      </c>
      <c r="T3569" s="9">
        <f t="shared" si="391"/>
        <v>0</v>
      </c>
    </row>
    <row r="3570" spans="1:20" ht="15" customHeight="1" x14ac:dyDescent="0.75">
      <c r="A3570" s="10">
        <v>0</v>
      </c>
      <c r="B3570" s="11">
        <v>18700</v>
      </c>
      <c r="C3570" s="11">
        <v>118208</v>
      </c>
      <c r="D3570" s="11">
        <v>130216</v>
      </c>
      <c r="E3570" s="11">
        <v>14</v>
      </c>
      <c r="F3570" s="11">
        <v>0</v>
      </c>
      <c r="G3570" s="11">
        <v>0</v>
      </c>
      <c r="H3570" s="11">
        <v>190.95732454</v>
      </c>
      <c r="I3570" s="11">
        <v>0</v>
      </c>
      <c r="J3570" s="11">
        <v>17</v>
      </c>
      <c r="K3570" s="11">
        <v>40.748234633000003</v>
      </c>
      <c r="L3570" s="11" t="s">
        <v>20</v>
      </c>
      <c r="M3570" s="11"/>
      <c r="N3570" s="11">
        <f t="shared" si="385"/>
        <v>0</v>
      </c>
      <c r="O3570" s="11">
        <f t="shared" si="386"/>
        <v>0</v>
      </c>
      <c r="P3570" s="11">
        <f t="shared" si="387"/>
        <v>0</v>
      </c>
      <c r="Q3570" s="11">
        <f t="shared" si="388"/>
        <v>0</v>
      </c>
      <c r="R3570" s="11">
        <f t="shared" si="389"/>
        <v>0</v>
      </c>
      <c r="S3570" s="11">
        <f t="shared" si="390"/>
        <v>0</v>
      </c>
      <c r="T3570" s="9">
        <f t="shared" si="391"/>
        <v>0</v>
      </c>
    </row>
    <row r="3571" spans="1:20" ht="15" customHeight="1" x14ac:dyDescent="0.75">
      <c r="A3571" s="10">
        <v>0</v>
      </c>
      <c r="B3571" s="11">
        <v>18700</v>
      </c>
      <c r="C3571" s="11">
        <v>39821</v>
      </c>
      <c r="D3571" s="11">
        <v>60672</v>
      </c>
      <c r="E3571" s="11">
        <v>26</v>
      </c>
      <c r="F3571" s="11">
        <v>0</v>
      </c>
      <c r="G3571" s="11">
        <v>0</v>
      </c>
      <c r="H3571" s="11">
        <v>243.86876301999999</v>
      </c>
      <c r="I3571" s="11">
        <v>0</v>
      </c>
      <c r="J3571" s="11">
        <v>14</v>
      </c>
      <c r="K3571" s="11">
        <v>23.359280559999998</v>
      </c>
      <c r="L3571" s="11" t="s">
        <v>13</v>
      </c>
      <c r="M3571" s="11" t="s">
        <v>14</v>
      </c>
      <c r="N3571" s="11">
        <f t="shared" si="385"/>
        <v>1</v>
      </c>
      <c r="O3571" s="11">
        <f t="shared" si="386"/>
        <v>0</v>
      </c>
      <c r="P3571" s="11">
        <f t="shared" si="387"/>
        <v>1</v>
      </c>
      <c r="Q3571" s="11">
        <f t="shared" si="388"/>
        <v>0</v>
      </c>
      <c r="R3571" s="11">
        <f t="shared" si="389"/>
        <v>0</v>
      </c>
      <c r="S3571" s="11">
        <f t="shared" si="390"/>
        <v>0</v>
      </c>
      <c r="T3571" s="9">
        <f t="shared" si="391"/>
        <v>243.86876301999999</v>
      </c>
    </row>
    <row r="3572" spans="1:20" ht="15" customHeight="1" x14ac:dyDescent="0.75">
      <c r="A3572" s="10">
        <v>0</v>
      </c>
      <c r="B3572" s="11">
        <v>18800</v>
      </c>
      <c r="C3572" s="11">
        <v>110098</v>
      </c>
      <c r="D3572" s="11">
        <v>120662</v>
      </c>
      <c r="E3572" s="11">
        <v>0</v>
      </c>
      <c r="F3572" s="11">
        <v>0</v>
      </c>
      <c r="G3572" s="11">
        <v>0</v>
      </c>
      <c r="H3572" s="11">
        <v>122.16982106</v>
      </c>
      <c r="I3572" s="11">
        <v>1</v>
      </c>
      <c r="J3572" s="11">
        <v>21</v>
      </c>
      <c r="K3572" s="11">
        <v>39.322315408000001</v>
      </c>
      <c r="L3572" s="11" t="s">
        <v>20</v>
      </c>
      <c r="M3572" s="11" t="s">
        <v>14</v>
      </c>
      <c r="N3572" s="11">
        <f t="shared" si="385"/>
        <v>0</v>
      </c>
      <c r="O3572" s="11">
        <f t="shared" si="386"/>
        <v>0</v>
      </c>
      <c r="P3572" s="11">
        <f t="shared" si="387"/>
        <v>1</v>
      </c>
      <c r="Q3572" s="11">
        <f t="shared" si="388"/>
        <v>0</v>
      </c>
      <c r="R3572" s="11">
        <f t="shared" si="389"/>
        <v>0</v>
      </c>
      <c r="S3572" s="11">
        <f t="shared" si="390"/>
        <v>0</v>
      </c>
      <c r="T3572" s="9">
        <f t="shared" si="391"/>
        <v>0</v>
      </c>
    </row>
    <row r="3573" spans="1:20" ht="15" customHeight="1" x14ac:dyDescent="0.75">
      <c r="A3573" s="10">
        <v>0</v>
      </c>
      <c r="B3573" s="11">
        <v>18800</v>
      </c>
      <c r="C3573" s="11">
        <v>77025</v>
      </c>
      <c r="D3573" s="11">
        <v>103322</v>
      </c>
      <c r="E3573" s="11">
        <v>8</v>
      </c>
      <c r="F3573" s="11">
        <v>0</v>
      </c>
      <c r="G3573" s="11">
        <v>0</v>
      </c>
      <c r="H3573" s="11">
        <v>87.133722098000007</v>
      </c>
      <c r="I3573" s="11">
        <v>0</v>
      </c>
      <c r="J3573" s="11">
        <v>15</v>
      </c>
      <c r="K3573" s="11">
        <v>33.405896837999997</v>
      </c>
      <c r="L3573" s="11" t="s">
        <v>13</v>
      </c>
      <c r="M3573" s="11" t="s">
        <v>18</v>
      </c>
      <c r="N3573" s="11">
        <f t="shared" si="385"/>
        <v>1</v>
      </c>
      <c r="O3573" s="11">
        <f t="shared" si="386"/>
        <v>0</v>
      </c>
      <c r="P3573" s="11">
        <f t="shared" si="387"/>
        <v>0</v>
      </c>
      <c r="Q3573" s="11">
        <f t="shared" si="388"/>
        <v>0</v>
      </c>
      <c r="R3573" s="11">
        <f t="shared" si="389"/>
        <v>0</v>
      </c>
      <c r="S3573" s="11">
        <f t="shared" si="390"/>
        <v>1</v>
      </c>
      <c r="T3573" s="9">
        <f t="shared" si="391"/>
        <v>87.133722098000007</v>
      </c>
    </row>
    <row r="3574" spans="1:20" ht="15" customHeight="1" x14ac:dyDescent="0.75">
      <c r="A3574" s="10">
        <v>0</v>
      </c>
      <c r="B3574" s="11">
        <v>18800</v>
      </c>
      <c r="C3574" s="11">
        <v>70102</v>
      </c>
      <c r="D3574" s="11">
        <v>99841</v>
      </c>
      <c r="E3574" s="11">
        <v>10</v>
      </c>
      <c r="F3574" s="11">
        <v>0</v>
      </c>
      <c r="G3574" s="11">
        <v>0</v>
      </c>
      <c r="H3574" s="11">
        <v>68.168572871999999</v>
      </c>
      <c r="I3574" s="11">
        <v>0</v>
      </c>
      <c r="J3574" s="11">
        <v>16</v>
      </c>
      <c r="K3574" s="11">
        <v>32.853794362000002</v>
      </c>
      <c r="L3574" s="11" t="s">
        <v>13</v>
      </c>
      <c r="M3574" s="11" t="s">
        <v>18</v>
      </c>
      <c r="N3574" s="11">
        <f t="shared" si="385"/>
        <v>1</v>
      </c>
      <c r="O3574" s="11">
        <f t="shared" si="386"/>
        <v>0</v>
      </c>
      <c r="P3574" s="11">
        <f t="shared" si="387"/>
        <v>0</v>
      </c>
      <c r="Q3574" s="11">
        <f t="shared" si="388"/>
        <v>0</v>
      </c>
      <c r="R3574" s="11">
        <f t="shared" si="389"/>
        <v>0</v>
      </c>
      <c r="S3574" s="11">
        <f t="shared" si="390"/>
        <v>1</v>
      </c>
      <c r="T3574" s="9">
        <f t="shared" si="391"/>
        <v>68.168572871999999</v>
      </c>
    </row>
    <row r="3575" spans="1:20" ht="15" customHeight="1" x14ac:dyDescent="0.75">
      <c r="A3575" s="10">
        <v>1</v>
      </c>
      <c r="B3575" s="11">
        <v>18800</v>
      </c>
      <c r="C3575" s="11">
        <v>67666</v>
      </c>
      <c r="D3575" s="11">
        <v>167619</v>
      </c>
      <c r="E3575" s="11">
        <v>14</v>
      </c>
      <c r="F3575" s="11">
        <v>0</v>
      </c>
      <c r="G3575" s="11">
        <v>0</v>
      </c>
      <c r="H3575" s="11">
        <v>135.95180823000001</v>
      </c>
      <c r="I3575" s="11">
        <v>1</v>
      </c>
      <c r="J3575" s="11">
        <v>11</v>
      </c>
      <c r="K3575" s="11">
        <v>47.590528653</v>
      </c>
      <c r="L3575" s="11" t="s">
        <v>13</v>
      </c>
      <c r="M3575" s="11" t="s">
        <v>18</v>
      </c>
      <c r="N3575" s="11">
        <f t="shared" si="385"/>
        <v>1</v>
      </c>
      <c r="O3575" s="11">
        <f t="shared" si="386"/>
        <v>0</v>
      </c>
      <c r="P3575" s="11">
        <f t="shared" si="387"/>
        <v>0</v>
      </c>
      <c r="Q3575" s="11">
        <f t="shared" si="388"/>
        <v>0</v>
      </c>
      <c r="R3575" s="11">
        <f t="shared" si="389"/>
        <v>0</v>
      </c>
      <c r="S3575" s="11">
        <f t="shared" si="390"/>
        <v>1</v>
      </c>
      <c r="T3575" s="9">
        <f t="shared" si="391"/>
        <v>135.95180823000001</v>
      </c>
    </row>
    <row r="3576" spans="1:20" ht="15" customHeight="1" x14ac:dyDescent="0.75">
      <c r="A3576" s="10">
        <v>0</v>
      </c>
      <c r="B3576" s="11">
        <v>18800</v>
      </c>
      <c r="C3576" s="11">
        <v>166737</v>
      </c>
      <c r="D3576" s="11">
        <v>199303</v>
      </c>
      <c r="E3576" s="11">
        <v>9</v>
      </c>
      <c r="F3576" s="11">
        <v>0</v>
      </c>
      <c r="G3576" s="11">
        <v>0</v>
      </c>
      <c r="H3576" s="11">
        <v>270.88268753</v>
      </c>
      <c r="I3576" s="11">
        <v>1</v>
      </c>
      <c r="J3576" s="11">
        <v>38</v>
      </c>
      <c r="K3576" s="11">
        <v>25.532128787000001</v>
      </c>
      <c r="L3576" s="11" t="s">
        <v>20</v>
      </c>
      <c r="M3576" s="11" t="s">
        <v>18</v>
      </c>
      <c r="N3576" s="11">
        <f t="shared" si="385"/>
        <v>0</v>
      </c>
      <c r="O3576" s="11">
        <f t="shared" si="386"/>
        <v>0</v>
      </c>
      <c r="P3576" s="11">
        <f t="shared" si="387"/>
        <v>0</v>
      </c>
      <c r="Q3576" s="11">
        <f t="shared" si="388"/>
        <v>0</v>
      </c>
      <c r="R3576" s="11">
        <f t="shared" si="389"/>
        <v>0</v>
      </c>
      <c r="S3576" s="11">
        <f t="shared" si="390"/>
        <v>1</v>
      </c>
      <c r="T3576" s="9">
        <f t="shared" si="391"/>
        <v>0</v>
      </c>
    </row>
    <row r="3577" spans="1:20" ht="15" customHeight="1" x14ac:dyDescent="0.75">
      <c r="A3577" s="10">
        <v>1</v>
      </c>
      <c r="B3577" s="11">
        <v>18800</v>
      </c>
      <c r="C3577" s="11">
        <v>73396</v>
      </c>
      <c r="D3577" s="11">
        <v>137076</v>
      </c>
      <c r="E3577" s="11">
        <v>18</v>
      </c>
      <c r="F3577" s="11">
        <v>0</v>
      </c>
      <c r="G3577" s="11">
        <v>1</v>
      </c>
      <c r="H3577" s="11">
        <v>163.59204517000001</v>
      </c>
      <c r="I3577" s="11">
        <v>4</v>
      </c>
      <c r="J3577" s="11">
        <v>20</v>
      </c>
      <c r="K3577" s="11">
        <v>40.375372411999997</v>
      </c>
      <c r="L3577" s="11" t="s">
        <v>20</v>
      </c>
      <c r="M3577" s="11" t="s">
        <v>15</v>
      </c>
      <c r="N3577" s="11">
        <f t="shared" si="385"/>
        <v>0</v>
      </c>
      <c r="O3577" s="11">
        <f t="shared" si="386"/>
        <v>0</v>
      </c>
      <c r="P3577" s="11">
        <f t="shared" si="387"/>
        <v>0</v>
      </c>
      <c r="Q3577" s="11">
        <f t="shared" si="388"/>
        <v>1</v>
      </c>
      <c r="R3577" s="11">
        <f t="shared" si="389"/>
        <v>0</v>
      </c>
      <c r="S3577" s="11">
        <f t="shared" si="390"/>
        <v>0</v>
      </c>
      <c r="T3577" s="9">
        <f t="shared" si="391"/>
        <v>0</v>
      </c>
    </row>
    <row r="3578" spans="1:20" ht="15" customHeight="1" x14ac:dyDescent="0.75">
      <c r="A3578" s="10">
        <v>0</v>
      </c>
      <c r="B3578" s="11">
        <v>18800</v>
      </c>
      <c r="C3578" s="11">
        <v>96272</v>
      </c>
      <c r="D3578" s="11">
        <v>163250</v>
      </c>
      <c r="E3578" s="11">
        <v>2</v>
      </c>
      <c r="F3578" s="11">
        <v>0</v>
      </c>
      <c r="G3578" s="11">
        <v>0</v>
      </c>
      <c r="H3578" s="11">
        <v>204.49258592999999</v>
      </c>
      <c r="I3578" s="11">
        <v>1</v>
      </c>
      <c r="J3578" s="11">
        <v>19</v>
      </c>
      <c r="K3578" s="11">
        <v>37.868355391000001</v>
      </c>
      <c r="L3578" s="11" t="s">
        <v>20</v>
      </c>
      <c r="M3578" s="11" t="s">
        <v>17</v>
      </c>
      <c r="N3578" s="11">
        <f t="shared" si="385"/>
        <v>0</v>
      </c>
      <c r="O3578" s="11">
        <f t="shared" si="386"/>
        <v>1</v>
      </c>
      <c r="P3578" s="11">
        <f t="shared" si="387"/>
        <v>0</v>
      </c>
      <c r="Q3578" s="11">
        <f t="shared" si="388"/>
        <v>0</v>
      </c>
      <c r="R3578" s="11">
        <f t="shared" si="389"/>
        <v>0</v>
      </c>
      <c r="S3578" s="11">
        <f t="shared" si="390"/>
        <v>0</v>
      </c>
      <c r="T3578" s="9">
        <f t="shared" si="391"/>
        <v>0</v>
      </c>
    </row>
    <row r="3579" spans="1:20" ht="15" customHeight="1" x14ac:dyDescent="0.75">
      <c r="A3579" s="10">
        <v>0</v>
      </c>
      <c r="B3579" s="11">
        <v>18800</v>
      </c>
      <c r="C3579" s="11">
        <v>98582</v>
      </c>
      <c r="D3579" s="11">
        <v>122597</v>
      </c>
      <c r="E3579" s="11">
        <v>1</v>
      </c>
      <c r="F3579" s="11">
        <v>0</v>
      </c>
      <c r="G3579" s="11">
        <v>0</v>
      </c>
      <c r="H3579" s="11">
        <v>307.52479032999997</v>
      </c>
      <c r="I3579" s="11">
        <v>1</v>
      </c>
      <c r="J3579" s="11">
        <v>20</v>
      </c>
      <c r="K3579" s="11">
        <v>39.394168925000002</v>
      </c>
      <c r="L3579" s="11" t="s">
        <v>13</v>
      </c>
      <c r="M3579" s="11" t="s">
        <v>17</v>
      </c>
      <c r="N3579" s="11">
        <f t="shared" si="385"/>
        <v>1</v>
      </c>
      <c r="O3579" s="11">
        <f t="shared" si="386"/>
        <v>1</v>
      </c>
      <c r="P3579" s="11">
        <f t="shared" si="387"/>
        <v>0</v>
      </c>
      <c r="Q3579" s="11">
        <f t="shared" si="388"/>
        <v>0</v>
      </c>
      <c r="R3579" s="11">
        <f t="shared" si="389"/>
        <v>0</v>
      </c>
      <c r="S3579" s="11">
        <f t="shared" si="390"/>
        <v>0</v>
      </c>
      <c r="T3579" s="9">
        <f t="shared" si="391"/>
        <v>307.52479032999997</v>
      </c>
    </row>
    <row r="3580" spans="1:20" ht="15" customHeight="1" x14ac:dyDescent="0.75">
      <c r="A3580" s="10">
        <v>0</v>
      </c>
      <c r="B3580" s="11">
        <v>18800</v>
      </c>
      <c r="C3580" s="11">
        <v>7739</v>
      </c>
      <c r="D3580" s="11">
        <v>65181</v>
      </c>
      <c r="E3580" s="11">
        <v>0</v>
      </c>
      <c r="F3580" s="11">
        <v>0</v>
      </c>
      <c r="G3580" s="11">
        <v>0</v>
      </c>
      <c r="H3580" s="11">
        <v>315.23089754</v>
      </c>
      <c r="I3580" s="11">
        <v>0</v>
      </c>
      <c r="J3580" s="11">
        <v>6</v>
      </c>
      <c r="K3580" s="11">
        <v>37.983557775999998</v>
      </c>
      <c r="L3580" s="11" t="s">
        <v>20</v>
      </c>
      <c r="M3580" s="11" t="s">
        <v>16</v>
      </c>
      <c r="N3580" s="11">
        <f t="shared" si="385"/>
        <v>0</v>
      </c>
      <c r="O3580" s="11">
        <f t="shared" si="386"/>
        <v>0</v>
      </c>
      <c r="P3580" s="11">
        <f t="shared" si="387"/>
        <v>0</v>
      </c>
      <c r="Q3580" s="11">
        <f t="shared" si="388"/>
        <v>0</v>
      </c>
      <c r="R3580" s="11">
        <f t="shared" si="389"/>
        <v>1</v>
      </c>
      <c r="S3580" s="11">
        <f t="shared" si="390"/>
        <v>0</v>
      </c>
      <c r="T3580" s="9">
        <f t="shared" si="391"/>
        <v>0</v>
      </c>
    </row>
    <row r="3581" spans="1:20" ht="15" customHeight="1" x14ac:dyDescent="0.75">
      <c r="A3581" s="10">
        <v>0</v>
      </c>
      <c r="B3581" s="11">
        <v>18800</v>
      </c>
      <c r="C3581" s="11">
        <v>66562</v>
      </c>
      <c r="D3581" s="11">
        <v>90325</v>
      </c>
      <c r="E3581" s="11">
        <v>0</v>
      </c>
      <c r="F3581" s="11">
        <v>1</v>
      </c>
      <c r="G3581" s="11">
        <v>1</v>
      </c>
      <c r="H3581" s="11">
        <v>112.90326219000001</v>
      </c>
      <c r="I3581" s="11">
        <v>2</v>
      </c>
      <c r="J3581" s="11">
        <v>25</v>
      </c>
      <c r="K3581" s="11">
        <v>33.162271480999998</v>
      </c>
      <c r="L3581" s="11" t="s">
        <v>20</v>
      </c>
      <c r="M3581" s="11" t="s">
        <v>14</v>
      </c>
      <c r="N3581" s="11">
        <f t="shared" si="385"/>
        <v>0</v>
      </c>
      <c r="O3581" s="11">
        <f t="shared" si="386"/>
        <v>0</v>
      </c>
      <c r="P3581" s="11">
        <f t="shared" si="387"/>
        <v>1</v>
      </c>
      <c r="Q3581" s="11">
        <f t="shared" si="388"/>
        <v>0</v>
      </c>
      <c r="R3581" s="11">
        <f t="shared" si="389"/>
        <v>0</v>
      </c>
      <c r="S3581" s="11">
        <f t="shared" si="390"/>
        <v>0</v>
      </c>
      <c r="T3581" s="9">
        <f t="shared" si="391"/>
        <v>0</v>
      </c>
    </row>
    <row r="3582" spans="1:20" ht="15" customHeight="1" x14ac:dyDescent="0.75">
      <c r="A3582" s="10">
        <v>1</v>
      </c>
      <c r="B3582" s="11">
        <v>18800</v>
      </c>
      <c r="C3582" s="11">
        <v>63836</v>
      </c>
      <c r="D3582" s="11">
        <v>87000</v>
      </c>
      <c r="E3582" s="11">
        <v>8</v>
      </c>
      <c r="F3582" s="11">
        <v>2</v>
      </c>
      <c r="G3582" s="11">
        <v>1</v>
      </c>
      <c r="H3582" s="11">
        <v>110.56666667</v>
      </c>
      <c r="I3582" s="11">
        <v>2</v>
      </c>
      <c r="J3582" s="11">
        <v>33</v>
      </c>
      <c r="K3582" s="11"/>
      <c r="L3582" s="11" t="s">
        <v>20</v>
      </c>
      <c r="M3582" s="11" t="s">
        <v>14</v>
      </c>
      <c r="N3582" s="11">
        <f t="shared" si="385"/>
        <v>0</v>
      </c>
      <c r="O3582" s="11">
        <f t="shared" si="386"/>
        <v>0</v>
      </c>
      <c r="P3582" s="11">
        <f t="shared" si="387"/>
        <v>1</v>
      </c>
      <c r="Q3582" s="11">
        <f t="shared" si="388"/>
        <v>0</v>
      </c>
      <c r="R3582" s="11">
        <f t="shared" si="389"/>
        <v>0</v>
      </c>
      <c r="S3582" s="11">
        <f t="shared" si="390"/>
        <v>0</v>
      </c>
      <c r="T3582" s="9">
        <f t="shared" si="391"/>
        <v>0</v>
      </c>
    </row>
    <row r="3583" spans="1:20" ht="15" customHeight="1" x14ac:dyDescent="0.75">
      <c r="A3583" s="10">
        <v>0</v>
      </c>
      <c r="B3583" s="11">
        <v>18800</v>
      </c>
      <c r="C3583" s="11">
        <v>102120</v>
      </c>
      <c r="D3583" s="11">
        <v>165302</v>
      </c>
      <c r="E3583" s="11"/>
      <c r="F3583" s="11">
        <v>0</v>
      </c>
      <c r="G3583" s="11"/>
      <c r="H3583" s="11">
        <v>274.11292608999997</v>
      </c>
      <c r="I3583" s="11"/>
      <c r="J3583" s="11">
        <v>24</v>
      </c>
      <c r="K3583" s="11">
        <v>40.105029842</v>
      </c>
      <c r="L3583" s="11"/>
      <c r="M3583" s="11" t="s">
        <v>14</v>
      </c>
      <c r="N3583" s="11">
        <f t="shared" si="385"/>
        <v>0</v>
      </c>
      <c r="O3583" s="11">
        <f t="shared" si="386"/>
        <v>0</v>
      </c>
      <c r="P3583" s="11">
        <f t="shared" si="387"/>
        <v>1</v>
      </c>
      <c r="Q3583" s="11">
        <f t="shared" si="388"/>
        <v>0</v>
      </c>
      <c r="R3583" s="11">
        <f t="shared" si="389"/>
        <v>0</v>
      </c>
      <c r="S3583" s="11">
        <f t="shared" si="390"/>
        <v>0</v>
      </c>
      <c r="T3583" s="9">
        <f t="shared" si="391"/>
        <v>0</v>
      </c>
    </row>
    <row r="3584" spans="1:20" ht="15" customHeight="1" x14ac:dyDescent="0.75">
      <c r="A3584" s="10">
        <v>0</v>
      </c>
      <c r="B3584" s="11">
        <v>18800</v>
      </c>
      <c r="C3584" s="11">
        <v>91731</v>
      </c>
      <c r="D3584" s="11">
        <v>125902</v>
      </c>
      <c r="E3584" s="11">
        <v>24</v>
      </c>
      <c r="F3584" s="11">
        <v>0</v>
      </c>
      <c r="G3584" s="11">
        <v>0</v>
      </c>
      <c r="H3584" s="11">
        <v>276.72742490000002</v>
      </c>
      <c r="I3584" s="11">
        <v>2</v>
      </c>
      <c r="J3584" s="11">
        <v>16</v>
      </c>
      <c r="K3584" s="11">
        <v>32.294304005000001</v>
      </c>
      <c r="L3584" s="11" t="s">
        <v>20</v>
      </c>
      <c r="M3584" s="11" t="s">
        <v>15</v>
      </c>
      <c r="N3584" s="11">
        <f t="shared" si="385"/>
        <v>0</v>
      </c>
      <c r="O3584" s="11">
        <f t="shared" si="386"/>
        <v>0</v>
      </c>
      <c r="P3584" s="11">
        <f t="shared" si="387"/>
        <v>0</v>
      </c>
      <c r="Q3584" s="11">
        <f t="shared" si="388"/>
        <v>1</v>
      </c>
      <c r="R3584" s="11">
        <f t="shared" si="389"/>
        <v>0</v>
      </c>
      <c r="S3584" s="11">
        <f t="shared" si="390"/>
        <v>0</v>
      </c>
      <c r="T3584" s="9">
        <f t="shared" si="391"/>
        <v>0</v>
      </c>
    </row>
    <row r="3585" spans="1:20" ht="15" customHeight="1" x14ac:dyDescent="0.75">
      <c r="A3585" s="10">
        <v>0</v>
      </c>
      <c r="B3585" s="11">
        <v>18800</v>
      </c>
      <c r="C3585" s="11">
        <v>22782</v>
      </c>
      <c r="D3585" s="11">
        <v>60590</v>
      </c>
      <c r="E3585" s="11">
        <v>8</v>
      </c>
      <c r="F3585" s="11">
        <v>0</v>
      </c>
      <c r="G3585" s="11">
        <v>0</v>
      </c>
      <c r="H3585" s="11">
        <v>198.87639548000001</v>
      </c>
      <c r="I3585" s="11">
        <v>0</v>
      </c>
      <c r="J3585" s="11">
        <v>13</v>
      </c>
      <c r="K3585" s="11">
        <v>30.329929987</v>
      </c>
      <c r="L3585" s="11" t="s">
        <v>13</v>
      </c>
      <c r="M3585" s="11" t="s">
        <v>18</v>
      </c>
      <c r="N3585" s="11">
        <f t="shared" si="385"/>
        <v>1</v>
      </c>
      <c r="O3585" s="11">
        <f t="shared" si="386"/>
        <v>0</v>
      </c>
      <c r="P3585" s="11">
        <f t="shared" si="387"/>
        <v>0</v>
      </c>
      <c r="Q3585" s="11">
        <f t="shared" si="388"/>
        <v>0</v>
      </c>
      <c r="R3585" s="11">
        <f t="shared" si="389"/>
        <v>0</v>
      </c>
      <c r="S3585" s="11">
        <f t="shared" si="390"/>
        <v>1</v>
      </c>
      <c r="T3585" s="9">
        <f t="shared" si="391"/>
        <v>198.87639548000001</v>
      </c>
    </row>
    <row r="3586" spans="1:20" ht="15" customHeight="1" x14ac:dyDescent="0.75">
      <c r="A3586" s="10">
        <v>0</v>
      </c>
      <c r="B3586" s="11">
        <v>18800</v>
      </c>
      <c r="C3586" s="11">
        <v>88828</v>
      </c>
      <c r="D3586" s="11">
        <v>116683</v>
      </c>
      <c r="E3586" s="11">
        <v>6</v>
      </c>
      <c r="F3586" s="11">
        <v>0</v>
      </c>
      <c r="G3586" s="11">
        <v>0</v>
      </c>
      <c r="H3586" s="11">
        <v>141.84139798000001</v>
      </c>
      <c r="I3586" s="11">
        <v>1</v>
      </c>
      <c r="J3586" s="11">
        <v>20</v>
      </c>
      <c r="K3586" s="11">
        <v>21.679278339</v>
      </c>
      <c r="L3586" s="11" t="s">
        <v>20</v>
      </c>
      <c r="M3586" s="11" t="s">
        <v>18</v>
      </c>
      <c r="N3586" s="11">
        <f t="shared" si="385"/>
        <v>0</v>
      </c>
      <c r="O3586" s="11">
        <f t="shared" si="386"/>
        <v>0</v>
      </c>
      <c r="P3586" s="11">
        <f t="shared" si="387"/>
        <v>0</v>
      </c>
      <c r="Q3586" s="11">
        <f t="shared" si="388"/>
        <v>0</v>
      </c>
      <c r="R3586" s="11">
        <f t="shared" si="389"/>
        <v>0</v>
      </c>
      <c r="S3586" s="11">
        <f t="shared" si="390"/>
        <v>1</v>
      </c>
      <c r="T3586" s="9">
        <f t="shared" si="391"/>
        <v>0</v>
      </c>
    </row>
    <row r="3587" spans="1:20" ht="15" customHeight="1" x14ac:dyDescent="0.75">
      <c r="A3587" s="10">
        <v>0</v>
      </c>
      <c r="B3587" s="11">
        <v>18900</v>
      </c>
      <c r="C3587" s="11">
        <v>127269</v>
      </c>
      <c r="D3587" s="11">
        <v>203737</v>
      </c>
      <c r="E3587" s="11">
        <v>14</v>
      </c>
      <c r="F3587" s="11">
        <v>0</v>
      </c>
      <c r="G3587" s="11">
        <v>0</v>
      </c>
      <c r="H3587" s="11">
        <v>206.20003675999999</v>
      </c>
      <c r="I3587" s="11">
        <v>0</v>
      </c>
      <c r="J3587" s="11">
        <v>21</v>
      </c>
      <c r="K3587" s="11">
        <v>36.272858358999997</v>
      </c>
      <c r="L3587" s="11" t="s">
        <v>13</v>
      </c>
      <c r="M3587" s="11" t="s">
        <v>18</v>
      </c>
      <c r="N3587" s="11">
        <f t="shared" ref="N3587:N3650" si="392">IF(L3587="HomeImp",1,0)</f>
        <v>1</v>
      </c>
      <c r="O3587" s="11">
        <f t="shared" ref="O3587:O3650" si="393">IF(M3587="Mgr",1,0)</f>
        <v>0</v>
      </c>
      <c r="P3587" s="11">
        <f t="shared" ref="P3587:P3650" si="394">IF(M3587="Other",1,0)</f>
        <v>0</v>
      </c>
      <c r="Q3587" s="11">
        <f t="shared" ref="Q3587:Q3650" si="395">IF(M3587="Office",1,0)</f>
        <v>0</v>
      </c>
      <c r="R3587" s="11">
        <f t="shared" ref="R3587:R3650" si="396">IF(M3587="Sales",1,0)</f>
        <v>0</v>
      </c>
      <c r="S3587" s="11">
        <f t="shared" ref="S3587:S3650" si="397">IF(M3587="ProfExe",1,0)</f>
        <v>1</v>
      </c>
      <c r="T3587" s="9">
        <f t="shared" ref="T3587:T3650" si="398">H3587*N3587</f>
        <v>206.20003675999999</v>
      </c>
    </row>
    <row r="3588" spans="1:20" ht="15" customHeight="1" x14ac:dyDescent="0.75">
      <c r="A3588" s="10">
        <v>0</v>
      </c>
      <c r="B3588" s="11">
        <v>18900</v>
      </c>
      <c r="C3588" s="11"/>
      <c r="D3588" s="11">
        <v>49442</v>
      </c>
      <c r="E3588" s="11">
        <v>2</v>
      </c>
      <c r="F3588" s="11">
        <v>0</v>
      </c>
      <c r="G3588" s="11">
        <v>0</v>
      </c>
      <c r="H3588" s="11">
        <v>76.571848001000006</v>
      </c>
      <c r="I3588" s="11">
        <v>1</v>
      </c>
      <c r="J3588" s="11">
        <v>9</v>
      </c>
      <c r="K3588" s="11">
        <v>38.875986699999999</v>
      </c>
      <c r="L3588" s="11" t="s">
        <v>20</v>
      </c>
      <c r="M3588" s="11" t="s">
        <v>15</v>
      </c>
      <c r="N3588" s="11">
        <f t="shared" si="392"/>
        <v>0</v>
      </c>
      <c r="O3588" s="11">
        <f t="shared" si="393"/>
        <v>0</v>
      </c>
      <c r="P3588" s="11">
        <f t="shared" si="394"/>
        <v>0</v>
      </c>
      <c r="Q3588" s="11">
        <f t="shared" si="395"/>
        <v>1</v>
      </c>
      <c r="R3588" s="11">
        <f t="shared" si="396"/>
        <v>0</v>
      </c>
      <c r="S3588" s="11">
        <f t="shared" si="397"/>
        <v>0</v>
      </c>
      <c r="T3588" s="9">
        <f t="shared" si="398"/>
        <v>0</v>
      </c>
    </row>
    <row r="3589" spans="1:20" ht="15" customHeight="1" x14ac:dyDescent="0.75">
      <c r="A3589" s="10">
        <v>0</v>
      </c>
      <c r="B3589" s="11">
        <v>18900</v>
      </c>
      <c r="C3589" s="11">
        <v>87081</v>
      </c>
      <c r="D3589" s="11">
        <v>115165</v>
      </c>
      <c r="E3589" s="11">
        <v>13</v>
      </c>
      <c r="F3589" s="11">
        <v>0</v>
      </c>
      <c r="G3589" s="11">
        <v>0</v>
      </c>
      <c r="H3589" s="11">
        <v>120.46218617</v>
      </c>
      <c r="I3589" s="11">
        <v>1</v>
      </c>
      <c r="J3589" s="11">
        <v>8</v>
      </c>
      <c r="K3589" s="11">
        <v>34.400376561999998</v>
      </c>
      <c r="L3589" s="11" t="s">
        <v>20</v>
      </c>
      <c r="M3589" s="11" t="s">
        <v>14</v>
      </c>
      <c r="N3589" s="11">
        <f t="shared" si="392"/>
        <v>0</v>
      </c>
      <c r="O3589" s="11">
        <f t="shared" si="393"/>
        <v>0</v>
      </c>
      <c r="P3589" s="11">
        <f t="shared" si="394"/>
        <v>1</v>
      </c>
      <c r="Q3589" s="11">
        <f t="shared" si="395"/>
        <v>0</v>
      </c>
      <c r="R3589" s="11">
        <f t="shared" si="396"/>
        <v>0</v>
      </c>
      <c r="S3589" s="11">
        <f t="shared" si="397"/>
        <v>0</v>
      </c>
      <c r="T3589" s="9">
        <f t="shared" si="398"/>
        <v>0</v>
      </c>
    </row>
    <row r="3590" spans="1:20" ht="15" customHeight="1" x14ac:dyDescent="0.75">
      <c r="A3590" s="10">
        <v>0</v>
      </c>
      <c r="B3590" s="11">
        <v>18900</v>
      </c>
      <c r="C3590" s="11">
        <v>83474</v>
      </c>
      <c r="D3590" s="11">
        <v>104133</v>
      </c>
      <c r="E3590" s="11">
        <v>4</v>
      </c>
      <c r="F3590" s="11">
        <v>0</v>
      </c>
      <c r="G3590" s="11">
        <v>0</v>
      </c>
      <c r="H3590" s="11">
        <v>109.9887849</v>
      </c>
      <c r="I3590" s="11">
        <v>1</v>
      </c>
      <c r="J3590" s="11">
        <v>24</v>
      </c>
      <c r="K3590" s="11">
        <v>38.864019538999997</v>
      </c>
      <c r="L3590" s="11" t="s">
        <v>13</v>
      </c>
      <c r="M3590" s="11" t="s">
        <v>18</v>
      </c>
      <c r="N3590" s="11">
        <f t="shared" si="392"/>
        <v>1</v>
      </c>
      <c r="O3590" s="11">
        <f t="shared" si="393"/>
        <v>0</v>
      </c>
      <c r="P3590" s="11">
        <f t="shared" si="394"/>
        <v>0</v>
      </c>
      <c r="Q3590" s="11">
        <f t="shared" si="395"/>
        <v>0</v>
      </c>
      <c r="R3590" s="11">
        <f t="shared" si="396"/>
        <v>0</v>
      </c>
      <c r="S3590" s="11">
        <f t="shared" si="397"/>
        <v>1</v>
      </c>
      <c r="T3590" s="9">
        <f t="shared" si="398"/>
        <v>109.9887849</v>
      </c>
    </row>
    <row r="3591" spans="1:20" ht="15" customHeight="1" x14ac:dyDescent="0.75">
      <c r="A3591" s="10">
        <v>0</v>
      </c>
      <c r="B3591" s="11">
        <v>18900</v>
      </c>
      <c r="C3591" s="11">
        <v>34583</v>
      </c>
      <c r="D3591" s="11">
        <v>59247</v>
      </c>
      <c r="E3591" s="11">
        <v>15</v>
      </c>
      <c r="F3591" s="11">
        <v>0</v>
      </c>
      <c r="G3591" s="11">
        <v>0</v>
      </c>
      <c r="H3591" s="11">
        <v>89.340627108999996</v>
      </c>
      <c r="I3591" s="11">
        <v>0</v>
      </c>
      <c r="J3591" s="11">
        <v>17</v>
      </c>
      <c r="K3591" s="11">
        <v>39.990188361000001</v>
      </c>
      <c r="L3591" s="11" t="s">
        <v>20</v>
      </c>
      <c r="M3591" s="11" t="s">
        <v>14</v>
      </c>
      <c r="N3591" s="11">
        <f t="shared" si="392"/>
        <v>0</v>
      </c>
      <c r="O3591" s="11">
        <f t="shared" si="393"/>
        <v>0</v>
      </c>
      <c r="P3591" s="11">
        <f t="shared" si="394"/>
        <v>1</v>
      </c>
      <c r="Q3591" s="11">
        <f t="shared" si="395"/>
        <v>0</v>
      </c>
      <c r="R3591" s="11">
        <f t="shared" si="396"/>
        <v>0</v>
      </c>
      <c r="S3591" s="11">
        <f t="shared" si="397"/>
        <v>0</v>
      </c>
      <c r="T3591" s="9">
        <f t="shared" si="398"/>
        <v>0</v>
      </c>
    </row>
    <row r="3592" spans="1:20" ht="15" customHeight="1" x14ac:dyDescent="0.75">
      <c r="A3592" s="10">
        <v>0</v>
      </c>
      <c r="B3592" s="11">
        <v>18900</v>
      </c>
      <c r="C3592" s="11">
        <v>91784</v>
      </c>
      <c r="D3592" s="11">
        <v>117626</v>
      </c>
      <c r="E3592" s="11">
        <v>21</v>
      </c>
      <c r="F3592" s="11">
        <v>0</v>
      </c>
      <c r="G3592" s="11">
        <v>0</v>
      </c>
      <c r="H3592" s="11">
        <v>280.1234728</v>
      </c>
      <c r="I3592" s="11">
        <v>0</v>
      </c>
      <c r="J3592" s="11">
        <v>16</v>
      </c>
      <c r="K3592" s="11">
        <v>25.673021859999999</v>
      </c>
      <c r="L3592" s="11" t="s">
        <v>20</v>
      </c>
      <c r="M3592" s="11" t="s">
        <v>14</v>
      </c>
      <c r="N3592" s="11">
        <f t="shared" si="392"/>
        <v>0</v>
      </c>
      <c r="O3592" s="11">
        <f t="shared" si="393"/>
        <v>0</v>
      </c>
      <c r="P3592" s="11">
        <f t="shared" si="394"/>
        <v>1</v>
      </c>
      <c r="Q3592" s="11">
        <f t="shared" si="395"/>
        <v>0</v>
      </c>
      <c r="R3592" s="11">
        <f t="shared" si="396"/>
        <v>0</v>
      </c>
      <c r="S3592" s="11">
        <f t="shared" si="397"/>
        <v>0</v>
      </c>
      <c r="T3592" s="9">
        <f t="shared" si="398"/>
        <v>0</v>
      </c>
    </row>
    <row r="3593" spans="1:20" ht="15" customHeight="1" x14ac:dyDescent="0.75">
      <c r="A3593" s="10">
        <v>0</v>
      </c>
      <c r="B3593" s="11">
        <v>18900</v>
      </c>
      <c r="C3593" s="11">
        <v>87657</v>
      </c>
      <c r="D3593" s="11">
        <v>117577</v>
      </c>
      <c r="E3593" s="11">
        <v>9</v>
      </c>
      <c r="F3593" s="11">
        <v>0</v>
      </c>
      <c r="G3593" s="11">
        <v>0</v>
      </c>
      <c r="H3593" s="11">
        <v>142.46649495</v>
      </c>
      <c r="I3593" s="11">
        <v>2</v>
      </c>
      <c r="J3593" s="11">
        <v>19</v>
      </c>
      <c r="K3593" s="11">
        <v>39.966181650000003</v>
      </c>
      <c r="L3593" s="11" t="s">
        <v>20</v>
      </c>
      <c r="M3593" s="11" t="s">
        <v>18</v>
      </c>
      <c r="N3593" s="11">
        <f t="shared" si="392"/>
        <v>0</v>
      </c>
      <c r="O3593" s="11">
        <f t="shared" si="393"/>
        <v>0</v>
      </c>
      <c r="P3593" s="11">
        <f t="shared" si="394"/>
        <v>0</v>
      </c>
      <c r="Q3593" s="11">
        <f t="shared" si="395"/>
        <v>0</v>
      </c>
      <c r="R3593" s="11">
        <f t="shared" si="396"/>
        <v>0</v>
      </c>
      <c r="S3593" s="11">
        <f t="shared" si="397"/>
        <v>1</v>
      </c>
      <c r="T3593" s="9">
        <f t="shared" si="398"/>
        <v>0</v>
      </c>
    </row>
    <row r="3594" spans="1:20" ht="15" customHeight="1" x14ac:dyDescent="0.75">
      <c r="A3594" s="10">
        <v>0</v>
      </c>
      <c r="B3594" s="11">
        <v>18900</v>
      </c>
      <c r="C3594" s="11">
        <v>154563</v>
      </c>
      <c r="D3594" s="11">
        <v>198790</v>
      </c>
      <c r="E3594" s="11">
        <v>7</v>
      </c>
      <c r="F3594" s="11">
        <v>0</v>
      </c>
      <c r="G3594" s="11">
        <v>0</v>
      </c>
      <c r="H3594" s="11"/>
      <c r="I3594" s="11">
        <v>1</v>
      </c>
      <c r="J3594" s="11">
        <v>15</v>
      </c>
      <c r="K3594" s="11">
        <v>29.472614459999999</v>
      </c>
      <c r="L3594" s="11" t="s">
        <v>20</v>
      </c>
      <c r="M3594" s="11" t="s">
        <v>14</v>
      </c>
      <c r="N3594" s="11">
        <f t="shared" si="392"/>
        <v>0</v>
      </c>
      <c r="O3594" s="11">
        <f t="shared" si="393"/>
        <v>0</v>
      </c>
      <c r="P3594" s="11">
        <f t="shared" si="394"/>
        <v>1</v>
      </c>
      <c r="Q3594" s="11">
        <f t="shared" si="395"/>
        <v>0</v>
      </c>
      <c r="R3594" s="11">
        <f t="shared" si="396"/>
        <v>0</v>
      </c>
      <c r="S3594" s="11">
        <f t="shared" si="397"/>
        <v>0</v>
      </c>
      <c r="T3594" s="9">
        <f t="shared" si="398"/>
        <v>0</v>
      </c>
    </row>
    <row r="3595" spans="1:20" ht="15" customHeight="1" x14ac:dyDescent="0.75">
      <c r="A3595" s="10">
        <v>1</v>
      </c>
      <c r="B3595" s="11">
        <v>18900</v>
      </c>
      <c r="C3595" s="11">
        <v>51075</v>
      </c>
      <c r="D3595" s="11">
        <v>78045</v>
      </c>
      <c r="E3595" s="11">
        <v>2</v>
      </c>
      <c r="F3595" s="11">
        <v>1</v>
      </c>
      <c r="G3595" s="11">
        <v>5</v>
      </c>
      <c r="H3595" s="11">
        <v>74.091196034000006</v>
      </c>
      <c r="I3595" s="11">
        <v>1</v>
      </c>
      <c r="J3595" s="11">
        <v>15</v>
      </c>
      <c r="K3595" s="11">
        <v>42.198282202000001</v>
      </c>
      <c r="L3595" s="11" t="s">
        <v>20</v>
      </c>
      <c r="M3595" s="11" t="s">
        <v>15</v>
      </c>
      <c r="N3595" s="11">
        <f t="shared" si="392"/>
        <v>0</v>
      </c>
      <c r="O3595" s="11">
        <f t="shared" si="393"/>
        <v>0</v>
      </c>
      <c r="P3595" s="11">
        <f t="shared" si="394"/>
        <v>0</v>
      </c>
      <c r="Q3595" s="11">
        <f t="shared" si="395"/>
        <v>1</v>
      </c>
      <c r="R3595" s="11">
        <f t="shared" si="396"/>
        <v>0</v>
      </c>
      <c r="S3595" s="11">
        <f t="shared" si="397"/>
        <v>0</v>
      </c>
      <c r="T3595" s="9">
        <f t="shared" si="398"/>
        <v>0</v>
      </c>
    </row>
    <row r="3596" spans="1:20" ht="15" customHeight="1" x14ac:dyDescent="0.75">
      <c r="A3596" s="10">
        <v>0</v>
      </c>
      <c r="B3596" s="11">
        <v>18900</v>
      </c>
      <c r="C3596" s="11">
        <v>39727</v>
      </c>
      <c r="D3596" s="11">
        <v>68477</v>
      </c>
      <c r="E3596" s="11">
        <v>11</v>
      </c>
      <c r="F3596" s="11">
        <v>0</v>
      </c>
      <c r="G3596" s="11">
        <v>2</v>
      </c>
      <c r="H3596" s="11">
        <v>134.27984226999999</v>
      </c>
      <c r="I3596" s="11">
        <v>0</v>
      </c>
      <c r="J3596" s="11">
        <v>22</v>
      </c>
      <c r="K3596" s="11">
        <v>40.421199710000003</v>
      </c>
      <c r="L3596" s="11" t="s">
        <v>20</v>
      </c>
      <c r="M3596" s="11" t="s">
        <v>15</v>
      </c>
      <c r="N3596" s="11">
        <f t="shared" si="392"/>
        <v>0</v>
      </c>
      <c r="O3596" s="11">
        <f t="shared" si="393"/>
        <v>0</v>
      </c>
      <c r="P3596" s="11">
        <f t="shared" si="394"/>
        <v>0</v>
      </c>
      <c r="Q3596" s="11">
        <f t="shared" si="395"/>
        <v>1</v>
      </c>
      <c r="R3596" s="11">
        <f t="shared" si="396"/>
        <v>0</v>
      </c>
      <c r="S3596" s="11">
        <f t="shared" si="397"/>
        <v>0</v>
      </c>
      <c r="T3596" s="9">
        <f t="shared" si="398"/>
        <v>0</v>
      </c>
    </row>
    <row r="3597" spans="1:20" ht="15" customHeight="1" x14ac:dyDescent="0.75">
      <c r="A3597" s="10">
        <v>1</v>
      </c>
      <c r="B3597" s="11">
        <v>18900</v>
      </c>
      <c r="C3597" s="11">
        <v>17800</v>
      </c>
      <c r="D3597" s="11">
        <v>40798</v>
      </c>
      <c r="E3597" s="11">
        <v>6</v>
      </c>
      <c r="F3597" s="11">
        <v>2</v>
      </c>
      <c r="G3597" s="11">
        <v>0</v>
      </c>
      <c r="H3597" s="11">
        <v>167.46666667</v>
      </c>
      <c r="I3597" s="11">
        <v>2</v>
      </c>
      <c r="J3597" s="11">
        <v>16</v>
      </c>
      <c r="K3597" s="11"/>
      <c r="L3597" s="11" t="s">
        <v>20</v>
      </c>
      <c r="M3597" s="11" t="s">
        <v>15</v>
      </c>
      <c r="N3597" s="11">
        <f t="shared" si="392"/>
        <v>0</v>
      </c>
      <c r="O3597" s="11">
        <f t="shared" si="393"/>
        <v>0</v>
      </c>
      <c r="P3597" s="11">
        <f t="shared" si="394"/>
        <v>0</v>
      </c>
      <c r="Q3597" s="11">
        <f t="shared" si="395"/>
        <v>1</v>
      </c>
      <c r="R3597" s="11">
        <f t="shared" si="396"/>
        <v>0</v>
      </c>
      <c r="S3597" s="11">
        <f t="shared" si="397"/>
        <v>0</v>
      </c>
      <c r="T3597" s="9">
        <f t="shared" si="398"/>
        <v>0</v>
      </c>
    </row>
    <row r="3598" spans="1:20" ht="15" customHeight="1" x14ac:dyDescent="0.75">
      <c r="A3598" s="10">
        <v>0</v>
      </c>
      <c r="B3598" s="11">
        <v>18900</v>
      </c>
      <c r="C3598" s="11">
        <v>68315</v>
      </c>
      <c r="D3598" s="11">
        <v>98175</v>
      </c>
      <c r="E3598" s="11">
        <v>14</v>
      </c>
      <c r="F3598" s="11">
        <v>0</v>
      </c>
      <c r="G3598" s="11">
        <v>0</v>
      </c>
      <c r="H3598" s="11">
        <v>161.33333332999999</v>
      </c>
      <c r="I3598" s="11">
        <v>0</v>
      </c>
      <c r="J3598" s="11">
        <v>28</v>
      </c>
      <c r="K3598" s="11"/>
      <c r="L3598" s="11" t="s">
        <v>13</v>
      </c>
      <c r="M3598" s="11" t="s">
        <v>17</v>
      </c>
      <c r="N3598" s="11">
        <f t="shared" si="392"/>
        <v>1</v>
      </c>
      <c r="O3598" s="11">
        <f t="shared" si="393"/>
        <v>1</v>
      </c>
      <c r="P3598" s="11">
        <f t="shared" si="394"/>
        <v>0</v>
      </c>
      <c r="Q3598" s="11">
        <f t="shared" si="395"/>
        <v>0</v>
      </c>
      <c r="R3598" s="11">
        <f t="shared" si="396"/>
        <v>0</v>
      </c>
      <c r="S3598" s="11">
        <f t="shared" si="397"/>
        <v>0</v>
      </c>
      <c r="T3598" s="9">
        <f t="shared" si="398"/>
        <v>161.33333332999999</v>
      </c>
    </row>
    <row r="3599" spans="1:20" ht="15" customHeight="1" x14ac:dyDescent="0.75">
      <c r="A3599" s="10">
        <v>0</v>
      </c>
      <c r="B3599" s="11">
        <v>18900</v>
      </c>
      <c r="C3599" s="11">
        <v>127559</v>
      </c>
      <c r="D3599" s="11">
        <v>154545</v>
      </c>
      <c r="E3599" s="11"/>
      <c r="F3599" s="11">
        <v>0</v>
      </c>
      <c r="G3599" s="11">
        <v>0</v>
      </c>
      <c r="H3599" s="11">
        <v>216.66951535000001</v>
      </c>
      <c r="I3599" s="11">
        <v>0</v>
      </c>
      <c r="J3599" s="11">
        <v>18</v>
      </c>
      <c r="K3599" s="11">
        <v>36.915878204000002</v>
      </c>
      <c r="L3599" s="11" t="s">
        <v>20</v>
      </c>
      <c r="M3599" s="11" t="s">
        <v>17</v>
      </c>
      <c r="N3599" s="11">
        <f t="shared" si="392"/>
        <v>0</v>
      </c>
      <c r="O3599" s="11">
        <f t="shared" si="393"/>
        <v>1</v>
      </c>
      <c r="P3599" s="11">
        <f t="shared" si="394"/>
        <v>0</v>
      </c>
      <c r="Q3599" s="11">
        <f t="shared" si="395"/>
        <v>0</v>
      </c>
      <c r="R3599" s="11">
        <f t="shared" si="396"/>
        <v>0</v>
      </c>
      <c r="S3599" s="11">
        <f t="shared" si="397"/>
        <v>0</v>
      </c>
      <c r="T3599" s="9">
        <f t="shared" si="398"/>
        <v>0</v>
      </c>
    </row>
    <row r="3600" spans="1:20" ht="15" customHeight="1" x14ac:dyDescent="0.75">
      <c r="A3600" s="10">
        <v>0</v>
      </c>
      <c r="B3600" s="11">
        <v>18900</v>
      </c>
      <c r="C3600" s="11">
        <v>55238</v>
      </c>
      <c r="D3600" s="11">
        <v>112776</v>
      </c>
      <c r="E3600" s="11">
        <v>16</v>
      </c>
      <c r="F3600" s="11">
        <v>0</v>
      </c>
      <c r="G3600" s="11">
        <v>0</v>
      </c>
      <c r="H3600" s="11">
        <v>251.54939236000001</v>
      </c>
      <c r="I3600" s="11">
        <v>0</v>
      </c>
      <c r="J3600" s="11">
        <v>19</v>
      </c>
      <c r="K3600" s="11">
        <v>25.769499901</v>
      </c>
      <c r="L3600" s="11" t="s">
        <v>20</v>
      </c>
      <c r="M3600" s="11" t="s">
        <v>18</v>
      </c>
      <c r="N3600" s="11">
        <f t="shared" si="392"/>
        <v>0</v>
      </c>
      <c r="O3600" s="11">
        <f t="shared" si="393"/>
        <v>0</v>
      </c>
      <c r="P3600" s="11">
        <f t="shared" si="394"/>
        <v>0</v>
      </c>
      <c r="Q3600" s="11">
        <f t="shared" si="395"/>
        <v>0</v>
      </c>
      <c r="R3600" s="11">
        <f t="shared" si="396"/>
        <v>0</v>
      </c>
      <c r="S3600" s="11">
        <f t="shared" si="397"/>
        <v>1</v>
      </c>
      <c r="T3600" s="9">
        <f t="shared" si="398"/>
        <v>0</v>
      </c>
    </row>
    <row r="3601" spans="1:20" ht="15" customHeight="1" x14ac:dyDescent="0.75">
      <c r="A3601" s="10">
        <v>0</v>
      </c>
      <c r="B3601" s="11">
        <v>18900</v>
      </c>
      <c r="C3601" s="11">
        <v>123206</v>
      </c>
      <c r="D3601" s="11">
        <v>205608</v>
      </c>
      <c r="E3601" s="11">
        <v>4</v>
      </c>
      <c r="F3601" s="11">
        <v>0</v>
      </c>
      <c r="G3601" s="11">
        <v>0</v>
      </c>
      <c r="H3601" s="11">
        <v>201.30237176</v>
      </c>
      <c r="I3601" s="11">
        <v>0</v>
      </c>
      <c r="J3601" s="11">
        <v>17</v>
      </c>
      <c r="K3601" s="11">
        <v>27.527502021</v>
      </c>
      <c r="L3601" s="11" t="s">
        <v>20</v>
      </c>
      <c r="M3601" s="11" t="s">
        <v>14</v>
      </c>
      <c r="N3601" s="11">
        <f t="shared" si="392"/>
        <v>0</v>
      </c>
      <c r="O3601" s="11">
        <f t="shared" si="393"/>
        <v>0</v>
      </c>
      <c r="P3601" s="11">
        <f t="shared" si="394"/>
        <v>1</v>
      </c>
      <c r="Q3601" s="11">
        <f t="shared" si="395"/>
        <v>0</v>
      </c>
      <c r="R3601" s="11">
        <f t="shared" si="396"/>
        <v>0</v>
      </c>
      <c r="S3601" s="11">
        <f t="shared" si="397"/>
        <v>0</v>
      </c>
      <c r="T3601" s="9">
        <f t="shared" si="398"/>
        <v>0</v>
      </c>
    </row>
    <row r="3602" spans="1:20" ht="15" customHeight="1" x14ac:dyDescent="0.75">
      <c r="A3602" s="10">
        <v>1</v>
      </c>
      <c r="B3602" s="11">
        <v>18900</v>
      </c>
      <c r="C3602" s="11"/>
      <c r="D3602" s="11">
        <v>75252</v>
      </c>
      <c r="E3602" s="11"/>
      <c r="F3602" s="11"/>
      <c r="G3602" s="11"/>
      <c r="H3602" s="11"/>
      <c r="I3602" s="11"/>
      <c r="J3602" s="11"/>
      <c r="K3602" s="11">
        <v>42.919604974000002</v>
      </c>
      <c r="L3602" s="11" t="s">
        <v>20</v>
      </c>
      <c r="M3602" s="11"/>
      <c r="N3602" s="11">
        <f t="shared" si="392"/>
        <v>0</v>
      </c>
      <c r="O3602" s="11">
        <f t="shared" si="393"/>
        <v>0</v>
      </c>
      <c r="P3602" s="11">
        <f t="shared" si="394"/>
        <v>0</v>
      </c>
      <c r="Q3602" s="11">
        <f t="shared" si="395"/>
        <v>0</v>
      </c>
      <c r="R3602" s="11">
        <f t="shared" si="396"/>
        <v>0</v>
      </c>
      <c r="S3602" s="11">
        <f t="shared" si="397"/>
        <v>0</v>
      </c>
      <c r="T3602" s="9">
        <f t="shared" si="398"/>
        <v>0</v>
      </c>
    </row>
    <row r="3603" spans="1:20" ht="15" customHeight="1" x14ac:dyDescent="0.75">
      <c r="A3603" s="10">
        <v>0</v>
      </c>
      <c r="B3603" s="11">
        <v>18900</v>
      </c>
      <c r="C3603" s="11">
        <v>100416</v>
      </c>
      <c r="D3603" s="11">
        <v>161147</v>
      </c>
      <c r="E3603" s="11">
        <v>1</v>
      </c>
      <c r="F3603" s="11">
        <v>0</v>
      </c>
      <c r="G3603" s="11">
        <v>0</v>
      </c>
      <c r="H3603" s="11">
        <v>216.09704957</v>
      </c>
      <c r="I3603" s="11">
        <v>1</v>
      </c>
      <c r="J3603" s="11">
        <v>18</v>
      </c>
      <c r="K3603" s="11">
        <v>38.460499882999997</v>
      </c>
      <c r="L3603" s="11" t="s">
        <v>20</v>
      </c>
      <c r="M3603" s="11" t="s">
        <v>17</v>
      </c>
      <c r="N3603" s="11">
        <f t="shared" si="392"/>
        <v>0</v>
      </c>
      <c r="O3603" s="11">
        <f t="shared" si="393"/>
        <v>1</v>
      </c>
      <c r="P3603" s="11">
        <f t="shared" si="394"/>
        <v>0</v>
      </c>
      <c r="Q3603" s="11">
        <f t="shared" si="395"/>
        <v>0</v>
      </c>
      <c r="R3603" s="11">
        <f t="shared" si="396"/>
        <v>0</v>
      </c>
      <c r="S3603" s="11">
        <f t="shared" si="397"/>
        <v>0</v>
      </c>
      <c r="T3603" s="9">
        <f t="shared" si="398"/>
        <v>0</v>
      </c>
    </row>
    <row r="3604" spans="1:20" ht="15" customHeight="1" x14ac:dyDescent="0.75">
      <c r="A3604" s="10">
        <v>0</v>
      </c>
      <c r="B3604" s="11">
        <v>18900</v>
      </c>
      <c r="C3604" s="11">
        <v>44605</v>
      </c>
      <c r="D3604" s="11">
        <v>65489</v>
      </c>
      <c r="E3604" s="11">
        <v>15</v>
      </c>
      <c r="F3604" s="11">
        <v>0</v>
      </c>
      <c r="G3604" s="11">
        <v>0</v>
      </c>
      <c r="H3604" s="11">
        <v>189.00845586</v>
      </c>
      <c r="I3604" s="11">
        <v>0</v>
      </c>
      <c r="J3604" s="11">
        <v>23</v>
      </c>
      <c r="K3604" s="11">
        <v>38.571083270000003</v>
      </c>
      <c r="L3604" s="11" t="s">
        <v>20</v>
      </c>
      <c r="M3604" s="11" t="s">
        <v>18</v>
      </c>
      <c r="N3604" s="11">
        <f t="shared" si="392"/>
        <v>0</v>
      </c>
      <c r="O3604" s="11">
        <f t="shared" si="393"/>
        <v>0</v>
      </c>
      <c r="P3604" s="11">
        <f t="shared" si="394"/>
        <v>0</v>
      </c>
      <c r="Q3604" s="11">
        <f t="shared" si="395"/>
        <v>0</v>
      </c>
      <c r="R3604" s="11">
        <f t="shared" si="396"/>
        <v>0</v>
      </c>
      <c r="S3604" s="11">
        <f t="shared" si="397"/>
        <v>1</v>
      </c>
      <c r="T3604" s="9">
        <f t="shared" si="398"/>
        <v>0</v>
      </c>
    </row>
    <row r="3605" spans="1:20" ht="15" customHeight="1" x14ac:dyDescent="0.75">
      <c r="A3605" s="10">
        <v>0</v>
      </c>
      <c r="B3605" s="11">
        <v>18900</v>
      </c>
      <c r="C3605" s="11">
        <v>69325</v>
      </c>
      <c r="D3605" s="11">
        <v>102438</v>
      </c>
      <c r="E3605" s="11"/>
      <c r="F3605" s="11">
        <v>2</v>
      </c>
      <c r="G3605" s="11">
        <v>1</v>
      </c>
      <c r="H3605" s="11">
        <v>222.65227490999999</v>
      </c>
      <c r="I3605" s="11">
        <v>2</v>
      </c>
      <c r="J3605" s="11">
        <v>13</v>
      </c>
      <c r="K3605" s="11">
        <v>43.524097796</v>
      </c>
      <c r="L3605" s="11" t="s">
        <v>20</v>
      </c>
      <c r="M3605" s="11" t="s">
        <v>14</v>
      </c>
      <c r="N3605" s="11">
        <f t="shared" si="392"/>
        <v>0</v>
      </c>
      <c r="O3605" s="11">
        <f t="shared" si="393"/>
        <v>0</v>
      </c>
      <c r="P3605" s="11">
        <f t="shared" si="394"/>
        <v>1</v>
      </c>
      <c r="Q3605" s="11">
        <f t="shared" si="395"/>
        <v>0</v>
      </c>
      <c r="R3605" s="11">
        <f t="shared" si="396"/>
        <v>0</v>
      </c>
      <c r="S3605" s="11">
        <f t="shared" si="397"/>
        <v>0</v>
      </c>
      <c r="T3605" s="9">
        <f t="shared" si="398"/>
        <v>0</v>
      </c>
    </row>
    <row r="3606" spans="1:20" ht="15" customHeight="1" x14ac:dyDescent="0.75">
      <c r="A3606" s="10">
        <v>1</v>
      </c>
      <c r="B3606" s="11">
        <v>18900</v>
      </c>
      <c r="C3606" s="11">
        <v>61429</v>
      </c>
      <c r="D3606" s="11">
        <v>84990</v>
      </c>
      <c r="E3606" s="11">
        <v>8</v>
      </c>
      <c r="F3606" s="11">
        <v>3</v>
      </c>
      <c r="G3606" s="11">
        <v>1</v>
      </c>
      <c r="H3606" s="11">
        <v>166.17939921000001</v>
      </c>
      <c r="I3606" s="11">
        <v>2</v>
      </c>
      <c r="J3606" s="11">
        <v>64</v>
      </c>
      <c r="K3606" s="11">
        <v>40.436704804999998</v>
      </c>
      <c r="L3606" s="11" t="s">
        <v>20</v>
      </c>
      <c r="M3606" s="11" t="s">
        <v>18</v>
      </c>
      <c r="N3606" s="11">
        <f t="shared" si="392"/>
        <v>0</v>
      </c>
      <c r="O3606" s="11">
        <f t="shared" si="393"/>
        <v>0</v>
      </c>
      <c r="P3606" s="11">
        <f t="shared" si="394"/>
        <v>0</v>
      </c>
      <c r="Q3606" s="11">
        <f t="shared" si="395"/>
        <v>0</v>
      </c>
      <c r="R3606" s="11">
        <f t="shared" si="396"/>
        <v>0</v>
      </c>
      <c r="S3606" s="11">
        <f t="shared" si="397"/>
        <v>1</v>
      </c>
      <c r="T3606" s="9">
        <f t="shared" si="398"/>
        <v>0</v>
      </c>
    </row>
    <row r="3607" spans="1:20" ht="15" customHeight="1" x14ac:dyDescent="0.75">
      <c r="A3607" s="10">
        <v>0</v>
      </c>
      <c r="B3607" s="11">
        <v>18900</v>
      </c>
      <c r="C3607" s="11">
        <v>101289</v>
      </c>
      <c r="D3607" s="11">
        <v>127485</v>
      </c>
      <c r="E3607" s="11">
        <v>0</v>
      </c>
      <c r="F3607" s="11">
        <v>0</v>
      </c>
      <c r="G3607" s="11">
        <v>0</v>
      </c>
      <c r="H3607" s="11">
        <v>319.25081590999997</v>
      </c>
      <c r="I3607" s="11">
        <v>0</v>
      </c>
      <c r="J3607" s="11">
        <v>19</v>
      </c>
      <c r="K3607" s="11">
        <v>42.723232205999999</v>
      </c>
      <c r="L3607" s="11" t="s">
        <v>13</v>
      </c>
      <c r="M3607" s="11" t="s">
        <v>17</v>
      </c>
      <c r="N3607" s="11">
        <f t="shared" si="392"/>
        <v>1</v>
      </c>
      <c r="O3607" s="11">
        <f t="shared" si="393"/>
        <v>1</v>
      </c>
      <c r="P3607" s="11">
        <f t="shared" si="394"/>
        <v>0</v>
      </c>
      <c r="Q3607" s="11">
        <f t="shared" si="395"/>
        <v>0</v>
      </c>
      <c r="R3607" s="11">
        <f t="shared" si="396"/>
        <v>0</v>
      </c>
      <c r="S3607" s="11">
        <f t="shared" si="397"/>
        <v>0</v>
      </c>
      <c r="T3607" s="9">
        <f t="shared" si="398"/>
        <v>319.25081590999997</v>
      </c>
    </row>
    <row r="3608" spans="1:20" ht="15" customHeight="1" x14ac:dyDescent="0.75">
      <c r="A3608" s="10">
        <v>0</v>
      </c>
      <c r="B3608" s="11">
        <v>18900</v>
      </c>
      <c r="C3608" s="11">
        <v>52640</v>
      </c>
      <c r="D3608" s="11">
        <v>113391</v>
      </c>
      <c r="E3608" s="11">
        <v>16</v>
      </c>
      <c r="F3608" s="11">
        <v>0</v>
      </c>
      <c r="G3608" s="11">
        <v>0</v>
      </c>
      <c r="H3608" s="11">
        <v>257.52379661999998</v>
      </c>
      <c r="I3608" s="11">
        <v>0</v>
      </c>
      <c r="J3608" s="11">
        <v>19</v>
      </c>
      <c r="K3608" s="11">
        <v>27.792323705000001</v>
      </c>
      <c r="L3608" s="11" t="s">
        <v>20</v>
      </c>
      <c r="M3608" s="11" t="s">
        <v>18</v>
      </c>
      <c r="N3608" s="11">
        <f t="shared" si="392"/>
        <v>0</v>
      </c>
      <c r="O3608" s="11">
        <f t="shared" si="393"/>
        <v>0</v>
      </c>
      <c r="P3608" s="11">
        <f t="shared" si="394"/>
        <v>0</v>
      </c>
      <c r="Q3608" s="11">
        <f t="shared" si="395"/>
        <v>0</v>
      </c>
      <c r="R3608" s="11">
        <f t="shared" si="396"/>
        <v>0</v>
      </c>
      <c r="S3608" s="11">
        <f t="shared" si="397"/>
        <v>1</v>
      </c>
      <c r="T3608" s="9">
        <f t="shared" si="398"/>
        <v>0</v>
      </c>
    </row>
    <row r="3609" spans="1:20" ht="15" customHeight="1" x14ac:dyDescent="0.75">
      <c r="A3609" s="10">
        <v>0</v>
      </c>
      <c r="B3609" s="11">
        <v>18900</v>
      </c>
      <c r="C3609" s="11">
        <v>103130</v>
      </c>
      <c r="D3609" s="11">
        <v>120119</v>
      </c>
      <c r="E3609" s="11">
        <v>7</v>
      </c>
      <c r="F3609" s="11">
        <v>0</v>
      </c>
      <c r="G3609" s="11">
        <v>0</v>
      </c>
      <c r="H3609" s="11">
        <v>292.75174270000002</v>
      </c>
      <c r="I3609" s="11">
        <v>1</v>
      </c>
      <c r="J3609" s="11">
        <v>19</v>
      </c>
      <c r="K3609" s="11">
        <v>30.681688913999999</v>
      </c>
      <c r="L3609" s="11" t="s">
        <v>20</v>
      </c>
      <c r="M3609" s="11" t="s">
        <v>14</v>
      </c>
      <c r="N3609" s="11">
        <f t="shared" si="392"/>
        <v>0</v>
      </c>
      <c r="O3609" s="11">
        <f t="shared" si="393"/>
        <v>0</v>
      </c>
      <c r="P3609" s="11">
        <f t="shared" si="394"/>
        <v>1</v>
      </c>
      <c r="Q3609" s="11">
        <f t="shared" si="395"/>
        <v>0</v>
      </c>
      <c r="R3609" s="11">
        <f t="shared" si="396"/>
        <v>0</v>
      </c>
      <c r="S3609" s="11">
        <f t="shared" si="397"/>
        <v>0</v>
      </c>
      <c r="T3609" s="9">
        <f t="shared" si="398"/>
        <v>0</v>
      </c>
    </row>
    <row r="3610" spans="1:20" ht="15" customHeight="1" x14ac:dyDescent="0.75">
      <c r="A3610" s="10">
        <v>0</v>
      </c>
      <c r="B3610" s="11">
        <v>18900</v>
      </c>
      <c r="C3610" s="11">
        <v>64290</v>
      </c>
      <c r="D3610" s="11">
        <v>87837</v>
      </c>
      <c r="E3610" s="11">
        <v>2</v>
      </c>
      <c r="F3610" s="11">
        <v>0</v>
      </c>
      <c r="G3610" s="11">
        <v>0</v>
      </c>
      <c r="H3610" s="11">
        <v>309.00545799000002</v>
      </c>
      <c r="I3610" s="11">
        <v>3</v>
      </c>
      <c r="J3610" s="11">
        <v>15</v>
      </c>
      <c r="K3610" s="11">
        <v>42.168358482999999</v>
      </c>
      <c r="L3610" s="11" t="s">
        <v>20</v>
      </c>
      <c r="M3610" s="11" t="s">
        <v>14</v>
      </c>
      <c r="N3610" s="11">
        <f t="shared" si="392"/>
        <v>0</v>
      </c>
      <c r="O3610" s="11">
        <f t="shared" si="393"/>
        <v>0</v>
      </c>
      <c r="P3610" s="11">
        <f t="shared" si="394"/>
        <v>1</v>
      </c>
      <c r="Q3610" s="11">
        <f t="shared" si="395"/>
        <v>0</v>
      </c>
      <c r="R3610" s="11">
        <f t="shared" si="396"/>
        <v>0</v>
      </c>
      <c r="S3610" s="11">
        <f t="shared" si="397"/>
        <v>0</v>
      </c>
      <c r="T3610" s="9">
        <f t="shared" si="398"/>
        <v>0</v>
      </c>
    </row>
    <row r="3611" spans="1:20" ht="15" customHeight="1" x14ac:dyDescent="0.75">
      <c r="A3611" s="10">
        <v>0</v>
      </c>
      <c r="B3611" s="11">
        <v>18900</v>
      </c>
      <c r="C3611" s="11">
        <v>82537</v>
      </c>
      <c r="D3611" s="11">
        <v>117610</v>
      </c>
      <c r="E3611" s="11">
        <v>16</v>
      </c>
      <c r="F3611" s="11">
        <v>0</v>
      </c>
      <c r="G3611" s="11">
        <v>0</v>
      </c>
      <c r="H3611" s="11">
        <v>233.84853473999999</v>
      </c>
      <c r="I3611" s="11">
        <v>5</v>
      </c>
      <c r="J3611" s="11">
        <v>30</v>
      </c>
      <c r="K3611" s="11">
        <v>39.064892966999999</v>
      </c>
      <c r="L3611" s="11" t="s">
        <v>20</v>
      </c>
      <c r="M3611" s="11" t="s">
        <v>17</v>
      </c>
      <c r="N3611" s="11">
        <f t="shared" si="392"/>
        <v>0</v>
      </c>
      <c r="O3611" s="11">
        <f t="shared" si="393"/>
        <v>1</v>
      </c>
      <c r="P3611" s="11">
        <f t="shared" si="394"/>
        <v>0</v>
      </c>
      <c r="Q3611" s="11">
        <f t="shared" si="395"/>
        <v>0</v>
      </c>
      <c r="R3611" s="11">
        <f t="shared" si="396"/>
        <v>0</v>
      </c>
      <c r="S3611" s="11">
        <f t="shared" si="397"/>
        <v>0</v>
      </c>
      <c r="T3611" s="9">
        <f t="shared" si="398"/>
        <v>0</v>
      </c>
    </row>
    <row r="3612" spans="1:20" ht="15" customHeight="1" x14ac:dyDescent="0.75">
      <c r="A3612" s="10">
        <v>0</v>
      </c>
      <c r="B3612" s="11">
        <v>19000</v>
      </c>
      <c r="C3612" s="11">
        <v>52157</v>
      </c>
      <c r="D3612" s="11">
        <v>157459</v>
      </c>
      <c r="E3612" s="11">
        <v>19</v>
      </c>
      <c r="F3612" s="11">
        <v>0</v>
      </c>
      <c r="G3612" s="11">
        <v>0</v>
      </c>
      <c r="H3612" s="11">
        <v>248.72353315999999</v>
      </c>
      <c r="I3612" s="11">
        <v>0</v>
      </c>
      <c r="J3612" s="11">
        <v>28</v>
      </c>
      <c r="K3612" s="11">
        <v>21.920198460000002</v>
      </c>
      <c r="L3612" s="11" t="s">
        <v>20</v>
      </c>
      <c r="M3612" s="11" t="s">
        <v>18</v>
      </c>
      <c r="N3612" s="11">
        <f t="shared" si="392"/>
        <v>0</v>
      </c>
      <c r="O3612" s="11">
        <f t="shared" si="393"/>
        <v>0</v>
      </c>
      <c r="P3612" s="11">
        <f t="shared" si="394"/>
        <v>0</v>
      </c>
      <c r="Q3612" s="11">
        <f t="shared" si="395"/>
        <v>0</v>
      </c>
      <c r="R3612" s="11">
        <f t="shared" si="396"/>
        <v>0</v>
      </c>
      <c r="S3612" s="11">
        <f t="shared" si="397"/>
        <v>1</v>
      </c>
      <c r="T3612" s="9">
        <f t="shared" si="398"/>
        <v>0</v>
      </c>
    </row>
    <row r="3613" spans="1:20" ht="15" customHeight="1" x14ac:dyDescent="0.75">
      <c r="A3613" s="10">
        <v>0</v>
      </c>
      <c r="B3613" s="11">
        <v>19000</v>
      </c>
      <c r="C3613" s="11">
        <v>62356</v>
      </c>
      <c r="D3613" s="11">
        <v>92299</v>
      </c>
      <c r="E3613" s="11">
        <v>0</v>
      </c>
      <c r="F3613" s="11">
        <v>0</v>
      </c>
      <c r="G3613" s="11">
        <v>0</v>
      </c>
      <c r="H3613" s="11">
        <v>60.294143175000002</v>
      </c>
      <c r="I3613" s="11">
        <v>0</v>
      </c>
      <c r="J3613" s="11">
        <v>23</v>
      </c>
      <c r="K3613" s="11">
        <v>34.816959504000003</v>
      </c>
      <c r="L3613" s="11" t="s">
        <v>20</v>
      </c>
      <c r="M3613" s="11" t="s">
        <v>15</v>
      </c>
      <c r="N3613" s="11">
        <f t="shared" si="392"/>
        <v>0</v>
      </c>
      <c r="O3613" s="11">
        <f t="shared" si="393"/>
        <v>0</v>
      </c>
      <c r="P3613" s="11">
        <f t="shared" si="394"/>
        <v>0</v>
      </c>
      <c r="Q3613" s="11">
        <f t="shared" si="395"/>
        <v>1</v>
      </c>
      <c r="R3613" s="11">
        <f t="shared" si="396"/>
        <v>0</v>
      </c>
      <c r="S3613" s="11">
        <f t="shared" si="397"/>
        <v>0</v>
      </c>
      <c r="T3613" s="9">
        <f t="shared" si="398"/>
        <v>0</v>
      </c>
    </row>
    <row r="3614" spans="1:20" ht="15" customHeight="1" x14ac:dyDescent="0.75">
      <c r="A3614" s="10">
        <v>0</v>
      </c>
      <c r="B3614" s="11">
        <v>19000</v>
      </c>
      <c r="C3614" s="11">
        <v>7524</v>
      </c>
      <c r="D3614" s="11">
        <v>28639</v>
      </c>
      <c r="E3614" s="11"/>
      <c r="F3614" s="11">
        <v>0</v>
      </c>
      <c r="G3614" s="11">
        <v>0</v>
      </c>
      <c r="H3614" s="11">
        <v>60.328252745</v>
      </c>
      <c r="I3614" s="11">
        <v>1</v>
      </c>
      <c r="J3614" s="11">
        <v>18</v>
      </c>
      <c r="K3614" s="11">
        <v>42.358461482000003</v>
      </c>
      <c r="L3614" s="11" t="s">
        <v>20</v>
      </c>
      <c r="M3614" s="11" t="s">
        <v>14</v>
      </c>
      <c r="N3614" s="11">
        <f t="shared" si="392"/>
        <v>0</v>
      </c>
      <c r="O3614" s="11">
        <f t="shared" si="393"/>
        <v>0</v>
      </c>
      <c r="P3614" s="11">
        <f t="shared" si="394"/>
        <v>1</v>
      </c>
      <c r="Q3614" s="11">
        <f t="shared" si="395"/>
        <v>0</v>
      </c>
      <c r="R3614" s="11">
        <f t="shared" si="396"/>
        <v>0</v>
      </c>
      <c r="S3614" s="11">
        <f t="shared" si="397"/>
        <v>0</v>
      </c>
      <c r="T3614" s="9">
        <f t="shared" si="398"/>
        <v>0</v>
      </c>
    </row>
    <row r="3615" spans="1:20" ht="15" customHeight="1" x14ac:dyDescent="0.75">
      <c r="A3615" s="10">
        <v>0</v>
      </c>
      <c r="B3615" s="11">
        <v>19000</v>
      </c>
      <c r="C3615" s="11">
        <v>43479</v>
      </c>
      <c r="D3615" s="11">
        <v>78631</v>
      </c>
      <c r="E3615" s="11">
        <v>1</v>
      </c>
      <c r="F3615" s="11"/>
      <c r="G3615" s="11">
        <v>1</v>
      </c>
      <c r="H3615" s="11">
        <v>301.40369147000001</v>
      </c>
      <c r="I3615" s="11">
        <v>1</v>
      </c>
      <c r="J3615" s="11">
        <v>10</v>
      </c>
      <c r="K3615" s="11">
        <v>38.253096874999997</v>
      </c>
      <c r="L3615" s="11" t="s">
        <v>20</v>
      </c>
      <c r="M3615" s="11" t="s">
        <v>14</v>
      </c>
      <c r="N3615" s="11">
        <f t="shared" si="392"/>
        <v>0</v>
      </c>
      <c r="O3615" s="11">
        <f t="shared" si="393"/>
        <v>0</v>
      </c>
      <c r="P3615" s="11">
        <f t="shared" si="394"/>
        <v>1</v>
      </c>
      <c r="Q3615" s="11">
        <f t="shared" si="395"/>
        <v>0</v>
      </c>
      <c r="R3615" s="11">
        <f t="shared" si="396"/>
        <v>0</v>
      </c>
      <c r="S3615" s="11">
        <f t="shared" si="397"/>
        <v>0</v>
      </c>
      <c r="T3615" s="9">
        <f t="shared" si="398"/>
        <v>0</v>
      </c>
    </row>
    <row r="3616" spans="1:20" ht="15" customHeight="1" x14ac:dyDescent="0.75">
      <c r="A3616" s="10">
        <v>0</v>
      </c>
      <c r="B3616" s="11">
        <v>19000</v>
      </c>
      <c r="C3616" s="11">
        <v>172108</v>
      </c>
      <c r="D3616" s="11">
        <v>195892</v>
      </c>
      <c r="E3616" s="11">
        <v>10</v>
      </c>
      <c r="F3616" s="11">
        <v>0</v>
      </c>
      <c r="G3616" s="11">
        <v>0</v>
      </c>
      <c r="H3616" s="11">
        <v>276.76334062000001</v>
      </c>
      <c r="I3616" s="11">
        <v>0</v>
      </c>
      <c r="J3616" s="11">
        <v>38</v>
      </c>
      <c r="K3616" s="11">
        <v>24.475689896999999</v>
      </c>
      <c r="L3616" s="11" t="s">
        <v>20</v>
      </c>
      <c r="M3616" s="11" t="s">
        <v>18</v>
      </c>
      <c r="N3616" s="11">
        <f t="shared" si="392"/>
        <v>0</v>
      </c>
      <c r="O3616" s="11">
        <f t="shared" si="393"/>
        <v>0</v>
      </c>
      <c r="P3616" s="11">
        <f t="shared" si="394"/>
        <v>0</v>
      </c>
      <c r="Q3616" s="11">
        <f t="shared" si="395"/>
        <v>0</v>
      </c>
      <c r="R3616" s="11">
        <f t="shared" si="396"/>
        <v>0</v>
      </c>
      <c r="S3616" s="11">
        <f t="shared" si="397"/>
        <v>1</v>
      </c>
      <c r="T3616" s="9">
        <f t="shared" si="398"/>
        <v>0</v>
      </c>
    </row>
    <row r="3617" spans="1:20" ht="15" customHeight="1" x14ac:dyDescent="0.75">
      <c r="A3617" s="10">
        <v>0</v>
      </c>
      <c r="B3617" s="11">
        <v>19000</v>
      </c>
      <c r="C3617" s="11">
        <v>130291</v>
      </c>
      <c r="D3617" s="11">
        <v>168187</v>
      </c>
      <c r="E3617" s="11">
        <v>3</v>
      </c>
      <c r="F3617" s="11">
        <v>0</v>
      </c>
      <c r="G3617" s="11">
        <v>0</v>
      </c>
      <c r="H3617" s="11">
        <v>140.68934288</v>
      </c>
      <c r="I3617" s="11">
        <v>0</v>
      </c>
      <c r="J3617" s="11">
        <v>20</v>
      </c>
      <c r="K3617" s="11">
        <v>24.788150207000001</v>
      </c>
      <c r="L3617" s="11" t="s">
        <v>20</v>
      </c>
      <c r="M3617" s="11" t="s">
        <v>15</v>
      </c>
      <c r="N3617" s="11">
        <f t="shared" si="392"/>
        <v>0</v>
      </c>
      <c r="O3617" s="11">
        <f t="shared" si="393"/>
        <v>0</v>
      </c>
      <c r="P3617" s="11">
        <f t="shared" si="394"/>
        <v>0</v>
      </c>
      <c r="Q3617" s="11">
        <f t="shared" si="395"/>
        <v>1</v>
      </c>
      <c r="R3617" s="11">
        <f t="shared" si="396"/>
        <v>0</v>
      </c>
      <c r="S3617" s="11">
        <f t="shared" si="397"/>
        <v>0</v>
      </c>
      <c r="T3617" s="9">
        <f t="shared" si="398"/>
        <v>0</v>
      </c>
    </row>
    <row r="3618" spans="1:20" ht="15" customHeight="1" x14ac:dyDescent="0.75">
      <c r="A3618" s="10">
        <v>0</v>
      </c>
      <c r="B3618" s="11">
        <v>19000</v>
      </c>
      <c r="C3618" s="11">
        <v>167104</v>
      </c>
      <c r="D3618" s="11">
        <v>200184</v>
      </c>
      <c r="E3618" s="11">
        <v>9</v>
      </c>
      <c r="F3618" s="11">
        <v>0</v>
      </c>
      <c r="G3618" s="11">
        <v>0</v>
      </c>
      <c r="H3618" s="11">
        <v>256.64834361999999</v>
      </c>
      <c r="I3618" s="11">
        <v>0</v>
      </c>
      <c r="J3618" s="11">
        <v>38</v>
      </c>
      <c r="K3618" s="11">
        <v>23.668678492000002</v>
      </c>
      <c r="L3618" s="11" t="s">
        <v>20</v>
      </c>
      <c r="M3618" s="11" t="s">
        <v>18</v>
      </c>
      <c r="N3618" s="11">
        <f t="shared" si="392"/>
        <v>0</v>
      </c>
      <c r="O3618" s="11">
        <f t="shared" si="393"/>
        <v>0</v>
      </c>
      <c r="P3618" s="11">
        <f t="shared" si="394"/>
        <v>0</v>
      </c>
      <c r="Q3618" s="11">
        <f t="shared" si="395"/>
        <v>0</v>
      </c>
      <c r="R3618" s="11">
        <f t="shared" si="396"/>
        <v>0</v>
      </c>
      <c r="S3618" s="11">
        <f t="shared" si="397"/>
        <v>1</v>
      </c>
      <c r="T3618" s="9">
        <f t="shared" si="398"/>
        <v>0</v>
      </c>
    </row>
    <row r="3619" spans="1:20" ht="15" customHeight="1" x14ac:dyDescent="0.75">
      <c r="A3619" s="10">
        <v>0</v>
      </c>
      <c r="B3619" s="11">
        <v>19000</v>
      </c>
      <c r="C3619" s="11">
        <v>22236</v>
      </c>
      <c r="D3619" s="11">
        <v>169461</v>
      </c>
      <c r="E3619" s="11">
        <v>7</v>
      </c>
      <c r="F3619" s="11">
        <v>0</v>
      </c>
      <c r="G3619" s="11">
        <v>0</v>
      </c>
      <c r="H3619" s="11">
        <v>296.08019368999999</v>
      </c>
      <c r="I3619" s="11">
        <v>0</v>
      </c>
      <c r="J3619" s="11">
        <v>27</v>
      </c>
      <c r="K3619" s="11">
        <v>27.640018056999999</v>
      </c>
      <c r="L3619" s="11" t="s">
        <v>13</v>
      </c>
      <c r="M3619" s="11" t="s">
        <v>19</v>
      </c>
      <c r="N3619" s="11">
        <f t="shared" si="392"/>
        <v>1</v>
      </c>
      <c r="O3619" s="11">
        <f t="shared" si="393"/>
        <v>0</v>
      </c>
      <c r="P3619" s="11">
        <f t="shared" si="394"/>
        <v>0</v>
      </c>
      <c r="Q3619" s="11">
        <f t="shared" si="395"/>
        <v>0</v>
      </c>
      <c r="R3619" s="11">
        <f t="shared" si="396"/>
        <v>0</v>
      </c>
      <c r="S3619" s="11">
        <f t="shared" si="397"/>
        <v>0</v>
      </c>
      <c r="T3619" s="9">
        <f t="shared" si="398"/>
        <v>296.08019368999999</v>
      </c>
    </row>
    <row r="3620" spans="1:20" ht="15" customHeight="1" x14ac:dyDescent="0.75">
      <c r="A3620" s="10">
        <v>0</v>
      </c>
      <c r="B3620" s="11">
        <v>19000</v>
      </c>
      <c r="C3620" s="11">
        <v>75673</v>
      </c>
      <c r="D3620" s="11">
        <v>100335</v>
      </c>
      <c r="E3620" s="11">
        <v>8</v>
      </c>
      <c r="F3620" s="11">
        <v>0</v>
      </c>
      <c r="G3620" s="11">
        <v>0</v>
      </c>
      <c r="H3620" s="11">
        <v>93.159544906999997</v>
      </c>
      <c r="I3620" s="11">
        <v>0</v>
      </c>
      <c r="J3620" s="11">
        <v>16</v>
      </c>
      <c r="K3620" s="11">
        <v>33.518480525999998</v>
      </c>
      <c r="L3620" s="11" t="s">
        <v>13</v>
      </c>
      <c r="M3620" s="11" t="s">
        <v>18</v>
      </c>
      <c r="N3620" s="11">
        <f t="shared" si="392"/>
        <v>1</v>
      </c>
      <c r="O3620" s="11">
        <f t="shared" si="393"/>
        <v>0</v>
      </c>
      <c r="P3620" s="11">
        <f t="shared" si="394"/>
        <v>0</v>
      </c>
      <c r="Q3620" s="11">
        <f t="shared" si="395"/>
        <v>0</v>
      </c>
      <c r="R3620" s="11">
        <f t="shared" si="396"/>
        <v>0</v>
      </c>
      <c r="S3620" s="11">
        <f t="shared" si="397"/>
        <v>1</v>
      </c>
      <c r="T3620" s="9">
        <f t="shared" si="398"/>
        <v>93.159544906999997</v>
      </c>
    </row>
    <row r="3621" spans="1:20" ht="15" customHeight="1" x14ac:dyDescent="0.75">
      <c r="A3621" s="10">
        <v>0</v>
      </c>
      <c r="B3621" s="11">
        <v>19000</v>
      </c>
      <c r="C3621" s="11">
        <v>107199</v>
      </c>
      <c r="D3621" s="11">
        <v>132723</v>
      </c>
      <c r="E3621" s="11">
        <v>7</v>
      </c>
      <c r="F3621" s="11">
        <v>0</v>
      </c>
      <c r="G3621" s="11">
        <v>0</v>
      </c>
      <c r="H3621" s="11">
        <v>91.371931685000007</v>
      </c>
      <c r="I3621" s="11">
        <v>0</v>
      </c>
      <c r="J3621" s="11">
        <v>13</v>
      </c>
      <c r="K3621" s="11">
        <v>31.442611616000001</v>
      </c>
      <c r="L3621" s="11" t="s">
        <v>20</v>
      </c>
      <c r="M3621" s="11" t="s">
        <v>18</v>
      </c>
      <c r="N3621" s="11">
        <f t="shared" si="392"/>
        <v>0</v>
      </c>
      <c r="O3621" s="11">
        <f t="shared" si="393"/>
        <v>0</v>
      </c>
      <c r="P3621" s="11">
        <f t="shared" si="394"/>
        <v>0</v>
      </c>
      <c r="Q3621" s="11">
        <f t="shared" si="395"/>
        <v>0</v>
      </c>
      <c r="R3621" s="11">
        <f t="shared" si="396"/>
        <v>0</v>
      </c>
      <c r="S3621" s="11">
        <f t="shared" si="397"/>
        <v>1</v>
      </c>
      <c r="T3621" s="9">
        <f t="shared" si="398"/>
        <v>0</v>
      </c>
    </row>
    <row r="3622" spans="1:20" ht="15" customHeight="1" x14ac:dyDescent="0.75">
      <c r="A3622" s="10">
        <v>0</v>
      </c>
      <c r="B3622" s="11">
        <v>19000</v>
      </c>
      <c r="C3622" s="11">
        <v>57429</v>
      </c>
      <c r="D3622" s="11">
        <v>86250</v>
      </c>
      <c r="E3622" s="11">
        <v>5</v>
      </c>
      <c r="F3622" s="11"/>
      <c r="G3622" s="11"/>
      <c r="H3622" s="11">
        <v>175.5</v>
      </c>
      <c r="I3622" s="11"/>
      <c r="J3622" s="11">
        <v>16</v>
      </c>
      <c r="K3622" s="11"/>
      <c r="L3622" s="11" t="s">
        <v>20</v>
      </c>
      <c r="M3622" s="11" t="s">
        <v>15</v>
      </c>
      <c r="N3622" s="11">
        <f t="shared" si="392"/>
        <v>0</v>
      </c>
      <c r="O3622" s="11">
        <f t="shared" si="393"/>
        <v>0</v>
      </c>
      <c r="P3622" s="11">
        <f t="shared" si="394"/>
        <v>0</v>
      </c>
      <c r="Q3622" s="11">
        <f t="shared" si="395"/>
        <v>1</v>
      </c>
      <c r="R3622" s="11">
        <f t="shared" si="396"/>
        <v>0</v>
      </c>
      <c r="S3622" s="11">
        <f t="shared" si="397"/>
        <v>0</v>
      </c>
      <c r="T3622" s="9">
        <f t="shared" si="398"/>
        <v>0</v>
      </c>
    </row>
    <row r="3623" spans="1:20" ht="15" customHeight="1" x14ac:dyDescent="0.75">
      <c r="A3623" s="10">
        <v>0</v>
      </c>
      <c r="B3623" s="11">
        <v>19000</v>
      </c>
      <c r="C3623" s="11">
        <v>47400</v>
      </c>
      <c r="D3623" s="11">
        <v>80000</v>
      </c>
      <c r="E3623" s="11">
        <v>12</v>
      </c>
      <c r="F3623" s="11">
        <v>0</v>
      </c>
      <c r="G3623" s="11">
        <v>0</v>
      </c>
      <c r="H3623" s="11">
        <v>95.366666667000004</v>
      </c>
      <c r="I3623" s="11">
        <v>1</v>
      </c>
      <c r="J3623" s="11">
        <v>10</v>
      </c>
      <c r="K3623" s="11"/>
      <c r="L3623" s="11" t="s">
        <v>20</v>
      </c>
      <c r="M3623" s="11" t="s">
        <v>14</v>
      </c>
      <c r="N3623" s="11">
        <f t="shared" si="392"/>
        <v>0</v>
      </c>
      <c r="O3623" s="11">
        <f t="shared" si="393"/>
        <v>0</v>
      </c>
      <c r="P3623" s="11">
        <f t="shared" si="394"/>
        <v>1</v>
      </c>
      <c r="Q3623" s="11">
        <f t="shared" si="395"/>
        <v>0</v>
      </c>
      <c r="R3623" s="11">
        <f t="shared" si="396"/>
        <v>0</v>
      </c>
      <c r="S3623" s="11">
        <f t="shared" si="397"/>
        <v>0</v>
      </c>
      <c r="T3623" s="9">
        <f t="shared" si="398"/>
        <v>0</v>
      </c>
    </row>
    <row r="3624" spans="1:20" ht="15" customHeight="1" x14ac:dyDescent="0.75">
      <c r="A3624" s="10">
        <v>0</v>
      </c>
      <c r="B3624" s="11">
        <v>19000</v>
      </c>
      <c r="C3624" s="11">
        <v>43074</v>
      </c>
      <c r="D3624" s="11">
        <v>75700</v>
      </c>
      <c r="E3624" s="11"/>
      <c r="F3624" s="11"/>
      <c r="G3624" s="11"/>
      <c r="H3624" s="11"/>
      <c r="I3624" s="11"/>
      <c r="J3624" s="11"/>
      <c r="K3624" s="11"/>
      <c r="L3624" s="11"/>
      <c r="M3624" s="11"/>
      <c r="N3624" s="11">
        <f t="shared" si="392"/>
        <v>0</v>
      </c>
      <c r="O3624" s="11">
        <f t="shared" si="393"/>
        <v>0</v>
      </c>
      <c r="P3624" s="11">
        <f t="shared" si="394"/>
        <v>0</v>
      </c>
      <c r="Q3624" s="11">
        <f t="shared" si="395"/>
        <v>0</v>
      </c>
      <c r="R3624" s="11">
        <f t="shared" si="396"/>
        <v>0</v>
      </c>
      <c r="S3624" s="11">
        <f t="shared" si="397"/>
        <v>0</v>
      </c>
      <c r="T3624" s="9">
        <f t="shared" si="398"/>
        <v>0</v>
      </c>
    </row>
    <row r="3625" spans="1:20" ht="15" customHeight="1" x14ac:dyDescent="0.75">
      <c r="A3625" s="10">
        <v>0</v>
      </c>
      <c r="B3625" s="11">
        <v>19000</v>
      </c>
      <c r="C3625" s="11">
        <v>122000</v>
      </c>
      <c r="D3625" s="11">
        <v>158000</v>
      </c>
      <c r="E3625" s="11">
        <v>2</v>
      </c>
      <c r="F3625" s="11"/>
      <c r="G3625" s="11">
        <v>1</v>
      </c>
      <c r="H3625" s="11">
        <v>374.03333333</v>
      </c>
      <c r="I3625" s="11"/>
      <c r="J3625" s="11">
        <v>52</v>
      </c>
      <c r="K3625" s="11"/>
      <c r="L3625" s="11" t="s">
        <v>20</v>
      </c>
      <c r="M3625" s="11" t="s">
        <v>15</v>
      </c>
      <c r="N3625" s="11">
        <f t="shared" si="392"/>
        <v>0</v>
      </c>
      <c r="O3625" s="11">
        <f t="shared" si="393"/>
        <v>0</v>
      </c>
      <c r="P3625" s="11">
        <f t="shared" si="394"/>
        <v>0</v>
      </c>
      <c r="Q3625" s="11">
        <f t="shared" si="395"/>
        <v>1</v>
      </c>
      <c r="R3625" s="11">
        <f t="shared" si="396"/>
        <v>0</v>
      </c>
      <c r="S3625" s="11">
        <f t="shared" si="397"/>
        <v>0</v>
      </c>
      <c r="T3625" s="9">
        <f t="shared" si="398"/>
        <v>0</v>
      </c>
    </row>
    <row r="3626" spans="1:20" ht="15" customHeight="1" x14ac:dyDescent="0.75">
      <c r="A3626" s="10">
        <v>0</v>
      </c>
      <c r="B3626" s="11">
        <v>19000</v>
      </c>
      <c r="C3626" s="11">
        <v>145800</v>
      </c>
      <c r="D3626" s="11">
        <v>190300</v>
      </c>
      <c r="E3626" s="11">
        <v>13</v>
      </c>
      <c r="F3626" s="11"/>
      <c r="G3626" s="11"/>
      <c r="H3626" s="11">
        <v>109.66666667</v>
      </c>
      <c r="I3626" s="11">
        <v>1</v>
      </c>
      <c r="J3626" s="11">
        <v>24</v>
      </c>
      <c r="K3626" s="11"/>
      <c r="L3626" s="11" t="s">
        <v>20</v>
      </c>
      <c r="M3626" s="11" t="s">
        <v>18</v>
      </c>
      <c r="N3626" s="11">
        <f t="shared" si="392"/>
        <v>0</v>
      </c>
      <c r="O3626" s="11">
        <f t="shared" si="393"/>
        <v>0</v>
      </c>
      <c r="P3626" s="11">
        <f t="shared" si="394"/>
        <v>0</v>
      </c>
      <c r="Q3626" s="11">
        <f t="shared" si="395"/>
        <v>0</v>
      </c>
      <c r="R3626" s="11">
        <f t="shared" si="396"/>
        <v>0</v>
      </c>
      <c r="S3626" s="11">
        <f t="shared" si="397"/>
        <v>1</v>
      </c>
      <c r="T3626" s="9">
        <f t="shared" si="398"/>
        <v>0</v>
      </c>
    </row>
    <row r="3627" spans="1:20" ht="15" customHeight="1" x14ac:dyDescent="0.75">
      <c r="A3627" s="10">
        <v>1</v>
      </c>
      <c r="B3627" s="11">
        <v>19000</v>
      </c>
      <c r="C3627" s="11">
        <v>42000</v>
      </c>
      <c r="D3627" s="11">
        <v>64000</v>
      </c>
      <c r="E3627" s="11">
        <v>9</v>
      </c>
      <c r="F3627" s="11">
        <v>0</v>
      </c>
      <c r="G3627" s="11">
        <v>0</v>
      </c>
      <c r="H3627" s="11">
        <v>30.466666666999998</v>
      </c>
      <c r="I3627" s="11">
        <v>3</v>
      </c>
      <c r="J3627" s="11">
        <v>8</v>
      </c>
      <c r="K3627" s="11"/>
      <c r="L3627" s="11" t="s">
        <v>20</v>
      </c>
      <c r="M3627" s="11" t="s">
        <v>17</v>
      </c>
      <c r="N3627" s="11">
        <f t="shared" si="392"/>
        <v>0</v>
      </c>
      <c r="O3627" s="11">
        <f t="shared" si="393"/>
        <v>1</v>
      </c>
      <c r="P3627" s="11">
        <f t="shared" si="394"/>
        <v>0</v>
      </c>
      <c r="Q3627" s="11">
        <f t="shared" si="395"/>
        <v>0</v>
      </c>
      <c r="R3627" s="11">
        <f t="shared" si="396"/>
        <v>0</v>
      </c>
      <c r="S3627" s="11">
        <f t="shared" si="397"/>
        <v>0</v>
      </c>
      <c r="T3627" s="9">
        <f t="shared" si="398"/>
        <v>0</v>
      </c>
    </row>
    <row r="3628" spans="1:20" ht="15" customHeight="1" x14ac:dyDescent="0.75">
      <c r="A3628" s="10">
        <v>1</v>
      </c>
      <c r="B3628" s="11">
        <v>19000</v>
      </c>
      <c r="C3628" s="11">
        <v>64758</v>
      </c>
      <c r="D3628" s="11">
        <v>119780</v>
      </c>
      <c r="E3628" s="11">
        <v>19</v>
      </c>
      <c r="F3628" s="11">
        <v>0</v>
      </c>
      <c r="G3628" s="11">
        <v>4</v>
      </c>
      <c r="H3628" s="11">
        <v>349</v>
      </c>
      <c r="I3628" s="11">
        <v>0</v>
      </c>
      <c r="J3628" s="11">
        <v>20</v>
      </c>
      <c r="K3628" s="11"/>
      <c r="L3628" s="11" t="s">
        <v>20</v>
      </c>
      <c r="M3628" s="11" t="s">
        <v>18</v>
      </c>
      <c r="N3628" s="11">
        <f t="shared" si="392"/>
        <v>0</v>
      </c>
      <c r="O3628" s="11">
        <f t="shared" si="393"/>
        <v>0</v>
      </c>
      <c r="P3628" s="11">
        <f t="shared" si="394"/>
        <v>0</v>
      </c>
      <c r="Q3628" s="11">
        <f t="shared" si="395"/>
        <v>0</v>
      </c>
      <c r="R3628" s="11">
        <f t="shared" si="396"/>
        <v>0</v>
      </c>
      <c r="S3628" s="11">
        <f t="shared" si="397"/>
        <v>1</v>
      </c>
      <c r="T3628" s="9">
        <f t="shared" si="398"/>
        <v>0</v>
      </c>
    </row>
    <row r="3629" spans="1:20" ht="15" customHeight="1" x14ac:dyDescent="0.75">
      <c r="A3629" s="10">
        <v>1</v>
      </c>
      <c r="B3629" s="11">
        <v>19000</v>
      </c>
      <c r="C3629" s="11">
        <v>46300</v>
      </c>
      <c r="D3629" s="11">
        <v>72000</v>
      </c>
      <c r="E3629" s="11">
        <v>5</v>
      </c>
      <c r="F3629" s="11">
        <v>1</v>
      </c>
      <c r="G3629" s="11">
        <v>1</v>
      </c>
      <c r="H3629" s="11">
        <v>215.03333333</v>
      </c>
      <c r="I3629" s="11">
        <v>6</v>
      </c>
      <c r="J3629" s="11">
        <v>24</v>
      </c>
      <c r="K3629" s="11"/>
      <c r="L3629" s="11" t="s">
        <v>20</v>
      </c>
      <c r="M3629" s="11" t="s">
        <v>18</v>
      </c>
      <c r="N3629" s="11">
        <f t="shared" si="392"/>
        <v>0</v>
      </c>
      <c r="O3629" s="11">
        <f t="shared" si="393"/>
        <v>0</v>
      </c>
      <c r="P3629" s="11">
        <f t="shared" si="394"/>
        <v>0</v>
      </c>
      <c r="Q3629" s="11">
        <f t="shared" si="395"/>
        <v>0</v>
      </c>
      <c r="R3629" s="11">
        <f t="shared" si="396"/>
        <v>0</v>
      </c>
      <c r="S3629" s="11">
        <f t="shared" si="397"/>
        <v>1</v>
      </c>
      <c r="T3629" s="9">
        <f t="shared" si="398"/>
        <v>0</v>
      </c>
    </row>
    <row r="3630" spans="1:20" ht="15" customHeight="1" x14ac:dyDescent="0.75">
      <c r="A3630" s="10">
        <v>1</v>
      </c>
      <c r="B3630" s="11">
        <v>19000</v>
      </c>
      <c r="C3630" s="11">
        <v>171106</v>
      </c>
      <c r="D3630" s="11">
        <v>200000</v>
      </c>
      <c r="E3630" s="11">
        <v>9.8000000000000007</v>
      </c>
      <c r="F3630" s="11">
        <v>3</v>
      </c>
      <c r="G3630" s="11">
        <v>0</v>
      </c>
      <c r="H3630" s="11">
        <v>153.16666667000001</v>
      </c>
      <c r="I3630" s="11">
        <v>0</v>
      </c>
      <c r="J3630" s="11">
        <v>26</v>
      </c>
      <c r="K3630" s="11"/>
      <c r="L3630" s="11" t="s">
        <v>20</v>
      </c>
      <c r="M3630" s="11" t="s">
        <v>14</v>
      </c>
      <c r="N3630" s="11">
        <f t="shared" si="392"/>
        <v>0</v>
      </c>
      <c r="O3630" s="11">
        <f t="shared" si="393"/>
        <v>0</v>
      </c>
      <c r="P3630" s="11">
        <f t="shared" si="394"/>
        <v>1</v>
      </c>
      <c r="Q3630" s="11">
        <f t="shared" si="395"/>
        <v>0</v>
      </c>
      <c r="R3630" s="11">
        <f t="shared" si="396"/>
        <v>0</v>
      </c>
      <c r="S3630" s="11">
        <f t="shared" si="397"/>
        <v>0</v>
      </c>
      <c r="T3630" s="9">
        <f t="shared" si="398"/>
        <v>0</v>
      </c>
    </row>
    <row r="3631" spans="1:20" ht="15" customHeight="1" x14ac:dyDescent="0.75">
      <c r="A3631" s="10">
        <v>1</v>
      </c>
      <c r="B3631" s="11">
        <v>19000</v>
      </c>
      <c r="C3631" s="11">
        <v>93050</v>
      </c>
      <c r="D3631" s="11">
        <v>118000</v>
      </c>
      <c r="E3631" s="11">
        <v>1</v>
      </c>
      <c r="F3631" s="11">
        <v>0</v>
      </c>
      <c r="G3631" s="11">
        <v>0</v>
      </c>
      <c r="H3631" s="11">
        <v>40.566666667</v>
      </c>
      <c r="I3631" s="11">
        <v>0</v>
      </c>
      <c r="J3631" s="11">
        <v>10</v>
      </c>
      <c r="K3631" s="11"/>
      <c r="L3631" s="11" t="s">
        <v>20</v>
      </c>
      <c r="M3631" s="11" t="s">
        <v>15</v>
      </c>
      <c r="N3631" s="11">
        <f t="shared" si="392"/>
        <v>0</v>
      </c>
      <c r="O3631" s="11">
        <f t="shared" si="393"/>
        <v>0</v>
      </c>
      <c r="P3631" s="11">
        <f t="shared" si="394"/>
        <v>0</v>
      </c>
      <c r="Q3631" s="11">
        <f t="shared" si="395"/>
        <v>1</v>
      </c>
      <c r="R3631" s="11">
        <f t="shared" si="396"/>
        <v>0</v>
      </c>
      <c r="S3631" s="11">
        <f t="shared" si="397"/>
        <v>0</v>
      </c>
      <c r="T3631" s="9">
        <f t="shared" si="398"/>
        <v>0</v>
      </c>
    </row>
    <row r="3632" spans="1:20" ht="15" customHeight="1" x14ac:dyDescent="0.75">
      <c r="A3632" s="10">
        <v>0</v>
      </c>
      <c r="B3632" s="11">
        <v>19000</v>
      </c>
      <c r="C3632" s="11">
        <v>104176</v>
      </c>
      <c r="D3632" s="11">
        <v>165086</v>
      </c>
      <c r="E3632" s="11"/>
      <c r="F3632" s="11">
        <v>0</v>
      </c>
      <c r="G3632" s="11"/>
      <c r="H3632" s="11">
        <v>254.74248034999999</v>
      </c>
      <c r="I3632" s="11"/>
      <c r="J3632" s="11">
        <v>24</v>
      </c>
      <c r="K3632" s="11">
        <v>39.613205573000002</v>
      </c>
      <c r="L3632" s="11"/>
      <c r="M3632" s="11" t="s">
        <v>14</v>
      </c>
      <c r="N3632" s="11">
        <f t="shared" si="392"/>
        <v>0</v>
      </c>
      <c r="O3632" s="11">
        <f t="shared" si="393"/>
        <v>0</v>
      </c>
      <c r="P3632" s="11">
        <f t="shared" si="394"/>
        <v>1</v>
      </c>
      <c r="Q3632" s="11">
        <f t="shared" si="395"/>
        <v>0</v>
      </c>
      <c r="R3632" s="11">
        <f t="shared" si="396"/>
        <v>0</v>
      </c>
      <c r="S3632" s="11">
        <f t="shared" si="397"/>
        <v>0</v>
      </c>
      <c r="T3632" s="9">
        <f t="shared" si="398"/>
        <v>0</v>
      </c>
    </row>
    <row r="3633" spans="1:20" ht="15" customHeight="1" x14ac:dyDescent="0.75">
      <c r="A3633" s="10">
        <v>1</v>
      </c>
      <c r="B3633" s="11">
        <v>19000</v>
      </c>
      <c r="C3633" s="11">
        <v>105200</v>
      </c>
      <c r="D3633" s="11">
        <v>130000</v>
      </c>
      <c r="E3633" s="11">
        <v>5</v>
      </c>
      <c r="F3633" s="11">
        <v>1</v>
      </c>
      <c r="G3633" s="11">
        <v>0</v>
      </c>
      <c r="H3633" s="11">
        <v>237.43333333000001</v>
      </c>
      <c r="I3633" s="11">
        <v>1</v>
      </c>
      <c r="J3633" s="11">
        <v>27</v>
      </c>
      <c r="K3633" s="11"/>
      <c r="L3633" s="11" t="s">
        <v>13</v>
      </c>
      <c r="M3633" s="11" t="s">
        <v>19</v>
      </c>
      <c r="N3633" s="11">
        <f t="shared" si="392"/>
        <v>1</v>
      </c>
      <c r="O3633" s="11">
        <f t="shared" si="393"/>
        <v>0</v>
      </c>
      <c r="P3633" s="11">
        <f t="shared" si="394"/>
        <v>0</v>
      </c>
      <c r="Q3633" s="11">
        <f t="shared" si="395"/>
        <v>0</v>
      </c>
      <c r="R3633" s="11">
        <f t="shared" si="396"/>
        <v>0</v>
      </c>
      <c r="S3633" s="11">
        <f t="shared" si="397"/>
        <v>0</v>
      </c>
      <c r="T3633" s="9">
        <f t="shared" si="398"/>
        <v>237.43333333000001</v>
      </c>
    </row>
    <row r="3634" spans="1:20" ht="15" customHeight="1" x14ac:dyDescent="0.75">
      <c r="A3634" s="10">
        <v>0</v>
      </c>
      <c r="B3634" s="11">
        <v>19000</v>
      </c>
      <c r="C3634" s="11">
        <v>165988</v>
      </c>
      <c r="D3634" s="11">
        <v>217000</v>
      </c>
      <c r="E3634" s="11">
        <v>13</v>
      </c>
      <c r="F3634" s="11">
        <v>0</v>
      </c>
      <c r="G3634" s="11">
        <v>0</v>
      </c>
      <c r="H3634" s="11">
        <v>214.03333333</v>
      </c>
      <c r="I3634" s="11">
        <v>1</v>
      </c>
      <c r="J3634" s="11">
        <v>32</v>
      </c>
      <c r="K3634" s="11"/>
      <c r="L3634" s="11" t="s">
        <v>20</v>
      </c>
      <c r="M3634" s="11" t="s">
        <v>15</v>
      </c>
      <c r="N3634" s="11">
        <f t="shared" si="392"/>
        <v>0</v>
      </c>
      <c r="O3634" s="11">
        <f t="shared" si="393"/>
        <v>0</v>
      </c>
      <c r="P3634" s="11">
        <f t="shared" si="394"/>
        <v>0</v>
      </c>
      <c r="Q3634" s="11">
        <f t="shared" si="395"/>
        <v>1</v>
      </c>
      <c r="R3634" s="11">
        <f t="shared" si="396"/>
        <v>0</v>
      </c>
      <c r="S3634" s="11">
        <f t="shared" si="397"/>
        <v>0</v>
      </c>
      <c r="T3634" s="9">
        <f t="shared" si="398"/>
        <v>0</v>
      </c>
    </row>
    <row r="3635" spans="1:20" ht="15" customHeight="1" x14ac:dyDescent="0.75">
      <c r="A3635" s="10">
        <v>1</v>
      </c>
      <c r="B3635" s="11">
        <v>19000</v>
      </c>
      <c r="C3635" s="11">
        <v>100670</v>
      </c>
      <c r="D3635" s="11">
        <v>122581</v>
      </c>
      <c r="E3635" s="11">
        <v>10</v>
      </c>
      <c r="F3635" s="11">
        <v>0</v>
      </c>
      <c r="G3635" s="11"/>
      <c r="H3635" s="11">
        <v>81.252547415999999</v>
      </c>
      <c r="I3635" s="11">
        <v>0</v>
      </c>
      <c r="J3635" s="11">
        <v>27</v>
      </c>
      <c r="K3635" s="11">
        <v>41.863631054000003</v>
      </c>
      <c r="L3635" s="11" t="s">
        <v>20</v>
      </c>
      <c r="M3635" s="11" t="s">
        <v>17</v>
      </c>
      <c r="N3635" s="11">
        <f t="shared" si="392"/>
        <v>0</v>
      </c>
      <c r="O3635" s="11">
        <f t="shared" si="393"/>
        <v>1</v>
      </c>
      <c r="P3635" s="11">
        <f t="shared" si="394"/>
        <v>0</v>
      </c>
      <c r="Q3635" s="11">
        <f t="shared" si="395"/>
        <v>0</v>
      </c>
      <c r="R3635" s="11">
        <f t="shared" si="396"/>
        <v>0</v>
      </c>
      <c r="S3635" s="11">
        <f t="shared" si="397"/>
        <v>0</v>
      </c>
      <c r="T3635" s="9">
        <f t="shared" si="398"/>
        <v>0</v>
      </c>
    </row>
    <row r="3636" spans="1:20" ht="15" customHeight="1" x14ac:dyDescent="0.75">
      <c r="A3636" s="10">
        <v>1</v>
      </c>
      <c r="B3636" s="11">
        <v>19000</v>
      </c>
      <c r="C3636" s="11">
        <v>24658</v>
      </c>
      <c r="D3636" s="11">
        <v>47027</v>
      </c>
      <c r="E3636" s="11">
        <v>19</v>
      </c>
      <c r="F3636" s="11">
        <v>0</v>
      </c>
      <c r="G3636" s="11">
        <v>0</v>
      </c>
      <c r="H3636" s="11">
        <v>159.10522517999999</v>
      </c>
      <c r="I3636" s="11">
        <v>4</v>
      </c>
      <c r="J3636" s="11">
        <v>31</v>
      </c>
      <c r="K3636" s="11">
        <v>53.548195849000003</v>
      </c>
      <c r="L3636" s="11" t="s">
        <v>13</v>
      </c>
      <c r="M3636" s="11" t="s">
        <v>17</v>
      </c>
      <c r="N3636" s="11">
        <f t="shared" si="392"/>
        <v>1</v>
      </c>
      <c r="O3636" s="11">
        <f t="shared" si="393"/>
        <v>1</v>
      </c>
      <c r="P3636" s="11">
        <f t="shared" si="394"/>
        <v>0</v>
      </c>
      <c r="Q3636" s="11">
        <f t="shared" si="395"/>
        <v>0</v>
      </c>
      <c r="R3636" s="11">
        <f t="shared" si="396"/>
        <v>0</v>
      </c>
      <c r="S3636" s="11">
        <f t="shared" si="397"/>
        <v>0</v>
      </c>
      <c r="T3636" s="9">
        <f t="shared" si="398"/>
        <v>159.10522517999999</v>
      </c>
    </row>
    <row r="3637" spans="1:20" ht="15" customHeight="1" x14ac:dyDescent="0.75">
      <c r="A3637" s="10">
        <v>1</v>
      </c>
      <c r="B3637" s="11">
        <v>19000</v>
      </c>
      <c r="C3637" s="11">
        <v>15100</v>
      </c>
      <c r="D3637" s="11">
        <v>23200</v>
      </c>
      <c r="E3637" s="11">
        <v>3.2</v>
      </c>
      <c r="F3637" s="11">
        <v>1</v>
      </c>
      <c r="G3637" s="11">
        <v>1</v>
      </c>
      <c r="H3637" s="11">
        <v>64.900000000000006</v>
      </c>
      <c r="I3637" s="11">
        <v>3</v>
      </c>
      <c r="J3637" s="11">
        <v>21</v>
      </c>
      <c r="K3637" s="11"/>
      <c r="L3637" s="11" t="s">
        <v>13</v>
      </c>
      <c r="M3637" s="11" t="s">
        <v>14</v>
      </c>
      <c r="N3637" s="11">
        <f t="shared" si="392"/>
        <v>1</v>
      </c>
      <c r="O3637" s="11">
        <f t="shared" si="393"/>
        <v>0</v>
      </c>
      <c r="P3637" s="11">
        <f t="shared" si="394"/>
        <v>1</v>
      </c>
      <c r="Q3637" s="11">
        <f t="shared" si="395"/>
        <v>0</v>
      </c>
      <c r="R3637" s="11">
        <f t="shared" si="396"/>
        <v>0</v>
      </c>
      <c r="S3637" s="11">
        <f t="shared" si="397"/>
        <v>0</v>
      </c>
      <c r="T3637" s="9">
        <f t="shared" si="398"/>
        <v>64.900000000000006</v>
      </c>
    </row>
    <row r="3638" spans="1:20" ht="15" customHeight="1" x14ac:dyDescent="0.75">
      <c r="A3638" s="10">
        <v>0</v>
      </c>
      <c r="B3638" s="11">
        <v>19000</v>
      </c>
      <c r="C3638" s="11">
        <v>105729</v>
      </c>
      <c r="D3638" s="11">
        <v>172555</v>
      </c>
      <c r="E3638" s="11">
        <v>6</v>
      </c>
      <c r="F3638" s="11">
        <v>0</v>
      </c>
      <c r="G3638" s="11">
        <v>0</v>
      </c>
      <c r="H3638" s="11">
        <v>216.43903592999999</v>
      </c>
      <c r="I3638" s="11">
        <v>4</v>
      </c>
      <c r="J3638" s="11">
        <v>23</v>
      </c>
      <c r="K3638" s="11">
        <v>41.046748123999997</v>
      </c>
      <c r="L3638" s="11" t="s">
        <v>20</v>
      </c>
      <c r="M3638" s="11" t="s">
        <v>15</v>
      </c>
      <c r="N3638" s="11">
        <f t="shared" si="392"/>
        <v>0</v>
      </c>
      <c r="O3638" s="11">
        <f t="shared" si="393"/>
        <v>0</v>
      </c>
      <c r="P3638" s="11">
        <f t="shared" si="394"/>
        <v>0</v>
      </c>
      <c r="Q3638" s="11">
        <f t="shared" si="395"/>
        <v>1</v>
      </c>
      <c r="R3638" s="11">
        <f t="shared" si="396"/>
        <v>0</v>
      </c>
      <c r="S3638" s="11">
        <f t="shared" si="397"/>
        <v>0</v>
      </c>
      <c r="T3638" s="9">
        <f t="shared" si="398"/>
        <v>0</v>
      </c>
    </row>
    <row r="3639" spans="1:20" ht="15" customHeight="1" x14ac:dyDescent="0.75">
      <c r="A3639" s="10">
        <v>0</v>
      </c>
      <c r="B3639" s="11">
        <v>19000</v>
      </c>
      <c r="C3639" s="11">
        <v>42488</v>
      </c>
      <c r="D3639" s="11">
        <v>65636</v>
      </c>
      <c r="E3639" s="11">
        <v>7</v>
      </c>
      <c r="F3639" s="11">
        <v>0</v>
      </c>
      <c r="G3639" s="11">
        <v>0</v>
      </c>
      <c r="H3639" s="11">
        <v>90.676444353999997</v>
      </c>
      <c r="I3639" s="11">
        <v>3</v>
      </c>
      <c r="J3639" s="11">
        <v>14</v>
      </c>
      <c r="K3639" s="11">
        <v>42.226716480999997</v>
      </c>
      <c r="L3639" s="11" t="s">
        <v>20</v>
      </c>
      <c r="M3639" s="11" t="s">
        <v>14</v>
      </c>
      <c r="N3639" s="11">
        <f t="shared" si="392"/>
        <v>0</v>
      </c>
      <c r="O3639" s="11">
        <f t="shared" si="393"/>
        <v>0</v>
      </c>
      <c r="P3639" s="11">
        <f t="shared" si="394"/>
        <v>1</v>
      </c>
      <c r="Q3639" s="11">
        <f t="shared" si="395"/>
        <v>0</v>
      </c>
      <c r="R3639" s="11">
        <f t="shared" si="396"/>
        <v>0</v>
      </c>
      <c r="S3639" s="11">
        <f t="shared" si="397"/>
        <v>0</v>
      </c>
      <c r="T3639" s="9">
        <f t="shared" si="398"/>
        <v>0</v>
      </c>
    </row>
    <row r="3640" spans="1:20" ht="15" customHeight="1" x14ac:dyDescent="0.75">
      <c r="A3640" s="10">
        <v>0</v>
      </c>
      <c r="B3640" s="11">
        <v>19100</v>
      </c>
      <c r="C3640" s="11">
        <v>51994</v>
      </c>
      <c r="D3640" s="11">
        <v>66467</v>
      </c>
      <c r="E3640" s="11">
        <v>7</v>
      </c>
      <c r="F3640" s="11">
        <v>0</v>
      </c>
      <c r="G3640" s="11">
        <v>0</v>
      </c>
      <c r="H3640" s="11">
        <v>100.18188768</v>
      </c>
      <c r="I3640" s="11">
        <v>3</v>
      </c>
      <c r="J3640" s="11">
        <v>15</v>
      </c>
      <c r="K3640" s="11">
        <v>41.155082612000001</v>
      </c>
      <c r="L3640" s="11" t="s">
        <v>20</v>
      </c>
      <c r="M3640" s="11" t="s">
        <v>14</v>
      </c>
      <c r="N3640" s="11">
        <f t="shared" si="392"/>
        <v>0</v>
      </c>
      <c r="O3640" s="11">
        <f t="shared" si="393"/>
        <v>0</v>
      </c>
      <c r="P3640" s="11">
        <f t="shared" si="394"/>
        <v>1</v>
      </c>
      <c r="Q3640" s="11">
        <f t="shared" si="395"/>
        <v>0</v>
      </c>
      <c r="R3640" s="11">
        <f t="shared" si="396"/>
        <v>0</v>
      </c>
      <c r="S3640" s="11">
        <f t="shared" si="397"/>
        <v>0</v>
      </c>
      <c r="T3640" s="9">
        <f t="shared" si="398"/>
        <v>0</v>
      </c>
    </row>
    <row r="3641" spans="1:20" ht="15" customHeight="1" x14ac:dyDescent="0.75">
      <c r="A3641" s="10">
        <v>0</v>
      </c>
      <c r="B3641" s="11">
        <v>19100</v>
      </c>
      <c r="C3641" s="11">
        <v>31442</v>
      </c>
      <c r="D3641" s="11">
        <v>57151</v>
      </c>
      <c r="E3641" s="11">
        <v>16</v>
      </c>
      <c r="F3641" s="11">
        <v>0</v>
      </c>
      <c r="G3641" s="11">
        <v>0</v>
      </c>
      <c r="H3641" s="11">
        <v>100.03263588999999</v>
      </c>
      <c r="I3641" s="11">
        <v>1</v>
      </c>
      <c r="J3641" s="11">
        <v>17</v>
      </c>
      <c r="K3641" s="11">
        <v>39.907041624999998</v>
      </c>
      <c r="L3641" s="11" t="s">
        <v>20</v>
      </c>
      <c r="M3641" s="11" t="s">
        <v>14</v>
      </c>
      <c r="N3641" s="11">
        <f t="shared" si="392"/>
        <v>0</v>
      </c>
      <c r="O3641" s="11">
        <f t="shared" si="393"/>
        <v>0</v>
      </c>
      <c r="P3641" s="11">
        <f t="shared" si="394"/>
        <v>1</v>
      </c>
      <c r="Q3641" s="11">
        <f t="shared" si="395"/>
        <v>0</v>
      </c>
      <c r="R3641" s="11">
        <f t="shared" si="396"/>
        <v>0</v>
      </c>
      <c r="S3641" s="11">
        <f t="shared" si="397"/>
        <v>0</v>
      </c>
      <c r="T3641" s="9">
        <f t="shared" si="398"/>
        <v>0</v>
      </c>
    </row>
    <row r="3642" spans="1:20" ht="15" customHeight="1" x14ac:dyDescent="0.75">
      <c r="A3642" s="10">
        <v>0</v>
      </c>
      <c r="B3642" s="11">
        <v>19100</v>
      </c>
      <c r="C3642" s="11">
        <v>105111</v>
      </c>
      <c r="D3642" s="11">
        <v>176829</v>
      </c>
      <c r="E3642" s="11">
        <v>6</v>
      </c>
      <c r="F3642" s="11">
        <v>0</v>
      </c>
      <c r="G3642" s="11">
        <v>0</v>
      </c>
      <c r="H3642" s="11">
        <v>211.40033751000001</v>
      </c>
      <c r="I3642" s="11">
        <v>4</v>
      </c>
      <c r="J3642" s="11">
        <v>24</v>
      </c>
      <c r="K3642" s="11">
        <v>41.413123845999998</v>
      </c>
      <c r="L3642" s="11" t="s">
        <v>20</v>
      </c>
      <c r="M3642" s="11" t="s">
        <v>15</v>
      </c>
      <c r="N3642" s="11">
        <f t="shared" si="392"/>
        <v>0</v>
      </c>
      <c r="O3642" s="11">
        <f t="shared" si="393"/>
        <v>0</v>
      </c>
      <c r="P3642" s="11">
        <f t="shared" si="394"/>
        <v>0</v>
      </c>
      <c r="Q3642" s="11">
        <f t="shared" si="395"/>
        <v>1</v>
      </c>
      <c r="R3642" s="11">
        <f t="shared" si="396"/>
        <v>0</v>
      </c>
      <c r="S3642" s="11">
        <f t="shared" si="397"/>
        <v>0</v>
      </c>
      <c r="T3642" s="9">
        <f t="shared" si="398"/>
        <v>0</v>
      </c>
    </row>
    <row r="3643" spans="1:20" ht="15" customHeight="1" x14ac:dyDescent="0.75">
      <c r="A3643" s="10">
        <v>0</v>
      </c>
      <c r="B3643" s="11">
        <v>19100</v>
      </c>
      <c r="C3643" s="11">
        <v>46406</v>
      </c>
      <c r="D3643" s="11">
        <v>64413</v>
      </c>
      <c r="E3643" s="11">
        <v>16</v>
      </c>
      <c r="F3643" s="11">
        <v>0</v>
      </c>
      <c r="G3643" s="11">
        <v>0</v>
      </c>
      <c r="H3643" s="11">
        <v>285.72525765</v>
      </c>
      <c r="I3643" s="11">
        <v>0</v>
      </c>
      <c r="J3643" s="11">
        <v>22</v>
      </c>
      <c r="K3643" s="11">
        <v>30.774536167000001</v>
      </c>
      <c r="L3643" s="11" t="s">
        <v>20</v>
      </c>
      <c r="M3643" s="11" t="s">
        <v>14</v>
      </c>
      <c r="N3643" s="11">
        <f t="shared" si="392"/>
        <v>0</v>
      </c>
      <c r="O3643" s="11">
        <f t="shared" si="393"/>
        <v>0</v>
      </c>
      <c r="P3643" s="11">
        <f t="shared" si="394"/>
        <v>1</v>
      </c>
      <c r="Q3643" s="11">
        <f t="shared" si="395"/>
        <v>0</v>
      </c>
      <c r="R3643" s="11">
        <f t="shared" si="396"/>
        <v>0</v>
      </c>
      <c r="S3643" s="11">
        <f t="shared" si="397"/>
        <v>0</v>
      </c>
      <c r="T3643" s="9">
        <f t="shared" si="398"/>
        <v>0</v>
      </c>
    </row>
    <row r="3644" spans="1:20" ht="15" customHeight="1" x14ac:dyDescent="0.75">
      <c r="A3644" s="10">
        <v>0</v>
      </c>
      <c r="B3644" s="11">
        <v>19100</v>
      </c>
      <c r="C3644" s="11">
        <v>129111</v>
      </c>
      <c r="D3644" s="11">
        <v>197592</v>
      </c>
      <c r="E3644" s="11">
        <v>12</v>
      </c>
      <c r="F3644" s="11">
        <v>0</v>
      </c>
      <c r="G3644" s="11">
        <v>0</v>
      </c>
      <c r="H3644" s="11">
        <v>207.15517384</v>
      </c>
      <c r="I3644" s="11">
        <v>0</v>
      </c>
      <c r="J3644" s="11">
        <v>21</v>
      </c>
      <c r="K3644" s="11">
        <v>36.141777843</v>
      </c>
      <c r="L3644" s="11" t="s">
        <v>13</v>
      </c>
      <c r="M3644" s="11" t="s">
        <v>18</v>
      </c>
      <c r="N3644" s="11">
        <f t="shared" si="392"/>
        <v>1</v>
      </c>
      <c r="O3644" s="11">
        <f t="shared" si="393"/>
        <v>0</v>
      </c>
      <c r="P3644" s="11">
        <f t="shared" si="394"/>
        <v>0</v>
      </c>
      <c r="Q3644" s="11">
        <f t="shared" si="395"/>
        <v>0</v>
      </c>
      <c r="R3644" s="11">
        <f t="shared" si="396"/>
        <v>0</v>
      </c>
      <c r="S3644" s="11">
        <f t="shared" si="397"/>
        <v>1</v>
      </c>
      <c r="T3644" s="9">
        <f t="shared" si="398"/>
        <v>207.15517384</v>
      </c>
    </row>
    <row r="3645" spans="1:20" ht="15" customHeight="1" x14ac:dyDescent="0.75">
      <c r="A3645" s="10">
        <v>0</v>
      </c>
      <c r="B3645" s="11">
        <v>19100</v>
      </c>
      <c r="C3645" s="11">
        <v>48730</v>
      </c>
      <c r="D3645" s="11">
        <v>115967</v>
      </c>
      <c r="E3645" s="11">
        <v>15</v>
      </c>
      <c r="F3645" s="11">
        <v>0</v>
      </c>
      <c r="G3645" s="11">
        <v>0</v>
      </c>
      <c r="H3645" s="11">
        <v>264.91508428999998</v>
      </c>
      <c r="I3645" s="11">
        <v>0</v>
      </c>
      <c r="J3645" s="11">
        <v>19</v>
      </c>
      <c r="K3645" s="11">
        <v>25.408204779999998</v>
      </c>
      <c r="L3645" s="11" t="s">
        <v>20</v>
      </c>
      <c r="M3645" s="11" t="s">
        <v>18</v>
      </c>
      <c r="N3645" s="11">
        <f t="shared" si="392"/>
        <v>0</v>
      </c>
      <c r="O3645" s="11">
        <f t="shared" si="393"/>
        <v>0</v>
      </c>
      <c r="P3645" s="11">
        <f t="shared" si="394"/>
        <v>0</v>
      </c>
      <c r="Q3645" s="11">
        <f t="shared" si="395"/>
        <v>0</v>
      </c>
      <c r="R3645" s="11">
        <f t="shared" si="396"/>
        <v>0</v>
      </c>
      <c r="S3645" s="11">
        <f t="shared" si="397"/>
        <v>1</v>
      </c>
      <c r="T3645" s="9">
        <f t="shared" si="398"/>
        <v>0</v>
      </c>
    </row>
    <row r="3646" spans="1:20" ht="15" customHeight="1" x14ac:dyDescent="0.75">
      <c r="A3646" s="10">
        <v>0</v>
      </c>
      <c r="B3646" s="11">
        <v>19100</v>
      </c>
      <c r="C3646" s="11">
        <v>58453</v>
      </c>
      <c r="D3646" s="11">
        <v>76731</v>
      </c>
      <c r="E3646" s="11">
        <v>15</v>
      </c>
      <c r="F3646" s="11">
        <v>1</v>
      </c>
      <c r="G3646" s="11">
        <v>0</v>
      </c>
      <c r="H3646" s="11">
        <v>203.14107643</v>
      </c>
      <c r="I3646" s="11">
        <v>1</v>
      </c>
      <c r="J3646" s="11">
        <v>21</v>
      </c>
      <c r="K3646" s="11">
        <v>36.228729628000004</v>
      </c>
      <c r="L3646" s="11" t="s">
        <v>20</v>
      </c>
      <c r="M3646" s="11" t="s">
        <v>14</v>
      </c>
      <c r="N3646" s="11">
        <f t="shared" si="392"/>
        <v>0</v>
      </c>
      <c r="O3646" s="11">
        <f t="shared" si="393"/>
        <v>0</v>
      </c>
      <c r="P3646" s="11">
        <f t="shared" si="394"/>
        <v>1</v>
      </c>
      <c r="Q3646" s="11">
        <f t="shared" si="395"/>
        <v>0</v>
      </c>
      <c r="R3646" s="11">
        <f t="shared" si="396"/>
        <v>0</v>
      </c>
      <c r="S3646" s="11">
        <f t="shared" si="397"/>
        <v>0</v>
      </c>
      <c r="T3646" s="9">
        <f t="shared" si="398"/>
        <v>0</v>
      </c>
    </row>
    <row r="3647" spans="1:20" ht="15" customHeight="1" x14ac:dyDescent="0.75">
      <c r="A3647" s="10">
        <v>0</v>
      </c>
      <c r="B3647" s="11">
        <v>19100</v>
      </c>
      <c r="C3647" s="11">
        <v>22094</v>
      </c>
      <c r="D3647" s="11">
        <v>61820</v>
      </c>
      <c r="E3647" s="11">
        <v>5</v>
      </c>
      <c r="F3647" s="11">
        <v>0</v>
      </c>
      <c r="G3647" s="11">
        <v>0</v>
      </c>
      <c r="H3647" s="11">
        <v>201.13547772999999</v>
      </c>
      <c r="I3647" s="11">
        <v>0</v>
      </c>
      <c r="J3647" s="11">
        <v>13</v>
      </c>
      <c r="K3647" s="11">
        <v>28.888876197999998</v>
      </c>
      <c r="L3647" s="11" t="s">
        <v>13</v>
      </c>
      <c r="M3647" s="11" t="s">
        <v>18</v>
      </c>
      <c r="N3647" s="11">
        <f t="shared" si="392"/>
        <v>1</v>
      </c>
      <c r="O3647" s="11">
        <f t="shared" si="393"/>
        <v>0</v>
      </c>
      <c r="P3647" s="11">
        <f t="shared" si="394"/>
        <v>0</v>
      </c>
      <c r="Q3647" s="11">
        <f t="shared" si="395"/>
        <v>0</v>
      </c>
      <c r="R3647" s="11">
        <f t="shared" si="396"/>
        <v>0</v>
      </c>
      <c r="S3647" s="11">
        <f t="shared" si="397"/>
        <v>1</v>
      </c>
      <c r="T3647" s="9">
        <f t="shared" si="398"/>
        <v>201.13547772999999</v>
      </c>
    </row>
    <row r="3648" spans="1:20" ht="15" customHeight="1" x14ac:dyDescent="0.75">
      <c r="A3648" s="10">
        <v>0</v>
      </c>
      <c r="B3648" s="11">
        <v>19100</v>
      </c>
      <c r="C3648" s="11">
        <v>73217</v>
      </c>
      <c r="D3648" s="11">
        <v>93033</v>
      </c>
      <c r="E3648" s="11">
        <v>1</v>
      </c>
      <c r="F3648" s="11">
        <v>2</v>
      </c>
      <c r="G3648" s="11">
        <v>1</v>
      </c>
      <c r="H3648" s="11">
        <v>113.69456606999999</v>
      </c>
      <c r="I3648" s="11">
        <v>2</v>
      </c>
      <c r="J3648" s="11">
        <v>26</v>
      </c>
      <c r="K3648" s="11">
        <v>36.384163815000001</v>
      </c>
      <c r="L3648" s="11" t="s">
        <v>20</v>
      </c>
      <c r="M3648" s="11" t="s">
        <v>14</v>
      </c>
      <c r="N3648" s="11">
        <f t="shared" si="392"/>
        <v>0</v>
      </c>
      <c r="O3648" s="11">
        <f t="shared" si="393"/>
        <v>0</v>
      </c>
      <c r="P3648" s="11">
        <f t="shared" si="394"/>
        <v>1</v>
      </c>
      <c r="Q3648" s="11">
        <f t="shared" si="395"/>
        <v>0</v>
      </c>
      <c r="R3648" s="11">
        <f t="shared" si="396"/>
        <v>0</v>
      </c>
      <c r="S3648" s="11">
        <f t="shared" si="397"/>
        <v>0</v>
      </c>
      <c r="T3648" s="9">
        <f t="shared" si="398"/>
        <v>0</v>
      </c>
    </row>
    <row r="3649" spans="1:20" ht="15" customHeight="1" x14ac:dyDescent="0.75">
      <c r="A3649" s="10">
        <v>0</v>
      </c>
      <c r="B3649" s="11">
        <v>19200</v>
      </c>
      <c r="C3649" s="11">
        <v>68902</v>
      </c>
      <c r="D3649" s="11">
        <v>98737</v>
      </c>
      <c r="E3649" s="11">
        <v>1</v>
      </c>
      <c r="F3649" s="11">
        <v>0</v>
      </c>
      <c r="G3649" s="11">
        <v>0</v>
      </c>
      <c r="H3649" s="11">
        <v>166.81657408000001</v>
      </c>
      <c r="I3649" s="11">
        <v>4</v>
      </c>
      <c r="J3649" s="11">
        <v>19</v>
      </c>
      <c r="K3649" s="11">
        <v>33.035075976000002</v>
      </c>
      <c r="L3649" s="11" t="s">
        <v>20</v>
      </c>
      <c r="M3649" s="11" t="s">
        <v>15</v>
      </c>
      <c r="N3649" s="11">
        <f t="shared" si="392"/>
        <v>0</v>
      </c>
      <c r="O3649" s="11">
        <f t="shared" si="393"/>
        <v>0</v>
      </c>
      <c r="P3649" s="11">
        <f t="shared" si="394"/>
        <v>0</v>
      </c>
      <c r="Q3649" s="11">
        <f t="shared" si="395"/>
        <v>1</v>
      </c>
      <c r="R3649" s="11">
        <f t="shared" si="396"/>
        <v>0</v>
      </c>
      <c r="S3649" s="11">
        <f t="shared" si="397"/>
        <v>0</v>
      </c>
      <c r="T3649" s="9">
        <f t="shared" si="398"/>
        <v>0</v>
      </c>
    </row>
    <row r="3650" spans="1:20" ht="15" customHeight="1" x14ac:dyDescent="0.75">
      <c r="A3650" s="10">
        <v>0</v>
      </c>
      <c r="B3650" s="11">
        <v>19200</v>
      </c>
      <c r="C3650" s="11">
        <v>54483</v>
      </c>
      <c r="D3650" s="11">
        <v>81690</v>
      </c>
      <c r="E3650" s="11">
        <v>16</v>
      </c>
      <c r="F3650" s="11">
        <v>0</v>
      </c>
      <c r="G3650" s="11">
        <v>0</v>
      </c>
      <c r="H3650" s="11">
        <v>198.70251643</v>
      </c>
      <c r="I3650" s="11">
        <v>0</v>
      </c>
      <c r="J3650" s="11">
        <v>21</v>
      </c>
      <c r="K3650" s="11">
        <v>37.749426528000001</v>
      </c>
      <c r="L3650" s="11" t="s">
        <v>20</v>
      </c>
      <c r="M3650" s="11" t="s">
        <v>14</v>
      </c>
      <c r="N3650" s="11">
        <f t="shared" si="392"/>
        <v>0</v>
      </c>
      <c r="O3650" s="11">
        <f t="shared" si="393"/>
        <v>0</v>
      </c>
      <c r="P3650" s="11">
        <f t="shared" si="394"/>
        <v>1</v>
      </c>
      <c r="Q3650" s="11">
        <f t="shared" si="395"/>
        <v>0</v>
      </c>
      <c r="R3650" s="11">
        <f t="shared" si="396"/>
        <v>0</v>
      </c>
      <c r="S3650" s="11">
        <f t="shared" si="397"/>
        <v>0</v>
      </c>
      <c r="T3650" s="9">
        <f t="shared" si="398"/>
        <v>0</v>
      </c>
    </row>
    <row r="3651" spans="1:20" ht="15" customHeight="1" x14ac:dyDescent="0.75">
      <c r="A3651" s="10">
        <v>1</v>
      </c>
      <c r="B3651" s="11">
        <v>19200</v>
      </c>
      <c r="C3651" s="11">
        <v>62334</v>
      </c>
      <c r="D3651" s="11">
        <v>91300</v>
      </c>
      <c r="E3651" s="11">
        <v>8</v>
      </c>
      <c r="F3651" s="11">
        <v>0</v>
      </c>
      <c r="G3651" s="11">
        <v>1</v>
      </c>
      <c r="H3651" s="11">
        <v>92.333333332999999</v>
      </c>
      <c r="I3651" s="11">
        <v>4</v>
      </c>
      <c r="J3651" s="11">
        <v>13</v>
      </c>
      <c r="K3651" s="11"/>
      <c r="L3651" s="11" t="s">
        <v>20</v>
      </c>
      <c r="M3651" s="11" t="s">
        <v>17</v>
      </c>
      <c r="N3651" s="11">
        <f t="shared" ref="N3651:N3714" si="399">IF(L3651="HomeImp",1,0)</f>
        <v>0</v>
      </c>
      <c r="O3651" s="11">
        <f t="shared" ref="O3651:O3714" si="400">IF(M3651="Mgr",1,0)</f>
        <v>1</v>
      </c>
      <c r="P3651" s="11">
        <f t="shared" ref="P3651:P3714" si="401">IF(M3651="Other",1,0)</f>
        <v>0</v>
      </c>
      <c r="Q3651" s="11">
        <f t="shared" ref="Q3651:Q3714" si="402">IF(M3651="Office",1,0)</f>
        <v>0</v>
      </c>
      <c r="R3651" s="11">
        <f t="shared" ref="R3651:R3714" si="403">IF(M3651="Sales",1,0)</f>
        <v>0</v>
      </c>
      <c r="S3651" s="11">
        <f t="shared" ref="S3651:S3714" si="404">IF(M3651="ProfExe",1,0)</f>
        <v>0</v>
      </c>
      <c r="T3651" s="9">
        <f t="shared" ref="T3651:T3714" si="405">H3651*N3651</f>
        <v>0</v>
      </c>
    </row>
    <row r="3652" spans="1:20" ht="15" customHeight="1" x14ac:dyDescent="0.75">
      <c r="A3652" s="10">
        <v>0</v>
      </c>
      <c r="B3652" s="11">
        <v>19200</v>
      </c>
      <c r="C3652" s="11">
        <v>73339</v>
      </c>
      <c r="D3652" s="11">
        <v>95426</v>
      </c>
      <c r="E3652" s="11">
        <v>1</v>
      </c>
      <c r="F3652" s="11">
        <v>0</v>
      </c>
      <c r="G3652" s="11">
        <v>0</v>
      </c>
      <c r="H3652" s="11">
        <v>169.97974973000001</v>
      </c>
      <c r="I3652" s="11">
        <v>4</v>
      </c>
      <c r="J3652" s="11">
        <v>19</v>
      </c>
      <c r="K3652" s="11">
        <v>33.299295759000003</v>
      </c>
      <c r="L3652" s="11" t="s">
        <v>20</v>
      </c>
      <c r="M3652" s="11" t="s">
        <v>15</v>
      </c>
      <c r="N3652" s="11">
        <f t="shared" si="399"/>
        <v>0</v>
      </c>
      <c r="O3652" s="11">
        <f t="shared" si="400"/>
        <v>0</v>
      </c>
      <c r="P3652" s="11">
        <f t="shared" si="401"/>
        <v>0</v>
      </c>
      <c r="Q3652" s="11">
        <f t="shared" si="402"/>
        <v>1</v>
      </c>
      <c r="R3652" s="11">
        <f t="shared" si="403"/>
        <v>0</v>
      </c>
      <c r="S3652" s="11">
        <f t="shared" si="404"/>
        <v>0</v>
      </c>
      <c r="T3652" s="9">
        <f t="shared" si="405"/>
        <v>0</v>
      </c>
    </row>
    <row r="3653" spans="1:20" ht="15" customHeight="1" x14ac:dyDescent="0.75">
      <c r="A3653" s="10">
        <v>0</v>
      </c>
      <c r="B3653" s="11">
        <v>19200</v>
      </c>
      <c r="C3653" s="11">
        <v>101641</v>
      </c>
      <c r="D3653" s="11">
        <v>160839</v>
      </c>
      <c r="E3653" s="11"/>
      <c r="F3653" s="11">
        <v>1</v>
      </c>
      <c r="G3653" s="11"/>
      <c r="H3653" s="11">
        <v>260.83499293</v>
      </c>
      <c r="I3653" s="11"/>
      <c r="J3653" s="11">
        <v>23</v>
      </c>
      <c r="K3653" s="11">
        <v>37.123604305999997</v>
      </c>
      <c r="L3653" s="11"/>
      <c r="M3653" s="11" t="s">
        <v>14</v>
      </c>
      <c r="N3653" s="11">
        <f t="shared" si="399"/>
        <v>0</v>
      </c>
      <c r="O3653" s="11">
        <f t="shared" si="400"/>
        <v>0</v>
      </c>
      <c r="P3653" s="11">
        <f t="shared" si="401"/>
        <v>1</v>
      </c>
      <c r="Q3653" s="11">
        <f t="shared" si="402"/>
        <v>0</v>
      </c>
      <c r="R3653" s="11">
        <f t="shared" si="403"/>
        <v>0</v>
      </c>
      <c r="S3653" s="11">
        <f t="shared" si="404"/>
        <v>0</v>
      </c>
      <c r="T3653" s="9">
        <f t="shared" si="405"/>
        <v>0</v>
      </c>
    </row>
    <row r="3654" spans="1:20" ht="15" customHeight="1" x14ac:dyDescent="0.75">
      <c r="A3654" s="10">
        <v>0</v>
      </c>
      <c r="B3654" s="11">
        <v>19200</v>
      </c>
      <c r="C3654" s="11">
        <v>83591</v>
      </c>
      <c r="D3654" s="11">
        <v>109772</v>
      </c>
      <c r="E3654" s="11">
        <v>4</v>
      </c>
      <c r="F3654" s="11">
        <v>0</v>
      </c>
      <c r="G3654" s="11">
        <v>0</v>
      </c>
      <c r="H3654" s="11">
        <v>101.49881202</v>
      </c>
      <c r="I3654" s="11">
        <v>1</v>
      </c>
      <c r="J3654" s="11">
        <v>25</v>
      </c>
      <c r="K3654" s="11">
        <v>37.077041528000002</v>
      </c>
      <c r="L3654" s="11" t="s">
        <v>13</v>
      </c>
      <c r="M3654" s="11" t="s">
        <v>18</v>
      </c>
      <c r="N3654" s="11">
        <f t="shared" si="399"/>
        <v>1</v>
      </c>
      <c r="O3654" s="11">
        <f t="shared" si="400"/>
        <v>0</v>
      </c>
      <c r="P3654" s="11">
        <f t="shared" si="401"/>
        <v>0</v>
      </c>
      <c r="Q3654" s="11">
        <f t="shared" si="402"/>
        <v>0</v>
      </c>
      <c r="R3654" s="11">
        <f t="shared" si="403"/>
        <v>0</v>
      </c>
      <c r="S3654" s="11">
        <f t="shared" si="404"/>
        <v>1</v>
      </c>
      <c r="T3654" s="9">
        <f t="shared" si="405"/>
        <v>101.49881202</v>
      </c>
    </row>
    <row r="3655" spans="1:20" ht="15" customHeight="1" x14ac:dyDescent="0.75">
      <c r="A3655" s="10">
        <v>0</v>
      </c>
      <c r="B3655" s="11">
        <v>19200</v>
      </c>
      <c r="C3655" s="11">
        <v>96401</v>
      </c>
      <c r="D3655" s="11">
        <v>115545</v>
      </c>
      <c r="E3655" s="11">
        <v>7</v>
      </c>
      <c r="F3655" s="11">
        <v>0</v>
      </c>
      <c r="G3655" s="11">
        <v>0</v>
      </c>
      <c r="H3655" s="11">
        <v>128.71451378</v>
      </c>
      <c r="I3655" s="11">
        <v>1</v>
      </c>
      <c r="J3655" s="11">
        <v>20</v>
      </c>
      <c r="K3655" s="11">
        <v>22.187289994</v>
      </c>
      <c r="L3655" s="11" t="s">
        <v>20</v>
      </c>
      <c r="M3655" s="11" t="s">
        <v>18</v>
      </c>
      <c r="N3655" s="11">
        <f t="shared" si="399"/>
        <v>0</v>
      </c>
      <c r="O3655" s="11">
        <f t="shared" si="400"/>
        <v>0</v>
      </c>
      <c r="P3655" s="11">
        <f t="shared" si="401"/>
        <v>0</v>
      </c>
      <c r="Q3655" s="11">
        <f t="shared" si="402"/>
        <v>0</v>
      </c>
      <c r="R3655" s="11">
        <f t="shared" si="403"/>
        <v>0</v>
      </c>
      <c r="S3655" s="11">
        <f t="shared" si="404"/>
        <v>1</v>
      </c>
      <c r="T3655" s="9">
        <f t="shared" si="405"/>
        <v>0</v>
      </c>
    </row>
    <row r="3656" spans="1:20" ht="15" customHeight="1" x14ac:dyDescent="0.75">
      <c r="A3656" s="10">
        <v>0</v>
      </c>
      <c r="B3656" s="11">
        <v>19200</v>
      </c>
      <c r="C3656" s="11">
        <v>153722</v>
      </c>
      <c r="D3656" s="11">
        <v>199812</v>
      </c>
      <c r="E3656" s="11">
        <v>13</v>
      </c>
      <c r="F3656" s="11"/>
      <c r="G3656" s="11"/>
      <c r="H3656" s="11">
        <v>121.94291622</v>
      </c>
      <c r="I3656" s="11">
        <v>0</v>
      </c>
      <c r="J3656" s="11">
        <v>24</v>
      </c>
      <c r="K3656" s="11">
        <v>29.802859083000001</v>
      </c>
      <c r="L3656" s="11" t="s">
        <v>20</v>
      </c>
      <c r="M3656" s="11" t="s">
        <v>18</v>
      </c>
      <c r="N3656" s="11">
        <f t="shared" si="399"/>
        <v>0</v>
      </c>
      <c r="O3656" s="11">
        <f t="shared" si="400"/>
        <v>0</v>
      </c>
      <c r="P3656" s="11">
        <f t="shared" si="401"/>
        <v>0</v>
      </c>
      <c r="Q3656" s="11">
        <f t="shared" si="402"/>
        <v>0</v>
      </c>
      <c r="R3656" s="11">
        <f t="shared" si="403"/>
        <v>0</v>
      </c>
      <c r="S3656" s="11">
        <f t="shared" si="404"/>
        <v>1</v>
      </c>
      <c r="T3656" s="9">
        <f t="shared" si="405"/>
        <v>0</v>
      </c>
    </row>
    <row r="3657" spans="1:20" ht="15" customHeight="1" x14ac:dyDescent="0.75">
      <c r="A3657" s="10">
        <v>0</v>
      </c>
      <c r="B3657" s="11">
        <v>19200</v>
      </c>
      <c r="C3657" s="11">
        <v>65206</v>
      </c>
      <c r="D3657" s="11">
        <v>13933</v>
      </c>
      <c r="E3657" s="11">
        <v>7</v>
      </c>
      <c r="F3657" s="11"/>
      <c r="G3657" s="11"/>
      <c r="H3657" s="11">
        <v>57.59183135</v>
      </c>
      <c r="I3657" s="11">
        <v>0</v>
      </c>
      <c r="J3657" s="11">
        <v>16</v>
      </c>
      <c r="K3657" s="11">
        <v>42.502435349999999</v>
      </c>
      <c r="L3657" s="11" t="s">
        <v>20</v>
      </c>
      <c r="M3657" s="11" t="s">
        <v>14</v>
      </c>
      <c r="N3657" s="11">
        <f t="shared" si="399"/>
        <v>0</v>
      </c>
      <c r="O3657" s="11">
        <f t="shared" si="400"/>
        <v>0</v>
      </c>
      <c r="P3657" s="11">
        <f t="shared" si="401"/>
        <v>1</v>
      </c>
      <c r="Q3657" s="11">
        <f t="shared" si="402"/>
        <v>0</v>
      </c>
      <c r="R3657" s="11">
        <f t="shared" si="403"/>
        <v>0</v>
      </c>
      <c r="S3657" s="11">
        <f t="shared" si="404"/>
        <v>0</v>
      </c>
      <c r="T3657" s="9">
        <f t="shared" si="405"/>
        <v>0</v>
      </c>
    </row>
    <row r="3658" spans="1:20" ht="15" customHeight="1" x14ac:dyDescent="0.75">
      <c r="A3658" s="10">
        <v>0</v>
      </c>
      <c r="B3658" s="11">
        <v>19200</v>
      </c>
      <c r="C3658" s="11">
        <v>62215</v>
      </c>
      <c r="D3658" s="11">
        <v>76573</v>
      </c>
      <c r="E3658" s="11">
        <v>18</v>
      </c>
      <c r="F3658" s="11">
        <v>0</v>
      </c>
      <c r="G3658" s="11">
        <v>0</v>
      </c>
      <c r="H3658" s="11">
        <v>199.87564576</v>
      </c>
      <c r="I3658" s="11">
        <v>1</v>
      </c>
      <c r="J3658" s="11">
        <v>21</v>
      </c>
      <c r="K3658" s="11">
        <v>36.023662770000001</v>
      </c>
      <c r="L3658" s="11" t="s">
        <v>20</v>
      </c>
      <c r="M3658" s="11" t="s">
        <v>14</v>
      </c>
      <c r="N3658" s="11">
        <f t="shared" si="399"/>
        <v>0</v>
      </c>
      <c r="O3658" s="11">
        <f t="shared" si="400"/>
        <v>0</v>
      </c>
      <c r="P3658" s="11">
        <f t="shared" si="401"/>
        <v>1</v>
      </c>
      <c r="Q3658" s="11">
        <f t="shared" si="402"/>
        <v>0</v>
      </c>
      <c r="R3658" s="11">
        <f t="shared" si="403"/>
        <v>0</v>
      </c>
      <c r="S3658" s="11">
        <f t="shared" si="404"/>
        <v>0</v>
      </c>
      <c r="T3658" s="9">
        <f t="shared" si="405"/>
        <v>0</v>
      </c>
    </row>
    <row r="3659" spans="1:20" ht="15" customHeight="1" x14ac:dyDescent="0.75">
      <c r="A3659" s="10">
        <v>0</v>
      </c>
      <c r="B3659" s="11">
        <v>19200</v>
      </c>
      <c r="C3659" s="11">
        <v>32417</v>
      </c>
      <c r="D3659" s="11">
        <v>97000</v>
      </c>
      <c r="E3659" s="11">
        <v>6</v>
      </c>
      <c r="F3659" s="11">
        <v>0</v>
      </c>
      <c r="G3659" s="11">
        <v>0</v>
      </c>
      <c r="H3659" s="11">
        <v>130.86666667</v>
      </c>
      <c r="I3659" s="11">
        <v>0</v>
      </c>
      <c r="J3659" s="11">
        <v>15</v>
      </c>
      <c r="K3659" s="11"/>
      <c r="L3659" s="11" t="s">
        <v>13</v>
      </c>
      <c r="M3659" s="11" t="s">
        <v>14</v>
      </c>
      <c r="N3659" s="11">
        <f t="shared" si="399"/>
        <v>1</v>
      </c>
      <c r="O3659" s="11">
        <f t="shared" si="400"/>
        <v>0</v>
      </c>
      <c r="P3659" s="11">
        <f t="shared" si="401"/>
        <v>1</v>
      </c>
      <c r="Q3659" s="11">
        <f t="shared" si="402"/>
        <v>0</v>
      </c>
      <c r="R3659" s="11">
        <f t="shared" si="403"/>
        <v>0</v>
      </c>
      <c r="S3659" s="11">
        <f t="shared" si="404"/>
        <v>0</v>
      </c>
      <c r="T3659" s="9">
        <f t="shared" si="405"/>
        <v>130.86666667</v>
      </c>
    </row>
    <row r="3660" spans="1:20" ht="15" customHeight="1" x14ac:dyDescent="0.75">
      <c r="A3660" s="10">
        <v>0</v>
      </c>
      <c r="B3660" s="11">
        <v>19200</v>
      </c>
      <c r="C3660" s="11">
        <v>57728</v>
      </c>
      <c r="D3660" s="11">
        <v>96552</v>
      </c>
      <c r="E3660" s="11">
        <v>0</v>
      </c>
      <c r="F3660" s="11">
        <v>0</v>
      </c>
      <c r="G3660" s="11">
        <v>0</v>
      </c>
      <c r="H3660" s="11">
        <v>80.602363108000006</v>
      </c>
      <c r="I3660" s="11">
        <v>0</v>
      </c>
      <c r="J3660" s="11">
        <v>23</v>
      </c>
      <c r="K3660" s="11">
        <v>37.508103136999999</v>
      </c>
      <c r="L3660" s="11" t="s">
        <v>20</v>
      </c>
      <c r="M3660" s="11" t="s">
        <v>15</v>
      </c>
      <c r="N3660" s="11">
        <f t="shared" si="399"/>
        <v>0</v>
      </c>
      <c r="O3660" s="11">
        <f t="shared" si="400"/>
        <v>0</v>
      </c>
      <c r="P3660" s="11">
        <f t="shared" si="401"/>
        <v>0</v>
      </c>
      <c r="Q3660" s="11">
        <f t="shared" si="402"/>
        <v>1</v>
      </c>
      <c r="R3660" s="11">
        <f t="shared" si="403"/>
        <v>0</v>
      </c>
      <c r="S3660" s="11">
        <f t="shared" si="404"/>
        <v>0</v>
      </c>
      <c r="T3660" s="9">
        <f t="shared" si="405"/>
        <v>0</v>
      </c>
    </row>
    <row r="3661" spans="1:20" ht="15" customHeight="1" x14ac:dyDescent="0.75">
      <c r="A3661" s="10">
        <v>0</v>
      </c>
      <c r="B3661" s="11">
        <v>19200</v>
      </c>
      <c r="C3661" s="11">
        <v>24430</v>
      </c>
      <c r="D3661" s="11">
        <v>128837</v>
      </c>
      <c r="E3661" s="11">
        <v>9</v>
      </c>
      <c r="F3661" s="11">
        <v>0</v>
      </c>
      <c r="G3661" s="11">
        <v>0</v>
      </c>
      <c r="H3661" s="11">
        <v>355.79841245</v>
      </c>
      <c r="I3661" s="11">
        <v>1</v>
      </c>
      <c r="J3661" s="11">
        <v>10</v>
      </c>
      <c r="K3661" s="11">
        <v>41.147749222000002</v>
      </c>
      <c r="L3661" s="11" t="s">
        <v>20</v>
      </c>
      <c r="M3661" s="11" t="s">
        <v>14</v>
      </c>
      <c r="N3661" s="11">
        <f t="shared" si="399"/>
        <v>0</v>
      </c>
      <c r="O3661" s="11">
        <f t="shared" si="400"/>
        <v>0</v>
      </c>
      <c r="P3661" s="11">
        <f t="shared" si="401"/>
        <v>1</v>
      </c>
      <c r="Q3661" s="11">
        <f t="shared" si="402"/>
        <v>0</v>
      </c>
      <c r="R3661" s="11">
        <f t="shared" si="403"/>
        <v>0</v>
      </c>
      <c r="S3661" s="11">
        <f t="shared" si="404"/>
        <v>0</v>
      </c>
      <c r="T3661" s="9">
        <f t="shared" si="405"/>
        <v>0</v>
      </c>
    </row>
    <row r="3662" spans="1:20" ht="15" customHeight="1" x14ac:dyDescent="0.75">
      <c r="A3662" s="10">
        <v>0</v>
      </c>
      <c r="B3662" s="11">
        <v>19200</v>
      </c>
      <c r="C3662" s="11">
        <v>31307</v>
      </c>
      <c r="D3662" s="11">
        <v>60202</v>
      </c>
      <c r="E3662" s="11">
        <v>18</v>
      </c>
      <c r="F3662" s="11">
        <v>0</v>
      </c>
      <c r="G3662" s="11">
        <v>0</v>
      </c>
      <c r="H3662" s="11">
        <v>170.5812991</v>
      </c>
      <c r="I3662" s="11">
        <v>1</v>
      </c>
      <c r="J3662" s="11">
        <v>20</v>
      </c>
      <c r="K3662" s="11">
        <v>35.600544953000004</v>
      </c>
      <c r="L3662" s="11" t="s">
        <v>20</v>
      </c>
      <c r="M3662" s="11" t="s">
        <v>18</v>
      </c>
      <c r="N3662" s="11">
        <f t="shared" si="399"/>
        <v>0</v>
      </c>
      <c r="O3662" s="11">
        <f t="shared" si="400"/>
        <v>0</v>
      </c>
      <c r="P3662" s="11">
        <f t="shared" si="401"/>
        <v>0</v>
      </c>
      <c r="Q3662" s="11">
        <f t="shared" si="402"/>
        <v>0</v>
      </c>
      <c r="R3662" s="11">
        <f t="shared" si="403"/>
        <v>0</v>
      </c>
      <c r="S3662" s="11">
        <f t="shared" si="404"/>
        <v>1</v>
      </c>
      <c r="T3662" s="9">
        <f t="shared" si="405"/>
        <v>0</v>
      </c>
    </row>
    <row r="3663" spans="1:20" ht="15" customHeight="1" x14ac:dyDescent="0.75">
      <c r="A3663" s="10">
        <v>1</v>
      </c>
      <c r="B3663" s="11">
        <v>19300</v>
      </c>
      <c r="C3663" s="11">
        <v>109000</v>
      </c>
      <c r="D3663" s="11">
        <v>135000</v>
      </c>
      <c r="E3663" s="11">
        <v>3</v>
      </c>
      <c r="F3663" s="11">
        <v>0</v>
      </c>
      <c r="G3663" s="11">
        <v>0</v>
      </c>
      <c r="H3663" s="11">
        <v>98.433333332999993</v>
      </c>
      <c r="I3663" s="11">
        <v>13</v>
      </c>
      <c r="J3663" s="11">
        <v>14</v>
      </c>
      <c r="K3663" s="11"/>
      <c r="L3663" s="11" t="s">
        <v>20</v>
      </c>
      <c r="M3663" s="11" t="s">
        <v>15</v>
      </c>
      <c r="N3663" s="11">
        <f t="shared" si="399"/>
        <v>0</v>
      </c>
      <c r="O3663" s="11">
        <f t="shared" si="400"/>
        <v>0</v>
      </c>
      <c r="P3663" s="11">
        <f t="shared" si="401"/>
        <v>0</v>
      </c>
      <c r="Q3663" s="11">
        <f t="shared" si="402"/>
        <v>1</v>
      </c>
      <c r="R3663" s="11">
        <f t="shared" si="403"/>
        <v>0</v>
      </c>
      <c r="S3663" s="11">
        <f t="shared" si="404"/>
        <v>0</v>
      </c>
      <c r="T3663" s="9">
        <f t="shared" si="405"/>
        <v>0</v>
      </c>
    </row>
    <row r="3664" spans="1:20" ht="15" customHeight="1" x14ac:dyDescent="0.75">
      <c r="A3664" s="10">
        <v>0</v>
      </c>
      <c r="B3664" s="11">
        <v>19300</v>
      </c>
      <c r="C3664" s="11">
        <v>83141</v>
      </c>
      <c r="D3664" s="11">
        <v>112096</v>
      </c>
      <c r="E3664" s="11">
        <v>15</v>
      </c>
      <c r="F3664" s="11">
        <v>0</v>
      </c>
      <c r="G3664" s="11">
        <v>0</v>
      </c>
      <c r="H3664" s="11">
        <v>255.78828901</v>
      </c>
      <c r="I3664" s="11">
        <v>5</v>
      </c>
      <c r="J3664" s="11">
        <v>31</v>
      </c>
      <c r="K3664" s="11">
        <v>35.514487999000004</v>
      </c>
      <c r="L3664" s="11" t="s">
        <v>20</v>
      </c>
      <c r="M3664" s="11" t="s">
        <v>17</v>
      </c>
      <c r="N3664" s="11">
        <f t="shared" si="399"/>
        <v>0</v>
      </c>
      <c r="O3664" s="11">
        <f t="shared" si="400"/>
        <v>1</v>
      </c>
      <c r="P3664" s="11">
        <f t="shared" si="401"/>
        <v>0</v>
      </c>
      <c r="Q3664" s="11">
        <f t="shared" si="402"/>
        <v>0</v>
      </c>
      <c r="R3664" s="11">
        <f t="shared" si="403"/>
        <v>0</v>
      </c>
      <c r="S3664" s="11">
        <f t="shared" si="404"/>
        <v>0</v>
      </c>
      <c r="T3664" s="9">
        <f t="shared" si="405"/>
        <v>0</v>
      </c>
    </row>
    <row r="3665" spans="1:20" ht="15" customHeight="1" x14ac:dyDescent="0.75">
      <c r="A3665" s="10">
        <v>0</v>
      </c>
      <c r="B3665" s="11">
        <v>19300</v>
      </c>
      <c r="C3665" s="11">
        <v>84425</v>
      </c>
      <c r="D3665" s="11">
        <v>119351</v>
      </c>
      <c r="E3665" s="11">
        <v>15</v>
      </c>
      <c r="F3665" s="11">
        <v>0</v>
      </c>
      <c r="G3665" s="11">
        <v>0</v>
      </c>
      <c r="H3665" s="11">
        <v>238.66869707999999</v>
      </c>
      <c r="I3665" s="11">
        <v>4</v>
      </c>
      <c r="J3665" s="11">
        <v>31</v>
      </c>
      <c r="K3665" s="11">
        <v>38.298278156999999</v>
      </c>
      <c r="L3665" s="11" t="s">
        <v>20</v>
      </c>
      <c r="M3665" s="11" t="s">
        <v>17</v>
      </c>
      <c r="N3665" s="11">
        <f t="shared" si="399"/>
        <v>0</v>
      </c>
      <c r="O3665" s="11">
        <f t="shared" si="400"/>
        <v>1</v>
      </c>
      <c r="P3665" s="11">
        <f t="shared" si="401"/>
        <v>0</v>
      </c>
      <c r="Q3665" s="11">
        <f t="shared" si="402"/>
        <v>0</v>
      </c>
      <c r="R3665" s="11">
        <f t="shared" si="403"/>
        <v>0</v>
      </c>
      <c r="S3665" s="11">
        <f t="shared" si="404"/>
        <v>0</v>
      </c>
      <c r="T3665" s="9">
        <f t="shared" si="405"/>
        <v>0</v>
      </c>
    </row>
    <row r="3666" spans="1:20" ht="15" customHeight="1" x14ac:dyDescent="0.75">
      <c r="A3666" s="10">
        <v>0</v>
      </c>
      <c r="B3666" s="11">
        <v>19300</v>
      </c>
      <c r="C3666" s="11">
        <v>50554</v>
      </c>
      <c r="D3666" s="11">
        <v>76140</v>
      </c>
      <c r="E3666" s="11">
        <v>9</v>
      </c>
      <c r="F3666" s="11">
        <v>2</v>
      </c>
      <c r="G3666" s="11">
        <v>0</v>
      </c>
      <c r="H3666" s="11">
        <v>78.276625281999998</v>
      </c>
      <c r="I3666" s="11">
        <v>3</v>
      </c>
      <c r="J3666" s="11">
        <v>27</v>
      </c>
      <c r="K3666" s="11">
        <v>36.026904369</v>
      </c>
      <c r="L3666" s="11" t="s">
        <v>20</v>
      </c>
      <c r="M3666" s="11" t="s">
        <v>17</v>
      </c>
      <c r="N3666" s="11">
        <f t="shared" si="399"/>
        <v>0</v>
      </c>
      <c r="O3666" s="11">
        <f t="shared" si="400"/>
        <v>1</v>
      </c>
      <c r="P3666" s="11">
        <f t="shared" si="401"/>
        <v>0</v>
      </c>
      <c r="Q3666" s="11">
        <f t="shared" si="402"/>
        <v>0</v>
      </c>
      <c r="R3666" s="11">
        <f t="shared" si="403"/>
        <v>0</v>
      </c>
      <c r="S3666" s="11">
        <f t="shared" si="404"/>
        <v>0</v>
      </c>
      <c r="T3666" s="9">
        <f t="shared" si="405"/>
        <v>0</v>
      </c>
    </row>
    <row r="3667" spans="1:20" ht="15" customHeight="1" x14ac:dyDescent="0.75">
      <c r="A3667" s="10">
        <v>0</v>
      </c>
      <c r="B3667" s="11">
        <v>19300</v>
      </c>
      <c r="C3667" s="11">
        <v>53710</v>
      </c>
      <c r="D3667" s="11">
        <v>78082</v>
      </c>
      <c r="E3667" s="11">
        <v>5</v>
      </c>
      <c r="F3667" s="11"/>
      <c r="G3667" s="11"/>
      <c r="H3667" s="11">
        <v>114.14269623</v>
      </c>
      <c r="I3667" s="11">
        <v>0</v>
      </c>
      <c r="J3667" s="11">
        <v>7</v>
      </c>
      <c r="K3667" s="11">
        <v>36.991343491999999</v>
      </c>
      <c r="L3667" s="11" t="s">
        <v>20</v>
      </c>
      <c r="M3667" s="11" t="s">
        <v>14</v>
      </c>
      <c r="N3667" s="11">
        <f t="shared" si="399"/>
        <v>0</v>
      </c>
      <c r="O3667" s="11">
        <f t="shared" si="400"/>
        <v>0</v>
      </c>
      <c r="P3667" s="11">
        <f t="shared" si="401"/>
        <v>1</v>
      </c>
      <c r="Q3667" s="11">
        <f t="shared" si="402"/>
        <v>0</v>
      </c>
      <c r="R3667" s="11">
        <f t="shared" si="403"/>
        <v>0</v>
      </c>
      <c r="S3667" s="11">
        <f t="shared" si="404"/>
        <v>0</v>
      </c>
      <c r="T3667" s="9">
        <f t="shared" si="405"/>
        <v>0</v>
      </c>
    </row>
    <row r="3668" spans="1:20" ht="15" customHeight="1" x14ac:dyDescent="0.75">
      <c r="A3668" s="10">
        <v>0</v>
      </c>
      <c r="B3668" s="11">
        <v>19300</v>
      </c>
      <c r="C3668" s="11">
        <v>148542</v>
      </c>
      <c r="D3668" s="11">
        <v>195791</v>
      </c>
      <c r="E3668" s="11">
        <v>12</v>
      </c>
      <c r="F3668" s="11"/>
      <c r="G3668" s="11"/>
      <c r="H3668" s="11">
        <v>110.32763507</v>
      </c>
      <c r="I3668" s="11">
        <v>0</v>
      </c>
      <c r="J3668" s="11">
        <v>23</v>
      </c>
      <c r="K3668" s="11">
        <v>30.536610590999999</v>
      </c>
      <c r="L3668" s="11" t="s">
        <v>20</v>
      </c>
      <c r="M3668" s="11" t="s">
        <v>18</v>
      </c>
      <c r="N3668" s="11">
        <f t="shared" si="399"/>
        <v>0</v>
      </c>
      <c r="O3668" s="11">
        <f t="shared" si="400"/>
        <v>0</v>
      </c>
      <c r="P3668" s="11">
        <f t="shared" si="401"/>
        <v>0</v>
      </c>
      <c r="Q3668" s="11">
        <f t="shared" si="402"/>
        <v>0</v>
      </c>
      <c r="R3668" s="11">
        <f t="shared" si="403"/>
        <v>0</v>
      </c>
      <c r="S3668" s="11">
        <f t="shared" si="404"/>
        <v>1</v>
      </c>
      <c r="T3668" s="9">
        <f t="shared" si="405"/>
        <v>0</v>
      </c>
    </row>
    <row r="3669" spans="1:20" ht="15" customHeight="1" x14ac:dyDescent="0.75">
      <c r="A3669" s="10">
        <v>0</v>
      </c>
      <c r="B3669" s="11">
        <v>19300</v>
      </c>
      <c r="C3669" s="11">
        <v>73668</v>
      </c>
      <c r="D3669" s="11">
        <v>89061</v>
      </c>
      <c r="E3669" s="11">
        <v>0</v>
      </c>
      <c r="F3669" s="11">
        <v>2</v>
      </c>
      <c r="G3669" s="11">
        <v>1</v>
      </c>
      <c r="H3669" s="11">
        <v>113.45356121</v>
      </c>
      <c r="I3669" s="11">
        <v>2</v>
      </c>
      <c r="J3669" s="11">
        <v>25</v>
      </c>
      <c r="K3669" s="11">
        <v>33.498815377</v>
      </c>
      <c r="L3669" s="11" t="s">
        <v>20</v>
      </c>
      <c r="M3669" s="11" t="s">
        <v>14</v>
      </c>
      <c r="N3669" s="11">
        <f t="shared" si="399"/>
        <v>0</v>
      </c>
      <c r="O3669" s="11">
        <f t="shared" si="400"/>
        <v>0</v>
      </c>
      <c r="P3669" s="11">
        <f t="shared" si="401"/>
        <v>1</v>
      </c>
      <c r="Q3669" s="11">
        <f t="shared" si="402"/>
        <v>0</v>
      </c>
      <c r="R3669" s="11">
        <f t="shared" si="403"/>
        <v>0</v>
      </c>
      <c r="S3669" s="11">
        <f t="shared" si="404"/>
        <v>0</v>
      </c>
      <c r="T3669" s="9">
        <f t="shared" si="405"/>
        <v>0</v>
      </c>
    </row>
    <row r="3670" spans="1:20" ht="15" customHeight="1" x14ac:dyDescent="0.75">
      <c r="A3670" s="10">
        <v>0</v>
      </c>
      <c r="B3670" s="11">
        <v>19300</v>
      </c>
      <c r="C3670" s="11">
        <v>31950</v>
      </c>
      <c r="D3670" s="11">
        <v>53814</v>
      </c>
      <c r="E3670" s="11">
        <v>17</v>
      </c>
      <c r="F3670" s="11">
        <v>0</v>
      </c>
      <c r="G3670" s="11">
        <v>0</v>
      </c>
      <c r="H3670" s="11">
        <v>178.45963721000001</v>
      </c>
      <c r="I3670" s="11">
        <v>1</v>
      </c>
      <c r="J3670" s="11">
        <v>20</v>
      </c>
      <c r="K3670" s="11">
        <v>37.134712329000003</v>
      </c>
      <c r="L3670" s="11" t="s">
        <v>20</v>
      </c>
      <c r="M3670" s="11" t="s">
        <v>18</v>
      </c>
      <c r="N3670" s="11">
        <f t="shared" si="399"/>
        <v>0</v>
      </c>
      <c r="O3670" s="11">
        <f t="shared" si="400"/>
        <v>0</v>
      </c>
      <c r="P3670" s="11">
        <f t="shared" si="401"/>
        <v>0</v>
      </c>
      <c r="Q3670" s="11">
        <f t="shared" si="402"/>
        <v>0</v>
      </c>
      <c r="R3670" s="11">
        <f t="shared" si="403"/>
        <v>0</v>
      </c>
      <c r="S3670" s="11">
        <f t="shared" si="404"/>
        <v>1</v>
      </c>
      <c r="T3670" s="9">
        <f t="shared" si="405"/>
        <v>0</v>
      </c>
    </row>
    <row r="3671" spans="1:20" ht="15" customHeight="1" x14ac:dyDescent="0.75">
      <c r="A3671" s="10">
        <v>1</v>
      </c>
      <c r="B3671" s="11">
        <v>19300</v>
      </c>
      <c r="C3671" s="11">
        <v>27747</v>
      </c>
      <c r="D3671" s="11">
        <v>43740</v>
      </c>
      <c r="E3671" s="11">
        <v>7</v>
      </c>
      <c r="F3671" s="11">
        <v>1</v>
      </c>
      <c r="G3671" s="11">
        <v>0</v>
      </c>
      <c r="H3671" s="11">
        <v>167.65798082000001</v>
      </c>
      <c r="I3671" s="11">
        <v>1</v>
      </c>
      <c r="J3671" s="11">
        <v>16</v>
      </c>
      <c r="K3671" s="11">
        <v>35.086070550999999</v>
      </c>
      <c r="L3671" s="11" t="s">
        <v>20</v>
      </c>
      <c r="M3671" s="11" t="s">
        <v>15</v>
      </c>
      <c r="N3671" s="11">
        <f t="shared" si="399"/>
        <v>0</v>
      </c>
      <c r="O3671" s="11">
        <f t="shared" si="400"/>
        <v>0</v>
      </c>
      <c r="P3671" s="11">
        <f t="shared" si="401"/>
        <v>0</v>
      </c>
      <c r="Q3671" s="11">
        <f t="shared" si="402"/>
        <v>1</v>
      </c>
      <c r="R3671" s="11">
        <f t="shared" si="403"/>
        <v>0</v>
      </c>
      <c r="S3671" s="11">
        <f t="shared" si="404"/>
        <v>0</v>
      </c>
      <c r="T3671" s="9">
        <f t="shared" si="405"/>
        <v>0</v>
      </c>
    </row>
    <row r="3672" spans="1:20" ht="15" customHeight="1" x14ac:dyDescent="0.75">
      <c r="A3672" s="10">
        <v>0</v>
      </c>
      <c r="B3672" s="11">
        <v>19300</v>
      </c>
      <c r="C3672" s="11">
        <v>76807</v>
      </c>
      <c r="D3672" s="11">
        <v>103026</v>
      </c>
      <c r="E3672" s="11">
        <v>13</v>
      </c>
      <c r="F3672" s="11">
        <v>0</v>
      </c>
      <c r="G3672" s="11">
        <v>0</v>
      </c>
      <c r="H3672" s="11">
        <v>169.24875269</v>
      </c>
      <c r="I3672" s="11">
        <v>0</v>
      </c>
      <c r="J3672" s="11">
        <v>27</v>
      </c>
      <c r="K3672" s="11">
        <v>34.876358721999999</v>
      </c>
      <c r="L3672" s="11" t="s">
        <v>13</v>
      </c>
      <c r="M3672" s="11" t="s">
        <v>17</v>
      </c>
      <c r="N3672" s="11">
        <f t="shared" si="399"/>
        <v>1</v>
      </c>
      <c r="O3672" s="11">
        <f t="shared" si="400"/>
        <v>1</v>
      </c>
      <c r="P3672" s="11">
        <f t="shared" si="401"/>
        <v>0</v>
      </c>
      <c r="Q3672" s="11">
        <f t="shared" si="402"/>
        <v>0</v>
      </c>
      <c r="R3672" s="11">
        <f t="shared" si="403"/>
        <v>0</v>
      </c>
      <c r="S3672" s="11">
        <f t="shared" si="404"/>
        <v>0</v>
      </c>
      <c r="T3672" s="9">
        <f t="shared" si="405"/>
        <v>169.24875269</v>
      </c>
    </row>
    <row r="3673" spans="1:20" ht="15" customHeight="1" x14ac:dyDescent="0.75">
      <c r="A3673" s="10">
        <v>0</v>
      </c>
      <c r="B3673" s="11">
        <v>19300</v>
      </c>
      <c r="C3673" s="11">
        <v>99714</v>
      </c>
      <c r="D3673" s="11">
        <v>126965</v>
      </c>
      <c r="E3673" s="11">
        <v>0</v>
      </c>
      <c r="F3673" s="11">
        <v>0</v>
      </c>
      <c r="G3673" s="11">
        <v>1</v>
      </c>
      <c r="H3673" s="11">
        <v>301.75357401000002</v>
      </c>
      <c r="I3673" s="11">
        <v>1</v>
      </c>
      <c r="J3673" s="11">
        <v>20</v>
      </c>
      <c r="K3673" s="11">
        <v>43.290941693000001</v>
      </c>
      <c r="L3673" s="11" t="s">
        <v>13</v>
      </c>
      <c r="M3673" s="11" t="s">
        <v>17</v>
      </c>
      <c r="N3673" s="11">
        <f t="shared" si="399"/>
        <v>1</v>
      </c>
      <c r="O3673" s="11">
        <f t="shared" si="400"/>
        <v>1</v>
      </c>
      <c r="P3673" s="11">
        <f t="shared" si="401"/>
        <v>0</v>
      </c>
      <c r="Q3673" s="11">
        <f t="shared" si="402"/>
        <v>0</v>
      </c>
      <c r="R3673" s="11">
        <f t="shared" si="403"/>
        <v>0</v>
      </c>
      <c r="S3673" s="11">
        <f t="shared" si="404"/>
        <v>0</v>
      </c>
      <c r="T3673" s="9">
        <f t="shared" si="405"/>
        <v>301.75357401000002</v>
      </c>
    </row>
    <row r="3674" spans="1:20" ht="15" customHeight="1" x14ac:dyDescent="0.75">
      <c r="A3674" s="10">
        <v>1</v>
      </c>
      <c r="B3674" s="11">
        <v>19300</v>
      </c>
      <c r="C3674" s="11">
        <v>152000</v>
      </c>
      <c r="D3674" s="11">
        <v>182000</v>
      </c>
      <c r="E3674" s="11">
        <v>1</v>
      </c>
      <c r="F3674" s="11"/>
      <c r="G3674" s="11"/>
      <c r="H3674" s="11"/>
      <c r="I3674" s="11"/>
      <c r="J3674" s="11"/>
      <c r="K3674" s="11"/>
      <c r="L3674" s="11" t="s">
        <v>13</v>
      </c>
      <c r="M3674" s="11" t="s">
        <v>19</v>
      </c>
      <c r="N3674" s="11">
        <f t="shared" si="399"/>
        <v>1</v>
      </c>
      <c r="O3674" s="11">
        <f t="shared" si="400"/>
        <v>0</v>
      </c>
      <c r="P3674" s="11">
        <f t="shared" si="401"/>
        <v>0</v>
      </c>
      <c r="Q3674" s="11">
        <f t="shared" si="402"/>
        <v>0</v>
      </c>
      <c r="R3674" s="11">
        <f t="shared" si="403"/>
        <v>0</v>
      </c>
      <c r="S3674" s="11">
        <f t="shared" si="404"/>
        <v>0</v>
      </c>
      <c r="T3674" s="9">
        <f t="shared" si="405"/>
        <v>0</v>
      </c>
    </row>
    <row r="3675" spans="1:20" ht="15" customHeight="1" x14ac:dyDescent="0.75">
      <c r="A3675" s="10">
        <v>0</v>
      </c>
      <c r="B3675" s="11">
        <v>19300</v>
      </c>
      <c r="C3675" s="11">
        <v>39926</v>
      </c>
      <c r="D3675" s="11">
        <v>101208</v>
      </c>
      <c r="E3675" s="11">
        <v>4</v>
      </c>
      <c r="F3675" s="11">
        <v>0</v>
      </c>
      <c r="G3675" s="11">
        <v>0</v>
      </c>
      <c r="H3675" s="11">
        <v>140.05163825</v>
      </c>
      <c r="I3675" s="11">
        <v>0</v>
      </c>
      <c r="J3675" s="11">
        <v>14</v>
      </c>
      <c r="K3675" s="11">
        <v>31.545694154</v>
      </c>
      <c r="L3675" s="11" t="s">
        <v>13</v>
      </c>
      <c r="M3675" s="11" t="s">
        <v>14</v>
      </c>
      <c r="N3675" s="11">
        <f t="shared" si="399"/>
        <v>1</v>
      </c>
      <c r="O3675" s="11">
        <f t="shared" si="400"/>
        <v>0</v>
      </c>
      <c r="P3675" s="11">
        <f t="shared" si="401"/>
        <v>1</v>
      </c>
      <c r="Q3675" s="11">
        <f t="shared" si="402"/>
        <v>0</v>
      </c>
      <c r="R3675" s="11">
        <f t="shared" si="403"/>
        <v>0</v>
      </c>
      <c r="S3675" s="11">
        <f t="shared" si="404"/>
        <v>0</v>
      </c>
      <c r="T3675" s="9">
        <f t="shared" si="405"/>
        <v>140.05163825</v>
      </c>
    </row>
    <row r="3676" spans="1:20" ht="15" customHeight="1" x14ac:dyDescent="0.75">
      <c r="A3676" s="10">
        <v>0</v>
      </c>
      <c r="B3676" s="11">
        <v>19300</v>
      </c>
      <c r="C3676" s="11">
        <v>33970</v>
      </c>
      <c r="D3676" s="11">
        <v>102792</v>
      </c>
      <c r="E3676" s="11">
        <v>6</v>
      </c>
      <c r="F3676" s="11">
        <v>0</v>
      </c>
      <c r="G3676" s="11">
        <v>0</v>
      </c>
      <c r="H3676" s="11">
        <v>145.02024526</v>
      </c>
      <c r="I3676" s="11">
        <v>0</v>
      </c>
      <c r="J3676" s="11">
        <v>14</v>
      </c>
      <c r="K3676" s="11">
        <v>31.874217469000001</v>
      </c>
      <c r="L3676" s="11" t="s">
        <v>13</v>
      </c>
      <c r="M3676" s="11" t="s">
        <v>14</v>
      </c>
      <c r="N3676" s="11">
        <f t="shared" si="399"/>
        <v>1</v>
      </c>
      <c r="O3676" s="11">
        <f t="shared" si="400"/>
        <v>0</v>
      </c>
      <c r="P3676" s="11">
        <f t="shared" si="401"/>
        <v>1</v>
      </c>
      <c r="Q3676" s="11">
        <f t="shared" si="402"/>
        <v>0</v>
      </c>
      <c r="R3676" s="11">
        <f t="shared" si="403"/>
        <v>0</v>
      </c>
      <c r="S3676" s="11">
        <f t="shared" si="404"/>
        <v>0</v>
      </c>
      <c r="T3676" s="9">
        <f t="shared" si="405"/>
        <v>145.02024526</v>
      </c>
    </row>
    <row r="3677" spans="1:20" ht="15" customHeight="1" x14ac:dyDescent="0.75">
      <c r="A3677" s="10">
        <v>0</v>
      </c>
      <c r="B3677" s="11">
        <v>19300</v>
      </c>
      <c r="C3677" s="11">
        <v>98769</v>
      </c>
      <c r="D3677" s="11">
        <v>121140</v>
      </c>
      <c r="E3677" s="11">
        <v>0</v>
      </c>
      <c r="F3677" s="11">
        <v>0</v>
      </c>
      <c r="G3677" s="11">
        <v>1</v>
      </c>
      <c r="H3677" s="11">
        <v>313.92451539000001</v>
      </c>
      <c r="I3677" s="11">
        <v>0</v>
      </c>
      <c r="J3677" s="11">
        <v>20</v>
      </c>
      <c r="K3677" s="11">
        <v>43.085543047999998</v>
      </c>
      <c r="L3677" s="11" t="s">
        <v>13</v>
      </c>
      <c r="M3677" s="11" t="s">
        <v>17</v>
      </c>
      <c r="N3677" s="11">
        <f t="shared" si="399"/>
        <v>1</v>
      </c>
      <c r="O3677" s="11">
        <f t="shared" si="400"/>
        <v>1</v>
      </c>
      <c r="P3677" s="11">
        <f t="shared" si="401"/>
        <v>0</v>
      </c>
      <c r="Q3677" s="11">
        <f t="shared" si="402"/>
        <v>0</v>
      </c>
      <c r="R3677" s="11">
        <f t="shared" si="403"/>
        <v>0</v>
      </c>
      <c r="S3677" s="11">
        <f t="shared" si="404"/>
        <v>0</v>
      </c>
      <c r="T3677" s="9">
        <f t="shared" si="405"/>
        <v>313.92451539000001</v>
      </c>
    </row>
    <row r="3678" spans="1:20" ht="15" customHeight="1" x14ac:dyDescent="0.75">
      <c r="A3678" s="10">
        <v>0</v>
      </c>
      <c r="B3678" s="11">
        <v>19300</v>
      </c>
      <c r="C3678" s="11">
        <v>146465</v>
      </c>
      <c r="D3678" s="11">
        <v>192854</v>
      </c>
      <c r="E3678" s="11">
        <v>13</v>
      </c>
      <c r="F3678" s="11"/>
      <c r="G3678" s="11"/>
      <c r="H3678" s="11">
        <v>110.64880682</v>
      </c>
      <c r="I3678" s="11">
        <v>1</v>
      </c>
      <c r="J3678" s="11">
        <v>23</v>
      </c>
      <c r="K3678" s="11">
        <v>29.975576026999999</v>
      </c>
      <c r="L3678" s="11" t="s">
        <v>20</v>
      </c>
      <c r="M3678" s="11" t="s">
        <v>18</v>
      </c>
      <c r="N3678" s="11">
        <f t="shared" si="399"/>
        <v>0</v>
      </c>
      <c r="O3678" s="11">
        <f t="shared" si="400"/>
        <v>0</v>
      </c>
      <c r="P3678" s="11">
        <f t="shared" si="401"/>
        <v>0</v>
      </c>
      <c r="Q3678" s="11">
        <f t="shared" si="402"/>
        <v>0</v>
      </c>
      <c r="R3678" s="11">
        <f t="shared" si="403"/>
        <v>0</v>
      </c>
      <c r="S3678" s="11">
        <f t="shared" si="404"/>
        <v>1</v>
      </c>
      <c r="T3678" s="9">
        <f t="shared" si="405"/>
        <v>0</v>
      </c>
    </row>
    <row r="3679" spans="1:20" ht="15" customHeight="1" x14ac:dyDescent="0.75">
      <c r="A3679" s="10">
        <v>0</v>
      </c>
      <c r="B3679" s="11">
        <v>19300</v>
      </c>
      <c r="C3679" s="11">
        <v>91004</v>
      </c>
      <c r="D3679" s="11">
        <v>116827</v>
      </c>
      <c r="E3679" s="11">
        <v>6</v>
      </c>
      <c r="F3679" s="11">
        <v>0</v>
      </c>
      <c r="G3679" s="11">
        <v>0</v>
      </c>
      <c r="H3679" s="11">
        <v>163.28211809000001</v>
      </c>
      <c r="I3679" s="11">
        <v>1</v>
      </c>
      <c r="J3679" s="11">
        <v>20</v>
      </c>
      <c r="K3679" s="11">
        <v>20.206032583999999</v>
      </c>
      <c r="L3679" s="11" t="s">
        <v>20</v>
      </c>
      <c r="M3679" s="11" t="s">
        <v>18</v>
      </c>
      <c r="N3679" s="11">
        <f t="shared" si="399"/>
        <v>0</v>
      </c>
      <c r="O3679" s="11">
        <f t="shared" si="400"/>
        <v>0</v>
      </c>
      <c r="P3679" s="11">
        <f t="shared" si="401"/>
        <v>0</v>
      </c>
      <c r="Q3679" s="11">
        <f t="shared" si="402"/>
        <v>0</v>
      </c>
      <c r="R3679" s="11">
        <f t="shared" si="403"/>
        <v>0</v>
      </c>
      <c r="S3679" s="11">
        <f t="shared" si="404"/>
        <v>1</v>
      </c>
      <c r="T3679" s="9">
        <f t="shared" si="405"/>
        <v>0</v>
      </c>
    </row>
    <row r="3680" spans="1:20" ht="15" customHeight="1" x14ac:dyDescent="0.75">
      <c r="A3680" s="10">
        <v>0</v>
      </c>
      <c r="B3680" s="11">
        <v>19300</v>
      </c>
      <c r="C3680" s="11">
        <v>51580</v>
      </c>
      <c r="D3680" s="11">
        <v>83518</v>
      </c>
      <c r="E3680" s="11">
        <v>13</v>
      </c>
      <c r="F3680" s="11">
        <v>0</v>
      </c>
      <c r="G3680" s="11">
        <v>0</v>
      </c>
      <c r="H3680" s="11">
        <v>89.525931994999993</v>
      </c>
      <c r="I3680" s="11">
        <v>0</v>
      </c>
      <c r="J3680" s="11">
        <v>9</v>
      </c>
      <c r="K3680" s="11">
        <v>7.1484132132999996</v>
      </c>
      <c r="L3680" s="11" t="s">
        <v>20</v>
      </c>
      <c r="M3680" s="11" t="s">
        <v>14</v>
      </c>
      <c r="N3680" s="11">
        <f t="shared" si="399"/>
        <v>0</v>
      </c>
      <c r="O3680" s="11">
        <f t="shared" si="400"/>
        <v>0</v>
      </c>
      <c r="P3680" s="11">
        <f t="shared" si="401"/>
        <v>1</v>
      </c>
      <c r="Q3680" s="11">
        <f t="shared" si="402"/>
        <v>0</v>
      </c>
      <c r="R3680" s="11">
        <f t="shared" si="403"/>
        <v>0</v>
      </c>
      <c r="S3680" s="11">
        <f t="shared" si="404"/>
        <v>0</v>
      </c>
      <c r="T3680" s="9">
        <f t="shared" si="405"/>
        <v>0</v>
      </c>
    </row>
    <row r="3681" spans="1:20" ht="15" customHeight="1" x14ac:dyDescent="0.75">
      <c r="A3681" s="10">
        <v>1</v>
      </c>
      <c r="B3681" s="11">
        <v>19300</v>
      </c>
      <c r="C3681" s="11">
        <v>96454</v>
      </c>
      <c r="D3681" s="11">
        <v>157809</v>
      </c>
      <c r="E3681" s="11">
        <v>3</v>
      </c>
      <c r="F3681" s="11">
        <v>0</v>
      </c>
      <c r="G3681" s="11">
        <v>0</v>
      </c>
      <c r="H3681" s="11">
        <v>1168.2335608999999</v>
      </c>
      <c r="I3681" s="11">
        <v>0</v>
      </c>
      <c r="J3681" s="11">
        <v>0</v>
      </c>
      <c r="K3681" s="11">
        <v>40.206138263</v>
      </c>
      <c r="L3681" s="11" t="s">
        <v>20</v>
      </c>
      <c r="M3681" s="11" t="s">
        <v>14</v>
      </c>
      <c r="N3681" s="11">
        <f t="shared" si="399"/>
        <v>0</v>
      </c>
      <c r="O3681" s="11">
        <f t="shared" si="400"/>
        <v>0</v>
      </c>
      <c r="P3681" s="11">
        <f t="shared" si="401"/>
        <v>1</v>
      </c>
      <c r="Q3681" s="11">
        <f t="shared" si="402"/>
        <v>0</v>
      </c>
      <c r="R3681" s="11">
        <f t="shared" si="403"/>
        <v>0</v>
      </c>
      <c r="S3681" s="11">
        <f t="shared" si="404"/>
        <v>0</v>
      </c>
      <c r="T3681" s="9">
        <f t="shared" si="405"/>
        <v>0</v>
      </c>
    </row>
    <row r="3682" spans="1:20" ht="15" customHeight="1" x14ac:dyDescent="0.75">
      <c r="A3682" s="10">
        <v>0</v>
      </c>
      <c r="B3682" s="11">
        <v>19300</v>
      </c>
      <c r="C3682" s="11">
        <v>72752</v>
      </c>
      <c r="D3682" s="11">
        <v>106084</v>
      </c>
      <c r="E3682" s="11">
        <v>11</v>
      </c>
      <c r="F3682" s="11">
        <v>0</v>
      </c>
      <c r="G3682" s="11">
        <v>0</v>
      </c>
      <c r="H3682" s="11">
        <v>193.70709980000001</v>
      </c>
      <c r="I3682" s="11">
        <v>1</v>
      </c>
      <c r="J3682" s="11">
        <v>13</v>
      </c>
      <c r="K3682" s="11">
        <v>30.686105632</v>
      </c>
      <c r="L3682" s="11" t="s">
        <v>20</v>
      </c>
      <c r="M3682" s="11" t="s">
        <v>15</v>
      </c>
      <c r="N3682" s="11">
        <f t="shared" si="399"/>
        <v>0</v>
      </c>
      <c r="O3682" s="11">
        <f t="shared" si="400"/>
        <v>0</v>
      </c>
      <c r="P3682" s="11">
        <f t="shared" si="401"/>
        <v>0</v>
      </c>
      <c r="Q3682" s="11">
        <f t="shared" si="402"/>
        <v>1</v>
      </c>
      <c r="R3682" s="11">
        <f t="shared" si="403"/>
        <v>0</v>
      </c>
      <c r="S3682" s="11">
        <f t="shared" si="404"/>
        <v>0</v>
      </c>
      <c r="T3682" s="9">
        <f t="shared" si="405"/>
        <v>0</v>
      </c>
    </row>
    <row r="3683" spans="1:20" ht="15" customHeight="1" x14ac:dyDescent="0.75">
      <c r="A3683" s="10">
        <v>0</v>
      </c>
      <c r="B3683" s="11">
        <v>19400</v>
      </c>
      <c r="C3683" s="11">
        <v>39928</v>
      </c>
      <c r="D3683" s="11">
        <v>106271</v>
      </c>
      <c r="E3683" s="11">
        <v>6</v>
      </c>
      <c r="F3683" s="11">
        <v>0</v>
      </c>
      <c r="G3683" s="11">
        <v>0</v>
      </c>
      <c r="H3683" s="11">
        <v>129.17827724</v>
      </c>
      <c r="I3683" s="11">
        <v>0</v>
      </c>
      <c r="J3683" s="11">
        <v>14</v>
      </c>
      <c r="K3683" s="11">
        <v>31.922154922000001</v>
      </c>
      <c r="L3683" s="11" t="s">
        <v>13</v>
      </c>
      <c r="M3683" s="11" t="s">
        <v>14</v>
      </c>
      <c r="N3683" s="11">
        <f t="shared" si="399"/>
        <v>1</v>
      </c>
      <c r="O3683" s="11">
        <f t="shared" si="400"/>
        <v>0</v>
      </c>
      <c r="P3683" s="11">
        <f t="shared" si="401"/>
        <v>1</v>
      </c>
      <c r="Q3683" s="11">
        <f t="shared" si="402"/>
        <v>0</v>
      </c>
      <c r="R3683" s="11">
        <f t="shared" si="403"/>
        <v>0</v>
      </c>
      <c r="S3683" s="11">
        <f t="shared" si="404"/>
        <v>0</v>
      </c>
      <c r="T3683" s="9">
        <f t="shared" si="405"/>
        <v>129.17827724</v>
      </c>
    </row>
    <row r="3684" spans="1:20" ht="15" customHeight="1" x14ac:dyDescent="0.75">
      <c r="A3684" s="10">
        <v>0</v>
      </c>
      <c r="B3684" s="11">
        <v>19400</v>
      </c>
      <c r="C3684" s="11">
        <v>45036</v>
      </c>
      <c r="D3684" s="11">
        <v>78900</v>
      </c>
      <c r="E3684" s="11"/>
      <c r="F3684" s="11"/>
      <c r="G3684" s="11"/>
      <c r="H3684" s="11"/>
      <c r="I3684" s="11"/>
      <c r="J3684" s="11"/>
      <c r="K3684" s="11">
        <v>40.023967978000002</v>
      </c>
      <c r="L3684" s="11"/>
      <c r="M3684" s="11"/>
      <c r="N3684" s="11">
        <f t="shared" si="399"/>
        <v>0</v>
      </c>
      <c r="O3684" s="11">
        <f t="shared" si="400"/>
        <v>0</v>
      </c>
      <c r="P3684" s="11">
        <f t="shared" si="401"/>
        <v>0</v>
      </c>
      <c r="Q3684" s="11">
        <f t="shared" si="402"/>
        <v>0</v>
      </c>
      <c r="R3684" s="11">
        <f t="shared" si="403"/>
        <v>0</v>
      </c>
      <c r="S3684" s="11">
        <f t="shared" si="404"/>
        <v>0</v>
      </c>
      <c r="T3684" s="9">
        <f t="shared" si="405"/>
        <v>0</v>
      </c>
    </row>
    <row r="3685" spans="1:20" ht="15" customHeight="1" x14ac:dyDescent="0.75">
      <c r="A3685" s="10">
        <v>0</v>
      </c>
      <c r="B3685" s="11">
        <v>19400</v>
      </c>
      <c r="C3685" s="11">
        <v>63508</v>
      </c>
      <c r="D3685" s="11">
        <v>12414</v>
      </c>
      <c r="E3685" s="11">
        <v>5</v>
      </c>
      <c r="F3685" s="11"/>
      <c r="G3685" s="11"/>
      <c r="H3685" s="11">
        <v>64.407604618999997</v>
      </c>
      <c r="I3685" s="11">
        <v>1</v>
      </c>
      <c r="J3685" s="11">
        <v>16</v>
      </c>
      <c r="K3685" s="11">
        <v>40.570169157000002</v>
      </c>
      <c r="L3685" s="11" t="s">
        <v>20</v>
      </c>
      <c r="M3685" s="11" t="s">
        <v>14</v>
      </c>
      <c r="N3685" s="11">
        <f t="shared" si="399"/>
        <v>0</v>
      </c>
      <c r="O3685" s="11">
        <f t="shared" si="400"/>
        <v>0</v>
      </c>
      <c r="P3685" s="11">
        <f t="shared" si="401"/>
        <v>1</v>
      </c>
      <c r="Q3685" s="11">
        <f t="shared" si="402"/>
        <v>0</v>
      </c>
      <c r="R3685" s="11">
        <f t="shared" si="403"/>
        <v>0</v>
      </c>
      <c r="S3685" s="11">
        <f t="shared" si="404"/>
        <v>0</v>
      </c>
      <c r="T3685" s="9">
        <f t="shared" si="405"/>
        <v>0</v>
      </c>
    </row>
    <row r="3686" spans="1:20" ht="15" customHeight="1" x14ac:dyDescent="0.75">
      <c r="A3686" s="10">
        <v>0</v>
      </c>
      <c r="B3686" s="11">
        <v>19400</v>
      </c>
      <c r="C3686" s="11">
        <v>167450</v>
      </c>
      <c r="D3686" s="11">
        <v>200902</v>
      </c>
      <c r="E3686" s="11">
        <v>9</v>
      </c>
      <c r="F3686" s="11">
        <v>0</v>
      </c>
      <c r="G3686" s="11">
        <v>0</v>
      </c>
      <c r="H3686" s="11">
        <v>264.69798241000001</v>
      </c>
      <c r="I3686" s="11">
        <v>1</v>
      </c>
      <c r="J3686" s="11">
        <v>37</v>
      </c>
      <c r="K3686" s="11">
        <v>25.630798734999999</v>
      </c>
      <c r="L3686" s="11" t="s">
        <v>20</v>
      </c>
      <c r="M3686" s="11" t="s">
        <v>18</v>
      </c>
      <c r="N3686" s="11">
        <f t="shared" si="399"/>
        <v>0</v>
      </c>
      <c r="O3686" s="11">
        <f t="shared" si="400"/>
        <v>0</v>
      </c>
      <c r="P3686" s="11">
        <f t="shared" si="401"/>
        <v>0</v>
      </c>
      <c r="Q3686" s="11">
        <f t="shared" si="402"/>
        <v>0</v>
      </c>
      <c r="R3686" s="11">
        <f t="shared" si="403"/>
        <v>0</v>
      </c>
      <c r="S3686" s="11">
        <f t="shared" si="404"/>
        <v>1</v>
      </c>
      <c r="T3686" s="9">
        <f t="shared" si="405"/>
        <v>0</v>
      </c>
    </row>
    <row r="3687" spans="1:20" ht="15" customHeight="1" x14ac:dyDescent="0.75">
      <c r="A3687" s="10">
        <v>0</v>
      </c>
      <c r="B3687" s="11">
        <v>19400</v>
      </c>
      <c r="C3687" s="11">
        <v>51360</v>
      </c>
      <c r="D3687" s="11">
        <v>76100</v>
      </c>
      <c r="E3687" s="11">
        <v>1</v>
      </c>
      <c r="F3687" s="11">
        <v>0</v>
      </c>
      <c r="G3687" s="11">
        <v>0</v>
      </c>
      <c r="H3687" s="11">
        <v>222.83211811999999</v>
      </c>
      <c r="I3687" s="11">
        <v>0</v>
      </c>
      <c r="J3687" s="11">
        <v>11</v>
      </c>
      <c r="K3687" s="11">
        <v>36.263336197000001</v>
      </c>
      <c r="L3687" s="11" t="s">
        <v>20</v>
      </c>
      <c r="M3687" s="11" t="s">
        <v>15</v>
      </c>
      <c r="N3687" s="11">
        <f t="shared" si="399"/>
        <v>0</v>
      </c>
      <c r="O3687" s="11">
        <f t="shared" si="400"/>
        <v>0</v>
      </c>
      <c r="P3687" s="11">
        <f t="shared" si="401"/>
        <v>0</v>
      </c>
      <c r="Q3687" s="11">
        <f t="shared" si="402"/>
        <v>1</v>
      </c>
      <c r="R3687" s="11">
        <f t="shared" si="403"/>
        <v>0</v>
      </c>
      <c r="S3687" s="11">
        <f t="shared" si="404"/>
        <v>0</v>
      </c>
      <c r="T3687" s="9">
        <f t="shared" si="405"/>
        <v>0</v>
      </c>
    </row>
    <row r="3688" spans="1:20" ht="15" customHeight="1" x14ac:dyDescent="0.75">
      <c r="A3688" s="10">
        <v>0</v>
      </c>
      <c r="B3688" s="11">
        <v>19400</v>
      </c>
      <c r="C3688" s="11">
        <v>39334</v>
      </c>
      <c r="D3688" s="11">
        <v>103578</v>
      </c>
      <c r="E3688" s="11">
        <v>6</v>
      </c>
      <c r="F3688" s="11">
        <v>0</v>
      </c>
      <c r="G3688" s="11">
        <v>0</v>
      </c>
      <c r="H3688" s="11">
        <v>127.5305161</v>
      </c>
      <c r="I3688" s="11">
        <v>0</v>
      </c>
      <c r="J3688" s="11">
        <v>15</v>
      </c>
      <c r="K3688" s="11">
        <v>31.367627185</v>
      </c>
      <c r="L3688" s="11" t="s">
        <v>13</v>
      </c>
      <c r="M3688" s="11" t="s">
        <v>14</v>
      </c>
      <c r="N3688" s="11">
        <f t="shared" si="399"/>
        <v>1</v>
      </c>
      <c r="O3688" s="11">
        <f t="shared" si="400"/>
        <v>0</v>
      </c>
      <c r="P3688" s="11">
        <f t="shared" si="401"/>
        <v>1</v>
      </c>
      <c r="Q3688" s="11">
        <f t="shared" si="402"/>
        <v>0</v>
      </c>
      <c r="R3688" s="11">
        <f t="shared" si="403"/>
        <v>0</v>
      </c>
      <c r="S3688" s="11">
        <f t="shared" si="404"/>
        <v>0</v>
      </c>
      <c r="T3688" s="9">
        <f t="shared" si="405"/>
        <v>127.5305161</v>
      </c>
    </row>
    <row r="3689" spans="1:20" ht="15" customHeight="1" x14ac:dyDescent="0.75">
      <c r="A3689" s="10">
        <v>0</v>
      </c>
      <c r="B3689" s="11">
        <v>19400</v>
      </c>
      <c r="C3689" s="11">
        <v>53000</v>
      </c>
      <c r="D3689" s="11">
        <v>82800</v>
      </c>
      <c r="E3689" s="11">
        <v>18</v>
      </c>
      <c r="F3689" s="11">
        <v>0</v>
      </c>
      <c r="G3689" s="11">
        <v>0</v>
      </c>
      <c r="H3689" s="11">
        <v>206.96666667</v>
      </c>
      <c r="I3689" s="11">
        <v>1</v>
      </c>
      <c r="J3689" s="11">
        <v>22</v>
      </c>
      <c r="K3689" s="11"/>
      <c r="L3689" s="11" t="s">
        <v>20</v>
      </c>
      <c r="M3689" s="11" t="s">
        <v>14</v>
      </c>
      <c r="N3689" s="11">
        <f t="shared" si="399"/>
        <v>0</v>
      </c>
      <c r="O3689" s="11">
        <f t="shared" si="400"/>
        <v>0</v>
      </c>
      <c r="P3689" s="11">
        <f t="shared" si="401"/>
        <v>1</v>
      </c>
      <c r="Q3689" s="11">
        <f t="shared" si="402"/>
        <v>0</v>
      </c>
      <c r="R3689" s="11">
        <f t="shared" si="403"/>
        <v>0</v>
      </c>
      <c r="S3689" s="11">
        <f t="shared" si="404"/>
        <v>0</v>
      </c>
      <c r="T3689" s="9">
        <f t="shared" si="405"/>
        <v>0</v>
      </c>
    </row>
    <row r="3690" spans="1:20" ht="15" customHeight="1" x14ac:dyDescent="0.75">
      <c r="A3690" s="10">
        <v>0</v>
      </c>
      <c r="B3690" s="11">
        <v>19400</v>
      </c>
      <c r="C3690" s="11">
        <v>109812</v>
      </c>
      <c r="D3690" s="11">
        <v>172705</v>
      </c>
      <c r="E3690" s="11">
        <v>5</v>
      </c>
      <c r="F3690" s="11">
        <v>0</v>
      </c>
      <c r="G3690" s="11">
        <v>0</v>
      </c>
      <c r="H3690" s="11">
        <v>204.10541488999999</v>
      </c>
      <c r="I3690" s="11">
        <v>3</v>
      </c>
      <c r="J3690" s="11">
        <v>23</v>
      </c>
      <c r="K3690" s="11">
        <v>43.338407205999999</v>
      </c>
      <c r="L3690" s="11" t="s">
        <v>20</v>
      </c>
      <c r="M3690" s="11" t="s">
        <v>15</v>
      </c>
      <c r="N3690" s="11">
        <f t="shared" si="399"/>
        <v>0</v>
      </c>
      <c r="O3690" s="11">
        <f t="shared" si="400"/>
        <v>0</v>
      </c>
      <c r="P3690" s="11">
        <f t="shared" si="401"/>
        <v>0</v>
      </c>
      <c r="Q3690" s="11">
        <f t="shared" si="402"/>
        <v>1</v>
      </c>
      <c r="R3690" s="11">
        <f t="shared" si="403"/>
        <v>0</v>
      </c>
      <c r="S3690" s="11">
        <f t="shared" si="404"/>
        <v>0</v>
      </c>
      <c r="T3690" s="9">
        <f t="shared" si="405"/>
        <v>0</v>
      </c>
    </row>
    <row r="3691" spans="1:20" ht="15" customHeight="1" x14ac:dyDescent="0.75">
      <c r="A3691" s="10">
        <v>0</v>
      </c>
      <c r="B3691" s="11">
        <v>19400</v>
      </c>
      <c r="C3691" s="11">
        <v>110745</v>
      </c>
      <c r="D3691" s="11">
        <v>173474</v>
      </c>
      <c r="E3691" s="11">
        <v>6</v>
      </c>
      <c r="F3691" s="11">
        <v>0</v>
      </c>
      <c r="G3691" s="11">
        <v>0</v>
      </c>
      <c r="H3691" s="11">
        <v>217.40670532999999</v>
      </c>
      <c r="I3691" s="11">
        <v>4</v>
      </c>
      <c r="J3691" s="11">
        <v>23</v>
      </c>
      <c r="K3691" s="11">
        <v>42.220407152999996</v>
      </c>
      <c r="L3691" s="11" t="s">
        <v>20</v>
      </c>
      <c r="M3691" s="11" t="s">
        <v>15</v>
      </c>
      <c r="N3691" s="11">
        <f t="shared" si="399"/>
        <v>0</v>
      </c>
      <c r="O3691" s="11">
        <f t="shared" si="400"/>
        <v>0</v>
      </c>
      <c r="P3691" s="11">
        <f t="shared" si="401"/>
        <v>0</v>
      </c>
      <c r="Q3691" s="11">
        <f t="shared" si="402"/>
        <v>1</v>
      </c>
      <c r="R3691" s="11">
        <f t="shared" si="403"/>
        <v>0</v>
      </c>
      <c r="S3691" s="11">
        <f t="shared" si="404"/>
        <v>0</v>
      </c>
      <c r="T3691" s="9">
        <f t="shared" si="405"/>
        <v>0</v>
      </c>
    </row>
    <row r="3692" spans="1:20" ht="15" customHeight="1" x14ac:dyDescent="0.75">
      <c r="A3692" s="10">
        <v>1</v>
      </c>
      <c r="B3692" s="11">
        <v>19400</v>
      </c>
      <c r="C3692" s="11">
        <v>86219</v>
      </c>
      <c r="D3692" s="11">
        <v>126904</v>
      </c>
      <c r="E3692" s="11">
        <v>0</v>
      </c>
      <c r="F3692" s="11">
        <v>0</v>
      </c>
      <c r="G3692" s="11">
        <v>0</v>
      </c>
      <c r="H3692" s="11"/>
      <c r="I3692" s="11">
        <v>0</v>
      </c>
      <c r="J3692" s="11">
        <v>0</v>
      </c>
      <c r="K3692" s="11">
        <v>34.480849784</v>
      </c>
      <c r="L3692" s="11" t="s">
        <v>13</v>
      </c>
      <c r="M3692" s="11" t="s">
        <v>14</v>
      </c>
      <c r="N3692" s="11">
        <f t="shared" si="399"/>
        <v>1</v>
      </c>
      <c r="O3692" s="11">
        <f t="shared" si="400"/>
        <v>0</v>
      </c>
      <c r="P3692" s="11">
        <f t="shared" si="401"/>
        <v>1</v>
      </c>
      <c r="Q3692" s="11">
        <f t="shared" si="402"/>
        <v>0</v>
      </c>
      <c r="R3692" s="11">
        <f t="shared" si="403"/>
        <v>0</v>
      </c>
      <c r="S3692" s="11">
        <f t="shared" si="404"/>
        <v>0</v>
      </c>
      <c r="T3692" s="9">
        <f t="shared" si="405"/>
        <v>0</v>
      </c>
    </row>
    <row r="3693" spans="1:20" ht="15" customHeight="1" x14ac:dyDescent="0.75">
      <c r="A3693" s="10">
        <v>1</v>
      </c>
      <c r="B3693" s="11">
        <v>19400</v>
      </c>
      <c r="C3693" s="11">
        <v>178000</v>
      </c>
      <c r="D3693" s="11">
        <v>219300</v>
      </c>
      <c r="E3693" s="11">
        <v>12</v>
      </c>
      <c r="F3693" s="11">
        <v>0</v>
      </c>
      <c r="G3693" s="11">
        <v>0</v>
      </c>
      <c r="H3693" s="11">
        <v>214.36666667</v>
      </c>
      <c r="I3693" s="11">
        <v>0</v>
      </c>
      <c r="J3693" s="11">
        <v>26</v>
      </c>
      <c r="K3693" s="11"/>
      <c r="L3693" s="11" t="s">
        <v>13</v>
      </c>
      <c r="M3693" s="11" t="s">
        <v>18</v>
      </c>
      <c r="N3693" s="11">
        <f t="shared" si="399"/>
        <v>1</v>
      </c>
      <c r="O3693" s="11">
        <f t="shared" si="400"/>
        <v>0</v>
      </c>
      <c r="P3693" s="11">
        <f t="shared" si="401"/>
        <v>0</v>
      </c>
      <c r="Q3693" s="11">
        <f t="shared" si="402"/>
        <v>0</v>
      </c>
      <c r="R3693" s="11">
        <f t="shared" si="403"/>
        <v>0</v>
      </c>
      <c r="S3693" s="11">
        <f t="shared" si="404"/>
        <v>1</v>
      </c>
      <c r="T3693" s="9">
        <f t="shared" si="405"/>
        <v>214.36666667</v>
      </c>
    </row>
    <row r="3694" spans="1:20" ht="15" customHeight="1" x14ac:dyDescent="0.75">
      <c r="A3694" s="10">
        <v>0</v>
      </c>
      <c r="B3694" s="11">
        <v>19400</v>
      </c>
      <c r="C3694" s="11">
        <v>52677</v>
      </c>
      <c r="D3694" s="11">
        <v>80424</v>
      </c>
      <c r="E3694" s="11">
        <v>9</v>
      </c>
      <c r="F3694" s="11">
        <v>2</v>
      </c>
      <c r="G3694" s="11">
        <v>0</v>
      </c>
      <c r="H3694" s="11">
        <v>65.847530367000005</v>
      </c>
      <c r="I3694" s="11">
        <v>2</v>
      </c>
      <c r="J3694" s="11">
        <v>28</v>
      </c>
      <c r="K3694" s="11">
        <v>34.950823100999997</v>
      </c>
      <c r="L3694" s="11" t="s">
        <v>20</v>
      </c>
      <c r="M3694" s="11" t="s">
        <v>17</v>
      </c>
      <c r="N3694" s="11">
        <f t="shared" si="399"/>
        <v>0</v>
      </c>
      <c r="O3694" s="11">
        <f t="shared" si="400"/>
        <v>1</v>
      </c>
      <c r="P3694" s="11">
        <f t="shared" si="401"/>
        <v>0</v>
      </c>
      <c r="Q3694" s="11">
        <f t="shared" si="402"/>
        <v>0</v>
      </c>
      <c r="R3694" s="11">
        <f t="shared" si="403"/>
        <v>0</v>
      </c>
      <c r="S3694" s="11">
        <f t="shared" si="404"/>
        <v>0</v>
      </c>
      <c r="T3694" s="9">
        <f t="shared" si="405"/>
        <v>0</v>
      </c>
    </row>
    <row r="3695" spans="1:20" ht="15" customHeight="1" x14ac:dyDescent="0.75">
      <c r="A3695" s="10">
        <v>0</v>
      </c>
      <c r="B3695" s="11">
        <v>19400</v>
      </c>
      <c r="C3695" s="11">
        <v>71515</v>
      </c>
      <c r="D3695" s="11">
        <v>100771</v>
      </c>
      <c r="E3695" s="11"/>
      <c r="F3695" s="11">
        <v>1</v>
      </c>
      <c r="G3695" s="11">
        <v>1</v>
      </c>
      <c r="H3695" s="11">
        <v>223.17108436999999</v>
      </c>
      <c r="I3695" s="11">
        <v>2</v>
      </c>
      <c r="J3695" s="11">
        <v>13</v>
      </c>
      <c r="K3695" s="11">
        <v>40.705043705000001</v>
      </c>
      <c r="L3695" s="11" t="s">
        <v>20</v>
      </c>
      <c r="M3695" s="11" t="s">
        <v>14</v>
      </c>
      <c r="N3695" s="11">
        <f t="shared" si="399"/>
        <v>0</v>
      </c>
      <c r="O3695" s="11">
        <f t="shared" si="400"/>
        <v>0</v>
      </c>
      <c r="P3695" s="11">
        <f t="shared" si="401"/>
        <v>1</v>
      </c>
      <c r="Q3695" s="11">
        <f t="shared" si="402"/>
        <v>0</v>
      </c>
      <c r="R3695" s="11">
        <f t="shared" si="403"/>
        <v>0</v>
      </c>
      <c r="S3695" s="11">
        <f t="shared" si="404"/>
        <v>0</v>
      </c>
      <c r="T3695" s="9">
        <f t="shared" si="405"/>
        <v>0</v>
      </c>
    </row>
    <row r="3696" spans="1:20" ht="15" customHeight="1" x14ac:dyDescent="0.75">
      <c r="A3696" s="10">
        <v>0</v>
      </c>
      <c r="B3696" s="11">
        <v>19500</v>
      </c>
      <c r="C3696" s="11">
        <v>94543</v>
      </c>
      <c r="D3696" s="11">
        <v>127718</v>
      </c>
      <c r="E3696" s="11">
        <v>11</v>
      </c>
      <c r="F3696" s="11"/>
      <c r="G3696" s="11"/>
      <c r="H3696" s="11">
        <v>132.40785557000001</v>
      </c>
      <c r="I3696" s="11"/>
      <c r="J3696" s="11">
        <v>24</v>
      </c>
      <c r="K3696" s="11">
        <v>30.857067090000001</v>
      </c>
      <c r="L3696" s="11" t="s">
        <v>20</v>
      </c>
      <c r="M3696" s="11" t="s">
        <v>18</v>
      </c>
      <c r="N3696" s="11">
        <f t="shared" si="399"/>
        <v>0</v>
      </c>
      <c r="O3696" s="11">
        <f t="shared" si="400"/>
        <v>0</v>
      </c>
      <c r="P3696" s="11">
        <f t="shared" si="401"/>
        <v>0</v>
      </c>
      <c r="Q3696" s="11">
        <f t="shared" si="402"/>
        <v>0</v>
      </c>
      <c r="R3696" s="11">
        <f t="shared" si="403"/>
        <v>0</v>
      </c>
      <c r="S3696" s="11">
        <f t="shared" si="404"/>
        <v>1</v>
      </c>
      <c r="T3696" s="9">
        <f t="shared" si="405"/>
        <v>0</v>
      </c>
    </row>
    <row r="3697" spans="1:20" ht="15" customHeight="1" x14ac:dyDescent="0.75">
      <c r="A3697" s="10">
        <v>1</v>
      </c>
      <c r="B3697" s="11">
        <v>19500</v>
      </c>
      <c r="C3697" s="11">
        <v>100077</v>
      </c>
      <c r="D3697" s="11">
        <v>122352</v>
      </c>
      <c r="E3697" s="11">
        <v>3</v>
      </c>
      <c r="F3697" s="11">
        <v>0</v>
      </c>
      <c r="G3697" s="11">
        <v>0</v>
      </c>
      <c r="H3697" s="11">
        <v>58.861027462999999</v>
      </c>
      <c r="I3697" s="11">
        <v>0</v>
      </c>
      <c r="J3697" s="11">
        <v>9</v>
      </c>
      <c r="K3697" s="11">
        <v>38.121518334000001</v>
      </c>
      <c r="L3697" s="11" t="s">
        <v>20</v>
      </c>
      <c r="M3697" s="11" t="s">
        <v>15</v>
      </c>
      <c r="N3697" s="11">
        <f t="shared" si="399"/>
        <v>0</v>
      </c>
      <c r="O3697" s="11">
        <f t="shared" si="400"/>
        <v>0</v>
      </c>
      <c r="P3697" s="11">
        <f t="shared" si="401"/>
        <v>0</v>
      </c>
      <c r="Q3697" s="11">
        <f t="shared" si="402"/>
        <v>1</v>
      </c>
      <c r="R3697" s="11">
        <f t="shared" si="403"/>
        <v>0</v>
      </c>
      <c r="S3697" s="11">
        <f t="shared" si="404"/>
        <v>0</v>
      </c>
      <c r="T3697" s="9">
        <f t="shared" si="405"/>
        <v>0</v>
      </c>
    </row>
    <row r="3698" spans="1:20" ht="15" customHeight="1" x14ac:dyDescent="0.75">
      <c r="A3698" s="10">
        <v>0</v>
      </c>
      <c r="B3698" s="11">
        <v>19500</v>
      </c>
      <c r="C3698" s="11">
        <v>51333</v>
      </c>
      <c r="D3698" s="11">
        <v>77732</v>
      </c>
      <c r="E3698" s="11"/>
      <c r="F3698" s="11"/>
      <c r="G3698" s="11"/>
      <c r="H3698" s="11"/>
      <c r="I3698" s="11"/>
      <c r="J3698" s="11"/>
      <c r="K3698" s="11">
        <v>37.398316563000002</v>
      </c>
      <c r="L3698" s="11"/>
      <c r="M3698" s="11"/>
      <c r="N3698" s="11">
        <f t="shared" si="399"/>
        <v>0</v>
      </c>
      <c r="O3698" s="11">
        <f t="shared" si="400"/>
        <v>0</v>
      </c>
      <c r="P3698" s="11">
        <f t="shared" si="401"/>
        <v>0</v>
      </c>
      <c r="Q3698" s="11">
        <f t="shared" si="402"/>
        <v>0</v>
      </c>
      <c r="R3698" s="11">
        <f t="shared" si="403"/>
        <v>0</v>
      </c>
      <c r="S3698" s="11">
        <f t="shared" si="404"/>
        <v>0</v>
      </c>
      <c r="T3698" s="9">
        <f t="shared" si="405"/>
        <v>0</v>
      </c>
    </row>
    <row r="3699" spans="1:20" ht="15" customHeight="1" x14ac:dyDescent="0.75">
      <c r="A3699" s="10">
        <v>0</v>
      </c>
      <c r="B3699" s="11">
        <v>19500</v>
      </c>
      <c r="C3699" s="11">
        <v>92663</v>
      </c>
      <c r="D3699" s="11">
        <v>152627</v>
      </c>
      <c r="E3699" s="11">
        <v>3</v>
      </c>
      <c r="F3699" s="11">
        <v>0</v>
      </c>
      <c r="G3699" s="11">
        <v>0</v>
      </c>
      <c r="H3699" s="11">
        <v>106.7126279</v>
      </c>
      <c r="I3699" s="11">
        <v>0</v>
      </c>
      <c r="J3699" s="11">
        <v>16</v>
      </c>
      <c r="K3699" s="11">
        <v>35.367656803000003</v>
      </c>
      <c r="L3699" s="11" t="s">
        <v>13</v>
      </c>
      <c r="M3699" s="11" t="s">
        <v>18</v>
      </c>
      <c r="N3699" s="11">
        <f t="shared" si="399"/>
        <v>1</v>
      </c>
      <c r="O3699" s="11">
        <f t="shared" si="400"/>
        <v>0</v>
      </c>
      <c r="P3699" s="11">
        <f t="shared" si="401"/>
        <v>0</v>
      </c>
      <c r="Q3699" s="11">
        <f t="shared" si="402"/>
        <v>0</v>
      </c>
      <c r="R3699" s="11">
        <f t="shared" si="403"/>
        <v>0</v>
      </c>
      <c r="S3699" s="11">
        <f t="shared" si="404"/>
        <v>1</v>
      </c>
      <c r="T3699" s="9">
        <f t="shared" si="405"/>
        <v>106.7126279</v>
      </c>
    </row>
    <row r="3700" spans="1:20" ht="15" customHeight="1" x14ac:dyDescent="0.75">
      <c r="A3700" s="10">
        <v>0</v>
      </c>
      <c r="B3700" s="11">
        <v>19500</v>
      </c>
      <c r="C3700" s="11">
        <v>98718</v>
      </c>
      <c r="D3700" s="11">
        <v>122659</v>
      </c>
      <c r="E3700" s="11">
        <v>0</v>
      </c>
      <c r="F3700" s="11">
        <v>0</v>
      </c>
      <c r="G3700" s="11">
        <v>1</v>
      </c>
      <c r="H3700" s="11">
        <v>324.25708383</v>
      </c>
      <c r="I3700" s="11">
        <v>0</v>
      </c>
      <c r="J3700" s="11">
        <v>20</v>
      </c>
      <c r="K3700" s="11">
        <v>42.546020912000003</v>
      </c>
      <c r="L3700" s="11" t="s">
        <v>13</v>
      </c>
      <c r="M3700" s="11" t="s">
        <v>17</v>
      </c>
      <c r="N3700" s="11">
        <f t="shared" si="399"/>
        <v>1</v>
      </c>
      <c r="O3700" s="11">
        <f t="shared" si="400"/>
        <v>1</v>
      </c>
      <c r="P3700" s="11">
        <f t="shared" si="401"/>
        <v>0</v>
      </c>
      <c r="Q3700" s="11">
        <f t="shared" si="402"/>
        <v>0</v>
      </c>
      <c r="R3700" s="11">
        <f t="shared" si="403"/>
        <v>0</v>
      </c>
      <c r="S3700" s="11">
        <f t="shared" si="404"/>
        <v>0</v>
      </c>
      <c r="T3700" s="9">
        <f t="shared" si="405"/>
        <v>324.25708383</v>
      </c>
    </row>
    <row r="3701" spans="1:20" ht="15" customHeight="1" x14ac:dyDescent="0.75">
      <c r="A3701" s="10">
        <v>0</v>
      </c>
      <c r="B3701" s="11">
        <v>19500</v>
      </c>
      <c r="C3701" s="11">
        <v>88909</v>
      </c>
      <c r="D3701" s="11">
        <v>140092</v>
      </c>
      <c r="E3701" s="11">
        <v>13</v>
      </c>
      <c r="F3701" s="11">
        <v>0</v>
      </c>
      <c r="G3701" s="11">
        <v>0</v>
      </c>
      <c r="H3701" s="11">
        <v>163.56250438999999</v>
      </c>
      <c r="I3701" s="11">
        <v>1</v>
      </c>
      <c r="J3701" s="11">
        <v>25</v>
      </c>
      <c r="K3701" s="11">
        <v>33.005016664000003</v>
      </c>
      <c r="L3701" s="11" t="s">
        <v>20</v>
      </c>
      <c r="M3701" s="11" t="s">
        <v>17</v>
      </c>
      <c r="N3701" s="11">
        <f t="shared" si="399"/>
        <v>0</v>
      </c>
      <c r="O3701" s="11">
        <f t="shared" si="400"/>
        <v>1</v>
      </c>
      <c r="P3701" s="11">
        <f t="shared" si="401"/>
        <v>0</v>
      </c>
      <c r="Q3701" s="11">
        <f t="shared" si="402"/>
        <v>0</v>
      </c>
      <c r="R3701" s="11">
        <f t="shared" si="403"/>
        <v>0</v>
      </c>
      <c r="S3701" s="11">
        <f t="shared" si="404"/>
        <v>0</v>
      </c>
      <c r="T3701" s="9">
        <f t="shared" si="405"/>
        <v>0</v>
      </c>
    </row>
    <row r="3702" spans="1:20" ht="15" customHeight="1" x14ac:dyDescent="0.75">
      <c r="A3702" s="10">
        <v>0</v>
      </c>
      <c r="B3702" s="11">
        <v>19500</v>
      </c>
      <c r="C3702" s="11">
        <v>9475</v>
      </c>
      <c r="D3702" s="11">
        <v>30000</v>
      </c>
      <c r="E3702" s="11">
        <v>0</v>
      </c>
      <c r="F3702" s="11">
        <v>1</v>
      </c>
      <c r="G3702" s="11">
        <v>0</v>
      </c>
      <c r="H3702" s="11">
        <v>33.466666666999998</v>
      </c>
      <c r="I3702" s="11">
        <v>2</v>
      </c>
      <c r="J3702" s="11">
        <v>4</v>
      </c>
      <c r="K3702" s="11"/>
      <c r="L3702" s="11" t="s">
        <v>20</v>
      </c>
      <c r="M3702" s="11" t="s">
        <v>14</v>
      </c>
      <c r="N3702" s="11">
        <f t="shared" si="399"/>
        <v>0</v>
      </c>
      <c r="O3702" s="11">
        <f t="shared" si="400"/>
        <v>0</v>
      </c>
      <c r="P3702" s="11">
        <f t="shared" si="401"/>
        <v>1</v>
      </c>
      <c r="Q3702" s="11">
        <f t="shared" si="402"/>
        <v>0</v>
      </c>
      <c r="R3702" s="11">
        <f t="shared" si="403"/>
        <v>0</v>
      </c>
      <c r="S3702" s="11">
        <f t="shared" si="404"/>
        <v>0</v>
      </c>
      <c r="T3702" s="9">
        <f t="shared" si="405"/>
        <v>0</v>
      </c>
    </row>
    <row r="3703" spans="1:20" ht="15" customHeight="1" x14ac:dyDescent="0.75">
      <c r="A3703" s="10">
        <v>0</v>
      </c>
      <c r="B3703" s="11">
        <v>19500</v>
      </c>
      <c r="C3703" s="11">
        <v>105000</v>
      </c>
      <c r="D3703" s="11">
        <v>138375</v>
      </c>
      <c r="E3703" s="11">
        <v>12</v>
      </c>
      <c r="F3703" s="11">
        <v>0</v>
      </c>
      <c r="G3703" s="11">
        <v>2</v>
      </c>
      <c r="H3703" s="11">
        <v>219.13333333</v>
      </c>
      <c r="I3703" s="11">
        <v>0</v>
      </c>
      <c r="J3703" s="11">
        <v>25</v>
      </c>
      <c r="K3703" s="11"/>
      <c r="L3703" s="11" t="s">
        <v>20</v>
      </c>
      <c r="M3703" s="11" t="s">
        <v>15</v>
      </c>
      <c r="N3703" s="11">
        <f t="shared" si="399"/>
        <v>0</v>
      </c>
      <c r="O3703" s="11">
        <f t="shared" si="400"/>
        <v>0</v>
      </c>
      <c r="P3703" s="11">
        <f t="shared" si="401"/>
        <v>0</v>
      </c>
      <c r="Q3703" s="11">
        <f t="shared" si="402"/>
        <v>1</v>
      </c>
      <c r="R3703" s="11">
        <f t="shared" si="403"/>
        <v>0</v>
      </c>
      <c r="S3703" s="11">
        <f t="shared" si="404"/>
        <v>0</v>
      </c>
      <c r="T3703" s="9">
        <f t="shared" si="405"/>
        <v>0</v>
      </c>
    </row>
    <row r="3704" spans="1:20" ht="15" customHeight="1" x14ac:dyDescent="0.75">
      <c r="A3704" s="10">
        <v>1</v>
      </c>
      <c r="B3704" s="11">
        <v>19500</v>
      </c>
      <c r="C3704" s="11">
        <v>50000</v>
      </c>
      <c r="D3704" s="11">
        <v>89100</v>
      </c>
      <c r="E3704" s="11">
        <v>7</v>
      </c>
      <c r="F3704" s="11">
        <v>2</v>
      </c>
      <c r="G3704" s="11">
        <v>1</v>
      </c>
      <c r="H3704" s="11">
        <v>86.233333333000004</v>
      </c>
      <c r="I3704" s="11">
        <v>4</v>
      </c>
      <c r="J3704" s="11">
        <v>25</v>
      </c>
      <c r="K3704" s="11"/>
      <c r="L3704" s="11"/>
      <c r="M3704" s="11" t="s">
        <v>18</v>
      </c>
      <c r="N3704" s="11">
        <f t="shared" si="399"/>
        <v>0</v>
      </c>
      <c r="O3704" s="11">
        <f t="shared" si="400"/>
        <v>0</v>
      </c>
      <c r="P3704" s="11">
        <f t="shared" si="401"/>
        <v>0</v>
      </c>
      <c r="Q3704" s="11">
        <f t="shared" si="402"/>
        <v>0</v>
      </c>
      <c r="R3704" s="11">
        <f t="shared" si="403"/>
        <v>0</v>
      </c>
      <c r="S3704" s="11">
        <f t="shared" si="404"/>
        <v>1</v>
      </c>
      <c r="T3704" s="9">
        <f t="shared" si="405"/>
        <v>0</v>
      </c>
    </row>
    <row r="3705" spans="1:20" ht="15" customHeight="1" x14ac:dyDescent="0.75">
      <c r="A3705" s="10">
        <v>1</v>
      </c>
      <c r="B3705" s="11">
        <v>19500</v>
      </c>
      <c r="C3705" s="11">
        <v>47000</v>
      </c>
      <c r="D3705" s="11">
        <v>70000</v>
      </c>
      <c r="E3705" s="11">
        <v>15</v>
      </c>
      <c r="F3705" s="11">
        <v>0</v>
      </c>
      <c r="G3705" s="11">
        <v>0</v>
      </c>
      <c r="H3705" s="11">
        <v>220.16666667000001</v>
      </c>
      <c r="I3705" s="11">
        <v>5</v>
      </c>
      <c r="J3705" s="11">
        <v>21</v>
      </c>
      <c r="K3705" s="11"/>
      <c r="L3705" s="11" t="s">
        <v>20</v>
      </c>
      <c r="M3705" s="11" t="s">
        <v>17</v>
      </c>
      <c r="N3705" s="11">
        <f t="shared" si="399"/>
        <v>0</v>
      </c>
      <c r="O3705" s="11">
        <f t="shared" si="400"/>
        <v>1</v>
      </c>
      <c r="P3705" s="11">
        <f t="shared" si="401"/>
        <v>0</v>
      </c>
      <c r="Q3705" s="11">
        <f t="shared" si="402"/>
        <v>0</v>
      </c>
      <c r="R3705" s="11">
        <f t="shared" si="403"/>
        <v>0</v>
      </c>
      <c r="S3705" s="11">
        <f t="shared" si="404"/>
        <v>0</v>
      </c>
      <c r="T3705" s="9">
        <f t="shared" si="405"/>
        <v>0</v>
      </c>
    </row>
    <row r="3706" spans="1:20" ht="15" customHeight="1" x14ac:dyDescent="0.75">
      <c r="A3706" s="10">
        <v>0</v>
      </c>
      <c r="B3706" s="11">
        <v>19500</v>
      </c>
      <c r="C3706" s="11">
        <v>8861</v>
      </c>
      <c r="D3706" s="11">
        <v>170687</v>
      </c>
      <c r="E3706" s="11">
        <v>23</v>
      </c>
      <c r="F3706" s="11">
        <v>0</v>
      </c>
      <c r="G3706" s="11">
        <v>0</v>
      </c>
      <c r="H3706" s="11">
        <v>76.788495475999994</v>
      </c>
      <c r="I3706" s="11">
        <v>2</v>
      </c>
      <c r="J3706" s="11">
        <v>20</v>
      </c>
      <c r="K3706" s="11">
        <v>31.584002862999998</v>
      </c>
      <c r="L3706" s="11" t="s">
        <v>13</v>
      </c>
      <c r="M3706" s="11" t="s">
        <v>17</v>
      </c>
      <c r="N3706" s="11">
        <f t="shared" si="399"/>
        <v>1</v>
      </c>
      <c r="O3706" s="11">
        <f t="shared" si="400"/>
        <v>1</v>
      </c>
      <c r="P3706" s="11">
        <f t="shared" si="401"/>
        <v>0</v>
      </c>
      <c r="Q3706" s="11">
        <f t="shared" si="402"/>
        <v>0</v>
      </c>
      <c r="R3706" s="11">
        <f t="shared" si="403"/>
        <v>0</v>
      </c>
      <c r="S3706" s="11">
        <f t="shared" si="404"/>
        <v>0</v>
      </c>
      <c r="T3706" s="9">
        <f t="shared" si="405"/>
        <v>76.788495475999994</v>
      </c>
    </row>
    <row r="3707" spans="1:20" ht="15" customHeight="1" x14ac:dyDescent="0.75">
      <c r="A3707" s="10">
        <v>0</v>
      </c>
      <c r="B3707" s="11">
        <v>19500</v>
      </c>
      <c r="C3707" s="11">
        <v>58474</v>
      </c>
      <c r="D3707" s="11">
        <v>89240</v>
      </c>
      <c r="E3707" s="11">
        <v>6</v>
      </c>
      <c r="F3707" s="11"/>
      <c r="G3707" s="11"/>
      <c r="H3707" s="11">
        <v>172.87214555</v>
      </c>
      <c r="I3707" s="11"/>
      <c r="J3707" s="11">
        <v>15</v>
      </c>
      <c r="K3707" s="11">
        <v>38.823782794000003</v>
      </c>
      <c r="L3707" s="11" t="s">
        <v>20</v>
      </c>
      <c r="M3707" s="11" t="s">
        <v>15</v>
      </c>
      <c r="N3707" s="11">
        <f t="shared" si="399"/>
        <v>0</v>
      </c>
      <c r="O3707" s="11">
        <f t="shared" si="400"/>
        <v>0</v>
      </c>
      <c r="P3707" s="11">
        <f t="shared" si="401"/>
        <v>0</v>
      </c>
      <c r="Q3707" s="11">
        <f t="shared" si="402"/>
        <v>1</v>
      </c>
      <c r="R3707" s="11">
        <f t="shared" si="403"/>
        <v>0</v>
      </c>
      <c r="S3707" s="11">
        <f t="shared" si="404"/>
        <v>0</v>
      </c>
      <c r="T3707" s="9">
        <f t="shared" si="405"/>
        <v>0</v>
      </c>
    </row>
    <row r="3708" spans="1:20" ht="15" customHeight="1" x14ac:dyDescent="0.75">
      <c r="A3708" s="10">
        <v>0</v>
      </c>
      <c r="B3708" s="11">
        <v>19500</v>
      </c>
      <c r="C3708" s="11">
        <v>52080</v>
      </c>
      <c r="D3708" s="11">
        <v>89913</v>
      </c>
      <c r="E3708" s="11">
        <v>12</v>
      </c>
      <c r="F3708" s="11">
        <v>0</v>
      </c>
      <c r="G3708" s="11">
        <v>0</v>
      </c>
      <c r="H3708" s="11">
        <v>110.76030661</v>
      </c>
      <c r="I3708" s="11">
        <v>0</v>
      </c>
      <c r="J3708" s="11">
        <v>9</v>
      </c>
      <c r="K3708" s="11">
        <v>4.3372833569999996</v>
      </c>
      <c r="L3708" s="11" t="s">
        <v>20</v>
      </c>
      <c r="M3708" s="11" t="s">
        <v>14</v>
      </c>
      <c r="N3708" s="11">
        <f t="shared" si="399"/>
        <v>0</v>
      </c>
      <c r="O3708" s="11">
        <f t="shared" si="400"/>
        <v>0</v>
      </c>
      <c r="P3708" s="11">
        <f t="shared" si="401"/>
        <v>1</v>
      </c>
      <c r="Q3708" s="11">
        <f t="shared" si="402"/>
        <v>0</v>
      </c>
      <c r="R3708" s="11">
        <f t="shared" si="403"/>
        <v>0</v>
      </c>
      <c r="S3708" s="11">
        <f t="shared" si="404"/>
        <v>0</v>
      </c>
      <c r="T3708" s="9">
        <f t="shared" si="405"/>
        <v>0</v>
      </c>
    </row>
    <row r="3709" spans="1:20" ht="15" customHeight="1" x14ac:dyDescent="0.75">
      <c r="A3709" s="10">
        <v>0</v>
      </c>
      <c r="B3709" s="11">
        <v>19500</v>
      </c>
      <c r="C3709" s="11">
        <v>58638</v>
      </c>
      <c r="D3709" s="11">
        <v>13930</v>
      </c>
      <c r="E3709" s="11">
        <v>4</v>
      </c>
      <c r="F3709" s="11"/>
      <c r="G3709" s="11"/>
      <c r="H3709" s="11">
        <v>69.005027135000006</v>
      </c>
      <c r="I3709" s="11">
        <v>0</v>
      </c>
      <c r="J3709" s="11">
        <v>16</v>
      </c>
      <c r="K3709" s="11">
        <v>42.500024860000003</v>
      </c>
      <c r="L3709" s="11" t="s">
        <v>20</v>
      </c>
      <c r="M3709" s="11" t="s">
        <v>14</v>
      </c>
      <c r="N3709" s="11">
        <f t="shared" si="399"/>
        <v>0</v>
      </c>
      <c r="O3709" s="11">
        <f t="shared" si="400"/>
        <v>0</v>
      </c>
      <c r="P3709" s="11">
        <f t="shared" si="401"/>
        <v>1</v>
      </c>
      <c r="Q3709" s="11">
        <f t="shared" si="402"/>
        <v>0</v>
      </c>
      <c r="R3709" s="11">
        <f t="shared" si="403"/>
        <v>0</v>
      </c>
      <c r="S3709" s="11">
        <f t="shared" si="404"/>
        <v>0</v>
      </c>
      <c r="T3709" s="9">
        <f t="shared" si="405"/>
        <v>0</v>
      </c>
    </row>
    <row r="3710" spans="1:20" ht="15" customHeight="1" x14ac:dyDescent="0.75">
      <c r="A3710" s="10">
        <v>0</v>
      </c>
      <c r="B3710" s="11">
        <v>19500</v>
      </c>
      <c r="C3710" s="11">
        <v>48835</v>
      </c>
      <c r="D3710" s="11">
        <v>72566</v>
      </c>
      <c r="E3710" s="11">
        <v>9</v>
      </c>
      <c r="F3710" s="11">
        <v>0</v>
      </c>
      <c r="G3710" s="11">
        <v>0</v>
      </c>
      <c r="H3710" s="11">
        <v>191.27539659000001</v>
      </c>
      <c r="I3710" s="11">
        <v>1</v>
      </c>
      <c r="J3710" s="11">
        <v>42</v>
      </c>
      <c r="K3710" s="11">
        <v>39.612425643000002</v>
      </c>
      <c r="L3710" s="11" t="s">
        <v>20</v>
      </c>
      <c r="M3710" s="11" t="s">
        <v>18</v>
      </c>
      <c r="N3710" s="11">
        <f t="shared" si="399"/>
        <v>0</v>
      </c>
      <c r="O3710" s="11">
        <f t="shared" si="400"/>
        <v>0</v>
      </c>
      <c r="P3710" s="11">
        <f t="shared" si="401"/>
        <v>0</v>
      </c>
      <c r="Q3710" s="11">
        <f t="shared" si="402"/>
        <v>0</v>
      </c>
      <c r="R3710" s="11">
        <f t="shared" si="403"/>
        <v>0</v>
      </c>
      <c r="S3710" s="11">
        <f t="shared" si="404"/>
        <v>1</v>
      </c>
      <c r="T3710" s="9">
        <f t="shared" si="405"/>
        <v>0</v>
      </c>
    </row>
    <row r="3711" spans="1:20" ht="15" customHeight="1" x14ac:dyDescent="0.75">
      <c r="A3711" s="10">
        <v>0</v>
      </c>
      <c r="B3711" s="11">
        <v>19500</v>
      </c>
      <c r="C3711" s="11">
        <v>10506</v>
      </c>
      <c r="D3711" s="11">
        <v>70945</v>
      </c>
      <c r="E3711" s="11"/>
      <c r="F3711" s="11">
        <v>0</v>
      </c>
      <c r="G3711" s="11">
        <v>0</v>
      </c>
      <c r="H3711" s="11">
        <v>247.79199148999999</v>
      </c>
      <c r="I3711" s="11">
        <v>0</v>
      </c>
      <c r="J3711" s="11">
        <v>22</v>
      </c>
      <c r="K3711" s="11">
        <v>39.755605133000003</v>
      </c>
      <c r="L3711" s="11" t="s">
        <v>20</v>
      </c>
      <c r="M3711" s="11" t="s">
        <v>15</v>
      </c>
      <c r="N3711" s="11">
        <f t="shared" si="399"/>
        <v>0</v>
      </c>
      <c r="O3711" s="11">
        <f t="shared" si="400"/>
        <v>0</v>
      </c>
      <c r="P3711" s="11">
        <f t="shared" si="401"/>
        <v>0</v>
      </c>
      <c r="Q3711" s="11">
        <f t="shared" si="402"/>
        <v>1</v>
      </c>
      <c r="R3711" s="11">
        <f t="shared" si="403"/>
        <v>0</v>
      </c>
      <c r="S3711" s="11">
        <f t="shared" si="404"/>
        <v>0</v>
      </c>
      <c r="T3711" s="9">
        <f t="shared" si="405"/>
        <v>0</v>
      </c>
    </row>
    <row r="3712" spans="1:20" ht="15" customHeight="1" x14ac:dyDescent="0.75">
      <c r="A3712" s="10">
        <v>0</v>
      </c>
      <c r="B3712" s="11">
        <v>19500</v>
      </c>
      <c r="C3712" s="11">
        <v>100446</v>
      </c>
      <c r="D3712" s="11">
        <v>121516</v>
      </c>
      <c r="E3712" s="11">
        <v>0</v>
      </c>
      <c r="F3712" s="11">
        <v>0</v>
      </c>
      <c r="G3712" s="11">
        <v>0</v>
      </c>
      <c r="H3712" s="11">
        <v>306.11110407000001</v>
      </c>
      <c r="I3712" s="11">
        <v>1</v>
      </c>
      <c r="J3712" s="11">
        <v>20</v>
      </c>
      <c r="K3712" s="11">
        <v>43.021823380999997</v>
      </c>
      <c r="L3712" s="11" t="s">
        <v>13</v>
      </c>
      <c r="M3712" s="11" t="s">
        <v>17</v>
      </c>
      <c r="N3712" s="11">
        <f t="shared" si="399"/>
        <v>1</v>
      </c>
      <c r="O3712" s="11">
        <f t="shared" si="400"/>
        <v>1</v>
      </c>
      <c r="P3712" s="11">
        <f t="shared" si="401"/>
        <v>0</v>
      </c>
      <c r="Q3712" s="11">
        <f t="shared" si="402"/>
        <v>0</v>
      </c>
      <c r="R3712" s="11">
        <f t="shared" si="403"/>
        <v>0</v>
      </c>
      <c r="S3712" s="11">
        <f t="shared" si="404"/>
        <v>0</v>
      </c>
      <c r="T3712" s="9">
        <f t="shared" si="405"/>
        <v>306.11110407000001</v>
      </c>
    </row>
    <row r="3713" spans="1:20" ht="15" customHeight="1" x14ac:dyDescent="0.75">
      <c r="A3713" s="10">
        <v>0</v>
      </c>
      <c r="B3713" s="11">
        <v>19600</v>
      </c>
      <c r="C3713" s="11">
        <v>64000</v>
      </c>
      <c r="D3713" s="11">
        <v>90000</v>
      </c>
      <c r="E3713" s="11">
        <v>9</v>
      </c>
      <c r="F3713" s="11">
        <v>0</v>
      </c>
      <c r="G3713" s="11">
        <v>0</v>
      </c>
      <c r="H3713" s="11">
        <v>195.8</v>
      </c>
      <c r="I3713" s="11">
        <v>2</v>
      </c>
      <c r="J3713" s="11">
        <v>19</v>
      </c>
      <c r="K3713" s="11"/>
      <c r="L3713" s="11" t="s">
        <v>20</v>
      </c>
      <c r="M3713" s="11" t="s">
        <v>17</v>
      </c>
      <c r="N3713" s="11">
        <f t="shared" si="399"/>
        <v>0</v>
      </c>
      <c r="O3713" s="11">
        <f t="shared" si="400"/>
        <v>1</v>
      </c>
      <c r="P3713" s="11">
        <f t="shared" si="401"/>
        <v>0</v>
      </c>
      <c r="Q3713" s="11">
        <f t="shared" si="402"/>
        <v>0</v>
      </c>
      <c r="R3713" s="11">
        <f t="shared" si="403"/>
        <v>0</v>
      </c>
      <c r="S3713" s="11">
        <f t="shared" si="404"/>
        <v>0</v>
      </c>
      <c r="T3713" s="9">
        <f t="shared" si="405"/>
        <v>0</v>
      </c>
    </row>
    <row r="3714" spans="1:20" ht="15" customHeight="1" x14ac:dyDescent="0.75">
      <c r="A3714" s="10">
        <v>1</v>
      </c>
      <c r="B3714" s="11">
        <v>19600</v>
      </c>
      <c r="C3714" s="11">
        <v>117646</v>
      </c>
      <c r="D3714" s="11">
        <v>149975</v>
      </c>
      <c r="E3714" s="11">
        <v>4</v>
      </c>
      <c r="F3714" s="11">
        <v>0</v>
      </c>
      <c r="G3714" s="11">
        <v>0</v>
      </c>
      <c r="H3714" s="11">
        <v>114.21361486000001</v>
      </c>
      <c r="I3714" s="11">
        <v>1</v>
      </c>
      <c r="J3714" s="11">
        <v>12</v>
      </c>
      <c r="K3714" s="11">
        <v>31.222802647999998</v>
      </c>
      <c r="L3714" s="11" t="s">
        <v>20</v>
      </c>
      <c r="M3714" s="11" t="s">
        <v>14</v>
      </c>
      <c r="N3714" s="11">
        <f t="shared" si="399"/>
        <v>0</v>
      </c>
      <c r="O3714" s="11">
        <f t="shared" si="400"/>
        <v>0</v>
      </c>
      <c r="P3714" s="11">
        <f t="shared" si="401"/>
        <v>1</v>
      </c>
      <c r="Q3714" s="11">
        <f t="shared" si="402"/>
        <v>0</v>
      </c>
      <c r="R3714" s="11">
        <f t="shared" si="403"/>
        <v>0</v>
      </c>
      <c r="S3714" s="11">
        <f t="shared" si="404"/>
        <v>0</v>
      </c>
      <c r="T3714" s="9">
        <f t="shared" si="405"/>
        <v>0</v>
      </c>
    </row>
    <row r="3715" spans="1:20" ht="15" customHeight="1" x14ac:dyDescent="0.75">
      <c r="A3715" s="10">
        <v>1</v>
      </c>
      <c r="B3715" s="11">
        <v>19600</v>
      </c>
      <c r="C3715" s="11">
        <v>94419</v>
      </c>
      <c r="D3715" s="11">
        <v>123705</v>
      </c>
      <c r="E3715" s="11">
        <v>19</v>
      </c>
      <c r="F3715" s="11"/>
      <c r="G3715" s="11">
        <v>2</v>
      </c>
      <c r="H3715" s="11">
        <v>92.739380404000002</v>
      </c>
      <c r="I3715" s="11">
        <v>0</v>
      </c>
      <c r="J3715" s="11">
        <v>22</v>
      </c>
      <c r="K3715" s="11">
        <v>84.379034082999993</v>
      </c>
      <c r="L3715" s="11" t="s">
        <v>20</v>
      </c>
      <c r="M3715" s="11" t="s">
        <v>19</v>
      </c>
      <c r="N3715" s="11">
        <f t="shared" ref="N3715:N3778" si="406">IF(L3715="HomeImp",1,0)</f>
        <v>0</v>
      </c>
      <c r="O3715" s="11">
        <f t="shared" ref="O3715:O3778" si="407">IF(M3715="Mgr",1,0)</f>
        <v>0</v>
      </c>
      <c r="P3715" s="11">
        <f t="shared" ref="P3715:P3778" si="408">IF(M3715="Other",1,0)</f>
        <v>0</v>
      </c>
      <c r="Q3715" s="11">
        <f t="shared" ref="Q3715:Q3778" si="409">IF(M3715="Office",1,0)</f>
        <v>0</v>
      </c>
      <c r="R3715" s="11">
        <f t="shared" ref="R3715:R3778" si="410">IF(M3715="Sales",1,0)</f>
        <v>0</v>
      </c>
      <c r="S3715" s="11">
        <f t="shared" ref="S3715:S3778" si="411">IF(M3715="ProfExe",1,0)</f>
        <v>0</v>
      </c>
      <c r="T3715" s="9">
        <f t="shared" ref="T3715:T3778" si="412">H3715*N3715</f>
        <v>0</v>
      </c>
    </row>
    <row r="3716" spans="1:20" ht="15" customHeight="1" x14ac:dyDescent="0.75">
      <c r="A3716" s="10">
        <v>0</v>
      </c>
      <c r="B3716" s="11">
        <v>19600</v>
      </c>
      <c r="C3716" s="11">
        <v>55169</v>
      </c>
      <c r="D3716" s="11">
        <v>86203</v>
      </c>
      <c r="E3716" s="11">
        <v>18</v>
      </c>
      <c r="F3716" s="11">
        <v>0</v>
      </c>
      <c r="G3716" s="11">
        <v>0</v>
      </c>
      <c r="H3716" s="11">
        <v>223.60332921</v>
      </c>
      <c r="I3716" s="11">
        <v>1</v>
      </c>
      <c r="J3716" s="11">
        <v>22</v>
      </c>
      <c r="K3716" s="11">
        <v>33.755272795000003</v>
      </c>
      <c r="L3716" s="11" t="s">
        <v>20</v>
      </c>
      <c r="M3716" s="11" t="s">
        <v>14</v>
      </c>
      <c r="N3716" s="11">
        <f t="shared" si="406"/>
        <v>0</v>
      </c>
      <c r="O3716" s="11">
        <f t="shared" si="407"/>
        <v>0</v>
      </c>
      <c r="P3716" s="11">
        <f t="shared" si="408"/>
        <v>1</v>
      </c>
      <c r="Q3716" s="11">
        <f t="shared" si="409"/>
        <v>0</v>
      </c>
      <c r="R3716" s="11">
        <f t="shared" si="410"/>
        <v>0</v>
      </c>
      <c r="S3716" s="11">
        <f t="shared" si="411"/>
        <v>0</v>
      </c>
      <c r="T3716" s="9">
        <f t="shared" si="412"/>
        <v>0</v>
      </c>
    </row>
    <row r="3717" spans="1:20" ht="15" customHeight="1" x14ac:dyDescent="0.75">
      <c r="A3717" s="10">
        <v>1</v>
      </c>
      <c r="B3717" s="11">
        <v>19600</v>
      </c>
      <c r="C3717" s="11">
        <v>109500</v>
      </c>
      <c r="D3717" s="11">
        <v>136000</v>
      </c>
      <c r="E3717" s="11">
        <v>12</v>
      </c>
      <c r="F3717" s="11">
        <v>2</v>
      </c>
      <c r="G3717" s="11">
        <v>0</v>
      </c>
      <c r="H3717" s="11">
        <v>183.96666667</v>
      </c>
      <c r="I3717" s="11">
        <v>3</v>
      </c>
      <c r="J3717" s="11">
        <v>32</v>
      </c>
      <c r="K3717" s="11"/>
      <c r="L3717" s="11" t="s">
        <v>20</v>
      </c>
      <c r="M3717" s="11" t="s">
        <v>18</v>
      </c>
      <c r="N3717" s="11">
        <f t="shared" si="406"/>
        <v>0</v>
      </c>
      <c r="O3717" s="11">
        <f t="shared" si="407"/>
        <v>0</v>
      </c>
      <c r="P3717" s="11">
        <f t="shared" si="408"/>
        <v>0</v>
      </c>
      <c r="Q3717" s="11">
        <f t="shared" si="409"/>
        <v>0</v>
      </c>
      <c r="R3717" s="11">
        <f t="shared" si="410"/>
        <v>0</v>
      </c>
      <c r="S3717" s="11">
        <f t="shared" si="411"/>
        <v>1</v>
      </c>
      <c r="T3717" s="9">
        <f t="shared" si="412"/>
        <v>0</v>
      </c>
    </row>
    <row r="3718" spans="1:20" ht="15" customHeight="1" x14ac:dyDescent="0.75">
      <c r="A3718" s="10">
        <v>0</v>
      </c>
      <c r="B3718" s="11">
        <v>19600</v>
      </c>
      <c r="C3718" s="11">
        <v>33284</v>
      </c>
      <c r="D3718" s="11">
        <v>61824</v>
      </c>
      <c r="E3718" s="11">
        <v>14</v>
      </c>
      <c r="F3718" s="11">
        <v>0</v>
      </c>
      <c r="G3718" s="11">
        <v>0</v>
      </c>
      <c r="H3718" s="11">
        <v>119.47307291</v>
      </c>
      <c r="I3718" s="11">
        <v>1</v>
      </c>
      <c r="J3718" s="11">
        <v>17</v>
      </c>
      <c r="K3718" s="11">
        <v>37.784523665999998</v>
      </c>
      <c r="L3718" s="11" t="s">
        <v>20</v>
      </c>
      <c r="M3718" s="11" t="s">
        <v>14</v>
      </c>
      <c r="N3718" s="11">
        <f t="shared" si="406"/>
        <v>0</v>
      </c>
      <c r="O3718" s="11">
        <f t="shared" si="407"/>
        <v>0</v>
      </c>
      <c r="P3718" s="11">
        <f t="shared" si="408"/>
        <v>1</v>
      </c>
      <c r="Q3718" s="11">
        <f t="shared" si="409"/>
        <v>0</v>
      </c>
      <c r="R3718" s="11">
        <f t="shared" si="410"/>
        <v>0</v>
      </c>
      <c r="S3718" s="11">
        <f t="shared" si="411"/>
        <v>0</v>
      </c>
      <c r="T3718" s="9">
        <f t="shared" si="412"/>
        <v>0</v>
      </c>
    </row>
    <row r="3719" spans="1:20" ht="15" customHeight="1" x14ac:dyDescent="0.75">
      <c r="A3719" s="10">
        <v>0</v>
      </c>
      <c r="B3719" s="11">
        <v>19600</v>
      </c>
      <c r="C3719" s="11">
        <v>53662</v>
      </c>
      <c r="D3719" s="11">
        <v>80055</v>
      </c>
      <c r="E3719" s="11">
        <v>6</v>
      </c>
      <c r="F3719" s="11"/>
      <c r="G3719" s="11"/>
      <c r="H3719" s="11">
        <v>99.085542372999996</v>
      </c>
      <c r="I3719" s="11">
        <v>0</v>
      </c>
      <c r="J3719" s="11">
        <v>8</v>
      </c>
      <c r="K3719" s="11">
        <v>37.518297806</v>
      </c>
      <c r="L3719" s="11" t="s">
        <v>20</v>
      </c>
      <c r="M3719" s="11" t="s">
        <v>14</v>
      </c>
      <c r="N3719" s="11">
        <f t="shared" si="406"/>
        <v>0</v>
      </c>
      <c r="O3719" s="11">
        <f t="shared" si="407"/>
        <v>0</v>
      </c>
      <c r="P3719" s="11">
        <f t="shared" si="408"/>
        <v>1</v>
      </c>
      <c r="Q3719" s="11">
        <f t="shared" si="409"/>
        <v>0</v>
      </c>
      <c r="R3719" s="11">
        <f t="shared" si="410"/>
        <v>0</v>
      </c>
      <c r="S3719" s="11">
        <f t="shared" si="411"/>
        <v>0</v>
      </c>
      <c r="T3719" s="9">
        <f t="shared" si="412"/>
        <v>0</v>
      </c>
    </row>
    <row r="3720" spans="1:20" ht="15" customHeight="1" x14ac:dyDescent="0.75">
      <c r="A3720" s="10">
        <v>0</v>
      </c>
      <c r="B3720" s="11">
        <v>19600</v>
      </c>
      <c r="C3720" s="11">
        <v>49984</v>
      </c>
      <c r="D3720" s="11">
        <v>84519</v>
      </c>
      <c r="E3720" s="11">
        <v>12</v>
      </c>
      <c r="F3720" s="11">
        <v>0</v>
      </c>
      <c r="G3720" s="11">
        <v>0</v>
      </c>
      <c r="H3720" s="11">
        <v>92.811333224999998</v>
      </c>
      <c r="I3720" s="11">
        <v>0</v>
      </c>
      <c r="J3720" s="11">
        <v>10</v>
      </c>
      <c r="K3720" s="11">
        <v>7.6140654223000004</v>
      </c>
      <c r="L3720" s="11" t="s">
        <v>20</v>
      </c>
      <c r="M3720" s="11" t="s">
        <v>14</v>
      </c>
      <c r="N3720" s="11">
        <f t="shared" si="406"/>
        <v>0</v>
      </c>
      <c r="O3720" s="11">
        <f t="shared" si="407"/>
        <v>0</v>
      </c>
      <c r="P3720" s="11">
        <f t="shared" si="408"/>
        <v>1</v>
      </c>
      <c r="Q3720" s="11">
        <f t="shared" si="409"/>
        <v>0</v>
      </c>
      <c r="R3720" s="11">
        <f t="shared" si="410"/>
        <v>0</v>
      </c>
      <c r="S3720" s="11">
        <f t="shared" si="411"/>
        <v>0</v>
      </c>
      <c r="T3720" s="9">
        <f t="shared" si="412"/>
        <v>0</v>
      </c>
    </row>
    <row r="3721" spans="1:20" ht="15" customHeight="1" x14ac:dyDescent="0.75">
      <c r="A3721" s="10">
        <v>0</v>
      </c>
      <c r="B3721" s="11">
        <v>19600</v>
      </c>
      <c r="C3721" s="11">
        <v>85984</v>
      </c>
      <c r="D3721" s="11">
        <v>112721</v>
      </c>
      <c r="E3721" s="11">
        <v>18</v>
      </c>
      <c r="F3721" s="11">
        <v>0</v>
      </c>
      <c r="G3721" s="11">
        <v>0</v>
      </c>
      <c r="H3721" s="11">
        <v>239.13779406</v>
      </c>
      <c r="I3721" s="11">
        <v>4</v>
      </c>
      <c r="J3721" s="11">
        <v>31</v>
      </c>
      <c r="K3721" s="11">
        <v>36.031180288999998</v>
      </c>
      <c r="L3721" s="11" t="s">
        <v>20</v>
      </c>
      <c r="M3721" s="11" t="s">
        <v>17</v>
      </c>
      <c r="N3721" s="11">
        <f t="shared" si="406"/>
        <v>0</v>
      </c>
      <c r="O3721" s="11">
        <f t="shared" si="407"/>
        <v>1</v>
      </c>
      <c r="P3721" s="11">
        <f t="shared" si="408"/>
        <v>0</v>
      </c>
      <c r="Q3721" s="11">
        <f t="shared" si="409"/>
        <v>0</v>
      </c>
      <c r="R3721" s="11">
        <f t="shared" si="410"/>
        <v>0</v>
      </c>
      <c r="S3721" s="11">
        <f t="shared" si="411"/>
        <v>0</v>
      </c>
      <c r="T3721" s="9">
        <f t="shared" si="412"/>
        <v>0</v>
      </c>
    </row>
    <row r="3722" spans="1:20" ht="15" customHeight="1" x14ac:dyDescent="0.75">
      <c r="A3722" s="10">
        <v>0</v>
      </c>
      <c r="B3722" s="11">
        <v>19600</v>
      </c>
      <c r="C3722" s="11">
        <v>128876</v>
      </c>
      <c r="D3722" s="11">
        <v>162994</v>
      </c>
      <c r="E3722" s="11">
        <v>2</v>
      </c>
      <c r="F3722" s="11"/>
      <c r="G3722" s="11">
        <v>1</v>
      </c>
      <c r="H3722" s="11">
        <v>382.31221703</v>
      </c>
      <c r="I3722" s="11"/>
      <c r="J3722" s="11">
        <v>52</v>
      </c>
      <c r="K3722" s="11">
        <v>36.06796344</v>
      </c>
      <c r="L3722" s="11" t="s">
        <v>20</v>
      </c>
      <c r="M3722" s="11" t="s">
        <v>15</v>
      </c>
      <c r="N3722" s="11">
        <f t="shared" si="406"/>
        <v>0</v>
      </c>
      <c r="O3722" s="11">
        <f t="shared" si="407"/>
        <v>0</v>
      </c>
      <c r="P3722" s="11">
        <f t="shared" si="408"/>
        <v>0</v>
      </c>
      <c r="Q3722" s="11">
        <f t="shared" si="409"/>
        <v>1</v>
      </c>
      <c r="R3722" s="11">
        <f t="shared" si="410"/>
        <v>0</v>
      </c>
      <c r="S3722" s="11">
        <f t="shared" si="411"/>
        <v>0</v>
      </c>
      <c r="T3722" s="9">
        <f t="shared" si="412"/>
        <v>0</v>
      </c>
    </row>
    <row r="3723" spans="1:20" ht="15" customHeight="1" x14ac:dyDescent="0.75">
      <c r="A3723" s="10">
        <v>0</v>
      </c>
      <c r="B3723" s="11">
        <v>19700</v>
      </c>
      <c r="C3723" s="11">
        <v>33529</v>
      </c>
      <c r="D3723" s="11">
        <v>61209</v>
      </c>
      <c r="E3723" s="11">
        <v>17</v>
      </c>
      <c r="F3723" s="11">
        <v>0</v>
      </c>
      <c r="G3723" s="11">
        <v>0</v>
      </c>
      <c r="H3723" s="11">
        <v>112.15874119</v>
      </c>
      <c r="I3723" s="11">
        <v>0</v>
      </c>
      <c r="J3723" s="11">
        <v>18</v>
      </c>
      <c r="K3723" s="11">
        <v>40.725296116999999</v>
      </c>
      <c r="L3723" s="11" t="s">
        <v>20</v>
      </c>
      <c r="M3723" s="11" t="s">
        <v>14</v>
      </c>
      <c r="N3723" s="11">
        <f t="shared" si="406"/>
        <v>0</v>
      </c>
      <c r="O3723" s="11">
        <f t="shared" si="407"/>
        <v>0</v>
      </c>
      <c r="P3723" s="11">
        <f t="shared" si="408"/>
        <v>1</v>
      </c>
      <c r="Q3723" s="11">
        <f t="shared" si="409"/>
        <v>0</v>
      </c>
      <c r="R3723" s="11">
        <f t="shared" si="410"/>
        <v>0</v>
      </c>
      <c r="S3723" s="11">
        <f t="shared" si="411"/>
        <v>0</v>
      </c>
      <c r="T3723" s="9">
        <f t="shared" si="412"/>
        <v>0</v>
      </c>
    </row>
    <row r="3724" spans="1:20" ht="15" customHeight="1" x14ac:dyDescent="0.75">
      <c r="A3724" s="10">
        <v>0</v>
      </c>
      <c r="B3724" s="11">
        <v>19700</v>
      </c>
      <c r="C3724" s="11">
        <v>49793</v>
      </c>
      <c r="D3724" s="11">
        <v>113200</v>
      </c>
      <c r="E3724" s="11">
        <v>16</v>
      </c>
      <c r="F3724" s="11">
        <v>0</v>
      </c>
      <c r="G3724" s="11">
        <v>0</v>
      </c>
      <c r="H3724" s="11">
        <v>251.10419791000001</v>
      </c>
      <c r="I3724" s="11">
        <v>0</v>
      </c>
      <c r="J3724" s="11">
        <v>19</v>
      </c>
      <c r="K3724" s="11">
        <v>25.033745755000002</v>
      </c>
      <c r="L3724" s="11" t="s">
        <v>20</v>
      </c>
      <c r="M3724" s="11" t="s">
        <v>18</v>
      </c>
      <c r="N3724" s="11">
        <f t="shared" si="406"/>
        <v>0</v>
      </c>
      <c r="O3724" s="11">
        <f t="shared" si="407"/>
        <v>0</v>
      </c>
      <c r="P3724" s="11">
        <f t="shared" si="408"/>
        <v>0</v>
      </c>
      <c r="Q3724" s="11">
        <f t="shared" si="409"/>
        <v>0</v>
      </c>
      <c r="R3724" s="11">
        <f t="shared" si="410"/>
        <v>0</v>
      </c>
      <c r="S3724" s="11">
        <f t="shared" si="411"/>
        <v>1</v>
      </c>
      <c r="T3724" s="9">
        <f t="shared" si="412"/>
        <v>0</v>
      </c>
    </row>
    <row r="3725" spans="1:20" ht="15" customHeight="1" x14ac:dyDescent="0.75">
      <c r="A3725" s="10">
        <v>1</v>
      </c>
      <c r="B3725" s="11">
        <v>19700</v>
      </c>
      <c r="C3725" s="11">
        <v>62351</v>
      </c>
      <c r="D3725" s="11">
        <v>84624</v>
      </c>
      <c r="E3725" s="11">
        <v>0</v>
      </c>
      <c r="F3725" s="11">
        <v>1</v>
      </c>
      <c r="G3725" s="11">
        <v>0</v>
      </c>
      <c r="H3725" s="11">
        <v>88.126516774999999</v>
      </c>
      <c r="I3725" s="11">
        <v>1</v>
      </c>
      <c r="J3725" s="11">
        <v>22</v>
      </c>
      <c r="K3725" s="11">
        <v>54.241334737000003</v>
      </c>
      <c r="L3725" s="11" t="s">
        <v>20</v>
      </c>
      <c r="M3725" s="11" t="s">
        <v>17</v>
      </c>
      <c r="N3725" s="11">
        <f t="shared" si="406"/>
        <v>0</v>
      </c>
      <c r="O3725" s="11">
        <f t="shared" si="407"/>
        <v>1</v>
      </c>
      <c r="P3725" s="11">
        <f t="shared" si="408"/>
        <v>0</v>
      </c>
      <c r="Q3725" s="11">
        <f t="shared" si="409"/>
        <v>0</v>
      </c>
      <c r="R3725" s="11">
        <f t="shared" si="410"/>
        <v>0</v>
      </c>
      <c r="S3725" s="11">
        <f t="shared" si="411"/>
        <v>0</v>
      </c>
      <c r="T3725" s="9">
        <f t="shared" si="412"/>
        <v>0</v>
      </c>
    </row>
    <row r="3726" spans="1:20" ht="15" customHeight="1" x14ac:dyDescent="0.75">
      <c r="A3726" s="10">
        <v>0</v>
      </c>
      <c r="B3726" s="11">
        <v>19700</v>
      </c>
      <c r="C3726" s="11">
        <v>93040</v>
      </c>
      <c r="D3726" s="11">
        <v>113362</v>
      </c>
      <c r="E3726" s="11">
        <v>6</v>
      </c>
      <c r="F3726" s="11">
        <v>0</v>
      </c>
      <c r="G3726" s="11">
        <v>0</v>
      </c>
      <c r="H3726" s="11">
        <v>135.81385685000001</v>
      </c>
      <c r="I3726" s="11">
        <v>3</v>
      </c>
      <c r="J3726" s="11">
        <v>21</v>
      </c>
      <c r="K3726" s="11">
        <v>19.704394465</v>
      </c>
      <c r="L3726" s="11" t="s">
        <v>20</v>
      </c>
      <c r="M3726" s="11" t="s">
        <v>18</v>
      </c>
      <c r="N3726" s="11">
        <f t="shared" si="406"/>
        <v>0</v>
      </c>
      <c r="O3726" s="11">
        <f t="shared" si="407"/>
        <v>0</v>
      </c>
      <c r="P3726" s="11">
        <f t="shared" si="408"/>
        <v>0</v>
      </c>
      <c r="Q3726" s="11">
        <f t="shared" si="409"/>
        <v>0</v>
      </c>
      <c r="R3726" s="11">
        <f t="shared" si="410"/>
        <v>0</v>
      </c>
      <c r="S3726" s="11">
        <f t="shared" si="411"/>
        <v>1</v>
      </c>
      <c r="T3726" s="9">
        <f t="shared" si="412"/>
        <v>0</v>
      </c>
    </row>
    <row r="3727" spans="1:20" ht="15" customHeight="1" x14ac:dyDescent="0.75">
      <c r="A3727" s="10">
        <v>0</v>
      </c>
      <c r="B3727" s="11">
        <v>19700</v>
      </c>
      <c r="C3727" s="11">
        <v>32989</v>
      </c>
      <c r="D3727" s="11">
        <v>75950</v>
      </c>
      <c r="E3727" s="11">
        <v>9</v>
      </c>
      <c r="F3727" s="11">
        <v>0</v>
      </c>
      <c r="G3727" s="11">
        <v>0</v>
      </c>
      <c r="H3727" s="11">
        <v>283.10000000000002</v>
      </c>
      <c r="I3727" s="11">
        <v>0</v>
      </c>
      <c r="J3727" s="11">
        <v>19</v>
      </c>
      <c r="K3727" s="11"/>
      <c r="L3727" s="11" t="s">
        <v>20</v>
      </c>
      <c r="M3727" s="11" t="s">
        <v>18</v>
      </c>
      <c r="N3727" s="11">
        <f t="shared" si="406"/>
        <v>0</v>
      </c>
      <c r="O3727" s="11">
        <f t="shared" si="407"/>
        <v>0</v>
      </c>
      <c r="P3727" s="11">
        <f t="shared" si="408"/>
        <v>0</v>
      </c>
      <c r="Q3727" s="11">
        <f t="shared" si="409"/>
        <v>0</v>
      </c>
      <c r="R3727" s="11">
        <f t="shared" si="410"/>
        <v>0</v>
      </c>
      <c r="S3727" s="11">
        <f t="shared" si="411"/>
        <v>1</v>
      </c>
      <c r="T3727" s="9">
        <f t="shared" si="412"/>
        <v>0</v>
      </c>
    </row>
    <row r="3728" spans="1:20" ht="15" customHeight="1" x14ac:dyDescent="0.75">
      <c r="A3728" s="10">
        <v>0</v>
      </c>
      <c r="B3728" s="11">
        <v>19700</v>
      </c>
      <c r="C3728" s="11">
        <v>23921</v>
      </c>
      <c r="D3728" s="11">
        <v>134867</v>
      </c>
      <c r="E3728" s="11">
        <v>9</v>
      </c>
      <c r="F3728" s="11">
        <v>0</v>
      </c>
      <c r="G3728" s="11">
        <v>0</v>
      </c>
      <c r="H3728" s="11">
        <v>374.12718330000001</v>
      </c>
      <c r="I3728" s="11">
        <v>0</v>
      </c>
      <c r="J3728" s="11">
        <v>10</v>
      </c>
      <c r="K3728" s="11">
        <v>38.865655195999999</v>
      </c>
      <c r="L3728" s="11" t="s">
        <v>20</v>
      </c>
      <c r="M3728" s="11" t="s">
        <v>14</v>
      </c>
      <c r="N3728" s="11">
        <f t="shared" si="406"/>
        <v>0</v>
      </c>
      <c r="O3728" s="11">
        <f t="shared" si="407"/>
        <v>0</v>
      </c>
      <c r="P3728" s="11">
        <f t="shared" si="408"/>
        <v>1</v>
      </c>
      <c r="Q3728" s="11">
        <f t="shared" si="409"/>
        <v>0</v>
      </c>
      <c r="R3728" s="11">
        <f t="shared" si="410"/>
        <v>0</v>
      </c>
      <c r="S3728" s="11">
        <f t="shared" si="411"/>
        <v>0</v>
      </c>
      <c r="T3728" s="9">
        <f t="shared" si="412"/>
        <v>0</v>
      </c>
    </row>
    <row r="3729" spans="1:20" ht="15" customHeight="1" x14ac:dyDescent="0.75">
      <c r="A3729" s="10">
        <v>0</v>
      </c>
      <c r="B3729" s="11">
        <v>19700</v>
      </c>
      <c r="C3729" s="11">
        <v>60999</v>
      </c>
      <c r="D3729" s="11">
        <v>89841</v>
      </c>
      <c r="E3729" s="11">
        <v>0</v>
      </c>
      <c r="F3729" s="11">
        <v>0</v>
      </c>
      <c r="G3729" s="11">
        <v>0</v>
      </c>
      <c r="H3729" s="11">
        <v>82.103881005999995</v>
      </c>
      <c r="I3729" s="11">
        <v>0</v>
      </c>
      <c r="J3729" s="11">
        <v>22</v>
      </c>
      <c r="K3729" s="11">
        <v>36.279990349000002</v>
      </c>
      <c r="L3729" s="11" t="s">
        <v>20</v>
      </c>
      <c r="M3729" s="11" t="s">
        <v>15</v>
      </c>
      <c r="N3729" s="11">
        <f t="shared" si="406"/>
        <v>0</v>
      </c>
      <c r="O3729" s="11">
        <f t="shared" si="407"/>
        <v>0</v>
      </c>
      <c r="P3729" s="11">
        <f t="shared" si="408"/>
        <v>0</v>
      </c>
      <c r="Q3729" s="11">
        <f t="shared" si="409"/>
        <v>1</v>
      </c>
      <c r="R3729" s="11">
        <f t="shared" si="410"/>
        <v>0</v>
      </c>
      <c r="S3729" s="11">
        <f t="shared" si="411"/>
        <v>0</v>
      </c>
      <c r="T3729" s="9">
        <f t="shared" si="412"/>
        <v>0</v>
      </c>
    </row>
    <row r="3730" spans="1:20" ht="15" customHeight="1" x14ac:dyDescent="0.75">
      <c r="A3730" s="10">
        <v>0</v>
      </c>
      <c r="B3730" s="11">
        <v>19700</v>
      </c>
      <c r="C3730" s="11">
        <v>5700</v>
      </c>
      <c r="D3730" s="11">
        <v>24457</v>
      </c>
      <c r="E3730" s="11"/>
      <c r="F3730" s="11">
        <v>0</v>
      </c>
      <c r="G3730" s="11">
        <v>0</v>
      </c>
      <c r="H3730" s="11">
        <v>60.156329911999997</v>
      </c>
      <c r="I3730" s="11">
        <v>1</v>
      </c>
      <c r="J3730" s="11">
        <v>19</v>
      </c>
      <c r="K3730" s="11">
        <v>41.363878280999998</v>
      </c>
      <c r="L3730" s="11" t="s">
        <v>20</v>
      </c>
      <c r="M3730" s="11" t="s">
        <v>14</v>
      </c>
      <c r="N3730" s="11">
        <f t="shared" si="406"/>
        <v>0</v>
      </c>
      <c r="O3730" s="11">
        <f t="shared" si="407"/>
        <v>0</v>
      </c>
      <c r="P3730" s="11">
        <f t="shared" si="408"/>
        <v>1</v>
      </c>
      <c r="Q3730" s="11">
        <f t="shared" si="409"/>
        <v>0</v>
      </c>
      <c r="R3730" s="11">
        <f t="shared" si="410"/>
        <v>0</v>
      </c>
      <c r="S3730" s="11">
        <f t="shared" si="411"/>
        <v>0</v>
      </c>
      <c r="T3730" s="9">
        <f t="shared" si="412"/>
        <v>0</v>
      </c>
    </row>
    <row r="3731" spans="1:20" ht="15" customHeight="1" x14ac:dyDescent="0.75">
      <c r="A3731" s="10">
        <v>0</v>
      </c>
      <c r="B3731" s="11">
        <v>19700</v>
      </c>
      <c r="C3731" s="11">
        <v>105135</v>
      </c>
      <c r="D3731" s="11">
        <v>147353</v>
      </c>
      <c r="E3731" s="11">
        <v>11</v>
      </c>
      <c r="F3731" s="11">
        <v>0</v>
      </c>
      <c r="G3731" s="11">
        <v>2</v>
      </c>
      <c r="H3731" s="11">
        <v>225.69612759</v>
      </c>
      <c r="I3731" s="11">
        <v>0</v>
      </c>
      <c r="J3731" s="11">
        <v>24</v>
      </c>
      <c r="K3731" s="11">
        <v>43.009650532999999</v>
      </c>
      <c r="L3731" s="11" t="s">
        <v>20</v>
      </c>
      <c r="M3731" s="11" t="s">
        <v>15</v>
      </c>
      <c r="N3731" s="11">
        <f t="shared" si="406"/>
        <v>0</v>
      </c>
      <c r="O3731" s="11">
        <f t="shared" si="407"/>
        <v>0</v>
      </c>
      <c r="P3731" s="11">
        <f t="shared" si="408"/>
        <v>0</v>
      </c>
      <c r="Q3731" s="11">
        <f t="shared" si="409"/>
        <v>1</v>
      </c>
      <c r="R3731" s="11">
        <f t="shared" si="410"/>
        <v>0</v>
      </c>
      <c r="S3731" s="11">
        <f t="shared" si="411"/>
        <v>0</v>
      </c>
      <c r="T3731" s="9">
        <f t="shared" si="412"/>
        <v>0</v>
      </c>
    </row>
    <row r="3732" spans="1:20" ht="15" customHeight="1" x14ac:dyDescent="0.75">
      <c r="A3732" s="10">
        <v>0</v>
      </c>
      <c r="B3732" s="11">
        <v>19700</v>
      </c>
      <c r="C3732" s="11">
        <v>70709</v>
      </c>
      <c r="D3732" s="11">
        <v>97394</v>
      </c>
      <c r="E3732" s="11">
        <v>0</v>
      </c>
      <c r="F3732" s="11">
        <v>0</v>
      </c>
      <c r="G3732" s="11">
        <v>0</v>
      </c>
      <c r="H3732" s="11">
        <v>94.860466383000002</v>
      </c>
      <c r="I3732" s="11">
        <v>0</v>
      </c>
      <c r="J3732" s="11">
        <v>17</v>
      </c>
      <c r="K3732" s="11">
        <v>25.556707635999999</v>
      </c>
      <c r="L3732" s="11" t="s">
        <v>20</v>
      </c>
      <c r="M3732" s="11" t="s">
        <v>17</v>
      </c>
      <c r="N3732" s="11">
        <f t="shared" si="406"/>
        <v>0</v>
      </c>
      <c r="O3732" s="11">
        <f t="shared" si="407"/>
        <v>1</v>
      </c>
      <c r="P3732" s="11">
        <f t="shared" si="408"/>
        <v>0</v>
      </c>
      <c r="Q3732" s="11">
        <f t="shared" si="409"/>
        <v>0</v>
      </c>
      <c r="R3732" s="11">
        <f t="shared" si="410"/>
        <v>0</v>
      </c>
      <c r="S3732" s="11">
        <f t="shared" si="411"/>
        <v>0</v>
      </c>
      <c r="T3732" s="9">
        <f t="shared" si="412"/>
        <v>0</v>
      </c>
    </row>
    <row r="3733" spans="1:20" ht="15" customHeight="1" x14ac:dyDescent="0.75">
      <c r="A3733" s="10">
        <v>1</v>
      </c>
      <c r="B3733" s="11">
        <v>19700</v>
      </c>
      <c r="C3733" s="11">
        <v>139534</v>
      </c>
      <c r="D3733" s="11">
        <v>172125</v>
      </c>
      <c r="E3733" s="11">
        <v>0</v>
      </c>
      <c r="F3733" s="11">
        <v>0</v>
      </c>
      <c r="G3733" s="11">
        <v>0</v>
      </c>
      <c r="H3733" s="11">
        <v>101.94351853000001</v>
      </c>
      <c r="I3733" s="11">
        <v>6</v>
      </c>
      <c r="J3733" s="11">
        <v>17</v>
      </c>
      <c r="K3733" s="11">
        <v>32.761083980999999</v>
      </c>
      <c r="L3733" s="11" t="s">
        <v>20</v>
      </c>
      <c r="M3733" s="11" t="s">
        <v>14</v>
      </c>
      <c r="N3733" s="11">
        <f t="shared" si="406"/>
        <v>0</v>
      </c>
      <c r="O3733" s="11">
        <f t="shared" si="407"/>
        <v>0</v>
      </c>
      <c r="P3733" s="11">
        <f t="shared" si="408"/>
        <v>1</v>
      </c>
      <c r="Q3733" s="11">
        <f t="shared" si="409"/>
        <v>0</v>
      </c>
      <c r="R3733" s="11">
        <f t="shared" si="410"/>
        <v>0</v>
      </c>
      <c r="S3733" s="11">
        <f t="shared" si="411"/>
        <v>0</v>
      </c>
      <c r="T3733" s="9">
        <f t="shared" si="412"/>
        <v>0</v>
      </c>
    </row>
    <row r="3734" spans="1:20" ht="15" customHeight="1" x14ac:dyDescent="0.75">
      <c r="A3734" s="10">
        <v>0</v>
      </c>
      <c r="B3734" s="11">
        <v>19700</v>
      </c>
      <c r="C3734" s="11">
        <v>19349</v>
      </c>
      <c r="D3734" s="11">
        <v>133226</v>
      </c>
      <c r="E3734" s="11">
        <v>9</v>
      </c>
      <c r="F3734" s="11">
        <v>0</v>
      </c>
      <c r="G3734" s="11">
        <v>0</v>
      </c>
      <c r="H3734" s="11">
        <v>342.31635733000002</v>
      </c>
      <c r="I3734" s="11">
        <v>1</v>
      </c>
      <c r="J3734" s="11">
        <v>9</v>
      </c>
      <c r="K3734" s="11">
        <v>40.147908350999998</v>
      </c>
      <c r="L3734" s="11" t="s">
        <v>20</v>
      </c>
      <c r="M3734" s="11" t="s">
        <v>14</v>
      </c>
      <c r="N3734" s="11">
        <f t="shared" si="406"/>
        <v>0</v>
      </c>
      <c r="O3734" s="11">
        <f t="shared" si="407"/>
        <v>0</v>
      </c>
      <c r="P3734" s="11">
        <f t="shared" si="408"/>
        <v>1</v>
      </c>
      <c r="Q3734" s="11">
        <f t="shared" si="409"/>
        <v>0</v>
      </c>
      <c r="R3734" s="11">
        <f t="shared" si="410"/>
        <v>0</v>
      </c>
      <c r="S3734" s="11">
        <f t="shared" si="411"/>
        <v>0</v>
      </c>
      <c r="T3734" s="9">
        <f t="shared" si="412"/>
        <v>0</v>
      </c>
    </row>
    <row r="3735" spans="1:20" ht="15" customHeight="1" x14ac:dyDescent="0.75">
      <c r="A3735" s="10">
        <v>0</v>
      </c>
      <c r="B3735" s="11">
        <v>19800</v>
      </c>
      <c r="C3735" s="11">
        <v>73557</v>
      </c>
      <c r="D3735" s="11">
        <v>95770</v>
      </c>
      <c r="E3735" s="11">
        <v>0</v>
      </c>
      <c r="F3735" s="11">
        <v>0</v>
      </c>
      <c r="G3735" s="11">
        <v>0</v>
      </c>
      <c r="H3735" s="11">
        <v>70.029159183999994</v>
      </c>
      <c r="I3735" s="11">
        <v>0</v>
      </c>
      <c r="J3735" s="11">
        <v>17</v>
      </c>
      <c r="K3735" s="11">
        <v>25.596617373000001</v>
      </c>
      <c r="L3735" s="11" t="s">
        <v>20</v>
      </c>
      <c r="M3735" s="11" t="s">
        <v>17</v>
      </c>
      <c r="N3735" s="11">
        <f t="shared" si="406"/>
        <v>0</v>
      </c>
      <c r="O3735" s="11">
        <f t="shared" si="407"/>
        <v>1</v>
      </c>
      <c r="P3735" s="11">
        <f t="shared" si="408"/>
        <v>0</v>
      </c>
      <c r="Q3735" s="11">
        <f t="shared" si="409"/>
        <v>0</v>
      </c>
      <c r="R3735" s="11">
        <f t="shared" si="410"/>
        <v>0</v>
      </c>
      <c r="S3735" s="11">
        <f t="shared" si="411"/>
        <v>0</v>
      </c>
      <c r="T3735" s="9">
        <f t="shared" si="412"/>
        <v>0</v>
      </c>
    </row>
    <row r="3736" spans="1:20" ht="15" customHeight="1" x14ac:dyDescent="0.75">
      <c r="A3736" s="10">
        <v>0</v>
      </c>
      <c r="B3736" s="11">
        <v>19800</v>
      </c>
      <c r="C3736" s="11">
        <v>56745</v>
      </c>
      <c r="D3736" s="11">
        <v>83146</v>
      </c>
      <c r="E3736" s="11">
        <v>11</v>
      </c>
      <c r="F3736" s="11">
        <v>0</v>
      </c>
      <c r="G3736" s="11">
        <v>0</v>
      </c>
      <c r="H3736" s="11">
        <v>85.253619220999994</v>
      </c>
      <c r="I3736" s="11">
        <v>0</v>
      </c>
      <c r="J3736" s="11">
        <v>10</v>
      </c>
      <c r="K3736" s="11">
        <v>7.8621936317000003</v>
      </c>
      <c r="L3736" s="11" t="s">
        <v>20</v>
      </c>
      <c r="M3736" s="11" t="s">
        <v>14</v>
      </c>
      <c r="N3736" s="11">
        <f t="shared" si="406"/>
        <v>0</v>
      </c>
      <c r="O3736" s="11">
        <f t="shared" si="407"/>
        <v>0</v>
      </c>
      <c r="P3736" s="11">
        <f t="shared" si="408"/>
        <v>1</v>
      </c>
      <c r="Q3736" s="11">
        <f t="shared" si="409"/>
        <v>0</v>
      </c>
      <c r="R3736" s="11">
        <f t="shared" si="410"/>
        <v>0</v>
      </c>
      <c r="S3736" s="11">
        <f t="shared" si="411"/>
        <v>0</v>
      </c>
      <c r="T3736" s="9">
        <f t="shared" si="412"/>
        <v>0</v>
      </c>
    </row>
    <row r="3737" spans="1:20" ht="15" customHeight="1" x14ac:dyDescent="0.75">
      <c r="A3737" s="10">
        <v>0</v>
      </c>
      <c r="B3737" s="11">
        <v>19800</v>
      </c>
      <c r="C3737" s="11">
        <v>51454</v>
      </c>
      <c r="D3737" s="11">
        <v>68073</v>
      </c>
      <c r="E3737" s="11">
        <v>1</v>
      </c>
      <c r="F3737" s="11">
        <v>0</v>
      </c>
      <c r="G3737" s="11">
        <v>0</v>
      </c>
      <c r="H3737" s="11">
        <v>130.97479082000001</v>
      </c>
      <c r="I3737" s="11">
        <v>0</v>
      </c>
      <c r="J3737" s="11">
        <v>17</v>
      </c>
      <c r="K3737" s="11">
        <v>32.304944122999999</v>
      </c>
      <c r="L3737" s="11" t="s">
        <v>13</v>
      </c>
      <c r="M3737" s="11" t="s">
        <v>15</v>
      </c>
      <c r="N3737" s="11">
        <f t="shared" si="406"/>
        <v>1</v>
      </c>
      <c r="O3737" s="11">
        <f t="shared" si="407"/>
        <v>0</v>
      </c>
      <c r="P3737" s="11">
        <f t="shared" si="408"/>
        <v>0</v>
      </c>
      <c r="Q3737" s="11">
        <f t="shared" si="409"/>
        <v>1</v>
      </c>
      <c r="R3737" s="11">
        <f t="shared" si="410"/>
        <v>0</v>
      </c>
      <c r="S3737" s="11">
        <f t="shared" si="411"/>
        <v>0</v>
      </c>
      <c r="T3737" s="9">
        <f t="shared" si="412"/>
        <v>130.97479082000001</v>
      </c>
    </row>
    <row r="3738" spans="1:20" ht="15" customHeight="1" x14ac:dyDescent="0.75">
      <c r="A3738" s="10">
        <v>0</v>
      </c>
      <c r="B3738" s="11">
        <v>19800</v>
      </c>
      <c r="C3738" s="11">
        <v>47488</v>
      </c>
      <c r="D3738" s="11">
        <v>77916</v>
      </c>
      <c r="E3738" s="11"/>
      <c r="F3738" s="11"/>
      <c r="G3738" s="11"/>
      <c r="H3738" s="11"/>
      <c r="I3738" s="11"/>
      <c r="J3738" s="11"/>
      <c r="K3738" s="11">
        <v>37.308246697000001</v>
      </c>
      <c r="L3738" s="11"/>
      <c r="M3738" s="11"/>
      <c r="N3738" s="11">
        <f t="shared" si="406"/>
        <v>0</v>
      </c>
      <c r="O3738" s="11">
        <f t="shared" si="407"/>
        <v>0</v>
      </c>
      <c r="P3738" s="11">
        <f t="shared" si="408"/>
        <v>0</v>
      </c>
      <c r="Q3738" s="11">
        <f t="shared" si="409"/>
        <v>0</v>
      </c>
      <c r="R3738" s="11">
        <f t="shared" si="410"/>
        <v>0</v>
      </c>
      <c r="S3738" s="11">
        <f t="shared" si="411"/>
        <v>0</v>
      </c>
      <c r="T3738" s="9">
        <f t="shared" si="412"/>
        <v>0</v>
      </c>
    </row>
    <row r="3739" spans="1:20" ht="15" customHeight="1" x14ac:dyDescent="0.75">
      <c r="A3739" s="10">
        <v>0</v>
      </c>
      <c r="B3739" s="11">
        <v>19800</v>
      </c>
      <c r="C3739" s="11">
        <v>99137</v>
      </c>
      <c r="D3739" s="11">
        <v>121781</v>
      </c>
      <c r="E3739" s="11">
        <v>4</v>
      </c>
      <c r="F3739" s="11">
        <v>0</v>
      </c>
      <c r="G3739" s="11">
        <v>1</v>
      </c>
      <c r="H3739" s="11">
        <v>302.12787320000001</v>
      </c>
      <c r="I3739" s="11">
        <v>1</v>
      </c>
      <c r="J3739" s="11">
        <v>20</v>
      </c>
      <c r="K3739" s="11">
        <v>39.510628341</v>
      </c>
      <c r="L3739" s="11" t="s">
        <v>13</v>
      </c>
      <c r="M3739" s="11" t="s">
        <v>17</v>
      </c>
      <c r="N3739" s="11">
        <f t="shared" si="406"/>
        <v>1</v>
      </c>
      <c r="O3739" s="11">
        <f t="shared" si="407"/>
        <v>1</v>
      </c>
      <c r="P3739" s="11">
        <f t="shared" si="408"/>
        <v>0</v>
      </c>
      <c r="Q3739" s="11">
        <f t="shared" si="409"/>
        <v>0</v>
      </c>
      <c r="R3739" s="11">
        <f t="shared" si="410"/>
        <v>0</v>
      </c>
      <c r="S3739" s="11">
        <f t="shared" si="411"/>
        <v>0</v>
      </c>
      <c r="T3739" s="9">
        <f t="shared" si="412"/>
        <v>302.12787320000001</v>
      </c>
    </row>
    <row r="3740" spans="1:20" ht="15" customHeight="1" x14ac:dyDescent="0.75">
      <c r="A3740" s="10">
        <v>0</v>
      </c>
      <c r="B3740" s="11">
        <v>19800</v>
      </c>
      <c r="C3740" s="11">
        <v>13830</v>
      </c>
      <c r="D3740" s="11">
        <v>85587</v>
      </c>
      <c r="E3740" s="11">
        <v>20</v>
      </c>
      <c r="F3740" s="11">
        <v>0</v>
      </c>
      <c r="G3740" s="11">
        <v>0</v>
      </c>
      <c r="H3740" s="11">
        <v>229.51829511</v>
      </c>
      <c r="I3740" s="11">
        <v>3</v>
      </c>
      <c r="J3740" s="11">
        <v>40</v>
      </c>
      <c r="K3740" s="11">
        <v>35.311065855999999</v>
      </c>
      <c r="L3740" s="11" t="s">
        <v>20</v>
      </c>
      <c r="M3740" s="11" t="s">
        <v>14</v>
      </c>
      <c r="N3740" s="11">
        <f t="shared" si="406"/>
        <v>0</v>
      </c>
      <c r="O3740" s="11">
        <f t="shared" si="407"/>
        <v>0</v>
      </c>
      <c r="P3740" s="11">
        <f t="shared" si="408"/>
        <v>1</v>
      </c>
      <c r="Q3740" s="11">
        <f t="shared" si="409"/>
        <v>0</v>
      </c>
      <c r="R3740" s="11">
        <f t="shared" si="410"/>
        <v>0</v>
      </c>
      <c r="S3740" s="11">
        <f t="shared" si="411"/>
        <v>0</v>
      </c>
      <c r="T3740" s="9">
        <f t="shared" si="412"/>
        <v>0</v>
      </c>
    </row>
    <row r="3741" spans="1:20" ht="15" customHeight="1" x14ac:dyDescent="0.75">
      <c r="A3741" s="10">
        <v>0</v>
      </c>
      <c r="B3741" s="11">
        <v>19800</v>
      </c>
      <c r="C3741" s="11">
        <v>63701</v>
      </c>
      <c r="D3741" s="11">
        <v>14609</v>
      </c>
      <c r="E3741" s="11">
        <v>4</v>
      </c>
      <c r="F3741" s="11"/>
      <c r="G3741" s="11"/>
      <c r="H3741" s="11">
        <v>62.359738198999999</v>
      </c>
      <c r="I3741" s="11">
        <v>1</v>
      </c>
      <c r="J3741" s="11">
        <v>17</v>
      </c>
      <c r="K3741" s="11">
        <v>41.874197914</v>
      </c>
      <c r="L3741" s="11" t="s">
        <v>20</v>
      </c>
      <c r="M3741" s="11" t="s">
        <v>14</v>
      </c>
      <c r="N3741" s="11">
        <f t="shared" si="406"/>
        <v>0</v>
      </c>
      <c r="O3741" s="11">
        <f t="shared" si="407"/>
        <v>0</v>
      </c>
      <c r="P3741" s="11">
        <f t="shared" si="408"/>
        <v>1</v>
      </c>
      <c r="Q3741" s="11">
        <f t="shared" si="409"/>
        <v>0</v>
      </c>
      <c r="R3741" s="11">
        <f t="shared" si="410"/>
        <v>0</v>
      </c>
      <c r="S3741" s="11">
        <f t="shared" si="411"/>
        <v>0</v>
      </c>
      <c r="T3741" s="9">
        <f t="shared" si="412"/>
        <v>0</v>
      </c>
    </row>
    <row r="3742" spans="1:20" ht="15" customHeight="1" x14ac:dyDescent="0.75">
      <c r="A3742" s="10">
        <v>0</v>
      </c>
      <c r="B3742" s="11">
        <v>19800</v>
      </c>
      <c r="C3742" s="11">
        <v>65021</v>
      </c>
      <c r="D3742" s="11">
        <v>95188</v>
      </c>
      <c r="E3742" s="11">
        <v>1</v>
      </c>
      <c r="F3742" s="11">
        <v>0</v>
      </c>
      <c r="G3742" s="11">
        <v>0</v>
      </c>
      <c r="H3742" s="11">
        <v>73.081337497000007</v>
      </c>
      <c r="I3742" s="11">
        <v>0</v>
      </c>
      <c r="J3742" s="11">
        <v>16</v>
      </c>
      <c r="K3742" s="11">
        <v>27.442542523</v>
      </c>
      <c r="L3742" s="11" t="s">
        <v>20</v>
      </c>
      <c r="M3742" s="11" t="s">
        <v>17</v>
      </c>
      <c r="N3742" s="11">
        <f t="shared" si="406"/>
        <v>0</v>
      </c>
      <c r="O3742" s="11">
        <f t="shared" si="407"/>
        <v>1</v>
      </c>
      <c r="P3742" s="11">
        <f t="shared" si="408"/>
        <v>0</v>
      </c>
      <c r="Q3742" s="11">
        <f t="shared" si="409"/>
        <v>0</v>
      </c>
      <c r="R3742" s="11">
        <f t="shared" si="410"/>
        <v>0</v>
      </c>
      <c r="S3742" s="11">
        <f t="shared" si="411"/>
        <v>0</v>
      </c>
      <c r="T3742" s="9">
        <f t="shared" si="412"/>
        <v>0</v>
      </c>
    </row>
    <row r="3743" spans="1:20" ht="15" customHeight="1" x14ac:dyDescent="0.75">
      <c r="A3743" s="10">
        <v>0</v>
      </c>
      <c r="B3743" s="11">
        <v>19800</v>
      </c>
      <c r="C3743" s="11">
        <v>69174</v>
      </c>
      <c r="D3743" s="11">
        <v>95154</v>
      </c>
      <c r="E3743" s="11">
        <v>6</v>
      </c>
      <c r="F3743" s="11">
        <v>0</v>
      </c>
      <c r="G3743" s="11">
        <v>0</v>
      </c>
      <c r="H3743" s="11">
        <v>59.459256191999998</v>
      </c>
      <c r="I3743" s="11">
        <v>0</v>
      </c>
      <c r="J3743" s="11">
        <v>16</v>
      </c>
      <c r="K3743" s="11">
        <v>31.254821633999999</v>
      </c>
      <c r="L3743" s="11" t="s">
        <v>13</v>
      </c>
      <c r="M3743" s="11" t="s">
        <v>18</v>
      </c>
      <c r="N3743" s="11">
        <f t="shared" si="406"/>
        <v>1</v>
      </c>
      <c r="O3743" s="11">
        <f t="shared" si="407"/>
        <v>0</v>
      </c>
      <c r="P3743" s="11">
        <f t="shared" si="408"/>
        <v>0</v>
      </c>
      <c r="Q3743" s="11">
        <f t="shared" si="409"/>
        <v>0</v>
      </c>
      <c r="R3743" s="11">
        <f t="shared" si="410"/>
        <v>0</v>
      </c>
      <c r="S3743" s="11">
        <f t="shared" si="411"/>
        <v>1</v>
      </c>
      <c r="T3743" s="9">
        <f t="shared" si="412"/>
        <v>59.459256191999998</v>
      </c>
    </row>
    <row r="3744" spans="1:20" ht="15" customHeight="1" x14ac:dyDescent="0.75">
      <c r="A3744" s="10">
        <v>0</v>
      </c>
      <c r="B3744" s="11">
        <v>19900</v>
      </c>
      <c r="C3744" s="11">
        <v>90966</v>
      </c>
      <c r="D3744" s="11">
        <v>154351</v>
      </c>
      <c r="E3744" s="11">
        <v>4</v>
      </c>
      <c r="F3744" s="11">
        <v>0</v>
      </c>
      <c r="G3744" s="11">
        <v>0</v>
      </c>
      <c r="H3744" s="11">
        <v>103.97544215000001</v>
      </c>
      <c r="I3744" s="11">
        <v>0</v>
      </c>
      <c r="J3744" s="11">
        <v>17</v>
      </c>
      <c r="K3744" s="11">
        <v>35.405919939</v>
      </c>
      <c r="L3744" s="11" t="s">
        <v>13</v>
      </c>
      <c r="M3744" s="11" t="s">
        <v>18</v>
      </c>
      <c r="N3744" s="11">
        <f t="shared" si="406"/>
        <v>1</v>
      </c>
      <c r="O3744" s="11">
        <f t="shared" si="407"/>
        <v>0</v>
      </c>
      <c r="P3744" s="11">
        <f t="shared" si="408"/>
        <v>0</v>
      </c>
      <c r="Q3744" s="11">
        <f t="shared" si="409"/>
        <v>0</v>
      </c>
      <c r="R3744" s="11">
        <f t="shared" si="410"/>
        <v>0</v>
      </c>
      <c r="S3744" s="11">
        <f t="shared" si="411"/>
        <v>1</v>
      </c>
      <c r="T3744" s="9">
        <f t="shared" si="412"/>
        <v>103.97544215000001</v>
      </c>
    </row>
    <row r="3745" spans="1:20" ht="15" customHeight="1" x14ac:dyDescent="0.75">
      <c r="A3745" s="10">
        <v>0</v>
      </c>
      <c r="B3745" s="11">
        <v>19900</v>
      </c>
      <c r="C3745" s="11">
        <v>128219</v>
      </c>
      <c r="D3745" s="11">
        <v>162012</v>
      </c>
      <c r="E3745" s="11">
        <v>1</v>
      </c>
      <c r="F3745" s="11"/>
      <c r="G3745" s="11">
        <v>0</v>
      </c>
      <c r="H3745" s="11">
        <v>374.02376692000001</v>
      </c>
      <c r="I3745" s="11"/>
      <c r="J3745" s="11">
        <v>52</v>
      </c>
      <c r="K3745" s="11">
        <v>37.888166955999999</v>
      </c>
      <c r="L3745" s="11" t="s">
        <v>20</v>
      </c>
      <c r="M3745" s="11" t="s">
        <v>15</v>
      </c>
      <c r="N3745" s="11">
        <f t="shared" si="406"/>
        <v>0</v>
      </c>
      <c r="O3745" s="11">
        <f t="shared" si="407"/>
        <v>0</v>
      </c>
      <c r="P3745" s="11">
        <f t="shared" si="408"/>
        <v>0</v>
      </c>
      <c r="Q3745" s="11">
        <f t="shared" si="409"/>
        <v>1</v>
      </c>
      <c r="R3745" s="11">
        <f t="shared" si="410"/>
        <v>0</v>
      </c>
      <c r="S3745" s="11">
        <f t="shared" si="411"/>
        <v>0</v>
      </c>
      <c r="T3745" s="9">
        <f t="shared" si="412"/>
        <v>0</v>
      </c>
    </row>
    <row r="3746" spans="1:20" ht="15" customHeight="1" x14ac:dyDescent="0.75">
      <c r="A3746" s="10">
        <v>0</v>
      </c>
      <c r="B3746" s="11">
        <v>19900</v>
      </c>
      <c r="C3746" s="11">
        <v>168732</v>
      </c>
      <c r="D3746" s="11">
        <v>224270</v>
      </c>
      <c r="E3746" s="11">
        <v>12</v>
      </c>
      <c r="F3746" s="11">
        <v>0</v>
      </c>
      <c r="G3746" s="11">
        <v>0</v>
      </c>
      <c r="H3746" s="11">
        <v>217.63725461000001</v>
      </c>
      <c r="I3746" s="11">
        <v>0</v>
      </c>
      <c r="J3746" s="11">
        <v>32</v>
      </c>
      <c r="K3746" s="11">
        <v>41.549331297000002</v>
      </c>
      <c r="L3746" s="11" t="s">
        <v>20</v>
      </c>
      <c r="M3746" s="11" t="s">
        <v>15</v>
      </c>
      <c r="N3746" s="11">
        <f t="shared" si="406"/>
        <v>0</v>
      </c>
      <c r="O3746" s="11">
        <f t="shared" si="407"/>
        <v>0</v>
      </c>
      <c r="P3746" s="11">
        <f t="shared" si="408"/>
        <v>0</v>
      </c>
      <c r="Q3746" s="11">
        <f t="shared" si="409"/>
        <v>1</v>
      </c>
      <c r="R3746" s="11">
        <f t="shared" si="410"/>
        <v>0</v>
      </c>
      <c r="S3746" s="11">
        <f t="shared" si="411"/>
        <v>0</v>
      </c>
      <c r="T3746" s="9">
        <f t="shared" si="412"/>
        <v>0</v>
      </c>
    </row>
    <row r="3747" spans="1:20" ht="15" customHeight="1" x14ac:dyDescent="0.75">
      <c r="A3747" s="10">
        <v>0</v>
      </c>
      <c r="B3747" s="11">
        <v>19900</v>
      </c>
      <c r="C3747" s="11">
        <v>64620</v>
      </c>
      <c r="D3747" s="11">
        <v>91504</v>
      </c>
      <c r="E3747" s="11">
        <v>6</v>
      </c>
      <c r="F3747" s="11"/>
      <c r="G3747" s="11"/>
      <c r="H3747" s="11">
        <v>178.57486595</v>
      </c>
      <c r="I3747" s="11"/>
      <c r="J3747" s="11">
        <v>16</v>
      </c>
      <c r="K3747" s="11">
        <v>37.725801189000002</v>
      </c>
      <c r="L3747" s="11" t="s">
        <v>20</v>
      </c>
      <c r="M3747" s="11" t="s">
        <v>15</v>
      </c>
      <c r="N3747" s="11">
        <f t="shared" si="406"/>
        <v>0</v>
      </c>
      <c r="O3747" s="11">
        <f t="shared" si="407"/>
        <v>0</v>
      </c>
      <c r="P3747" s="11">
        <f t="shared" si="408"/>
        <v>0</v>
      </c>
      <c r="Q3747" s="11">
        <f t="shared" si="409"/>
        <v>1</v>
      </c>
      <c r="R3747" s="11">
        <f t="shared" si="410"/>
        <v>0</v>
      </c>
      <c r="S3747" s="11">
        <f t="shared" si="411"/>
        <v>0</v>
      </c>
      <c r="T3747" s="9">
        <f t="shared" si="412"/>
        <v>0</v>
      </c>
    </row>
    <row r="3748" spans="1:20" ht="15" customHeight="1" x14ac:dyDescent="0.75">
      <c r="A3748" s="10">
        <v>0</v>
      </c>
      <c r="B3748" s="11">
        <v>19900</v>
      </c>
      <c r="C3748" s="11">
        <v>45748</v>
      </c>
      <c r="D3748" s="11">
        <v>82516</v>
      </c>
      <c r="E3748" s="11"/>
      <c r="F3748" s="11"/>
      <c r="G3748" s="11"/>
      <c r="H3748" s="11"/>
      <c r="I3748" s="11"/>
      <c r="J3748" s="11"/>
      <c r="K3748" s="11">
        <v>39.313878015</v>
      </c>
      <c r="L3748" s="11"/>
      <c r="M3748" s="11"/>
      <c r="N3748" s="11">
        <f t="shared" si="406"/>
        <v>0</v>
      </c>
      <c r="O3748" s="11">
        <f t="shared" si="407"/>
        <v>0</v>
      </c>
      <c r="P3748" s="11">
        <f t="shared" si="408"/>
        <v>0</v>
      </c>
      <c r="Q3748" s="11">
        <f t="shared" si="409"/>
        <v>0</v>
      </c>
      <c r="R3748" s="11">
        <f t="shared" si="410"/>
        <v>0</v>
      </c>
      <c r="S3748" s="11">
        <f t="shared" si="411"/>
        <v>0</v>
      </c>
      <c r="T3748" s="9">
        <f t="shared" si="412"/>
        <v>0</v>
      </c>
    </row>
    <row r="3749" spans="1:20" ht="15" customHeight="1" x14ac:dyDescent="0.75">
      <c r="A3749" s="10">
        <v>0</v>
      </c>
      <c r="B3749" s="11">
        <v>19900</v>
      </c>
      <c r="C3749" s="11">
        <v>96435</v>
      </c>
      <c r="D3749" s="11">
        <v>130019</v>
      </c>
      <c r="E3749" s="11">
        <v>27</v>
      </c>
      <c r="F3749" s="11">
        <v>0</v>
      </c>
      <c r="G3749" s="11">
        <v>0</v>
      </c>
      <c r="H3749" s="11">
        <v>274.28255619999999</v>
      </c>
      <c r="I3749" s="11">
        <v>3</v>
      </c>
      <c r="J3749" s="11">
        <v>16</v>
      </c>
      <c r="K3749" s="11">
        <v>32.469202654</v>
      </c>
      <c r="L3749" s="11" t="s">
        <v>20</v>
      </c>
      <c r="M3749" s="11" t="s">
        <v>15</v>
      </c>
      <c r="N3749" s="11">
        <f t="shared" si="406"/>
        <v>0</v>
      </c>
      <c r="O3749" s="11">
        <f t="shared" si="407"/>
        <v>0</v>
      </c>
      <c r="P3749" s="11">
        <f t="shared" si="408"/>
        <v>0</v>
      </c>
      <c r="Q3749" s="11">
        <f t="shared" si="409"/>
        <v>1</v>
      </c>
      <c r="R3749" s="11">
        <f t="shared" si="410"/>
        <v>0</v>
      </c>
      <c r="S3749" s="11">
        <f t="shared" si="411"/>
        <v>0</v>
      </c>
      <c r="T3749" s="9">
        <f t="shared" si="412"/>
        <v>0</v>
      </c>
    </row>
    <row r="3750" spans="1:20" ht="15" customHeight="1" x14ac:dyDescent="0.75">
      <c r="A3750" s="10">
        <v>0</v>
      </c>
      <c r="B3750" s="11">
        <v>19900</v>
      </c>
      <c r="C3750" s="11">
        <v>132878</v>
      </c>
      <c r="D3750" s="11">
        <v>199172</v>
      </c>
      <c r="E3750" s="11">
        <v>14</v>
      </c>
      <c r="F3750" s="11">
        <v>0</v>
      </c>
      <c r="G3750" s="11">
        <v>0</v>
      </c>
      <c r="H3750" s="11">
        <v>197.92380603000001</v>
      </c>
      <c r="I3750" s="11">
        <v>0</v>
      </c>
      <c r="J3750" s="11">
        <v>22</v>
      </c>
      <c r="K3750" s="11">
        <v>35.330603965999998</v>
      </c>
      <c r="L3750" s="11" t="s">
        <v>13</v>
      </c>
      <c r="M3750" s="11" t="s">
        <v>18</v>
      </c>
      <c r="N3750" s="11">
        <f t="shared" si="406"/>
        <v>1</v>
      </c>
      <c r="O3750" s="11">
        <f t="shared" si="407"/>
        <v>0</v>
      </c>
      <c r="P3750" s="11">
        <f t="shared" si="408"/>
        <v>0</v>
      </c>
      <c r="Q3750" s="11">
        <f t="shared" si="409"/>
        <v>0</v>
      </c>
      <c r="R3750" s="11">
        <f t="shared" si="410"/>
        <v>0</v>
      </c>
      <c r="S3750" s="11">
        <f t="shared" si="411"/>
        <v>1</v>
      </c>
      <c r="T3750" s="9">
        <f t="shared" si="412"/>
        <v>197.92380603000001</v>
      </c>
    </row>
    <row r="3751" spans="1:20" ht="15" customHeight="1" x14ac:dyDescent="0.75">
      <c r="A3751" s="10">
        <v>0</v>
      </c>
      <c r="B3751" s="11">
        <v>19900</v>
      </c>
      <c r="C3751" s="11">
        <v>25589</v>
      </c>
      <c r="D3751" s="11">
        <v>90051</v>
      </c>
      <c r="E3751" s="11">
        <v>8</v>
      </c>
      <c r="F3751" s="11">
        <v>0</v>
      </c>
      <c r="G3751" s="11">
        <v>0</v>
      </c>
      <c r="H3751" s="11">
        <v>138.99051437</v>
      </c>
      <c r="I3751" s="11">
        <v>0</v>
      </c>
      <c r="J3751" s="11">
        <v>20</v>
      </c>
      <c r="K3751" s="11">
        <v>30.271092445000001</v>
      </c>
      <c r="L3751" s="11" t="s">
        <v>20</v>
      </c>
      <c r="M3751" s="11" t="s">
        <v>18</v>
      </c>
      <c r="N3751" s="11">
        <f t="shared" si="406"/>
        <v>0</v>
      </c>
      <c r="O3751" s="11">
        <f t="shared" si="407"/>
        <v>0</v>
      </c>
      <c r="P3751" s="11">
        <f t="shared" si="408"/>
        <v>0</v>
      </c>
      <c r="Q3751" s="11">
        <f t="shared" si="409"/>
        <v>0</v>
      </c>
      <c r="R3751" s="11">
        <f t="shared" si="410"/>
        <v>0</v>
      </c>
      <c r="S3751" s="11">
        <f t="shared" si="411"/>
        <v>1</v>
      </c>
      <c r="T3751" s="9">
        <f t="shared" si="412"/>
        <v>0</v>
      </c>
    </row>
    <row r="3752" spans="1:20" ht="15" customHeight="1" x14ac:dyDescent="0.75">
      <c r="A3752" s="10">
        <v>1</v>
      </c>
      <c r="B3752" s="11">
        <v>19900</v>
      </c>
      <c r="C3752" s="11">
        <v>93619</v>
      </c>
      <c r="D3752" s="11">
        <v>130000</v>
      </c>
      <c r="E3752" s="11">
        <v>9</v>
      </c>
      <c r="F3752" s="11">
        <v>2</v>
      </c>
      <c r="G3752" s="11">
        <v>5</v>
      </c>
      <c r="H3752" s="11">
        <v>210.96666667</v>
      </c>
      <c r="I3752" s="11">
        <v>2</v>
      </c>
      <c r="J3752" s="11">
        <v>18</v>
      </c>
      <c r="K3752" s="11"/>
      <c r="L3752" s="11" t="s">
        <v>20</v>
      </c>
      <c r="M3752" s="11" t="s">
        <v>15</v>
      </c>
      <c r="N3752" s="11">
        <f t="shared" si="406"/>
        <v>0</v>
      </c>
      <c r="O3752" s="11">
        <f t="shared" si="407"/>
        <v>0</v>
      </c>
      <c r="P3752" s="11">
        <f t="shared" si="408"/>
        <v>0</v>
      </c>
      <c r="Q3752" s="11">
        <f t="shared" si="409"/>
        <v>1</v>
      </c>
      <c r="R3752" s="11">
        <f t="shared" si="410"/>
        <v>0</v>
      </c>
      <c r="S3752" s="11">
        <f t="shared" si="411"/>
        <v>0</v>
      </c>
      <c r="T3752" s="9">
        <f t="shared" si="412"/>
        <v>0</v>
      </c>
    </row>
    <row r="3753" spans="1:20" ht="15" customHeight="1" x14ac:dyDescent="0.75">
      <c r="A3753" s="10">
        <v>0</v>
      </c>
      <c r="B3753" s="11">
        <v>19900</v>
      </c>
      <c r="C3753" s="11">
        <v>170947</v>
      </c>
      <c r="D3753" s="11">
        <v>222227</v>
      </c>
      <c r="E3753" s="11">
        <v>13</v>
      </c>
      <c r="F3753" s="11">
        <v>0</v>
      </c>
      <c r="G3753" s="11">
        <v>0</v>
      </c>
      <c r="H3753" s="11">
        <v>220.01646389999999</v>
      </c>
      <c r="I3753" s="11">
        <v>1</v>
      </c>
      <c r="J3753" s="11">
        <v>31</v>
      </c>
      <c r="K3753" s="11">
        <v>42.235796358000002</v>
      </c>
      <c r="L3753" s="11" t="s">
        <v>20</v>
      </c>
      <c r="M3753" s="11" t="s">
        <v>15</v>
      </c>
      <c r="N3753" s="11">
        <f t="shared" si="406"/>
        <v>0</v>
      </c>
      <c r="O3753" s="11">
        <f t="shared" si="407"/>
        <v>0</v>
      </c>
      <c r="P3753" s="11">
        <f t="shared" si="408"/>
        <v>0</v>
      </c>
      <c r="Q3753" s="11">
        <f t="shared" si="409"/>
        <v>1</v>
      </c>
      <c r="R3753" s="11">
        <f t="shared" si="410"/>
        <v>0</v>
      </c>
      <c r="S3753" s="11">
        <f t="shared" si="411"/>
        <v>0</v>
      </c>
      <c r="T3753" s="9">
        <f t="shared" si="412"/>
        <v>0</v>
      </c>
    </row>
    <row r="3754" spans="1:20" ht="15" customHeight="1" x14ac:dyDescent="0.75">
      <c r="A3754" s="10">
        <v>0</v>
      </c>
      <c r="B3754" s="11">
        <v>19900</v>
      </c>
      <c r="C3754" s="11">
        <v>68830</v>
      </c>
      <c r="D3754" s="11">
        <v>107598</v>
      </c>
      <c r="E3754" s="11">
        <v>10</v>
      </c>
      <c r="F3754" s="11">
        <v>0</v>
      </c>
      <c r="G3754" s="11">
        <v>0</v>
      </c>
      <c r="H3754" s="11">
        <v>202.93419537</v>
      </c>
      <c r="I3754" s="11">
        <v>2</v>
      </c>
      <c r="J3754" s="11">
        <v>13</v>
      </c>
      <c r="K3754" s="11">
        <v>30.957516265999999</v>
      </c>
      <c r="L3754" s="11" t="s">
        <v>20</v>
      </c>
      <c r="M3754" s="11" t="s">
        <v>15</v>
      </c>
      <c r="N3754" s="11">
        <f t="shared" si="406"/>
        <v>0</v>
      </c>
      <c r="O3754" s="11">
        <f t="shared" si="407"/>
        <v>0</v>
      </c>
      <c r="P3754" s="11">
        <f t="shared" si="408"/>
        <v>0</v>
      </c>
      <c r="Q3754" s="11">
        <f t="shared" si="409"/>
        <v>1</v>
      </c>
      <c r="R3754" s="11">
        <f t="shared" si="410"/>
        <v>0</v>
      </c>
      <c r="S3754" s="11">
        <f t="shared" si="411"/>
        <v>0</v>
      </c>
      <c r="T3754" s="9">
        <f t="shared" si="412"/>
        <v>0</v>
      </c>
    </row>
    <row r="3755" spans="1:20" ht="15" customHeight="1" x14ac:dyDescent="0.75">
      <c r="A3755" s="10">
        <v>0</v>
      </c>
      <c r="B3755" s="11">
        <v>19900</v>
      </c>
      <c r="C3755" s="11">
        <v>4641</v>
      </c>
      <c r="D3755" s="11">
        <v>23636</v>
      </c>
      <c r="E3755" s="11"/>
      <c r="F3755" s="11">
        <v>0</v>
      </c>
      <c r="G3755" s="11">
        <v>0</v>
      </c>
      <c r="H3755" s="11">
        <v>63.535254747000003</v>
      </c>
      <c r="I3755" s="11">
        <v>1</v>
      </c>
      <c r="J3755" s="11">
        <v>19</v>
      </c>
      <c r="K3755" s="11">
        <v>40.442378232999999</v>
      </c>
      <c r="L3755" s="11" t="s">
        <v>20</v>
      </c>
      <c r="M3755" s="11" t="s">
        <v>14</v>
      </c>
      <c r="N3755" s="11">
        <f t="shared" si="406"/>
        <v>0</v>
      </c>
      <c r="O3755" s="11">
        <f t="shared" si="407"/>
        <v>0</v>
      </c>
      <c r="P3755" s="11">
        <f t="shared" si="408"/>
        <v>1</v>
      </c>
      <c r="Q3755" s="11">
        <f t="shared" si="409"/>
        <v>0</v>
      </c>
      <c r="R3755" s="11">
        <f t="shared" si="410"/>
        <v>0</v>
      </c>
      <c r="S3755" s="11">
        <f t="shared" si="411"/>
        <v>0</v>
      </c>
      <c r="T3755" s="9">
        <f t="shared" si="412"/>
        <v>0</v>
      </c>
    </row>
    <row r="3756" spans="1:20" ht="15" customHeight="1" x14ac:dyDescent="0.75">
      <c r="A3756" s="10">
        <v>0</v>
      </c>
      <c r="B3756" s="11">
        <v>19900</v>
      </c>
      <c r="C3756" s="11">
        <v>16232</v>
      </c>
      <c r="D3756" s="11">
        <v>70592</v>
      </c>
      <c r="E3756" s="11"/>
      <c r="F3756" s="11">
        <v>0</v>
      </c>
      <c r="G3756" s="11">
        <v>0</v>
      </c>
      <c r="H3756" s="11">
        <v>242.36540259</v>
      </c>
      <c r="I3756" s="11">
        <v>0</v>
      </c>
      <c r="J3756" s="11">
        <v>22</v>
      </c>
      <c r="K3756" s="11">
        <v>39.446251418000003</v>
      </c>
      <c r="L3756" s="11" t="s">
        <v>20</v>
      </c>
      <c r="M3756" s="11" t="s">
        <v>15</v>
      </c>
      <c r="N3756" s="11">
        <f t="shared" si="406"/>
        <v>0</v>
      </c>
      <c r="O3756" s="11">
        <f t="shared" si="407"/>
        <v>0</v>
      </c>
      <c r="P3756" s="11">
        <f t="shared" si="408"/>
        <v>0</v>
      </c>
      <c r="Q3756" s="11">
        <f t="shared" si="409"/>
        <v>1</v>
      </c>
      <c r="R3756" s="11">
        <f t="shared" si="410"/>
        <v>0</v>
      </c>
      <c r="S3756" s="11">
        <f t="shared" si="411"/>
        <v>0</v>
      </c>
      <c r="T3756" s="9">
        <f t="shared" si="412"/>
        <v>0</v>
      </c>
    </row>
    <row r="3757" spans="1:20" ht="15" customHeight="1" x14ac:dyDescent="0.75">
      <c r="A3757" s="10">
        <v>0</v>
      </c>
      <c r="B3757" s="11">
        <v>19900</v>
      </c>
      <c r="C3757" s="11">
        <v>74193</v>
      </c>
      <c r="D3757" s="11">
        <v>94078</v>
      </c>
      <c r="E3757" s="11">
        <v>7</v>
      </c>
      <c r="F3757" s="11">
        <v>0</v>
      </c>
      <c r="G3757" s="11">
        <v>0</v>
      </c>
      <c r="H3757" s="11">
        <v>81.414351703999998</v>
      </c>
      <c r="I3757" s="11">
        <v>0</v>
      </c>
      <c r="J3757" s="11">
        <v>15</v>
      </c>
      <c r="K3757" s="11">
        <v>32.033550454999997</v>
      </c>
      <c r="L3757" s="11" t="s">
        <v>13</v>
      </c>
      <c r="M3757" s="11" t="s">
        <v>18</v>
      </c>
      <c r="N3757" s="11">
        <f t="shared" si="406"/>
        <v>1</v>
      </c>
      <c r="O3757" s="11">
        <f t="shared" si="407"/>
        <v>0</v>
      </c>
      <c r="P3757" s="11">
        <f t="shared" si="408"/>
        <v>0</v>
      </c>
      <c r="Q3757" s="11">
        <f t="shared" si="409"/>
        <v>0</v>
      </c>
      <c r="R3757" s="11">
        <f t="shared" si="410"/>
        <v>0</v>
      </c>
      <c r="S3757" s="11">
        <f t="shared" si="411"/>
        <v>1</v>
      </c>
      <c r="T3757" s="9">
        <f t="shared" si="412"/>
        <v>81.414351703999998</v>
      </c>
    </row>
    <row r="3758" spans="1:20" ht="15" customHeight="1" x14ac:dyDescent="0.75">
      <c r="A3758" s="10">
        <v>0</v>
      </c>
      <c r="B3758" s="11">
        <v>19900</v>
      </c>
      <c r="C3758" s="11">
        <v>78142</v>
      </c>
      <c r="D3758" s="11">
        <v>102085</v>
      </c>
      <c r="E3758" s="11">
        <v>12</v>
      </c>
      <c r="F3758" s="11">
        <v>0</v>
      </c>
      <c r="G3758" s="11">
        <v>0</v>
      </c>
      <c r="H3758" s="11">
        <v>160.36703279</v>
      </c>
      <c r="I3758" s="11">
        <v>0</v>
      </c>
      <c r="J3758" s="11">
        <v>27</v>
      </c>
      <c r="K3758" s="11">
        <v>34.099757111000002</v>
      </c>
      <c r="L3758" s="11" t="s">
        <v>13</v>
      </c>
      <c r="M3758" s="11" t="s">
        <v>17</v>
      </c>
      <c r="N3758" s="11">
        <f t="shared" si="406"/>
        <v>1</v>
      </c>
      <c r="O3758" s="11">
        <f t="shared" si="407"/>
        <v>1</v>
      </c>
      <c r="P3758" s="11">
        <f t="shared" si="408"/>
        <v>0</v>
      </c>
      <c r="Q3758" s="11">
        <f t="shared" si="409"/>
        <v>0</v>
      </c>
      <c r="R3758" s="11">
        <f t="shared" si="410"/>
        <v>0</v>
      </c>
      <c r="S3758" s="11">
        <f t="shared" si="411"/>
        <v>0</v>
      </c>
      <c r="T3758" s="9">
        <f t="shared" si="412"/>
        <v>160.36703279</v>
      </c>
    </row>
    <row r="3759" spans="1:20" ht="15" customHeight="1" x14ac:dyDescent="0.75">
      <c r="A3759" s="10">
        <v>0</v>
      </c>
      <c r="B3759" s="11">
        <v>20000</v>
      </c>
      <c r="C3759" s="11">
        <v>59936</v>
      </c>
      <c r="D3759" s="11">
        <v>12737</v>
      </c>
      <c r="E3759" s="11">
        <v>5</v>
      </c>
      <c r="F3759" s="11"/>
      <c r="G3759" s="11"/>
      <c r="H3759" s="11">
        <v>63.395400361</v>
      </c>
      <c r="I3759" s="11">
        <v>0</v>
      </c>
      <c r="J3759" s="11">
        <v>17</v>
      </c>
      <c r="K3759" s="11">
        <v>40.446579317000001</v>
      </c>
      <c r="L3759" s="11" t="s">
        <v>20</v>
      </c>
      <c r="M3759" s="11" t="s">
        <v>14</v>
      </c>
      <c r="N3759" s="11">
        <f t="shared" si="406"/>
        <v>0</v>
      </c>
      <c r="O3759" s="11">
        <f t="shared" si="407"/>
        <v>0</v>
      </c>
      <c r="P3759" s="11">
        <f t="shared" si="408"/>
        <v>1</v>
      </c>
      <c r="Q3759" s="11">
        <f t="shared" si="409"/>
        <v>0</v>
      </c>
      <c r="R3759" s="11">
        <f t="shared" si="410"/>
        <v>0</v>
      </c>
      <c r="S3759" s="11">
        <f t="shared" si="411"/>
        <v>0</v>
      </c>
      <c r="T3759" s="9">
        <f t="shared" si="412"/>
        <v>0</v>
      </c>
    </row>
    <row r="3760" spans="1:20" ht="15" customHeight="1" x14ac:dyDescent="0.75">
      <c r="A3760" s="10">
        <v>0</v>
      </c>
      <c r="B3760" s="11">
        <v>20000</v>
      </c>
      <c r="C3760" s="11">
        <v>38955</v>
      </c>
      <c r="D3760" s="11">
        <v>80680</v>
      </c>
      <c r="E3760" s="11">
        <v>8</v>
      </c>
      <c r="F3760" s="11">
        <v>0</v>
      </c>
      <c r="G3760" s="11">
        <v>0</v>
      </c>
      <c r="H3760" s="11">
        <v>295.30077929999999</v>
      </c>
      <c r="I3760" s="11">
        <v>0</v>
      </c>
      <c r="J3760" s="11">
        <v>18</v>
      </c>
      <c r="K3760" s="11">
        <v>40.390956011999997</v>
      </c>
      <c r="L3760" s="11" t="s">
        <v>20</v>
      </c>
      <c r="M3760" s="11" t="s">
        <v>18</v>
      </c>
      <c r="N3760" s="11">
        <f t="shared" si="406"/>
        <v>0</v>
      </c>
      <c r="O3760" s="11">
        <f t="shared" si="407"/>
        <v>0</v>
      </c>
      <c r="P3760" s="11">
        <f t="shared" si="408"/>
        <v>0</v>
      </c>
      <c r="Q3760" s="11">
        <f t="shared" si="409"/>
        <v>0</v>
      </c>
      <c r="R3760" s="11">
        <f t="shared" si="410"/>
        <v>0</v>
      </c>
      <c r="S3760" s="11">
        <f t="shared" si="411"/>
        <v>1</v>
      </c>
      <c r="T3760" s="9">
        <f t="shared" si="412"/>
        <v>0</v>
      </c>
    </row>
    <row r="3761" spans="1:20" ht="15" customHeight="1" x14ac:dyDescent="0.75">
      <c r="A3761" s="10">
        <v>0</v>
      </c>
      <c r="B3761" s="11">
        <v>20000</v>
      </c>
      <c r="C3761" s="11">
        <v>9647</v>
      </c>
      <c r="D3761" s="11">
        <v>31920</v>
      </c>
      <c r="E3761" s="11">
        <v>0</v>
      </c>
      <c r="F3761" s="11">
        <v>1</v>
      </c>
      <c r="G3761" s="11">
        <v>0</v>
      </c>
      <c r="H3761" s="11">
        <v>24.686231454000001</v>
      </c>
      <c r="I3761" s="11">
        <v>1</v>
      </c>
      <c r="J3761" s="11">
        <v>3</v>
      </c>
      <c r="K3761" s="11">
        <v>28.940360330000001</v>
      </c>
      <c r="L3761" s="11" t="s">
        <v>20</v>
      </c>
      <c r="M3761" s="11" t="s">
        <v>14</v>
      </c>
      <c r="N3761" s="11">
        <f t="shared" si="406"/>
        <v>0</v>
      </c>
      <c r="O3761" s="11">
        <f t="shared" si="407"/>
        <v>0</v>
      </c>
      <c r="P3761" s="11">
        <f t="shared" si="408"/>
        <v>1</v>
      </c>
      <c r="Q3761" s="11">
        <f t="shared" si="409"/>
        <v>0</v>
      </c>
      <c r="R3761" s="11">
        <f t="shared" si="410"/>
        <v>0</v>
      </c>
      <c r="S3761" s="11">
        <f t="shared" si="411"/>
        <v>0</v>
      </c>
      <c r="T3761" s="9">
        <f t="shared" si="412"/>
        <v>0</v>
      </c>
    </row>
    <row r="3762" spans="1:20" ht="15" customHeight="1" x14ac:dyDescent="0.75">
      <c r="A3762" s="10">
        <v>0</v>
      </c>
      <c r="B3762" s="11">
        <v>20000</v>
      </c>
      <c r="C3762" s="11">
        <v>43087</v>
      </c>
      <c r="D3762" s="11">
        <v>61438</v>
      </c>
      <c r="E3762" s="11">
        <v>14</v>
      </c>
      <c r="F3762" s="11">
        <v>0</v>
      </c>
      <c r="G3762" s="11">
        <v>0</v>
      </c>
      <c r="H3762" s="11">
        <v>276.56241531000001</v>
      </c>
      <c r="I3762" s="11">
        <v>0</v>
      </c>
      <c r="J3762" s="11">
        <v>20</v>
      </c>
      <c r="K3762" s="11">
        <v>29.295178776</v>
      </c>
      <c r="L3762" s="11" t="s">
        <v>20</v>
      </c>
      <c r="M3762" s="11" t="s">
        <v>14</v>
      </c>
      <c r="N3762" s="11">
        <f t="shared" si="406"/>
        <v>0</v>
      </c>
      <c r="O3762" s="11">
        <f t="shared" si="407"/>
        <v>0</v>
      </c>
      <c r="P3762" s="11">
        <f t="shared" si="408"/>
        <v>1</v>
      </c>
      <c r="Q3762" s="11">
        <f t="shared" si="409"/>
        <v>0</v>
      </c>
      <c r="R3762" s="11">
        <f t="shared" si="410"/>
        <v>0</v>
      </c>
      <c r="S3762" s="11">
        <f t="shared" si="411"/>
        <v>0</v>
      </c>
      <c r="T3762" s="9">
        <f t="shared" si="412"/>
        <v>0</v>
      </c>
    </row>
    <row r="3763" spans="1:20" ht="15" customHeight="1" x14ac:dyDescent="0.75">
      <c r="A3763" s="10">
        <v>0</v>
      </c>
      <c r="B3763" s="11">
        <v>20000</v>
      </c>
      <c r="C3763" s="11">
        <v>99000</v>
      </c>
      <c r="D3763" s="11">
        <v>140000</v>
      </c>
      <c r="E3763" s="11"/>
      <c r="F3763" s="11"/>
      <c r="G3763" s="11"/>
      <c r="H3763" s="11"/>
      <c r="I3763" s="11"/>
      <c r="J3763" s="11"/>
      <c r="K3763" s="11"/>
      <c r="L3763" s="11" t="s">
        <v>13</v>
      </c>
      <c r="M3763" s="11"/>
      <c r="N3763" s="11">
        <f t="shared" si="406"/>
        <v>1</v>
      </c>
      <c r="O3763" s="11">
        <f t="shared" si="407"/>
        <v>0</v>
      </c>
      <c r="P3763" s="11">
        <f t="shared" si="408"/>
        <v>0</v>
      </c>
      <c r="Q3763" s="11">
        <f t="shared" si="409"/>
        <v>0</v>
      </c>
      <c r="R3763" s="11">
        <f t="shared" si="410"/>
        <v>0</v>
      </c>
      <c r="S3763" s="11">
        <f t="shared" si="411"/>
        <v>0</v>
      </c>
      <c r="T3763" s="9">
        <f t="shared" si="412"/>
        <v>0</v>
      </c>
    </row>
    <row r="3764" spans="1:20" ht="15" customHeight="1" x14ac:dyDescent="0.75">
      <c r="A3764" s="10">
        <v>1</v>
      </c>
      <c r="B3764" s="11">
        <v>20000</v>
      </c>
      <c r="C3764" s="11">
        <v>72000</v>
      </c>
      <c r="D3764" s="11">
        <v>103000</v>
      </c>
      <c r="E3764" s="11">
        <v>0.5</v>
      </c>
      <c r="F3764" s="11">
        <v>0</v>
      </c>
      <c r="G3764" s="11">
        <v>0</v>
      </c>
      <c r="H3764" s="11">
        <v>174.3</v>
      </c>
      <c r="I3764" s="11">
        <v>3</v>
      </c>
      <c r="J3764" s="11">
        <v>23</v>
      </c>
      <c r="K3764" s="11"/>
      <c r="L3764" s="11" t="s">
        <v>20</v>
      </c>
      <c r="M3764" s="11" t="s">
        <v>18</v>
      </c>
      <c r="N3764" s="11">
        <f t="shared" si="406"/>
        <v>0</v>
      </c>
      <c r="O3764" s="11">
        <f t="shared" si="407"/>
        <v>0</v>
      </c>
      <c r="P3764" s="11">
        <f t="shared" si="408"/>
        <v>0</v>
      </c>
      <c r="Q3764" s="11">
        <f t="shared" si="409"/>
        <v>0</v>
      </c>
      <c r="R3764" s="11">
        <f t="shared" si="410"/>
        <v>0</v>
      </c>
      <c r="S3764" s="11">
        <f t="shared" si="411"/>
        <v>1</v>
      </c>
      <c r="T3764" s="9">
        <f t="shared" si="412"/>
        <v>0</v>
      </c>
    </row>
    <row r="3765" spans="1:20" ht="15" customHeight="1" x14ac:dyDescent="0.75">
      <c r="A3765" s="10">
        <v>0</v>
      </c>
      <c r="B3765" s="11">
        <v>20000</v>
      </c>
      <c r="C3765" s="11">
        <v>170706</v>
      </c>
      <c r="D3765" s="11">
        <v>224233</v>
      </c>
      <c r="E3765" s="11">
        <v>11</v>
      </c>
      <c r="F3765" s="11">
        <v>0</v>
      </c>
      <c r="G3765" s="11">
        <v>0</v>
      </c>
      <c r="H3765" s="11">
        <v>207.03468454</v>
      </c>
      <c r="I3765" s="11">
        <v>0</v>
      </c>
      <c r="J3765" s="11">
        <v>32</v>
      </c>
      <c r="K3765" s="11">
        <v>41.102489224000003</v>
      </c>
      <c r="L3765" s="11" t="s">
        <v>20</v>
      </c>
      <c r="M3765" s="11" t="s">
        <v>15</v>
      </c>
      <c r="N3765" s="11">
        <f t="shared" si="406"/>
        <v>0</v>
      </c>
      <c r="O3765" s="11">
        <f t="shared" si="407"/>
        <v>0</v>
      </c>
      <c r="P3765" s="11">
        <f t="shared" si="408"/>
        <v>0</v>
      </c>
      <c r="Q3765" s="11">
        <f t="shared" si="409"/>
        <v>1</v>
      </c>
      <c r="R3765" s="11">
        <f t="shared" si="410"/>
        <v>0</v>
      </c>
      <c r="S3765" s="11">
        <f t="shared" si="411"/>
        <v>0</v>
      </c>
      <c r="T3765" s="9">
        <f t="shared" si="412"/>
        <v>0</v>
      </c>
    </row>
    <row r="3766" spans="1:20" ht="15" customHeight="1" x14ac:dyDescent="0.75">
      <c r="A3766" s="10">
        <v>0</v>
      </c>
      <c r="B3766" s="11">
        <v>20000</v>
      </c>
      <c r="C3766" s="11">
        <v>46775</v>
      </c>
      <c r="D3766" s="11">
        <v>70236</v>
      </c>
      <c r="E3766" s="11">
        <v>9</v>
      </c>
      <c r="F3766" s="11">
        <v>0</v>
      </c>
      <c r="G3766" s="11">
        <v>0</v>
      </c>
      <c r="H3766" s="11">
        <v>179.08237425999999</v>
      </c>
      <c r="I3766" s="11">
        <v>1</v>
      </c>
      <c r="J3766" s="11">
        <v>41</v>
      </c>
      <c r="K3766" s="11">
        <v>40.430695411999999</v>
      </c>
      <c r="L3766" s="11" t="s">
        <v>20</v>
      </c>
      <c r="M3766" s="11" t="s">
        <v>18</v>
      </c>
      <c r="N3766" s="11">
        <f t="shared" si="406"/>
        <v>0</v>
      </c>
      <c r="O3766" s="11">
        <f t="shared" si="407"/>
        <v>0</v>
      </c>
      <c r="P3766" s="11">
        <f t="shared" si="408"/>
        <v>0</v>
      </c>
      <c r="Q3766" s="11">
        <f t="shared" si="409"/>
        <v>0</v>
      </c>
      <c r="R3766" s="11">
        <f t="shared" si="410"/>
        <v>0</v>
      </c>
      <c r="S3766" s="11">
        <f t="shared" si="411"/>
        <v>1</v>
      </c>
      <c r="T3766" s="9">
        <f t="shared" si="412"/>
        <v>0</v>
      </c>
    </row>
    <row r="3767" spans="1:20" ht="15" customHeight="1" x14ac:dyDescent="0.75">
      <c r="A3767" s="10">
        <v>1</v>
      </c>
      <c r="B3767" s="11">
        <v>20000</v>
      </c>
      <c r="C3767" s="11">
        <v>68958</v>
      </c>
      <c r="D3767" s="11">
        <v>99875</v>
      </c>
      <c r="E3767" s="11">
        <v>11</v>
      </c>
      <c r="F3767" s="11">
        <v>1</v>
      </c>
      <c r="G3767" s="11">
        <v>1</v>
      </c>
      <c r="H3767" s="11">
        <v>117.66666667</v>
      </c>
      <c r="I3767" s="11">
        <v>0</v>
      </c>
      <c r="J3767" s="11">
        <v>23</v>
      </c>
      <c r="K3767" s="11"/>
      <c r="L3767" s="11" t="s">
        <v>20</v>
      </c>
      <c r="M3767" s="11" t="s">
        <v>18</v>
      </c>
      <c r="N3767" s="11">
        <f t="shared" si="406"/>
        <v>0</v>
      </c>
      <c r="O3767" s="11">
        <f t="shared" si="407"/>
        <v>0</v>
      </c>
      <c r="P3767" s="11">
        <f t="shared" si="408"/>
        <v>0</v>
      </c>
      <c r="Q3767" s="11">
        <f t="shared" si="409"/>
        <v>0</v>
      </c>
      <c r="R3767" s="11">
        <f t="shared" si="410"/>
        <v>0</v>
      </c>
      <c r="S3767" s="11">
        <f t="shared" si="411"/>
        <v>1</v>
      </c>
      <c r="T3767" s="9">
        <f t="shared" si="412"/>
        <v>0</v>
      </c>
    </row>
    <row r="3768" spans="1:20" ht="15" customHeight="1" x14ac:dyDescent="0.75">
      <c r="A3768" s="10">
        <v>1</v>
      </c>
      <c r="B3768" s="11">
        <v>20000</v>
      </c>
      <c r="C3768" s="11"/>
      <c r="D3768" s="11">
        <v>115750</v>
      </c>
      <c r="E3768" s="11"/>
      <c r="F3768" s="11">
        <v>0</v>
      </c>
      <c r="G3768" s="11">
        <v>2</v>
      </c>
      <c r="H3768" s="11">
        <v>132.53333333</v>
      </c>
      <c r="I3768" s="11">
        <v>0</v>
      </c>
      <c r="J3768" s="11">
        <v>10</v>
      </c>
      <c r="K3768" s="11"/>
      <c r="L3768" s="11" t="s">
        <v>13</v>
      </c>
      <c r="M3768" s="11" t="s">
        <v>14</v>
      </c>
      <c r="N3768" s="11">
        <f t="shared" si="406"/>
        <v>1</v>
      </c>
      <c r="O3768" s="11">
        <f t="shared" si="407"/>
        <v>0</v>
      </c>
      <c r="P3768" s="11">
        <f t="shared" si="408"/>
        <v>1</v>
      </c>
      <c r="Q3768" s="11">
        <f t="shared" si="409"/>
        <v>0</v>
      </c>
      <c r="R3768" s="11">
        <f t="shared" si="410"/>
        <v>0</v>
      </c>
      <c r="S3768" s="11">
        <f t="shared" si="411"/>
        <v>0</v>
      </c>
      <c r="T3768" s="9">
        <f t="shared" si="412"/>
        <v>132.53333333</v>
      </c>
    </row>
    <row r="3769" spans="1:20" ht="15" customHeight="1" x14ac:dyDescent="0.75">
      <c r="A3769" s="10">
        <v>1</v>
      </c>
      <c r="B3769" s="11">
        <v>20000</v>
      </c>
      <c r="C3769" s="11">
        <v>71254</v>
      </c>
      <c r="D3769" s="11">
        <v>109200</v>
      </c>
      <c r="E3769" s="11">
        <v>10</v>
      </c>
      <c r="F3769" s="11"/>
      <c r="G3769" s="11"/>
      <c r="H3769" s="11"/>
      <c r="I3769" s="11"/>
      <c r="J3769" s="11"/>
      <c r="K3769" s="11"/>
      <c r="L3769" s="11" t="s">
        <v>20</v>
      </c>
      <c r="M3769" s="11" t="s">
        <v>14</v>
      </c>
      <c r="N3769" s="11">
        <f t="shared" si="406"/>
        <v>0</v>
      </c>
      <c r="O3769" s="11">
        <f t="shared" si="407"/>
        <v>0</v>
      </c>
      <c r="P3769" s="11">
        <f t="shared" si="408"/>
        <v>1</v>
      </c>
      <c r="Q3769" s="11">
        <f t="shared" si="409"/>
        <v>0</v>
      </c>
      <c r="R3769" s="11">
        <f t="shared" si="410"/>
        <v>0</v>
      </c>
      <c r="S3769" s="11">
        <f t="shared" si="411"/>
        <v>0</v>
      </c>
      <c r="T3769" s="9">
        <f t="shared" si="412"/>
        <v>0</v>
      </c>
    </row>
    <row r="3770" spans="1:20" ht="15" customHeight="1" x14ac:dyDescent="0.75">
      <c r="A3770" s="10">
        <v>1</v>
      </c>
      <c r="B3770" s="11">
        <v>20000</v>
      </c>
      <c r="C3770" s="11">
        <v>27900</v>
      </c>
      <c r="D3770" s="11"/>
      <c r="E3770" s="11">
        <v>21</v>
      </c>
      <c r="F3770" s="11"/>
      <c r="G3770" s="11"/>
      <c r="H3770" s="11"/>
      <c r="I3770" s="11"/>
      <c r="J3770" s="11"/>
      <c r="K3770" s="11"/>
      <c r="L3770" s="11" t="s">
        <v>13</v>
      </c>
      <c r="M3770" s="11" t="s">
        <v>17</v>
      </c>
      <c r="N3770" s="11">
        <f t="shared" si="406"/>
        <v>1</v>
      </c>
      <c r="O3770" s="11">
        <f t="shared" si="407"/>
        <v>1</v>
      </c>
      <c r="P3770" s="11">
        <f t="shared" si="408"/>
        <v>0</v>
      </c>
      <c r="Q3770" s="11">
        <f t="shared" si="409"/>
        <v>0</v>
      </c>
      <c r="R3770" s="11">
        <f t="shared" si="410"/>
        <v>0</v>
      </c>
      <c r="S3770" s="11">
        <f t="shared" si="411"/>
        <v>0</v>
      </c>
      <c r="T3770" s="9">
        <f t="shared" si="412"/>
        <v>0</v>
      </c>
    </row>
    <row r="3771" spans="1:20" ht="15" customHeight="1" x14ac:dyDescent="0.75">
      <c r="A3771" s="10">
        <v>1</v>
      </c>
      <c r="B3771" s="11">
        <v>20000</v>
      </c>
      <c r="C3771" s="11">
        <v>145500</v>
      </c>
      <c r="D3771" s="11">
        <v>194000</v>
      </c>
      <c r="E3771" s="11">
        <v>4.5</v>
      </c>
      <c r="F3771" s="11">
        <v>0</v>
      </c>
      <c r="G3771" s="11">
        <v>0</v>
      </c>
      <c r="H3771" s="11">
        <v>67.900000000000006</v>
      </c>
      <c r="I3771" s="11">
        <v>5</v>
      </c>
      <c r="J3771" s="11">
        <v>5</v>
      </c>
      <c r="K3771" s="11"/>
      <c r="L3771" s="11" t="s">
        <v>13</v>
      </c>
      <c r="M3771" s="11" t="s">
        <v>19</v>
      </c>
      <c r="N3771" s="11">
        <f t="shared" si="406"/>
        <v>1</v>
      </c>
      <c r="O3771" s="11">
        <f t="shared" si="407"/>
        <v>0</v>
      </c>
      <c r="P3771" s="11">
        <f t="shared" si="408"/>
        <v>0</v>
      </c>
      <c r="Q3771" s="11">
        <f t="shared" si="409"/>
        <v>0</v>
      </c>
      <c r="R3771" s="11">
        <f t="shared" si="410"/>
        <v>0</v>
      </c>
      <c r="S3771" s="11">
        <f t="shared" si="411"/>
        <v>0</v>
      </c>
      <c r="T3771" s="9">
        <f t="shared" si="412"/>
        <v>67.900000000000006</v>
      </c>
    </row>
    <row r="3772" spans="1:20" ht="15" customHeight="1" x14ac:dyDescent="0.75">
      <c r="A3772" s="10">
        <v>1</v>
      </c>
      <c r="B3772" s="11">
        <v>20000</v>
      </c>
      <c r="C3772" s="11">
        <v>125000</v>
      </c>
      <c r="D3772" s="11">
        <v>165000</v>
      </c>
      <c r="E3772" s="11">
        <v>2</v>
      </c>
      <c r="F3772" s="11">
        <v>0</v>
      </c>
      <c r="G3772" s="11">
        <v>0</v>
      </c>
      <c r="H3772" s="11">
        <v>314.5</v>
      </c>
      <c r="I3772" s="11">
        <v>0</v>
      </c>
      <c r="J3772" s="11">
        <v>30</v>
      </c>
      <c r="K3772" s="11"/>
      <c r="L3772" s="11" t="s">
        <v>20</v>
      </c>
      <c r="M3772" s="11" t="s">
        <v>18</v>
      </c>
      <c r="N3772" s="11">
        <f t="shared" si="406"/>
        <v>0</v>
      </c>
      <c r="O3772" s="11">
        <f t="shared" si="407"/>
        <v>0</v>
      </c>
      <c r="P3772" s="11">
        <f t="shared" si="408"/>
        <v>0</v>
      </c>
      <c r="Q3772" s="11">
        <f t="shared" si="409"/>
        <v>0</v>
      </c>
      <c r="R3772" s="11">
        <f t="shared" si="410"/>
        <v>0</v>
      </c>
      <c r="S3772" s="11">
        <f t="shared" si="411"/>
        <v>1</v>
      </c>
      <c r="T3772" s="9">
        <f t="shared" si="412"/>
        <v>0</v>
      </c>
    </row>
    <row r="3773" spans="1:20" ht="15" customHeight="1" x14ac:dyDescent="0.75">
      <c r="A3773" s="10">
        <v>1</v>
      </c>
      <c r="B3773" s="11">
        <v>20000</v>
      </c>
      <c r="C3773" s="11">
        <v>73400</v>
      </c>
      <c r="D3773" s="11">
        <v>94000</v>
      </c>
      <c r="E3773" s="11">
        <v>9</v>
      </c>
      <c r="F3773" s="11">
        <v>0</v>
      </c>
      <c r="G3773" s="11">
        <v>0</v>
      </c>
      <c r="H3773" s="11">
        <v>270</v>
      </c>
      <c r="I3773" s="11">
        <v>2</v>
      </c>
      <c r="J3773" s="11">
        <v>14</v>
      </c>
      <c r="K3773" s="11"/>
      <c r="L3773" s="11" t="s">
        <v>20</v>
      </c>
      <c r="M3773" s="11" t="s">
        <v>17</v>
      </c>
      <c r="N3773" s="11">
        <f t="shared" si="406"/>
        <v>0</v>
      </c>
      <c r="O3773" s="11">
        <f t="shared" si="407"/>
        <v>1</v>
      </c>
      <c r="P3773" s="11">
        <f t="shared" si="408"/>
        <v>0</v>
      </c>
      <c r="Q3773" s="11">
        <f t="shared" si="409"/>
        <v>0</v>
      </c>
      <c r="R3773" s="11">
        <f t="shared" si="410"/>
        <v>0</v>
      </c>
      <c r="S3773" s="11">
        <f t="shared" si="411"/>
        <v>0</v>
      </c>
      <c r="T3773" s="9">
        <f t="shared" si="412"/>
        <v>0</v>
      </c>
    </row>
    <row r="3774" spans="1:20" ht="15" customHeight="1" x14ac:dyDescent="0.75">
      <c r="A3774" s="10">
        <v>0</v>
      </c>
      <c r="B3774" s="11">
        <v>20000</v>
      </c>
      <c r="C3774" s="11">
        <v>99300</v>
      </c>
      <c r="D3774" s="11">
        <v>139150</v>
      </c>
      <c r="E3774" s="11">
        <v>10</v>
      </c>
      <c r="F3774" s="11">
        <v>0</v>
      </c>
      <c r="G3774" s="11">
        <v>0</v>
      </c>
      <c r="H3774" s="11">
        <v>162.36666667</v>
      </c>
      <c r="I3774" s="11">
        <v>1</v>
      </c>
      <c r="J3774" s="11">
        <v>23</v>
      </c>
      <c r="K3774" s="11"/>
      <c r="L3774" s="11" t="s">
        <v>13</v>
      </c>
      <c r="M3774" s="11" t="s">
        <v>18</v>
      </c>
      <c r="N3774" s="11">
        <f t="shared" si="406"/>
        <v>1</v>
      </c>
      <c r="O3774" s="11">
        <f t="shared" si="407"/>
        <v>0</v>
      </c>
      <c r="P3774" s="11">
        <f t="shared" si="408"/>
        <v>0</v>
      </c>
      <c r="Q3774" s="11">
        <f t="shared" si="409"/>
        <v>0</v>
      </c>
      <c r="R3774" s="11">
        <f t="shared" si="410"/>
        <v>0</v>
      </c>
      <c r="S3774" s="11">
        <f t="shared" si="411"/>
        <v>1</v>
      </c>
      <c r="T3774" s="9">
        <f t="shared" si="412"/>
        <v>162.36666667</v>
      </c>
    </row>
    <row r="3775" spans="1:20" ht="15" customHeight="1" x14ac:dyDescent="0.75">
      <c r="A3775" s="10">
        <v>0</v>
      </c>
      <c r="B3775" s="11">
        <v>20000</v>
      </c>
      <c r="C3775" s="11">
        <v>69742.61</v>
      </c>
      <c r="D3775" s="11">
        <v>180000</v>
      </c>
      <c r="E3775" s="11">
        <v>11</v>
      </c>
      <c r="F3775" s="11">
        <v>0</v>
      </c>
      <c r="G3775" s="11">
        <v>0</v>
      </c>
      <c r="H3775" s="11">
        <v>366.3</v>
      </c>
      <c r="I3775" s="11">
        <v>1</v>
      </c>
      <c r="J3775" s="11">
        <v>17</v>
      </c>
      <c r="K3775" s="11"/>
      <c r="L3775" s="11"/>
      <c r="M3775" s="11" t="s">
        <v>14</v>
      </c>
      <c r="N3775" s="11">
        <f t="shared" si="406"/>
        <v>0</v>
      </c>
      <c r="O3775" s="11">
        <f t="shared" si="407"/>
        <v>0</v>
      </c>
      <c r="P3775" s="11">
        <f t="shared" si="408"/>
        <v>1</v>
      </c>
      <c r="Q3775" s="11">
        <f t="shared" si="409"/>
        <v>0</v>
      </c>
      <c r="R3775" s="11">
        <f t="shared" si="410"/>
        <v>0</v>
      </c>
      <c r="S3775" s="11">
        <f t="shared" si="411"/>
        <v>0</v>
      </c>
      <c r="T3775" s="9">
        <f t="shared" si="412"/>
        <v>0</v>
      </c>
    </row>
    <row r="3776" spans="1:20" ht="15" customHeight="1" x14ac:dyDescent="0.75">
      <c r="A3776" s="10">
        <v>0</v>
      </c>
      <c r="B3776" s="11">
        <v>20000</v>
      </c>
      <c r="C3776" s="11">
        <v>59964</v>
      </c>
      <c r="D3776" s="11">
        <v>100000</v>
      </c>
      <c r="E3776" s="11">
        <v>8</v>
      </c>
      <c r="F3776" s="11"/>
      <c r="G3776" s="11">
        <v>1</v>
      </c>
      <c r="H3776" s="11">
        <v>106.83333333</v>
      </c>
      <c r="I3776" s="11">
        <v>2</v>
      </c>
      <c r="J3776" s="11">
        <v>18</v>
      </c>
      <c r="K3776" s="11"/>
      <c r="L3776" s="11" t="s">
        <v>20</v>
      </c>
      <c r="M3776" s="11" t="s">
        <v>15</v>
      </c>
      <c r="N3776" s="11">
        <f t="shared" si="406"/>
        <v>0</v>
      </c>
      <c r="O3776" s="11">
        <f t="shared" si="407"/>
        <v>0</v>
      </c>
      <c r="P3776" s="11">
        <f t="shared" si="408"/>
        <v>0</v>
      </c>
      <c r="Q3776" s="11">
        <f t="shared" si="409"/>
        <v>1</v>
      </c>
      <c r="R3776" s="11">
        <f t="shared" si="410"/>
        <v>0</v>
      </c>
      <c r="S3776" s="11">
        <f t="shared" si="411"/>
        <v>0</v>
      </c>
      <c r="T3776" s="9">
        <f t="shared" si="412"/>
        <v>0</v>
      </c>
    </row>
    <row r="3777" spans="1:20" ht="15" customHeight="1" x14ac:dyDescent="0.75">
      <c r="A3777" s="10">
        <v>0</v>
      </c>
      <c r="B3777" s="11">
        <v>20000</v>
      </c>
      <c r="C3777" s="11"/>
      <c r="D3777" s="11">
        <v>90000</v>
      </c>
      <c r="E3777" s="11">
        <v>8</v>
      </c>
      <c r="F3777" s="11">
        <v>0</v>
      </c>
      <c r="G3777" s="11">
        <v>0</v>
      </c>
      <c r="H3777" s="11">
        <v>181.7</v>
      </c>
      <c r="I3777" s="11">
        <v>1</v>
      </c>
      <c r="J3777" s="11">
        <v>16</v>
      </c>
      <c r="K3777" s="11"/>
      <c r="L3777" s="11" t="s">
        <v>13</v>
      </c>
      <c r="M3777" s="11" t="s">
        <v>14</v>
      </c>
      <c r="N3777" s="11">
        <f t="shared" si="406"/>
        <v>1</v>
      </c>
      <c r="O3777" s="11">
        <f t="shared" si="407"/>
        <v>0</v>
      </c>
      <c r="P3777" s="11">
        <f t="shared" si="408"/>
        <v>1</v>
      </c>
      <c r="Q3777" s="11">
        <f t="shared" si="409"/>
        <v>0</v>
      </c>
      <c r="R3777" s="11">
        <f t="shared" si="410"/>
        <v>0</v>
      </c>
      <c r="S3777" s="11">
        <f t="shared" si="411"/>
        <v>0</v>
      </c>
      <c r="T3777" s="9">
        <f t="shared" si="412"/>
        <v>181.7</v>
      </c>
    </row>
    <row r="3778" spans="1:20" ht="15" customHeight="1" x14ac:dyDescent="0.75">
      <c r="A3778" s="10">
        <v>0</v>
      </c>
      <c r="B3778" s="11">
        <v>20000</v>
      </c>
      <c r="C3778" s="11">
        <v>30000</v>
      </c>
      <c r="D3778" s="11">
        <v>46500</v>
      </c>
      <c r="E3778" s="11">
        <v>5</v>
      </c>
      <c r="F3778" s="11">
        <v>1</v>
      </c>
      <c r="G3778" s="11"/>
      <c r="H3778" s="11">
        <v>127.6</v>
      </c>
      <c r="I3778" s="11"/>
      <c r="J3778" s="11">
        <v>11</v>
      </c>
      <c r="K3778" s="11"/>
      <c r="L3778" s="11" t="s">
        <v>13</v>
      </c>
      <c r="M3778" s="11" t="s">
        <v>19</v>
      </c>
      <c r="N3778" s="11">
        <f t="shared" si="406"/>
        <v>1</v>
      </c>
      <c r="O3778" s="11">
        <f t="shared" si="407"/>
        <v>0</v>
      </c>
      <c r="P3778" s="11">
        <f t="shared" si="408"/>
        <v>0</v>
      </c>
      <c r="Q3778" s="11">
        <f t="shared" si="409"/>
        <v>0</v>
      </c>
      <c r="R3778" s="11">
        <f t="shared" si="410"/>
        <v>0</v>
      </c>
      <c r="S3778" s="11">
        <f t="shared" si="411"/>
        <v>0</v>
      </c>
      <c r="T3778" s="9">
        <f t="shared" si="412"/>
        <v>127.6</v>
      </c>
    </row>
    <row r="3779" spans="1:20" ht="15" customHeight="1" x14ac:dyDescent="0.75">
      <c r="A3779" s="10">
        <v>0</v>
      </c>
      <c r="B3779" s="11">
        <v>20000</v>
      </c>
      <c r="C3779" s="11">
        <v>79741</v>
      </c>
      <c r="D3779" s="11">
        <v>117600</v>
      </c>
      <c r="E3779" s="11">
        <v>10</v>
      </c>
      <c r="F3779" s="11">
        <v>0</v>
      </c>
      <c r="G3779" s="11">
        <v>0</v>
      </c>
      <c r="H3779" s="11">
        <v>291.16666666999998</v>
      </c>
      <c r="I3779" s="11">
        <v>2</v>
      </c>
      <c r="J3779" s="11">
        <v>17</v>
      </c>
      <c r="K3779" s="11"/>
      <c r="L3779" s="11" t="s">
        <v>20</v>
      </c>
      <c r="M3779" s="11" t="s">
        <v>14</v>
      </c>
      <c r="N3779" s="11">
        <f t="shared" ref="N3779:N3842" si="413">IF(L3779="HomeImp",1,0)</f>
        <v>0</v>
      </c>
      <c r="O3779" s="11">
        <f t="shared" ref="O3779:O3842" si="414">IF(M3779="Mgr",1,0)</f>
        <v>0</v>
      </c>
      <c r="P3779" s="11">
        <f t="shared" ref="P3779:P3842" si="415">IF(M3779="Other",1,0)</f>
        <v>1</v>
      </c>
      <c r="Q3779" s="11">
        <f t="shared" ref="Q3779:Q3842" si="416">IF(M3779="Office",1,0)</f>
        <v>0</v>
      </c>
      <c r="R3779" s="11">
        <f t="shared" ref="R3779:R3842" si="417">IF(M3779="Sales",1,0)</f>
        <v>0</v>
      </c>
      <c r="S3779" s="11">
        <f t="shared" ref="S3779:S3842" si="418">IF(M3779="ProfExe",1,0)</f>
        <v>0</v>
      </c>
      <c r="T3779" s="9">
        <f t="shared" ref="T3779:T3842" si="419">H3779*N3779</f>
        <v>0</v>
      </c>
    </row>
    <row r="3780" spans="1:20" ht="15" customHeight="1" x14ac:dyDescent="0.75">
      <c r="A3780" s="10">
        <v>0</v>
      </c>
      <c r="B3780" s="11">
        <v>20000</v>
      </c>
      <c r="C3780" s="11">
        <v>55746</v>
      </c>
      <c r="D3780" s="11">
        <v>105230</v>
      </c>
      <c r="E3780" s="11">
        <v>16</v>
      </c>
      <c r="F3780" s="11">
        <v>0</v>
      </c>
      <c r="G3780" s="11">
        <v>3</v>
      </c>
      <c r="H3780" s="11">
        <v>282.06666667000002</v>
      </c>
      <c r="I3780" s="11">
        <v>1</v>
      </c>
      <c r="J3780" s="11">
        <v>36</v>
      </c>
      <c r="K3780" s="11"/>
      <c r="L3780" s="11" t="s">
        <v>20</v>
      </c>
      <c r="M3780" s="11" t="s">
        <v>18</v>
      </c>
      <c r="N3780" s="11">
        <f t="shared" si="413"/>
        <v>0</v>
      </c>
      <c r="O3780" s="11">
        <f t="shared" si="414"/>
        <v>0</v>
      </c>
      <c r="P3780" s="11">
        <f t="shared" si="415"/>
        <v>0</v>
      </c>
      <c r="Q3780" s="11">
        <f t="shared" si="416"/>
        <v>0</v>
      </c>
      <c r="R3780" s="11">
        <f t="shared" si="417"/>
        <v>0</v>
      </c>
      <c r="S3780" s="11">
        <f t="shared" si="418"/>
        <v>1</v>
      </c>
      <c r="T3780" s="9">
        <f t="shared" si="419"/>
        <v>0</v>
      </c>
    </row>
    <row r="3781" spans="1:20" ht="15" customHeight="1" x14ac:dyDescent="0.75">
      <c r="A3781" s="10">
        <v>0</v>
      </c>
      <c r="B3781" s="11">
        <v>20000</v>
      </c>
      <c r="C3781" s="11">
        <v>85704</v>
      </c>
      <c r="D3781" s="11">
        <v>94200</v>
      </c>
      <c r="E3781" s="11">
        <v>2</v>
      </c>
      <c r="F3781" s="11">
        <v>1</v>
      </c>
      <c r="G3781" s="11">
        <v>0</v>
      </c>
      <c r="H3781" s="11">
        <v>123.9</v>
      </c>
      <c r="I3781" s="11">
        <v>0</v>
      </c>
      <c r="J3781" s="11">
        <v>20</v>
      </c>
      <c r="K3781" s="11"/>
      <c r="L3781" s="11" t="s">
        <v>20</v>
      </c>
      <c r="M3781" s="11" t="s">
        <v>18</v>
      </c>
      <c r="N3781" s="11">
        <f t="shared" si="413"/>
        <v>0</v>
      </c>
      <c r="O3781" s="11">
        <f t="shared" si="414"/>
        <v>0</v>
      </c>
      <c r="P3781" s="11">
        <f t="shared" si="415"/>
        <v>0</v>
      </c>
      <c r="Q3781" s="11">
        <f t="shared" si="416"/>
        <v>0</v>
      </c>
      <c r="R3781" s="11">
        <f t="shared" si="417"/>
        <v>0</v>
      </c>
      <c r="S3781" s="11">
        <f t="shared" si="418"/>
        <v>1</v>
      </c>
      <c r="T3781" s="9">
        <f t="shared" si="419"/>
        <v>0</v>
      </c>
    </row>
    <row r="3782" spans="1:20" ht="15" customHeight="1" x14ac:dyDescent="0.75">
      <c r="A3782" s="10">
        <v>0</v>
      </c>
      <c r="B3782" s="11">
        <v>20000</v>
      </c>
      <c r="C3782" s="11"/>
      <c r="D3782" s="11">
        <v>73800</v>
      </c>
      <c r="E3782" s="11">
        <v>4</v>
      </c>
      <c r="F3782" s="11">
        <v>0</v>
      </c>
      <c r="G3782" s="11">
        <v>0</v>
      </c>
      <c r="H3782" s="11">
        <v>404.76666667000001</v>
      </c>
      <c r="I3782" s="11">
        <v>0</v>
      </c>
      <c r="J3782" s="11">
        <v>24</v>
      </c>
      <c r="K3782" s="11"/>
      <c r="L3782" s="11" t="s">
        <v>20</v>
      </c>
      <c r="M3782" s="11" t="s">
        <v>16</v>
      </c>
      <c r="N3782" s="11">
        <f t="shared" si="413"/>
        <v>0</v>
      </c>
      <c r="O3782" s="11">
        <f t="shared" si="414"/>
        <v>0</v>
      </c>
      <c r="P3782" s="11">
        <f t="shared" si="415"/>
        <v>0</v>
      </c>
      <c r="Q3782" s="11">
        <f t="shared" si="416"/>
        <v>0</v>
      </c>
      <c r="R3782" s="11">
        <f t="shared" si="417"/>
        <v>1</v>
      </c>
      <c r="S3782" s="11">
        <f t="shared" si="418"/>
        <v>0</v>
      </c>
      <c r="T3782" s="9">
        <f t="shared" si="419"/>
        <v>0</v>
      </c>
    </row>
    <row r="3783" spans="1:20" ht="15" customHeight="1" x14ac:dyDescent="0.75">
      <c r="A3783" s="10">
        <v>0</v>
      </c>
      <c r="B3783" s="11">
        <v>20000</v>
      </c>
      <c r="C3783" s="11">
        <v>125000</v>
      </c>
      <c r="D3783" s="11">
        <v>162975</v>
      </c>
      <c r="E3783" s="11">
        <v>7</v>
      </c>
      <c r="F3783" s="11">
        <v>0</v>
      </c>
      <c r="G3783" s="11">
        <v>0</v>
      </c>
      <c r="H3783" s="11">
        <v>178.53333333</v>
      </c>
      <c r="I3783" s="11">
        <v>0</v>
      </c>
      <c r="J3783" s="11">
        <v>38</v>
      </c>
      <c r="K3783" s="11"/>
      <c r="L3783" s="11" t="s">
        <v>20</v>
      </c>
      <c r="M3783" s="11" t="s">
        <v>18</v>
      </c>
      <c r="N3783" s="11">
        <f t="shared" si="413"/>
        <v>0</v>
      </c>
      <c r="O3783" s="11">
        <f t="shared" si="414"/>
        <v>0</v>
      </c>
      <c r="P3783" s="11">
        <f t="shared" si="415"/>
        <v>0</v>
      </c>
      <c r="Q3783" s="11">
        <f t="shared" si="416"/>
        <v>0</v>
      </c>
      <c r="R3783" s="11">
        <f t="shared" si="417"/>
        <v>0</v>
      </c>
      <c r="S3783" s="11">
        <f t="shared" si="418"/>
        <v>1</v>
      </c>
      <c r="T3783" s="9">
        <f t="shared" si="419"/>
        <v>0</v>
      </c>
    </row>
    <row r="3784" spans="1:20" ht="15" customHeight="1" x14ac:dyDescent="0.75">
      <c r="A3784" s="10">
        <v>0</v>
      </c>
      <c r="B3784" s="11">
        <v>20000</v>
      </c>
      <c r="C3784" s="11">
        <v>13316</v>
      </c>
      <c r="D3784" s="11">
        <v>50150</v>
      </c>
      <c r="E3784" s="11">
        <v>26</v>
      </c>
      <c r="F3784" s="11">
        <v>0</v>
      </c>
      <c r="G3784" s="11">
        <v>2</v>
      </c>
      <c r="H3784" s="11">
        <v>214.03333333</v>
      </c>
      <c r="I3784" s="11">
        <v>0</v>
      </c>
      <c r="J3784" s="11">
        <v>25</v>
      </c>
      <c r="K3784" s="11"/>
      <c r="L3784" s="11" t="s">
        <v>20</v>
      </c>
      <c r="M3784" s="11" t="s">
        <v>14</v>
      </c>
      <c r="N3784" s="11">
        <f t="shared" si="413"/>
        <v>0</v>
      </c>
      <c r="O3784" s="11">
        <f t="shared" si="414"/>
        <v>0</v>
      </c>
      <c r="P3784" s="11">
        <f t="shared" si="415"/>
        <v>1</v>
      </c>
      <c r="Q3784" s="11">
        <f t="shared" si="416"/>
        <v>0</v>
      </c>
      <c r="R3784" s="11">
        <f t="shared" si="417"/>
        <v>0</v>
      </c>
      <c r="S3784" s="11">
        <f t="shared" si="418"/>
        <v>0</v>
      </c>
      <c r="T3784" s="9">
        <f t="shared" si="419"/>
        <v>0</v>
      </c>
    </row>
    <row r="3785" spans="1:20" ht="15" customHeight="1" x14ac:dyDescent="0.75">
      <c r="A3785" s="10">
        <v>0</v>
      </c>
      <c r="B3785" s="11">
        <v>20000</v>
      </c>
      <c r="C3785" s="11">
        <v>32000</v>
      </c>
      <c r="D3785" s="11">
        <v>56373</v>
      </c>
      <c r="E3785" s="11">
        <v>1</v>
      </c>
      <c r="F3785" s="11">
        <v>0</v>
      </c>
      <c r="G3785" s="11">
        <v>0</v>
      </c>
      <c r="H3785" s="11">
        <v>113.56666667</v>
      </c>
      <c r="I3785" s="11">
        <v>1</v>
      </c>
      <c r="J3785" s="11">
        <v>17</v>
      </c>
      <c r="K3785" s="11"/>
      <c r="L3785" s="11" t="s">
        <v>20</v>
      </c>
      <c r="M3785" s="11" t="s">
        <v>14</v>
      </c>
      <c r="N3785" s="11">
        <f t="shared" si="413"/>
        <v>0</v>
      </c>
      <c r="O3785" s="11">
        <f t="shared" si="414"/>
        <v>0</v>
      </c>
      <c r="P3785" s="11">
        <f t="shared" si="415"/>
        <v>1</v>
      </c>
      <c r="Q3785" s="11">
        <f t="shared" si="416"/>
        <v>0</v>
      </c>
      <c r="R3785" s="11">
        <f t="shared" si="417"/>
        <v>0</v>
      </c>
      <c r="S3785" s="11">
        <f t="shared" si="418"/>
        <v>0</v>
      </c>
      <c r="T3785" s="9">
        <f t="shared" si="419"/>
        <v>0</v>
      </c>
    </row>
    <row r="3786" spans="1:20" ht="15" customHeight="1" x14ac:dyDescent="0.75">
      <c r="A3786" s="10">
        <v>0</v>
      </c>
      <c r="B3786" s="11">
        <v>20000</v>
      </c>
      <c r="C3786" s="11">
        <v>126324</v>
      </c>
      <c r="D3786" s="11">
        <v>171450</v>
      </c>
      <c r="E3786" s="11">
        <v>26</v>
      </c>
      <c r="F3786" s="11"/>
      <c r="G3786" s="11">
        <v>5</v>
      </c>
      <c r="H3786" s="11">
        <v>329.56666667000002</v>
      </c>
      <c r="I3786" s="11">
        <v>1</v>
      </c>
      <c r="J3786" s="11">
        <v>28</v>
      </c>
      <c r="K3786" s="11"/>
      <c r="L3786" s="11"/>
      <c r="M3786" s="11" t="s">
        <v>17</v>
      </c>
      <c r="N3786" s="11">
        <f t="shared" si="413"/>
        <v>0</v>
      </c>
      <c r="O3786" s="11">
        <f t="shared" si="414"/>
        <v>1</v>
      </c>
      <c r="P3786" s="11">
        <f t="shared" si="415"/>
        <v>0</v>
      </c>
      <c r="Q3786" s="11">
        <f t="shared" si="416"/>
        <v>0</v>
      </c>
      <c r="R3786" s="11">
        <f t="shared" si="417"/>
        <v>0</v>
      </c>
      <c r="S3786" s="11">
        <f t="shared" si="418"/>
        <v>0</v>
      </c>
      <c r="T3786" s="9">
        <f t="shared" si="419"/>
        <v>0</v>
      </c>
    </row>
    <row r="3787" spans="1:20" ht="15" customHeight="1" x14ac:dyDescent="0.75">
      <c r="A3787" s="10">
        <v>0</v>
      </c>
      <c r="B3787" s="11">
        <v>20000</v>
      </c>
      <c r="C3787" s="11"/>
      <c r="D3787" s="11">
        <v>64928.84</v>
      </c>
      <c r="E3787" s="11">
        <v>8</v>
      </c>
      <c r="F3787" s="11">
        <v>0</v>
      </c>
      <c r="G3787" s="11">
        <v>0</v>
      </c>
      <c r="H3787" s="11">
        <v>122.66666667</v>
      </c>
      <c r="I3787" s="11">
        <v>2</v>
      </c>
      <c r="J3787" s="11">
        <v>5</v>
      </c>
      <c r="K3787" s="11"/>
      <c r="L3787" s="11" t="s">
        <v>13</v>
      </c>
      <c r="M3787" s="11" t="s">
        <v>15</v>
      </c>
      <c r="N3787" s="11">
        <f t="shared" si="413"/>
        <v>1</v>
      </c>
      <c r="O3787" s="11">
        <f t="shared" si="414"/>
        <v>0</v>
      </c>
      <c r="P3787" s="11">
        <f t="shared" si="415"/>
        <v>0</v>
      </c>
      <c r="Q3787" s="11">
        <f t="shared" si="416"/>
        <v>1</v>
      </c>
      <c r="R3787" s="11">
        <f t="shared" si="417"/>
        <v>0</v>
      </c>
      <c r="S3787" s="11">
        <f t="shared" si="418"/>
        <v>0</v>
      </c>
      <c r="T3787" s="9">
        <f t="shared" si="419"/>
        <v>122.66666667</v>
      </c>
    </row>
    <row r="3788" spans="1:20" ht="15" customHeight="1" x14ac:dyDescent="0.75">
      <c r="A3788" s="10">
        <v>0</v>
      </c>
      <c r="B3788" s="11">
        <v>20000</v>
      </c>
      <c r="C3788" s="11">
        <v>66820</v>
      </c>
      <c r="D3788" s="11">
        <v>100000</v>
      </c>
      <c r="E3788" s="11">
        <v>5</v>
      </c>
      <c r="F3788" s="11">
        <v>0</v>
      </c>
      <c r="G3788" s="11">
        <v>0</v>
      </c>
      <c r="H3788" s="11">
        <v>217.26666667000001</v>
      </c>
      <c r="I3788" s="11">
        <v>1</v>
      </c>
      <c r="J3788" s="11">
        <v>13</v>
      </c>
      <c r="K3788" s="11"/>
      <c r="L3788" s="11" t="s">
        <v>13</v>
      </c>
      <c r="M3788" s="11" t="s">
        <v>14</v>
      </c>
      <c r="N3788" s="11">
        <f t="shared" si="413"/>
        <v>1</v>
      </c>
      <c r="O3788" s="11">
        <f t="shared" si="414"/>
        <v>0</v>
      </c>
      <c r="P3788" s="11">
        <f t="shared" si="415"/>
        <v>1</v>
      </c>
      <c r="Q3788" s="11">
        <f t="shared" si="416"/>
        <v>0</v>
      </c>
      <c r="R3788" s="11">
        <f t="shared" si="417"/>
        <v>0</v>
      </c>
      <c r="S3788" s="11">
        <f t="shared" si="418"/>
        <v>0</v>
      </c>
      <c r="T3788" s="9">
        <f t="shared" si="419"/>
        <v>217.26666667000001</v>
      </c>
    </row>
    <row r="3789" spans="1:20" ht="15" customHeight="1" x14ac:dyDescent="0.75">
      <c r="A3789" s="10">
        <v>0</v>
      </c>
      <c r="B3789" s="11">
        <v>20000</v>
      </c>
      <c r="C3789" s="11">
        <v>56135</v>
      </c>
      <c r="D3789" s="11">
        <v>93234</v>
      </c>
      <c r="E3789" s="11">
        <v>18</v>
      </c>
      <c r="F3789" s="11">
        <v>0</v>
      </c>
      <c r="G3789" s="11">
        <v>0</v>
      </c>
      <c r="H3789" s="11">
        <v>630.03333333</v>
      </c>
      <c r="I3789" s="11">
        <v>1</v>
      </c>
      <c r="J3789" s="11">
        <v>24</v>
      </c>
      <c r="K3789" s="11"/>
      <c r="L3789" s="11" t="s">
        <v>13</v>
      </c>
      <c r="M3789" s="11" t="s">
        <v>18</v>
      </c>
      <c r="N3789" s="11">
        <f t="shared" si="413"/>
        <v>1</v>
      </c>
      <c r="O3789" s="11">
        <f t="shared" si="414"/>
        <v>0</v>
      </c>
      <c r="P3789" s="11">
        <f t="shared" si="415"/>
        <v>0</v>
      </c>
      <c r="Q3789" s="11">
        <f t="shared" si="416"/>
        <v>0</v>
      </c>
      <c r="R3789" s="11">
        <f t="shared" si="417"/>
        <v>0</v>
      </c>
      <c r="S3789" s="11">
        <f t="shared" si="418"/>
        <v>1</v>
      </c>
      <c r="T3789" s="9">
        <f t="shared" si="419"/>
        <v>630.03333333</v>
      </c>
    </row>
    <row r="3790" spans="1:20" ht="15" customHeight="1" x14ac:dyDescent="0.75">
      <c r="A3790" s="10">
        <v>0</v>
      </c>
      <c r="B3790" s="11">
        <v>20000</v>
      </c>
      <c r="C3790" s="11">
        <v>81800</v>
      </c>
      <c r="D3790" s="11">
        <v>106600</v>
      </c>
      <c r="E3790" s="11">
        <v>24</v>
      </c>
      <c r="F3790" s="11"/>
      <c r="G3790" s="11">
        <v>1</v>
      </c>
      <c r="H3790" s="11">
        <v>313.76666667000001</v>
      </c>
      <c r="I3790" s="11">
        <v>1</v>
      </c>
      <c r="J3790" s="11">
        <v>43</v>
      </c>
      <c r="K3790" s="11"/>
      <c r="L3790" s="11" t="s">
        <v>20</v>
      </c>
      <c r="M3790" s="11" t="s">
        <v>17</v>
      </c>
      <c r="N3790" s="11">
        <f t="shared" si="413"/>
        <v>0</v>
      </c>
      <c r="O3790" s="11">
        <f t="shared" si="414"/>
        <v>1</v>
      </c>
      <c r="P3790" s="11">
        <f t="shared" si="415"/>
        <v>0</v>
      </c>
      <c r="Q3790" s="11">
        <f t="shared" si="416"/>
        <v>0</v>
      </c>
      <c r="R3790" s="11">
        <f t="shared" si="417"/>
        <v>0</v>
      </c>
      <c r="S3790" s="11">
        <f t="shared" si="418"/>
        <v>0</v>
      </c>
      <c r="T3790" s="9">
        <f t="shared" si="419"/>
        <v>0</v>
      </c>
    </row>
    <row r="3791" spans="1:20" ht="15" customHeight="1" x14ac:dyDescent="0.75">
      <c r="A3791" s="10">
        <v>0</v>
      </c>
      <c r="B3791" s="11">
        <v>20000</v>
      </c>
      <c r="C3791" s="11">
        <v>61843</v>
      </c>
      <c r="D3791" s="11">
        <v>95595</v>
      </c>
      <c r="E3791" s="11">
        <v>14</v>
      </c>
      <c r="F3791" s="11">
        <v>0</v>
      </c>
      <c r="G3791" s="11">
        <v>0</v>
      </c>
      <c r="H3791" s="11">
        <v>135.96666667</v>
      </c>
      <c r="I3791" s="11">
        <v>0</v>
      </c>
      <c r="J3791" s="11">
        <v>14</v>
      </c>
      <c r="K3791" s="11"/>
      <c r="L3791" s="11" t="s">
        <v>13</v>
      </c>
      <c r="M3791" s="11" t="s">
        <v>15</v>
      </c>
      <c r="N3791" s="11">
        <f t="shared" si="413"/>
        <v>1</v>
      </c>
      <c r="O3791" s="11">
        <f t="shared" si="414"/>
        <v>0</v>
      </c>
      <c r="P3791" s="11">
        <f t="shared" si="415"/>
        <v>0</v>
      </c>
      <c r="Q3791" s="11">
        <f t="shared" si="416"/>
        <v>1</v>
      </c>
      <c r="R3791" s="11">
        <f t="shared" si="417"/>
        <v>0</v>
      </c>
      <c r="S3791" s="11">
        <f t="shared" si="418"/>
        <v>0</v>
      </c>
      <c r="T3791" s="9">
        <f t="shared" si="419"/>
        <v>135.96666667</v>
      </c>
    </row>
    <row r="3792" spans="1:20" ht="15" customHeight="1" x14ac:dyDescent="0.75">
      <c r="A3792" s="10">
        <v>0</v>
      </c>
      <c r="B3792" s="11">
        <v>20000</v>
      </c>
      <c r="C3792" s="11">
        <v>49034</v>
      </c>
      <c r="D3792" s="11">
        <v>98250</v>
      </c>
      <c r="E3792" s="11">
        <v>2</v>
      </c>
      <c r="F3792" s="11">
        <v>0</v>
      </c>
      <c r="G3792" s="11">
        <v>4</v>
      </c>
      <c r="H3792" s="11">
        <v>167.36666667</v>
      </c>
      <c r="I3792" s="11">
        <v>0</v>
      </c>
      <c r="J3792" s="11">
        <v>47</v>
      </c>
      <c r="K3792" s="11"/>
      <c r="L3792" s="11" t="s">
        <v>20</v>
      </c>
      <c r="M3792" s="11" t="s">
        <v>15</v>
      </c>
      <c r="N3792" s="11">
        <f t="shared" si="413"/>
        <v>0</v>
      </c>
      <c r="O3792" s="11">
        <f t="shared" si="414"/>
        <v>0</v>
      </c>
      <c r="P3792" s="11">
        <f t="shared" si="415"/>
        <v>0</v>
      </c>
      <c r="Q3792" s="11">
        <f t="shared" si="416"/>
        <v>1</v>
      </c>
      <c r="R3792" s="11">
        <f t="shared" si="417"/>
        <v>0</v>
      </c>
      <c r="S3792" s="11">
        <f t="shared" si="418"/>
        <v>0</v>
      </c>
      <c r="T3792" s="9">
        <f t="shared" si="419"/>
        <v>0</v>
      </c>
    </row>
    <row r="3793" spans="1:20" ht="15" customHeight="1" x14ac:dyDescent="0.75">
      <c r="A3793" s="10">
        <v>0</v>
      </c>
      <c r="B3793" s="11">
        <v>20000</v>
      </c>
      <c r="C3793" s="11">
        <v>74368</v>
      </c>
      <c r="D3793" s="11">
        <v>105000</v>
      </c>
      <c r="E3793" s="11"/>
      <c r="F3793" s="11">
        <v>0</v>
      </c>
      <c r="G3793" s="11">
        <v>0</v>
      </c>
      <c r="H3793" s="11">
        <v>180.6</v>
      </c>
      <c r="I3793" s="11">
        <v>2</v>
      </c>
      <c r="J3793" s="11">
        <v>25</v>
      </c>
      <c r="K3793" s="11"/>
      <c r="L3793" s="11" t="s">
        <v>20</v>
      </c>
      <c r="M3793" s="11" t="s">
        <v>14</v>
      </c>
      <c r="N3793" s="11">
        <f t="shared" si="413"/>
        <v>0</v>
      </c>
      <c r="O3793" s="11">
        <f t="shared" si="414"/>
        <v>0</v>
      </c>
      <c r="P3793" s="11">
        <f t="shared" si="415"/>
        <v>1</v>
      </c>
      <c r="Q3793" s="11">
        <f t="shared" si="416"/>
        <v>0</v>
      </c>
      <c r="R3793" s="11">
        <f t="shared" si="417"/>
        <v>0</v>
      </c>
      <c r="S3793" s="11">
        <f t="shared" si="418"/>
        <v>0</v>
      </c>
      <c r="T3793" s="9">
        <f t="shared" si="419"/>
        <v>0</v>
      </c>
    </row>
    <row r="3794" spans="1:20" ht="15" customHeight="1" x14ac:dyDescent="0.75">
      <c r="A3794" s="10">
        <v>0</v>
      </c>
      <c r="B3794" s="11">
        <v>20000</v>
      </c>
      <c r="C3794" s="11">
        <v>145000</v>
      </c>
      <c r="D3794" s="11">
        <v>117500</v>
      </c>
      <c r="E3794" s="11">
        <v>5</v>
      </c>
      <c r="F3794" s="11">
        <v>0</v>
      </c>
      <c r="G3794" s="11">
        <v>0</v>
      </c>
      <c r="H3794" s="11">
        <v>96.4</v>
      </c>
      <c r="I3794" s="11">
        <v>3</v>
      </c>
      <c r="J3794" s="11">
        <v>34</v>
      </c>
      <c r="K3794" s="11"/>
      <c r="L3794" s="11"/>
      <c r="M3794" s="11" t="s">
        <v>18</v>
      </c>
      <c r="N3794" s="11">
        <f t="shared" si="413"/>
        <v>0</v>
      </c>
      <c r="O3794" s="11">
        <f t="shared" si="414"/>
        <v>0</v>
      </c>
      <c r="P3794" s="11">
        <f t="shared" si="415"/>
        <v>0</v>
      </c>
      <c r="Q3794" s="11">
        <f t="shared" si="416"/>
        <v>0</v>
      </c>
      <c r="R3794" s="11">
        <f t="shared" si="417"/>
        <v>0</v>
      </c>
      <c r="S3794" s="11">
        <f t="shared" si="418"/>
        <v>1</v>
      </c>
      <c r="T3794" s="9">
        <f t="shared" si="419"/>
        <v>0</v>
      </c>
    </row>
    <row r="3795" spans="1:20" ht="15" customHeight="1" x14ac:dyDescent="0.75">
      <c r="A3795" s="10">
        <v>0</v>
      </c>
      <c r="B3795" s="11">
        <v>20000</v>
      </c>
      <c r="C3795" s="11">
        <v>56683</v>
      </c>
      <c r="D3795" s="11">
        <v>90600</v>
      </c>
      <c r="E3795" s="11">
        <v>2</v>
      </c>
      <c r="F3795" s="11">
        <v>0</v>
      </c>
      <c r="G3795" s="11">
        <v>0</v>
      </c>
      <c r="H3795" s="11">
        <v>155.19999999999999</v>
      </c>
      <c r="I3795" s="11">
        <v>1</v>
      </c>
      <c r="J3795" s="11">
        <v>22</v>
      </c>
      <c r="K3795" s="11"/>
      <c r="L3795" s="11" t="s">
        <v>20</v>
      </c>
      <c r="M3795" s="11" t="s">
        <v>15</v>
      </c>
      <c r="N3795" s="11">
        <f t="shared" si="413"/>
        <v>0</v>
      </c>
      <c r="O3795" s="11">
        <f t="shared" si="414"/>
        <v>0</v>
      </c>
      <c r="P3795" s="11">
        <f t="shared" si="415"/>
        <v>0</v>
      </c>
      <c r="Q3795" s="11">
        <f t="shared" si="416"/>
        <v>1</v>
      </c>
      <c r="R3795" s="11">
        <f t="shared" si="417"/>
        <v>0</v>
      </c>
      <c r="S3795" s="11">
        <f t="shared" si="418"/>
        <v>0</v>
      </c>
      <c r="T3795" s="9">
        <f t="shared" si="419"/>
        <v>0</v>
      </c>
    </row>
    <row r="3796" spans="1:20" ht="15" customHeight="1" x14ac:dyDescent="0.75">
      <c r="A3796" s="10">
        <v>0</v>
      </c>
      <c r="B3796" s="11">
        <v>20000</v>
      </c>
      <c r="C3796" s="11">
        <v>135631.66</v>
      </c>
      <c r="D3796" s="11">
        <v>177000</v>
      </c>
      <c r="E3796" s="11">
        <v>8</v>
      </c>
      <c r="F3796" s="11">
        <v>0</v>
      </c>
      <c r="G3796" s="11">
        <v>0</v>
      </c>
      <c r="H3796" s="11">
        <v>321.63333333000003</v>
      </c>
      <c r="I3796" s="11">
        <v>0</v>
      </c>
      <c r="J3796" s="11">
        <v>17</v>
      </c>
      <c r="K3796" s="11"/>
      <c r="L3796" s="11" t="s">
        <v>13</v>
      </c>
      <c r="M3796" s="11" t="s">
        <v>17</v>
      </c>
      <c r="N3796" s="11">
        <f t="shared" si="413"/>
        <v>1</v>
      </c>
      <c r="O3796" s="11">
        <f t="shared" si="414"/>
        <v>1</v>
      </c>
      <c r="P3796" s="11">
        <f t="shared" si="415"/>
        <v>0</v>
      </c>
      <c r="Q3796" s="11">
        <f t="shared" si="416"/>
        <v>0</v>
      </c>
      <c r="R3796" s="11">
        <f t="shared" si="417"/>
        <v>0</v>
      </c>
      <c r="S3796" s="11">
        <f t="shared" si="418"/>
        <v>0</v>
      </c>
      <c r="T3796" s="9">
        <f t="shared" si="419"/>
        <v>321.63333333000003</v>
      </c>
    </row>
    <row r="3797" spans="1:20" ht="15" customHeight="1" x14ac:dyDescent="0.75">
      <c r="A3797" s="10">
        <v>0</v>
      </c>
      <c r="B3797" s="11">
        <v>20000</v>
      </c>
      <c r="C3797" s="11"/>
      <c r="D3797" s="11">
        <v>128042</v>
      </c>
      <c r="E3797" s="11">
        <v>0</v>
      </c>
      <c r="F3797" s="11">
        <v>0</v>
      </c>
      <c r="G3797" s="11">
        <v>0</v>
      </c>
      <c r="H3797" s="11">
        <v>314.53333333</v>
      </c>
      <c r="I3797" s="11">
        <v>3</v>
      </c>
      <c r="J3797" s="11">
        <v>21</v>
      </c>
      <c r="K3797" s="11"/>
      <c r="L3797" s="11" t="s">
        <v>13</v>
      </c>
      <c r="M3797" s="11" t="s">
        <v>14</v>
      </c>
      <c r="N3797" s="11">
        <f t="shared" si="413"/>
        <v>1</v>
      </c>
      <c r="O3797" s="11">
        <f t="shared" si="414"/>
        <v>0</v>
      </c>
      <c r="P3797" s="11">
        <f t="shared" si="415"/>
        <v>1</v>
      </c>
      <c r="Q3797" s="11">
        <f t="shared" si="416"/>
        <v>0</v>
      </c>
      <c r="R3797" s="11">
        <f t="shared" si="417"/>
        <v>0</v>
      </c>
      <c r="S3797" s="11">
        <f t="shared" si="418"/>
        <v>0</v>
      </c>
      <c r="T3797" s="9">
        <f t="shared" si="419"/>
        <v>314.53333333</v>
      </c>
    </row>
    <row r="3798" spans="1:20" ht="15" customHeight="1" x14ac:dyDescent="0.75">
      <c r="A3798" s="10">
        <v>0</v>
      </c>
      <c r="B3798" s="11">
        <v>20000</v>
      </c>
      <c r="C3798" s="11">
        <v>29400</v>
      </c>
      <c r="D3798" s="11">
        <v>52000</v>
      </c>
      <c r="E3798" s="11"/>
      <c r="F3798" s="11">
        <v>0</v>
      </c>
      <c r="G3798" s="11">
        <v>0</v>
      </c>
      <c r="H3798" s="11">
        <v>219.13333333</v>
      </c>
      <c r="I3798" s="11">
        <v>0</v>
      </c>
      <c r="J3798" s="11">
        <v>13</v>
      </c>
      <c r="K3798" s="11"/>
      <c r="L3798" s="11" t="s">
        <v>20</v>
      </c>
      <c r="M3798" s="11" t="s">
        <v>14</v>
      </c>
      <c r="N3798" s="11">
        <f t="shared" si="413"/>
        <v>0</v>
      </c>
      <c r="O3798" s="11">
        <f t="shared" si="414"/>
        <v>0</v>
      </c>
      <c r="P3798" s="11">
        <f t="shared" si="415"/>
        <v>1</v>
      </c>
      <c r="Q3798" s="11">
        <f t="shared" si="416"/>
        <v>0</v>
      </c>
      <c r="R3798" s="11">
        <f t="shared" si="417"/>
        <v>0</v>
      </c>
      <c r="S3798" s="11">
        <f t="shared" si="418"/>
        <v>0</v>
      </c>
      <c r="T3798" s="9">
        <f t="shared" si="419"/>
        <v>0</v>
      </c>
    </row>
    <row r="3799" spans="1:20" ht="15" customHeight="1" x14ac:dyDescent="0.75">
      <c r="A3799" s="10">
        <v>0</v>
      </c>
      <c r="B3799" s="11">
        <v>20000</v>
      </c>
      <c r="C3799" s="11">
        <v>132436</v>
      </c>
      <c r="D3799" s="11">
        <v>180000</v>
      </c>
      <c r="E3799" s="11">
        <v>22</v>
      </c>
      <c r="F3799" s="11">
        <v>0</v>
      </c>
      <c r="G3799" s="11">
        <v>0</v>
      </c>
      <c r="H3799" s="11">
        <v>221.16666667000001</v>
      </c>
      <c r="I3799" s="11">
        <v>1</v>
      </c>
      <c r="J3799" s="11">
        <v>24</v>
      </c>
      <c r="K3799" s="11"/>
      <c r="L3799" s="11" t="s">
        <v>20</v>
      </c>
      <c r="M3799" s="11" t="s">
        <v>18</v>
      </c>
      <c r="N3799" s="11">
        <f t="shared" si="413"/>
        <v>0</v>
      </c>
      <c r="O3799" s="11">
        <f t="shared" si="414"/>
        <v>0</v>
      </c>
      <c r="P3799" s="11">
        <f t="shared" si="415"/>
        <v>0</v>
      </c>
      <c r="Q3799" s="11">
        <f t="shared" si="416"/>
        <v>0</v>
      </c>
      <c r="R3799" s="11">
        <f t="shared" si="417"/>
        <v>0</v>
      </c>
      <c r="S3799" s="11">
        <f t="shared" si="418"/>
        <v>1</v>
      </c>
      <c r="T3799" s="9">
        <f t="shared" si="419"/>
        <v>0</v>
      </c>
    </row>
    <row r="3800" spans="1:20" ht="15" customHeight="1" x14ac:dyDescent="0.75">
      <c r="A3800" s="10">
        <v>0</v>
      </c>
      <c r="B3800" s="11">
        <v>20000</v>
      </c>
      <c r="C3800" s="11">
        <v>83205</v>
      </c>
      <c r="D3800" s="11">
        <v>132000</v>
      </c>
      <c r="E3800" s="11">
        <v>11</v>
      </c>
      <c r="F3800" s="11">
        <v>0</v>
      </c>
      <c r="G3800" s="11">
        <v>0</v>
      </c>
      <c r="H3800" s="11">
        <v>97.4</v>
      </c>
      <c r="I3800" s="11">
        <v>3</v>
      </c>
      <c r="J3800" s="11">
        <v>15</v>
      </c>
      <c r="K3800" s="11"/>
      <c r="L3800" s="11" t="s">
        <v>20</v>
      </c>
      <c r="M3800" s="11" t="s">
        <v>14</v>
      </c>
      <c r="N3800" s="11">
        <f t="shared" si="413"/>
        <v>0</v>
      </c>
      <c r="O3800" s="11">
        <f t="shared" si="414"/>
        <v>0</v>
      </c>
      <c r="P3800" s="11">
        <f t="shared" si="415"/>
        <v>1</v>
      </c>
      <c r="Q3800" s="11">
        <f t="shared" si="416"/>
        <v>0</v>
      </c>
      <c r="R3800" s="11">
        <f t="shared" si="417"/>
        <v>0</v>
      </c>
      <c r="S3800" s="11">
        <f t="shared" si="418"/>
        <v>0</v>
      </c>
      <c r="T3800" s="9">
        <f t="shared" si="419"/>
        <v>0</v>
      </c>
    </row>
    <row r="3801" spans="1:20" ht="15" customHeight="1" x14ac:dyDescent="0.75">
      <c r="A3801" s="10">
        <v>0</v>
      </c>
      <c r="B3801" s="11">
        <v>20000</v>
      </c>
      <c r="C3801" s="11">
        <v>127826</v>
      </c>
      <c r="D3801" s="11">
        <v>277500</v>
      </c>
      <c r="E3801" s="11">
        <v>3</v>
      </c>
      <c r="F3801" s="11">
        <v>0</v>
      </c>
      <c r="G3801" s="11">
        <v>0</v>
      </c>
      <c r="H3801" s="11">
        <v>193.8</v>
      </c>
      <c r="I3801" s="11">
        <v>0</v>
      </c>
      <c r="J3801" s="11">
        <v>15</v>
      </c>
      <c r="K3801" s="11"/>
      <c r="L3801" s="11" t="s">
        <v>13</v>
      </c>
      <c r="M3801" s="11" t="s">
        <v>17</v>
      </c>
      <c r="N3801" s="11">
        <f t="shared" si="413"/>
        <v>1</v>
      </c>
      <c r="O3801" s="11">
        <f t="shared" si="414"/>
        <v>1</v>
      </c>
      <c r="P3801" s="11">
        <f t="shared" si="415"/>
        <v>0</v>
      </c>
      <c r="Q3801" s="11">
        <f t="shared" si="416"/>
        <v>0</v>
      </c>
      <c r="R3801" s="11">
        <f t="shared" si="417"/>
        <v>0</v>
      </c>
      <c r="S3801" s="11">
        <f t="shared" si="418"/>
        <v>0</v>
      </c>
      <c r="T3801" s="9">
        <f t="shared" si="419"/>
        <v>193.8</v>
      </c>
    </row>
    <row r="3802" spans="1:20" ht="15" customHeight="1" x14ac:dyDescent="0.75">
      <c r="A3802" s="10">
        <v>0</v>
      </c>
      <c r="B3802" s="11">
        <v>20000</v>
      </c>
      <c r="C3802" s="11">
        <v>39000</v>
      </c>
      <c r="D3802" s="11">
        <v>62000</v>
      </c>
      <c r="E3802" s="11">
        <v>6</v>
      </c>
      <c r="F3802" s="11">
        <v>0</v>
      </c>
      <c r="G3802" s="11">
        <v>0</v>
      </c>
      <c r="H3802" s="11">
        <v>170.43333333000001</v>
      </c>
      <c r="I3802" s="11">
        <v>2</v>
      </c>
      <c r="J3802" s="11">
        <v>27</v>
      </c>
      <c r="K3802" s="11"/>
      <c r="L3802" s="11" t="s">
        <v>20</v>
      </c>
      <c r="M3802" s="11" t="s">
        <v>15</v>
      </c>
      <c r="N3802" s="11">
        <f t="shared" si="413"/>
        <v>0</v>
      </c>
      <c r="O3802" s="11">
        <f t="shared" si="414"/>
        <v>0</v>
      </c>
      <c r="P3802" s="11">
        <f t="shared" si="415"/>
        <v>0</v>
      </c>
      <c r="Q3802" s="11">
        <f t="shared" si="416"/>
        <v>1</v>
      </c>
      <c r="R3802" s="11">
        <f t="shared" si="417"/>
        <v>0</v>
      </c>
      <c r="S3802" s="11">
        <f t="shared" si="418"/>
        <v>0</v>
      </c>
      <c r="T3802" s="9">
        <f t="shared" si="419"/>
        <v>0</v>
      </c>
    </row>
    <row r="3803" spans="1:20" ht="15" customHeight="1" x14ac:dyDescent="0.75">
      <c r="A3803" s="10">
        <v>1</v>
      </c>
      <c r="B3803" s="11">
        <v>20000</v>
      </c>
      <c r="C3803" s="11">
        <v>161000</v>
      </c>
      <c r="D3803" s="11">
        <v>204000</v>
      </c>
      <c r="E3803" s="11">
        <v>5</v>
      </c>
      <c r="F3803" s="11">
        <v>3</v>
      </c>
      <c r="G3803" s="11">
        <v>7</v>
      </c>
      <c r="H3803" s="11">
        <v>205.93333333000001</v>
      </c>
      <c r="I3803" s="11">
        <v>5</v>
      </c>
      <c r="J3803" s="11">
        <v>25</v>
      </c>
      <c r="K3803" s="11"/>
      <c r="L3803" s="11" t="s">
        <v>20</v>
      </c>
      <c r="M3803" s="11" t="s">
        <v>18</v>
      </c>
      <c r="N3803" s="11">
        <f t="shared" si="413"/>
        <v>0</v>
      </c>
      <c r="O3803" s="11">
        <f t="shared" si="414"/>
        <v>0</v>
      </c>
      <c r="P3803" s="11">
        <f t="shared" si="415"/>
        <v>0</v>
      </c>
      <c r="Q3803" s="11">
        <f t="shared" si="416"/>
        <v>0</v>
      </c>
      <c r="R3803" s="11">
        <f t="shared" si="417"/>
        <v>0</v>
      </c>
      <c r="S3803" s="11">
        <f t="shared" si="418"/>
        <v>1</v>
      </c>
      <c r="T3803" s="9">
        <f t="shared" si="419"/>
        <v>0</v>
      </c>
    </row>
    <row r="3804" spans="1:20" ht="15" customHeight="1" x14ac:dyDescent="0.75">
      <c r="A3804" s="10">
        <v>1</v>
      </c>
      <c r="B3804" s="11">
        <v>20000</v>
      </c>
      <c r="C3804" s="11">
        <v>117820</v>
      </c>
      <c r="D3804" s="11">
        <v>154000</v>
      </c>
      <c r="E3804" s="11">
        <v>3</v>
      </c>
      <c r="F3804" s="11">
        <v>0</v>
      </c>
      <c r="G3804" s="11">
        <v>0</v>
      </c>
      <c r="H3804" s="11">
        <v>70.998127341</v>
      </c>
      <c r="I3804" s="11">
        <v>0</v>
      </c>
      <c r="J3804" s="11">
        <v>29</v>
      </c>
      <c r="K3804" s="11"/>
      <c r="L3804" s="11" t="s">
        <v>20</v>
      </c>
      <c r="M3804" s="11" t="s">
        <v>17</v>
      </c>
      <c r="N3804" s="11">
        <f t="shared" si="413"/>
        <v>0</v>
      </c>
      <c r="O3804" s="11">
        <f t="shared" si="414"/>
        <v>1</v>
      </c>
      <c r="P3804" s="11">
        <f t="shared" si="415"/>
        <v>0</v>
      </c>
      <c r="Q3804" s="11">
        <f t="shared" si="416"/>
        <v>0</v>
      </c>
      <c r="R3804" s="11">
        <f t="shared" si="417"/>
        <v>0</v>
      </c>
      <c r="S3804" s="11">
        <f t="shared" si="418"/>
        <v>0</v>
      </c>
      <c r="T3804" s="9">
        <f t="shared" si="419"/>
        <v>0</v>
      </c>
    </row>
    <row r="3805" spans="1:20" ht="15" customHeight="1" x14ac:dyDescent="0.75">
      <c r="A3805" s="10">
        <v>1</v>
      </c>
      <c r="B3805" s="11">
        <v>20000</v>
      </c>
      <c r="C3805" s="11">
        <v>60336</v>
      </c>
      <c r="D3805" s="11">
        <v>132430</v>
      </c>
      <c r="E3805" s="11">
        <v>25</v>
      </c>
      <c r="F3805" s="11">
        <v>1</v>
      </c>
      <c r="G3805" s="11">
        <v>0</v>
      </c>
      <c r="H3805" s="11">
        <v>258.66666666999998</v>
      </c>
      <c r="I3805" s="11">
        <v>1</v>
      </c>
      <c r="J3805" s="11">
        <v>21</v>
      </c>
      <c r="K3805" s="11"/>
      <c r="L3805" s="11" t="s">
        <v>20</v>
      </c>
      <c r="M3805" s="11" t="s">
        <v>14</v>
      </c>
      <c r="N3805" s="11">
        <f t="shared" si="413"/>
        <v>0</v>
      </c>
      <c r="O3805" s="11">
        <f t="shared" si="414"/>
        <v>0</v>
      </c>
      <c r="P3805" s="11">
        <f t="shared" si="415"/>
        <v>1</v>
      </c>
      <c r="Q3805" s="11">
        <f t="shared" si="416"/>
        <v>0</v>
      </c>
      <c r="R3805" s="11">
        <f t="shared" si="417"/>
        <v>0</v>
      </c>
      <c r="S3805" s="11">
        <f t="shared" si="418"/>
        <v>0</v>
      </c>
      <c r="T3805" s="9">
        <f t="shared" si="419"/>
        <v>0</v>
      </c>
    </row>
    <row r="3806" spans="1:20" ht="15" customHeight="1" x14ac:dyDescent="0.75">
      <c r="A3806" s="10">
        <v>1</v>
      </c>
      <c r="B3806" s="11">
        <v>20000</v>
      </c>
      <c r="C3806" s="11">
        <v>151982</v>
      </c>
      <c r="D3806" s="11"/>
      <c r="E3806" s="11"/>
      <c r="F3806" s="11">
        <v>2</v>
      </c>
      <c r="G3806" s="11">
        <v>5</v>
      </c>
      <c r="H3806" s="11">
        <v>146.5</v>
      </c>
      <c r="I3806" s="11">
        <v>1</v>
      </c>
      <c r="J3806" s="11">
        <v>43</v>
      </c>
      <c r="K3806" s="11"/>
      <c r="L3806" s="11" t="s">
        <v>20</v>
      </c>
      <c r="M3806" s="11" t="s">
        <v>19</v>
      </c>
      <c r="N3806" s="11">
        <f t="shared" si="413"/>
        <v>0</v>
      </c>
      <c r="O3806" s="11">
        <f t="shared" si="414"/>
        <v>0</v>
      </c>
      <c r="P3806" s="11">
        <f t="shared" si="415"/>
        <v>0</v>
      </c>
      <c r="Q3806" s="11">
        <f t="shared" si="416"/>
        <v>0</v>
      </c>
      <c r="R3806" s="11">
        <f t="shared" si="417"/>
        <v>0</v>
      </c>
      <c r="S3806" s="11">
        <f t="shared" si="418"/>
        <v>0</v>
      </c>
      <c r="T3806" s="9">
        <f t="shared" si="419"/>
        <v>0</v>
      </c>
    </row>
    <row r="3807" spans="1:20" ht="15" customHeight="1" x14ac:dyDescent="0.75">
      <c r="A3807" s="10">
        <v>1</v>
      </c>
      <c r="B3807" s="11">
        <v>20000</v>
      </c>
      <c r="C3807" s="11">
        <v>78500</v>
      </c>
      <c r="D3807" s="11">
        <v>109725</v>
      </c>
      <c r="E3807" s="11">
        <v>9.8000000000000007</v>
      </c>
      <c r="F3807" s="11"/>
      <c r="G3807" s="11">
        <v>1</v>
      </c>
      <c r="H3807" s="11">
        <v>117.66666667</v>
      </c>
      <c r="I3807" s="11">
        <v>2</v>
      </c>
      <c r="J3807" s="11">
        <v>30</v>
      </c>
      <c r="K3807" s="11"/>
      <c r="L3807" s="11" t="s">
        <v>20</v>
      </c>
      <c r="M3807" s="11" t="s">
        <v>18</v>
      </c>
      <c r="N3807" s="11">
        <f t="shared" si="413"/>
        <v>0</v>
      </c>
      <c r="O3807" s="11">
        <f t="shared" si="414"/>
        <v>0</v>
      </c>
      <c r="P3807" s="11">
        <f t="shared" si="415"/>
        <v>0</v>
      </c>
      <c r="Q3807" s="11">
        <f t="shared" si="416"/>
        <v>0</v>
      </c>
      <c r="R3807" s="11">
        <f t="shared" si="417"/>
        <v>0</v>
      </c>
      <c r="S3807" s="11">
        <f t="shared" si="418"/>
        <v>1</v>
      </c>
      <c r="T3807" s="9">
        <f t="shared" si="419"/>
        <v>0</v>
      </c>
    </row>
    <row r="3808" spans="1:20" ht="15" customHeight="1" x14ac:dyDescent="0.75">
      <c r="A3808" s="10">
        <v>1</v>
      </c>
      <c r="B3808" s="11">
        <v>20000</v>
      </c>
      <c r="C3808" s="11">
        <v>104000</v>
      </c>
      <c r="D3808" s="11">
        <v>139900</v>
      </c>
      <c r="E3808" s="11">
        <v>15</v>
      </c>
      <c r="F3808" s="11">
        <v>1</v>
      </c>
      <c r="G3808" s="11">
        <v>1</v>
      </c>
      <c r="H3808" s="11">
        <v>95.366666667000004</v>
      </c>
      <c r="I3808" s="11">
        <v>4</v>
      </c>
      <c r="J3808" s="11">
        <v>49</v>
      </c>
      <c r="K3808" s="11"/>
      <c r="L3808" s="11" t="s">
        <v>20</v>
      </c>
      <c r="M3808" s="11" t="s">
        <v>14</v>
      </c>
      <c r="N3808" s="11">
        <f t="shared" si="413"/>
        <v>0</v>
      </c>
      <c r="O3808" s="11">
        <f t="shared" si="414"/>
        <v>0</v>
      </c>
      <c r="P3808" s="11">
        <f t="shared" si="415"/>
        <v>1</v>
      </c>
      <c r="Q3808" s="11">
        <f t="shared" si="416"/>
        <v>0</v>
      </c>
      <c r="R3808" s="11">
        <f t="shared" si="417"/>
        <v>0</v>
      </c>
      <c r="S3808" s="11">
        <f t="shared" si="418"/>
        <v>0</v>
      </c>
      <c r="T3808" s="9">
        <f t="shared" si="419"/>
        <v>0</v>
      </c>
    </row>
    <row r="3809" spans="1:20" ht="15" customHeight="1" x14ac:dyDescent="0.75">
      <c r="A3809" s="10">
        <v>1</v>
      </c>
      <c r="B3809" s="11">
        <v>20000</v>
      </c>
      <c r="C3809" s="11">
        <v>16000</v>
      </c>
      <c r="D3809" s="11">
        <v>87300</v>
      </c>
      <c r="E3809" s="11">
        <v>28</v>
      </c>
      <c r="F3809" s="11">
        <v>1</v>
      </c>
      <c r="G3809" s="11">
        <v>6</v>
      </c>
      <c r="H3809" s="11">
        <v>232.33333332999999</v>
      </c>
      <c r="I3809" s="11">
        <v>1</v>
      </c>
      <c r="J3809" s="11">
        <v>21</v>
      </c>
      <c r="K3809" s="11"/>
      <c r="L3809" s="11" t="s">
        <v>20</v>
      </c>
      <c r="M3809" s="11" t="s">
        <v>14</v>
      </c>
      <c r="N3809" s="11">
        <f t="shared" si="413"/>
        <v>0</v>
      </c>
      <c r="O3809" s="11">
        <f t="shared" si="414"/>
        <v>0</v>
      </c>
      <c r="P3809" s="11">
        <f t="shared" si="415"/>
        <v>1</v>
      </c>
      <c r="Q3809" s="11">
        <f t="shared" si="416"/>
        <v>0</v>
      </c>
      <c r="R3809" s="11">
        <f t="shared" si="417"/>
        <v>0</v>
      </c>
      <c r="S3809" s="11">
        <f t="shared" si="418"/>
        <v>0</v>
      </c>
      <c r="T3809" s="9">
        <f t="shared" si="419"/>
        <v>0</v>
      </c>
    </row>
    <row r="3810" spans="1:20" ht="15" customHeight="1" x14ac:dyDescent="0.75">
      <c r="A3810" s="10">
        <v>1</v>
      </c>
      <c r="B3810" s="11">
        <v>20000</v>
      </c>
      <c r="C3810" s="11">
        <v>122000</v>
      </c>
      <c r="D3810" s="11">
        <v>166100</v>
      </c>
      <c r="E3810" s="11">
        <v>2.6</v>
      </c>
      <c r="F3810" s="11">
        <v>0</v>
      </c>
      <c r="G3810" s="11">
        <v>2</v>
      </c>
      <c r="H3810" s="11">
        <v>206.96666667</v>
      </c>
      <c r="I3810" s="11">
        <v>1</v>
      </c>
      <c r="J3810" s="11">
        <v>18</v>
      </c>
      <c r="K3810" s="11"/>
      <c r="L3810" s="11" t="s">
        <v>20</v>
      </c>
      <c r="M3810" s="11" t="s">
        <v>18</v>
      </c>
      <c r="N3810" s="11">
        <f t="shared" si="413"/>
        <v>0</v>
      </c>
      <c r="O3810" s="11">
        <f t="shared" si="414"/>
        <v>0</v>
      </c>
      <c r="P3810" s="11">
        <f t="shared" si="415"/>
        <v>0</v>
      </c>
      <c r="Q3810" s="11">
        <f t="shared" si="416"/>
        <v>0</v>
      </c>
      <c r="R3810" s="11">
        <f t="shared" si="417"/>
        <v>0</v>
      </c>
      <c r="S3810" s="11">
        <f t="shared" si="418"/>
        <v>1</v>
      </c>
      <c r="T3810" s="9">
        <f t="shared" si="419"/>
        <v>0</v>
      </c>
    </row>
    <row r="3811" spans="1:20" ht="15" customHeight="1" x14ac:dyDescent="0.75">
      <c r="A3811" s="10">
        <v>1</v>
      </c>
      <c r="B3811" s="11">
        <v>20000</v>
      </c>
      <c r="C3811" s="11">
        <v>47696.03</v>
      </c>
      <c r="D3811" s="11">
        <v>112700</v>
      </c>
      <c r="E3811" s="11">
        <v>16</v>
      </c>
      <c r="F3811" s="11">
        <v>0</v>
      </c>
      <c r="G3811" s="11">
        <v>3</v>
      </c>
      <c r="H3811" s="11">
        <v>123.76666667000001</v>
      </c>
      <c r="I3811" s="11">
        <v>0</v>
      </c>
      <c r="J3811" s="11">
        <v>23</v>
      </c>
      <c r="K3811" s="11"/>
      <c r="L3811" s="11" t="s">
        <v>20</v>
      </c>
      <c r="M3811" s="11" t="s">
        <v>14</v>
      </c>
      <c r="N3811" s="11">
        <f t="shared" si="413"/>
        <v>0</v>
      </c>
      <c r="O3811" s="11">
        <f t="shared" si="414"/>
        <v>0</v>
      </c>
      <c r="P3811" s="11">
        <f t="shared" si="415"/>
        <v>1</v>
      </c>
      <c r="Q3811" s="11">
        <f t="shared" si="416"/>
        <v>0</v>
      </c>
      <c r="R3811" s="11">
        <f t="shared" si="417"/>
        <v>0</v>
      </c>
      <c r="S3811" s="11">
        <f t="shared" si="418"/>
        <v>0</v>
      </c>
      <c r="T3811" s="9">
        <f t="shared" si="419"/>
        <v>0</v>
      </c>
    </row>
    <row r="3812" spans="1:20" ht="15" customHeight="1" x14ac:dyDescent="0.75">
      <c r="A3812" s="10">
        <v>1</v>
      </c>
      <c r="B3812" s="11">
        <v>20000</v>
      </c>
      <c r="C3812" s="11">
        <v>14361</v>
      </c>
      <c r="D3812" s="11">
        <v>50000</v>
      </c>
      <c r="E3812" s="11"/>
      <c r="F3812" s="11">
        <v>0</v>
      </c>
      <c r="G3812" s="11">
        <v>1</v>
      </c>
      <c r="H3812" s="11">
        <v>216.06666666999999</v>
      </c>
      <c r="I3812" s="11">
        <v>1</v>
      </c>
      <c r="J3812" s="11">
        <v>10</v>
      </c>
      <c r="K3812" s="11"/>
      <c r="L3812" s="11" t="s">
        <v>20</v>
      </c>
      <c r="M3812" s="11" t="s">
        <v>14</v>
      </c>
      <c r="N3812" s="11">
        <f t="shared" si="413"/>
        <v>0</v>
      </c>
      <c r="O3812" s="11">
        <f t="shared" si="414"/>
        <v>0</v>
      </c>
      <c r="P3812" s="11">
        <f t="shared" si="415"/>
        <v>1</v>
      </c>
      <c r="Q3812" s="11">
        <f t="shared" si="416"/>
        <v>0</v>
      </c>
      <c r="R3812" s="11">
        <f t="shared" si="417"/>
        <v>0</v>
      </c>
      <c r="S3812" s="11">
        <f t="shared" si="418"/>
        <v>0</v>
      </c>
      <c r="T3812" s="9">
        <f t="shared" si="419"/>
        <v>0</v>
      </c>
    </row>
    <row r="3813" spans="1:20" ht="15" customHeight="1" x14ac:dyDescent="0.75">
      <c r="A3813" s="10">
        <v>1</v>
      </c>
      <c r="B3813" s="11">
        <v>20000</v>
      </c>
      <c r="C3813" s="11">
        <v>143000</v>
      </c>
      <c r="D3813" s="11">
        <v>185625</v>
      </c>
      <c r="E3813" s="11">
        <v>1.5</v>
      </c>
      <c r="F3813" s="11">
        <v>2</v>
      </c>
      <c r="G3813" s="11">
        <v>3</v>
      </c>
      <c r="H3813" s="11">
        <v>73.033333333000002</v>
      </c>
      <c r="I3813" s="11">
        <v>2</v>
      </c>
      <c r="J3813" s="11">
        <v>11</v>
      </c>
      <c r="K3813" s="11"/>
      <c r="L3813" s="11" t="s">
        <v>20</v>
      </c>
      <c r="M3813" s="11" t="s">
        <v>15</v>
      </c>
      <c r="N3813" s="11">
        <f t="shared" si="413"/>
        <v>0</v>
      </c>
      <c r="O3813" s="11">
        <f t="shared" si="414"/>
        <v>0</v>
      </c>
      <c r="P3813" s="11">
        <f t="shared" si="415"/>
        <v>0</v>
      </c>
      <c r="Q3813" s="11">
        <f t="shared" si="416"/>
        <v>1</v>
      </c>
      <c r="R3813" s="11">
        <f t="shared" si="417"/>
        <v>0</v>
      </c>
      <c r="S3813" s="11">
        <f t="shared" si="418"/>
        <v>0</v>
      </c>
      <c r="T3813" s="9">
        <f t="shared" si="419"/>
        <v>0</v>
      </c>
    </row>
    <row r="3814" spans="1:20" ht="15" customHeight="1" x14ac:dyDescent="0.75">
      <c r="A3814" s="10">
        <v>1</v>
      </c>
      <c r="B3814" s="11">
        <v>20000</v>
      </c>
      <c r="C3814" s="11">
        <v>21300</v>
      </c>
      <c r="D3814" s="11">
        <v>308600</v>
      </c>
      <c r="E3814" s="11">
        <v>2</v>
      </c>
      <c r="F3814" s="11">
        <v>1</v>
      </c>
      <c r="G3814" s="11">
        <v>0</v>
      </c>
      <c r="H3814" s="11">
        <v>274.89999999999998</v>
      </c>
      <c r="I3814" s="11">
        <v>0</v>
      </c>
      <c r="J3814" s="11">
        <v>30</v>
      </c>
      <c r="K3814" s="11"/>
      <c r="L3814" s="11" t="s">
        <v>13</v>
      </c>
      <c r="M3814" s="11" t="s">
        <v>18</v>
      </c>
      <c r="N3814" s="11">
        <f t="shared" si="413"/>
        <v>1</v>
      </c>
      <c r="O3814" s="11">
        <f t="shared" si="414"/>
        <v>0</v>
      </c>
      <c r="P3814" s="11">
        <f t="shared" si="415"/>
        <v>0</v>
      </c>
      <c r="Q3814" s="11">
        <f t="shared" si="416"/>
        <v>0</v>
      </c>
      <c r="R3814" s="11">
        <f t="shared" si="417"/>
        <v>0</v>
      </c>
      <c r="S3814" s="11">
        <f t="shared" si="418"/>
        <v>1</v>
      </c>
      <c r="T3814" s="9">
        <f t="shared" si="419"/>
        <v>274.89999999999998</v>
      </c>
    </row>
    <row r="3815" spans="1:20" ht="15" customHeight="1" x14ac:dyDescent="0.75">
      <c r="A3815" s="10">
        <v>1</v>
      </c>
      <c r="B3815" s="11">
        <v>20000</v>
      </c>
      <c r="C3815" s="11">
        <v>11000</v>
      </c>
      <c r="D3815" s="11">
        <v>75000</v>
      </c>
      <c r="E3815" s="11">
        <v>7</v>
      </c>
      <c r="F3815" s="11">
        <v>1</v>
      </c>
      <c r="G3815" s="11">
        <v>3</v>
      </c>
      <c r="H3815" s="11">
        <v>267.83333333000002</v>
      </c>
      <c r="I3815" s="11">
        <v>1</v>
      </c>
      <c r="J3815" s="11">
        <v>23</v>
      </c>
      <c r="K3815" s="11"/>
      <c r="L3815" s="11" t="s">
        <v>20</v>
      </c>
      <c r="M3815" s="11" t="s">
        <v>14</v>
      </c>
      <c r="N3815" s="11">
        <f t="shared" si="413"/>
        <v>0</v>
      </c>
      <c r="O3815" s="11">
        <f t="shared" si="414"/>
        <v>0</v>
      </c>
      <c r="P3815" s="11">
        <f t="shared" si="415"/>
        <v>1</v>
      </c>
      <c r="Q3815" s="11">
        <f t="shared" si="416"/>
        <v>0</v>
      </c>
      <c r="R3815" s="11">
        <f t="shared" si="417"/>
        <v>0</v>
      </c>
      <c r="S3815" s="11">
        <f t="shared" si="418"/>
        <v>0</v>
      </c>
      <c r="T3815" s="9">
        <f t="shared" si="419"/>
        <v>0</v>
      </c>
    </row>
    <row r="3816" spans="1:20" ht="15" customHeight="1" x14ac:dyDescent="0.75">
      <c r="A3816" s="10">
        <v>1</v>
      </c>
      <c r="B3816" s="11">
        <v>20000</v>
      </c>
      <c r="C3816" s="11">
        <v>116932</v>
      </c>
      <c r="D3816" s="11">
        <v>138072</v>
      </c>
      <c r="E3816" s="11">
        <v>19</v>
      </c>
      <c r="F3816" s="11">
        <v>0</v>
      </c>
      <c r="G3816" s="11">
        <v>0</v>
      </c>
      <c r="H3816" s="11">
        <v>171.46666667</v>
      </c>
      <c r="I3816" s="11">
        <v>2</v>
      </c>
      <c r="J3816" s="11">
        <v>23</v>
      </c>
      <c r="K3816" s="11"/>
      <c r="L3816" s="11" t="s">
        <v>13</v>
      </c>
      <c r="M3816" s="11" t="s">
        <v>14</v>
      </c>
      <c r="N3816" s="11">
        <f t="shared" si="413"/>
        <v>1</v>
      </c>
      <c r="O3816" s="11">
        <f t="shared" si="414"/>
        <v>0</v>
      </c>
      <c r="P3816" s="11">
        <f t="shared" si="415"/>
        <v>1</v>
      </c>
      <c r="Q3816" s="11">
        <f t="shared" si="416"/>
        <v>0</v>
      </c>
      <c r="R3816" s="11">
        <f t="shared" si="417"/>
        <v>0</v>
      </c>
      <c r="S3816" s="11">
        <f t="shared" si="418"/>
        <v>0</v>
      </c>
      <c r="T3816" s="9">
        <f t="shared" si="419"/>
        <v>171.46666667</v>
      </c>
    </row>
    <row r="3817" spans="1:20" ht="15" customHeight="1" x14ac:dyDescent="0.75">
      <c r="A3817" s="10">
        <v>1</v>
      </c>
      <c r="B3817" s="11">
        <v>20000</v>
      </c>
      <c r="C3817" s="11">
        <v>70862</v>
      </c>
      <c r="D3817" s="11">
        <v>201500</v>
      </c>
      <c r="E3817" s="11">
        <v>9.3000000000000007</v>
      </c>
      <c r="F3817" s="11">
        <v>0</v>
      </c>
      <c r="G3817" s="11">
        <v>1</v>
      </c>
      <c r="H3817" s="11">
        <v>290.16670564999998</v>
      </c>
      <c r="I3817" s="11">
        <v>1</v>
      </c>
      <c r="J3817" s="11">
        <v>25</v>
      </c>
      <c r="K3817" s="11"/>
      <c r="L3817" s="11"/>
      <c r="M3817" s="11" t="s">
        <v>17</v>
      </c>
      <c r="N3817" s="11">
        <f t="shared" si="413"/>
        <v>0</v>
      </c>
      <c r="O3817" s="11">
        <f t="shared" si="414"/>
        <v>1</v>
      </c>
      <c r="P3817" s="11">
        <f t="shared" si="415"/>
        <v>0</v>
      </c>
      <c r="Q3817" s="11">
        <f t="shared" si="416"/>
        <v>0</v>
      </c>
      <c r="R3817" s="11">
        <f t="shared" si="417"/>
        <v>0</v>
      </c>
      <c r="S3817" s="11">
        <f t="shared" si="418"/>
        <v>0</v>
      </c>
      <c r="T3817" s="9">
        <f t="shared" si="419"/>
        <v>0</v>
      </c>
    </row>
    <row r="3818" spans="1:20" ht="15" customHeight="1" x14ac:dyDescent="0.75">
      <c r="A3818" s="10">
        <v>1</v>
      </c>
      <c r="B3818" s="11">
        <v>20000</v>
      </c>
      <c r="C3818" s="11">
        <v>87800</v>
      </c>
      <c r="D3818" s="11">
        <v>163800</v>
      </c>
      <c r="E3818" s="11">
        <v>14</v>
      </c>
      <c r="F3818" s="11">
        <v>2</v>
      </c>
      <c r="G3818" s="11">
        <v>6</v>
      </c>
      <c r="H3818" s="11">
        <v>244.06666666999999</v>
      </c>
      <c r="I3818" s="11"/>
      <c r="J3818" s="11">
        <v>25</v>
      </c>
      <c r="K3818" s="11"/>
      <c r="L3818" s="11"/>
      <c r="M3818" s="11" t="s">
        <v>17</v>
      </c>
      <c r="N3818" s="11">
        <f t="shared" si="413"/>
        <v>0</v>
      </c>
      <c r="O3818" s="11">
        <f t="shared" si="414"/>
        <v>1</v>
      </c>
      <c r="P3818" s="11">
        <f t="shared" si="415"/>
        <v>0</v>
      </c>
      <c r="Q3818" s="11">
        <f t="shared" si="416"/>
        <v>0</v>
      </c>
      <c r="R3818" s="11">
        <f t="shared" si="417"/>
        <v>0</v>
      </c>
      <c r="S3818" s="11">
        <f t="shared" si="418"/>
        <v>0</v>
      </c>
      <c r="T3818" s="9">
        <f t="shared" si="419"/>
        <v>0</v>
      </c>
    </row>
    <row r="3819" spans="1:20" ht="15" customHeight="1" x14ac:dyDescent="0.75">
      <c r="A3819" s="10">
        <v>1</v>
      </c>
      <c r="B3819" s="11">
        <v>20000</v>
      </c>
      <c r="C3819" s="11">
        <v>86019</v>
      </c>
      <c r="D3819" s="11">
        <v>94350</v>
      </c>
      <c r="E3819" s="11">
        <v>3.7</v>
      </c>
      <c r="F3819" s="11">
        <v>0</v>
      </c>
      <c r="G3819" s="11">
        <v>1</v>
      </c>
      <c r="H3819" s="11">
        <v>119.7</v>
      </c>
      <c r="I3819" s="11">
        <v>0</v>
      </c>
      <c r="J3819" s="11">
        <v>16</v>
      </c>
      <c r="K3819" s="11"/>
      <c r="L3819" s="11" t="s">
        <v>20</v>
      </c>
      <c r="M3819" s="11" t="s">
        <v>14</v>
      </c>
      <c r="N3819" s="11">
        <f t="shared" si="413"/>
        <v>0</v>
      </c>
      <c r="O3819" s="11">
        <f t="shared" si="414"/>
        <v>0</v>
      </c>
      <c r="P3819" s="11">
        <f t="shared" si="415"/>
        <v>1</v>
      </c>
      <c r="Q3819" s="11">
        <f t="shared" si="416"/>
        <v>0</v>
      </c>
      <c r="R3819" s="11">
        <f t="shared" si="417"/>
        <v>0</v>
      </c>
      <c r="S3819" s="11">
        <f t="shared" si="418"/>
        <v>0</v>
      </c>
      <c r="T3819" s="9">
        <f t="shared" si="419"/>
        <v>0</v>
      </c>
    </row>
    <row r="3820" spans="1:20" ht="15" customHeight="1" x14ac:dyDescent="0.75">
      <c r="A3820" s="10">
        <v>1</v>
      </c>
      <c r="B3820" s="11">
        <v>20000</v>
      </c>
      <c r="C3820" s="11">
        <v>142500</v>
      </c>
      <c r="D3820" s="11">
        <v>190000</v>
      </c>
      <c r="E3820" s="11">
        <v>0.2</v>
      </c>
      <c r="F3820" s="11">
        <v>2</v>
      </c>
      <c r="G3820" s="11">
        <v>4</v>
      </c>
      <c r="H3820" s="11">
        <v>313.53333333</v>
      </c>
      <c r="I3820" s="11">
        <v>3</v>
      </c>
      <c r="J3820" s="11">
        <v>18</v>
      </c>
      <c r="K3820" s="11"/>
      <c r="L3820" s="11" t="s">
        <v>20</v>
      </c>
      <c r="M3820" s="11" t="s">
        <v>17</v>
      </c>
      <c r="N3820" s="11">
        <f t="shared" si="413"/>
        <v>0</v>
      </c>
      <c r="O3820" s="11">
        <f t="shared" si="414"/>
        <v>1</v>
      </c>
      <c r="P3820" s="11">
        <f t="shared" si="415"/>
        <v>0</v>
      </c>
      <c r="Q3820" s="11">
        <f t="shared" si="416"/>
        <v>0</v>
      </c>
      <c r="R3820" s="11">
        <f t="shared" si="417"/>
        <v>0</v>
      </c>
      <c r="S3820" s="11">
        <f t="shared" si="418"/>
        <v>0</v>
      </c>
      <c r="T3820" s="9">
        <f t="shared" si="419"/>
        <v>0</v>
      </c>
    </row>
    <row r="3821" spans="1:20" ht="15" customHeight="1" x14ac:dyDescent="0.75">
      <c r="A3821" s="10">
        <v>1</v>
      </c>
      <c r="B3821" s="11">
        <v>20000</v>
      </c>
      <c r="C3821" s="11">
        <v>107000</v>
      </c>
      <c r="D3821" s="11">
        <v>146400</v>
      </c>
      <c r="E3821" s="11">
        <v>0.1</v>
      </c>
      <c r="F3821" s="11">
        <v>0</v>
      </c>
      <c r="G3821" s="11">
        <v>2</v>
      </c>
      <c r="H3821" s="11">
        <v>234.33333332999999</v>
      </c>
      <c r="I3821" s="11">
        <v>2</v>
      </c>
      <c r="J3821" s="11">
        <v>32</v>
      </c>
      <c r="K3821" s="11"/>
      <c r="L3821" s="11" t="s">
        <v>20</v>
      </c>
      <c r="M3821" s="11" t="s">
        <v>15</v>
      </c>
      <c r="N3821" s="11">
        <f t="shared" si="413"/>
        <v>0</v>
      </c>
      <c r="O3821" s="11">
        <f t="shared" si="414"/>
        <v>0</v>
      </c>
      <c r="P3821" s="11">
        <f t="shared" si="415"/>
        <v>0</v>
      </c>
      <c r="Q3821" s="11">
        <f t="shared" si="416"/>
        <v>1</v>
      </c>
      <c r="R3821" s="11">
        <f t="shared" si="417"/>
        <v>0</v>
      </c>
      <c r="S3821" s="11">
        <f t="shared" si="418"/>
        <v>0</v>
      </c>
      <c r="T3821" s="9">
        <f t="shared" si="419"/>
        <v>0</v>
      </c>
    </row>
    <row r="3822" spans="1:20" ht="15" customHeight="1" x14ac:dyDescent="0.75">
      <c r="A3822" s="10">
        <v>1</v>
      </c>
      <c r="B3822" s="11">
        <v>20000</v>
      </c>
      <c r="C3822" s="11">
        <v>77900</v>
      </c>
      <c r="D3822" s="11">
        <v>105400</v>
      </c>
      <c r="E3822" s="11">
        <v>4</v>
      </c>
      <c r="F3822" s="11">
        <v>0</v>
      </c>
      <c r="G3822" s="11">
        <v>0</v>
      </c>
      <c r="H3822" s="11">
        <v>110.6</v>
      </c>
      <c r="I3822" s="11">
        <v>0</v>
      </c>
      <c r="J3822" s="11">
        <v>17</v>
      </c>
      <c r="K3822" s="11"/>
      <c r="L3822" s="11" t="s">
        <v>20</v>
      </c>
      <c r="M3822" s="11" t="s">
        <v>17</v>
      </c>
      <c r="N3822" s="11">
        <f t="shared" si="413"/>
        <v>0</v>
      </c>
      <c r="O3822" s="11">
        <f t="shared" si="414"/>
        <v>1</v>
      </c>
      <c r="P3822" s="11">
        <f t="shared" si="415"/>
        <v>0</v>
      </c>
      <c r="Q3822" s="11">
        <f t="shared" si="416"/>
        <v>0</v>
      </c>
      <c r="R3822" s="11">
        <f t="shared" si="417"/>
        <v>0</v>
      </c>
      <c r="S3822" s="11">
        <f t="shared" si="418"/>
        <v>0</v>
      </c>
      <c r="T3822" s="9">
        <f t="shared" si="419"/>
        <v>0</v>
      </c>
    </row>
    <row r="3823" spans="1:20" ht="15" customHeight="1" x14ac:dyDescent="0.75">
      <c r="A3823" s="10">
        <v>0</v>
      </c>
      <c r="B3823" s="11">
        <v>20000</v>
      </c>
      <c r="C3823" s="11">
        <v>23140</v>
      </c>
      <c r="D3823" s="11">
        <v>47548</v>
      </c>
      <c r="E3823" s="11">
        <v>1</v>
      </c>
      <c r="F3823" s="11"/>
      <c r="G3823" s="11"/>
      <c r="H3823" s="11">
        <v>322.00459581000001</v>
      </c>
      <c r="I3823" s="11"/>
      <c r="J3823" s="11">
        <v>24</v>
      </c>
      <c r="K3823" s="11">
        <v>35.459509615999998</v>
      </c>
      <c r="L3823" s="11" t="s">
        <v>20</v>
      </c>
      <c r="M3823" s="11" t="s">
        <v>14</v>
      </c>
      <c r="N3823" s="11">
        <f t="shared" si="413"/>
        <v>0</v>
      </c>
      <c r="O3823" s="11">
        <f t="shared" si="414"/>
        <v>0</v>
      </c>
      <c r="P3823" s="11">
        <f t="shared" si="415"/>
        <v>1</v>
      </c>
      <c r="Q3823" s="11">
        <f t="shared" si="416"/>
        <v>0</v>
      </c>
      <c r="R3823" s="11">
        <f t="shared" si="417"/>
        <v>0</v>
      </c>
      <c r="S3823" s="11">
        <f t="shared" si="418"/>
        <v>0</v>
      </c>
      <c r="T3823" s="9">
        <f t="shared" si="419"/>
        <v>0</v>
      </c>
    </row>
    <row r="3824" spans="1:20" ht="15" customHeight="1" x14ac:dyDescent="0.75">
      <c r="A3824" s="10">
        <v>0</v>
      </c>
      <c r="B3824" s="11">
        <v>20000</v>
      </c>
      <c r="C3824" s="11">
        <v>27782</v>
      </c>
      <c r="D3824" s="11">
        <v>58313</v>
      </c>
      <c r="E3824" s="11">
        <v>16</v>
      </c>
      <c r="F3824" s="11">
        <v>0</v>
      </c>
      <c r="G3824" s="11">
        <v>0</v>
      </c>
      <c r="H3824" s="11">
        <v>185.17063715</v>
      </c>
      <c r="I3824" s="11">
        <v>1</v>
      </c>
      <c r="J3824" s="11">
        <v>20</v>
      </c>
      <c r="K3824" s="11">
        <v>38.684806989999998</v>
      </c>
      <c r="L3824" s="11" t="s">
        <v>20</v>
      </c>
      <c r="M3824" s="11" t="s">
        <v>18</v>
      </c>
      <c r="N3824" s="11">
        <f t="shared" si="413"/>
        <v>0</v>
      </c>
      <c r="O3824" s="11">
        <f t="shared" si="414"/>
        <v>0</v>
      </c>
      <c r="P3824" s="11">
        <f t="shared" si="415"/>
        <v>0</v>
      </c>
      <c r="Q3824" s="11">
        <f t="shared" si="416"/>
        <v>0</v>
      </c>
      <c r="R3824" s="11">
        <f t="shared" si="417"/>
        <v>0</v>
      </c>
      <c r="S3824" s="11">
        <f t="shared" si="418"/>
        <v>1</v>
      </c>
      <c r="T3824" s="9">
        <f t="shared" si="419"/>
        <v>0</v>
      </c>
    </row>
    <row r="3825" spans="1:20" ht="15" customHeight="1" x14ac:dyDescent="0.75">
      <c r="A3825" s="10">
        <v>0</v>
      </c>
      <c r="B3825" s="11">
        <v>20000</v>
      </c>
      <c r="C3825" s="11"/>
      <c r="D3825" s="11">
        <v>78232</v>
      </c>
      <c r="E3825" s="11">
        <v>2</v>
      </c>
      <c r="F3825" s="11">
        <v>0</v>
      </c>
      <c r="G3825" s="11">
        <v>0</v>
      </c>
      <c r="H3825" s="11">
        <v>399.74188176000001</v>
      </c>
      <c r="I3825" s="11">
        <v>0</v>
      </c>
      <c r="J3825" s="11">
        <v>23</v>
      </c>
      <c r="K3825" s="11">
        <v>23.948854331</v>
      </c>
      <c r="L3825" s="11" t="s">
        <v>20</v>
      </c>
      <c r="M3825" s="11" t="s">
        <v>16</v>
      </c>
      <c r="N3825" s="11">
        <f t="shared" si="413"/>
        <v>0</v>
      </c>
      <c r="O3825" s="11">
        <f t="shared" si="414"/>
        <v>0</v>
      </c>
      <c r="P3825" s="11">
        <f t="shared" si="415"/>
        <v>0</v>
      </c>
      <c r="Q3825" s="11">
        <f t="shared" si="416"/>
        <v>0</v>
      </c>
      <c r="R3825" s="11">
        <f t="shared" si="417"/>
        <v>1</v>
      </c>
      <c r="S3825" s="11">
        <f t="shared" si="418"/>
        <v>0</v>
      </c>
      <c r="T3825" s="9">
        <f t="shared" si="419"/>
        <v>0</v>
      </c>
    </row>
    <row r="3826" spans="1:20" ht="15" customHeight="1" x14ac:dyDescent="0.75">
      <c r="A3826" s="10">
        <v>0</v>
      </c>
      <c r="B3826" s="11">
        <v>20000</v>
      </c>
      <c r="C3826" s="11">
        <v>22036</v>
      </c>
      <c r="D3826" s="11">
        <v>51068</v>
      </c>
      <c r="E3826" s="11">
        <v>25</v>
      </c>
      <c r="F3826" s="11">
        <v>0</v>
      </c>
      <c r="G3826" s="11">
        <v>2</v>
      </c>
      <c r="H3826" s="11">
        <v>210.71986666000001</v>
      </c>
      <c r="I3826" s="11">
        <v>0</v>
      </c>
      <c r="J3826" s="11">
        <v>25</v>
      </c>
      <c r="K3826" s="11">
        <v>29.160044509999999</v>
      </c>
      <c r="L3826" s="11" t="s">
        <v>20</v>
      </c>
      <c r="M3826" s="11" t="s">
        <v>14</v>
      </c>
      <c r="N3826" s="11">
        <f t="shared" si="413"/>
        <v>0</v>
      </c>
      <c r="O3826" s="11">
        <f t="shared" si="414"/>
        <v>0</v>
      </c>
      <c r="P3826" s="11">
        <f t="shared" si="415"/>
        <v>1</v>
      </c>
      <c r="Q3826" s="11">
        <f t="shared" si="416"/>
        <v>0</v>
      </c>
      <c r="R3826" s="11">
        <f t="shared" si="417"/>
        <v>0</v>
      </c>
      <c r="S3826" s="11">
        <f t="shared" si="418"/>
        <v>0</v>
      </c>
      <c r="T3826" s="9">
        <f t="shared" si="419"/>
        <v>0</v>
      </c>
    </row>
    <row r="3827" spans="1:20" ht="15" customHeight="1" x14ac:dyDescent="0.75">
      <c r="A3827" s="10">
        <v>0</v>
      </c>
      <c r="B3827" s="11">
        <v>20000</v>
      </c>
      <c r="C3827" s="11">
        <v>28440</v>
      </c>
      <c r="D3827" s="11">
        <v>91704</v>
      </c>
      <c r="E3827" s="11">
        <v>10</v>
      </c>
      <c r="F3827" s="11">
        <v>0</v>
      </c>
      <c r="G3827" s="11">
        <v>0</v>
      </c>
      <c r="H3827" s="11">
        <v>143.63743879</v>
      </c>
      <c r="I3827" s="11">
        <v>0</v>
      </c>
      <c r="J3827" s="11">
        <v>20</v>
      </c>
      <c r="K3827" s="11">
        <v>30.206893343000001</v>
      </c>
      <c r="L3827" s="11" t="s">
        <v>20</v>
      </c>
      <c r="M3827" s="11" t="s">
        <v>18</v>
      </c>
      <c r="N3827" s="11">
        <f t="shared" si="413"/>
        <v>0</v>
      </c>
      <c r="O3827" s="11">
        <f t="shared" si="414"/>
        <v>0</v>
      </c>
      <c r="P3827" s="11">
        <f t="shared" si="415"/>
        <v>0</v>
      </c>
      <c r="Q3827" s="11">
        <f t="shared" si="416"/>
        <v>0</v>
      </c>
      <c r="R3827" s="11">
        <f t="shared" si="417"/>
        <v>0</v>
      </c>
      <c r="S3827" s="11">
        <f t="shared" si="418"/>
        <v>1</v>
      </c>
      <c r="T3827" s="9">
        <f t="shared" si="419"/>
        <v>0</v>
      </c>
    </row>
    <row r="3828" spans="1:20" ht="15" customHeight="1" x14ac:dyDescent="0.75">
      <c r="A3828" s="10">
        <v>0</v>
      </c>
      <c r="B3828" s="11">
        <v>20000</v>
      </c>
      <c r="C3828" s="11">
        <v>9722</v>
      </c>
      <c r="D3828" s="11">
        <v>173518</v>
      </c>
      <c r="E3828" s="11">
        <v>21</v>
      </c>
      <c r="F3828" s="11">
        <v>0</v>
      </c>
      <c r="G3828" s="11">
        <v>0</v>
      </c>
      <c r="H3828" s="11">
        <v>89.211954836000004</v>
      </c>
      <c r="I3828" s="11">
        <v>2</v>
      </c>
      <c r="J3828" s="11">
        <v>20</v>
      </c>
      <c r="K3828" s="11">
        <v>31.120877405000002</v>
      </c>
      <c r="L3828" s="11" t="s">
        <v>13</v>
      </c>
      <c r="M3828" s="11" t="s">
        <v>17</v>
      </c>
      <c r="N3828" s="11">
        <f t="shared" si="413"/>
        <v>1</v>
      </c>
      <c r="O3828" s="11">
        <f t="shared" si="414"/>
        <v>1</v>
      </c>
      <c r="P3828" s="11">
        <f t="shared" si="415"/>
        <v>0</v>
      </c>
      <c r="Q3828" s="11">
        <f t="shared" si="416"/>
        <v>0</v>
      </c>
      <c r="R3828" s="11">
        <f t="shared" si="417"/>
        <v>0</v>
      </c>
      <c r="S3828" s="11">
        <f t="shared" si="418"/>
        <v>0</v>
      </c>
      <c r="T3828" s="9">
        <f t="shared" si="419"/>
        <v>89.211954836000004</v>
      </c>
    </row>
    <row r="3829" spans="1:20" ht="15" customHeight="1" x14ac:dyDescent="0.75">
      <c r="A3829" s="10">
        <v>0</v>
      </c>
      <c r="B3829" s="11">
        <v>20000</v>
      </c>
      <c r="C3829" s="11">
        <v>105422</v>
      </c>
      <c r="D3829" s="11">
        <v>146613</v>
      </c>
      <c r="E3829" s="11"/>
      <c r="F3829" s="11"/>
      <c r="G3829" s="11"/>
      <c r="H3829" s="11"/>
      <c r="I3829" s="11"/>
      <c r="J3829" s="11"/>
      <c r="K3829" s="11">
        <v>38.039855031000002</v>
      </c>
      <c r="L3829" s="11" t="s">
        <v>13</v>
      </c>
      <c r="M3829" s="11"/>
      <c r="N3829" s="11">
        <f t="shared" si="413"/>
        <v>1</v>
      </c>
      <c r="O3829" s="11">
        <f t="shared" si="414"/>
        <v>0</v>
      </c>
      <c r="P3829" s="11">
        <f t="shared" si="415"/>
        <v>0</v>
      </c>
      <c r="Q3829" s="11">
        <f t="shared" si="416"/>
        <v>0</v>
      </c>
      <c r="R3829" s="11">
        <f t="shared" si="417"/>
        <v>0</v>
      </c>
      <c r="S3829" s="11">
        <f t="shared" si="418"/>
        <v>0</v>
      </c>
      <c r="T3829" s="9">
        <f t="shared" si="419"/>
        <v>0</v>
      </c>
    </row>
    <row r="3830" spans="1:20" ht="15" customHeight="1" x14ac:dyDescent="0.75">
      <c r="A3830" s="10">
        <v>0</v>
      </c>
      <c r="B3830" s="11">
        <v>20000</v>
      </c>
      <c r="C3830" s="11"/>
      <c r="D3830" s="11">
        <v>26507</v>
      </c>
      <c r="E3830" s="11">
        <v>7</v>
      </c>
      <c r="F3830" s="11">
        <v>0</v>
      </c>
      <c r="G3830" s="11">
        <v>0</v>
      </c>
      <c r="H3830" s="11">
        <v>92.426673816999994</v>
      </c>
      <c r="I3830" s="11">
        <v>1</v>
      </c>
      <c r="J3830" s="11">
        <v>19</v>
      </c>
      <c r="K3830" s="11">
        <v>20.683740382</v>
      </c>
      <c r="L3830" s="11" t="s">
        <v>20</v>
      </c>
      <c r="M3830" s="11" t="s">
        <v>18</v>
      </c>
      <c r="N3830" s="11">
        <f t="shared" si="413"/>
        <v>0</v>
      </c>
      <c r="O3830" s="11">
        <f t="shared" si="414"/>
        <v>0</v>
      </c>
      <c r="P3830" s="11">
        <f t="shared" si="415"/>
        <v>0</v>
      </c>
      <c r="Q3830" s="11">
        <f t="shared" si="416"/>
        <v>0</v>
      </c>
      <c r="R3830" s="11">
        <f t="shared" si="417"/>
        <v>0</v>
      </c>
      <c r="S3830" s="11">
        <f t="shared" si="418"/>
        <v>1</v>
      </c>
      <c r="T3830" s="9">
        <f t="shared" si="419"/>
        <v>0</v>
      </c>
    </row>
    <row r="3831" spans="1:20" ht="15" customHeight="1" x14ac:dyDescent="0.75">
      <c r="A3831" s="10">
        <v>0</v>
      </c>
      <c r="B3831" s="11">
        <v>20000</v>
      </c>
      <c r="C3831" s="11"/>
      <c r="D3831" s="11">
        <v>130063</v>
      </c>
      <c r="E3831" s="11">
        <v>2</v>
      </c>
      <c r="F3831" s="11">
        <v>0</v>
      </c>
      <c r="G3831" s="11">
        <v>0</v>
      </c>
      <c r="H3831" s="11">
        <v>323.90195474000001</v>
      </c>
      <c r="I3831" s="11">
        <v>2</v>
      </c>
      <c r="J3831" s="11">
        <v>21</v>
      </c>
      <c r="K3831" s="11">
        <v>32.314419377999997</v>
      </c>
      <c r="L3831" s="11" t="s">
        <v>13</v>
      </c>
      <c r="M3831" s="11" t="s">
        <v>14</v>
      </c>
      <c r="N3831" s="11">
        <f t="shared" si="413"/>
        <v>1</v>
      </c>
      <c r="O3831" s="11">
        <f t="shared" si="414"/>
        <v>0</v>
      </c>
      <c r="P3831" s="11">
        <f t="shared" si="415"/>
        <v>1</v>
      </c>
      <c r="Q3831" s="11">
        <f t="shared" si="416"/>
        <v>0</v>
      </c>
      <c r="R3831" s="11">
        <f t="shared" si="417"/>
        <v>0</v>
      </c>
      <c r="S3831" s="11">
        <f t="shared" si="418"/>
        <v>0</v>
      </c>
      <c r="T3831" s="9">
        <f t="shared" si="419"/>
        <v>323.90195474000001</v>
      </c>
    </row>
    <row r="3832" spans="1:20" ht="15" customHeight="1" x14ac:dyDescent="0.75">
      <c r="A3832" s="10">
        <v>0</v>
      </c>
      <c r="B3832" s="11">
        <v>20000</v>
      </c>
      <c r="C3832" s="11">
        <v>129682</v>
      </c>
      <c r="D3832" s="11">
        <v>180746</v>
      </c>
      <c r="E3832" s="11">
        <v>24</v>
      </c>
      <c r="F3832" s="11"/>
      <c r="G3832" s="11">
        <v>4</v>
      </c>
      <c r="H3832" s="11">
        <v>322.20025857000002</v>
      </c>
      <c r="I3832" s="11">
        <v>0</v>
      </c>
      <c r="J3832" s="11">
        <v>27</v>
      </c>
      <c r="K3832" s="11">
        <v>30.891171386</v>
      </c>
      <c r="L3832" s="11"/>
      <c r="M3832" s="11" t="s">
        <v>17</v>
      </c>
      <c r="N3832" s="11">
        <f t="shared" si="413"/>
        <v>0</v>
      </c>
      <c r="O3832" s="11">
        <f t="shared" si="414"/>
        <v>1</v>
      </c>
      <c r="P3832" s="11">
        <f t="shared" si="415"/>
        <v>0</v>
      </c>
      <c r="Q3832" s="11">
        <f t="shared" si="416"/>
        <v>0</v>
      </c>
      <c r="R3832" s="11">
        <f t="shared" si="417"/>
        <v>0</v>
      </c>
      <c r="S3832" s="11">
        <f t="shared" si="418"/>
        <v>0</v>
      </c>
      <c r="T3832" s="9">
        <f t="shared" si="419"/>
        <v>0</v>
      </c>
    </row>
    <row r="3833" spans="1:20" ht="15" customHeight="1" x14ac:dyDescent="0.75">
      <c r="A3833" s="10">
        <v>0</v>
      </c>
      <c r="B3833" s="11">
        <v>20100</v>
      </c>
      <c r="C3833" s="11">
        <v>78915</v>
      </c>
      <c r="D3833" s="11">
        <v>119400</v>
      </c>
      <c r="E3833" s="11">
        <v>18</v>
      </c>
      <c r="F3833" s="11">
        <v>0</v>
      </c>
      <c r="G3833" s="11">
        <v>0</v>
      </c>
      <c r="H3833" s="11">
        <v>232.82670618</v>
      </c>
      <c r="I3833" s="11">
        <v>4</v>
      </c>
      <c r="J3833" s="11">
        <v>30</v>
      </c>
      <c r="K3833" s="11">
        <v>36.648679723000001</v>
      </c>
      <c r="L3833" s="11" t="s">
        <v>20</v>
      </c>
      <c r="M3833" s="11" t="s">
        <v>17</v>
      </c>
      <c r="N3833" s="11">
        <f t="shared" si="413"/>
        <v>0</v>
      </c>
      <c r="O3833" s="11">
        <f t="shared" si="414"/>
        <v>1</v>
      </c>
      <c r="P3833" s="11">
        <f t="shared" si="415"/>
        <v>0</v>
      </c>
      <c r="Q3833" s="11">
        <f t="shared" si="416"/>
        <v>0</v>
      </c>
      <c r="R3833" s="11">
        <f t="shared" si="417"/>
        <v>0</v>
      </c>
      <c r="S3833" s="11">
        <f t="shared" si="418"/>
        <v>0</v>
      </c>
      <c r="T3833" s="9">
        <f t="shared" si="419"/>
        <v>0</v>
      </c>
    </row>
    <row r="3834" spans="1:20" ht="15" customHeight="1" x14ac:dyDescent="0.75">
      <c r="A3834" s="10">
        <v>0</v>
      </c>
      <c r="B3834" s="11">
        <v>20100</v>
      </c>
      <c r="C3834" s="11">
        <v>74013</v>
      </c>
      <c r="D3834" s="11">
        <v>106578</v>
      </c>
      <c r="E3834" s="11">
        <v>13</v>
      </c>
      <c r="F3834" s="11">
        <v>1</v>
      </c>
      <c r="G3834" s="11">
        <v>0</v>
      </c>
      <c r="H3834" s="11">
        <v>164.44581131999999</v>
      </c>
      <c r="I3834" s="11">
        <v>0</v>
      </c>
      <c r="J3834" s="11">
        <v>27</v>
      </c>
      <c r="K3834" s="11">
        <v>33.916244151000001</v>
      </c>
      <c r="L3834" s="11" t="s">
        <v>13</v>
      </c>
      <c r="M3834" s="11" t="s">
        <v>17</v>
      </c>
      <c r="N3834" s="11">
        <f t="shared" si="413"/>
        <v>1</v>
      </c>
      <c r="O3834" s="11">
        <f t="shared" si="414"/>
        <v>1</v>
      </c>
      <c r="P3834" s="11">
        <f t="shared" si="415"/>
        <v>0</v>
      </c>
      <c r="Q3834" s="11">
        <f t="shared" si="416"/>
        <v>0</v>
      </c>
      <c r="R3834" s="11">
        <f t="shared" si="417"/>
        <v>0</v>
      </c>
      <c r="S3834" s="11">
        <f t="shared" si="418"/>
        <v>0</v>
      </c>
      <c r="T3834" s="9">
        <f t="shared" si="419"/>
        <v>164.44581131999999</v>
      </c>
    </row>
    <row r="3835" spans="1:20" ht="15" customHeight="1" x14ac:dyDescent="0.75">
      <c r="A3835" s="10">
        <v>0</v>
      </c>
      <c r="B3835" s="11">
        <v>20100</v>
      </c>
      <c r="C3835" s="11">
        <v>14749</v>
      </c>
      <c r="D3835" s="11">
        <v>74584</v>
      </c>
      <c r="E3835" s="11"/>
      <c r="F3835" s="11">
        <v>0</v>
      </c>
      <c r="G3835" s="11">
        <v>0</v>
      </c>
      <c r="H3835" s="11">
        <v>252.60593155000001</v>
      </c>
      <c r="I3835" s="11">
        <v>0</v>
      </c>
      <c r="J3835" s="11">
        <v>22</v>
      </c>
      <c r="K3835" s="11">
        <v>38.801877068000003</v>
      </c>
      <c r="L3835" s="11" t="s">
        <v>20</v>
      </c>
      <c r="M3835" s="11" t="s">
        <v>15</v>
      </c>
      <c r="N3835" s="11">
        <f t="shared" si="413"/>
        <v>0</v>
      </c>
      <c r="O3835" s="11">
        <f t="shared" si="414"/>
        <v>0</v>
      </c>
      <c r="P3835" s="11">
        <f t="shared" si="415"/>
        <v>0</v>
      </c>
      <c r="Q3835" s="11">
        <f t="shared" si="416"/>
        <v>1</v>
      </c>
      <c r="R3835" s="11">
        <f t="shared" si="417"/>
        <v>0</v>
      </c>
      <c r="S3835" s="11">
        <f t="shared" si="418"/>
        <v>0</v>
      </c>
      <c r="T3835" s="9">
        <f t="shared" si="419"/>
        <v>0</v>
      </c>
    </row>
    <row r="3836" spans="1:20" ht="15" customHeight="1" x14ac:dyDescent="0.75">
      <c r="A3836" s="10">
        <v>0</v>
      </c>
      <c r="B3836" s="11">
        <v>20100</v>
      </c>
      <c r="C3836" s="11">
        <v>38614</v>
      </c>
      <c r="D3836" s="11">
        <v>56295</v>
      </c>
      <c r="E3836" s="11">
        <v>3</v>
      </c>
      <c r="F3836" s="11">
        <v>1</v>
      </c>
      <c r="G3836" s="11"/>
      <c r="H3836" s="11">
        <v>132.61652146</v>
      </c>
      <c r="I3836" s="11"/>
      <c r="J3836" s="11">
        <v>11</v>
      </c>
      <c r="K3836" s="11">
        <v>25.792653495</v>
      </c>
      <c r="L3836" s="11" t="s">
        <v>13</v>
      </c>
      <c r="M3836" s="11" t="s">
        <v>19</v>
      </c>
      <c r="N3836" s="11">
        <f t="shared" si="413"/>
        <v>1</v>
      </c>
      <c r="O3836" s="11">
        <f t="shared" si="414"/>
        <v>0</v>
      </c>
      <c r="P3836" s="11">
        <f t="shared" si="415"/>
        <v>0</v>
      </c>
      <c r="Q3836" s="11">
        <f t="shared" si="416"/>
        <v>0</v>
      </c>
      <c r="R3836" s="11">
        <f t="shared" si="417"/>
        <v>0</v>
      </c>
      <c r="S3836" s="11">
        <f t="shared" si="418"/>
        <v>0</v>
      </c>
      <c r="T3836" s="9">
        <f t="shared" si="419"/>
        <v>132.61652146</v>
      </c>
    </row>
    <row r="3837" spans="1:20" ht="15" customHeight="1" x14ac:dyDescent="0.75">
      <c r="A3837" s="10">
        <v>0</v>
      </c>
      <c r="B3837" s="11">
        <v>20100</v>
      </c>
      <c r="C3837" s="11">
        <v>20153</v>
      </c>
      <c r="D3837" s="11">
        <v>94279</v>
      </c>
      <c r="E3837" s="11">
        <v>21</v>
      </c>
      <c r="F3837" s="11">
        <v>0</v>
      </c>
      <c r="G3837" s="11">
        <v>0</v>
      </c>
      <c r="H3837" s="11">
        <v>227.18251723</v>
      </c>
      <c r="I3837" s="11">
        <v>2</v>
      </c>
      <c r="J3837" s="11">
        <v>40</v>
      </c>
      <c r="K3837" s="11">
        <v>36.696630096</v>
      </c>
      <c r="L3837" s="11" t="s">
        <v>20</v>
      </c>
      <c r="M3837" s="11" t="s">
        <v>14</v>
      </c>
      <c r="N3837" s="11">
        <f t="shared" si="413"/>
        <v>0</v>
      </c>
      <c r="O3837" s="11">
        <f t="shared" si="414"/>
        <v>0</v>
      </c>
      <c r="P3837" s="11">
        <f t="shared" si="415"/>
        <v>1</v>
      </c>
      <c r="Q3837" s="11">
        <f t="shared" si="416"/>
        <v>0</v>
      </c>
      <c r="R3837" s="11">
        <f t="shared" si="417"/>
        <v>0</v>
      </c>
      <c r="S3837" s="11">
        <f t="shared" si="418"/>
        <v>0</v>
      </c>
      <c r="T3837" s="9">
        <f t="shared" si="419"/>
        <v>0</v>
      </c>
    </row>
    <row r="3838" spans="1:20" ht="15" customHeight="1" x14ac:dyDescent="0.75">
      <c r="A3838" s="10">
        <v>0</v>
      </c>
      <c r="B3838" s="11">
        <v>20100</v>
      </c>
      <c r="C3838" s="11"/>
      <c r="D3838" s="11">
        <v>22971</v>
      </c>
      <c r="E3838" s="11">
        <v>5</v>
      </c>
      <c r="F3838" s="11">
        <v>0</v>
      </c>
      <c r="G3838" s="11">
        <v>0</v>
      </c>
      <c r="H3838" s="11">
        <v>102.72665449</v>
      </c>
      <c r="I3838" s="11">
        <v>1</v>
      </c>
      <c r="J3838" s="11">
        <v>18</v>
      </c>
      <c r="K3838" s="11">
        <v>18.507802639000001</v>
      </c>
      <c r="L3838" s="11" t="s">
        <v>20</v>
      </c>
      <c r="M3838" s="11" t="s">
        <v>18</v>
      </c>
      <c r="N3838" s="11">
        <f t="shared" si="413"/>
        <v>0</v>
      </c>
      <c r="O3838" s="11">
        <f t="shared" si="414"/>
        <v>0</v>
      </c>
      <c r="P3838" s="11">
        <f t="shared" si="415"/>
        <v>0</v>
      </c>
      <c r="Q3838" s="11">
        <f t="shared" si="416"/>
        <v>0</v>
      </c>
      <c r="R3838" s="11">
        <f t="shared" si="417"/>
        <v>0</v>
      </c>
      <c r="S3838" s="11">
        <f t="shared" si="418"/>
        <v>1</v>
      </c>
      <c r="T3838" s="9">
        <f t="shared" si="419"/>
        <v>0</v>
      </c>
    </row>
    <row r="3839" spans="1:20" ht="15" customHeight="1" x14ac:dyDescent="0.75">
      <c r="A3839" s="10">
        <v>0</v>
      </c>
      <c r="B3839" s="11">
        <v>20100</v>
      </c>
      <c r="C3839" s="11">
        <v>70491</v>
      </c>
      <c r="D3839" s="11">
        <v>100797</v>
      </c>
      <c r="E3839" s="11"/>
      <c r="F3839" s="11">
        <v>2</v>
      </c>
      <c r="G3839" s="11">
        <v>0</v>
      </c>
      <c r="H3839" s="11">
        <v>247.03727185</v>
      </c>
      <c r="I3839" s="11">
        <v>2</v>
      </c>
      <c r="J3839" s="11">
        <v>14</v>
      </c>
      <c r="K3839" s="11">
        <v>40.272149382000002</v>
      </c>
      <c r="L3839" s="11" t="s">
        <v>20</v>
      </c>
      <c r="M3839" s="11" t="s">
        <v>14</v>
      </c>
      <c r="N3839" s="11">
        <f t="shared" si="413"/>
        <v>0</v>
      </c>
      <c r="O3839" s="11">
        <f t="shared" si="414"/>
        <v>0</v>
      </c>
      <c r="P3839" s="11">
        <f t="shared" si="415"/>
        <v>1</v>
      </c>
      <c r="Q3839" s="11">
        <f t="shared" si="416"/>
        <v>0</v>
      </c>
      <c r="R3839" s="11">
        <f t="shared" si="417"/>
        <v>0</v>
      </c>
      <c r="S3839" s="11">
        <f t="shared" si="418"/>
        <v>0</v>
      </c>
      <c r="T3839" s="9">
        <f t="shared" si="419"/>
        <v>0</v>
      </c>
    </row>
    <row r="3840" spans="1:20" ht="15" customHeight="1" x14ac:dyDescent="0.75">
      <c r="A3840" s="10">
        <v>1</v>
      </c>
      <c r="B3840" s="11">
        <v>20100</v>
      </c>
      <c r="C3840" s="11">
        <v>16755</v>
      </c>
      <c r="D3840" s="11">
        <v>29412</v>
      </c>
      <c r="E3840" s="11">
        <v>3</v>
      </c>
      <c r="F3840" s="11">
        <v>1</v>
      </c>
      <c r="G3840" s="11">
        <v>0</v>
      </c>
      <c r="H3840" s="11">
        <v>62.050110801000002</v>
      </c>
      <c r="I3840" s="11">
        <v>2</v>
      </c>
      <c r="J3840" s="11">
        <v>21</v>
      </c>
      <c r="K3840" s="11">
        <v>58.132182899</v>
      </c>
      <c r="L3840" s="11" t="s">
        <v>13</v>
      </c>
      <c r="M3840" s="11" t="s">
        <v>14</v>
      </c>
      <c r="N3840" s="11">
        <f t="shared" si="413"/>
        <v>1</v>
      </c>
      <c r="O3840" s="11">
        <f t="shared" si="414"/>
        <v>0</v>
      </c>
      <c r="P3840" s="11">
        <f t="shared" si="415"/>
        <v>1</v>
      </c>
      <c r="Q3840" s="11">
        <f t="shared" si="416"/>
        <v>0</v>
      </c>
      <c r="R3840" s="11">
        <f t="shared" si="417"/>
        <v>0</v>
      </c>
      <c r="S3840" s="11">
        <f t="shared" si="418"/>
        <v>0</v>
      </c>
      <c r="T3840" s="9">
        <f t="shared" si="419"/>
        <v>62.050110801000002</v>
      </c>
    </row>
    <row r="3841" spans="1:20" ht="15" customHeight="1" x14ac:dyDescent="0.75">
      <c r="A3841" s="10">
        <v>1</v>
      </c>
      <c r="B3841" s="11">
        <v>20100</v>
      </c>
      <c r="C3841" s="11">
        <v>54098</v>
      </c>
      <c r="D3841" s="11">
        <v>88939</v>
      </c>
      <c r="E3841" s="11"/>
      <c r="F3841" s="11"/>
      <c r="G3841" s="11"/>
      <c r="H3841" s="11"/>
      <c r="I3841" s="11"/>
      <c r="J3841" s="11"/>
      <c r="K3841" s="11"/>
      <c r="L3841" s="11"/>
      <c r="M3841" s="11"/>
      <c r="N3841" s="11">
        <f t="shared" si="413"/>
        <v>0</v>
      </c>
      <c r="O3841" s="11">
        <f t="shared" si="414"/>
        <v>0</v>
      </c>
      <c r="P3841" s="11">
        <f t="shared" si="415"/>
        <v>0</v>
      </c>
      <c r="Q3841" s="11">
        <f t="shared" si="416"/>
        <v>0</v>
      </c>
      <c r="R3841" s="11">
        <f t="shared" si="417"/>
        <v>0</v>
      </c>
      <c r="S3841" s="11">
        <f t="shared" si="418"/>
        <v>0</v>
      </c>
      <c r="T3841" s="9">
        <f t="shared" si="419"/>
        <v>0</v>
      </c>
    </row>
    <row r="3842" spans="1:20" ht="15" customHeight="1" x14ac:dyDescent="0.75">
      <c r="A3842" s="10">
        <v>0</v>
      </c>
      <c r="B3842" s="11">
        <v>20100</v>
      </c>
      <c r="C3842" s="11">
        <v>62661</v>
      </c>
      <c r="D3842" s="11">
        <v>87329</v>
      </c>
      <c r="E3842" s="11">
        <v>18</v>
      </c>
      <c r="F3842" s="11">
        <v>0</v>
      </c>
      <c r="G3842" s="11">
        <v>0</v>
      </c>
      <c r="H3842" s="11">
        <v>198.34134329</v>
      </c>
      <c r="I3842" s="11">
        <v>0</v>
      </c>
      <c r="J3842" s="11">
        <v>22</v>
      </c>
      <c r="K3842" s="11">
        <v>32.838178169999999</v>
      </c>
      <c r="L3842" s="11" t="s">
        <v>20</v>
      </c>
      <c r="M3842" s="11" t="s">
        <v>14</v>
      </c>
      <c r="N3842" s="11">
        <f t="shared" si="413"/>
        <v>0</v>
      </c>
      <c r="O3842" s="11">
        <f t="shared" si="414"/>
        <v>0</v>
      </c>
      <c r="P3842" s="11">
        <f t="shared" si="415"/>
        <v>1</v>
      </c>
      <c r="Q3842" s="11">
        <f t="shared" si="416"/>
        <v>0</v>
      </c>
      <c r="R3842" s="11">
        <f t="shared" si="417"/>
        <v>0</v>
      </c>
      <c r="S3842" s="11">
        <f t="shared" si="418"/>
        <v>0</v>
      </c>
      <c r="T3842" s="9">
        <f t="shared" si="419"/>
        <v>0</v>
      </c>
    </row>
    <row r="3843" spans="1:20" ht="15" customHeight="1" x14ac:dyDescent="0.75">
      <c r="A3843" s="10">
        <v>0</v>
      </c>
      <c r="B3843" s="11">
        <v>20100</v>
      </c>
      <c r="C3843" s="11">
        <v>36486</v>
      </c>
      <c r="D3843" s="11">
        <v>46883</v>
      </c>
      <c r="E3843" s="11">
        <v>3</v>
      </c>
      <c r="F3843" s="11">
        <v>0</v>
      </c>
      <c r="G3843" s="11"/>
      <c r="H3843" s="11">
        <v>117.78337902</v>
      </c>
      <c r="I3843" s="11"/>
      <c r="J3843" s="11">
        <v>10</v>
      </c>
      <c r="K3843" s="11">
        <v>24.851456756000001</v>
      </c>
      <c r="L3843" s="11" t="s">
        <v>13</v>
      </c>
      <c r="M3843" s="11" t="s">
        <v>19</v>
      </c>
      <c r="N3843" s="11">
        <f t="shared" ref="N3843:N3906" si="420">IF(L3843="HomeImp",1,0)</f>
        <v>1</v>
      </c>
      <c r="O3843" s="11">
        <f t="shared" ref="O3843:O3906" si="421">IF(M3843="Mgr",1,0)</f>
        <v>0</v>
      </c>
      <c r="P3843" s="11">
        <f t="shared" ref="P3843:P3906" si="422">IF(M3843="Other",1,0)</f>
        <v>0</v>
      </c>
      <c r="Q3843" s="11">
        <f t="shared" ref="Q3843:Q3906" si="423">IF(M3843="Office",1,0)</f>
        <v>0</v>
      </c>
      <c r="R3843" s="11">
        <f t="shared" ref="R3843:R3906" si="424">IF(M3843="Sales",1,0)</f>
        <v>0</v>
      </c>
      <c r="S3843" s="11">
        <f t="shared" ref="S3843:S3906" si="425">IF(M3843="ProfExe",1,0)</f>
        <v>0</v>
      </c>
      <c r="T3843" s="9">
        <f t="shared" ref="T3843:T3906" si="426">H3843*N3843</f>
        <v>117.78337902</v>
      </c>
    </row>
    <row r="3844" spans="1:20" ht="15" customHeight="1" x14ac:dyDescent="0.75">
      <c r="A3844" s="10">
        <v>0</v>
      </c>
      <c r="B3844" s="11">
        <v>20100</v>
      </c>
      <c r="C3844" s="11">
        <v>54257</v>
      </c>
      <c r="D3844" s="11">
        <v>68830</v>
      </c>
      <c r="E3844" s="11">
        <v>10</v>
      </c>
      <c r="F3844" s="11">
        <v>0</v>
      </c>
      <c r="G3844" s="11">
        <v>0</v>
      </c>
      <c r="H3844" s="11">
        <v>201.05642040999999</v>
      </c>
      <c r="I3844" s="11">
        <v>0</v>
      </c>
      <c r="J3844" s="11">
        <v>41</v>
      </c>
      <c r="K3844" s="11">
        <v>37.180181308999998</v>
      </c>
      <c r="L3844" s="11" t="s">
        <v>20</v>
      </c>
      <c r="M3844" s="11" t="s">
        <v>18</v>
      </c>
      <c r="N3844" s="11">
        <f t="shared" si="420"/>
        <v>0</v>
      </c>
      <c r="O3844" s="11">
        <f t="shared" si="421"/>
        <v>0</v>
      </c>
      <c r="P3844" s="11">
        <f t="shared" si="422"/>
        <v>0</v>
      </c>
      <c r="Q3844" s="11">
        <f t="shared" si="423"/>
        <v>0</v>
      </c>
      <c r="R3844" s="11">
        <f t="shared" si="424"/>
        <v>0</v>
      </c>
      <c r="S3844" s="11">
        <f t="shared" si="425"/>
        <v>1</v>
      </c>
      <c r="T3844" s="9">
        <f t="shared" si="426"/>
        <v>0</v>
      </c>
    </row>
    <row r="3845" spans="1:20" ht="15" customHeight="1" x14ac:dyDescent="0.75">
      <c r="A3845" s="10">
        <v>0</v>
      </c>
      <c r="B3845" s="11">
        <v>20100</v>
      </c>
      <c r="C3845" s="11">
        <v>45764</v>
      </c>
      <c r="D3845" s="11">
        <v>79967</v>
      </c>
      <c r="E3845" s="11"/>
      <c r="F3845" s="11"/>
      <c r="G3845" s="11"/>
      <c r="H3845" s="11"/>
      <c r="I3845" s="11"/>
      <c r="J3845" s="11"/>
      <c r="K3845" s="11">
        <v>38.647727906999997</v>
      </c>
      <c r="L3845" s="11"/>
      <c r="M3845" s="11"/>
      <c r="N3845" s="11">
        <f t="shared" si="420"/>
        <v>0</v>
      </c>
      <c r="O3845" s="11">
        <f t="shared" si="421"/>
        <v>0</v>
      </c>
      <c r="P3845" s="11">
        <f t="shared" si="422"/>
        <v>0</v>
      </c>
      <c r="Q3845" s="11">
        <f t="shared" si="423"/>
        <v>0</v>
      </c>
      <c r="R3845" s="11">
        <f t="shared" si="424"/>
        <v>0</v>
      </c>
      <c r="S3845" s="11">
        <f t="shared" si="425"/>
        <v>0</v>
      </c>
      <c r="T3845" s="9">
        <f t="shared" si="426"/>
        <v>0</v>
      </c>
    </row>
    <row r="3846" spans="1:20" ht="15" customHeight="1" x14ac:dyDescent="0.75">
      <c r="A3846" s="10">
        <v>0</v>
      </c>
      <c r="B3846" s="11">
        <v>20100</v>
      </c>
      <c r="C3846" s="11">
        <v>59726</v>
      </c>
      <c r="D3846" s="11">
        <v>79982</v>
      </c>
      <c r="E3846" s="11">
        <v>8</v>
      </c>
      <c r="F3846" s="11">
        <v>1</v>
      </c>
      <c r="G3846" s="11">
        <v>0</v>
      </c>
      <c r="H3846" s="11">
        <v>74.210758655999996</v>
      </c>
      <c r="I3846" s="11">
        <v>2</v>
      </c>
      <c r="J3846" s="11">
        <v>28</v>
      </c>
      <c r="K3846" s="11">
        <v>36.846921784999999</v>
      </c>
      <c r="L3846" s="11" t="s">
        <v>20</v>
      </c>
      <c r="M3846" s="11" t="s">
        <v>17</v>
      </c>
      <c r="N3846" s="11">
        <f t="shared" si="420"/>
        <v>0</v>
      </c>
      <c r="O3846" s="11">
        <f t="shared" si="421"/>
        <v>1</v>
      </c>
      <c r="P3846" s="11">
        <f t="shared" si="422"/>
        <v>0</v>
      </c>
      <c r="Q3846" s="11">
        <f t="shared" si="423"/>
        <v>0</v>
      </c>
      <c r="R3846" s="11">
        <f t="shared" si="424"/>
        <v>0</v>
      </c>
      <c r="S3846" s="11">
        <f t="shared" si="425"/>
        <v>0</v>
      </c>
      <c r="T3846" s="9">
        <f t="shared" si="426"/>
        <v>0</v>
      </c>
    </row>
    <row r="3847" spans="1:20" ht="15" customHeight="1" x14ac:dyDescent="0.75">
      <c r="A3847" s="10">
        <v>0</v>
      </c>
      <c r="B3847" s="11">
        <v>20100</v>
      </c>
      <c r="C3847" s="11">
        <v>57192</v>
      </c>
      <c r="D3847" s="11">
        <v>82870</v>
      </c>
      <c r="E3847" s="11">
        <v>5</v>
      </c>
      <c r="F3847" s="11"/>
      <c r="G3847" s="11"/>
      <c r="H3847" s="11">
        <v>91.701436767999994</v>
      </c>
      <c r="I3847" s="11">
        <v>0</v>
      </c>
      <c r="J3847" s="11">
        <v>7</v>
      </c>
      <c r="K3847" s="11">
        <v>36.635230798999999</v>
      </c>
      <c r="L3847" s="11" t="s">
        <v>20</v>
      </c>
      <c r="M3847" s="11" t="s">
        <v>14</v>
      </c>
      <c r="N3847" s="11">
        <f t="shared" si="420"/>
        <v>0</v>
      </c>
      <c r="O3847" s="11">
        <f t="shared" si="421"/>
        <v>0</v>
      </c>
      <c r="P3847" s="11">
        <f t="shared" si="422"/>
        <v>1</v>
      </c>
      <c r="Q3847" s="11">
        <f t="shared" si="423"/>
        <v>0</v>
      </c>
      <c r="R3847" s="11">
        <f t="shared" si="424"/>
        <v>0</v>
      </c>
      <c r="S3847" s="11">
        <f t="shared" si="425"/>
        <v>0</v>
      </c>
      <c r="T3847" s="9">
        <f t="shared" si="426"/>
        <v>0</v>
      </c>
    </row>
    <row r="3848" spans="1:20" ht="15" customHeight="1" x14ac:dyDescent="0.75">
      <c r="A3848" s="10">
        <v>0</v>
      </c>
      <c r="B3848" s="11">
        <v>20100</v>
      </c>
      <c r="C3848" s="11">
        <v>104183</v>
      </c>
      <c r="D3848" s="11">
        <v>139637</v>
      </c>
      <c r="E3848" s="11">
        <v>10</v>
      </c>
      <c r="F3848" s="11">
        <v>0</v>
      </c>
      <c r="G3848" s="11">
        <v>0</v>
      </c>
      <c r="H3848" s="11">
        <v>162.00418077</v>
      </c>
      <c r="I3848" s="11">
        <v>1</v>
      </c>
      <c r="J3848" s="11">
        <v>23</v>
      </c>
      <c r="K3848" s="11">
        <v>34.624202812999997</v>
      </c>
      <c r="L3848" s="11" t="s">
        <v>13</v>
      </c>
      <c r="M3848" s="11" t="s">
        <v>18</v>
      </c>
      <c r="N3848" s="11">
        <f t="shared" si="420"/>
        <v>1</v>
      </c>
      <c r="O3848" s="11">
        <f t="shared" si="421"/>
        <v>0</v>
      </c>
      <c r="P3848" s="11">
        <f t="shared" si="422"/>
        <v>0</v>
      </c>
      <c r="Q3848" s="11">
        <f t="shared" si="423"/>
        <v>0</v>
      </c>
      <c r="R3848" s="11">
        <f t="shared" si="424"/>
        <v>0</v>
      </c>
      <c r="S3848" s="11">
        <f t="shared" si="425"/>
        <v>1</v>
      </c>
      <c r="T3848" s="9">
        <f t="shared" si="426"/>
        <v>162.00418077</v>
      </c>
    </row>
    <row r="3849" spans="1:20" ht="15" customHeight="1" x14ac:dyDescent="0.75">
      <c r="A3849" s="10">
        <v>0</v>
      </c>
      <c r="B3849" s="11">
        <v>20100</v>
      </c>
      <c r="C3849" s="11">
        <v>72775</v>
      </c>
      <c r="D3849" s="11">
        <v>102308</v>
      </c>
      <c r="E3849" s="11">
        <v>8</v>
      </c>
      <c r="F3849" s="11">
        <v>0</v>
      </c>
      <c r="G3849" s="11">
        <v>0</v>
      </c>
      <c r="H3849" s="11">
        <v>206.47884515999999</v>
      </c>
      <c r="I3849" s="11">
        <v>2</v>
      </c>
      <c r="J3849" s="11">
        <v>13</v>
      </c>
      <c r="K3849" s="11">
        <v>32.782971420999999</v>
      </c>
      <c r="L3849" s="11" t="s">
        <v>20</v>
      </c>
      <c r="M3849" s="11" t="s">
        <v>15</v>
      </c>
      <c r="N3849" s="11">
        <f t="shared" si="420"/>
        <v>0</v>
      </c>
      <c r="O3849" s="11">
        <f t="shared" si="421"/>
        <v>0</v>
      </c>
      <c r="P3849" s="11">
        <f t="shared" si="422"/>
        <v>0</v>
      </c>
      <c r="Q3849" s="11">
        <f t="shared" si="423"/>
        <v>1</v>
      </c>
      <c r="R3849" s="11">
        <f t="shared" si="424"/>
        <v>0</v>
      </c>
      <c r="S3849" s="11">
        <f t="shared" si="425"/>
        <v>0</v>
      </c>
      <c r="T3849" s="9">
        <f t="shared" si="426"/>
        <v>0</v>
      </c>
    </row>
    <row r="3850" spans="1:20" ht="15" customHeight="1" x14ac:dyDescent="0.75">
      <c r="A3850" s="10">
        <v>0</v>
      </c>
      <c r="B3850" s="11">
        <v>20100</v>
      </c>
      <c r="C3850" s="11">
        <v>171132</v>
      </c>
      <c r="D3850" s="11">
        <v>201214</v>
      </c>
      <c r="E3850" s="11">
        <v>11</v>
      </c>
      <c r="F3850" s="11">
        <v>0</v>
      </c>
      <c r="G3850" s="11">
        <v>0</v>
      </c>
      <c r="H3850" s="11">
        <v>250.92306961</v>
      </c>
      <c r="I3850" s="11">
        <v>0</v>
      </c>
      <c r="J3850" s="11">
        <v>38</v>
      </c>
      <c r="K3850" s="11">
        <v>25.965532663000001</v>
      </c>
      <c r="L3850" s="11" t="s">
        <v>20</v>
      </c>
      <c r="M3850" s="11" t="s">
        <v>18</v>
      </c>
      <c r="N3850" s="11">
        <f t="shared" si="420"/>
        <v>0</v>
      </c>
      <c r="O3850" s="11">
        <f t="shared" si="421"/>
        <v>0</v>
      </c>
      <c r="P3850" s="11">
        <f t="shared" si="422"/>
        <v>0</v>
      </c>
      <c r="Q3850" s="11">
        <f t="shared" si="423"/>
        <v>0</v>
      </c>
      <c r="R3850" s="11">
        <f t="shared" si="424"/>
        <v>0</v>
      </c>
      <c r="S3850" s="11">
        <f t="shared" si="425"/>
        <v>1</v>
      </c>
      <c r="T3850" s="9">
        <f t="shared" si="426"/>
        <v>0</v>
      </c>
    </row>
    <row r="3851" spans="1:20" ht="15" customHeight="1" x14ac:dyDescent="0.75">
      <c r="A3851" s="10">
        <v>0</v>
      </c>
      <c r="B3851" s="11">
        <v>20100</v>
      </c>
      <c r="C3851" s="11">
        <v>137009</v>
      </c>
      <c r="D3851" s="11">
        <v>286955</v>
      </c>
      <c r="E3851" s="11">
        <v>3</v>
      </c>
      <c r="F3851" s="11">
        <v>0</v>
      </c>
      <c r="G3851" s="11">
        <v>0</v>
      </c>
      <c r="H3851" s="11">
        <v>196.98411618</v>
      </c>
      <c r="I3851" s="11">
        <v>0</v>
      </c>
      <c r="J3851" s="11">
        <v>14</v>
      </c>
      <c r="K3851" s="11">
        <v>30.085350089999999</v>
      </c>
      <c r="L3851" s="11" t="s">
        <v>13</v>
      </c>
      <c r="M3851" s="11" t="s">
        <v>17</v>
      </c>
      <c r="N3851" s="11">
        <f t="shared" si="420"/>
        <v>1</v>
      </c>
      <c r="O3851" s="11">
        <f t="shared" si="421"/>
        <v>1</v>
      </c>
      <c r="P3851" s="11">
        <f t="shared" si="422"/>
        <v>0</v>
      </c>
      <c r="Q3851" s="11">
        <f t="shared" si="423"/>
        <v>0</v>
      </c>
      <c r="R3851" s="11">
        <f t="shared" si="424"/>
        <v>0</v>
      </c>
      <c r="S3851" s="11">
        <f t="shared" si="425"/>
        <v>0</v>
      </c>
      <c r="T3851" s="9">
        <f t="shared" si="426"/>
        <v>196.98411618</v>
      </c>
    </row>
    <row r="3852" spans="1:20" ht="15" customHeight="1" x14ac:dyDescent="0.75">
      <c r="A3852" s="10">
        <v>0</v>
      </c>
      <c r="B3852" s="11">
        <v>20100</v>
      </c>
      <c r="C3852" s="11">
        <v>84965</v>
      </c>
      <c r="D3852" s="11">
        <v>110676</v>
      </c>
      <c r="E3852" s="11">
        <v>18</v>
      </c>
      <c r="F3852" s="11">
        <v>0</v>
      </c>
      <c r="G3852" s="11">
        <v>0</v>
      </c>
      <c r="H3852" s="11">
        <v>244.02972997000001</v>
      </c>
      <c r="I3852" s="11">
        <v>5</v>
      </c>
      <c r="J3852" s="11">
        <v>30</v>
      </c>
      <c r="K3852" s="11">
        <v>38.627830219000003</v>
      </c>
      <c r="L3852" s="11" t="s">
        <v>20</v>
      </c>
      <c r="M3852" s="11" t="s">
        <v>17</v>
      </c>
      <c r="N3852" s="11">
        <f t="shared" si="420"/>
        <v>0</v>
      </c>
      <c r="O3852" s="11">
        <f t="shared" si="421"/>
        <v>1</v>
      </c>
      <c r="P3852" s="11">
        <f t="shared" si="422"/>
        <v>0</v>
      </c>
      <c r="Q3852" s="11">
        <f t="shared" si="423"/>
        <v>0</v>
      </c>
      <c r="R3852" s="11">
        <f t="shared" si="424"/>
        <v>0</v>
      </c>
      <c r="S3852" s="11">
        <f t="shared" si="425"/>
        <v>0</v>
      </c>
      <c r="T3852" s="9">
        <f t="shared" si="426"/>
        <v>0</v>
      </c>
    </row>
    <row r="3853" spans="1:20" ht="15" customHeight="1" x14ac:dyDescent="0.75">
      <c r="A3853" s="10">
        <v>0</v>
      </c>
      <c r="B3853" s="11">
        <v>20200</v>
      </c>
      <c r="C3853" s="11">
        <v>105278</v>
      </c>
      <c r="D3853" s="11">
        <v>180304</v>
      </c>
      <c r="E3853" s="11">
        <v>6</v>
      </c>
      <c r="F3853" s="11">
        <v>0</v>
      </c>
      <c r="G3853" s="11">
        <v>0</v>
      </c>
      <c r="H3853" s="11">
        <v>218.65781871999999</v>
      </c>
      <c r="I3853" s="11">
        <v>3</v>
      </c>
      <c r="J3853" s="11">
        <v>24</v>
      </c>
      <c r="K3853" s="11">
        <v>41.806763089999997</v>
      </c>
      <c r="L3853" s="11" t="s">
        <v>20</v>
      </c>
      <c r="M3853" s="11" t="s">
        <v>15</v>
      </c>
      <c r="N3853" s="11">
        <f t="shared" si="420"/>
        <v>0</v>
      </c>
      <c r="O3853" s="11">
        <f t="shared" si="421"/>
        <v>0</v>
      </c>
      <c r="P3853" s="11">
        <f t="shared" si="422"/>
        <v>0</v>
      </c>
      <c r="Q3853" s="11">
        <f t="shared" si="423"/>
        <v>1</v>
      </c>
      <c r="R3853" s="11">
        <f t="shared" si="424"/>
        <v>0</v>
      </c>
      <c r="S3853" s="11">
        <f t="shared" si="425"/>
        <v>0</v>
      </c>
      <c r="T3853" s="9">
        <f t="shared" si="426"/>
        <v>0</v>
      </c>
    </row>
    <row r="3854" spans="1:20" ht="15" customHeight="1" x14ac:dyDescent="0.75">
      <c r="A3854" s="10">
        <v>0</v>
      </c>
      <c r="B3854" s="11">
        <v>20200</v>
      </c>
      <c r="C3854" s="11">
        <v>9297</v>
      </c>
      <c r="D3854" s="11">
        <v>26699</v>
      </c>
      <c r="E3854" s="11"/>
      <c r="F3854" s="11">
        <v>0</v>
      </c>
      <c r="G3854" s="11">
        <v>0</v>
      </c>
      <c r="H3854" s="11">
        <v>55.705497287</v>
      </c>
      <c r="I3854" s="11">
        <v>2</v>
      </c>
      <c r="J3854" s="11">
        <v>18</v>
      </c>
      <c r="K3854" s="11">
        <v>41.718958391999998</v>
      </c>
      <c r="L3854" s="11" t="s">
        <v>20</v>
      </c>
      <c r="M3854" s="11" t="s">
        <v>14</v>
      </c>
      <c r="N3854" s="11">
        <f t="shared" si="420"/>
        <v>0</v>
      </c>
      <c r="O3854" s="11">
        <f t="shared" si="421"/>
        <v>0</v>
      </c>
      <c r="P3854" s="11">
        <f t="shared" si="422"/>
        <v>1</v>
      </c>
      <c r="Q3854" s="11">
        <f t="shared" si="423"/>
        <v>0</v>
      </c>
      <c r="R3854" s="11">
        <f t="shared" si="424"/>
        <v>0</v>
      </c>
      <c r="S3854" s="11">
        <f t="shared" si="425"/>
        <v>0</v>
      </c>
      <c r="T3854" s="9">
        <f t="shared" si="426"/>
        <v>0</v>
      </c>
    </row>
    <row r="3855" spans="1:20" ht="15" customHeight="1" x14ac:dyDescent="0.75">
      <c r="A3855" s="10">
        <v>0</v>
      </c>
      <c r="B3855" s="11">
        <v>20200</v>
      </c>
      <c r="C3855" s="11">
        <v>88020</v>
      </c>
      <c r="D3855" s="11">
        <v>139200</v>
      </c>
      <c r="E3855" s="11">
        <v>10</v>
      </c>
      <c r="F3855" s="11">
        <v>0</v>
      </c>
      <c r="G3855" s="11">
        <v>0</v>
      </c>
      <c r="H3855" s="11">
        <v>99.046402439999994</v>
      </c>
      <c r="I3855" s="11">
        <v>3</v>
      </c>
      <c r="J3855" s="11">
        <v>15</v>
      </c>
      <c r="K3855" s="11">
        <v>39.916957293999999</v>
      </c>
      <c r="L3855" s="11" t="s">
        <v>20</v>
      </c>
      <c r="M3855" s="11" t="s">
        <v>14</v>
      </c>
      <c r="N3855" s="11">
        <f t="shared" si="420"/>
        <v>0</v>
      </c>
      <c r="O3855" s="11">
        <f t="shared" si="421"/>
        <v>0</v>
      </c>
      <c r="P3855" s="11">
        <f t="shared" si="422"/>
        <v>1</v>
      </c>
      <c r="Q3855" s="11">
        <f t="shared" si="423"/>
        <v>0</v>
      </c>
      <c r="R3855" s="11">
        <f t="shared" si="424"/>
        <v>0</v>
      </c>
      <c r="S3855" s="11">
        <f t="shared" si="425"/>
        <v>0</v>
      </c>
      <c r="T3855" s="9">
        <f t="shared" si="426"/>
        <v>0</v>
      </c>
    </row>
    <row r="3856" spans="1:20" ht="15" customHeight="1" x14ac:dyDescent="0.75">
      <c r="A3856" s="10">
        <v>0</v>
      </c>
      <c r="B3856" s="11">
        <v>20200</v>
      </c>
      <c r="C3856" s="11">
        <v>25956</v>
      </c>
      <c r="D3856" s="11">
        <v>92553</v>
      </c>
      <c r="E3856" s="11">
        <v>7</v>
      </c>
      <c r="F3856" s="11">
        <v>0</v>
      </c>
      <c r="G3856" s="11">
        <v>0</v>
      </c>
      <c r="H3856" s="11">
        <v>156.2693203</v>
      </c>
      <c r="I3856" s="11">
        <v>0</v>
      </c>
      <c r="J3856" s="11">
        <v>21</v>
      </c>
      <c r="K3856" s="11">
        <v>28.290439503999998</v>
      </c>
      <c r="L3856" s="11" t="s">
        <v>20</v>
      </c>
      <c r="M3856" s="11" t="s">
        <v>18</v>
      </c>
      <c r="N3856" s="11">
        <f t="shared" si="420"/>
        <v>0</v>
      </c>
      <c r="O3856" s="11">
        <f t="shared" si="421"/>
        <v>0</v>
      </c>
      <c r="P3856" s="11">
        <f t="shared" si="422"/>
        <v>0</v>
      </c>
      <c r="Q3856" s="11">
        <f t="shared" si="423"/>
        <v>0</v>
      </c>
      <c r="R3856" s="11">
        <f t="shared" si="424"/>
        <v>0</v>
      </c>
      <c r="S3856" s="11">
        <f t="shared" si="425"/>
        <v>1</v>
      </c>
      <c r="T3856" s="9">
        <f t="shared" si="426"/>
        <v>0</v>
      </c>
    </row>
    <row r="3857" spans="1:20" ht="15" customHeight="1" x14ac:dyDescent="0.75">
      <c r="A3857" s="10">
        <v>0</v>
      </c>
      <c r="B3857" s="11">
        <v>20200</v>
      </c>
      <c r="C3857" s="11">
        <v>125647</v>
      </c>
      <c r="D3857" s="11">
        <v>166423</v>
      </c>
      <c r="E3857" s="11">
        <v>1</v>
      </c>
      <c r="F3857" s="11"/>
      <c r="G3857" s="11">
        <v>0</v>
      </c>
      <c r="H3857" s="11">
        <v>395.14876133000001</v>
      </c>
      <c r="I3857" s="11"/>
      <c r="J3857" s="11">
        <v>51</v>
      </c>
      <c r="K3857" s="11">
        <v>36.132509986000002</v>
      </c>
      <c r="L3857" s="11" t="s">
        <v>20</v>
      </c>
      <c r="M3857" s="11" t="s">
        <v>15</v>
      </c>
      <c r="N3857" s="11">
        <f t="shared" si="420"/>
        <v>0</v>
      </c>
      <c r="O3857" s="11">
        <f t="shared" si="421"/>
        <v>0</v>
      </c>
      <c r="P3857" s="11">
        <f t="shared" si="422"/>
        <v>0</v>
      </c>
      <c r="Q3857" s="11">
        <f t="shared" si="423"/>
        <v>1</v>
      </c>
      <c r="R3857" s="11">
        <f t="shared" si="424"/>
        <v>0</v>
      </c>
      <c r="S3857" s="11">
        <f t="shared" si="425"/>
        <v>0</v>
      </c>
      <c r="T3857" s="9">
        <f t="shared" si="426"/>
        <v>0</v>
      </c>
    </row>
    <row r="3858" spans="1:20" ht="15" customHeight="1" x14ac:dyDescent="0.75">
      <c r="A3858" s="10">
        <v>0</v>
      </c>
      <c r="B3858" s="11">
        <v>20200</v>
      </c>
      <c r="C3858" s="11">
        <v>61303</v>
      </c>
      <c r="D3858" s="11">
        <v>97780</v>
      </c>
      <c r="E3858" s="11">
        <v>17</v>
      </c>
      <c r="F3858" s="11">
        <v>0</v>
      </c>
      <c r="G3858" s="11">
        <v>1</v>
      </c>
      <c r="H3858" s="11">
        <v>632.10318570000004</v>
      </c>
      <c r="I3858" s="11">
        <v>1</v>
      </c>
      <c r="J3858" s="11">
        <v>24</v>
      </c>
      <c r="K3858" s="11">
        <v>20.737039009</v>
      </c>
      <c r="L3858" s="11" t="s">
        <v>13</v>
      </c>
      <c r="M3858" s="11" t="s">
        <v>18</v>
      </c>
      <c r="N3858" s="11">
        <f t="shared" si="420"/>
        <v>1</v>
      </c>
      <c r="O3858" s="11">
        <f t="shared" si="421"/>
        <v>0</v>
      </c>
      <c r="P3858" s="11">
        <f t="shared" si="422"/>
        <v>0</v>
      </c>
      <c r="Q3858" s="11">
        <f t="shared" si="423"/>
        <v>0</v>
      </c>
      <c r="R3858" s="11">
        <f t="shared" si="424"/>
        <v>0</v>
      </c>
      <c r="S3858" s="11">
        <f t="shared" si="425"/>
        <v>1</v>
      </c>
      <c r="T3858" s="9">
        <f t="shared" si="426"/>
        <v>632.10318570000004</v>
      </c>
    </row>
    <row r="3859" spans="1:20" ht="15" customHeight="1" x14ac:dyDescent="0.75">
      <c r="A3859" s="10">
        <v>0</v>
      </c>
      <c r="B3859" s="11">
        <v>20200</v>
      </c>
      <c r="C3859" s="11"/>
      <c r="D3859" s="11">
        <v>72469</v>
      </c>
      <c r="E3859" s="11">
        <v>8</v>
      </c>
      <c r="F3859" s="11">
        <v>0</v>
      </c>
      <c r="G3859" s="11">
        <v>0</v>
      </c>
      <c r="H3859" s="11">
        <v>120.30325703</v>
      </c>
      <c r="I3859" s="11">
        <v>2</v>
      </c>
      <c r="J3859" s="11">
        <v>5</v>
      </c>
      <c r="K3859" s="11">
        <v>20.505771156000002</v>
      </c>
      <c r="L3859" s="11" t="s">
        <v>13</v>
      </c>
      <c r="M3859" s="11" t="s">
        <v>15</v>
      </c>
      <c r="N3859" s="11">
        <f t="shared" si="420"/>
        <v>1</v>
      </c>
      <c r="O3859" s="11">
        <f t="shared" si="421"/>
        <v>0</v>
      </c>
      <c r="P3859" s="11">
        <f t="shared" si="422"/>
        <v>0</v>
      </c>
      <c r="Q3859" s="11">
        <f t="shared" si="423"/>
        <v>1</v>
      </c>
      <c r="R3859" s="11">
        <f t="shared" si="424"/>
        <v>0</v>
      </c>
      <c r="S3859" s="11">
        <f t="shared" si="425"/>
        <v>0</v>
      </c>
      <c r="T3859" s="9">
        <f t="shared" si="426"/>
        <v>120.30325703</v>
      </c>
    </row>
    <row r="3860" spans="1:20" ht="15" customHeight="1" x14ac:dyDescent="0.75">
      <c r="A3860" s="10">
        <v>0</v>
      </c>
      <c r="B3860" s="11">
        <v>20200</v>
      </c>
      <c r="C3860" s="11">
        <v>137000</v>
      </c>
      <c r="D3860" s="11">
        <v>174685</v>
      </c>
      <c r="E3860" s="11">
        <v>6</v>
      </c>
      <c r="F3860" s="11"/>
      <c r="G3860" s="11"/>
      <c r="H3860" s="11">
        <v>183.66666667000001</v>
      </c>
      <c r="I3860" s="11">
        <v>5</v>
      </c>
      <c r="J3860" s="11">
        <v>43</v>
      </c>
      <c r="K3860" s="11"/>
      <c r="L3860" s="11" t="s">
        <v>20</v>
      </c>
      <c r="M3860" s="11" t="s">
        <v>18</v>
      </c>
      <c r="N3860" s="11">
        <f t="shared" si="420"/>
        <v>0</v>
      </c>
      <c r="O3860" s="11">
        <f t="shared" si="421"/>
        <v>0</v>
      </c>
      <c r="P3860" s="11">
        <f t="shared" si="422"/>
        <v>0</v>
      </c>
      <c r="Q3860" s="11">
        <f t="shared" si="423"/>
        <v>0</v>
      </c>
      <c r="R3860" s="11">
        <f t="shared" si="424"/>
        <v>0</v>
      </c>
      <c r="S3860" s="11">
        <f t="shared" si="425"/>
        <v>1</v>
      </c>
      <c r="T3860" s="9">
        <f t="shared" si="426"/>
        <v>0</v>
      </c>
    </row>
    <row r="3861" spans="1:20" ht="15" customHeight="1" x14ac:dyDescent="0.75">
      <c r="A3861" s="10">
        <v>0</v>
      </c>
      <c r="B3861" s="11">
        <v>20200</v>
      </c>
      <c r="C3861" s="11">
        <v>35819</v>
      </c>
      <c r="D3861" s="11">
        <v>49843</v>
      </c>
      <c r="E3861" s="11">
        <v>4</v>
      </c>
      <c r="F3861" s="11">
        <v>0</v>
      </c>
      <c r="G3861" s="11"/>
      <c r="H3861" s="11">
        <v>121.10222953</v>
      </c>
      <c r="I3861" s="11"/>
      <c r="J3861" s="11">
        <v>11</v>
      </c>
      <c r="K3861" s="11">
        <v>27.037512902</v>
      </c>
      <c r="L3861" s="11" t="s">
        <v>13</v>
      </c>
      <c r="M3861" s="11" t="s">
        <v>19</v>
      </c>
      <c r="N3861" s="11">
        <f t="shared" si="420"/>
        <v>1</v>
      </c>
      <c r="O3861" s="11">
        <f t="shared" si="421"/>
        <v>0</v>
      </c>
      <c r="P3861" s="11">
        <f t="shared" si="422"/>
        <v>0</v>
      </c>
      <c r="Q3861" s="11">
        <f t="shared" si="423"/>
        <v>0</v>
      </c>
      <c r="R3861" s="11">
        <f t="shared" si="424"/>
        <v>0</v>
      </c>
      <c r="S3861" s="11">
        <f t="shared" si="425"/>
        <v>0</v>
      </c>
      <c r="T3861" s="9">
        <f t="shared" si="426"/>
        <v>121.10222953</v>
      </c>
    </row>
    <row r="3862" spans="1:20" ht="15" customHeight="1" x14ac:dyDescent="0.75">
      <c r="A3862" s="10">
        <v>0</v>
      </c>
      <c r="B3862" s="11">
        <v>20200</v>
      </c>
      <c r="C3862" s="11">
        <v>51588</v>
      </c>
      <c r="D3862" s="11">
        <v>121752</v>
      </c>
      <c r="E3862" s="11">
        <v>14</v>
      </c>
      <c r="F3862" s="11">
        <v>0</v>
      </c>
      <c r="G3862" s="11">
        <v>0</v>
      </c>
      <c r="H3862" s="11">
        <v>253.24896672</v>
      </c>
      <c r="I3862" s="11">
        <v>0</v>
      </c>
      <c r="J3862" s="11">
        <v>20</v>
      </c>
      <c r="K3862" s="11">
        <v>26.430680630000001</v>
      </c>
      <c r="L3862" s="11" t="s">
        <v>20</v>
      </c>
      <c r="M3862" s="11" t="s">
        <v>18</v>
      </c>
      <c r="N3862" s="11">
        <f t="shared" si="420"/>
        <v>0</v>
      </c>
      <c r="O3862" s="11">
        <f t="shared" si="421"/>
        <v>0</v>
      </c>
      <c r="P3862" s="11">
        <f t="shared" si="422"/>
        <v>0</v>
      </c>
      <c r="Q3862" s="11">
        <f t="shared" si="423"/>
        <v>0</v>
      </c>
      <c r="R3862" s="11">
        <f t="shared" si="424"/>
        <v>0</v>
      </c>
      <c r="S3862" s="11">
        <f t="shared" si="425"/>
        <v>1</v>
      </c>
      <c r="T3862" s="9">
        <f t="shared" si="426"/>
        <v>0</v>
      </c>
    </row>
    <row r="3863" spans="1:20" ht="15" customHeight="1" x14ac:dyDescent="0.75">
      <c r="A3863" s="10">
        <v>0</v>
      </c>
      <c r="B3863" s="11">
        <v>20200</v>
      </c>
      <c r="C3863" s="11">
        <v>153084</v>
      </c>
      <c r="D3863" s="11">
        <v>196968</v>
      </c>
      <c r="E3863" s="11">
        <v>6</v>
      </c>
      <c r="F3863" s="11">
        <v>0</v>
      </c>
      <c r="G3863" s="11">
        <v>0</v>
      </c>
      <c r="H3863" s="11"/>
      <c r="I3863" s="11">
        <v>1</v>
      </c>
      <c r="J3863" s="11">
        <v>16</v>
      </c>
      <c r="K3863" s="11">
        <v>32.011799943</v>
      </c>
      <c r="L3863" s="11" t="s">
        <v>20</v>
      </c>
      <c r="M3863" s="11" t="s">
        <v>14</v>
      </c>
      <c r="N3863" s="11">
        <f t="shared" si="420"/>
        <v>0</v>
      </c>
      <c r="O3863" s="11">
        <f t="shared" si="421"/>
        <v>0</v>
      </c>
      <c r="P3863" s="11">
        <f t="shared" si="422"/>
        <v>1</v>
      </c>
      <c r="Q3863" s="11">
        <f t="shared" si="423"/>
        <v>0</v>
      </c>
      <c r="R3863" s="11">
        <f t="shared" si="424"/>
        <v>0</v>
      </c>
      <c r="S3863" s="11">
        <f t="shared" si="425"/>
        <v>0</v>
      </c>
      <c r="T3863" s="9">
        <f t="shared" si="426"/>
        <v>0</v>
      </c>
    </row>
    <row r="3864" spans="1:20" ht="15" customHeight="1" x14ac:dyDescent="0.75">
      <c r="A3864" s="10">
        <v>0</v>
      </c>
      <c r="B3864" s="11">
        <v>20200</v>
      </c>
      <c r="C3864" s="11">
        <v>45088</v>
      </c>
      <c r="D3864" s="11">
        <v>65211</v>
      </c>
      <c r="E3864" s="11">
        <v>10</v>
      </c>
      <c r="F3864" s="11">
        <v>0</v>
      </c>
      <c r="G3864" s="11">
        <v>2</v>
      </c>
      <c r="H3864" s="11">
        <v>118.56966954000001</v>
      </c>
      <c r="I3864" s="11">
        <v>1</v>
      </c>
      <c r="J3864" s="11">
        <v>22</v>
      </c>
      <c r="K3864" s="11">
        <v>43.454512149000003</v>
      </c>
      <c r="L3864" s="11" t="s">
        <v>20</v>
      </c>
      <c r="M3864" s="11" t="s">
        <v>15</v>
      </c>
      <c r="N3864" s="11">
        <f t="shared" si="420"/>
        <v>0</v>
      </c>
      <c r="O3864" s="11">
        <f t="shared" si="421"/>
        <v>0</v>
      </c>
      <c r="P3864" s="11">
        <f t="shared" si="422"/>
        <v>0</v>
      </c>
      <c r="Q3864" s="11">
        <f t="shared" si="423"/>
        <v>1</v>
      </c>
      <c r="R3864" s="11">
        <f t="shared" si="424"/>
        <v>0</v>
      </c>
      <c r="S3864" s="11">
        <f t="shared" si="425"/>
        <v>0</v>
      </c>
      <c r="T3864" s="9">
        <f t="shared" si="426"/>
        <v>0</v>
      </c>
    </row>
    <row r="3865" spans="1:20" ht="15" customHeight="1" x14ac:dyDescent="0.75">
      <c r="A3865" s="10">
        <v>1</v>
      </c>
      <c r="B3865" s="11">
        <v>20200</v>
      </c>
      <c r="C3865" s="11">
        <v>33000</v>
      </c>
      <c r="D3865" s="11">
        <v>62400</v>
      </c>
      <c r="E3865" s="11">
        <v>1</v>
      </c>
      <c r="F3865" s="11">
        <v>0</v>
      </c>
      <c r="G3865" s="11">
        <v>0</v>
      </c>
      <c r="H3865" s="11">
        <v>123.8</v>
      </c>
      <c r="I3865" s="11">
        <v>2</v>
      </c>
      <c r="J3865" s="11">
        <v>2</v>
      </c>
      <c r="K3865" s="11"/>
      <c r="L3865" s="11" t="s">
        <v>13</v>
      </c>
      <c r="M3865" s="11" t="s">
        <v>14</v>
      </c>
      <c r="N3865" s="11">
        <f t="shared" si="420"/>
        <v>1</v>
      </c>
      <c r="O3865" s="11">
        <f t="shared" si="421"/>
        <v>0</v>
      </c>
      <c r="P3865" s="11">
        <f t="shared" si="422"/>
        <v>1</v>
      </c>
      <c r="Q3865" s="11">
        <f t="shared" si="423"/>
        <v>0</v>
      </c>
      <c r="R3865" s="11">
        <f t="shared" si="424"/>
        <v>0</v>
      </c>
      <c r="S3865" s="11">
        <f t="shared" si="425"/>
        <v>0</v>
      </c>
      <c r="T3865" s="9">
        <f t="shared" si="426"/>
        <v>123.8</v>
      </c>
    </row>
    <row r="3866" spans="1:20" ht="15" customHeight="1" x14ac:dyDescent="0.75">
      <c r="A3866" s="10">
        <v>0</v>
      </c>
      <c r="B3866" s="11">
        <v>20200</v>
      </c>
      <c r="C3866" s="11">
        <v>61477</v>
      </c>
      <c r="D3866" s="11">
        <v>98143</v>
      </c>
      <c r="E3866" s="11">
        <v>1</v>
      </c>
      <c r="F3866" s="11">
        <v>0</v>
      </c>
      <c r="G3866" s="11">
        <v>0</v>
      </c>
      <c r="H3866" s="11">
        <v>156.92908886000001</v>
      </c>
      <c r="I3866" s="11">
        <v>0</v>
      </c>
      <c r="J3866" s="11">
        <v>21</v>
      </c>
      <c r="K3866" s="11">
        <v>36.099868346000001</v>
      </c>
      <c r="L3866" s="11" t="s">
        <v>20</v>
      </c>
      <c r="M3866" s="11" t="s">
        <v>15</v>
      </c>
      <c r="N3866" s="11">
        <f t="shared" si="420"/>
        <v>0</v>
      </c>
      <c r="O3866" s="11">
        <f t="shared" si="421"/>
        <v>0</v>
      </c>
      <c r="P3866" s="11">
        <f t="shared" si="422"/>
        <v>0</v>
      </c>
      <c r="Q3866" s="11">
        <f t="shared" si="423"/>
        <v>1</v>
      </c>
      <c r="R3866" s="11">
        <f t="shared" si="424"/>
        <v>0</v>
      </c>
      <c r="S3866" s="11">
        <f t="shared" si="425"/>
        <v>0</v>
      </c>
      <c r="T3866" s="9">
        <f t="shared" si="426"/>
        <v>0</v>
      </c>
    </row>
    <row r="3867" spans="1:20" ht="15" customHeight="1" x14ac:dyDescent="0.75">
      <c r="A3867" s="10">
        <v>0</v>
      </c>
      <c r="B3867" s="11">
        <v>20200</v>
      </c>
      <c r="C3867" s="11">
        <v>51449</v>
      </c>
      <c r="D3867" s="11">
        <v>69060</v>
      </c>
      <c r="E3867" s="11">
        <v>2</v>
      </c>
      <c r="F3867" s="11">
        <v>0</v>
      </c>
      <c r="G3867" s="11">
        <v>0</v>
      </c>
      <c r="H3867" s="11">
        <v>216.21808098</v>
      </c>
      <c r="I3867" s="11">
        <v>0</v>
      </c>
      <c r="J3867" s="11">
        <v>12</v>
      </c>
      <c r="K3867" s="11">
        <v>33.333582016999998</v>
      </c>
      <c r="L3867" s="11" t="s">
        <v>20</v>
      </c>
      <c r="M3867" s="11" t="s">
        <v>15</v>
      </c>
      <c r="N3867" s="11">
        <f t="shared" si="420"/>
        <v>0</v>
      </c>
      <c r="O3867" s="11">
        <f t="shared" si="421"/>
        <v>0</v>
      </c>
      <c r="P3867" s="11">
        <f t="shared" si="422"/>
        <v>0</v>
      </c>
      <c r="Q3867" s="11">
        <f t="shared" si="423"/>
        <v>1</v>
      </c>
      <c r="R3867" s="11">
        <f t="shared" si="424"/>
        <v>0</v>
      </c>
      <c r="S3867" s="11">
        <f t="shared" si="425"/>
        <v>0</v>
      </c>
      <c r="T3867" s="9">
        <f t="shared" si="426"/>
        <v>0</v>
      </c>
    </row>
    <row r="3868" spans="1:20" ht="15" customHeight="1" x14ac:dyDescent="0.75">
      <c r="A3868" s="10">
        <v>0</v>
      </c>
      <c r="B3868" s="11">
        <v>20200</v>
      </c>
      <c r="C3868" s="11"/>
      <c r="D3868" s="11">
        <v>68031</v>
      </c>
      <c r="E3868" s="11">
        <v>6</v>
      </c>
      <c r="F3868" s="11">
        <v>0</v>
      </c>
      <c r="G3868" s="11">
        <v>0</v>
      </c>
      <c r="H3868" s="11">
        <v>120.59346503</v>
      </c>
      <c r="I3868" s="11">
        <v>1</v>
      </c>
      <c r="J3868" s="11">
        <v>4</v>
      </c>
      <c r="K3868" s="11">
        <v>18.320487992</v>
      </c>
      <c r="L3868" s="11" t="s">
        <v>13</v>
      </c>
      <c r="M3868" s="11" t="s">
        <v>15</v>
      </c>
      <c r="N3868" s="11">
        <f t="shared" si="420"/>
        <v>1</v>
      </c>
      <c r="O3868" s="11">
        <f t="shared" si="421"/>
        <v>0</v>
      </c>
      <c r="P3868" s="11">
        <f t="shared" si="422"/>
        <v>0</v>
      </c>
      <c r="Q3868" s="11">
        <f t="shared" si="423"/>
        <v>1</v>
      </c>
      <c r="R3868" s="11">
        <f t="shared" si="424"/>
        <v>0</v>
      </c>
      <c r="S3868" s="11">
        <f t="shared" si="425"/>
        <v>0</v>
      </c>
      <c r="T3868" s="9">
        <f t="shared" si="426"/>
        <v>120.59346503</v>
      </c>
    </row>
    <row r="3869" spans="1:20" ht="15" customHeight="1" x14ac:dyDescent="0.75">
      <c r="A3869" s="10">
        <v>0</v>
      </c>
      <c r="B3869" s="11">
        <v>20200</v>
      </c>
      <c r="C3869" s="11">
        <v>34676</v>
      </c>
      <c r="D3869" s="11">
        <v>62987</v>
      </c>
      <c r="E3869" s="11">
        <v>1</v>
      </c>
      <c r="F3869" s="11">
        <v>0</v>
      </c>
      <c r="G3869" s="11">
        <v>0</v>
      </c>
      <c r="H3869" s="11">
        <v>112.79908664</v>
      </c>
      <c r="I3869" s="11">
        <v>0</v>
      </c>
      <c r="J3869" s="11">
        <v>17</v>
      </c>
      <c r="K3869" s="11">
        <v>22.093045945</v>
      </c>
      <c r="L3869" s="11" t="s">
        <v>20</v>
      </c>
      <c r="M3869" s="11" t="s">
        <v>14</v>
      </c>
      <c r="N3869" s="11">
        <f t="shared" si="420"/>
        <v>0</v>
      </c>
      <c r="O3869" s="11">
        <f t="shared" si="421"/>
        <v>0</v>
      </c>
      <c r="P3869" s="11">
        <f t="shared" si="422"/>
        <v>1</v>
      </c>
      <c r="Q3869" s="11">
        <f t="shared" si="423"/>
        <v>0</v>
      </c>
      <c r="R3869" s="11">
        <f t="shared" si="424"/>
        <v>0</v>
      </c>
      <c r="S3869" s="11">
        <f t="shared" si="425"/>
        <v>0</v>
      </c>
      <c r="T3869" s="9">
        <f t="shared" si="426"/>
        <v>0</v>
      </c>
    </row>
    <row r="3870" spans="1:20" ht="15" customHeight="1" x14ac:dyDescent="0.75">
      <c r="A3870" s="10">
        <v>0</v>
      </c>
      <c r="B3870" s="11">
        <v>20200</v>
      </c>
      <c r="C3870" s="11">
        <v>59347</v>
      </c>
      <c r="D3870" s="11">
        <v>97816</v>
      </c>
      <c r="E3870" s="11">
        <v>18</v>
      </c>
      <c r="F3870" s="11">
        <v>0</v>
      </c>
      <c r="G3870" s="11">
        <v>0</v>
      </c>
      <c r="H3870" s="11">
        <v>618.73589016000005</v>
      </c>
      <c r="I3870" s="11">
        <v>1</v>
      </c>
      <c r="J3870" s="11">
        <v>24</v>
      </c>
      <c r="K3870" s="11">
        <v>21.668642273</v>
      </c>
      <c r="L3870" s="11" t="s">
        <v>13</v>
      </c>
      <c r="M3870" s="11" t="s">
        <v>18</v>
      </c>
      <c r="N3870" s="11">
        <f t="shared" si="420"/>
        <v>1</v>
      </c>
      <c r="O3870" s="11">
        <f t="shared" si="421"/>
        <v>0</v>
      </c>
      <c r="P3870" s="11">
        <f t="shared" si="422"/>
        <v>0</v>
      </c>
      <c r="Q3870" s="11">
        <f t="shared" si="423"/>
        <v>0</v>
      </c>
      <c r="R3870" s="11">
        <f t="shared" si="424"/>
        <v>0</v>
      </c>
      <c r="S3870" s="11">
        <f t="shared" si="425"/>
        <v>1</v>
      </c>
      <c r="T3870" s="9">
        <f t="shared" si="426"/>
        <v>618.73589016000005</v>
      </c>
    </row>
    <row r="3871" spans="1:20" ht="15" customHeight="1" x14ac:dyDescent="0.75">
      <c r="A3871" s="10">
        <v>0</v>
      </c>
      <c r="B3871" s="11">
        <v>20200</v>
      </c>
      <c r="C3871" s="11">
        <v>41479</v>
      </c>
      <c r="D3871" s="11">
        <v>70102</v>
      </c>
      <c r="E3871" s="11">
        <v>5</v>
      </c>
      <c r="F3871" s="11">
        <v>0</v>
      </c>
      <c r="G3871" s="11">
        <v>0</v>
      </c>
      <c r="H3871" s="11">
        <v>172.91171488000001</v>
      </c>
      <c r="I3871" s="11">
        <v>2</v>
      </c>
      <c r="J3871" s="11">
        <v>26</v>
      </c>
      <c r="K3871" s="11">
        <v>33.834671174</v>
      </c>
      <c r="L3871" s="11" t="s">
        <v>20</v>
      </c>
      <c r="M3871" s="11" t="s">
        <v>15</v>
      </c>
      <c r="N3871" s="11">
        <f t="shared" si="420"/>
        <v>0</v>
      </c>
      <c r="O3871" s="11">
        <f t="shared" si="421"/>
        <v>0</v>
      </c>
      <c r="P3871" s="11">
        <f t="shared" si="422"/>
        <v>0</v>
      </c>
      <c r="Q3871" s="11">
        <f t="shared" si="423"/>
        <v>1</v>
      </c>
      <c r="R3871" s="11">
        <f t="shared" si="424"/>
        <v>0</v>
      </c>
      <c r="S3871" s="11">
        <f t="shared" si="425"/>
        <v>0</v>
      </c>
      <c r="T3871" s="9">
        <f t="shared" si="426"/>
        <v>0</v>
      </c>
    </row>
    <row r="3872" spans="1:20" ht="15" customHeight="1" x14ac:dyDescent="0.75">
      <c r="A3872" s="10">
        <v>1</v>
      </c>
      <c r="B3872" s="11">
        <v>20200</v>
      </c>
      <c r="C3872" s="11">
        <v>82181</v>
      </c>
      <c r="D3872" s="11">
        <v>119535</v>
      </c>
      <c r="E3872" s="11">
        <v>41</v>
      </c>
      <c r="F3872" s="11">
        <v>0</v>
      </c>
      <c r="G3872" s="11">
        <v>0</v>
      </c>
      <c r="H3872" s="11">
        <v>105.21929675</v>
      </c>
      <c r="I3872" s="11">
        <v>3</v>
      </c>
      <c r="J3872" s="11">
        <v>28</v>
      </c>
      <c r="K3872" s="11">
        <v>52.734860611999999</v>
      </c>
      <c r="L3872" s="11" t="s">
        <v>20</v>
      </c>
      <c r="M3872" s="11" t="s">
        <v>15</v>
      </c>
      <c r="N3872" s="11">
        <f t="shared" si="420"/>
        <v>0</v>
      </c>
      <c r="O3872" s="11">
        <f t="shared" si="421"/>
        <v>0</v>
      </c>
      <c r="P3872" s="11">
        <f t="shared" si="422"/>
        <v>0</v>
      </c>
      <c r="Q3872" s="11">
        <f t="shared" si="423"/>
        <v>1</v>
      </c>
      <c r="R3872" s="11">
        <f t="shared" si="424"/>
        <v>0</v>
      </c>
      <c r="S3872" s="11">
        <f t="shared" si="425"/>
        <v>0</v>
      </c>
      <c r="T3872" s="9">
        <f t="shared" si="426"/>
        <v>0</v>
      </c>
    </row>
    <row r="3873" spans="1:20" ht="15" customHeight="1" x14ac:dyDescent="0.75">
      <c r="A3873" s="10">
        <v>0</v>
      </c>
      <c r="B3873" s="11">
        <v>20200</v>
      </c>
      <c r="C3873" s="11">
        <v>130401</v>
      </c>
      <c r="D3873" s="11">
        <v>171686</v>
      </c>
      <c r="E3873" s="11">
        <v>7</v>
      </c>
      <c r="F3873" s="11">
        <v>0</v>
      </c>
      <c r="G3873" s="11">
        <v>0</v>
      </c>
      <c r="H3873" s="11">
        <v>178.94254481999999</v>
      </c>
      <c r="I3873" s="11">
        <v>0</v>
      </c>
      <c r="J3873" s="11">
        <v>38</v>
      </c>
      <c r="K3873" s="11">
        <v>20.327137907000001</v>
      </c>
      <c r="L3873" s="11" t="s">
        <v>20</v>
      </c>
      <c r="M3873" s="11" t="s">
        <v>18</v>
      </c>
      <c r="N3873" s="11">
        <f t="shared" si="420"/>
        <v>0</v>
      </c>
      <c r="O3873" s="11">
        <f t="shared" si="421"/>
        <v>0</v>
      </c>
      <c r="P3873" s="11">
        <f t="shared" si="422"/>
        <v>0</v>
      </c>
      <c r="Q3873" s="11">
        <f t="shared" si="423"/>
        <v>0</v>
      </c>
      <c r="R3873" s="11">
        <f t="shared" si="424"/>
        <v>0</v>
      </c>
      <c r="S3873" s="11">
        <f t="shared" si="425"/>
        <v>1</v>
      </c>
      <c r="T3873" s="9">
        <f t="shared" si="426"/>
        <v>0</v>
      </c>
    </row>
    <row r="3874" spans="1:20" ht="15" customHeight="1" x14ac:dyDescent="0.75">
      <c r="A3874" s="10">
        <v>0</v>
      </c>
      <c r="B3874" s="11">
        <v>20300</v>
      </c>
      <c r="C3874" s="11">
        <v>59809</v>
      </c>
      <c r="D3874" s="11">
        <v>107994</v>
      </c>
      <c r="E3874" s="11">
        <v>15</v>
      </c>
      <c r="F3874" s="11">
        <v>0</v>
      </c>
      <c r="G3874" s="11">
        <v>3</v>
      </c>
      <c r="H3874" s="11">
        <v>263.99129317000001</v>
      </c>
      <c r="I3874" s="11">
        <v>0</v>
      </c>
      <c r="J3874" s="11">
        <v>36</v>
      </c>
      <c r="K3874" s="11">
        <v>26.50856379</v>
      </c>
      <c r="L3874" s="11" t="s">
        <v>20</v>
      </c>
      <c r="M3874" s="11" t="s">
        <v>18</v>
      </c>
      <c r="N3874" s="11">
        <f t="shared" si="420"/>
        <v>0</v>
      </c>
      <c r="O3874" s="11">
        <f t="shared" si="421"/>
        <v>0</v>
      </c>
      <c r="P3874" s="11">
        <f t="shared" si="422"/>
        <v>0</v>
      </c>
      <c r="Q3874" s="11">
        <f t="shared" si="423"/>
        <v>0</v>
      </c>
      <c r="R3874" s="11">
        <f t="shared" si="424"/>
        <v>0</v>
      </c>
      <c r="S3874" s="11">
        <f t="shared" si="425"/>
        <v>1</v>
      </c>
      <c r="T3874" s="9">
        <f t="shared" si="426"/>
        <v>0</v>
      </c>
    </row>
    <row r="3875" spans="1:20" ht="15" customHeight="1" x14ac:dyDescent="0.75">
      <c r="A3875" s="10">
        <v>0</v>
      </c>
      <c r="B3875" s="11">
        <v>20300</v>
      </c>
      <c r="C3875" s="11">
        <v>90048</v>
      </c>
      <c r="D3875" s="11">
        <v>129230</v>
      </c>
      <c r="E3875" s="11">
        <v>13</v>
      </c>
      <c r="F3875" s="11"/>
      <c r="G3875" s="11"/>
      <c r="H3875" s="11">
        <v>134.94259728</v>
      </c>
      <c r="I3875" s="11"/>
      <c r="J3875" s="11">
        <v>25</v>
      </c>
      <c r="K3875" s="11">
        <v>30.236554054999999</v>
      </c>
      <c r="L3875" s="11" t="s">
        <v>20</v>
      </c>
      <c r="M3875" s="11" t="s">
        <v>18</v>
      </c>
      <c r="N3875" s="11">
        <f t="shared" si="420"/>
        <v>0</v>
      </c>
      <c r="O3875" s="11">
        <f t="shared" si="421"/>
        <v>0</v>
      </c>
      <c r="P3875" s="11">
        <f t="shared" si="422"/>
        <v>0</v>
      </c>
      <c r="Q3875" s="11">
        <f t="shared" si="423"/>
        <v>0</v>
      </c>
      <c r="R3875" s="11">
        <f t="shared" si="424"/>
        <v>0</v>
      </c>
      <c r="S3875" s="11">
        <f t="shared" si="425"/>
        <v>1</v>
      </c>
      <c r="T3875" s="9">
        <f t="shared" si="426"/>
        <v>0</v>
      </c>
    </row>
    <row r="3876" spans="1:20" ht="15" customHeight="1" x14ac:dyDescent="0.75">
      <c r="A3876" s="10">
        <v>0</v>
      </c>
      <c r="B3876" s="11">
        <v>20300</v>
      </c>
      <c r="C3876" s="11">
        <v>71387</v>
      </c>
      <c r="D3876" s="11">
        <v>107363</v>
      </c>
      <c r="E3876" s="11">
        <v>4</v>
      </c>
      <c r="F3876" s="11">
        <v>0</v>
      </c>
      <c r="G3876" s="11">
        <v>0</v>
      </c>
      <c r="H3876" s="11">
        <v>219.87473016999999</v>
      </c>
      <c r="I3876" s="11">
        <v>0</v>
      </c>
      <c r="J3876" s="11">
        <v>13</v>
      </c>
      <c r="K3876" s="11">
        <v>29.567221404000001</v>
      </c>
      <c r="L3876" s="11" t="s">
        <v>13</v>
      </c>
      <c r="M3876" s="11" t="s">
        <v>14</v>
      </c>
      <c r="N3876" s="11">
        <f t="shared" si="420"/>
        <v>1</v>
      </c>
      <c r="O3876" s="11">
        <f t="shared" si="421"/>
        <v>0</v>
      </c>
      <c r="P3876" s="11">
        <f t="shared" si="422"/>
        <v>1</v>
      </c>
      <c r="Q3876" s="11">
        <f t="shared" si="423"/>
        <v>0</v>
      </c>
      <c r="R3876" s="11">
        <f t="shared" si="424"/>
        <v>0</v>
      </c>
      <c r="S3876" s="11">
        <f t="shared" si="425"/>
        <v>0</v>
      </c>
      <c r="T3876" s="9">
        <f t="shared" si="426"/>
        <v>219.87473016999999</v>
      </c>
    </row>
    <row r="3877" spans="1:20" ht="15" customHeight="1" x14ac:dyDescent="0.75">
      <c r="A3877" s="10">
        <v>0</v>
      </c>
      <c r="B3877" s="11">
        <v>20300</v>
      </c>
      <c r="C3877" s="11">
        <v>37056</v>
      </c>
      <c r="D3877" s="11">
        <v>55027</v>
      </c>
      <c r="E3877" s="11"/>
      <c r="F3877" s="11">
        <v>0</v>
      </c>
      <c r="G3877" s="11">
        <v>0</v>
      </c>
      <c r="H3877" s="11">
        <v>223.55369157999999</v>
      </c>
      <c r="I3877" s="11">
        <v>0</v>
      </c>
      <c r="J3877" s="11">
        <v>13</v>
      </c>
      <c r="K3877" s="11">
        <v>40.326049304999998</v>
      </c>
      <c r="L3877" s="11" t="s">
        <v>20</v>
      </c>
      <c r="M3877" s="11" t="s">
        <v>14</v>
      </c>
      <c r="N3877" s="11">
        <f t="shared" si="420"/>
        <v>0</v>
      </c>
      <c r="O3877" s="11">
        <f t="shared" si="421"/>
        <v>0</v>
      </c>
      <c r="P3877" s="11">
        <f t="shared" si="422"/>
        <v>1</v>
      </c>
      <c r="Q3877" s="11">
        <f t="shared" si="423"/>
        <v>0</v>
      </c>
      <c r="R3877" s="11">
        <f t="shared" si="424"/>
        <v>0</v>
      </c>
      <c r="S3877" s="11">
        <f t="shared" si="425"/>
        <v>0</v>
      </c>
      <c r="T3877" s="9">
        <f t="shared" si="426"/>
        <v>0</v>
      </c>
    </row>
    <row r="3878" spans="1:20" ht="15" customHeight="1" x14ac:dyDescent="0.75">
      <c r="A3878" s="10">
        <v>0</v>
      </c>
      <c r="B3878" s="11">
        <v>20300</v>
      </c>
      <c r="C3878" s="11">
        <v>82996</v>
      </c>
      <c r="D3878" s="11">
        <v>118224</v>
      </c>
      <c r="E3878" s="11">
        <v>11</v>
      </c>
      <c r="F3878" s="11">
        <v>0</v>
      </c>
      <c r="G3878" s="11">
        <v>0</v>
      </c>
      <c r="H3878" s="11">
        <v>287.61160487000001</v>
      </c>
      <c r="I3878" s="11">
        <v>1</v>
      </c>
      <c r="J3878" s="11">
        <v>16</v>
      </c>
      <c r="K3878" s="11">
        <v>34.187083047000002</v>
      </c>
      <c r="L3878" s="11" t="s">
        <v>20</v>
      </c>
      <c r="M3878" s="11" t="s">
        <v>14</v>
      </c>
      <c r="N3878" s="11">
        <f t="shared" si="420"/>
        <v>0</v>
      </c>
      <c r="O3878" s="11">
        <f t="shared" si="421"/>
        <v>0</v>
      </c>
      <c r="P3878" s="11">
        <f t="shared" si="422"/>
        <v>1</v>
      </c>
      <c r="Q3878" s="11">
        <f t="shared" si="423"/>
        <v>0</v>
      </c>
      <c r="R3878" s="11">
        <f t="shared" si="424"/>
        <v>0</v>
      </c>
      <c r="S3878" s="11">
        <f t="shared" si="425"/>
        <v>0</v>
      </c>
      <c r="T3878" s="9">
        <f t="shared" si="426"/>
        <v>0</v>
      </c>
    </row>
    <row r="3879" spans="1:20" ht="15" customHeight="1" x14ac:dyDescent="0.75">
      <c r="A3879" s="10">
        <v>0</v>
      </c>
      <c r="B3879" s="11">
        <v>20300</v>
      </c>
      <c r="C3879" s="11">
        <v>36360</v>
      </c>
      <c r="D3879" s="11">
        <v>57905</v>
      </c>
      <c r="E3879" s="11"/>
      <c r="F3879" s="11">
        <v>0</v>
      </c>
      <c r="G3879" s="11">
        <v>0</v>
      </c>
      <c r="H3879" s="11">
        <v>214.97048427999999</v>
      </c>
      <c r="I3879" s="11">
        <v>0</v>
      </c>
      <c r="J3879" s="11">
        <v>12</v>
      </c>
      <c r="K3879" s="11">
        <v>39.263094236000001</v>
      </c>
      <c r="L3879" s="11" t="s">
        <v>20</v>
      </c>
      <c r="M3879" s="11" t="s">
        <v>14</v>
      </c>
      <c r="N3879" s="11">
        <f t="shared" si="420"/>
        <v>0</v>
      </c>
      <c r="O3879" s="11">
        <f t="shared" si="421"/>
        <v>0</v>
      </c>
      <c r="P3879" s="11">
        <f t="shared" si="422"/>
        <v>1</v>
      </c>
      <c r="Q3879" s="11">
        <f t="shared" si="423"/>
        <v>0</v>
      </c>
      <c r="R3879" s="11">
        <f t="shared" si="424"/>
        <v>0</v>
      </c>
      <c r="S3879" s="11">
        <f t="shared" si="425"/>
        <v>0</v>
      </c>
      <c r="T3879" s="9">
        <f t="shared" si="426"/>
        <v>0</v>
      </c>
    </row>
    <row r="3880" spans="1:20" ht="15" customHeight="1" x14ac:dyDescent="0.75">
      <c r="A3880" s="10">
        <v>0</v>
      </c>
      <c r="B3880" s="11">
        <v>20300</v>
      </c>
      <c r="C3880" s="11">
        <v>153896</v>
      </c>
      <c r="D3880" s="11">
        <v>200279</v>
      </c>
      <c r="E3880" s="11">
        <v>7</v>
      </c>
      <c r="F3880" s="11">
        <v>0</v>
      </c>
      <c r="G3880" s="11">
        <v>0</v>
      </c>
      <c r="H3880" s="11"/>
      <c r="I3880" s="11">
        <v>2</v>
      </c>
      <c r="J3880" s="11">
        <v>16</v>
      </c>
      <c r="K3880" s="11">
        <v>29.075187648</v>
      </c>
      <c r="L3880" s="11" t="s">
        <v>20</v>
      </c>
      <c r="M3880" s="11" t="s">
        <v>14</v>
      </c>
      <c r="N3880" s="11">
        <f t="shared" si="420"/>
        <v>0</v>
      </c>
      <c r="O3880" s="11">
        <f t="shared" si="421"/>
        <v>0</v>
      </c>
      <c r="P3880" s="11">
        <f t="shared" si="422"/>
        <v>1</v>
      </c>
      <c r="Q3880" s="11">
        <f t="shared" si="423"/>
        <v>0</v>
      </c>
      <c r="R3880" s="11">
        <f t="shared" si="424"/>
        <v>0</v>
      </c>
      <c r="S3880" s="11">
        <f t="shared" si="425"/>
        <v>0</v>
      </c>
      <c r="T3880" s="9">
        <f t="shared" si="426"/>
        <v>0</v>
      </c>
    </row>
    <row r="3881" spans="1:20" ht="15" customHeight="1" x14ac:dyDescent="0.75">
      <c r="A3881" s="10">
        <v>0</v>
      </c>
      <c r="B3881" s="11">
        <v>20300</v>
      </c>
      <c r="C3881" s="11">
        <v>21281</v>
      </c>
      <c r="D3881" s="11">
        <v>90551</v>
      </c>
      <c r="E3881" s="11">
        <v>22</v>
      </c>
      <c r="F3881" s="11">
        <v>0</v>
      </c>
      <c r="G3881" s="11">
        <v>0</v>
      </c>
      <c r="H3881" s="11">
        <v>219.08822376000001</v>
      </c>
      <c r="I3881" s="11">
        <v>2</v>
      </c>
      <c r="J3881" s="11">
        <v>41</v>
      </c>
      <c r="K3881" s="11">
        <v>37.155497560000001</v>
      </c>
      <c r="L3881" s="11" t="s">
        <v>20</v>
      </c>
      <c r="M3881" s="11" t="s">
        <v>14</v>
      </c>
      <c r="N3881" s="11">
        <f t="shared" si="420"/>
        <v>0</v>
      </c>
      <c r="O3881" s="11">
        <f t="shared" si="421"/>
        <v>0</v>
      </c>
      <c r="P3881" s="11">
        <f t="shared" si="422"/>
        <v>1</v>
      </c>
      <c r="Q3881" s="11">
        <f t="shared" si="423"/>
        <v>0</v>
      </c>
      <c r="R3881" s="11">
        <f t="shared" si="424"/>
        <v>0</v>
      </c>
      <c r="S3881" s="11">
        <f t="shared" si="425"/>
        <v>0</v>
      </c>
      <c r="T3881" s="9">
        <f t="shared" si="426"/>
        <v>0</v>
      </c>
    </row>
    <row r="3882" spans="1:20" ht="15" customHeight="1" x14ac:dyDescent="0.75">
      <c r="A3882" s="10">
        <v>1</v>
      </c>
      <c r="B3882" s="11">
        <v>20300</v>
      </c>
      <c r="C3882" s="11">
        <v>63803</v>
      </c>
      <c r="D3882" s="11">
        <v>89079</v>
      </c>
      <c r="E3882" s="11">
        <v>21</v>
      </c>
      <c r="F3882" s="11">
        <v>0</v>
      </c>
      <c r="G3882" s="11">
        <v>4</v>
      </c>
      <c r="H3882" s="11">
        <v>323.80857327000001</v>
      </c>
      <c r="I3882" s="11">
        <v>4</v>
      </c>
      <c r="J3882" s="11">
        <v>28</v>
      </c>
      <c r="K3882" s="11">
        <v>45.875916904</v>
      </c>
      <c r="L3882" s="11" t="s">
        <v>20</v>
      </c>
      <c r="M3882" s="11" t="s">
        <v>18</v>
      </c>
      <c r="N3882" s="11">
        <f t="shared" si="420"/>
        <v>0</v>
      </c>
      <c r="O3882" s="11">
        <f t="shared" si="421"/>
        <v>0</v>
      </c>
      <c r="P3882" s="11">
        <f t="shared" si="422"/>
        <v>0</v>
      </c>
      <c r="Q3882" s="11">
        <f t="shared" si="423"/>
        <v>0</v>
      </c>
      <c r="R3882" s="11">
        <f t="shared" si="424"/>
        <v>0</v>
      </c>
      <c r="S3882" s="11">
        <f t="shared" si="425"/>
        <v>1</v>
      </c>
      <c r="T3882" s="9">
        <f t="shared" si="426"/>
        <v>0</v>
      </c>
    </row>
    <row r="3883" spans="1:20" ht="15" customHeight="1" x14ac:dyDescent="0.75">
      <c r="A3883" s="10">
        <v>0</v>
      </c>
      <c r="B3883" s="11">
        <v>20300</v>
      </c>
      <c r="C3883" s="11">
        <v>37388</v>
      </c>
      <c r="D3883" s="11">
        <v>55703</v>
      </c>
      <c r="E3883" s="11"/>
      <c r="F3883" s="11">
        <v>0</v>
      </c>
      <c r="G3883" s="11">
        <v>0</v>
      </c>
      <c r="H3883" s="11">
        <v>222.73356699999999</v>
      </c>
      <c r="I3883" s="11">
        <v>0</v>
      </c>
      <c r="J3883" s="11">
        <v>12</v>
      </c>
      <c r="K3883" s="11">
        <v>39.814736842000002</v>
      </c>
      <c r="L3883" s="11" t="s">
        <v>20</v>
      </c>
      <c r="M3883" s="11" t="s">
        <v>14</v>
      </c>
      <c r="N3883" s="11">
        <f t="shared" si="420"/>
        <v>0</v>
      </c>
      <c r="O3883" s="11">
        <f t="shared" si="421"/>
        <v>0</v>
      </c>
      <c r="P3883" s="11">
        <f t="shared" si="422"/>
        <v>1</v>
      </c>
      <c r="Q3883" s="11">
        <f t="shared" si="423"/>
        <v>0</v>
      </c>
      <c r="R3883" s="11">
        <f t="shared" si="424"/>
        <v>0</v>
      </c>
      <c r="S3883" s="11">
        <f t="shared" si="425"/>
        <v>0</v>
      </c>
      <c r="T3883" s="9">
        <f t="shared" si="426"/>
        <v>0</v>
      </c>
    </row>
    <row r="3884" spans="1:20" ht="15" customHeight="1" x14ac:dyDescent="0.75">
      <c r="A3884" s="10">
        <v>1</v>
      </c>
      <c r="B3884" s="11">
        <v>20300</v>
      </c>
      <c r="C3884" s="11">
        <v>77325</v>
      </c>
      <c r="D3884" s="11">
        <v>133075</v>
      </c>
      <c r="E3884" s="11">
        <v>19</v>
      </c>
      <c r="F3884" s="11">
        <v>1</v>
      </c>
      <c r="G3884" s="11">
        <v>0</v>
      </c>
      <c r="H3884" s="11">
        <v>166.12608913</v>
      </c>
      <c r="I3884" s="11">
        <v>4</v>
      </c>
      <c r="J3884" s="11">
        <v>21</v>
      </c>
      <c r="K3884" s="11">
        <v>40.736021938</v>
      </c>
      <c r="L3884" s="11" t="s">
        <v>20</v>
      </c>
      <c r="M3884" s="11" t="s">
        <v>15</v>
      </c>
      <c r="N3884" s="11">
        <f t="shared" si="420"/>
        <v>0</v>
      </c>
      <c r="O3884" s="11">
        <f t="shared" si="421"/>
        <v>0</v>
      </c>
      <c r="P3884" s="11">
        <f t="shared" si="422"/>
        <v>0</v>
      </c>
      <c r="Q3884" s="11">
        <f t="shared" si="423"/>
        <v>1</v>
      </c>
      <c r="R3884" s="11">
        <f t="shared" si="424"/>
        <v>0</v>
      </c>
      <c r="S3884" s="11">
        <f t="shared" si="425"/>
        <v>0</v>
      </c>
      <c r="T3884" s="9">
        <f t="shared" si="426"/>
        <v>0</v>
      </c>
    </row>
    <row r="3885" spans="1:20" ht="15" customHeight="1" x14ac:dyDescent="0.75">
      <c r="A3885" s="10">
        <v>1</v>
      </c>
      <c r="B3885" s="11">
        <v>20300</v>
      </c>
      <c r="C3885" s="11">
        <v>180254</v>
      </c>
      <c r="D3885" s="11">
        <v>220843</v>
      </c>
      <c r="E3885" s="11">
        <v>11</v>
      </c>
      <c r="F3885" s="11">
        <v>0</v>
      </c>
      <c r="G3885" s="11">
        <v>0</v>
      </c>
      <c r="H3885" s="11">
        <v>217.12816724000001</v>
      </c>
      <c r="I3885" s="11">
        <v>0</v>
      </c>
      <c r="J3885" s="11">
        <v>25</v>
      </c>
      <c r="K3885" s="11">
        <v>41.563100648999999</v>
      </c>
      <c r="L3885" s="11" t="s">
        <v>13</v>
      </c>
      <c r="M3885" s="11" t="s">
        <v>18</v>
      </c>
      <c r="N3885" s="11">
        <f t="shared" si="420"/>
        <v>1</v>
      </c>
      <c r="O3885" s="11">
        <f t="shared" si="421"/>
        <v>0</v>
      </c>
      <c r="P3885" s="11">
        <f t="shared" si="422"/>
        <v>0</v>
      </c>
      <c r="Q3885" s="11">
        <f t="shared" si="423"/>
        <v>0</v>
      </c>
      <c r="R3885" s="11">
        <f t="shared" si="424"/>
        <v>0</v>
      </c>
      <c r="S3885" s="11">
        <f t="shared" si="425"/>
        <v>1</v>
      </c>
      <c r="T3885" s="9">
        <f t="shared" si="426"/>
        <v>217.12816724000001</v>
      </c>
    </row>
    <row r="3886" spans="1:20" ht="15" customHeight="1" x14ac:dyDescent="0.75">
      <c r="A3886" s="10">
        <v>1</v>
      </c>
      <c r="B3886" s="11">
        <v>20300</v>
      </c>
      <c r="C3886" s="11">
        <v>66667</v>
      </c>
      <c r="D3886" s="11">
        <v>92158</v>
      </c>
      <c r="E3886" s="11">
        <v>9</v>
      </c>
      <c r="F3886" s="11">
        <v>3</v>
      </c>
      <c r="G3886" s="11">
        <v>1</v>
      </c>
      <c r="H3886" s="11">
        <v>174.89210564000001</v>
      </c>
      <c r="I3886" s="11">
        <v>2</v>
      </c>
      <c r="J3886" s="11">
        <v>64</v>
      </c>
      <c r="K3886" s="11">
        <v>40.545680998000002</v>
      </c>
      <c r="L3886" s="11" t="s">
        <v>20</v>
      </c>
      <c r="M3886" s="11" t="s">
        <v>18</v>
      </c>
      <c r="N3886" s="11">
        <f t="shared" si="420"/>
        <v>0</v>
      </c>
      <c r="O3886" s="11">
        <f t="shared" si="421"/>
        <v>0</v>
      </c>
      <c r="P3886" s="11">
        <f t="shared" si="422"/>
        <v>0</v>
      </c>
      <c r="Q3886" s="11">
        <f t="shared" si="423"/>
        <v>0</v>
      </c>
      <c r="R3886" s="11">
        <f t="shared" si="424"/>
        <v>0</v>
      </c>
      <c r="S3886" s="11">
        <f t="shared" si="425"/>
        <v>1</v>
      </c>
      <c r="T3886" s="9">
        <f t="shared" si="426"/>
        <v>0</v>
      </c>
    </row>
    <row r="3887" spans="1:20" ht="15" customHeight="1" x14ac:dyDescent="0.75">
      <c r="A3887" s="10">
        <v>0</v>
      </c>
      <c r="B3887" s="11">
        <v>20300</v>
      </c>
      <c r="C3887" s="11">
        <v>94781</v>
      </c>
      <c r="D3887" s="11">
        <v>125948</v>
      </c>
      <c r="E3887" s="11">
        <v>12</v>
      </c>
      <c r="F3887" s="11"/>
      <c r="G3887" s="11"/>
      <c r="H3887" s="11">
        <v>148.65568751000001</v>
      </c>
      <c r="I3887" s="11"/>
      <c r="J3887" s="11">
        <v>24</v>
      </c>
      <c r="K3887" s="11">
        <v>33.183677310999997</v>
      </c>
      <c r="L3887" s="11" t="s">
        <v>20</v>
      </c>
      <c r="M3887" s="11" t="s">
        <v>18</v>
      </c>
      <c r="N3887" s="11">
        <f t="shared" si="420"/>
        <v>0</v>
      </c>
      <c r="O3887" s="11">
        <f t="shared" si="421"/>
        <v>0</v>
      </c>
      <c r="P3887" s="11">
        <f t="shared" si="422"/>
        <v>0</v>
      </c>
      <c r="Q3887" s="11">
        <f t="shared" si="423"/>
        <v>0</v>
      </c>
      <c r="R3887" s="11">
        <f t="shared" si="424"/>
        <v>0</v>
      </c>
      <c r="S3887" s="11">
        <f t="shared" si="425"/>
        <v>1</v>
      </c>
      <c r="T3887" s="9">
        <f t="shared" si="426"/>
        <v>0</v>
      </c>
    </row>
    <row r="3888" spans="1:20" ht="15" customHeight="1" x14ac:dyDescent="0.75">
      <c r="A3888" s="10">
        <v>0</v>
      </c>
      <c r="B3888" s="11">
        <v>20300</v>
      </c>
      <c r="C3888" s="11">
        <v>13838</v>
      </c>
      <c r="D3888" s="11">
        <v>30813</v>
      </c>
      <c r="E3888" s="11">
        <v>0</v>
      </c>
      <c r="F3888" s="11">
        <v>0</v>
      </c>
      <c r="G3888" s="11">
        <v>0</v>
      </c>
      <c r="H3888" s="11">
        <v>39.645887291000001</v>
      </c>
      <c r="I3888" s="11">
        <v>1</v>
      </c>
      <c r="J3888" s="11">
        <v>3</v>
      </c>
      <c r="K3888" s="11">
        <v>29.98518301</v>
      </c>
      <c r="L3888" s="11" t="s">
        <v>20</v>
      </c>
      <c r="M3888" s="11" t="s">
        <v>14</v>
      </c>
      <c r="N3888" s="11">
        <f t="shared" si="420"/>
        <v>0</v>
      </c>
      <c r="O3888" s="11">
        <f t="shared" si="421"/>
        <v>0</v>
      </c>
      <c r="P3888" s="11">
        <f t="shared" si="422"/>
        <v>1</v>
      </c>
      <c r="Q3888" s="11">
        <f t="shared" si="423"/>
        <v>0</v>
      </c>
      <c r="R3888" s="11">
        <f t="shared" si="424"/>
        <v>0</v>
      </c>
      <c r="S3888" s="11">
        <f t="shared" si="425"/>
        <v>0</v>
      </c>
      <c r="T3888" s="9">
        <f t="shared" si="426"/>
        <v>0</v>
      </c>
    </row>
    <row r="3889" spans="1:20" ht="15" customHeight="1" x14ac:dyDescent="0.75">
      <c r="A3889" s="10">
        <v>0</v>
      </c>
      <c r="B3889" s="11">
        <v>20400</v>
      </c>
      <c r="C3889" s="11">
        <v>173975</v>
      </c>
      <c r="D3889" s="11">
        <v>219297</v>
      </c>
      <c r="E3889" s="11">
        <v>12</v>
      </c>
      <c r="F3889" s="11">
        <v>0</v>
      </c>
      <c r="G3889" s="11">
        <v>0</v>
      </c>
      <c r="H3889" s="11">
        <v>198.55724049</v>
      </c>
      <c r="I3889" s="11">
        <v>0</v>
      </c>
      <c r="J3889" s="11">
        <v>32</v>
      </c>
      <c r="K3889" s="11">
        <v>40.784899297000003</v>
      </c>
      <c r="L3889" s="11" t="s">
        <v>20</v>
      </c>
      <c r="M3889" s="11" t="s">
        <v>15</v>
      </c>
      <c r="N3889" s="11">
        <f t="shared" si="420"/>
        <v>0</v>
      </c>
      <c r="O3889" s="11">
        <f t="shared" si="421"/>
        <v>0</v>
      </c>
      <c r="P3889" s="11">
        <f t="shared" si="422"/>
        <v>0</v>
      </c>
      <c r="Q3889" s="11">
        <f t="shared" si="423"/>
        <v>1</v>
      </c>
      <c r="R3889" s="11">
        <f t="shared" si="424"/>
        <v>0</v>
      </c>
      <c r="S3889" s="11">
        <f t="shared" si="425"/>
        <v>0</v>
      </c>
      <c r="T3889" s="9">
        <f t="shared" si="426"/>
        <v>0</v>
      </c>
    </row>
    <row r="3890" spans="1:20" ht="15" customHeight="1" x14ac:dyDescent="0.75">
      <c r="A3890" s="10">
        <v>0</v>
      </c>
      <c r="B3890" s="11">
        <v>20400</v>
      </c>
      <c r="C3890" s="11">
        <v>29985</v>
      </c>
      <c r="D3890" s="11">
        <v>54038</v>
      </c>
      <c r="E3890" s="11">
        <v>15</v>
      </c>
      <c r="F3890" s="11">
        <v>0</v>
      </c>
      <c r="G3890" s="11">
        <v>0</v>
      </c>
      <c r="H3890" s="11">
        <v>177.59367277000001</v>
      </c>
      <c r="I3890" s="11">
        <v>1</v>
      </c>
      <c r="J3890" s="11">
        <v>20</v>
      </c>
      <c r="K3890" s="11">
        <v>35.554303677</v>
      </c>
      <c r="L3890" s="11" t="s">
        <v>20</v>
      </c>
      <c r="M3890" s="11" t="s">
        <v>18</v>
      </c>
      <c r="N3890" s="11">
        <f t="shared" si="420"/>
        <v>0</v>
      </c>
      <c r="O3890" s="11">
        <f t="shared" si="421"/>
        <v>0</v>
      </c>
      <c r="P3890" s="11">
        <f t="shared" si="422"/>
        <v>0</v>
      </c>
      <c r="Q3890" s="11">
        <f t="shared" si="423"/>
        <v>0</v>
      </c>
      <c r="R3890" s="11">
        <f t="shared" si="424"/>
        <v>0</v>
      </c>
      <c r="S3890" s="11">
        <f t="shared" si="425"/>
        <v>1</v>
      </c>
      <c r="T3890" s="9">
        <f t="shared" si="426"/>
        <v>0</v>
      </c>
    </row>
    <row r="3891" spans="1:20" ht="15" customHeight="1" x14ac:dyDescent="0.75">
      <c r="A3891" s="10">
        <v>0</v>
      </c>
      <c r="B3891" s="11">
        <v>20400</v>
      </c>
      <c r="C3891" s="11">
        <v>86559</v>
      </c>
      <c r="D3891" s="11">
        <v>123114</v>
      </c>
      <c r="E3891" s="11">
        <v>9</v>
      </c>
      <c r="F3891" s="11">
        <v>0</v>
      </c>
      <c r="G3891" s="11">
        <v>0</v>
      </c>
      <c r="H3891" s="11">
        <v>280.79322574000003</v>
      </c>
      <c r="I3891" s="11">
        <v>2</v>
      </c>
      <c r="J3891" s="11">
        <v>16</v>
      </c>
      <c r="K3891" s="11">
        <v>34.439171107</v>
      </c>
      <c r="L3891" s="11" t="s">
        <v>20</v>
      </c>
      <c r="M3891" s="11" t="s">
        <v>14</v>
      </c>
      <c r="N3891" s="11">
        <f t="shared" si="420"/>
        <v>0</v>
      </c>
      <c r="O3891" s="11">
        <f t="shared" si="421"/>
        <v>0</v>
      </c>
      <c r="P3891" s="11">
        <f t="shared" si="422"/>
        <v>1</v>
      </c>
      <c r="Q3891" s="11">
        <f t="shared" si="423"/>
        <v>0</v>
      </c>
      <c r="R3891" s="11">
        <f t="shared" si="424"/>
        <v>0</v>
      </c>
      <c r="S3891" s="11">
        <f t="shared" si="425"/>
        <v>0</v>
      </c>
      <c r="T3891" s="9">
        <f t="shared" si="426"/>
        <v>0</v>
      </c>
    </row>
    <row r="3892" spans="1:20" ht="15" customHeight="1" x14ac:dyDescent="0.75">
      <c r="A3892" s="10">
        <v>0</v>
      </c>
      <c r="B3892" s="11">
        <v>20400</v>
      </c>
      <c r="C3892" s="11">
        <v>99781</v>
      </c>
      <c r="D3892" s="11">
        <v>128452</v>
      </c>
      <c r="E3892" s="11">
        <v>23</v>
      </c>
      <c r="F3892" s="11">
        <v>0</v>
      </c>
      <c r="G3892" s="11">
        <v>0</v>
      </c>
      <c r="H3892" s="11">
        <v>265.95084551999997</v>
      </c>
      <c r="I3892" s="11">
        <v>2</v>
      </c>
      <c r="J3892" s="11">
        <v>16</v>
      </c>
      <c r="K3892" s="11">
        <v>33.799378869999998</v>
      </c>
      <c r="L3892" s="11" t="s">
        <v>20</v>
      </c>
      <c r="M3892" s="11" t="s">
        <v>15</v>
      </c>
      <c r="N3892" s="11">
        <f t="shared" si="420"/>
        <v>0</v>
      </c>
      <c r="O3892" s="11">
        <f t="shared" si="421"/>
        <v>0</v>
      </c>
      <c r="P3892" s="11">
        <f t="shared" si="422"/>
        <v>0</v>
      </c>
      <c r="Q3892" s="11">
        <f t="shared" si="423"/>
        <v>1</v>
      </c>
      <c r="R3892" s="11">
        <f t="shared" si="424"/>
        <v>0</v>
      </c>
      <c r="S3892" s="11">
        <f t="shared" si="425"/>
        <v>0</v>
      </c>
      <c r="T3892" s="9">
        <f t="shared" si="426"/>
        <v>0</v>
      </c>
    </row>
    <row r="3893" spans="1:20" ht="15" customHeight="1" x14ac:dyDescent="0.75">
      <c r="A3893" s="10">
        <v>0</v>
      </c>
      <c r="B3893" s="11">
        <v>20400</v>
      </c>
      <c r="C3893" s="11"/>
      <c r="D3893" s="11">
        <v>94446</v>
      </c>
      <c r="E3893" s="11">
        <v>6</v>
      </c>
      <c r="F3893" s="11">
        <v>0</v>
      </c>
      <c r="G3893" s="11">
        <v>0</v>
      </c>
      <c r="H3893" s="11">
        <v>184.82428995999999</v>
      </c>
      <c r="I3893" s="11">
        <v>1</v>
      </c>
      <c r="J3893" s="11">
        <v>16</v>
      </c>
      <c r="K3893" s="11">
        <v>40.775864345999999</v>
      </c>
      <c r="L3893" s="11" t="s">
        <v>13</v>
      </c>
      <c r="M3893" s="11" t="s">
        <v>14</v>
      </c>
      <c r="N3893" s="11">
        <f t="shared" si="420"/>
        <v>1</v>
      </c>
      <c r="O3893" s="11">
        <f t="shared" si="421"/>
        <v>0</v>
      </c>
      <c r="P3893" s="11">
        <f t="shared" si="422"/>
        <v>1</v>
      </c>
      <c r="Q3893" s="11">
        <f t="shared" si="423"/>
        <v>0</v>
      </c>
      <c r="R3893" s="11">
        <f t="shared" si="424"/>
        <v>0</v>
      </c>
      <c r="S3893" s="11">
        <f t="shared" si="425"/>
        <v>0</v>
      </c>
      <c r="T3893" s="9">
        <f t="shared" si="426"/>
        <v>184.82428995999999</v>
      </c>
    </row>
    <row r="3894" spans="1:20" ht="15" customHeight="1" x14ac:dyDescent="0.75">
      <c r="A3894" s="10">
        <v>0</v>
      </c>
      <c r="B3894" s="11">
        <v>20400</v>
      </c>
      <c r="C3894" s="11">
        <v>153958</v>
      </c>
      <c r="D3894" s="11">
        <v>195834</v>
      </c>
      <c r="E3894" s="11">
        <v>9</v>
      </c>
      <c r="F3894" s="11">
        <v>0</v>
      </c>
      <c r="G3894" s="11">
        <v>0</v>
      </c>
      <c r="H3894" s="11"/>
      <c r="I3894" s="11">
        <v>1</v>
      </c>
      <c r="J3894" s="11">
        <v>15</v>
      </c>
      <c r="K3894" s="11">
        <v>31.134624378000002</v>
      </c>
      <c r="L3894" s="11" t="s">
        <v>20</v>
      </c>
      <c r="M3894" s="11" t="s">
        <v>14</v>
      </c>
      <c r="N3894" s="11">
        <f t="shared" si="420"/>
        <v>0</v>
      </c>
      <c r="O3894" s="11">
        <f t="shared" si="421"/>
        <v>0</v>
      </c>
      <c r="P3894" s="11">
        <f t="shared" si="422"/>
        <v>1</v>
      </c>
      <c r="Q3894" s="11">
        <f t="shared" si="423"/>
        <v>0</v>
      </c>
      <c r="R3894" s="11">
        <f t="shared" si="424"/>
        <v>0</v>
      </c>
      <c r="S3894" s="11">
        <f t="shared" si="425"/>
        <v>0</v>
      </c>
      <c r="T3894" s="9">
        <f t="shared" si="426"/>
        <v>0</v>
      </c>
    </row>
    <row r="3895" spans="1:20" ht="15" customHeight="1" x14ac:dyDescent="0.75">
      <c r="A3895" s="10">
        <v>0</v>
      </c>
      <c r="B3895" s="11">
        <v>20400</v>
      </c>
      <c r="C3895" s="11">
        <v>44746</v>
      </c>
      <c r="D3895" s="11">
        <v>63433</v>
      </c>
      <c r="E3895" s="11">
        <v>5</v>
      </c>
      <c r="F3895" s="11">
        <v>0</v>
      </c>
      <c r="G3895" s="11">
        <v>0</v>
      </c>
      <c r="H3895" s="11">
        <v>176.32849657</v>
      </c>
      <c r="I3895" s="11">
        <v>2</v>
      </c>
      <c r="J3895" s="11">
        <v>26</v>
      </c>
      <c r="K3895" s="11">
        <v>36.676878305999999</v>
      </c>
      <c r="L3895" s="11" t="s">
        <v>20</v>
      </c>
      <c r="M3895" s="11" t="s">
        <v>15</v>
      </c>
      <c r="N3895" s="11">
        <f t="shared" si="420"/>
        <v>0</v>
      </c>
      <c r="O3895" s="11">
        <f t="shared" si="421"/>
        <v>0</v>
      </c>
      <c r="P3895" s="11">
        <f t="shared" si="422"/>
        <v>0</v>
      </c>
      <c r="Q3895" s="11">
        <f t="shared" si="423"/>
        <v>1</v>
      </c>
      <c r="R3895" s="11">
        <f t="shared" si="424"/>
        <v>0</v>
      </c>
      <c r="S3895" s="11">
        <f t="shared" si="425"/>
        <v>0</v>
      </c>
      <c r="T3895" s="9">
        <f t="shared" si="426"/>
        <v>0</v>
      </c>
    </row>
    <row r="3896" spans="1:20" ht="15" customHeight="1" x14ac:dyDescent="0.75">
      <c r="A3896" s="10">
        <v>1</v>
      </c>
      <c r="B3896" s="11">
        <v>20400</v>
      </c>
      <c r="C3896" s="11">
        <v>19265</v>
      </c>
      <c r="D3896" s="11">
        <v>43962</v>
      </c>
      <c r="E3896" s="11">
        <v>5</v>
      </c>
      <c r="F3896" s="11">
        <v>2</v>
      </c>
      <c r="G3896" s="11">
        <v>0</v>
      </c>
      <c r="H3896" s="11">
        <v>177.90470705999999</v>
      </c>
      <c r="I3896" s="11">
        <v>1</v>
      </c>
      <c r="J3896" s="11">
        <v>15</v>
      </c>
      <c r="K3896" s="11">
        <v>35.404638874</v>
      </c>
      <c r="L3896" s="11" t="s">
        <v>20</v>
      </c>
      <c r="M3896" s="11" t="s">
        <v>15</v>
      </c>
      <c r="N3896" s="11">
        <f t="shared" si="420"/>
        <v>0</v>
      </c>
      <c r="O3896" s="11">
        <f t="shared" si="421"/>
        <v>0</v>
      </c>
      <c r="P3896" s="11">
        <f t="shared" si="422"/>
        <v>0</v>
      </c>
      <c r="Q3896" s="11">
        <f t="shared" si="423"/>
        <v>1</v>
      </c>
      <c r="R3896" s="11">
        <f t="shared" si="424"/>
        <v>0</v>
      </c>
      <c r="S3896" s="11">
        <f t="shared" si="425"/>
        <v>0</v>
      </c>
      <c r="T3896" s="9">
        <f t="shared" si="426"/>
        <v>0</v>
      </c>
    </row>
    <row r="3897" spans="1:20" ht="15" customHeight="1" x14ac:dyDescent="0.75">
      <c r="A3897" s="10">
        <v>0</v>
      </c>
      <c r="B3897" s="11">
        <v>20400</v>
      </c>
      <c r="C3897" s="11">
        <v>68928</v>
      </c>
      <c r="D3897" s="11">
        <v>98587</v>
      </c>
      <c r="E3897" s="11">
        <v>13</v>
      </c>
      <c r="F3897" s="11">
        <v>0</v>
      </c>
      <c r="G3897" s="11">
        <v>0</v>
      </c>
      <c r="H3897" s="11">
        <v>153.57813544000001</v>
      </c>
      <c r="I3897" s="11">
        <v>0</v>
      </c>
      <c r="J3897" s="11">
        <v>13</v>
      </c>
      <c r="K3897" s="11">
        <v>36.176091839000001</v>
      </c>
      <c r="L3897" s="11" t="s">
        <v>13</v>
      </c>
      <c r="M3897" s="11" t="s">
        <v>15</v>
      </c>
      <c r="N3897" s="11">
        <f t="shared" si="420"/>
        <v>1</v>
      </c>
      <c r="O3897" s="11">
        <f t="shared" si="421"/>
        <v>0</v>
      </c>
      <c r="P3897" s="11">
        <f t="shared" si="422"/>
        <v>0</v>
      </c>
      <c r="Q3897" s="11">
        <f t="shared" si="423"/>
        <v>1</v>
      </c>
      <c r="R3897" s="11">
        <f t="shared" si="424"/>
        <v>0</v>
      </c>
      <c r="S3897" s="11">
        <f t="shared" si="425"/>
        <v>0</v>
      </c>
      <c r="T3897" s="9">
        <f t="shared" si="426"/>
        <v>153.57813544000001</v>
      </c>
    </row>
    <row r="3898" spans="1:20" ht="15" customHeight="1" x14ac:dyDescent="0.75">
      <c r="A3898" s="10">
        <v>0</v>
      </c>
      <c r="B3898" s="11">
        <v>20400</v>
      </c>
      <c r="C3898" s="11">
        <v>38267</v>
      </c>
      <c r="D3898" s="11">
        <v>68684</v>
      </c>
      <c r="E3898" s="11">
        <v>12</v>
      </c>
      <c r="F3898" s="11">
        <v>0</v>
      </c>
      <c r="G3898" s="11">
        <v>1</v>
      </c>
      <c r="H3898" s="11">
        <v>121.45336288999999</v>
      </c>
      <c r="I3898" s="11">
        <v>0</v>
      </c>
      <c r="J3898" s="11">
        <v>22</v>
      </c>
      <c r="K3898" s="11">
        <v>42.206433218999997</v>
      </c>
      <c r="L3898" s="11" t="s">
        <v>20</v>
      </c>
      <c r="M3898" s="11" t="s">
        <v>15</v>
      </c>
      <c r="N3898" s="11">
        <f t="shared" si="420"/>
        <v>0</v>
      </c>
      <c r="O3898" s="11">
        <f t="shared" si="421"/>
        <v>0</v>
      </c>
      <c r="P3898" s="11">
        <f t="shared" si="422"/>
        <v>0</v>
      </c>
      <c r="Q3898" s="11">
        <f t="shared" si="423"/>
        <v>1</v>
      </c>
      <c r="R3898" s="11">
        <f t="shared" si="424"/>
        <v>0</v>
      </c>
      <c r="S3898" s="11">
        <f t="shared" si="425"/>
        <v>0</v>
      </c>
      <c r="T3898" s="9">
        <f t="shared" si="426"/>
        <v>0</v>
      </c>
    </row>
    <row r="3899" spans="1:20" ht="15" customHeight="1" x14ac:dyDescent="0.75">
      <c r="A3899" s="10">
        <v>0</v>
      </c>
      <c r="B3899" s="11">
        <v>20400</v>
      </c>
      <c r="C3899" s="11">
        <v>81823</v>
      </c>
      <c r="D3899" s="11">
        <v>114832</v>
      </c>
      <c r="E3899" s="11">
        <v>18</v>
      </c>
      <c r="F3899" s="11">
        <v>0</v>
      </c>
      <c r="G3899" s="11">
        <v>0</v>
      </c>
      <c r="H3899" s="11">
        <v>234.39204154000001</v>
      </c>
      <c r="I3899" s="11">
        <v>4</v>
      </c>
      <c r="J3899" s="11">
        <v>31</v>
      </c>
      <c r="K3899" s="11">
        <v>35.205818844</v>
      </c>
      <c r="L3899" s="11" t="s">
        <v>20</v>
      </c>
      <c r="M3899" s="11" t="s">
        <v>17</v>
      </c>
      <c r="N3899" s="11">
        <f t="shared" si="420"/>
        <v>0</v>
      </c>
      <c r="O3899" s="11">
        <f t="shared" si="421"/>
        <v>1</v>
      </c>
      <c r="P3899" s="11">
        <f t="shared" si="422"/>
        <v>0</v>
      </c>
      <c r="Q3899" s="11">
        <f t="shared" si="423"/>
        <v>0</v>
      </c>
      <c r="R3899" s="11">
        <f t="shared" si="424"/>
        <v>0</v>
      </c>
      <c r="S3899" s="11">
        <f t="shared" si="425"/>
        <v>0</v>
      </c>
      <c r="T3899" s="9">
        <f t="shared" si="426"/>
        <v>0</v>
      </c>
    </row>
    <row r="3900" spans="1:20" ht="15" customHeight="1" x14ac:dyDescent="0.75">
      <c r="A3900" s="10">
        <v>0</v>
      </c>
      <c r="B3900" s="11">
        <v>20400</v>
      </c>
      <c r="C3900" s="11">
        <v>132443</v>
      </c>
      <c r="D3900" s="11">
        <v>204082</v>
      </c>
      <c r="E3900" s="11">
        <v>13</v>
      </c>
      <c r="F3900" s="11">
        <v>0</v>
      </c>
      <c r="G3900" s="11">
        <v>0</v>
      </c>
      <c r="H3900" s="11">
        <v>187.01869159</v>
      </c>
      <c r="I3900" s="11">
        <v>0</v>
      </c>
      <c r="J3900" s="11">
        <v>22</v>
      </c>
      <c r="K3900" s="11">
        <v>36.821887439000001</v>
      </c>
      <c r="L3900" s="11" t="s">
        <v>13</v>
      </c>
      <c r="M3900" s="11" t="s">
        <v>18</v>
      </c>
      <c r="N3900" s="11">
        <f t="shared" si="420"/>
        <v>1</v>
      </c>
      <c r="O3900" s="11">
        <f t="shared" si="421"/>
        <v>0</v>
      </c>
      <c r="P3900" s="11">
        <f t="shared" si="422"/>
        <v>0</v>
      </c>
      <c r="Q3900" s="11">
        <f t="shared" si="423"/>
        <v>0</v>
      </c>
      <c r="R3900" s="11">
        <f t="shared" si="424"/>
        <v>0</v>
      </c>
      <c r="S3900" s="11">
        <f t="shared" si="425"/>
        <v>1</v>
      </c>
      <c r="T3900" s="9">
        <f t="shared" si="426"/>
        <v>187.01869159</v>
      </c>
    </row>
    <row r="3901" spans="1:20" ht="15" customHeight="1" x14ac:dyDescent="0.75">
      <c r="A3901" s="10">
        <v>0</v>
      </c>
      <c r="B3901" s="11">
        <v>20400</v>
      </c>
      <c r="C3901" s="11">
        <v>76305</v>
      </c>
      <c r="D3901" s="11">
        <v>103430</v>
      </c>
      <c r="E3901" s="11">
        <v>8</v>
      </c>
      <c r="F3901" s="11">
        <v>0</v>
      </c>
      <c r="G3901" s="11">
        <v>0</v>
      </c>
      <c r="H3901" s="11">
        <v>68.441583026999993</v>
      </c>
      <c r="I3901" s="11">
        <v>0</v>
      </c>
      <c r="J3901" s="11">
        <v>16</v>
      </c>
      <c r="K3901" s="11">
        <v>31.515593407000001</v>
      </c>
      <c r="L3901" s="11" t="s">
        <v>13</v>
      </c>
      <c r="M3901" s="11" t="s">
        <v>18</v>
      </c>
      <c r="N3901" s="11">
        <f t="shared" si="420"/>
        <v>1</v>
      </c>
      <c r="O3901" s="11">
        <f t="shared" si="421"/>
        <v>0</v>
      </c>
      <c r="P3901" s="11">
        <f t="shared" si="422"/>
        <v>0</v>
      </c>
      <c r="Q3901" s="11">
        <f t="shared" si="423"/>
        <v>0</v>
      </c>
      <c r="R3901" s="11">
        <f t="shared" si="424"/>
        <v>0</v>
      </c>
      <c r="S3901" s="11">
        <f t="shared" si="425"/>
        <v>1</v>
      </c>
      <c r="T3901" s="9">
        <f t="shared" si="426"/>
        <v>68.441583026999993</v>
      </c>
    </row>
    <row r="3902" spans="1:20" ht="15" customHeight="1" x14ac:dyDescent="0.75">
      <c r="A3902" s="10">
        <v>0</v>
      </c>
      <c r="B3902" s="11">
        <v>20400</v>
      </c>
      <c r="C3902" s="11">
        <v>83188</v>
      </c>
      <c r="D3902" s="11">
        <v>113181</v>
      </c>
      <c r="E3902" s="11">
        <v>25</v>
      </c>
      <c r="F3902" s="11"/>
      <c r="G3902" s="11">
        <v>0</v>
      </c>
      <c r="H3902" s="11">
        <v>321.56093960999999</v>
      </c>
      <c r="I3902" s="11">
        <v>1</v>
      </c>
      <c r="J3902" s="11">
        <v>42</v>
      </c>
      <c r="K3902" s="11">
        <v>37.696679209999999</v>
      </c>
      <c r="L3902" s="11" t="s">
        <v>20</v>
      </c>
      <c r="M3902" s="11" t="s">
        <v>17</v>
      </c>
      <c r="N3902" s="11">
        <f t="shared" si="420"/>
        <v>0</v>
      </c>
      <c r="O3902" s="11">
        <f t="shared" si="421"/>
        <v>1</v>
      </c>
      <c r="P3902" s="11">
        <f t="shared" si="422"/>
        <v>0</v>
      </c>
      <c r="Q3902" s="11">
        <f t="shared" si="423"/>
        <v>0</v>
      </c>
      <c r="R3902" s="11">
        <f t="shared" si="424"/>
        <v>0</v>
      </c>
      <c r="S3902" s="11">
        <f t="shared" si="425"/>
        <v>0</v>
      </c>
      <c r="T3902" s="9">
        <f t="shared" si="426"/>
        <v>0</v>
      </c>
    </row>
    <row r="3903" spans="1:20" ht="15" customHeight="1" x14ac:dyDescent="0.75">
      <c r="A3903" s="10">
        <v>0</v>
      </c>
      <c r="B3903" s="11">
        <v>20400</v>
      </c>
      <c r="C3903" s="11">
        <v>52109</v>
      </c>
      <c r="D3903" s="11">
        <v>100316</v>
      </c>
      <c r="E3903" s="11">
        <v>0</v>
      </c>
      <c r="F3903" s="11">
        <v>0</v>
      </c>
      <c r="G3903" s="11">
        <v>4</v>
      </c>
      <c r="H3903" s="11">
        <v>166.93819991999999</v>
      </c>
      <c r="I3903" s="11">
        <v>0</v>
      </c>
      <c r="J3903" s="11">
        <v>46</v>
      </c>
      <c r="K3903" s="11">
        <v>35.526227509000002</v>
      </c>
      <c r="L3903" s="11" t="s">
        <v>20</v>
      </c>
      <c r="M3903" s="11" t="s">
        <v>15</v>
      </c>
      <c r="N3903" s="11">
        <f t="shared" si="420"/>
        <v>0</v>
      </c>
      <c r="O3903" s="11">
        <f t="shared" si="421"/>
        <v>0</v>
      </c>
      <c r="P3903" s="11">
        <f t="shared" si="422"/>
        <v>0</v>
      </c>
      <c r="Q3903" s="11">
        <f t="shared" si="423"/>
        <v>1</v>
      </c>
      <c r="R3903" s="11">
        <f t="shared" si="424"/>
        <v>0</v>
      </c>
      <c r="S3903" s="11">
        <f t="shared" si="425"/>
        <v>0</v>
      </c>
      <c r="T3903" s="9">
        <f t="shared" si="426"/>
        <v>0</v>
      </c>
    </row>
    <row r="3904" spans="1:20" ht="15" customHeight="1" x14ac:dyDescent="0.75">
      <c r="A3904" s="10">
        <v>0</v>
      </c>
      <c r="B3904" s="11">
        <v>20400</v>
      </c>
      <c r="C3904" s="11">
        <v>41985</v>
      </c>
      <c r="D3904" s="11">
        <v>100096</v>
      </c>
      <c r="E3904" s="11">
        <v>4</v>
      </c>
      <c r="F3904" s="11">
        <v>0</v>
      </c>
      <c r="G3904" s="11">
        <v>0</v>
      </c>
      <c r="H3904" s="11">
        <v>141.03308812</v>
      </c>
      <c r="I3904" s="11">
        <v>0</v>
      </c>
      <c r="J3904" s="11">
        <v>14</v>
      </c>
      <c r="K3904" s="11">
        <v>32.930781881000001</v>
      </c>
      <c r="L3904" s="11" t="s">
        <v>13</v>
      </c>
      <c r="M3904" s="11" t="s">
        <v>14</v>
      </c>
      <c r="N3904" s="11">
        <f t="shared" si="420"/>
        <v>1</v>
      </c>
      <c r="O3904" s="11">
        <f t="shared" si="421"/>
        <v>0</v>
      </c>
      <c r="P3904" s="11">
        <f t="shared" si="422"/>
        <v>1</v>
      </c>
      <c r="Q3904" s="11">
        <f t="shared" si="423"/>
        <v>0</v>
      </c>
      <c r="R3904" s="11">
        <f t="shared" si="424"/>
        <v>0</v>
      </c>
      <c r="S3904" s="11">
        <f t="shared" si="425"/>
        <v>0</v>
      </c>
      <c r="T3904" s="9">
        <f t="shared" si="426"/>
        <v>141.03308812</v>
      </c>
    </row>
    <row r="3905" spans="1:20" ht="15" customHeight="1" x14ac:dyDescent="0.75">
      <c r="A3905" s="10">
        <v>0</v>
      </c>
      <c r="B3905" s="11">
        <v>20400</v>
      </c>
      <c r="C3905" s="11">
        <v>60393</v>
      </c>
      <c r="D3905" s="11">
        <v>98247</v>
      </c>
      <c r="E3905" s="11">
        <v>3</v>
      </c>
      <c r="F3905" s="11">
        <v>0</v>
      </c>
      <c r="G3905" s="11">
        <v>0</v>
      </c>
      <c r="H3905" s="11">
        <v>149.57119967</v>
      </c>
      <c r="I3905" s="11">
        <v>0</v>
      </c>
      <c r="J3905" s="11">
        <v>22</v>
      </c>
      <c r="K3905" s="11">
        <v>34.342249385000002</v>
      </c>
      <c r="L3905" s="11" t="s">
        <v>20</v>
      </c>
      <c r="M3905" s="11" t="s">
        <v>15</v>
      </c>
      <c r="N3905" s="11">
        <f t="shared" si="420"/>
        <v>0</v>
      </c>
      <c r="O3905" s="11">
        <f t="shared" si="421"/>
        <v>0</v>
      </c>
      <c r="P3905" s="11">
        <f t="shared" si="422"/>
        <v>0</v>
      </c>
      <c r="Q3905" s="11">
        <f t="shared" si="423"/>
        <v>1</v>
      </c>
      <c r="R3905" s="11">
        <f t="shared" si="424"/>
        <v>0</v>
      </c>
      <c r="S3905" s="11">
        <f t="shared" si="425"/>
        <v>0</v>
      </c>
      <c r="T3905" s="9">
        <f t="shared" si="426"/>
        <v>0</v>
      </c>
    </row>
    <row r="3906" spans="1:20" ht="15" customHeight="1" x14ac:dyDescent="0.75">
      <c r="A3906" s="10">
        <v>0</v>
      </c>
      <c r="B3906" s="11">
        <v>20500</v>
      </c>
      <c r="C3906" s="11">
        <v>82638</v>
      </c>
      <c r="D3906" s="11">
        <v>109915</v>
      </c>
      <c r="E3906" s="11"/>
      <c r="F3906" s="11">
        <v>0</v>
      </c>
      <c r="G3906" s="11">
        <v>0</v>
      </c>
      <c r="H3906" s="11">
        <v>176.3666652</v>
      </c>
      <c r="I3906" s="11">
        <v>1</v>
      </c>
      <c r="J3906" s="11">
        <v>25</v>
      </c>
      <c r="K3906" s="11">
        <v>37.864832833000001</v>
      </c>
      <c r="L3906" s="11" t="s">
        <v>20</v>
      </c>
      <c r="M3906" s="11" t="s">
        <v>14</v>
      </c>
      <c r="N3906" s="11">
        <f t="shared" si="420"/>
        <v>0</v>
      </c>
      <c r="O3906" s="11">
        <f t="shared" si="421"/>
        <v>0</v>
      </c>
      <c r="P3906" s="11">
        <f t="shared" si="422"/>
        <v>1</v>
      </c>
      <c r="Q3906" s="11">
        <f t="shared" si="423"/>
        <v>0</v>
      </c>
      <c r="R3906" s="11">
        <f t="shared" si="424"/>
        <v>0</v>
      </c>
      <c r="S3906" s="11">
        <f t="shared" si="425"/>
        <v>0</v>
      </c>
      <c r="T3906" s="9">
        <f t="shared" si="426"/>
        <v>0</v>
      </c>
    </row>
    <row r="3907" spans="1:20" ht="15" customHeight="1" x14ac:dyDescent="0.75">
      <c r="A3907" s="10">
        <v>0</v>
      </c>
      <c r="B3907" s="11">
        <v>20500</v>
      </c>
      <c r="C3907" s="11">
        <v>93761</v>
      </c>
      <c r="D3907" s="11">
        <v>94895</v>
      </c>
      <c r="E3907" s="11">
        <v>1</v>
      </c>
      <c r="F3907" s="11">
        <v>1</v>
      </c>
      <c r="G3907" s="11">
        <v>0</v>
      </c>
      <c r="H3907" s="11">
        <v>118.27605096000001</v>
      </c>
      <c r="I3907" s="11">
        <v>0</v>
      </c>
      <c r="J3907" s="11">
        <v>20</v>
      </c>
      <c r="K3907" s="11">
        <v>33.701615449999998</v>
      </c>
      <c r="L3907" s="11" t="s">
        <v>20</v>
      </c>
      <c r="M3907" s="11" t="s">
        <v>18</v>
      </c>
      <c r="N3907" s="11">
        <f t="shared" ref="N3907:N3970" si="427">IF(L3907="HomeImp",1,0)</f>
        <v>0</v>
      </c>
      <c r="O3907" s="11">
        <f t="shared" ref="O3907:O3970" si="428">IF(M3907="Mgr",1,0)</f>
        <v>0</v>
      </c>
      <c r="P3907" s="11">
        <f t="shared" ref="P3907:P3970" si="429">IF(M3907="Other",1,0)</f>
        <v>0</v>
      </c>
      <c r="Q3907" s="11">
        <f t="shared" ref="Q3907:Q3970" si="430">IF(M3907="Office",1,0)</f>
        <v>0</v>
      </c>
      <c r="R3907" s="11">
        <f t="shared" ref="R3907:R3970" si="431">IF(M3907="Sales",1,0)</f>
        <v>0</v>
      </c>
      <c r="S3907" s="11">
        <f t="shared" ref="S3907:S3970" si="432">IF(M3907="ProfExe",1,0)</f>
        <v>1</v>
      </c>
      <c r="T3907" s="9">
        <f t="shared" ref="T3907:T3970" si="433">H3907*N3907</f>
        <v>0</v>
      </c>
    </row>
    <row r="3908" spans="1:20" ht="15" customHeight="1" x14ac:dyDescent="0.75">
      <c r="A3908" s="10">
        <v>0</v>
      </c>
      <c r="B3908" s="11">
        <v>20500</v>
      </c>
      <c r="C3908" s="11">
        <v>64123</v>
      </c>
      <c r="D3908" s="11">
        <v>103728</v>
      </c>
      <c r="E3908" s="11">
        <v>8</v>
      </c>
      <c r="F3908" s="11"/>
      <c r="G3908" s="11">
        <v>1</v>
      </c>
      <c r="H3908" s="11">
        <v>112.58226686</v>
      </c>
      <c r="I3908" s="11">
        <v>1</v>
      </c>
      <c r="J3908" s="11">
        <v>17</v>
      </c>
      <c r="K3908" s="11">
        <v>35.846272816999999</v>
      </c>
      <c r="L3908" s="11" t="s">
        <v>20</v>
      </c>
      <c r="M3908" s="11" t="s">
        <v>15</v>
      </c>
      <c r="N3908" s="11">
        <f t="shared" si="427"/>
        <v>0</v>
      </c>
      <c r="O3908" s="11">
        <f t="shared" si="428"/>
        <v>0</v>
      </c>
      <c r="P3908" s="11">
        <f t="shared" si="429"/>
        <v>0</v>
      </c>
      <c r="Q3908" s="11">
        <f t="shared" si="430"/>
        <v>1</v>
      </c>
      <c r="R3908" s="11">
        <f t="shared" si="431"/>
        <v>0</v>
      </c>
      <c r="S3908" s="11">
        <f t="shared" si="432"/>
        <v>0</v>
      </c>
      <c r="T3908" s="9">
        <f t="shared" si="433"/>
        <v>0</v>
      </c>
    </row>
    <row r="3909" spans="1:20" ht="15" customHeight="1" x14ac:dyDescent="0.75">
      <c r="A3909" s="10">
        <v>1</v>
      </c>
      <c r="B3909" s="11">
        <v>20500</v>
      </c>
      <c r="C3909" s="11">
        <v>25984</v>
      </c>
      <c r="D3909" s="11">
        <v>95541</v>
      </c>
      <c r="E3909" s="11">
        <v>28</v>
      </c>
      <c r="F3909" s="11">
        <v>1</v>
      </c>
      <c r="G3909" s="11">
        <v>5</v>
      </c>
      <c r="H3909" s="11">
        <v>248.40487820999999</v>
      </c>
      <c r="I3909" s="11">
        <v>0</v>
      </c>
      <c r="J3909" s="11">
        <v>21</v>
      </c>
      <c r="K3909" s="11">
        <v>17.805848892</v>
      </c>
      <c r="L3909" s="11" t="s">
        <v>20</v>
      </c>
      <c r="M3909" s="11" t="s">
        <v>14</v>
      </c>
      <c r="N3909" s="11">
        <f t="shared" si="427"/>
        <v>0</v>
      </c>
      <c r="O3909" s="11">
        <f t="shared" si="428"/>
        <v>0</v>
      </c>
      <c r="P3909" s="11">
        <f t="shared" si="429"/>
        <v>1</v>
      </c>
      <c r="Q3909" s="11">
        <f t="shared" si="430"/>
        <v>0</v>
      </c>
      <c r="R3909" s="11">
        <f t="shared" si="431"/>
        <v>0</v>
      </c>
      <c r="S3909" s="11">
        <f t="shared" si="432"/>
        <v>0</v>
      </c>
      <c r="T3909" s="9">
        <f t="shared" si="433"/>
        <v>0</v>
      </c>
    </row>
    <row r="3910" spans="1:20" ht="15" customHeight="1" x14ac:dyDescent="0.75">
      <c r="A3910" s="10">
        <v>0</v>
      </c>
      <c r="B3910" s="11">
        <v>20500</v>
      </c>
      <c r="C3910" s="11">
        <v>37437</v>
      </c>
      <c r="D3910" s="11">
        <v>65004</v>
      </c>
      <c r="E3910" s="11">
        <v>1</v>
      </c>
      <c r="F3910" s="11">
        <v>0</v>
      </c>
      <c r="G3910" s="11">
        <v>0</v>
      </c>
      <c r="H3910" s="11">
        <v>120.42671611</v>
      </c>
      <c r="I3910" s="11">
        <v>0</v>
      </c>
      <c r="J3910" s="11">
        <v>17</v>
      </c>
      <c r="K3910" s="11">
        <v>22.52545512</v>
      </c>
      <c r="L3910" s="11" t="s">
        <v>20</v>
      </c>
      <c r="M3910" s="11" t="s">
        <v>14</v>
      </c>
      <c r="N3910" s="11">
        <f t="shared" si="427"/>
        <v>0</v>
      </c>
      <c r="O3910" s="11">
        <f t="shared" si="428"/>
        <v>0</v>
      </c>
      <c r="P3910" s="11">
        <f t="shared" si="429"/>
        <v>1</v>
      </c>
      <c r="Q3910" s="11">
        <f t="shared" si="430"/>
        <v>0</v>
      </c>
      <c r="R3910" s="11">
        <f t="shared" si="431"/>
        <v>0</v>
      </c>
      <c r="S3910" s="11">
        <f t="shared" si="432"/>
        <v>0</v>
      </c>
      <c r="T3910" s="9">
        <f t="shared" si="433"/>
        <v>0</v>
      </c>
    </row>
    <row r="3911" spans="1:20" ht="15" customHeight="1" x14ac:dyDescent="0.75">
      <c r="A3911" s="10">
        <v>0</v>
      </c>
      <c r="B3911" s="11">
        <v>20500</v>
      </c>
      <c r="C3911" s="11">
        <v>86236</v>
      </c>
      <c r="D3911" s="11">
        <v>138729</v>
      </c>
      <c r="E3911" s="11">
        <v>11</v>
      </c>
      <c r="F3911" s="11">
        <v>0</v>
      </c>
      <c r="G3911" s="11">
        <v>0</v>
      </c>
      <c r="H3911" s="11">
        <v>97.862172571000002</v>
      </c>
      <c r="I3911" s="11">
        <v>3</v>
      </c>
      <c r="J3911" s="11">
        <v>14</v>
      </c>
      <c r="K3911" s="11">
        <v>38.699441104000002</v>
      </c>
      <c r="L3911" s="11" t="s">
        <v>20</v>
      </c>
      <c r="M3911" s="11" t="s">
        <v>14</v>
      </c>
      <c r="N3911" s="11">
        <f t="shared" si="427"/>
        <v>0</v>
      </c>
      <c r="O3911" s="11">
        <f t="shared" si="428"/>
        <v>0</v>
      </c>
      <c r="P3911" s="11">
        <f t="shared" si="429"/>
        <v>1</v>
      </c>
      <c r="Q3911" s="11">
        <f t="shared" si="430"/>
        <v>0</v>
      </c>
      <c r="R3911" s="11">
        <f t="shared" si="431"/>
        <v>0</v>
      </c>
      <c r="S3911" s="11">
        <f t="shared" si="432"/>
        <v>0</v>
      </c>
      <c r="T3911" s="9">
        <f t="shared" si="433"/>
        <v>0</v>
      </c>
    </row>
    <row r="3912" spans="1:20" ht="15" customHeight="1" x14ac:dyDescent="0.75">
      <c r="A3912" s="10">
        <v>1</v>
      </c>
      <c r="B3912" s="11">
        <v>20500</v>
      </c>
      <c r="C3912" s="11">
        <v>113963</v>
      </c>
      <c r="D3912" s="11">
        <v>131135</v>
      </c>
      <c r="E3912" s="11">
        <v>3</v>
      </c>
      <c r="F3912" s="11">
        <v>1</v>
      </c>
      <c r="G3912" s="11">
        <v>0</v>
      </c>
      <c r="H3912" s="11">
        <v>243.68060388999999</v>
      </c>
      <c r="I3912" s="11">
        <v>1</v>
      </c>
      <c r="J3912" s="11">
        <v>26</v>
      </c>
      <c r="K3912" s="11">
        <v>143.94960495000001</v>
      </c>
      <c r="L3912" s="11" t="s">
        <v>13</v>
      </c>
      <c r="M3912" s="11" t="s">
        <v>19</v>
      </c>
      <c r="N3912" s="11">
        <f t="shared" si="427"/>
        <v>1</v>
      </c>
      <c r="O3912" s="11">
        <f t="shared" si="428"/>
        <v>0</v>
      </c>
      <c r="P3912" s="11">
        <f t="shared" si="429"/>
        <v>0</v>
      </c>
      <c r="Q3912" s="11">
        <f t="shared" si="430"/>
        <v>0</v>
      </c>
      <c r="R3912" s="11">
        <f t="shared" si="431"/>
        <v>0</v>
      </c>
      <c r="S3912" s="11">
        <f t="shared" si="432"/>
        <v>0</v>
      </c>
      <c r="T3912" s="9">
        <f t="shared" si="433"/>
        <v>243.68060388999999</v>
      </c>
    </row>
    <row r="3913" spans="1:20" ht="15" customHeight="1" x14ac:dyDescent="0.75">
      <c r="A3913" s="10">
        <v>0</v>
      </c>
      <c r="B3913" s="11">
        <v>20500</v>
      </c>
      <c r="C3913" s="11"/>
      <c r="D3913" s="11">
        <v>130396</v>
      </c>
      <c r="E3913" s="11">
        <v>0</v>
      </c>
      <c r="F3913" s="11">
        <v>0</v>
      </c>
      <c r="G3913" s="11">
        <v>0</v>
      </c>
      <c r="H3913" s="11">
        <v>305.65642242000001</v>
      </c>
      <c r="I3913" s="11">
        <v>3</v>
      </c>
      <c r="J3913" s="11">
        <v>21</v>
      </c>
      <c r="K3913" s="11">
        <v>31.582252776000001</v>
      </c>
      <c r="L3913" s="11" t="s">
        <v>13</v>
      </c>
      <c r="M3913" s="11" t="s">
        <v>14</v>
      </c>
      <c r="N3913" s="11">
        <f t="shared" si="427"/>
        <v>1</v>
      </c>
      <c r="O3913" s="11">
        <f t="shared" si="428"/>
        <v>0</v>
      </c>
      <c r="P3913" s="11">
        <f t="shared" si="429"/>
        <v>1</v>
      </c>
      <c r="Q3913" s="11">
        <f t="shared" si="430"/>
        <v>0</v>
      </c>
      <c r="R3913" s="11">
        <f t="shared" si="431"/>
        <v>0</v>
      </c>
      <c r="S3913" s="11">
        <f t="shared" si="432"/>
        <v>0</v>
      </c>
      <c r="T3913" s="9">
        <f t="shared" si="433"/>
        <v>305.65642242000001</v>
      </c>
    </row>
    <row r="3914" spans="1:20" ht="15" customHeight="1" x14ac:dyDescent="0.75">
      <c r="A3914" s="10">
        <v>0</v>
      </c>
      <c r="B3914" s="11">
        <v>20500</v>
      </c>
      <c r="C3914" s="11">
        <v>173061</v>
      </c>
      <c r="D3914" s="11">
        <v>220886</v>
      </c>
      <c r="E3914" s="11">
        <v>13</v>
      </c>
      <c r="F3914" s="11">
        <v>0</v>
      </c>
      <c r="G3914" s="11">
        <v>0</v>
      </c>
      <c r="H3914" s="11">
        <v>213.91435992999999</v>
      </c>
      <c r="I3914" s="11">
        <v>1</v>
      </c>
      <c r="J3914" s="11">
        <v>32</v>
      </c>
      <c r="K3914" s="11">
        <v>43.795734289999999</v>
      </c>
      <c r="L3914" s="11" t="s">
        <v>20</v>
      </c>
      <c r="M3914" s="11" t="s">
        <v>15</v>
      </c>
      <c r="N3914" s="11">
        <f t="shared" si="427"/>
        <v>0</v>
      </c>
      <c r="O3914" s="11">
        <f t="shared" si="428"/>
        <v>0</v>
      </c>
      <c r="P3914" s="11">
        <f t="shared" si="429"/>
        <v>0</v>
      </c>
      <c r="Q3914" s="11">
        <f t="shared" si="430"/>
        <v>1</v>
      </c>
      <c r="R3914" s="11">
        <f t="shared" si="431"/>
        <v>0</v>
      </c>
      <c r="S3914" s="11">
        <f t="shared" si="432"/>
        <v>0</v>
      </c>
      <c r="T3914" s="9">
        <f t="shared" si="433"/>
        <v>0</v>
      </c>
    </row>
    <row r="3915" spans="1:20" ht="15" customHeight="1" x14ac:dyDescent="0.75">
      <c r="A3915" s="10">
        <v>0</v>
      </c>
      <c r="B3915" s="11">
        <v>20500</v>
      </c>
      <c r="C3915" s="11">
        <v>47130</v>
      </c>
      <c r="D3915" s="11">
        <v>66415</v>
      </c>
      <c r="E3915" s="11">
        <v>4</v>
      </c>
      <c r="F3915" s="11">
        <v>0</v>
      </c>
      <c r="G3915" s="11">
        <v>0</v>
      </c>
      <c r="H3915" s="11">
        <v>170.92552449999999</v>
      </c>
      <c r="I3915" s="11">
        <v>2</v>
      </c>
      <c r="J3915" s="11">
        <v>26</v>
      </c>
      <c r="K3915" s="11">
        <v>33.582415748999999</v>
      </c>
      <c r="L3915" s="11" t="s">
        <v>20</v>
      </c>
      <c r="M3915" s="11" t="s">
        <v>15</v>
      </c>
      <c r="N3915" s="11">
        <f t="shared" si="427"/>
        <v>0</v>
      </c>
      <c r="O3915" s="11">
        <f t="shared" si="428"/>
        <v>0</v>
      </c>
      <c r="P3915" s="11">
        <f t="shared" si="429"/>
        <v>0</v>
      </c>
      <c r="Q3915" s="11">
        <f t="shared" si="430"/>
        <v>1</v>
      </c>
      <c r="R3915" s="11">
        <f t="shared" si="431"/>
        <v>0</v>
      </c>
      <c r="S3915" s="11">
        <f t="shared" si="432"/>
        <v>0</v>
      </c>
      <c r="T3915" s="9">
        <f t="shared" si="433"/>
        <v>0</v>
      </c>
    </row>
    <row r="3916" spans="1:20" ht="15" customHeight="1" x14ac:dyDescent="0.75">
      <c r="A3916" s="10">
        <v>0</v>
      </c>
      <c r="B3916" s="11">
        <v>20500</v>
      </c>
      <c r="C3916" s="11">
        <v>41899</v>
      </c>
      <c r="D3916" s="11">
        <v>65418</v>
      </c>
      <c r="E3916" s="11">
        <v>12</v>
      </c>
      <c r="F3916" s="11">
        <v>0</v>
      </c>
      <c r="G3916" s="11">
        <v>2</v>
      </c>
      <c r="H3916" s="11">
        <v>113.48245982</v>
      </c>
      <c r="I3916" s="11">
        <v>1</v>
      </c>
      <c r="J3916" s="11">
        <v>22</v>
      </c>
      <c r="K3916" s="11">
        <v>43.206598833000001</v>
      </c>
      <c r="L3916" s="11" t="s">
        <v>20</v>
      </c>
      <c r="M3916" s="11" t="s">
        <v>15</v>
      </c>
      <c r="N3916" s="11">
        <f t="shared" si="427"/>
        <v>0</v>
      </c>
      <c r="O3916" s="11">
        <f t="shared" si="428"/>
        <v>0</v>
      </c>
      <c r="P3916" s="11">
        <f t="shared" si="429"/>
        <v>0</v>
      </c>
      <c r="Q3916" s="11">
        <f t="shared" si="430"/>
        <v>1</v>
      </c>
      <c r="R3916" s="11">
        <f t="shared" si="431"/>
        <v>0</v>
      </c>
      <c r="S3916" s="11">
        <f t="shared" si="432"/>
        <v>0</v>
      </c>
      <c r="T3916" s="9">
        <f t="shared" si="433"/>
        <v>0</v>
      </c>
    </row>
    <row r="3917" spans="1:20" ht="15" customHeight="1" x14ac:dyDescent="0.75">
      <c r="A3917" s="10">
        <v>0</v>
      </c>
      <c r="B3917" s="11">
        <v>20500</v>
      </c>
      <c r="C3917" s="11">
        <v>169689</v>
      </c>
      <c r="D3917" s="11">
        <v>198931</v>
      </c>
      <c r="E3917" s="11">
        <v>9</v>
      </c>
      <c r="F3917" s="11">
        <v>0</v>
      </c>
      <c r="G3917" s="11">
        <v>0</v>
      </c>
      <c r="H3917" s="11">
        <v>258.62004188999998</v>
      </c>
      <c r="I3917" s="11">
        <v>1</v>
      </c>
      <c r="J3917" s="11">
        <v>37</v>
      </c>
      <c r="K3917" s="11">
        <v>26.366126267999999</v>
      </c>
      <c r="L3917" s="11" t="s">
        <v>20</v>
      </c>
      <c r="M3917" s="11" t="s">
        <v>18</v>
      </c>
      <c r="N3917" s="11">
        <f t="shared" si="427"/>
        <v>0</v>
      </c>
      <c r="O3917" s="11">
        <f t="shared" si="428"/>
        <v>0</v>
      </c>
      <c r="P3917" s="11">
        <f t="shared" si="429"/>
        <v>0</v>
      </c>
      <c r="Q3917" s="11">
        <f t="shared" si="430"/>
        <v>0</v>
      </c>
      <c r="R3917" s="11">
        <f t="shared" si="431"/>
        <v>0</v>
      </c>
      <c r="S3917" s="11">
        <f t="shared" si="432"/>
        <v>1</v>
      </c>
      <c r="T3917" s="9">
        <f t="shared" si="433"/>
        <v>0</v>
      </c>
    </row>
    <row r="3918" spans="1:20" ht="15" customHeight="1" x14ac:dyDescent="0.75">
      <c r="A3918" s="10">
        <v>0</v>
      </c>
      <c r="B3918" s="11">
        <v>20500</v>
      </c>
      <c r="C3918" s="11">
        <v>67852</v>
      </c>
      <c r="D3918" s="11">
        <v>97944</v>
      </c>
      <c r="E3918" s="11">
        <v>14</v>
      </c>
      <c r="F3918" s="11">
        <v>0</v>
      </c>
      <c r="G3918" s="11">
        <v>0</v>
      </c>
      <c r="H3918" s="11">
        <v>141.00534478</v>
      </c>
      <c r="I3918" s="11">
        <v>0</v>
      </c>
      <c r="J3918" s="11">
        <v>14</v>
      </c>
      <c r="K3918" s="11">
        <v>36.609389403999998</v>
      </c>
      <c r="L3918" s="11" t="s">
        <v>13</v>
      </c>
      <c r="M3918" s="11" t="s">
        <v>15</v>
      </c>
      <c r="N3918" s="11">
        <f t="shared" si="427"/>
        <v>1</v>
      </c>
      <c r="O3918" s="11">
        <f t="shared" si="428"/>
        <v>0</v>
      </c>
      <c r="P3918" s="11">
        <f t="shared" si="429"/>
        <v>0</v>
      </c>
      <c r="Q3918" s="11">
        <f t="shared" si="430"/>
        <v>1</v>
      </c>
      <c r="R3918" s="11">
        <f t="shared" si="431"/>
        <v>0</v>
      </c>
      <c r="S3918" s="11">
        <f t="shared" si="432"/>
        <v>0</v>
      </c>
      <c r="T3918" s="9">
        <f t="shared" si="433"/>
        <v>141.00534478</v>
      </c>
    </row>
    <row r="3919" spans="1:20" ht="15" customHeight="1" x14ac:dyDescent="0.75">
      <c r="A3919" s="10">
        <v>0</v>
      </c>
      <c r="B3919" s="11">
        <v>20500</v>
      </c>
      <c r="C3919" s="11">
        <v>59969</v>
      </c>
      <c r="D3919" s="11">
        <v>90311</v>
      </c>
      <c r="E3919" s="11">
        <v>5</v>
      </c>
      <c r="F3919" s="11"/>
      <c r="G3919" s="11"/>
      <c r="H3919" s="11">
        <v>151.57534172999999</v>
      </c>
      <c r="I3919" s="11"/>
      <c r="J3919" s="11">
        <v>15</v>
      </c>
      <c r="K3919" s="11">
        <v>36.504933459999997</v>
      </c>
      <c r="L3919" s="11" t="s">
        <v>20</v>
      </c>
      <c r="M3919" s="11" t="s">
        <v>15</v>
      </c>
      <c r="N3919" s="11">
        <f t="shared" si="427"/>
        <v>0</v>
      </c>
      <c r="O3919" s="11">
        <f t="shared" si="428"/>
        <v>0</v>
      </c>
      <c r="P3919" s="11">
        <f t="shared" si="429"/>
        <v>0</v>
      </c>
      <c r="Q3919" s="11">
        <f t="shared" si="430"/>
        <v>1</v>
      </c>
      <c r="R3919" s="11">
        <f t="shared" si="431"/>
        <v>0</v>
      </c>
      <c r="S3919" s="11">
        <f t="shared" si="432"/>
        <v>0</v>
      </c>
      <c r="T3919" s="9">
        <f t="shared" si="433"/>
        <v>0</v>
      </c>
    </row>
    <row r="3920" spans="1:20" ht="15" customHeight="1" x14ac:dyDescent="0.75">
      <c r="A3920" s="10">
        <v>0</v>
      </c>
      <c r="B3920" s="11">
        <v>20500</v>
      </c>
      <c r="C3920" s="11">
        <v>53438</v>
      </c>
      <c r="D3920" s="11">
        <v>118731</v>
      </c>
      <c r="E3920" s="11">
        <v>14</v>
      </c>
      <c r="F3920" s="11">
        <v>0</v>
      </c>
      <c r="G3920" s="11">
        <v>0</v>
      </c>
      <c r="H3920" s="11">
        <v>258.52106943000001</v>
      </c>
      <c r="I3920" s="11">
        <v>0</v>
      </c>
      <c r="J3920" s="11">
        <v>20</v>
      </c>
      <c r="K3920" s="11">
        <v>26.146927185999999</v>
      </c>
      <c r="L3920" s="11" t="s">
        <v>20</v>
      </c>
      <c r="M3920" s="11" t="s">
        <v>18</v>
      </c>
      <c r="N3920" s="11">
        <f t="shared" si="427"/>
        <v>0</v>
      </c>
      <c r="O3920" s="11">
        <f t="shared" si="428"/>
        <v>0</v>
      </c>
      <c r="P3920" s="11">
        <f t="shared" si="429"/>
        <v>0</v>
      </c>
      <c r="Q3920" s="11">
        <f t="shared" si="430"/>
        <v>0</v>
      </c>
      <c r="R3920" s="11">
        <f t="shared" si="431"/>
        <v>0</v>
      </c>
      <c r="S3920" s="11">
        <f t="shared" si="432"/>
        <v>1</v>
      </c>
      <c r="T3920" s="9">
        <f t="shared" si="433"/>
        <v>0</v>
      </c>
    </row>
    <row r="3921" spans="1:20" ht="15" customHeight="1" x14ac:dyDescent="0.75">
      <c r="A3921" s="10">
        <v>0</v>
      </c>
      <c r="B3921" s="11">
        <v>20500</v>
      </c>
      <c r="C3921" s="11">
        <v>183000</v>
      </c>
      <c r="D3921" s="11">
        <v>230000</v>
      </c>
      <c r="E3921" s="11">
        <v>2</v>
      </c>
      <c r="F3921" s="11">
        <v>0</v>
      </c>
      <c r="G3921" s="11">
        <v>0</v>
      </c>
      <c r="H3921" s="11">
        <v>288.86666666999997</v>
      </c>
      <c r="I3921" s="11">
        <v>1</v>
      </c>
      <c r="J3921" s="11">
        <v>27</v>
      </c>
      <c r="K3921" s="11"/>
      <c r="L3921" s="11" t="s">
        <v>20</v>
      </c>
      <c r="M3921" s="11" t="s">
        <v>18</v>
      </c>
      <c r="N3921" s="11">
        <f t="shared" si="427"/>
        <v>0</v>
      </c>
      <c r="O3921" s="11">
        <f t="shared" si="428"/>
        <v>0</v>
      </c>
      <c r="P3921" s="11">
        <f t="shared" si="429"/>
        <v>0</v>
      </c>
      <c r="Q3921" s="11">
        <f t="shared" si="430"/>
        <v>0</v>
      </c>
      <c r="R3921" s="11">
        <f t="shared" si="431"/>
        <v>0</v>
      </c>
      <c r="S3921" s="11">
        <f t="shared" si="432"/>
        <v>1</v>
      </c>
      <c r="T3921" s="9">
        <f t="shared" si="433"/>
        <v>0</v>
      </c>
    </row>
    <row r="3922" spans="1:20" ht="15" customHeight="1" x14ac:dyDescent="0.75">
      <c r="A3922" s="10">
        <v>0</v>
      </c>
      <c r="B3922" s="11">
        <v>20500</v>
      </c>
      <c r="C3922" s="11">
        <v>89269</v>
      </c>
      <c r="D3922" s="11">
        <v>132500</v>
      </c>
      <c r="E3922" s="11"/>
      <c r="F3922" s="11">
        <v>0</v>
      </c>
      <c r="G3922" s="11">
        <v>0</v>
      </c>
      <c r="H3922" s="11">
        <v>203.9</v>
      </c>
      <c r="I3922" s="11">
        <v>0</v>
      </c>
      <c r="J3922" s="11">
        <v>21</v>
      </c>
      <c r="K3922" s="11"/>
      <c r="L3922" s="11" t="s">
        <v>20</v>
      </c>
      <c r="M3922" s="11" t="s">
        <v>18</v>
      </c>
      <c r="N3922" s="11">
        <f t="shared" si="427"/>
        <v>0</v>
      </c>
      <c r="O3922" s="11">
        <f t="shared" si="428"/>
        <v>0</v>
      </c>
      <c r="P3922" s="11">
        <f t="shared" si="429"/>
        <v>0</v>
      </c>
      <c r="Q3922" s="11">
        <f t="shared" si="430"/>
        <v>0</v>
      </c>
      <c r="R3922" s="11">
        <f t="shared" si="431"/>
        <v>0</v>
      </c>
      <c r="S3922" s="11">
        <f t="shared" si="432"/>
        <v>1</v>
      </c>
      <c r="T3922" s="9">
        <f t="shared" si="433"/>
        <v>0</v>
      </c>
    </row>
    <row r="3923" spans="1:20" ht="15" customHeight="1" x14ac:dyDescent="0.75">
      <c r="A3923" s="10">
        <v>1</v>
      </c>
      <c r="B3923" s="11">
        <v>20500</v>
      </c>
      <c r="C3923" s="11">
        <v>52031</v>
      </c>
      <c r="D3923" s="11">
        <v>64975</v>
      </c>
      <c r="E3923" s="11">
        <v>2.5</v>
      </c>
      <c r="F3923" s="11">
        <v>1</v>
      </c>
      <c r="G3923" s="11">
        <v>3</v>
      </c>
      <c r="H3923" s="11">
        <v>105.53333333</v>
      </c>
      <c r="I3923" s="11">
        <v>2</v>
      </c>
      <c r="J3923" s="11">
        <v>33</v>
      </c>
      <c r="K3923" s="11"/>
      <c r="L3923" s="11"/>
      <c r="M3923" s="11" t="s">
        <v>14</v>
      </c>
      <c r="N3923" s="11">
        <f t="shared" si="427"/>
        <v>0</v>
      </c>
      <c r="O3923" s="11">
        <f t="shared" si="428"/>
        <v>0</v>
      </c>
      <c r="P3923" s="11">
        <f t="shared" si="429"/>
        <v>1</v>
      </c>
      <c r="Q3923" s="11">
        <f t="shared" si="430"/>
        <v>0</v>
      </c>
      <c r="R3923" s="11">
        <f t="shared" si="431"/>
        <v>0</v>
      </c>
      <c r="S3923" s="11">
        <f t="shared" si="432"/>
        <v>0</v>
      </c>
      <c r="T3923" s="9">
        <f t="shared" si="433"/>
        <v>0</v>
      </c>
    </row>
    <row r="3924" spans="1:20" ht="15" customHeight="1" x14ac:dyDescent="0.75">
      <c r="A3924" s="10">
        <v>0</v>
      </c>
      <c r="B3924" s="11">
        <v>20500</v>
      </c>
      <c r="C3924" s="11">
        <v>87892</v>
      </c>
      <c r="D3924" s="11">
        <v>136867</v>
      </c>
      <c r="E3924" s="11">
        <v>10</v>
      </c>
      <c r="F3924" s="11">
        <v>0</v>
      </c>
      <c r="G3924" s="11">
        <v>0</v>
      </c>
      <c r="H3924" s="11">
        <v>96.929644691999997</v>
      </c>
      <c r="I3924" s="11">
        <v>3</v>
      </c>
      <c r="J3924" s="11">
        <v>15</v>
      </c>
      <c r="K3924" s="11">
        <v>40.162919391999999</v>
      </c>
      <c r="L3924" s="11" t="s">
        <v>20</v>
      </c>
      <c r="M3924" s="11" t="s">
        <v>14</v>
      </c>
      <c r="N3924" s="11">
        <f t="shared" si="427"/>
        <v>0</v>
      </c>
      <c r="O3924" s="11">
        <f t="shared" si="428"/>
        <v>0</v>
      </c>
      <c r="P3924" s="11">
        <f t="shared" si="429"/>
        <v>1</v>
      </c>
      <c r="Q3924" s="11">
        <f t="shared" si="430"/>
        <v>0</v>
      </c>
      <c r="R3924" s="11">
        <f t="shared" si="431"/>
        <v>0</v>
      </c>
      <c r="S3924" s="11">
        <f t="shared" si="432"/>
        <v>0</v>
      </c>
      <c r="T3924" s="9">
        <f t="shared" si="433"/>
        <v>0</v>
      </c>
    </row>
    <row r="3925" spans="1:20" ht="15" customHeight="1" x14ac:dyDescent="0.75">
      <c r="A3925" s="10">
        <v>0</v>
      </c>
      <c r="B3925" s="11">
        <v>20500</v>
      </c>
      <c r="C3925" s="11">
        <v>80441</v>
      </c>
      <c r="D3925" s="11">
        <v>100505</v>
      </c>
      <c r="E3925" s="11">
        <v>7</v>
      </c>
      <c r="F3925" s="11">
        <v>0</v>
      </c>
      <c r="G3925" s="11">
        <v>0</v>
      </c>
      <c r="H3925" s="11">
        <v>87.446663340000001</v>
      </c>
      <c r="I3925" s="11">
        <v>7</v>
      </c>
      <c r="J3925" s="11">
        <v>23</v>
      </c>
      <c r="K3925" s="11">
        <v>38.495065961999998</v>
      </c>
      <c r="L3925" s="11" t="s">
        <v>20</v>
      </c>
      <c r="M3925" s="11" t="s">
        <v>17</v>
      </c>
      <c r="N3925" s="11">
        <f t="shared" si="427"/>
        <v>0</v>
      </c>
      <c r="O3925" s="11">
        <f t="shared" si="428"/>
        <v>1</v>
      </c>
      <c r="P3925" s="11">
        <f t="shared" si="429"/>
        <v>0</v>
      </c>
      <c r="Q3925" s="11">
        <f t="shared" si="430"/>
        <v>0</v>
      </c>
      <c r="R3925" s="11">
        <f t="shared" si="431"/>
        <v>0</v>
      </c>
      <c r="S3925" s="11">
        <f t="shared" si="432"/>
        <v>0</v>
      </c>
      <c r="T3925" s="9">
        <f t="shared" si="433"/>
        <v>0</v>
      </c>
    </row>
    <row r="3926" spans="1:20" ht="15" customHeight="1" x14ac:dyDescent="0.75">
      <c r="A3926" s="10">
        <v>0</v>
      </c>
      <c r="B3926" s="11">
        <v>20500</v>
      </c>
      <c r="C3926" s="11">
        <v>76620</v>
      </c>
      <c r="D3926" s="11">
        <v>185666</v>
      </c>
      <c r="E3926" s="11">
        <v>8</v>
      </c>
      <c r="F3926" s="11">
        <v>0</v>
      </c>
      <c r="G3926" s="11">
        <v>0</v>
      </c>
      <c r="H3926" s="11">
        <v>360.64005406000001</v>
      </c>
      <c r="I3926" s="11">
        <v>1</v>
      </c>
      <c r="J3926" s="11">
        <v>16</v>
      </c>
      <c r="K3926" s="11">
        <v>33.754318613999999</v>
      </c>
      <c r="L3926" s="11"/>
      <c r="M3926" s="11" t="s">
        <v>14</v>
      </c>
      <c r="N3926" s="11">
        <f t="shared" si="427"/>
        <v>0</v>
      </c>
      <c r="O3926" s="11">
        <f t="shared" si="428"/>
        <v>0</v>
      </c>
      <c r="P3926" s="11">
        <f t="shared" si="429"/>
        <v>1</v>
      </c>
      <c r="Q3926" s="11">
        <f t="shared" si="430"/>
        <v>0</v>
      </c>
      <c r="R3926" s="11">
        <f t="shared" si="431"/>
        <v>0</v>
      </c>
      <c r="S3926" s="11">
        <f t="shared" si="432"/>
        <v>0</v>
      </c>
      <c r="T3926" s="9">
        <f t="shared" si="433"/>
        <v>0</v>
      </c>
    </row>
    <row r="3927" spans="1:20" ht="15" customHeight="1" x14ac:dyDescent="0.75">
      <c r="A3927" s="10">
        <v>0</v>
      </c>
      <c r="B3927" s="11">
        <v>20500</v>
      </c>
      <c r="C3927" s="11">
        <v>39147</v>
      </c>
      <c r="D3927" s="11">
        <v>58049</v>
      </c>
      <c r="E3927" s="11"/>
      <c r="F3927" s="11">
        <v>0</v>
      </c>
      <c r="G3927" s="11">
        <v>0</v>
      </c>
      <c r="H3927" s="11">
        <v>202.90305427000001</v>
      </c>
      <c r="I3927" s="11">
        <v>0</v>
      </c>
      <c r="J3927" s="11">
        <v>12</v>
      </c>
      <c r="K3927" s="11">
        <v>38.646018726999998</v>
      </c>
      <c r="L3927" s="11" t="s">
        <v>20</v>
      </c>
      <c r="M3927" s="11" t="s">
        <v>14</v>
      </c>
      <c r="N3927" s="11">
        <f t="shared" si="427"/>
        <v>0</v>
      </c>
      <c r="O3927" s="11">
        <f t="shared" si="428"/>
        <v>0</v>
      </c>
      <c r="P3927" s="11">
        <f t="shared" si="429"/>
        <v>1</v>
      </c>
      <c r="Q3927" s="11">
        <f t="shared" si="430"/>
        <v>0</v>
      </c>
      <c r="R3927" s="11">
        <f t="shared" si="431"/>
        <v>0</v>
      </c>
      <c r="S3927" s="11">
        <f t="shared" si="432"/>
        <v>0</v>
      </c>
      <c r="T3927" s="9">
        <f t="shared" si="433"/>
        <v>0</v>
      </c>
    </row>
    <row r="3928" spans="1:20" ht="15" customHeight="1" x14ac:dyDescent="0.75">
      <c r="A3928" s="10">
        <v>1</v>
      </c>
      <c r="B3928" s="11">
        <v>20500</v>
      </c>
      <c r="C3928" s="11">
        <v>106839</v>
      </c>
      <c r="D3928" s="11">
        <v>144460</v>
      </c>
      <c r="E3928" s="11">
        <v>13</v>
      </c>
      <c r="F3928" s="11">
        <v>1</v>
      </c>
      <c r="G3928" s="11">
        <v>1</v>
      </c>
      <c r="H3928" s="11">
        <v>107.67138171000001</v>
      </c>
      <c r="I3928" s="11">
        <v>4</v>
      </c>
      <c r="J3928" s="11">
        <v>49</v>
      </c>
      <c r="K3928" s="11">
        <v>39.687089434999997</v>
      </c>
      <c r="L3928" s="11" t="s">
        <v>20</v>
      </c>
      <c r="M3928" s="11" t="s">
        <v>14</v>
      </c>
      <c r="N3928" s="11">
        <f t="shared" si="427"/>
        <v>0</v>
      </c>
      <c r="O3928" s="11">
        <f t="shared" si="428"/>
        <v>0</v>
      </c>
      <c r="P3928" s="11">
        <f t="shared" si="429"/>
        <v>1</v>
      </c>
      <c r="Q3928" s="11">
        <f t="shared" si="430"/>
        <v>0</v>
      </c>
      <c r="R3928" s="11">
        <f t="shared" si="431"/>
        <v>0</v>
      </c>
      <c r="S3928" s="11">
        <f t="shared" si="432"/>
        <v>0</v>
      </c>
      <c r="T3928" s="9">
        <f t="shared" si="433"/>
        <v>0</v>
      </c>
    </row>
    <row r="3929" spans="1:20" ht="15" customHeight="1" x14ac:dyDescent="0.75">
      <c r="A3929" s="10">
        <v>1</v>
      </c>
      <c r="B3929" s="11">
        <v>20500</v>
      </c>
      <c r="C3929" s="11">
        <v>85884</v>
      </c>
      <c r="D3929" s="11">
        <v>103546</v>
      </c>
      <c r="E3929" s="11">
        <v>5</v>
      </c>
      <c r="F3929" s="11">
        <v>9</v>
      </c>
      <c r="G3929" s="11">
        <v>0</v>
      </c>
      <c r="H3929" s="11">
        <v>39.985829576</v>
      </c>
      <c r="I3929" s="11">
        <v>5</v>
      </c>
      <c r="J3929" s="11">
        <v>16</v>
      </c>
      <c r="K3929" s="11">
        <v>34.068268926999998</v>
      </c>
      <c r="L3929" s="11" t="s">
        <v>20</v>
      </c>
      <c r="M3929" s="11" t="s">
        <v>14</v>
      </c>
      <c r="N3929" s="11">
        <f t="shared" si="427"/>
        <v>0</v>
      </c>
      <c r="O3929" s="11">
        <f t="shared" si="428"/>
        <v>0</v>
      </c>
      <c r="P3929" s="11">
        <f t="shared" si="429"/>
        <v>1</v>
      </c>
      <c r="Q3929" s="11">
        <f t="shared" si="430"/>
        <v>0</v>
      </c>
      <c r="R3929" s="11">
        <f t="shared" si="431"/>
        <v>0</v>
      </c>
      <c r="S3929" s="11">
        <f t="shared" si="432"/>
        <v>0</v>
      </c>
      <c r="T3929" s="9">
        <f t="shared" si="433"/>
        <v>0</v>
      </c>
    </row>
    <row r="3930" spans="1:20" ht="15" customHeight="1" x14ac:dyDescent="0.75">
      <c r="A3930" s="10">
        <v>0</v>
      </c>
      <c r="B3930" s="11">
        <v>20500</v>
      </c>
      <c r="C3930" s="11">
        <v>64113</v>
      </c>
      <c r="D3930" s="11">
        <v>98322</v>
      </c>
      <c r="E3930" s="11">
        <v>16</v>
      </c>
      <c r="F3930" s="11">
        <v>0</v>
      </c>
      <c r="G3930" s="11">
        <v>0</v>
      </c>
      <c r="H3930" s="11">
        <v>634.46189263999997</v>
      </c>
      <c r="I3930" s="11">
        <v>1</v>
      </c>
      <c r="J3930" s="11">
        <v>23</v>
      </c>
      <c r="K3930" s="11">
        <v>19.574316261</v>
      </c>
      <c r="L3930" s="11" t="s">
        <v>13</v>
      </c>
      <c r="M3930" s="11" t="s">
        <v>18</v>
      </c>
      <c r="N3930" s="11">
        <f t="shared" si="427"/>
        <v>1</v>
      </c>
      <c r="O3930" s="11">
        <f t="shared" si="428"/>
        <v>0</v>
      </c>
      <c r="P3930" s="11">
        <f t="shared" si="429"/>
        <v>0</v>
      </c>
      <c r="Q3930" s="11">
        <f t="shared" si="430"/>
        <v>0</v>
      </c>
      <c r="R3930" s="11">
        <f t="shared" si="431"/>
        <v>0</v>
      </c>
      <c r="S3930" s="11">
        <f t="shared" si="432"/>
        <v>1</v>
      </c>
      <c r="T3930" s="9">
        <f t="shared" si="433"/>
        <v>634.46189263999997</v>
      </c>
    </row>
    <row r="3931" spans="1:20" ht="15" customHeight="1" x14ac:dyDescent="0.75">
      <c r="A3931" s="10">
        <v>0</v>
      </c>
      <c r="B3931" s="11">
        <v>20600</v>
      </c>
      <c r="C3931" s="11">
        <v>67086</v>
      </c>
      <c r="D3931" s="11">
        <v>108006</v>
      </c>
      <c r="E3931" s="11">
        <v>6</v>
      </c>
      <c r="F3931" s="11"/>
      <c r="G3931" s="11">
        <v>1</v>
      </c>
      <c r="H3931" s="11">
        <v>116.32865753999999</v>
      </c>
      <c r="I3931" s="11">
        <v>2</v>
      </c>
      <c r="J3931" s="11">
        <v>18</v>
      </c>
      <c r="K3931" s="11">
        <v>36.966325226000002</v>
      </c>
      <c r="L3931" s="11" t="s">
        <v>20</v>
      </c>
      <c r="M3931" s="11" t="s">
        <v>15</v>
      </c>
      <c r="N3931" s="11">
        <f t="shared" si="427"/>
        <v>0</v>
      </c>
      <c r="O3931" s="11">
        <f t="shared" si="428"/>
        <v>0</v>
      </c>
      <c r="P3931" s="11">
        <f t="shared" si="429"/>
        <v>0</v>
      </c>
      <c r="Q3931" s="11">
        <f t="shared" si="430"/>
        <v>1</v>
      </c>
      <c r="R3931" s="11">
        <f t="shared" si="431"/>
        <v>0</v>
      </c>
      <c r="S3931" s="11">
        <f t="shared" si="432"/>
        <v>0</v>
      </c>
      <c r="T3931" s="9">
        <f t="shared" si="433"/>
        <v>0</v>
      </c>
    </row>
    <row r="3932" spans="1:20" ht="15" customHeight="1" x14ac:dyDescent="0.75">
      <c r="A3932" s="10">
        <v>0</v>
      </c>
      <c r="B3932" s="11">
        <v>20600</v>
      </c>
      <c r="C3932" s="11">
        <v>91180</v>
      </c>
      <c r="D3932" s="11">
        <v>98088</v>
      </c>
      <c r="E3932" s="11">
        <v>2</v>
      </c>
      <c r="F3932" s="11">
        <v>1</v>
      </c>
      <c r="G3932" s="11">
        <v>0</v>
      </c>
      <c r="H3932" s="11">
        <v>125.67684987</v>
      </c>
      <c r="I3932" s="11">
        <v>0</v>
      </c>
      <c r="J3932" s="11">
        <v>20</v>
      </c>
      <c r="K3932" s="11">
        <v>36.537400531000003</v>
      </c>
      <c r="L3932" s="11" t="s">
        <v>20</v>
      </c>
      <c r="M3932" s="11" t="s">
        <v>18</v>
      </c>
      <c r="N3932" s="11">
        <f t="shared" si="427"/>
        <v>0</v>
      </c>
      <c r="O3932" s="11">
        <f t="shared" si="428"/>
        <v>0</v>
      </c>
      <c r="P3932" s="11">
        <f t="shared" si="429"/>
        <v>0</v>
      </c>
      <c r="Q3932" s="11">
        <f t="shared" si="430"/>
        <v>0</v>
      </c>
      <c r="R3932" s="11">
        <f t="shared" si="431"/>
        <v>0</v>
      </c>
      <c r="S3932" s="11">
        <f t="shared" si="432"/>
        <v>1</v>
      </c>
      <c r="T3932" s="9">
        <f t="shared" si="433"/>
        <v>0</v>
      </c>
    </row>
    <row r="3933" spans="1:20" ht="15" customHeight="1" x14ac:dyDescent="0.75">
      <c r="A3933" s="10">
        <v>0</v>
      </c>
      <c r="B3933" s="11">
        <v>20600</v>
      </c>
      <c r="C3933" s="11">
        <v>69949</v>
      </c>
      <c r="D3933" s="11">
        <v>101807</v>
      </c>
      <c r="E3933" s="11">
        <v>3</v>
      </c>
      <c r="F3933" s="11">
        <v>0</v>
      </c>
      <c r="G3933" s="11">
        <v>0</v>
      </c>
      <c r="H3933" s="11">
        <v>218.39093903</v>
      </c>
      <c r="I3933" s="11">
        <v>0</v>
      </c>
      <c r="J3933" s="11">
        <v>13</v>
      </c>
      <c r="K3933" s="11">
        <v>30.271239302000001</v>
      </c>
      <c r="L3933" s="11" t="s">
        <v>13</v>
      </c>
      <c r="M3933" s="11" t="s">
        <v>14</v>
      </c>
      <c r="N3933" s="11">
        <f t="shared" si="427"/>
        <v>1</v>
      </c>
      <c r="O3933" s="11">
        <f t="shared" si="428"/>
        <v>0</v>
      </c>
      <c r="P3933" s="11">
        <f t="shared" si="429"/>
        <v>1</v>
      </c>
      <c r="Q3933" s="11">
        <f t="shared" si="430"/>
        <v>0</v>
      </c>
      <c r="R3933" s="11">
        <f t="shared" si="431"/>
        <v>0</v>
      </c>
      <c r="S3933" s="11">
        <f t="shared" si="432"/>
        <v>0</v>
      </c>
      <c r="T3933" s="9">
        <f t="shared" si="433"/>
        <v>218.39093903</v>
      </c>
    </row>
    <row r="3934" spans="1:20" ht="15" customHeight="1" x14ac:dyDescent="0.75">
      <c r="A3934" s="10">
        <v>0</v>
      </c>
      <c r="B3934" s="11">
        <v>20600</v>
      </c>
      <c r="C3934" s="11">
        <v>74828</v>
      </c>
      <c r="D3934" s="11">
        <v>106493</v>
      </c>
      <c r="E3934" s="11">
        <v>5</v>
      </c>
      <c r="F3934" s="11">
        <v>1</v>
      </c>
      <c r="G3934" s="11">
        <v>0</v>
      </c>
      <c r="H3934" s="11">
        <v>204.07440932</v>
      </c>
      <c r="I3934" s="11">
        <v>1</v>
      </c>
      <c r="J3934" s="11">
        <v>12</v>
      </c>
      <c r="K3934" s="11">
        <v>30.222959941999999</v>
      </c>
      <c r="L3934" s="11" t="s">
        <v>13</v>
      </c>
      <c r="M3934" s="11" t="s">
        <v>14</v>
      </c>
      <c r="N3934" s="11">
        <f t="shared" si="427"/>
        <v>1</v>
      </c>
      <c r="O3934" s="11">
        <f t="shared" si="428"/>
        <v>0</v>
      </c>
      <c r="P3934" s="11">
        <f t="shared" si="429"/>
        <v>1</v>
      </c>
      <c r="Q3934" s="11">
        <f t="shared" si="430"/>
        <v>0</v>
      </c>
      <c r="R3934" s="11">
        <f t="shared" si="431"/>
        <v>0</v>
      </c>
      <c r="S3934" s="11">
        <f t="shared" si="432"/>
        <v>0</v>
      </c>
      <c r="T3934" s="9">
        <f t="shared" si="433"/>
        <v>204.07440932</v>
      </c>
    </row>
    <row r="3935" spans="1:20" ht="15" customHeight="1" x14ac:dyDescent="0.75">
      <c r="A3935" s="10">
        <v>0</v>
      </c>
      <c r="B3935" s="11">
        <v>20600</v>
      </c>
      <c r="C3935" s="11"/>
      <c r="D3935" s="11">
        <v>24894</v>
      </c>
      <c r="E3935" s="11">
        <v>3</v>
      </c>
      <c r="F3935" s="11">
        <v>0</v>
      </c>
      <c r="G3935" s="11">
        <v>0</v>
      </c>
      <c r="H3935" s="11">
        <v>90.914931757999994</v>
      </c>
      <c r="I3935" s="11">
        <v>0</v>
      </c>
      <c r="J3935" s="11">
        <v>18</v>
      </c>
      <c r="K3935" s="11">
        <v>22.033579931999999</v>
      </c>
      <c r="L3935" s="11" t="s">
        <v>20</v>
      </c>
      <c r="M3935" s="11" t="s">
        <v>18</v>
      </c>
      <c r="N3935" s="11">
        <f t="shared" si="427"/>
        <v>0</v>
      </c>
      <c r="O3935" s="11">
        <f t="shared" si="428"/>
        <v>0</v>
      </c>
      <c r="P3935" s="11">
        <f t="shared" si="429"/>
        <v>0</v>
      </c>
      <c r="Q3935" s="11">
        <f t="shared" si="430"/>
        <v>0</v>
      </c>
      <c r="R3935" s="11">
        <f t="shared" si="431"/>
        <v>0</v>
      </c>
      <c r="S3935" s="11">
        <f t="shared" si="432"/>
        <v>1</v>
      </c>
      <c r="T3935" s="9">
        <f t="shared" si="433"/>
        <v>0</v>
      </c>
    </row>
    <row r="3936" spans="1:20" ht="15" customHeight="1" x14ac:dyDescent="0.75">
      <c r="A3936" s="10">
        <v>0</v>
      </c>
      <c r="B3936" s="11">
        <v>20600</v>
      </c>
      <c r="C3936" s="11">
        <v>16779</v>
      </c>
      <c r="D3936" s="11">
        <v>56481</v>
      </c>
      <c r="E3936" s="11">
        <v>24</v>
      </c>
      <c r="F3936" s="11">
        <v>0</v>
      </c>
      <c r="G3936" s="11">
        <v>1</v>
      </c>
      <c r="H3936" s="11">
        <v>228.05700238</v>
      </c>
      <c r="I3936" s="11">
        <v>0</v>
      </c>
      <c r="J3936" s="11">
        <v>24</v>
      </c>
      <c r="K3936" s="11">
        <v>27.176647716000002</v>
      </c>
      <c r="L3936" s="11" t="s">
        <v>20</v>
      </c>
      <c r="M3936" s="11" t="s">
        <v>14</v>
      </c>
      <c r="N3936" s="11">
        <f t="shared" si="427"/>
        <v>0</v>
      </c>
      <c r="O3936" s="11">
        <f t="shared" si="428"/>
        <v>0</v>
      </c>
      <c r="P3936" s="11">
        <f t="shared" si="429"/>
        <v>1</v>
      </c>
      <c r="Q3936" s="11">
        <f t="shared" si="430"/>
        <v>0</v>
      </c>
      <c r="R3936" s="11">
        <f t="shared" si="431"/>
        <v>0</v>
      </c>
      <c r="S3936" s="11">
        <f t="shared" si="432"/>
        <v>0</v>
      </c>
      <c r="T3936" s="9">
        <f t="shared" si="433"/>
        <v>0</v>
      </c>
    </row>
    <row r="3937" spans="1:20" ht="15" customHeight="1" x14ac:dyDescent="0.75">
      <c r="A3937" s="10">
        <v>0</v>
      </c>
      <c r="B3937" s="11">
        <v>20600</v>
      </c>
      <c r="C3937" s="11">
        <v>44826</v>
      </c>
      <c r="D3937" s="11">
        <v>66226</v>
      </c>
      <c r="E3937" s="11">
        <v>13</v>
      </c>
      <c r="F3937" s="11">
        <v>0</v>
      </c>
      <c r="G3937" s="11">
        <v>1</v>
      </c>
      <c r="H3937" s="11">
        <v>120.43326243</v>
      </c>
      <c r="I3937" s="11">
        <v>0</v>
      </c>
      <c r="J3937" s="11">
        <v>22</v>
      </c>
      <c r="K3937" s="11">
        <v>40.911949864</v>
      </c>
      <c r="L3937" s="11" t="s">
        <v>20</v>
      </c>
      <c r="M3937" s="11" t="s">
        <v>15</v>
      </c>
      <c r="N3937" s="11">
        <f t="shared" si="427"/>
        <v>0</v>
      </c>
      <c r="O3937" s="11">
        <f t="shared" si="428"/>
        <v>0</v>
      </c>
      <c r="P3937" s="11">
        <f t="shared" si="429"/>
        <v>0</v>
      </c>
      <c r="Q3937" s="11">
        <f t="shared" si="430"/>
        <v>1</v>
      </c>
      <c r="R3937" s="11">
        <f t="shared" si="431"/>
        <v>0</v>
      </c>
      <c r="S3937" s="11">
        <f t="shared" si="432"/>
        <v>0</v>
      </c>
      <c r="T3937" s="9">
        <f t="shared" si="433"/>
        <v>0</v>
      </c>
    </row>
    <row r="3938" spans="1:20" ht="15" customHeight="1" x14ac:dyDescent="0.75">
      <c r="A3938" s="10">
        <v>0</v>
      </c>
      <c r="B3938" s="11">
        <v>20600</v>
      </c>
      <c r="C3938" s="11">
        <v>124323</v>
      </c>
      <c r="D3938" s="11">
        <v>166781</v>
      </c>
      <c r="E3938" s="11">
        <v>4</v>
      </c>
      <c r="F3938" s="11"/>
      <c r="G3938" s="11">
        <v>1</v>
      </c>
      <c r="H3938" s="11">
        <v>381.02564753000001</v>
      </c>
      <c r="I3938" s="11"/>
      <c r="J3938" s="11">
        <v>51</v>
      </c>
      <c r="K3938" s="11">
        <v>37.169048081</v>
      </c>
      <c r="L3938" s="11" t="s">
        <v>20</v>
      </c>
      <c r="M3938" s="11" t="s">
        <v>15</v>
      </c>
      <c r="N3938" s="11">
        <f t="shared" si="427"/>
        <v>0</v>
      </c>
      <c r="O3938" s="11">
        <f t="shared" si="428"/>
        <v>0</v>
      </c>
      <c r="P3938" s="11">
        <f t="shared" si="429"/>
        <v>0</v>
      </c>
      <c r="Q3938" s="11">
        <f t="shared" si="430"/>
        <v>1</v>
      </c>
      <c r="R3938" s="11">
        <f t="shared" si="431"/>
        <v>0</v>
      </c>
      <c r="S3938" s="11">
        <f t="shared" si="432"/>
        <v>0</v>
      </c>
      <c r="T3938" s="9">
        <f t="shared" si="433"/>
        <v>0</v>
      </c>
    </row>
    <row r="3939" spans="1:20" ht="15" customHeight="1" x14ac:dyDescent="0.75">
      <c r="A3939" s="10">
        <v>0</v>
      </c>
      <c r="B3939" s="11">
        <v>20600</v>
      </c>
      <c r="C3939" s="11">
        <v>35530</v>
      </c>
      <c r="D3939" s="11">
        <v>105838</v>
      </c>
      <c r="E3939" s="11">
        <v>7</v>
      </c>
      <c r="F3939" s="11">
        <v>0</v>
      </c>
      <c r="G3939" s="11">
        <v>0</v>
      </c>
      <c r="H3939" s="11">
        <v>106.162918</v>
      </c>
      <c r="I3939" s="11">
        <v>0</v>
      </c>
      <c r="J3939" s="11">
        <v>15</v>
      </c>
      <c r="K3939" s="11">
        <v>32.093866517999999</v>
      </c>
      <c r="L3939" s="11" t="s">
        <v>13</v>
      </c>
      <c r="M3939" s="11" t="s">
        <v>14</v>
      </c>
      <c r="N3939" s="11">
        <f t="shared" si="427"/>
        <v>1</v>
      </c>
      <c r="O3939" s="11">
        <f t="shared" si="428"/>
        <v>0</v>
      </c>
      <c r="P3939" s="11">
        <f t="shared" si="429"/>
        <v>1</v>
      </c>
      <c r="Q3939" s="11">
        <f t="shared" si="430"/>
        <v>0</v>
      </c>
      <c r="R3939" s="11">
        <f t="shared" si="431"/>
        <v>0</v>
      </c>
      <c r="S3939" s="11">
        <f t="shared" si="432"/>
        <v>0</v>
      </c>
      <c r="T3939" s="9">
        <f t="shared" si="433"/>
        <v>106.162918</v>
      </c>
    </row>
    <row r="3940" spans="1:20" ht="15" customHeight="1" x14ac:dyDescent="0.75">
      <c r="A3940" s="10">
        <v>0</v>
      </c>
      <c r="B3940" s="11">
        <v>20600</v>
      </c>
      <c r="C3940" s="11">
        <v>91183</v>
      </c>
      <c r="D3940" s="11">
        <v>138268</v>
      </c>
      <c r="E3940" s="11">
        <v>12</v>
      </c>
      <c r="F3940" s="11">
        <v>0</v>
      </c>
      <c r="G3940" s="11">
        <v>0</v>
      </c>
      <c r="H3940" s="11">
        <v>113.16663582</v>
      </c>
      <c r="I3940" s="11">
        <v>3</v>
      </c>
      <c r="J3940" s="11">
        <v>15</v>
      </c>
      <c r="K3940" s="11">
        <v>41.207855737000003</v>
      </c>
      <c r="L3940" s="11" t="s">
        <v>20</v>
      </c>
      <c r="M3940" s="11" t="s">
        <v>14</v>
      </c>
      <c r="N3940" s="11">
        <f t="shared" si="427"/>
        <v>0</v>
      </c>
      <c r="O3940" s="11">
        <f t="shared" si="428"/>
        <v>0</v>
      </c>
      <c r="P3940" s="11">
        <f t="shared" si="429"/>
        <v>1</v>
      </c>
      <c r="Q3940" s="11">
        <f t="shared" si="430"/>
        <v>0</v>
      </c>
      <c r="R3940" s="11">
        <f t="shared" si="431"/>
        <v>0</v>
      </c>
      <c r="S3940" s="11">
        <f t="shared" si="432"/>
        <v>0</v>
      </c>
      <c r="T3940" s="9">
        <f t="shared" si="433"/>
        <v>0</v>
      </c>
    </row>
    <row r="3941" spans="1:20" ht="15" customHeight="1" x14ac:dyDescent="0.75">
      <c r="A3941" s="10">
        <v>1</v>
      </c>
      <c r="B3941" s="11">
        <v>20600</v>
      </c>
      <c r="C3941" s="11">
        <v>52946</v>
      </c>
      <c r="D3941" s="11">
        <v>83558</v>
      </c>
      <c r="E3941" s="11">
        <v>0</v>
      </c>
      <c r="F3941" s="11">
        <v>0</v>
      </c>
      <c r="G3941" s="11">
        <v>0</v>
      </c>
      <c r="H3941" s="11">
        <v>65.882879392000007</v>
      </c>
      <c r="I3941" s="11">
        <v>0</v>
      </c>
      <c r="J3941" s="11">
        <v>10</v>
      </c>
      <c r="K3941" s="11">
        <v>65.143593455000001</v>
      </c>
      <c r="L3941" s="11" t="s">
        <v>20</v>
      </c>
      <c r="M3941" s="11" t="s">
        <v>14</v>
      </c>
      <c r="N3941" s="11">
        <f t="shared" si="427"/>
        <v>0</v>
      </c>
      <c r="O3941" s="11">
        <f t="shared" si="428"/>
        <v>0</v>
      </c>
      <c r="P3941" s="11">
        <f t="shared" si="429"/>
        <v>1</v>
      </c>
      <c r="Q3941" s="11">
        <f t="shared" si="430"/>
        <v>0</v>
      </c>
      <c r="R3941" s="11">
        <f t="shared" si="431"/>
        <v>0</v>
      </c>
      <c r="S3941" s="11">
        <f t="shared" si="432"/>
        <v>0</v>
      </c>
      <c r="T3941" s="9">
        <f t="shared" si="433"/>
        <v>0</v>
      </c>
    </row>
    <row r="3942" spans="1:20" ht="15" customHeight="1" x14ac:dyDescent="0.75">
      <c r="A3942" s="10">
        <v>0</v>
      </c>
      <c r="B3942" s="11">
        <v>20600</v>
      </c>
      <c r="C3942" s="11">
        <v>62531</v>
      </c>
      <c r="D3942" s="11">
        <v>96584</v>
      </c>
      <c r="E3942" s="11">
        <v>1</v>
      </c>
      <c r="F3942" s="11">
        <v>0</v>
      </c>
      <c r="G3942" s="11">
        <v>0</v>
      </c>
      <c r="H3942" s="11">
        <v>146.83996796</v>
      </c>
      <c r="I3942" s="11">
        <v>0</v>
      </c>
      <c r="J3942" s="11">
        <v>21</v>
      </c>
      <c r="K3942" s="11">
        <v>33.945586145999997</v>
      </c>
      <c r="L3942" s="11" t="s">
        <v>20</v>
      </c>
      <c r="M3942" s="11" t="s">
        <v>15</v>
      </c>
      <c r="N3942" s="11">
        <f t="shared" si="427"/>
        <v>0</v>
      </c>
      <c r="O3942" s="11">
        <f t="shared" si="428"/>
        <v>0</v>
      </c>
      <c r="P3942" s="11">
        <f t="shared" si="429"/>
        <v>0</v>
      </c>
      <c r="Q3942" s="11">
        <f t="shared" si="430"/>
        <v>1</v>
      </c>
      <c r="R3942" s="11">
        <f t="shared" si="431"/>
        <v>0</v>
      </c>
      <c r="S3942" s="11">
        <f t="shared" si="432"/>
        <v>0</v>
      </c>
      <c r="T3942" s="9">
        <f t="shared" si="433"/>
        <v>0</v>
      </c>
    </row>
    <row r="3943" spans="1:20" ht="15" customHeight="1" x14ac:dyDescent="0.75">
      <c r="A3943" s="10">
        <v>1</v>
      </c>
      <c r="B3943" s="11">
        <v>20600</v>
      </c>
      <c r="C3943" s="11">
        <v>48500</v>
      </c>
      <c r="D3943" s="11">
        <v>72000</v>
      </c>
      <c r="E3943" s="11">
        <v>17</v>
      </c>
      <c r="F3943" s="11">
        <v>0</v>
      </c>
      <c r="G3943" s="11">
        <v>0</v>
      </c>
      <c r="H3943" s="11"/>
      <c r="I3943" s="11">
        <v>0</v>
      </c>
      <c r="J3943" s="11">
        <v>0</v>
      </c>
      <c r="K3943" s="11"/>
      <c r="L3943" s="11" t="s">
        <v>20</v>
      </c>
      <c r="M3943" s="11" t="s">
        <v>14</v>
      </c>
      <c r="N3943" s="11">
        <f t="shared" si="427"/>
        <v>0</v>
      </c>
      <c r="O3943" s="11">
        <f t="shared" si="428"/>
        <v>0</v>
      </c>
      <c r="P3943" s="11">
        <f t="shared" si="429"/>
        <v>1</v>
      </c>
      <c r="Q3943" s="11">
        <f t="shared" si="430"/>
        <v>0</v>
      </c>
      <c r="R3943" s="11">
        <f t="shared" si="431"/>
        <v>0</v>
      </c>
      <c r="S3943" s="11">
        <f t="shared" si="432"/>
        <v>0</v>
      </c>
      <c r="T3943" s="9">
        <f t="shared" si="433"/>
        <v>0</v>
      </c>
    </row>
    <row r="3944" spans="1:20" ht="15" customHeight="1" x14ac:dyDescent="0.75">
      <c r="A3944" s="10">
        <v>0</v>
      </c>
      <c r="B3944" s="11">
        <v>20600</v>
      </c>
      <c r="C3944" s="11">
        <v>32439</v>
      </c>
      <c r="D3944" s="11">
        <v>55024</v>
      </c>
      <c r="E3944" s="11">
        <v>0</v>
      </c>
      <c r="F3944" s="11"/>
      <c r="G3944" s="11"/>
      <c r="H3944" s="11">
        <v>302.78394945000002</v>
      </c>
      <c r="I3944" s="11"/>
      <c r="J3944" s="11">
        <v>24</v>
      </c>
      <c r="K3944" s="11">
        <v>35.388379714999999</v>
      </c>
      <c r="L3944" s="11" t="s">
        <v>20</v>
      </c>
      <c r="M3944" s="11" t="s">
        <v>14</v>
      </c>
      <c r="N3944" s="11">
        <f t="shared" si="427"/>
        <v>0</v>
      </c>
      <c r="O3944" s="11">
        <f t="shared" si="428"/>
        <v>0</v>
      </c>
      <c r="P3944" s="11">
        <f t="shared" si="429"/>
        <v>1</v>
      </c>
      <c r="Q3944" s="11">
        <f t="shared" si="430"/>
        <v>0</v>
      </c>
      <c r="R3944" s="11">
        <f t="shared" si="431"/>
        <v>0</v>
      </c>
      <c r="S3944" s="11">
        <f t="shared" si="432"/>
        <v>0</v>
      </c>
      <c r="T3944" s="9">
        <f t="shared" si="433"/>
        <v>0</v>
      </c>
    </row>
    <row r="3945" spans="1:20" ht="15" customHeight="1" x14ac:dyDescent="0.75">
      <c r="A3945" s="10">
        <v>0</v>
      </c>
      <c r="B3945" s="11">
        <v>20600</v>
      </c>
      <c r="C3945" s="11">
        <v>79590</v>
      </c>
      <c r="D3945" s="11">
        <v>106014</v>
      </c>
      <c r="E3945" s="11"/>
      <c r="F3945" s="11">
        <v>0</v>
      </c>
      <c r="G3945" s="11">
        <v>0</v>
      </c>
      <c r="H3945" s="11">
        <v>180.05415375999999</v>
      </c>
      <c r="I3945" s="11">
        <v>2</v>
      </c>
      <c r="J3945" s="11">
        <v>25</v>
      </c>
      <c r="K3945" s="11">
        <v>40.693081679999999</v>
      </c>
      <c r="L3945" s="11" t="s">
        <v>20</v>
      </c>
      <c r="M3945" s="11" t="s">
        <v>14</v>
      </c>
      <c r="N3945" s="11">
        <f t="shared" si="427"/>
        <v>0</v>
      </c>
      <c r="O3945" s="11">
        <f t="shared" si="428"/>
        <v>0</v>
      </c>
      <c r="P3945" s="11">
        <f t="shared" si="429"/>
        <v>1</v>
      </c>
      <c r="Q3945" s="11">
        <f t="shared" si="430"/>
        <v>0</v>
      </c>
      <c r="R3945" s="11">
        <f t="shared" si="431"/>
        <v>0</v>
      </c>
      <c r="S3945" s="11">
        <f t="shared" si="432"/>
        <v>0</v>
      </c>
      <c r="T3945" s="9">
        <f t="shared" si="433"/>
        <v>0</v>
      </c>
    </row>
    <row r="3946" spans="1:20" ht="15" customHeight="1" x14ac:dyDescent="0.75">
      <c r="A3946" s="10">
        <v>0</v>
      </c>
      <c r="B3946" s="11">
        <v>20600</v>
      </c>
      <c r="C3946" s="11">
        <v>138918</v>
      </c>
      <c r="D3946" s="11">
        <v>175989</v>
      </c>
      <c r="E3946" s="11">
        <v>5</v>
      </c>
      <c r="F3946" s="11"/>
      <c r="G3946" s="11"/>
      <c r="H3946" s="11">
        <v>189.95591947</v>
      </c>
      <c r="I3946" s="11">
        <v>4</v>
      </c>
      <c r="J3946" s="11">
        <v>42</v>
      </c>
      <c r="K3946" s="11">
        <v>40.862678365999997</v>
      </c>
      <c r="L3946" s="11" t="s">
        <v>20</v>
      </c>
      <c r="M3946" s="11" t="s">
        <v>18</v>
      </c>
      <c r="N3946" s="11">
        <f t="shared" si="427"/>
        <v>0</v>
      </c>
      <c r="O3946" s="11">
        <f t="shared" si="428"/>
        <v>0</v>
      </c>
      <c r="P3946" s="11">
        <f t="shared" si="429"/>
        <v>0</v>
      </c>
      <c r="Q3946" s="11">
        <f t="shared" si="430"/>
        <v>0</v>
      </c>
      <c r="R3946" s="11">
        <f t="shared" si="431"/>
        <v>0</v>
      </c>
      <c r="S3946" s="11">
        <f t="shared" si="432"/>
        <v>1</v>
      </c>
      <c r="T3946" s="9">
        <f t="shared" si="433"/>
        <v>0</v>
      </c>
    </row>
    <row r="3947" spans="1:20" ht="15" customHeight="1" x14ac:dyDescent="0.75">
      <c r="A3947" s="10">
        <v>0</v>
      </c>
      <c r="B3947" s="11">
        <v>20600</v>
      </c>
      <c r="C3947" s="11"/>
      <c r="D3947" s="11">
        <v>28635</v>
      </c>
      <c r="E3947" s="11">
        <v>5</v>
      </c>
      <c r="F3947" s="11">
        <v>0</v>
      </c>
      <c r="G3947" s="11">
        <v>0</v>
      </c>
      <c r="H3947" s="11">
        <v>102.98686317000001</v>
      </c>
      <c r="I3947" s="11">
        <v>0</v>
      </c>
      <c r="J3947" s="11">
        <v>18</v>
      </c>
      <c r="K3947" s="11">
        <v>19.447185150999999</v>
      </c>
      <c r="L3947" s="11" t="s">
        <v>20</v>
      </c>
      <c r="M3947" s="11" t="s">
        <v>18</v>
      </c>
      <c r="N3947" s="11">
        <f t="shared" si="427"/>
        <v>0</v>
      </c>
      <c r="O3947" s="11">
        <f t="shared" si="428"/>
        <v>0</v>
      </c>
      <c r="P3947" s="11">
        <f t="shared" si="429"/>
        <v>0</v>
      </c>
      <c r="Q3947" s="11">
        <f t="shared" si="430"/>
        <v>0</v>
      </c>
      <c r="R3947" s="11">
        <f t="shared" si="431"/>
        <v>0</v>
      </c>
      <c r="S3947" s="11">
        <f t="shared" si="432"/>
        <v>1</v>
      </c>
      <c r="T3947" s="9">
        <f t="shared" si="433"/>
        <v>0</v>
      </c>
    </row>
    <row r="3948" spans="1:20" ht="15" customHeight="1" x14ac:dyDescent="0.75">
      <c r="A3948" s="10">
        <v>0</v>
      </c>
      <c r="B3948" s="11">
        <v>20600</v>
      </c>
      <c r="C3948" s="11">
        <v>147855</v>
      </c>
      <c r="D3948" s="11">
        <v>125839</v>
      </c>
      <c r="E3948" s="11">
        <v>4</v>
      </c>
      <c r="F3948" s="11">
        <v>1</v>
      </c>
      <c r="G3948" s="11">
        <v>0</v>
      </c>
      <c r="H3948" s="11">
        <v>97.109583624999999</v>
      </c>
      <c r="I3948" s="11">
        <v>3</v>
      </c>
      <c r="J3948" s="11">
        <v>34</v>
      </c>
      <c r="K3948" s="11">
        <v>29.697506653000001</v>
      </c>
      <c r="L3948" s="11"/>
      <c r="M3948" s="11" t="s">
        <v>18</v>
      </c>
      <c r="N3948" s="11">
        <f t="shared" si="427"/>
        <v>0</v>
      </c>
      <c r="O3948" s="11">
        <f t="shared" si="428"/>
        <v>0</v>
      </c>
      <c r="P3948" s="11">
        <f t="shared" si="429"/>
        <v>0</v>
      </c>
      <c r="Q3948" s="11">
        <f t="shared" si="430"/>
        <v>0</v>
      </c>
      <c r="R3948" s="11">
        <f t="shared" si="431"/>
        <v>0</v>
      </c>
      <c r="S3948" s="11">
        <f t="shared" si="432"/>
        <v>1</v>
      </c>
      <c r="T3948" s="9">
        <f t="shared" si="433"/>
        <v>0</v>
      </c>
    </row>
    <row r="3949" spans="1:20" ht="15" customHeight="1" x14ac:dyDescent="0.75">
      <c r="A3949" s="10">
        <v>0</v>
      </c>
      <c r="B3949" s="11">
        <v>20600</v>
      </c>
      <c r="C3949" s="11">
        <v>185050</v>
      </c>
      <c r="D3949" s="11">
        <v>234004</v>
      </c>
      <c r="E3949" s="11">
        <v>3</v>
      </c>
      <c r="F3949" s="11">
        <v>0</v>
      </c>
      <c r="G3949" s="11">
        <v>0</v>
      </c>
      <c r="H3949" s="11">
        <v>313.60448941999999</v>
      </c>
      <c r="I3949" s="11">
        <v>0</v>
      </c>
      <c r="J3949" s="11">
        <v>27</v>
      </c>
      <c r="K3949" s="11">
        <v>40.049112624999999</v>
      </c>
      <c r="L3949" s="11" t="s">
        <v>20</v>
      </c>
      <c r="M3949" s="11" t="s">
        <v>18</v>
      </c>
      <c r="N3949" s="11">
        <f t="shared" si="427"/>
        <v>0</v>
      </c>
      <c r="O3949" s="11">
        <f t="shared" si="428"/>
        <v>0</v>
      </c>
      <c r="P3949" s="11">
        <f t="shared" si="429"/>
        <v>0</v>
      </c>
      <c r="Q3949" s="11">
        <f t="shared" si="430"/>
        <v>0</v>
      </c>
      <c r="R3949" s="11">
        <f t="shared" si="431"/>
        <v>0</v>
      </c>
      <c r="S3949" s="11">
        <f t="shared" si="432"/>
        <v>1</v>
      </c>
      <c r="T3949" s="9">
        <f t="shared" si="433"/>
        <v>0</v>
      </c>
    </row>
    <row r="3950" spans="1:20" ht="15" customHeight="1" x14ac:dyDescent="0.75">
      <c r="A3950" s="10">
        <v>0</v>
      </c>
      <c r="B3950" s="11">
        <v>20600</v>
      </c>
      <c r="C3950" s="11">
        <v>114947</v>
      </c>
      <c r="D3950" s="11">
        <v>173502</v>
      </c>
      <c r="E3950" s="11">
        <v>4</v>
      </c>
      <c r="F3950" s="11">
        <v>0</v>
      </c>
      <c r="G3950" s="11">
        <v>0</v>
      </c>
      <c r="H3950" s="11">
        <v>219.33687954999999</v>
      </c>
      <c r="I3950" s="11">
        <v>4</v>
      </c>
      <c r="J3950" s="11">
        <v>24</v>
      </c>
      <c r="K3950" s="11">
        <v>40.543738916000002</v>
      </c>
      <c r="L3950" s="11" t="s">
        <v>20</v>
      </c>
      <c r="M3950" s="11" t="s">
        <v>15</v>
      </c>
      <c r="N3950" s="11">
        <f t="shared" si="427"/>
        <v>0</v>
      </c>
      <c r="O3950" s="11">
        <f t="shared" si="428"/>
        <v>0</v>
      </c>
      <c r="P3950" s="11">
        <f t="shared" si="429"/>
        <v>0</v>
      </c>
      <c r="Q3950" s="11">
        <f t="shared" si="430"/>
        <v>1</v>
      </c>
      <c r="R3950" s="11">
        <f t="shared" si="431"/>
        <v>0</v>
      </c>
      <c r="S3950" s="11">
        <f t="shared" si="432"/>
        <v>0</v>
      </c>
      <c r="T3950" s="9">
        <f t="shared" si="433"/>
        <v>0</v>
      </c>
    </row>
    <row r="3951" spans="1:20" ht="15" customHeight="1" x14ac:dyDescent="0.75">
      <c r="A3951" s="10">
        <v>0</v>
      </c>
      <c r="B3951" s="11">
        <v>20700</v>
      </c>
      <c r="C3951" s="11">
        <v>80124</v>
      </c>
      <c r="D3951" s="11">
        <v>99938</v>
      </c>
      <c r="E3951" s="11">
        <v>7</v>
      </c>
      <c r="F3951" s="11">
        <v>0</v>
      </c>
      <c r="G3951" s="11">
        <v>0</v>
      </c>
      <c r="H3951" s="11">
        <v>69.324719576000007</v>
      </c>
      <c r="I3951" s="11">
        <v>7</v>
      </c>
      <c r="J3951" s="11">
        <v>24</v>
      </c>
      <c r="K3951" s="11">
        <v>38.679633572</v>
      </c>
      <c r="L3951" s="11" t="s">
        <v>20</v>
      </c>
      <c r="M3951" s="11" t="s">
        <v>17</v>
      </c>
      <c r="N3951" s="11">
        <f t="shared" si="427"/>
        <v>0</v>
      </c>
      <c r="O3951" s="11">
        <f t="shared" si="428"/>
        <v>1</v>
      </c>
      <c r="P3951" s="11">
        <f t="shared" si="429"/>
        <v>0</v>
      </c>
      <c r="Q3951" s="11">
        <f t="shared" si="430"/>
        <v>0</v>
      </c>
      <c r="R3951" s="11">
        <f t="shared" si="431"/>
        <v>0</v>
      </c>
      <c r="S3951" s="11">
        <f t="shared" si="432"/>
        <v>0</v>
      </c>
      <c r="T3951" s="9">
        <f t="shared" si="433"/>
        <v>0</v>
      </c>
    </row>
    <row r="3952" spans="1:20" ht="15" customHeight="1" x14ac:dyDescent="0.75">
      <c r="A3952" s="10">
        <v>0</v>
      </c>
      <c r="B3952" s="11">
        <v>20700</v>
      </c>
      <c r="C3952" s="11">
        <v>110307</v>
      </c>
      <c r="D3952" s="11">
        <v>140902</v>
      </c>
      <c r="E3952" s="11">
        <v>13</v>
      </c>
      <c r="F3952" s="11">
        <v>0</v>
      </c>
      <c r="G3952" s="11">
        <v>1</v>
      </c>
      <c r="H3952" s="11">
        <v>243.32391625</v>
      </c>
      <c r="I3952" s="11">
        <v>0</v>
      </c>
      <c r="J3952" s="11">
        <v>24</v>
      </c>
      <c r="K3952" s="11">
        <v>41.336740097000003</v>
      </c>
      <c r="L3952" s="11" t="s">
        <v>20</v>
      </c>
      <c r="M3952" s="11" t="s">
        <v>15</v>
      </c>
      <c r="N3952" s="11">
        <f t="shared" si="427"/>
        <v>0</v>
      </c>
      <c r="O3952" s="11">
        <f t="shared" si="428"/>
        <v>0</v>
      </c>
      <c r="P3952" s="11">
        <f t="shared" si="429"/>
        <v>0</v>
      </c>
      <c r="Q3952" s="11">
        <f t="shared" si="430"/>
        <v>1</v>
      </c>
      <c r="R3952" s="11">
        <f t="shared" si="431"/>
        <v>0</v>
      </c>
      <c r="S3952" s="11">
        <f t="shared" si="432"/>
        <v>0</v>
      </c>
      <c r="T3952" s="9">
        <f t="shared" si="433"/>
        <v>0</v>
      </c>
    </row>
    <row r="3953" spans="1:20" ht="15" customHeight="1" x14ac:dyDescent="0.75">
      <c r="A3953" s="10">
        <v>0</v>
      </c>
      <c r="B3953" s="11">
        <v>20700</v>
      </c>
      <c r="C3953" s="11">
        <v>71408</v>
      </c>
      <c r="D3953" s="11">
        <v>103991</v>
      </c>
      <c r="E3953" s="11">
        <v>4</v>
      </c>
      <c r="F3953" s="11">
        <v>0</v>
      </c>
      <c r="G3953" s="11">
        <v>0</v>
      </c>
      <c r="H3953" s="11">
        <v>208.35175047999999</v>
      </c>
      <c r="I3953" s="11">
        <v>1</v>
      </c>
      <c r="J3953" s="11">
        <v>12</v>
      </c>
      <c r="K3953" s="11">
        <v>31.327394440999999</v>
      </c>
      <c r="L3953" s="11" t="s">
        <v>13</v>
      </c>
      <c r="M3953" s="11" t="s">
        <v>14</v>
      </c>
      <c r="N3953" s="11">
        <f t="shared" si="427"/>
        <v>1</v>
      </c>
      <c r="O3953" s="11">
        <f t="shared" si="428"/>
        <v>0</v>
      </c>
      <c r="P3953" s="11">
        <f t="shared" si="429"/>
        <v>1</v>
      </c>
      <c r="Q3953" s="11">
        <f t="shared" si="430"/>
        <v>0</v>
      </c>
      <c r="R3953" s="11">
        <f t="shared" si="431"/>
        <v>0</v>
      </c>
      <c r="S3953" s="11">
        <f t="shared" si="432"/>
        <v>0</v>
      </c>
      <c r="T3953" s="9">
        <f t="shared" si="433"/>
        <v>208.35175047999999</v>
      </c>
    </row>
    <row r="3954" spans="1:20" ht="15" customHeight="1" x14ac:dyDescent="0.75">
      <c r="A3954" s="10">
        <v>0</v>
      </c>
      <c r="B3954" s="11">
        <v>20700</v>
      </c>
      <c r="C3954" s="11">
        <v>100778</v>
      </c>
      <c r="D3954" s="11">
        <v>142271</v>
      </c>
      <c r="E3954" s="11"/>
      <c r="F3954" s="11"/>
      <c r="G3954" s="11"/>
      <c r="H3954" s="11"/>
      <c r="I3954" s="11"/>
      <c r="J3954" s="11"/>
      <c r="K3954" s="11">
        <v>39.983095927999997</v>
      </c>
      <c r="L3954" s="11" t="s">
        <v>13</v>
      </c>
      <c r="M3954" s="11"/>
      <c r="N3954" s="11">
        <f t="shared" si="427"/>
        <v>1</v>
      </c>
      <c r="O3954" s="11">
        <f t="shared" si="428"/>
        <v>0</v>
      </c>
      <c r="P3954" s="11">
        <f t="shared" si="429"/>
        <v>0</v>
      </c>
      <c r="Q3954" s="11">
        <f t="shared" si="430"/>
        <v>0</v>
      </c>
      <c r="R3954" s="11">
        <f t="shared" si="431"/>
        <v>0</v>
      </c>
      <c r="S3954" s="11">
        <f t="shared" si="432"/>
        <v>0</v>
      </c>
      <c r="T3954" s="9">
        <f t="shared" si="433"/>
        <v>0</v>
      </c>
    </row>
    <row r="3955" spans="1:20" ht="15" customHeight="1" x14ac:dyDescent="0.75">
      <c r="A3955" s="10">
        <v>0</v>
      </c>
      <c r="B3955" s="11">
        <v>20700</v>
      </c>
      <c r="C3955" s="11">
        <v>41000</v>
      </c>
      <c r="D3955" s="11">
        <v>65000</v>
      </c>
      <c r="E3955" s="11">
        <v>26</v>
      </c>
      <c r="F3955" s="11">
        <v>0</v>
      </c>
      <c r="G3955" s="11">
        <v>0</v>
      </c>
      <c r="H3955" s="11">
        <v>305.26666667000001</v>
      </c>
      <c r="I3955" s="11">
        <v>3</v>
      </c>
      <c r="J3955" s="11">
        <v>32</v>
      </c>
      <c r="K3955" s="11"/>
      <c r="L3955" s="11" t="s">
        <v>20</v>
      </c>
      <c r="M3955" s="11" t="s">
        <v>14</v>
      </c>
      <c r="N3955" s="11">
        <f t="shared" si="427"/>
        <v>0</v>
      </c>
      <c r="O3955" s="11">
        <f t="shared" si="428"/>
        <v>0</v>
      </c>
      <c r="P3955" s="11">
        <f t="shared" si="429"/>
        <v>1</v>
      </c>
      <c r="Q3955" s="11">
        <f t="shared" si="430"/>
        <v>0</v>
      </c>
      <c r="R3955" s="11">
        <f t="shared" si="431"/>
        <v>0</v>
      </c>
      <c r="S3955" s="11">
        <f t="shared" si="432"/>
        <v>0</v>
      </c>
      <c r="T3955" s="9">
        <f t="shared" si="433"/>
        <v>0</v>
      </c>
    </row>
    <row r="3956" spans="1:20" ht="15" customHeight="1" x14ac:dyDescent="0.75">
      <c r="A3956" s="10">
        <v>0</v>
      </c>
      <c r="B3956" s="11">
        <v>20700</v>
      </c>
      <c r="C3956" s="11">
        <v>48134</v>
      </c>
      <c r="D3956" s="11">
        <v>78954</v>
      </c>
      <c r="E3956" s="11"/>
      <c r="F3956" s="11"/>
      <c r="G3956" s="11"/>
      <c r="H3956" s="11"/>
      <c r="I3956" s="11"/>
      <c r="J3956" s="11"/>
      <c r="K3956" s="11">
        <v>37.760482418999999</v>
      </c>
      <c r="L3956" s="11"/>
      <c r="M3956" s="11"/>
      <c r="N3956" s="11">
        <f t="shared" si="427"/>
        <v>0</v>
      </c>
      <c r="O3956" s="11">
        <f t="shared" si="428"/>
        <v>0</v>
      </c>
      <c r="P3956" s="11">
        <f t="shared" si="429"/>
        <v>0</v>
      </c>
      <c r="Q3956" s="11">
        <f t="shared" si="430"/>
        <v>0</v>
      </c>
      <c r="R3956" s="11">
        <f t="shared" si="431"/>
        <v>0</v>
      </c>
      <c r="S3956" s="11">
        <f t="shared" si="432"/>
        <v>0</v>
      </c>
      <c r="T3956" s="9">
        <f t="shared" si="433"/>
        <v>0</v>
      </c>
    </row>
    <row r="3957" spans="1:20" ht="15" customHeight="1" x14ac:dyDescent="0.75">
      <c r="A3957" s="10">
        <v>0</v>
      </c>
      <c r="B3957" s="11">
        <v>20700</v>
      </c>
      <c r="C3957" s="11"/>
      <c r="D3957" s="11">
        <v>64980</v>
      </c>
      <c r="E3957" s="11">
        <v>6</v>
      </c>
      <c r="F3957" s="11">
        <v>0</v>
      </c>
      <c r="G3957" s="11">
        <v>0</v>
      </c>
      <c r="H3957" s="11">
        <v>112.63586026</v>
      </c>
      <c r="I3957" s="11">
        <v>1</v>
      </c>
      <c r="J3957" s="11">
        <v>5</v>
      </c>
      <c r="K3957" s="11">
        <v>17.693144182000001</v>
      </c>
      <c r="L3957" s="11" t="s">
        <v>13</v>
      </c>
      <c r="M3957" s="11" t="s">
        <v>15</v>
      </c>
      <c r="N3957" s="11">
        <f t="shared" si="427"/>
        <v>1</v>
      </c>
      <c r="O3957" s="11">
        <f t="shared" si="428"/>
        <v>0</v>
      </c>
      <c r="P3957" s="11">
        <f t="shared" si="429"/>
        <v>0</v>
      </c>
      <c r="Q3957" s="11">
        <f t="shared" si="430"/>
        <v>1</v>
      </c>
      <c r="R3957" s="11">
        <f t="shared" si="431"/>
        <v>0</v>
      </c>
      <c r="S3957" s="11">
        <f t="shared" si="432"/>
        <v>0</v>
      </c>
      <c r="T3957" s="9">
        <f t="shared" si="433"/>
        <v>112.63586026</v>
      </c>
    </row>
    <row r="3958" spans="1:20" ht="15" customHeight="1" x14ac:dyDescent="0.75">
      <c r="A3958" s="10">
        <v>0</v>
      </c>
      <c r="B3958" s="11">
        <v>20700</v>
      </c>
      <c r="C3958" s="11">
        <v>61710</v>
      </c>
      <c r="D3958" s="11">
        <v>86749</v>
      </c>
      <c r="E3958" s="11">
        <v>2</v>
      </c>
      <c r="F3958" s="11">
        <v>0</v>
      </c>
      <c r="G3958" s="11">
        <v>0</v>
      </c>
      <c r="H3958" s="11">
        <v>114.01183854</v>
      </c>
      <c r="I3958" s="11">
        <v>0</v>
      </c>
      <c r="J3958" s="11">
        <v>16</v>
      </c>
      <c r="K3958" s="11">
        <v>40.762148777999997</v>
      </c>
      <c r="L3958" s="11" t="s">
        <v>20</v>
      </c>
      <c r="M3958" s="11"/>
      <c r="N3958" s="11">
        <f t="shared" si="427"/>
        <v>0</v>
      </c>
      <c r="O3958" s="11">
        <f t="shared" si="428"/>
        <v>0</v>
      </c>
      <c r="P3958" s="11">
        <f t="shared" si="429"/>
        <v>0</v>
      </c>
      <c r="Q3958" s="11">
        <f t="shared" si="430"/>
        <v>0</v>
      </c>
      <c r="R3958" s="11">
        <f t="shared" si="431"/>
        <v>0</v>
      </c>
      <c r="S3958" s="11">
        <f t="shared" si="432"/>
        <v>0</v>
      </c>
      <c r="T3958" s="9">
        <f t="shared" si="433"/>
        <v>0</v>
      </c>
    </row>
    <row r="3959" spans="1:20" ht="15" customHeight="1" x14ac:dyDescent="0.75">
      <c r="A3959" s="10">
        <v>0</v>
      </c>
      <c r="B3959" s="11">
        <v>20700</v>
      </c>
      <c r="C3959" s="11">
        <v>107766</v>
      </c>
      <c r="D3959" s="11">
        <v>146937</v>
      </c>
      <c r="E3959" s="11">
        <v>12</v>
      </c>
      <c r="F3959" s="11">
        <v>0</v>
      </c>
      <c r="G3959" s="11">
        <v>2</v>
      </c>
      <c r="H3959" s="11">
        <v>223.13789747000001</v>
      </c>
      <c r="I3959" s="11">
        <v>0</v>
      </c>
      <c r="J3959" s="11">
        <v>24</v>
      </c>
      <c r="K3959" s="11">
        <v>42.547274756</v>
      </c>
      <c r="L3959" s="11" t="s">
        <v>20</v>
      </c>
      <c r="M3959" s="11" t="s">
        <v>15</v>
      </c>
      <c r="N3959" s="11">
        <f t="shared" si="427"/>
        <v>0</v>
      </c>
      <c r="O3959" s="11">
        <f t="shared" si="428"/>
        <v>0</v>
      </c>
      <c r="P3959" s="11">
        <f t="shared" si="429"/>
        <v>0</v>
      </c>
      <c r="Q3959" s="11">
        <f t="shared" si="430"/>
        <v>1</v>
      </c>
      <c r="R3959" s="11">
        <f t="shared" si="431"/>
        <v>0</v>
      </c>
      <c r="S3959" s="11">
        <f t="shared" si="432"/>
        <v>0</v>
      </c>
      <c r="T3959" s="9">
        <f t="shared" si="433"/>
        <v>0</v>
      </c>
    </row>
    <row r="3960" spans="1:20" ht="15" customHeight="1" x14ac:dyDescent="0.75">
      <c r="A3960" s="10">
        <v>0</v>
      </c>
      <c r="B3960" s="11">
        <v>20700</v>
      </c>
      <c r="C3960" s="11">
        <v>72698</v>
      </c>
      <c r="D3960" s="11">
        <v>96691</v>
      </c>
      <c r="E3960" s="11"/>
      <c r="F3960" s="11">
        <v>2</v>
      </c>
      <c r="G3960" s="11">
        <v>0</v>
      </c>
      <c r="H3960" s="11">
        <v>233.59530670000001</v>
      </c>
      <c r="I3960" s="11">
        <v>1</v>
      </c>
      <c r="J3960" s="11">
        <v>13</v>
      </c>
      <c r="K3960" s="11">
        <v>42.62634036</v>
      </c>
      <c r="L3960" s="11" t="s">
        <v>20</v>
      </c>
      <c r="M3960" s="11" t="s">
        <v>14</v>
      </c>
      <c r="N3960" s="11">
        <f t="shared" si="427"/>
        <v>0</v>
      </c>
      <c r="O3960" s="11">
        <f t="shared" si="428"/>
        <v>0</v>
      </c>
      <c r="P3960" s="11">
        <f t="shared" si="429"/>
        <v>1</v>
      </c>
      <c r="Q3960" s="11">
        <f t="shared" si="430"/>
        <v>0</v>
      </c>
      <c r="R3960" s="11">
        <f t="shared" si="431"/>
        <v>0</v>
      </c>
      <c r="S3960" s="11">
        <f t="shared" si="432"/>
        <v>0</v>
      </c>
      <c r="T3960" s="9">
        <f t="shared" si="433"/>
        <v>0</v>
      </c>
    </row>
    <row r="3961" spans="1:20" ht="15" customHeight="1" x14ac:dyDescent="0.75">
      <c r="A3961" s="10">
        <v>0</v>
      </c>
      <c r="B3961" s="11">
        <v>20700</v>
      </c>
      <c r="C3961" s="11">
        <v>140776</v>
      </c>
      <c r="D3961" s="11">
        <v>183621</v>
      </c>
      <c r="E3961" s="11">
        <v>7</v>
      </c>
      <c r="F3961" s="11">
        <v>0</v>
      </c>
      <c r="G3961" s="11">
        <v>0</v>
      </c>
      <c r="H3961" s="11">
        <v>315.37439124000002</v>
      </c>
      <c r="I3961" s="11">
        <v>0</v>
      </c>
      <c r="J3961" s="11">
        <v>17</v>
      </c>
      <c r="K3961" s="11">
        <v>43.856019779999997</v>
      </c>
      <c r="L3961" s="11" t="s">
        <v>13</v>
      </c>
      <c r="M3961" s="11" t="s">
        <v>17</v>
      </c>
      <c r="N3961" s="11">
        <f t="shared" si="427"/>
        <v>1</v>
      </c>
      <c r="O3961" s="11">
        <f t="shared" si="428"/>
        <v>1</v>
      </c>
      <c r="P3961" s="11">
        <f t="shared" si="429"/>
        <v>0</v>
      </c>
      <c r="Q3961" s="11">
        <f t="shared" si="430"/>
        <v>0</v>
      </c>
      <c r="R3961" s="11">
        <f t="shared" si="431"/>
        <v>0</v>
      </c>
      <c r="S3961" s="11">
        <f t="shared" si="432"/>
        <v>0</v>
      </c>
      <c r="T3961" s="9">
        <f t="shared" si="433"/>
        <v>315.37439124000002</v>
      </c>
    </row>
    <row r="3962" spans="1:20" ht="15" customHeight="1" x14ac:dyDescent="0.75">
      <c r="A3962" s="10">
        <v>0</v>
      </c>
      <c r="B3962" s="11">
        <v>20700</v>
      </c>
      <c r="C3962" s="11">
        <v>69810</v>
      </c>
      <c r="D3962" s="11">
        <v>100756</v>
      </c>
      <c r="E3962" s="11">
        <v>3</v>
      </c>
      <c r="F3962" s="11">
        <v>0</v>
      </c>
      <c r="G3962" s="11">
        <v>0</v>
      </c>
      <c r="H3962" s="11">
        <v>213.72829182000001</v>
      </c>
      <c r="I3962" s="11">
        <v>1</v>
      </c>
      <c r="J3962" s="11">
        <v>13</v>
      </c>
      <c r="K3962" s="11">
        <v>32.871908969000003</v>
      </c>
      <c r="L3962" s="11" t="s">
        <v>13</v>
      </c>
      <c r="M3962" s="11" t="s">
        <v>14</v>
      </c>
      <c r="N3962" s="11">
        <f t="shared" si="427"/>
        <v>1</v>
      </c>
      <c r="O3962" s="11">
        <f t="shared" si="428"/>
        <v>0</v>
      </c>
      <c r="P3962" s="11">
        <f t="shared" si="429"/>
        <v>1</v>
      </c>
      <c r="Q3962" s="11">
        <f t="shared" si="430"/>
        <v>0</v>
      </c>
      <c r="R3962" s="11">
        <f t="shared" si="431"/>
        <v>0</v>
      </c>
      <c r="S3962" s="11">
        <f t="shared" si="432"/>
        <v>0</v>
      </c>
      <c r="T3962" s="9">
        <f t="shared" si="433"/>
        <v>213.72829182000001</v>
      </c>
    </row>
    <row r="3963" spans="1:20" ht="15" customHeight="1" x14ac:dyDescent="0.75">
      <c r="A3963" s="10">
        <v>0</v>
      </c>
      <c r="B3963" s="11">
        <v>20700</v>
      </c>
      <c r="C3963" s="11">
        <v>32817</v>
      </c>
      <c r="D3963" s="11">
        <v>101720</v>
      </c>
      <c r="E3963" s="11">
        <v>5</v>
      </c>
      <c r="F3963" s="11">
        <v>0</v>
      </c>
      <c r="G3963" s="11">
        <v>0</v>
      </c>
      <c r="H3963" s="11">
        <v>132.94093788999999</v>
      </c>
      <c r="I3963" s="11">
        <v>0</v>
      </c>
      <c r="J3963" s="11">
        <v>15</v>
      </c>
      <c r="K3963" s="11">
        <v>31.606217407999999</v>
      </c>
      <c r="L3963" s="11" t="s">
        <v>13</v>
      </c>
      <c r="M3963" s="11" t="s">
        <v>14</v>
      </c>
      <c r="N3963" s="11">
        <f t="shared" si="427"/>
        <v>1</v>
      </c>
      <c r="O3963" s="11">
        <f t="shared" si="428"/>
        <v>0</v>
      </c>
      <c r="P3963" s="11">
        <f t="shared" si="429"/>
        <v>1</v>
      </c>
      <c r="Q3963" s="11">
        <f t="shared" si="430"/>
        <v>0</v>
      </c>
      <c r="R3963" s="11">
        <f t="shared" si="431"/>
        <v>0</v>
      </c>
      <c r="S3963" s="11">
        <f t="shared" si="432"/>
        <v>0</v>
      </c>
      <c r="T3963" s="9">
        <f t="shared" si="433"/>
        <v>132.94093788999999</v>
      </c>
    </row>
    <row r="3964" spans="1:20" ht="15" customHeight="1" x14ac:dyDescent="0.75">
      <c r="A3964" s="10">
        <v>1</v>
      </c>
      <c r="B3964" s="11">
        <v>20800</v>
      </c>
      <c r="C3964" s="11">
        <v>70758</v>
      </c>
      <c r="D3964" s="11"/>
      <c r="E3964" s="11">
        <v>0</v>
      </c>
      <c r="F3964" s="11">
        <v>4</v>
      </c>
      <c r="G3964" s="11">
        <v>2</v>
      </c>
      <c r="H3964" s="11">
        <v>107.53333333</v>
      </c>
      <c r="I3964" s="11">
        <v>3</v>
      </c>
      <c r="J3964" s="11">
        <v>19</v>
      </c>
      <c r="K3964" s="11"/>
      <c r="L3964" s="11" t="s">
        <v>20</v>
      </c>
      <c r="M3964" s="11" t="s">
        <v>14</v>
      </c>
      <c r="N3964" s="11">
        <f t="shared" si="427"/>
        <v>0</v>
      </c>
      <c r="O3964" s="11">
        <f t="shared" si="428"/>
        <v>0</v>
      </c>
      <c r="P3964" s="11">
        <f t="shared" si="429"/>
        <v>1</v>
      </c>
      <c r="Q3964" s="11">
        <f t="shared" si="430"/>
        <v>0</v>
      </c>
      <c r="R3964" s="11">
        <f t="shared" si="431"/>
        <v>0</v>
      </c>
      <c r="S3964" s="11">
        <f t="shared" si="432"/>
        <v>0</v>
      </c>
      <c r="T3964" s="9">
        <f t="shared" si="433"/>
        <v>0</v>
      </c>
    </row>
    <row r="3965" spans="1:20" ht="15" customHeight="1" x14ac:dyDescent="0.75">
      <c r="A3965" s="10">
        <v>1</v>
      </c>
      <c r="B3965" s="11">
        <v>20800</v>
      </c>
      <c r="C3965" s="11">
        <v>176235</v>
      </c>
      <c r="D3965" s="11">
        <v>209695</v>
      </c>
      <c r="E3965" s="11">
        <v>9</v>
      </c>
      <c r="F3965" s="11">
        <v>3</v>
      </c>
      <c r="G3965" s="11">
        <v>0</v>
      </c>
      <c r="H3965" s="11">
        <v>159.70677026999999</v>
      </c>
      <c r="I3965" s="11">
        <v>0</v>
      </c>
      <c r="J3965" s="11">
        <v>25</v>
      </c>
      <c r="K3965" s="11">
        <v>38.591939971000002</v>
      </c>
      <c r="L3965" s="11" t="s">
        <v>20</v>
      </c>
      <c r="M3965" s="11" t="s">
        <v>14</v>
      </c>
      <c r="N3965" s="11">
        <f t="shared" si="427"/>
        <v>0</v>
      </c>
      <c r="O3965" s="11">
        <f t="shared" si="428"/>
        <v>0</v>
      </c>
      <c r="P3965" s="11">
        <f t="shared" si="429"/>
        <v>1</v>
      </c>
      <c r="Q3965" s="11">
        <f t="shared" si="430"/>
        <v>0</v>
      </c>
      <c r="R3965" s="11">
        <f t="shared" si="431"/>
        <v>0</v>
      </c>
      <c r="S3965" s="11">
        <f t="shared" si="432"/>
        <v>0</v>
      </c>
      <c r="T3965" s="9">
        <f t="shared" si="433"/>
        <v>0</v>
      </c>
    </row>
    <row r="3966" spans="1:20" ht="15" customHeight="1" x14ac:dyDescent="0.75">
      <c r="A3966" s="10">
        <v>0</v>
      </c>
      <c r="B3966" s="11">
        <v>20800</v>
      </c>
      <c r="C3966" s="11">
        <v>155315</v>
      </c>
      <c r="D3966" s="11">
        <v>192038</v>
      </c>
      <c r="E3966" s="11">
        <v>11</v>
      </c>
      <c r="F3966" s="11"/>
      <c r="G3966" s="11"/>
      <c r="H3966" s="11">
        <v>114.48219764</v>
      </c>
      <c r="I3966" s="11">
        <v>0</v>
      </c>
      <c r="J3966" s="11">
        <v>23</v>
      </c>
      <c r="K3966" s="11">
        <v>29.891571940999999</v>
      </c>
      <c r="L3966" s="11" t="s">
        <v>20</v>
      </c>
      <c r="M3966" s="11" t="s">
        <v>18</v>
      </c>
      <c r="N3966" s="11">
        <f t="shared" si="427"/>
        <v>0</v>
      </c>
      <c r="O3966" s="11">
        <f t="shared" si="428"/>
        <v>0</v>
      </c>
      <c r="P3966" s="11">
        <f t="shared" si="429"/>
        <v>0</v>
      </c>
      <c r="Q3966" s="11">
        <f t="shared" si="430"/>
        <v>0</v>
      </c>
      <c r="R3966" s="11">
        <f t="shared" si="431"/>
        <v>0</v>
      </c>
      <c r="S3966" s="11">
        <f t="shared" si="432"/>
        <v>1</v>
      </c>
      <c r="T3966" s="9">
        <f t="shared" si="433"/>
        <v>0</v>
      </c>
    </row>
    <row r="3967" spans="1:20" ht="15" customHeight="1" x14ac:dyDescent="0.75">
      <c r="A3967" s="10">
        <v>0</v>
      </c>
      <c r="B3967" s="11">
        <v>20800</v>
      </c>
      <c r="C3967" s="11">
        <v>56364</v>
      </c>
      <c r="D3967" s="11">
        <v>115760</v>
      </c>
      <c r="E3967" s="11">
        <v>16</v>
      </c>
      <c r="F3967" s="11">
        <v>0</v>
      </c>
      <c r="G3967" s="11">
        <v>0</v>
      </c>
      <c r="H3967" s="11">
        <v>261.81405582000002</v>
      </c>
      <c r="I3967" s="11">
        <v>0</v>
      </c>
      <c r="J3967" s="11">
        <v>19</v>
      </c>
      <c r="K3967" s="11">
        <v>24.797958173000001</v>
      </c>
      <c r="L3967" s="11" t="s">
        <v>20</v>
      </c>
      <c r="M3967" s="11" t="s">
        <v>18</v>
      </c>
      <c r="N3967" s="11">
        <f t="shared" si="427"/>
        <v>0</v>
      </c>
      <c r="O3967" s="11">
        <f t="shared" si="428"/>
        <v>0</v>
      </c>
      <c r="P3967" s="11">
        <f t="shared" si="429"/>
        <v>0</v>
      </c>
      <c r="Q3967" s="11">
        <f t="shared" si="430"/>
        <v>0</v>
      </c>
      <c r="R3967" s="11">
        <f t="shared" si="431"/>
        <v>0</v>
      </c>
      <c r="S3967" s="11">
        <f t="shared" si="432"/>
        <v>1</v>
      </c>
      <c r="T3967" s="9">
        <f t="shared" si="433"/>
        <v>0</v>
      </c>
    </row>
    <row r="3968" spans="1:20" ht="15" customHeight="1" x14ac:dyDescent="0.75">
      <c r="A3968" s="10">
        <v>0</v>
      </c>
      <c r="B3968" s="11">
        <v>20800</v>
      </c>
      <c r="C3968" s="11">
        <v>77885</v>
      </c>
      <c r="D3968" s="11">
        <v>98188</v>
      </c>
      <c r="E3968" s="11">
        <v>4</v>
      </c>
      <c r="F3968" s="11">
        <v>0</v>
      </c>
      <c r="G3968" s="11">
        <v>0</v>
      </c>
      <c r="H3968" s="11">
        <v>50.293547164000003</v>
      </c>
      <c r="I3968" s="11">
        <v>7</v>
      </c>
      <c r="J3968" s="11">
        <v>23</v>
      </c>
      <c r="K3968" s="11">
        <v>38.120404704999999</v>
      </c>
      <c r="L3968" s="11" t="s">
        <v>20</v>
      </c>
      <c r="M3968" s="11" t="s">
        <v>17</v>
      </c>
      <c r="N3968" s="11">
        <f t="shared" si="427"/>
        <v>0</v>
      </c>
      <c r="O3968" s="11">
        <f t="shared" si="428"/>
        <v>1</v>
      </c>
      <c r="P3968" s="11">
        <f t="shared" si="429"/>
        <v>0</v>
      </c>
      <c r="Q3968" s="11">
        <f t="shared" si="430"/>
        <v>0</v>
      </c>
      <c r="R3968" s="11">
        <f t="shared" si="431"/>
        <v>0</v>
      </c>
      <c r="S3968" s="11">
        <f t="shared" si="432"/>
        <v>0</v>
      </c>
      <c r="T3968" s="9">
        <f t="shared" si="433"/>
        <v>0</v>
      </c>
    </row>
    <row r="3969" spans="1:20" ht="15" customHeight="1" x14ac:dyDescent="0.75">
      <c r="A3969" s="10">
        <v>0</v>
      </c>
      <c r="B3969" s="11">
        <v>20800</v>
      </c>
      <c r="C3969" s="11">
        <v>46434</v>
      </c>
      <c r="D3969" s="11">
        <v>68490</v>
      </c>
      <c r="E3969" s="11">
        <v>6</v>
      </c>
      <c r="F3969" s="11">
        <v>0</v>
      </c>
      <c r="G3969" s="11">
        <v>0</v>
      </c>
      <c r="H3969" s="11">
        <v>171.28347285000001</v>
      </c>
      <c r="I3969" s="11">
        <v>2</v>
      </c>
      <c r="J3969" s="11">
        <v>26</v>
      </c>
      <c r="K3969" s="11">
        <v>35.999296465999997</v>
      </c>
      <c r="L3969" s="11" t="s">
        <v>20</v>
      </c>
      <c r="M3969" s="11" t="s">
        <v>15</v>
      </c>
      <c r="N3969" s="11">
        <f t="shared" si="427"/>
        <v>0</v>
      </c>
      <c r="O3969" s="11">
        <f t="shared" si="428"/>
        <v>0</v>
      </c>
      <c r="P3969" s="11">
        <f t="shared" si="429"/>
        <v>0</v>
      </c>
      <c r="Q3969" s="11">
        <f t="shared" si="430"/>
        <v>1</v>
      </c>
      <c r="R3969" s="11">
        <f t="shared" si="431"/>
        <v>0</v>
      </c>
      <c r="S3969" s="11">
        <f t="shared" si="432"/>
        <v>0</v>
      </c>
      <c r="T3969" s="9">
        <f t="shared" si="433"/>
        <v>0</v>
      </c>
    </row>
    <row r="3970" spans="1:20" ht="15" customHeight="1" x14ac:dyDescent="0.75">
      <c r="A3970" s="10">
        <v>0</v>
      </c>
      <c r="B3970" s="11">
        <v>20800</v>
      </c>
      <c r="C3970" s="11">
        <v>107787</v>
      </c>
      <c r="D3970" s="11">
        <v>182140</v>
      </c>
      <c r="E3970" s="11">
        <v>7</v>
      </c>
      <c r="F3970" s="11">
        <v>0</v>
      </c>
      <c r="G3970" s="11">
        <v>0</v>
      </c>
      <c r="H3970" s="11">
        <v>214.33056821</v>
      </c>
      <c r="I3970" s="11">
        <v>3</v>
      </c>
      <c r="J3970" s="11">
        <v>23</v>
      </c>
      <c r="K3970" s="11">
        <v>41.928469493999998</v>
      </c>
      <c r="L3970" s="11" t="s">
        <v>20</v>
      </c>
      <c r="M3970" s="11" t="s">
        <v>15</v>
      </c>
      <c r="N3970" s="11">
        <f t="shared" si="427"/>
        <v>0</v>
      </c>
      <c r="O3970" s="11">
        <f t="shared" si="428"/>
        <v>0</v>
      </c>
      <c r="P3970" s="11">
        <f t="shared" si="429"/>
        <v>0</v>
      </c>
      <c r="Q3970" s="11">
        <f t="shared" si="430"/>
        <v>1</v>
      </c>
      <c r="R3970" s="11">
        <f t="shared" si="431"/>
        <v>0</v>
      </c>
      <c r="S3970" s="11">
        <f t="shared" si="432"/>
        <v>0</v>
      </c>
      <c r="T3970" s="9">
        <f t="shared" si="433"/>
        <v>0</v>
      </c>
    </row>
    <row r="3971" spans="1:20" ht="15" customHeight="1" x14ac:dyDescent="0.75">
      <c r="A3971" s="10">
        <v>0</v>
      </c>
      <c r="B3971" s="11">
        <v>20800</v>
      </c>
      <c r="C3971" s="11">
        <v>156393</v>
      </c>
      <c r="D3971" s="11">
        <v>199881</v>
      </c>
      <c r="E3971" s="11">
        <v>7</v>
      </c>
      <c r="F3971" s="11">
        <v>0</v>
      </c>
      <c r="G3971" s="11">
        <v>0</v>
      </c>
      <c r="H3971" s="11"/>
      <c r="I3971" s="11">
        <v>2</v>
      </c>
      <c r="J3971" s="11">
        <v>16</v>
      </c>
      <c r="K3971" s="11">
        <v>30.923407463</v>
      </c>
      <c r="L3971" s="11" t="s">
        <v>20</v>
      </c>
      <c r="M3971" s="11" t="s">
        <v>14</v>
      </c>
      <c r="N3971" s="11">
        <f t="shared" ref="N3971:N4034" si="434">IF(L3971="HomeImp",1,0)</f>
        <v>0</v>
      </c>
      <c r="O3971" s="11">
        <f t="shared" ref="O3971:O4034" si="435">IF(M3971="Mgr",1,0)</f>
        <v>0</v>
      </c>
      <c r="P3971" s="11">
        <f t="shared" ref="P3971:P4034" si="436">IF(M3971="Other",1,0)</f>
        <v>1</v>
      </c>
      <c r="Q3971" s="11">
        <f t="shared" ref="Q3971:Q4034" si="437">IF(M3971="Office",1,0)</f>
        <v>0</v>
      </c>
      <c r="R3971" s="11">
        <f t="shared" ref="R3971:R4034" si="438">IF(M3971="Sales",1,0)</f>
        <v>0</v>
      </c>
      <c r="S3971" s="11">
        <f t="shared" ref="S3971:S4034" si="439">IF(M3971="ProfExe",1,0)</f>
        <v>0</v>
      </c>
      <c r="T3971" s="9">
        <f t="shared" ref="T3971:T4034" si="440">H3971*N3971</f>
        <v>0</v>
      </c>
    </row>
    <row r="3972" spans="1:20" ht="15" customHeight="1" x14ac:dyDescent="0.75">
      <c r="A3972" s="10">
        <v>0</v>
      </c>
      <c r="B3972" s="11">
        <v>20800</v>
      </c>
      <c r="C3972" s="11">
        <v>51562</v>
      </c>
      <c r="D3972" s="11">
        <v>99997</v>
      </c>
      <c r="E3972" s="11">
        <v>1</v>
      </c>
      <c r="F3972" s="11">
        <v>0</v>
      </c>
      <c r="G3972" s="11">
        <v>4</v>
      </c>
      <c r="H3972" s="11">
        <v>168.31457712</v>
      </c>
      <c r="I3972" s="11">
        <v>0</v>
      </c>
      <c r="J3972" s="11">
        <v>47</v>
      </c>
      <c r="K3972" s="11">
        <v>35.231392706999998</v>
      </c>
      <c r="L3972" s="11" t="s">
        <v>20</v>
      </c>
      <c r="M3972" s="11" t="s">
        <v>15</v>
      </c>
      <c r="N3972" s="11">
        <f t="shared" si="434"/>
        <v>0</v>
      </c>
      <c r="O3972" s="11">
        <f t="shared" si="435"/>
        <v>0</v>
      </c>
      <c r="P3972" s="11">
        <f t="shared" si="436"/>
        <v>0</v>
      </c>
      <c r="Q3972" s="11">
        <f t="shared" si="437"/>
        <v>1</v>
      </c>
      <c r="R3972" s="11">
        <f t="shared" si="438"/>
        <v>0</v>
      </c>
      <c r="S3972" s="11">
        <f t="shared" si="439"/>
        <v>0</v>
      </c>
      <c r="T3972" s="9">
        <f t="shared" si="440"/>
        <v>0</v>
      </c>
    </row>
    <row r="3973" spans="1:20" ht="15" customHeight="1" x14ac:dyDescent="0.75">
      <c r="A3973" s="10">
        <v>0</v>
      </c>
      <c r="B3973" s="11">
        <v>20800</v>
      </c>
      <c r="C3973" s="11">
        <v>29503</v>
      </c>
      <c r="D3973" s="11">
        <v>54923</v>
      </c>
      <c r="E3973" s="11"/>
      <c r="F3973" s="11">
        <v>0</v>
      </c>
      <c r="G3973" s="11">
        <v>0</v>
      </c>
      <c r="H3973" s="11">
        <v>215.48071426000001</v>
      </c>
      <c r="I3973" s="11">
        <v>0</v>
      </c>
      <c r="J3973" s="11">
        <v>12</v>
      </c>
      <c r="K3973" s="11">
        <v>38.732132169000003</v>
      </c>
      <c r="L3973" s="11" t="s">
        <v>20</v>
      </c>
      <c r="M3973" s="11" t="s">
        <v>14</v>
      </c>
      <c r="N3973" s="11">
        <f t="shared" si="434"/>
        <v>0</v>
      </c>
      <c r="O3973" s="11">
        <f t="shared" si="435"/>
        <v>0</v>
      </c>
      <c r="P3973" s="11">
        <f t="shared" si="436"/>
        <v>1</v>
      </c>
      <c r="Q3973" s="11">
        <f t="shared" si="437"/>
        <v>0</v>
      </c>
      <c r="R3973" s="11">
        <f t="shared" si="438"/>
        <v>0</v>
      </c>
      <c r="S3973" s="11">
        <f t="shared" si="439"/>
        <v>0</v>
      </c>
      <c r="T3973" s="9">
        <f t="shared" si="440"/>
        <v>0</v>
      </c>
    </row>
    <row r="3974" spans="1:20" ht="15" customHeight="1" x14ac:dyDescent="0.75">
      <c r="A3974" s="10">
        <v>0</v>
      </c>
      <c r="B3974" s="11">
        <v>20800</v>
      </c>
      <c r="C3974" s="11">
        <v>150507</v>
      </c>
      <c r="D3974" s="11">
        <v>126763</v>
      </c>
      <c r="E3974" s="11">
        <v>4</v>
      </c>
      <c r="F3974" s="11">
        <v>0</v>
      </c>
      <c r="G3974" s="11">
        <v>0</v>
      </c>
      <c r="H3974" s="11">
        <v>102.42238785000001</v>
      </c>
      <c r="I3974" s="11">
        <v>2</v>
      </c>
      <c r="J3974" s="11">
        <v>33</v>
      </c>
      <c r="K3974" s="11">
        <v>31.990310996000002</v>
      </c>
      <c r="L3974" s="11"/>
      <c r="M3974" s="11" t="s">
        <v>18</v>
      </c>
      <c r="N3974" s="11">
        <f t="shared" si="434"/>
        <v>0</v>
      </c>
      <c r="O3974" s="11">
        <f t="shared" si="435"/>
        <v>0</v>
      </c>
      <c r="P3974" s="11">
        <f t="shared" si="436"/>
        <v>0</v>
      </c>
      <c r="Q3974" s="11">
        <f t="shared" si="437"/>
        <v>0</v>
      </c>
      <c r="R3974" s="11">
        <f t="shared" si="438"/>
        <v>0</v>
      </c>
      <c r="S3974" s="11">
        <f t="shared" si="439"/>
        <v>1</v>
      </c>
      <c r="T3974" s="9">
        <f t="shared" si="440"/>
        <v>0</v>
      </c>
    </row>
    <row r="3975" spans="1:20" ht="15" customHeight="1" x14ac:dyDescent="0.75">
      <c r="A3975" s="10">
        <v>0</v>
      </c>
      <c r="B3975" s="11">
        <v>20800</v>
      </c>
      <c r="C3975" s="11">
        <v>107379</v>
      </c>
      <c r="D3975" s="11">
        <v>147014</v>
      </c>
      <c r="E3975" s="11">
        <v>10</v>
      </c>
      <c r="F3975" s="11">
        <v>0</v>
      </c>
      <c r="G3975" s="11">
        <v>0</v>
      </c>
      <c r="H3975" s="11">
        <v>161.53748239000001</v>
      </c>
      <c r="I3975" s="11">
        <v>1</v>
      </c>
      <c r="J3975" s="11">
        <v>22</v>
      </c>
      <c r="K3975" s="11">
        <v>31.925329416</v>
      </c>
      <c r="L3975" s="11" t="s">
        <v>13</v>
      </c>
      <c r="M3975" s="11" t="s">
        <v>18</v>
      </c>
      <c r="N3975" s="11">
        <f t="shared" si="434"/>
        <v>1</v>
      </c>
      <c r="O3975" s="11">
        <f t="shared" si="435"/>
        <v>0</v>
      </c>
      <c r="P3975" s="11">
        <f t="shared" si="436"/>
        <v>0</v>
      </c>
      <c r="Q3975" s="11">
        <f t="shared" si="437"/>
        <v>0</v>
      </c>
      <c r="R3975" s="11">
        <f t="shared" si="438"/>
        <v>0</v>
      </c>
      <c r="S3975" s="11">
        <f t="shared" si="439"/>
        <v>1</v>
      </c>
      <c r="T3975" s="9">
        <f t="shared" si="440"/>
        <v>161.53748239000001</v>
      </c>
    </row>
    <row r="3976" spans="1:20" ht="15" customHeight="1" x14ac:dyDescent="0.75">
      <c r="A3976" s="10">
        <v>0</v>
      </c>
      <c r="B3976" s="11">
        <v>20800</v>
      </c>
      <c r="C3976" s="11">
        <v>97360</v>
      </c>
      <c r="D3976" s="11">
        <v>123854</v>
      </c>
      <c r="E3976" s="11">
        <v>0</v>
      </c>
      <c r="F3976" s="11">
        <v>0</v>
      </c>
      <c r="G3976" s="11">
        <v>0</v>
      </c>
      <c r="H3976" s="11">
        <v>310.23181958999999</v>
      </c>
      <c r="I3976" s="11">
        <v>1</v>
      </c>
      <c r="J3976" s="11">
        <v>20</v>
      </c>
      <c r="K3976" s="11">
        <v>43.217416958999998</v>
      </c>
      <c r="L3976" s="11" t="s">
        <v>13</v>
      </c>
      <c r="M3976" s="11" t="s">
        <v>17</v>
      </c>
      <c r="N3976" s="11">
        <f t="shared" si="434"/>
        <v>1</v>
      </c>
      <c r="O3976" s="11">
        <f t="shared" si="435"/>
        <v>1</v>
      </c>
      <c r="P3976" s="11">
        <f t="shared" si="436"/>
        <v>0</v>
      </c>
      <c r="Q3976" s="11">
        <f t="shared" si="437"/>
        <v>0</v>
      </c>
      <c r="R3976" s="11">
        <f t="shared" si="438"/>
        <v>0</v>
      </c>
      <c r="S3976" s="11">
        <f t="shared" si="439"/>
        <v>0</v>
      </c>
      <c r="T3976" s="9">
        <f t="shared" si="440"/>
        <v>310.23181958999999</v>
      </c>
    </row>
    <row r="3977" spans="1:20" ht="15" customHeight="1" x14ac:dyDescent="0.75">
      <c r="A3977" s="10">
        <v>0</v>
      </c>
      <c r="B3977" s="11">
        <v>20800</v>
      </c>
      <c r="C3977" s="11"/>
      <c r="D3977" s="11">
        <v>26732</v>
      </c>
      <c r="E3977" s="11">
        <v>6</v>
      </c>
      <c r="F3977" s="11">
        <v>0</v>
      </c>
      <c r="G3977" s="11">
        <v>0</v>
      </c>
      <c r="H3977" s="11">
        <v>103.03112953</v>
      </c>
      <c r="I3977" s="11">
        <v>1</v>
      </c>
      <c r="J3977" s="11">
        <v>19</v>
      </c>
      <c r="K3977" s="11">
        <v>21.304272086000001</v>
      </c>
      <c r="L3977" s="11" t="s">
        <v>20</v>
      </c>
      <c r="M3977" s="11" t="s">
        <v>18</v>
      </c>
      <c r="N3977" s="11">
        <f t="shared" si="434"/>
        <v>0</v>
      </c>
      <c r="O3977" s="11">
        <f t="shared" si="435"/>
        <v>0</v>
      </c>
      <c r="P3977" s="11">
        <f t="shared" si="436"/>
        <v>0</v>
      </c>
      <c r="Q3977" s="11">
        <f t="shared" si="437"/>
        <v>0</v>
      </c>
      <c r="R3977" s="11">
        <f t="shared" si="438"/>
        <v>0</v>
      </c>
      <c r="S3977" s="11">
        <f t="shared" si="439"/>
        <v>1</v>
      </c>
      <c r="T3977" s="9">
        <f t="shared" si="440"/>
        <v>0</v>
      </c>
    </row>
    <row r="3978" spans="1:20" ht="15" customHeight="1" x14ac:dyDescent="0.75">
      <c r="A3978" s="10">
        <v>0</v>
      </c>
      <c r="B3978" s="11">
        <v>20800</v>
      </c>
      <c r="C3978" s="11"/>
      <c r="D3978" s="11">
        <v>74486</v>
      </c>
      <c r="E3978" s="11">
        <v>6</v>
      </c>
      <c r="F3978" s="11">
        <v>0</v>
      </c>
      <c r="G3978" s="11">
        <v>0</v>
      </c>
      <c r="H3978" s="11">
        <v>407.58562368999998</v>
      </c>
      <c r="I3978" s="11">
        <v>0</v>
      </c>
      <c r="J3978" s="11">
        <v>24</v>
      </c>
      <c r="K3978" s="11">
        <v>22.162872660000001</v>
      </c>
      <c r="L3978" s="11" t="s">
        <v>20</v>
      </c>
      <c r="M3978" s="11" t="s">
        <v>16</v>
      </c>
      <c r="N3978" s="11">
        <f t="shared" si="434"/>
        <v>0</v>
      </c>
      <c r="O3978" s="11">
        <f t="shared" si="435"/>
        <v>0</v>
      </c>
      <c r="P3978" s="11">
        <f t="shared" si="436"/>
        <v>0</v>
      </c>
      <c r="Q3978" s="11">
        <f t="shared" si="437"/>
        <v>0</v>
      </c>
      <c r="R3978" s="11">
        <f t="shared" si="438"/>
        <v>1</v>
      </c>
      <c r="S3978" s="11">
        <f t="shared" si="439"/>
        <v>0</v>
      </c>
      <c r="T3978" s="9">
        <f t="shared" si="440"/>
        <v>0</v>
      </c>
    </row>
    <row r="3979" spans="1:20" ht="15" customHeight="1" x14ac:dyDescent="0.75">
      <c r="A3979" s="10">
        <v>0</v>
      </c>
      <c r="B3979" s="11">
        <v>20800</v>
      </c>
      <c r="C3979" s="11">
        <v>27453</v>
      </c>
      <c r="D3979" s="11">
        <v>49041</v>
      </c>
      <c r="E3979" s="11">
        <v>0</v>
      </c>
      <c r="F3979" s="11"/>
      <c r="G3979" s="11"/>
      <c r="H3979" s="11">
        <v>296.39632890000001</v>
      </c>
      <c r="I3979" s="11"/>
      <c r="J3979" s="11">
        <v>24</v>
      </c>
      <c r="K3979" s="11">
        <v>37.069956867000002</v>
      </c>
      <c r="L3979" s="11" t="s">
        <v>20</v>
      </c>
      <c r="M3979" s="11" t="s">
        <v>14</v>
      </c>
      <c r="N3979" s="11">
        <f t="shared" si="434"/>
        <v>0</v>
      </c>
      <c r="O3979" s="11">
        <f t="shared" si="435"/>
        <v>0</v>
      </c>
      <c r="P3979" s="11">
        <f t="shared" si="436"/>
        <v>1</v>
      </c>
      <c r="Q3979" s="11">
        <f t="shared" si="437"/>
        <v>0</v>
      </c>
      <c r="R3979" s="11">
        <f t="shared" si="438"/>
        <v>0</v>
      </c>
      <c r="S3979" s="11">
        <f t="shared" si="439"/>
        <v>0</v>
      </c>
      <c r="T3979" s="9">
        <f t="shared" si="440"/>
        <v>0</v>
      </c>
    </row>
    <row r="3980" spans="1:20" ht="15" customHeight="1" x14ac:dyDescent="0.75">
      <c r="A3980" s="10">
        <v>0</v>
      </c>
      <c r="B3980" s="11">
        <v>20800</v>
      </c>
      <c r="C3980" s="11">
        <v>63764</v>
      </c>
      <c r="D3980" s="11">
        <v>97090</v>
      </c>
      <c r="E3980" s="11">
        <v>1</v>
      </c>
      <c r="F3980" s="11">
        <v>0</v>
      </c>
      <c r="G3980" s="11">
        <v>0</v>
      </c>
      <c r="H3980" s="11">
        <v>63.248876918999997</v>
      </c>
      <c r="I3980" s="11">
        <v>0</v>
      </c>
      <c r="J3980" s="11">
        <v>23</v>
      </c>
      <c r="K3980" s="11">
        <v>34.599668975</v>
      </c>
      <c r="L3980" s="11" t="s">
        <v>20</v>
      </c>
      <c r="M3980" s="11" t="s">
        <v>15</v>
      </c>
      <c r="N3980" s="11">
        <f t="shared" si="434"/>
        <v>0</v>
      </c>
      <c r="O3980" s="11">
        <f t="shared" si="435"/>
        <v>0</v>
      </c>
      <c r="P3980" s="11">
        <f t="shared" si="436"/>
        <v>0</v>
      </c>
      <c r="Q3980" s="11">
        <f t="shared" si="437"/>
        <v>1</v>
      </c>
      <c r="R3980" s="11">
        <f t="shared" si="438"/>
        <v>0</v>
      </c>
      <c r="S3980" s="11">
        <f t="shared" si="439"/>
        <v>0</v>
      </c>
      <c r="T3980" s="9">
        <f t="shared" si="440"/>
        <v>0</v>
      </c>
    </row>
    <row r="3981" spans="1:20" ht="15" customHeight="1" x14ac:dyDescent="0.75">
      <c r="A3981" s="10">
        <v>0</v>
      </c>
      <c r="B3981" s="11">
        <v>20800</v>
      </c>
      <c r="C3981" s="11">
        <v>58440</v>
      </c>
      <c r="D3981" s="11">
        <v>99244</v>
      </c>
      <c r="E3981" s="11">
        <v>1</v>
      </c>
      <c r="F3981" s="11">
        <v>0</v>
      </c>
      <c r="G3981" s="11">
        <v>4</v>
      </c>
      <c r="H3981" s="11">
        <v>174.95857724000001</v>
      </c>
      <c r="I3981" s="11">
        <v>0</v>
      </c>
      <c r="J3981" s="11">
        <v>46</v>
      </c>
      <c r="K3981" s="11">
        <v>37.488545686999998</v>
      </c>
      <c r="L3981" s="11" t="s">
        <v>20</v>
      </c>
      <c r="M3981" s="11" t="s">
        <v>15</v>
      </c>
      <c r="N3981" s="11">
        <f t="shared" si="434"/>
        <v>0</v>
      </c>
      <c r="O3981" s="11">
        <f t="shared" si="435"/>
        <v>0</v>
      </c>
      <c r="P3981" s="11">
        <f t="shared" si="436"/>
        <v>0</v>
      </c>
      <c r="Q3981" s="11">
        <f t="shared" si="437"/>
        <v>1</v>
      </c>
      <c r="R3981" s="11">
        <f t="shared" si="438"/>
        <v>0</v>
      </c>
      <c r="S3981" s="11">
        <f t="shared" si="439"/>
        <v>0</v>
      </c>
      <c r="T3981" s="9">
        <f t="shared" si="440"/>
        <v>0</v>
      </c>
    </row>
    <row r="3982" spans="1:20" ht="15" customHeight="1" x14ac:dyDescent="0.75">
      <c r="A3982" s="10">
        <v>0</v>
      </c>
      <c r="B3982" s="11">
        <v>20800</v>
      </c>
      <c r="C3982" s="11"/>
      <c r="D3982" s="11">
        <v>78483</v>
      </c>
      <c r="E3982" s="11">
        <v>2</v>
      </c>
      <c r="F3982" s="11">
        <v>0</v>
      </c>
      <c r="G3982" s="11">
        <v>0</v>
      </c>
      <c r="H3982" s="11">
        <v>412.01487305000001</v>
      </c>
      <c r="I3982" s="11">
        <v>0</v>
      </c>
      <c r="J3982" s="11">
        <v>23</v>
      </c>
      <c r="K3982" s="11">
        <v>21.945849051</v>
      </c>
      <c r="L3982" s="11" t="s">
        <v>20</v>
      </c>
      <c r="M3982" s="11" t="s">
        <v>16</v>
      </c>
      <c r="N3982" s="11">
        <f t="shared" si="434"/>
        <v>0</v>
      </c>
      <c r="O3982" s="11">
        <f t="shared" si="435"/>
        <v>0</v>
      </c>
      <c r="P3982" s="11">
        <f t="shared" si="436"/>
        <v>0</v>
      </c>
      <c r="Q3982" s="11">
        <f t="shared" si="437"/>
        <v>0</v>
      </c>
      <c r="R3982" s="11">
        <f t="shared" si="438"/>
        <v>1</v>
      </c>
      <c r="S3982" s="11">
        <f t="shared" si="439"/>
        <v>0</v>
      </c>
      <c r="T3982" s="9">
        <f t="shared" si="440"/>
        <v>0</v>
      </c>
    </row>
    <row r="3983" spans="1:20" ht="15" customHeight="1" x14ac:dyDescent="0.75">
      <c r="A3983" s="10">
        <v>0</v>
      </c>
      <c r="B3983" s="11">
        <v>20800</v>
      </c>
      <c r="C3983" s="11"/>
      <c r="D3983" s="11">
        <v>130472</v>
      </c>
      <c r="E3983" s="11">
        <v>1</v>
      </c>
      <c r="F3983" s="11">
        <v>0</v>
      </c>
      <c r="G3983" s="11">
        <v>0</v>
      </c>
      <c r="H3983" s="11">
        <v>308.41035403000001</v>
      </c>
      <c r="I3983" s="11">
        <v>3</v>
      </c>
      <c r="J3983" s="11">
        <v>21</v>
      </c>
      <c r="K3983" s="11">
        <v>29.665452406</v>
      </c>
      <c r="L3983" s="11" t="s">
        <v>13</v>
      </c>
      <c r="M3983" s="11" t="s">
        <v>14</v>
      </c>
      <c r="N3983" s="11">
        <f t="shared" si="434"/>
        <v>1</v>
      </c>
      <c r="O3983" s="11">
        <f t="shared" si="435"/>
        <v>0</v>
      </c>
      <c r="P3983" s="11">
        <f t="shared" si="436"/>
        <v>1</v>
      </c>
      <c r="Q3983" s="11">
        <f t="shared" si="437"/>
        <v>0</v>
      </c>
      <c r="R3983" s="11">
        <f t="shared" si="438"/>
        <v>0</v>
      </c>
      <c r="S3983" s="11">
        <f t="shared" si="439"/>
        <v>0</v>
      </c>
      <c r="T3983" s="9">
        <f t="shared" si="440"/>
        <v>308.41035403000001</v>
      </c>
    </row>
    <row r="3984" spans="1:20" ht="15" customHeight="1" x14ac:dyDescent="0.75">
      <c r="A3984" s="10">
        <v>0</v>
      </c>
      <c r="B3984" s="11">
        <v>20800</v>
      </c>
      <c r="C3984" s="11">
        <v>96994</v>
      </c>
      <c r="D3984" s="11">
        <v>140564</v>
      </c>
      <c r="E3984" s="11">
        <v>13</v>
      </c>
      <c r="F3984" s="11">
        <v>0</v>
      </c>
      <c r="G3984" s="11">
        <v>0</v>
      </c>
      <c r="H3984" s="11">
        <v>169.68715741</v>
      </c>
      <c r="I3984" s="11">
        <v>1</v>
      </c>
      <c r="J3984" s="11">
        <v>25</v>
      </c>
      <c r="K3984" s="11">
        <v>33.525064301</v>
      </c>
      <c r="L3984" s="11" t="s">
        <v>20</v>
      </c>
      <c r="M3984" s="11" t="s">
        <v>17</v>
      </c>
      <c r="N3984" s="11">
        <f t="shared" si="434"/>
        <v>0</v>
      </c>
      <c r="O3984" s="11">
        <f t="shared" si="435"/>
        <v>1</v>
      </c>
      <c r="P3984" s="11">
        <f t="shared" si="436"/>
        <v>0</v>
      </c>
      <c r="Q3984" s="11">
        <f t="shared" si="437"/>
        <v>0</v>
      </c>
      <c r="R3984" s="11">
        <f t="shared" si="438"/>
        <v>0</v>
      </c>
      <c r="S3984" s="11">
        <f t="shared" si="439"/>
        <v>0</v>
      </c>
      <c r="T3984" s="9">
        <f t="shared" si="440"/>
        <v>0</v>
      </c>
    </row>
    <row r="3985" spans="1:20" ht="15" customHeight="1" x14ac:dyDescent="0.75">
      <c r="A3985" s="10">
        <v>0</v>
      </c>
      <c r="B3985" s="11">
        <v>20800</v>
      </c>
      <c r="C3985" s="11">
        <v>56597</v>
      </c>
      <c r="D3985" s="11">
        <v>79582</v>
      </c>
      <c r="E3985" s="11">
        <v>9</v>
      </c>
      <c r="F3985" s="11">
        <v>1</v>
      </c>
      <c r="G3985" s="11">
        <v>0</v>
      </c>
      <c r="H3985" s="11">
        <v>67.691938554000004</v>
      </c>
      <c r="I3985" s="11">
        <v>3</v>
      </c>
      <c r="J3985" s="11">
        <v>27</v>
      </c>
      <c r="K3985" s="11">
        <v>36.061233719999997</v>
      </c>
      <c r="L3985" s="11" t="s">
        <v>20</v>
      </c>
      <c r="M3985" s="11" t="s">
        <v>17</v>
      </c>
      <c r="N3985" s="11">
        <f t="shared" si="434"/>
        <v>0</v>
      </c>
      <c r="O3985" s="11">
        <f t="shared" si="435"/>
        <v>1</v>
      </c>
      <c r="P3985" s="11">
        <f t="shared" si="436"/>
        <v>0</v>
      </c>
      <c r="Q3985" s="11">
        <f t="shared" si="437"/>
        <v>0</v>
      </c>
      <c r="R3985" s="11">
        <f t="shared" si="438"/>
        <v>0</v>
      </c>
      <c r="S3985" s="11">
        <f t="shared" si="439"/>
        <v>0</v>
      </c>
      <c r="T3985" s="9">
        <f t="shared" si="440"/>
        <v>0</v>
      </c>
    </row>
    <row r="3986" spans="1:20" ht="15" customHeight="1" x14ac:dyDescent="0.75">
      <c r="A3986" s="10">
        <v>0</v>
      </c>
      <c r="B3986" s="11">
        <v>20800</v>
      </c>
      <c r="C3986" s="11">
        <v>136884</v>
      </c>
      <c r="D3986" s="11">
        <v>180053</v>
      </c>
      <c r="E3986" s="11">
        <v>9</v>
      </c>
      <c r="F3986" s="11">
        <v>0</v>
      </c>
      <c r="G3986" s="11">
        <v>0</v>
      </c>
      <c r="H3986" s="11">
        <v>323.59519740000002</v>
      </c>
      <c r="I3986" s="11">
        <v>0</v>
      </c>
      <c r="J3986" s="11">
        <v>17</v>
      </c>
      <c r="K3986" s="11">
        <v>43.037750039000002</v>
      </c>
      <c r="L3986" s="11" t="s">
        <v>13</v>
      </c>
      <c r="M3986" s="11" t="s">
        <v>17</v>
      </c>
      <c r="N3986" s="11">
        <f t="shared" si="434"/>
        <v>1</v>
      </c>
      <c r="O3986" s="11">
        <f t="shared" si="435"/>
        <v>1</v>
      </c>
      <c r="P3986" s="11">
        <f t="shared" si="436"/>
        <v>0</v>
      </c>
      <c r="Q3986" s="11">
        <f t="shared" si="437"/>
        <v>0</v>
      </c>
      <c r="R3986" s="11">
        <f t="shared" si="438"/>
        <v>0</v>
      </c>
      <c r="S3986" s="11">
        <f t="shared" si="439"/>
        <v>0</v>
      </c>
      <c r="T3986" s="9">
        <f t="shared" si="440"/>
        <v>323.59519740000002</v>
      </c>
    </row>
    <row r="3987" spans="1:20" ht="15" customHeight="1" x14ac:dyDescent="0.75">
      <c r="A3987" s="10">
        <v>0</v>
      </c>
      <c r="B3987" s="11">
        <v>20900</v>
      </c>
      <c r="C3987" s="11">
        <v>30517</v>
      </c>
      <c r="D3987" s="11">
        <v>58756</v>
      </c>
      <c r="E3987" s="11"/>
      <c r="F3987" s="11">
        <v>0</v>
      </c>
      <c r="G3987" s="11">
        <v>0</v>
      </c>
      <c r="H3987" s="11">
        <v>222.03799455999999</v>
      </c>
      <c r="I3987" s="11">
        <v>0</v>
      </c>
      <c r="J3987" s="11">
        <v>12</v>
      </c>
      <c r="K3987" s="11">
        <v>40.421668840000002</v>
      </c>
      <c r="L3987" s="11" t="s">
        <v>20</v>
      </c>
      <c r="M3987" s="11" t="s">
        <v>14</v>
      </c>
      <c r="N3987" s="11">
        <f t="shared" si="434"/>
        <v>0</v>
      </c>
      <c r="O3987" s="11">
        <f t="shared" si="435"/>
        <v>0</v>
      </c>
      <c r="P3987" s="11">
        <f t="shared" si="436"/>
        <v>1</v>
      </c>
      <c r="Q3987" s="11">
        <f t="shared" si="437"/>
        <v>0</v>
      </c>
      <c r="R3987" s="11">
        <f t="shared" si="438"/>
        <v>0</v>
      </c>
      <c r="S3987" s="11">
        <f t="shared" si="439"/>
        <v>0</v>
      </c>
      <c r="T3987" s="9">
        <f t="shared" si="440"/>
        <v>0</v>
      </c>
    </row>
    <row r="3988" spans="1:20" ht="15" customHeight="1" x14ac:dyDescent="0.75">
      <c r="A3988" s="10">
        <v>0</v>
      </c>
      <c r="B3988" s="11">
        <v>20900</v>
      </c>
      <c r="C3988" s="11">
        <v>71972</v>
      </c>
      <c r="D3988" s="11">
        <v>101745</v>
      </c>
      <c r="E3988" s="11">
        <v>6</v>
      </c>
      <c r="F3988" s="11">
        <v>0</v>
      </c>
      <c r="G3988" s="11">
        <v>0</v>
      </c>
      <c r="H3988" s="11">
        <v>67.324562017000005</v>
      </c>
      <c r="I3988" s="11">
        <v>6</v>
      </c>
      <c r="J3988" s="11">
        <v>23</v>
      </c>
      <c r="K3988" s="11">
        <v>38.513256181999999</v>
      </c>
      <c r="L3988" s="11" t="s">
        <v>20</v>
      </c>
      <c r="M3988" s="11" t="s">
        <v>17</v>
      </c>
      <c r="N3988" s="11">
        <f t="shared" si="434"/>
        <v>0</v>
      </c>
      <c r="O3988" s="11">
        <f t="shared" si="435"/>
        <v>1</v>
      </c>
      <c r="P3988" s="11">
        <f t="shared" si="436"/>
        <v>0</v>
      </c>
      <c r="Q3988" s="11">
        <f t="shared" si="437"/>
        <v>0</v>
      </c>
      <c r="R3988" s="11">
        <f t="shared" si="438"/>
        <v>0</v>
      </c>
      <c r="S3988" s="11">
        <f t="shared" si="439"/>
        <v>0</v>
      </c>
      <c r="T3988" s="9">
        <f t="shared" si="440"/>
        <v>0</v>
      </c>
    </row>
    <row r="3989" spans="1:20" ht="15" customHeight="1" x14ac:dyDescent="0.75">
      <c r="A3989" s="10">
        <v>0</v>
      </c>
      <c r="B3989" s="11">
        <v>20900</v>
      </c>
      <c r="C3989" s="11">
        <v>111464</v>
      </c>
      <c r="D3989" s="11">
        <v>144487</v>
      </c>
      <c r="E3989" s="11">
        <v>11</v>
      </c>
      <c r="F3989" s="11">
        <v>0</v>
      </c>
      <c r="G3989" s="11">
        <v>1</v>
      </c>
      <c r="H3989" s="11">
        <v>206.67735325999999</v>
      </c>
      <c r="I3989" s="11">
        <v>0</v>
      </c>
      <c r="J3989" s="11">
        <v>25</v>
      </c>
      <c r="K3989" s="11">
        <v>40.065477156</v>
      </c>
      <c r="L3989" s="11" t="s">
        <v>20</v>
      </c>
      <c r="M3989" s="11" t="s">
        <v>15</v>
      </c>
      <c r="N3989" s="11">
        <f t="shared" si="434"/>
        <v>0</v>
      </c>
      <c r="O3989" s="11">
        <f t="shared" si="435"/>
        <v>0</v>
      </c>
      <c r="P3989" s="11">
        <f t="shared" si="436"/>
        <v>0</v>
      </c>
      <c r="Q3989" s="11">
        <f t="shared" si="437"/>
        <v>1</v>
      </c>
      <c r="R3989" s="11">
        <f t="shared" si="438"/>
        <v>0</v>
      </c>
      <c r="S3989" s="11">
        <f t="shared" si="439"/>
        <v>0</v>
      </c>
      <c r="T3989" s="9">
        <f t="shared" si="440"/>
        <v>0</v>
      </c>
    </row>
    <row r="3990" spans="1:20" ht="15" customHeight="1" x14ac:dyDescent="0.75">
      <c r="A3990" s="10">
        <v>0</v>
      </c>
      <c r="B3990" s="11">
        <v>20900</v>
      </c>
      <c r="C3990" s="11">
        <v>16174</v>
      </c>
      <c r="D3990" s="11">
        <v>34886</v>
      </c>
      <c r="E3990" s="11">
        <v>1</v>
      </c>
      <c r="F3990" s="11">
        <v>0</v>
      </c>
      <c r="G3990" s="11">
        <v>0</v>
      </c>
      <c r="H3990" s="11">
        <v>52.303656254000003</v>
      </c>
      <c r="I3990" s="11">
        <v>1</v>
      </c>
      <c r="J3990" s="11">
        <v>4</v>
      </c>
      <c r="K3990" s="11">
        <v>29.752732197</v>
      </c>
      <c r="L3990" s="11" t="s">
        <v>20</v>
      </c>
      <c r="M3990" s="11" t="s">
        <v>14</v>
      </c>
      <c r="N3990" s="11">
        <f t="shared" si="434"/>
        <v>0</v>
      </c>
      <c r="O3990" s="11">
        <f t="shared" si="435"/>
        <v>0</v>
      </c>
      <c r="P3990" s="11">
        <f t="shared" si="436"/>
        <v>1</v>
      </c>
      <c r="Q3990" s="11">
        <f t="shared" si="437"/>
        <v>0</v>
      </c>
      <c r="R3990" s="11">
        <f t="shared" si="438"/>
        <v>0</v>
      </c>
      <c r="S3990" s="11">
        <f t="shared" si="439"/>
        <v>0</v>
      </c>
      <c r="T3990" s="9">
        <f t="shared" si="440"/>
        <v>0</v>
      </c>
    </row>
    <row r="3991" spans="1:20" ht="15" customHeight="1" x14ac:dyDescent="0.75">
      <c r="A3991" s="10">
        <v>0</v>
      </c>
      <c r="B3991" s="11">
        <v>20900</v>
      </c>
      <c r="C3991" s="11"/>
      <c r="D3991" s="11">
        <v>74233</v>
      </c>
      <c r="E3991" s="11">
        <v>6</v>
      </c>
      <c r="F3991" s="11">
        <v>0</v>
      </c>
      <c r="G3991" s="11">
        <v>0</v>
      </c>
      <c r="H3991" s="11">
        <v>123.11488171000001</v>
      </c>
      <c r="I3991" s="11">
        <v>1</v>
      </c>
      <c r="J3991" s="11">
        <v>4</v>
      </c>
      <c r="K3991" s="11">
        <v>20.781741228000001</v>
      </c>
      <c r="L3991" s="11" t="s">
        <v>13</v>
      </c>
      <c r="M3991" s="11" t="s">
        <v>15</v>
      </c>
      <c r="N3991" s="11">
        <f t="shared" si="434"/>
        <v>1</v>
      </c>
      <c r="O3991" s="11">
        <f t="shared" si="435"/>
        <v>0</v>
      </c>
      <c r="P3991" s="11">
        <f t="shared" si="436"/>
        <v>0</v>
      </c>
      <c r="Q3991" s="11">
        <f t="shared" si="437"/>
        <v>1</v>
      </c>
      <c r="R3991" s="11">
        <f t="shared" si="438"/>
        <v>0</v>
      </c>
      <c r="S3991" s="11">
        <f t="shared" si="439"/>
        <v>0</v>
      </c>
      <c r="T3991" s="9">
        <f t="shared" si="440"/>
        <v>123.11488171000001</v>
      </c>
    </row>
    <row r="3992" spans="1:20" ht="15" customHeight="1" x14ac:dyDescent="0.75">
      <c r="A3992" s="10">
        <v>0</v>
      </c>
      <c r="B3992" s="11">
        <v>20900</v>
      </c>
      <c r="C3992" s="11">
        <v>127077</v>
      </c>
      <c r="D3992" s="11">
        <v>204192</v>
      </c>
      <c r="E3992" s="11">
        <v>13</v>
      </c>
      <c r="F3992" s="11">
        <v>0</v>
      </c>
      <c r="G3992" s="11">
        <v>0</v>
      </c>
      <c r="H3992" s="11">
        <v>181.65088033000001</v>
      </c>
      <c r="I3992" s="11">
        <v>0</v>
      </c>
      <c r="J3992" s="11">
        <v>22</v>
      </c>
      <c r="K3992" s="11">
        <v>34.589581432999999</v>
      </c>
      <c r="L3992" s="11" t="s">
        <v>13</v>
      </c>
      <c r="M3992" s="11" t="s">
        <v>18</v>
      </c>
      <c r="N3992" s="11">
        <f t="shared" si="434"/>
        <v>1</v>
      </c>
      <c r="O3992" s="11">
        <f t="shared" si="435"/>
        <v>0</v>
      </c>
      <c r="P3992" s="11">
        <f t="shared" si="436"/>
        <v>0</v>
      </c>
      <c r="Q3992" s="11">
        <f t="shared" si="437"/>
        <v>0</v>
      </c>
      <c r="R3992" s="11">
        <f t="shared" si="438"/>
        <v>0</v>
      </c>
      <c r="S3992" s="11">
        <f t="shared" si="439"/>
        <v>1</v>
      </c>
      <c r="T3992" s="9">
        <f t="shared" si="440"/>
        <v>181.65088033000001</v>
      </c>
    </row>
    <row r="3993" spans="1:20" ht="15" customHeight="1" x14ac:dyDescent="0.75">
      <c r="A3993" s="10">
        <v>0</v>
      </c>
      <c r="B3993" s="11">
        <v>20900</v>
      </c>
      <c r="C3993" s="11">
        <v>59228</v>
      </c>
      <c r="D3993" s="11">
        <v>92224</v>
      </c>
      <c r="E3993" s="11">
        <v>1</v>
      </c>
      <c r="F3993" s="11">
        <v>0</v>
      </c>
      <c r="G3993" s="11">
        <v>0</v>
      </c>
      <c r="H3993" s="11">
        <v>157.07118358</v>
      </c>
      <c r="I3993" s="11">
        <v>1</v>
      </c>
      <c r="J3993" s="11">
        <v>21</v>
      </c>
      <c r="K3993" s="11">
        <v>37.677209372</v>
      </c>
      <c r="L3993" s="11" t="s">
        <v>20</v>
      </c>
      <c r="M3993" s="11" t="s">
        <v>15</v>
      </c>
      <c r="N3993" s="11">
        <f t="shared" si="434"/>
        <v>0</v>
      </c>
      <c r="O3993" s="11">
        <f t="shared" si="435"/>
        <v>0</v>
      </c>
      <c r="P3993" s="11">
        <f t="shared" si="436"/>
        <v>0</v>
      </c>
      <c r="Q3993" s="11">
        <f t="shared" si="437"/>
        <v>1</v>
      </c>
      <c r="R3993" s="11">
        <f t="shared" si="438"/>
        <v>0</v>
      </c>
      <c r="S3993" s="11">
        <f t="shared" si="439"/>
        <v>0</v>
      </c>
      <c r="T3993" s="9">
        <f t="shared" si="440"/>
        <v>0</v>
      </c>
    </row>
    <row r="3994" spans="1:20" ht="15" customHeight="1" x14ac:dyDescent="0.75">
      <c r="A3994" s="10">
        <v>0</v>
      </c>
      <c r="B3994" s="11">
        <v>20900</v>
      </c>
      <c r="C3994" s="11">
        <v>39244</v>
      </c>
      <c r="D3994" s="11">
        <v>55582</v>
      </c>
      <c r="E3994" s="11">
        <v>5</v>
      </c>
      <c r="F3994" s="11">
        <v>1</v>
      </c>
      <c r="G3994" s="11"/>
      <c r="H3994" s="11">
        <v>120.21988450000001</v>
      </c>
      <c r="I3994" s="11"/>
      <c r="J3994" s="11">
        <v>10</v>
      </c>
      <c r="K3994" s="11">
        <v>26.225758833</v>
      </c>
      <c r="L3994" s="11" t="s">
        <v>13</v>
      </c>
      <c r="M3994" s="11" t="s">
        <v>19</v>
      </c>
      <c r="N3994" s="11">
        <f t="shared" si="434"/>
        <v>1</v>
      </c>
      <c r="O3994" s="11">
        <f t="shared" si="435"/>
        <v>0</v>
      </c>
      <c r="P3994" s="11">
        <f t="shared" si="436"/>
        <v>0</v>
      </c>
      <c r="Q3994" s="11">
        <f t="shared" si="437"/>
        <v>0</v>
      </c>
      <c r="R3994" s="11">
        <f t="shared" si="438"/>
        <v>0</v>
      </c>
      <c r="S3994" s="11">
        <f t="shared" si="439"/>
        <v>0</v>
      </c>
      <c r="T3994" s="9">
        <f t="shared" si="440"/>
        <v>120.21988450000001</v>
      </c>
    </row>
    <row r="3995" spans="1:20" ht="15" customHeight="1" x14ac:dyDescent="0.75">
      <c r="A3995" s="10">
        <v>0</v>
      </c>
      <c r="B3995" s="11">
        <v>20900</v>
      </c>
      <c r="C3995" s="11">
        <v>63038</v>
      </c>
      <c r="D3995" s="11">
        <v>86870</v>
      </c>
      <c r="E3995" s="11">
        <v>3</v>
      </c>
      <c r="F3995" s="11">
        <v>0</v>
      </c>
      <c r="G3995" s="11">
        <v>0</v>
      </c>
      <c r="H3995" s="11">
        <v>113.69883344</v>
      </c>
      <c r="I3995" s="11">
        <v>0</v>
      </c>
      <c r="J3995" s="11">
        <v>16</v>
      </c>
      <c r="K3995" s="11">
        <v>38.732521812999998</v>
      </c>
      <c r="L3995" s="11" t="s">
        <v>20</v>
      </c>
      <c r="M3995" s="11"/>
      <c r="N3995" s="11">
        <f t="shared" si="434"/>
        <v>0</v>
      </c>
      <c r="O3995" s="11">
        <f t="shared" si="435"/>
        <v>0</v>
      </c>
      <c r="P3995" s="11">
        <f t="shared" si="436"/>
        <v>0</v>
      </c>
      <c r="Q3995" s="11">
        <f t="shared" si="437"/>
        <v>0</v>
      </c>
      <c r="R3995" s="11">
        <f t="shared" si="438"/>
        <v>0</v>
      </c>
      <c r="S3995" s="11">
        <f t="shared" si="439"/>
        <v>0</v>
      </c>
      <c r="T3995" s="9">
        <f t="shared" si="440"/>
        <v>0</v>
      </c>
    </row>
    <row r="3996" spans="1:20" ht="15" customHeight="1" x14ac:dyDescent="0.75">
      <c r="A3996" s="10">
        <v>0</v>
      </c>
      <c r="B3996" s="11">
        <v>20900</v>
      </c>
      <c r="C3996" s="11">
        <v>45279</v>
      </c>
      <c r="D3996" s="11">
        <v>73814</v>
      </c>
      <c r="E3996" s="11">
        <v>1</v>
      </c>
      <c r="F3996" s="11">
        <v>0</v>
      </c>
      <c r="G3996" s="11">
        <v>0</v>
      </c>
      <c r="H3996" s="11">
        <v>235.39555279000001</v>
      </c>
      <c r="I3996" s="11">
        <v>0</v>
      </c>
      <c r="J3996" s="11">
        <v>12</v>
      </c>
      <c r="K3996" s="11">
        <v>34.571844247999998</v>
      </c>
      <c r="L3996" s="11" t="s">
        <v>20</v>
      </c>
      <c r="M3996" s="11" t="s">
        <v>15</v>
      </c>
      <c r="N3996" s="11">
        <f t="shared" si="434"/>
        <v>0</v>
      </c>
      <c r="O3996" s="11">
        <f t="shared" si="435"/>
        <v>0</v>
      </c>
      <c r="P3996" s="11">
        <f t="shared" si="436"/>
        <v>0</v>
      </c>
      <c r="Q3996" s="11">
        <f t="shared" si="437"/>
        <v>1</v>
      </c>
      <c r="R3996" s="11">
        <f t="shared" si="438"/>
        <v>0</v>
      </c>
      <c r="S3996" s="11">
        <f t="shared" si="439"/>
        <v>0</v>
      </c>
      <c r="T3996" s="9">
        <f t="shared" si="440"/>
        <v>0</v>
      </c>
    </row>
    <row r="3997" spans="1:20" ht="15" customHeight="1" x14ac:dyDescent="0.75">
      <c r="A3997" s="10">
        <v>1</v>
      </c>
      <c r="B3997" s="11">
        <v>20900</v>
      </c>
      <c r="C3997" s="11">
        <v>55000</v>
      </c>
      <c r="D3997" s="11">
        <v>79900</v>
      </c>
      <c r="E3997" s="11">
        <v>2.5</v>
      </c>
      <c r="F3997" s="11">
        <v>0</v>
      </c>
      <c r="G3997" s="11">
        <v>0</v>
      </c>
      <c r="H3997" s="11">
        <v>45.631135530999998</v>
      </c>
      <c r="I3997" s="11">
        <v>1</v>
      </c>
      <c r="J3997" s="11">
        <v>14</v>
      </c>
      <c r="K3997" s="11"/>
      <c r="L3997" s="11" t="s">
        <v>13</v>
      </c>
      <c r="M3997" s="11" t="s">
        <v>14</v>
      </c>
      <c r="N3997" s="11">
        <f t="shared" si="434"/>
        <v>1</v>
      </c>
      <c r="O3997" s="11">
        <f t="shared" si="435"/>
        <v>0</v>
      </c>
      <c r="P3997" s="11">
        <f t="shared" si="436"/>
        <v>1</v>
      </c>
      <c r="Q3997" s="11">
        <f t="shared" si="437"/>
        <v>0</v>
      </c>
      <c r="R3997" s="11">
        <f t="shared" si="438"/>
        <v>0</v>
      </c>
      <c r="S3997" s="11">
        <f t="shared" si="439"/>
        <v>0</v>
      </c>
      <c r="T3997" s="9">
        <f t="shared" si="440"/>
        <v>45.631135530999998</v>
      </c>
    </row>
    <row r="3998" spans="1:20" ht="15" customHeight="1" x14ac:dyDescent="0.75">
      <c r="A3998" s="10">
        <v>0</v>
      </c>
      <c r="B3998" s="11">
        <v>20900</v>
      </c>
      <c r="C3998" s="11">
        <v>51960</v>
      </c>
      <c r="D3998" s="11">
        <v>105524</v>
      </c>
      <c r="E3998" s="11">
        <v>2</v>
      </c>
      <c r="F3998" s="11">
        <v>0</v>
      </c>
      <c r="G3998" s="11">
        <v>3</v>
      </c>
      <c r="H3998" s="11">
        <v>179.92563497</v>
      </c>
      <c r="I3998" s="11">
        <v>0</v>
      </c>
      <c r="J3998" s="11">
        <v>47</v>
      </c>
      <c r="K3998" s="11">
        <v>37.179602412999998</v>
      </c>
      <c r="L3998" s="11" t="s">
        <v>20</v>
      </c>
      <c r="M3998" s="11" t="s">
        <v>15</v>
      </c>
      <c r="N3998" s="11">
        <f t="shared" si="434"/>
        <v>0</v>
      </c>
      <c r="O3998" s="11">
        <f t="shared" si="435"/>
        <v>0</v>
      </c>
      <c r="P3998" s="11">
        <f t="shared" si="436"/>
        <v>0</v>
      </c>
      <c r="Q3998" s="11">
        <f t="shared" si="437"/>
        <v>1</v>
      </c>
      <c r="R3998" s="11">
        <f t="shared" si="438"/>
        <v>0</v>
      </c>
      <c r="S3998" s="11">
        <f t="shared" si="439"/>
        <v>0</v>
      </c>
      <c r="T3998" s="9">
        <f t="shared" si="440"/>
        <v>0</v>
      </c>
    </row>
    <row r="3999" spans="1:20" ht="15" customHeight="1" x14ac:dyDescent="0.75">
      <c r="A3999" s="10">
        <v>0</v>
      </c>
      <c r="B3999" s="11">
        <v>20900</v>
      </c>
      <c r="C3999" s="11">
        <v>69233</v>
      </c>
      <c r="D3999" s="11">
        <v>105434</v>
      </c>
      <c r="E3999" s="11"/>
      <c r="F3999" s="11">
        <v>2</v>
      </c>
      <c r="G3999" s="11">
        <v>0</v>
      </c>
      <c r="H3999" s="11">
        <v>242.16425716000001</v>
      </c>
      <c r="I3999" s="11">
        <v>1</v>
      </c>
      <c r="J3999" s="11">
        <v>13</v>
      </c>
      <c r="K3999" s="11">
        <v>40.163650531999998</v>
      </c>
      <c r="L3999" s="11" t="s">
        <v>20</v>
      </c>
      <c r="M3999" s="11" t="s">
        <v>14</v>
      </c>
      <c r="N3999" s="11">
        <f t="shared" si="434"/>
        <v>0</v>
      </c>
      <c r="O3999" s="11">
        <f t="shared" si="435"/>
        <v>0</v>
      </c>
      <c r="P3999" s="11">
        <f t="shared" si="436"/>
        <v>1</v>
      </c>
      <c r="Q3999" s="11">
        <f t="shared" si="437"/>
        <v>0</v>
      </c>
      <c r="R3999" s="11">
        <f t="shared" si="438"/>
        <v>0</v>
      </c>
      <c r="S3999" s="11">
        <f t="shared" si="439"/>
        <v>0</v>
      </c>
      <c r="T3999" s="9">
        <f t="shared" si="440"/>
        <v>0</v>
      </c>
    </row>
    <row r="4000" spans="1:20" ht="15" customHeight="1" x14ac:dyDescent="0.75">
      <c r="A4000" s="10">
        <v>0</v>
      </c>
      <c r="B4000" s="11">
        <v>20900</v>
      </c>
      <c r="C4000" s="11">
        <v>60553</v>
      </c>
      <c r="D4000" s="11">
        <v>91364</v>
      </c>
      <c r="E4000" s="11">
        <v>1</v>
      </c>
      <c r="F4000" s="11">
        <v>0</v>
      </c>
      <c r="G4000" s="11">
        <v>0</v>
      </c>
      <c r="H4000" s="11">
        <v>75.563803333999999</v>
      </c>
      <c r="I4000" s="11">
        <v>0</v>
      </c>
      <c r="J4000" s="11">
        <v>22</v>
      </c>
      <c r="K4000" s="11">
        <v>37.411200653000002</v>
      </c>
      <c r="L4000" s="11" t="s">
        <v>20</v>
      </c>
      <c r="M4000" s="11" t="s">
        <v>15</v>
      </c>
      <c r="N4000" s="11">
        <f t="shared" si="434"/>
        <v>0</v>
      </c>
      <c r="O4000" s="11">
        <f t="shared" si="435"/>
        <v>0</v>
      </c>
      <c r="P4000" s="11">
        <f t="shared" si="436"/>
        <v>0</v>
      </c>
      <c r="Q4000" s="11">
        <f t="shared" si="437"/>
        <v>1</v>
      </c>
      <c r="R4000" s="11">
        <f t="shared" si="438"/>
        <v>0</v>
      </c>
      <c r="S4000" s="11">
        <f t="shared" si="439"/>
        <v>0</v>
      </c>
      <c r="T4000" s="9">
        <f t="shared" si="440"/>
        <v>0</v>
      </c>
    </row>
    <row r="4001" spans="1:20" ht="15" customHeight="1" x14ac:dyDescent="0.75">
      <c r="A4001" s="10">
        <v>1</v>
      </c>
      <c r="B4001" s="11">
        <v>20900</v>
      </c>
      <c r="C4001" s="11">
        <v>66575</v>
      </c>
      <c r="D4001" s="11">
        <v>79416</v>
      </c>
      <c r="E4001" s="11">
        <v>13</v>
      </c>
      <c r="F4001" s="11">
        <v>2</v>
      </c>
      <c r="G4001" s="11">
        <v>1</v>
      </c>
      <c r="H4001" s="11">
        <v>107.26951261000001</v>
      </c>
      <c r="I4001" s="11">
        <v>7</v>
      </c>
      <c r="J4001" s="11">
        <v>28</v>
      </c>
      <c r="K4001" s="11">
        <v>28.382337015000001</v>
      </c>
      <c r="L4001" s="11" t="s">
        <v>20</v>
      </c>
      <c r="M4001" s="11" t="s">
        <v>18</v>
      </c>
      <c r="N4001" s="11">
        <f t="shared" si="434"/>
        <v>0</v>
      </c>
      <c r="O4001" s="11">
        <f t="shared" si="435"/>
        <v>0</v>
      </c>
      <c r="P4001" s="11">
        <f t="shared" si="436"/>
        <v>0</v>
      </c>
      <c r="Q4001" s="11">
        <f t="shared" si="437"/>
        <v>0</v>
      </c>
      <c r="R4001" s="11">
        <f t="shared" si="438"/>
        <v>0</v>
      </c>
      <c r="S4001" s="11">
        <f t="shared" si="439"/>
        <v>1</v>
      </c>
      <c r="T4001" s="9">
        <f t="shared" si="440"/>
        <v>0</v>
      </c>
    </row>
    <row r="4002" spans="1:20" ht="15" customHeight="1" x14ac:dyDescent="0.75">
      <c r="A4002" s="10">
        <v>1</v>
      </c>
      <c r="B4002" s="11">
        <v>20900</v>
      </c>
      <c r="C4002" s="11">
        <v>122807</v>
      </c>
      <c r="D4002" s="11">
        <v>150896</v>
      </c>
      <c r="E4002" s="11">
        <v>5</v>
      </c>
      <c r="F4002" s="11">
        <v>0</v>
      </c>
      <c r="G4002" s="11">
        <v>0</v>
      </c>
      <c r="H4002" s="11">
        <v>123.47953769999999</v>
      </c>
      <c r="I4002" s="11">
        <v>2</v>
      </c>
      <c r="J4002" s="11">
        <v>13</v>
      </c>
      <c r="K4002" s="11">
        <v>30.424481104000002</v>
      </c>
      <c r="L4002" s="11" t="s">
        <v>20</v>
      </c>
      <c r="M4002" s="11" t="s">
        <v>14</v>
      </c>
      <c r="N4002" s="11">
        <f t="shared" si="434"/>
        <v>0</v>
      </c>
      <c r="O4002" s="11">
        <f t="shared" si="435"/>
        <v>0</v>
      </c>
      <c r="P4002" s="11">
        <f t="shared" si="436"/>
        <v>1</v>
      </c>
      <c r="Q4002" s="11">
        <f t="shared" si="437"/>
        <v>0</v>
      </c>
      <c r="R4002" s="11">
        <f t="shared" si="438"/>
        <v>0</v>
      </c>
      <c r="S4002" s="11">
        <f t="shared" si="439"/>
        <v>0</v>
      </c>
      <c r="T4002" s="9">
        <f t="shared" si="440"/>
        <v>0</v>
      </c>
    </row>
    <row r="4003" spans="1:20" ht="15" customHeight="1" x14ac:dyDescent="0.75">
      <c r="A4003" s="10">
        <v>1</v>
      </c>
      <c r="B4003" s="11">
        <v>20900</v>
      </c>
      <c r="C4003" s="11">
        <v>61402</v>
      </c>
      <c r="D4003" s="11">
        <v>88659</v>
      </c>
      <c r="E4003" s="11">
        <v>9</v>
      </c>
      <c r="F4003" s="11">
        <v>3</v>
      </c>
      <c r="G4003" s="11">
        <v>0</v>
      </c>
      <c r="H4003" s="11">
        <v>164.24893233</v>
      </c>
      <c r="I4003" s="11">
        <v>1</v>
      </c>
      <c r="J4003" s="11">
        <v>63</v>
      </c>
      <c r="K4003" s="11">
        <v>40.921433337000003</v>
      </c>
      <c r="L4003" s="11" t="s">
        <v>20</v>
      </c>
      <c r="M4003" s="11" t="s">
        <v>18</v>
      </c>
      <c r="N4003" s="11">
        <f t="shared" si="434"/>
        <v>0</v>
      </c>
      <c r="O4003" s="11">
        <f t="shared" si="435"/>
        <v>0</v>
      </c>
      <c r="P4003" s="11">
        <f t="shared" si="436"/>
        <v>0</v>
      </c>
      <c r="Q4003" s="11">
        <f t="shared" si="437"/>
        <v>0</v>
      </c>
      <c r="R4003" s="11">
        <f t="shared" si="438"/>
        <v>0</v>
      </c>
      <c r="S4003" s="11">
        <f t="shared" si="439"/>
        <v>1</v>
      </c>
      <c r="T4003" s="9">
        <f t="shared" si="440"/>
        <v>0</v>
      </c>
    </row>
    <row r="4004" spans="1:20" ht="15" customHeight="1" x14ac:dyDescent="0.75">
      <c r="A4004" s="10">
        <v>0</v>
      </c>
      <c r="B4004" s="11">
        <v>20900</v>
      </c>
      <c r="C4004" s="11">
        <v>62615</v>
      </c>
      <c r="D4004" s="11">
        <v>87904</v>
      </c>
      <c r="E4004" s="11">
        <v>5</v>
      </c>
      <c r="F4004" s="11"/>
      <c r="G4004" s="11"/>
      <c r="H4004" s="11">
        <v>177.86484920999999</v>
      </c>
      <c r="I4004" s="11"/>
      <c r="J4004" s="11">
        <v>15</v>
      </c>
      <c r="K4004" s="11">
        <v>36.831076150999998</v>
      </c>
      <c r="L4004" s="11" t="s">
        <v>20</v>
      </c>
      <c r="M4004" s="11" t="s">
        <v>15</v>
      </c>
      <c r="N4004" s="11">
        <f t="shared" si="434"/>
        <v>0</v>
      </c>
      <c r="O4004" s="11">
        <f t="shared" si="435"/>
        <v>0</v>
      </c>
      <c r="P4004" s="11">
        <f t="shared" si="436"/>
        <v>0</v>
      </c>
      <c r="Q4004" s="11">
        <f t="shared" si="437"/>
        <v>1</v>
      </c>
      <c r="R4004" s="11">
        <f t="shared" si="438"/>
        <v>0</v>
      </c>
      <c r="S4004" s="11">
        <f t="shared" si="439"/>
        <v>0</v>
      </c>
      <c r="T4004" s="9">
        <f t="shared" si="440"/>
        <v>0</v>
      </c>
    </row>
    <row r="4005" spans="1:20" ht="15" customHeight="1" x14ac:dyDescent="0.75">
      <c r="A4005" s="10">
        <v>0</v>
      </c>
      <c r="B4005" s="11">
        <v>20900</v>
      </c>
      <c r="C4005" s="11">
        <v>133213</v>
      </c>
      <c r="D4005" s="11">
        <v>174787</v>
      </c>
      <c r="E4005" s="11">
        <v>26</v>
      </c>
      <c r="F4005" s="11"/>
      <c r="G4005" s="11">
        <v>4</v>
      </c>
      <c r="H4005" s="11">
        <v>332.08282636000001</v>
      </c>
      <c r="I4005" s="11">
        <v>1</v>
      </c>
      <c r="J4005" s="11">
        <v>27</v>
      </c>
      <c r="K4005" s="11">
        <v>32.346398825000001</v>
      </c>
      <c r="L4005" s="11"/>
      <c r="M4005" s="11" t="s">
        <v>17</v>
      </c>
      <c r="N4005" s="11">
        <f t="shared" si="434"/>
        <v>0</v>
      </c>
      <c r="O4005" s="11">
        <f t="shared" si="435"/>
        <v>1</v>
      </c>
      <c r="P4005" s="11">
        <f t="shared" si="436"/>
        <v>0</v>
      </c>
      <c r="Q4005" s="11">
        <f t="shared" si="437"/>
        <v>0</v>
      </c>
      <c r="R4005" s="11">
        <f t="shared" si="438"/>
        <v>0</v>
      </c>
      <c r="S4005" s="11">
        <f t="shared" si="439"/>
        <v>0</v>
      </c>
      <c r="T4005" s="9">
        <f t="shared" si="440"/>
        <v>0</v>
      </c>
    </row>
    <row r="4006" spans="1:20" ht="15" customHeight="1" x14ac:dyDescent="0.75">
      <c r="A4006" s="10">
        <v>0</v>
      </c>
      <c r="B4006" s="11">
        <v>20900</v>
      </c>
      <c r="C4006" s="11"/>
      <c r="D4006" s="11">
        <v>73849</v>
      </c>
      <c r="E4006" s="11">
        <v>7</v>
      </c>
      <c r="F4006" s="11">
        <v>0</v>
      </c>
      <c r="G4006" s="11">
        <v>0</v>
      </c>
      <c r="H4006" s="11">
        <v>124.95599783999999</v>
      </c>
      <c r="I4006" s="11">
        <v>1</v>
      </c>
      <c r="J4006" s="11">
        <v>5</v>
      </c>
      <c r="K4006" s="11">
        <v>18.481293525000002</v>
      </c>
      <c r="L4006" s="11" t="s">
        <v>13</v>
      </c>
      <c r="M4006" s="11" t="s">
        <v>15</v>
      </c>
      <c r="N4006" s="11">
        <f t="shared" si="434"/>
        <v>1</v>
      </c>
      <c r="O4006" s="11">
        <f t="shared" si="435"/>
        <v>0</v>
      </c>
      <c r="P4006" s="11">
        <f t="shared" si="436"/>
        <v>0</v>
      </c>
      <c r="Q4006" s="11">
        <f t="shared" si="437"/>
        <v>1</v>
      </c>
      <c r="R4006" s="11">
        <f t="shared" si="438"/>
        <v>0</v>
      </c>
      <c r="S4006" s="11">
        <f t="shared" si="439"/>
        <v>0</v>
      </c>
      <c r="T4006" s="9">
        <f t="shared" si="440"/>
        <v>124.95599783999999</v>
      </c>
    </row>
    <row r="4007" spans="1:20" ht="15" customHeight="1" x14ac:dyDescent="0.75">
      <c r="A4007" s="10">
        <v>0</v>
      </c>
      <c r="B4007" s="11">
        <v>20900</v>
      </c>
      <c r="C4007" s="11">
        <v>152994</v>
      </c>
      <c r="D4007" s="11">
        <v>117934</v>
      </c>
      <c r="E4007" s="11">
        <v>4</v>
      </c>
      <c r="F4007" s="11">
        <v>0</v>
      </c>
      <c r="G4007" s="11">
        <v>0</v>
      </c>
      <c r="H4007" s="11">
        <v>98.509360229999999</v>
      </c>
      <c r="I4007" s="11">
        <v>3</v>
      </c>
      <c r="J4007" s="11">
        <v>34</v>
      </c>
      <c r="K4007" s="11">
        <v>32.313187157000002</v>
      </c>
      <c r="L4007" s="11"/>
      <c r="M4007" s="11" t="s">
        <v>18</v>
      </c>
      <c r="N4007" s="11">
        <f t="shared" si="434"/>
        <v>0</v>
      </c>
      <c r="O4007" s="11">
        <f t="shared" si="435"/>
        <v>0</v>
      </c>
      <c r="P4007" s="11">
        <f t="shared" si="436"/>
        <v>0</v>
      </c>
      <c r="Q4007" s="11">
        <f t="shared" si="437"/>
        <v>0</v>
      </c>
      <c r="R4007" s="11">
        <f t="shared" si="438"/>
        <v>0</v>
      </c>
      <c r="S4007" s="11">
        <f t="shared" si="439"/>
        <v>1</v>
      </c>
      <c r="T4007" s="9">
        <f t="shared" si="440"/>
        <v>0</v>
      </c>
    </row>
    <row r="4008" spans="1:20" ht="15" customHeight="1" x14ac:dyDescent="0.75">
      <c r="A4008" s="10">
        <v>0</v>
      </c>
      <c r="B4008" s="11">
        <v>20900</v>
      </c>
      <c r="C4008" s="11">
        <v>58299</v>
      </c>
      <c r="D4008" s="11">
        <v>78684</v>
      </c>
      <c r="E4008" s="11">
        <v>3</v>
      </c>
      <c r="F4008" s="11">
        <v>0</v>
      </c>
      <c r="G4008" s="11">
        <v>0</v>
      </c>
      <c r="H4008" s="11">
        <v>98.662820449999998</v>
      </c>
      <c r="I4008" s="11">
        <v>0</v>
      </c>
      <c r="J4008" s="11">
        <v>16</v>
      </c>
      <c r="K4008" s="11">
        <v>38.972003874999999</v>
      </c>
      <c r="L4008" s="11" t="s">
        <v>20</v>
      </c>
      <c r="M4008" s="11"/>
      <c r="N4008" s="11">
        <f t="shared" si="434"/>
        <v>0</v>
      </c>
      <c r="O4008" s="11">
        <f t="shared" si="435"/>
        <v>0</v>
      </c>
      <c r="P4008" s="11">
        <f t="shared" si="436"/>
        <v>0</v>
      </c>
      <c r="Q4008" s="11">
        <f t="shared" si="437"/>
        <v>0</v>
      </c>
      <c r="R4008" s="11">
        <f t="shared" si="438"/>
        <v>0</v>
      </c>
      <c r="S4008" s="11">
        <f t="shared" si="439"/>
        <v>0</v>
      </c>
      <c r="T4008" s="9">
        <f t="shared" si="440"/>
        <v>0</v>
      </c>
    </row>
    <row r="4009" spans="1:20" ht="15" customHeight="1" x14ac:dyDescent="0.75">
      <c r="A4009" s="10">
        <v>0</v>
      </c>
      <c r="B4009" s="11">
        <v>21000</v>
      </c>
      <c r="C4009" s="11">
        <v>101678</v>
      </c>
      <c r="D4009" s="11">
        <v>144063</v>
      </c>
      <c r="E4009" s="11">
        <v>9</v>
      </c>
      <c r="F4009" s="11">
        <v>0</v>
      </c>
      <c r="G4009" s="11">
        <v>0</v>
      </c>
      <c r="H4009" s="11">
        <v>167.71839353999999</v>
      </c>
      <c r="I4009" s="11">
        <v>0</v>
      </c>
      <c r="J4009" s="11">
        <v>22</v>
      </c>
      <c r="K4009" s="11">
        <v>32.204926221999997</v>
      </c>
      <c r="L4009" s="11" t="s">
        <v>13</v>
      </c>
      <c r="M4009" s="11" t="s">
        <v>18</v>
      </c>
      <c r="N4009" s="11">
        <f t="shared" si="434"/>
        <v>1</v>
      </c>
      <c r="O4009" s="11">
        <f t="shared" si="435"/>
        <v>0</v>
      </c>
      <c r="P4009" s="11">
        <f t="shared" si="436"/>
        <v>0</v>
      </c>
      <c r="Q4009" s="11">
        <f t="shared" si="437"/>
        <v>0</v>
      </c>
      <c r="R4009" s="11">
        <f t="shared" si="438"/>
        <v>0</v>
      </c>
      <c r="S4009" s="11">
        <f t="shared" si="439"/>
        <v>1</v>
      </c>
      <c r="T4009" s="9">
        <f t="shared" si="440"/>
        <v>167.71839353999999</v>
      </c>
    </row>
    <row r="4010" spans="1:20" ht="15" customHeight="1" x14ac:dyDescent="0.75">
      <c r="A4010" s="10">
        <v>0</v>
      </c>
      <c r="B4010" s="11">
        <v>21000</v>
      </c>
      <c r="C4010" s="11">
        <v>81848</v>
      </c>
      <c r="D4010" s="11">
        <v>109860</v>
      </c>
      <c r="E4010" s="11"/>
      <c r="F4010" s="11">
        <v>0</v>
      </c>
      <c r="G4010" s="11">
        <v>0</v>
      </c>
      <c r="H4010" s="11">
        <v>173.78616163000001</v>
      </c>
      <c r="I4010" s="11">
        <v>1</v>
      </c>
      <c r="J4010" s="11">
        <v>24</v>
      </c>
      <c r="K4010" s="11">
        <v>40.057527407000002</v>
      </c>
      <c r="L4010" s="11" t="s">
        <v>20</v>
      </c>
      <c r="M4010" s="11" t="s">
        <v>14</v>
      </c>
      <c r="N4010" s="11">
        <f t="shared" si="434"/>
        <v>0</v>
      </c>
      <c r="O4010" s="11">
        <f t="shared" si="435"/>
        <v>0</v>
      </c>
      <c r="P4010" s="11">
        <f t="shared" si="436"/>
        <v>1</v>
      </c>
      <c r="Q4010" s="11">
        <f t="shared" si="437"/>
        <v>0</v>
      </c>
      <c r="R4010" s="11">
        <f t="shared" si="438"/>
        <v>0</v>
      </c>
      <c r="S4010" s="11">
        <f t="shared" si="439"/>
        <v>0</v>
      </c>
      <c r="T4010" s="9">
        <f t="shared" si="440"/>
        <v>0</v>
      </c>
    </row>
    <row r="4011" spans="1:20" ht="15" customHeight="1" x14ac:dyDescent="0.75">
      <c r="A4011" s="10">
        <v>0</v>
      </c>
      <c r="B4011" s="11">
        <v>21000</v>
      </c>
      <c r="C4011" s="11">
        <v>53572</v>
      </c>
      <c r="D4011" s="11">
        <v>80048</v>
      </c>
      <c r="E4011" s="11">
        <v>9</v>
      </c>
      <c r="F4011" s="11">
        <v>2</v>
      </c>
      <c r="G4011" s="11">
        <v>0</v>
      </c>
      <c r="H4011" s="11">
        <v>69.906569837000006</v>
      </c>
      <c r="I4011" s="11">
        <v>2</v>
      </c>
      <c r="J4011" s="11">
        <v>27</v>
      </c>
      <c r="K4011" s="11">
        <v>34.931086497000003</v>
      </c>
      <c r="L4011" s="11" t="s">
        <v>20</v>
      </c>
      <c r="M4011" s="11" t="s">
        <v>17</v>
      </c>
      <c r="N4011" s="11">
        <f t="shared" si="434"/>
        <v>0</v>
      </c>
      <c r="O4011" s="11">
        <f t="shared" si="435"/>
        <v>1</v>
      </c>
      <c r="P4011" s="11">
        <f t="shared" si="436"/>
        <v>0</v>
      </c>
      <c r="Q4011" s="11">
        <f t="shared" si="437"/>
        <v>0</v>
      </c>
      <c r="R4011" s="11">
        <f t="shared" si="438"/>
        <v>0</v>
      </c>
      <c r="S4011" s="11">
        <f t="shared" si="439"/>
        <v>0</v>
      </c>
      <c r="T4011" s="9">
        <f t="shared" si="440"/>
        <v>0</v>
      </c>
    </row>
    <row r="4012" spans="1:20" ht="15" customHeight="1" x14ac:dyDescent="0.75">
      <c r="A4012" s="10">
        <v>0</v>
      </c>
      <c r="B4012" s="11">
        <v>21000</v>
      </c>
      <c r="C4012" s="11">
        <v>94063</v>
      </c>
      <c r="D4012" s="11">
        <v>139868</v>
      </c>
      <c r="E4012" s="11"/>
      <c r="F4012" s="11">
        <v>0</v>
      </c>
      <c r="G4012" s="11">
        <v>0</v>
      </c>
      <c r="H4012" s="11">
        <v>207.21003554000001</v>
      </c>
      <c r="I4012" s="11">
        <v>0</v>
      </c>
      <c r="J4012" s="11">
        <v>21</v>
      </c>
      <c r="K4012" s="11">
        <v>30.247822551999999</v>
      </c>
      <c r="L4012" s="11" t="s">
        <v>20</v>
      </c>
      <c r="M4012" s="11" t="s">
        <v>18</v>
      </c>
      <c r="N4012" s="11">
        <f t="shared" si="434"/>
        <v>0</v>
      </c>
      <c r="O4012" s="11">
        <f t="shared" si="435"/>
        <v>0</v>
      </c>
      <c r="P4012" s="11">
        <f t="shared" si="436"/>
        <v>0</v>
      </c>
      <c r="Q4012" s="11">
        <f t="shared" si="437"/>
        <v>0</v>
      </c>
      <c r="R4012" s="11">
        <f t="shared" si="438"/>
        <v>0</v>
      </c>
      <c r="S4012" s="11">
        <f t="shared" si="439"/>
        <v>1</v>
      </c>
      <c r="T4012" s="9">
        <f t="shared" si="440"/>
        <v>0</v>
      </c>
    </row>
    <row r="4013" spans="1:20" ht="15" customHeight="1" x14ac:dyDescent="0.75">
      <c r="A4013" s="10">
        <v>0</v>
      </c>
      <c r="B4013" s="11">
        <v>21000</v>
      </c>
      <c r="C4013" s="11">
        <v>69097</v>
      </c>
      <c r="D4013" s="11">
        <v>105200</v>
      </c>
      <c r="E4013" s="11"/>
      <c r="F4013" s="11">
        <v>1</v>
      </c>
      <c r="G4013" s="11">
        <v>0</v>
      </c>
      <c r="H4013" s="11">
        <v>237.82012890999999</v>
      </c>
      <c r="I4013" s="11">
        <v>1</v>
      </c>
      <c r="J4013" s="11">
        <v>13</v>
      </c>
      <c r="K4013" s="11">
        <v>40.305773569000003</v>
      </c>
      <c r="L4013" s="11" t="s">
        <v>20</v>
      </c>
      <c r="M4013" s="11" t="s">
        <v>14</v>
      </c>
      <c r="N4013" s="11">
        <f t="shared" si="434"/>
        <v>0</v>
      </c>
      <c r="O4013" s="11">
        <f t="shared" si="435"/>
        <v>0</v>
      </c>
      <c r="P4013" s="11">
        <f t="shared" si="436"/>
        <v>1</v>
      </c>
      <c r="Q4013" s="11">
        <f t="shared" si="437"/>
        <v>0</v>
      </c>
      <c r="R4013" s="11">
        <f t="shared" si="438"/>
        <v>0</v>
      </c>
      <c r="S4013" s="11">
        <f t="shared" si="439"/>
        <v>0</v>
      </c>
      <c r="T4013" s="9">
        <f t="shared" si="440"/>
        <v>0</v>
      </c>
    </row>
    <row r="4014" spans="1:20" ht="15" customHeight="1" x14ac:dyDescent="0.75">
      <c r="A4014" s="10">
        <v>0</v>
      </c>
      <c r="B4014" s="11">
        <v>21000</v>
      </c>
      <c r="C4014" s="11">
        <v>63405</v>
      </c>
      <c r="D4014" s="11">
        <v>86804</v>
      </c>
      <c r="E4014" s="11">
        <v>5</v>
      </c>
      <c r="F4014" s="11"/>
      <c r="G4014" s="11"/>
      <c r="H4014" s="11">
        <v>156.87275073999999</v>
      </c>
      <c r="I4014" s="11"/>
      <c r="J4014" s="11">
        <v>15</v>
      </c>
      <c r="K4014" s="11">
        <v>37.433784588000002</v>
      </c>
      <c r="L4014" s="11" t="s">
        <v>20</v>
      </c>
      <c r="M4014" s="11" t="s">
        <v>15</v>
      </c>
      <c r="N4014" s="11">
        <f t="shared" si="434"/>
        <v>0</v>
      </c>
      <c r="O4014" s="11">
        <f t="shared" si="435"/>
        <v>0</v>
      </c>
      <c r="P4014" s="11">
        <f t="shared" si="436"/>
        <v>0</v>
      </c>
      <c r="Q4014" s="11">
        <f t="shared" si="437"/>
        <v>1</v>
      </c>
      <c r="R4014" s="11">
        <f t="shared" si="438"/>
        <v>0</v>
      </c>
      <c r="S4014" s="11">
        <f t="shared" si="439"/>
        <v>0</v>
      </c>
      <c r="T4014" s="9">
        <f t="shared" si="440"/>
        <v>0</v>
      </c>
    </row>
    <row r="4015" spans="1:20" ht="15" customHeight="1" x14ac:dyDescent="0.75">
      <c r="A4015" s="10">
        <v>0</v>
      </c>
      <c r="B4015" s="11">
        <v>21000</v>
      </c>
      <c r="C4015" s="11">
        <v>133430</v>
      </c>
      <c r="D4015" s="11">
        <v>189263</v>
      </c>
      <c r="E4015" s="11">
        <v>22</v>
      </c>
      <c r="F4015" s="11">
        <v>0</v>
      </c>
      <c r="G4015" s="11">
        <v>0</v>
      </c>
      <c r="H4015" s="11">
        <v>229.98699803</v>
      </c>
      <c r="I4015" s="11">
        <v>1</v>
      </c>
      <c r="J4015" s="11">
        <v>23</v>
      </c>
      <c r="K4015" s="11">
        <v>40.564121581000002</v>
      </c>
      <c r="L4015" s="11" t="s">
        <v>20</v>
      </c>
      <c r="M4015" s="11" t="s">
        <v>18</v>
      </c>
      <c r="N4015" s="11">
        <f t="shared" si="434"/>
        <v>0</v>
      </c>
      <c r="O4015" s="11">
        <f t="shared" si="435"/>
        <v>0</v>
      </c>
      <c r="P4015" s="11">
        <f t="shared" si="436"/>
        <v>0</v>
      </c>
      <c r="Q4015" s="11">
        <f t="shared" si="437"/>
        <v>0</v>
      </c>
      <c r="R4015" s="11">
        <f t="shared" si="438"/>
        <v>0</v>
      </c>
      <c r="S4015" s="11">
        <f t="shared" si="439"/>
        <v>1</v>
      </c>
      <c r="T4015" s="9">
        <f t="shared" si="440"/>
        <v>0</v>
      </c>
    </row>
    <row r="4016" spans="1:20" ht="15" customHeight="1" x14ac:dyDescent="0.75">
      <c r="A4016" s="10">
        <v>1</v>
      </c>
      <c r="B4016" s="11">
        <v>21000</v>
      </c>
      <c r="C4016" s="11">
        <v>113954</v>
      </c>
      <c r="D4016" s="11">
        <v>136249</v>
      </c>
      <c r="E4016" s="11">
        <v>2</v>
      </c>
      <c r="F4016" s="11">
        <v>0</v>
      </c>
      <c r="G4016" s="11">
        <v>0</v>
      </c>
      <c r="H4016" s="11">
        <v>97.544252184000001</v>
      </c>
      <c r="I4016" s="11">
        <v>13</v>
      </c>
      <c r="J4016" s="11">
        <v>14</v>
      </c>
      <c r="K4016" s="11">
        <v>33.620883435000003</v>
      </c>
      <c r="L4016" s="11" t="s">
        <v>20</v>
      </c>
      <c r="M4016" s="11" t="s">
        <v>15</v>
      </c>
      <c r="N4016" s="11">
        <f t="shared" si="434"/>
        <v>0</v>
      </c>
      <c r="O4016" s="11">
        <f t="shared" si="435"/>
        <v>0</v>
      </c>
      <c r="P4016" s="11">
        <f t="shared" si="436"/>
        <v>0</v>
      </c>
      <c r="Q4016" s="11">
        <f t="shared" si="437"/>
        <v>1</v>
      </c>
      <c r="R4016" s="11">
        <f t="shared" si="438"/>
        <v>0</v>
      </c>
      <c r="S4016" s="11">
        <f t="shared" si="439"/>
        <v>0</v>
      </c>
      <c r="T4016" s="9">
        <f t="shared" si="440"/>
        <v>0</v>
      </c>
    </row>
    <row r="4017" spans="1:20" ht="15" customHeight="1" x14ac:dyDescent="0.75">
      <c r="A4017" s="10">
        <v>1</v>
      </c>
      <c r="B4017" s="11">
        <v>21000</v>
      </c>
      <c r="C4017" s="11">
        <v>48735</v>
      </c>
      <c r="D4017" s="11">
        <v>71694</v>
      </c>
      <c r="E4017" s="11">
        <v>8</v>
      </c>
      <c r="F4017" s="11">
        <v>0</v>
      </c>
      <c r="G4017" s="11">
        <v>0</v>
      </c>
      <c r="H4017" s="11">
        <v>48.498970841999999</v>
      </c>
      <c r="I4017" s="11">
        <v>3</v>
      </c>
      <c r="J4017" s="11">
        <v>10</v>
      </c>
      <c r="K4017" s="11">
        <v>32.921400636999998</v>
      </c>
      <c r="L4017" s="11" t="s">
        <v>20</v>
      </c>
      <c r="M4017" s="11" t="s">
        <v>14</v>
      </c>
      <c r="N4017" s="11">
        <f t="shared" si="434"/>
        <v>0</v>
      </c>
      <c r="O4017" s="11">
        <f t="shared" si="435"/>
        <v>0</v>
      </c>
      <c r="P4017" s="11">
        <f t="shared" si="436"/>
        <v>1</v>
      </c>
      <c r="Q4017" s="11">
        <f t="shared" si="437"/>
        <v>0</v>
      </c>
      <c r="R4017" s="11">
        <f t="shared" si="438"/>
        <v>0</v>
      </c>
      <c r="S4017" s="11">
        <f t="shared" si="439"/>
        <v>0</v>
      </c>
      <c r="T4017" s="9">
        <f t="shared" si="440"/>
        <v>0</v>
      </c>
    </row>
    <row r="4018" spans="1:20" ht="15" customHeight="1" x14ac:dyDescent="0.75">
      <c r="A4018" s="10">
        <v>1</v>
      </c>
      <c r="B4018" s="11">
        <v>21000</v>
      </c>
      <c r="C4018" s="11"/>
      <c r="D4018" s="11">
        <v>55000</v>
      </c>
      <c r="E4018" s="11">
        <v>7</v>
      </c>
      <c r="F4018" s="11"/>
      <c r="G4018" s="11"/>
      <c r="H4018" s="11"/>
      <c r="I4018" s="11"/>
      <c r="J4018" s="11"/>
      <c r="K4018" s="11"/>
      <c r="L4018" s="11" t="s">
        <v>20</v>
      </c>
      <c r="M4018" s="11" t="s">
        <v>14</v>
      </c>
      <c r="N4018" s="11">
        <f t="shared" si="434"/>
        <v>0</v>
      </c>
      <c r="O4018" s="11">
        <f t="shared" si="435"/>
        <v>0</v>
      </c>
      <c r="P4018" s="11">
        <f t="shared" si="436"/>
        <v>1</v>
      </c>
      <c r="Q4018" s="11">
        <f t="shared" si="437"/>
        <v>0</v>
      </c>
      <c r="R4018" s="11">
        <f t="shared" si="438"/>
        <v>0</v>
      </c>
      <c r="S4018" s="11">
        <f t="shared" si="439"/>
        <v>0</v>
      </c>
      <c r="T4018" s="9">
        <f t="shared" si="440"/>
        <v>0</v>
      </c>
    </row>
    <row r="4019" spans="1:20" ht="15" customHeight="1" x14ac:dyDescent="0.75">
      <c r="A4019" s="10">
        <v>0</v>
      </c>
      <c r="B4019" s="11">
        <v>21000</v>
      </c>
      <c r="C4019" s="11">
        <v>86545</v>
      </c>
      <c r="D4019" s="11">
        <v>118000</v>
      </c>
      <c r="E4019" s="11">
        <v>9.9</v>
      </c>
      <c r="F4019" s="11">
        <v>0</v>
      </c>
      <c r="G4019" s="11">
        <v>0</v>
      </c>
      <c r="H4019" s="11">
        <v>121.76666667000001</v>
      </c>
      <c r="I4019" s="11">
        <v>2</v>
      </c>
      <c r="J4019" s="11">
        <v>24</v>
      </c>
      <c r="K4019" s="11"/>
      <c r="L4019" s="11" t="s">
        <v>13</v>
      </c>
      <c r="M4019" s="11" t="s">
        <v>17</v>
      </c>
      <c r="N4019" s="11">
        <f t="shared" si="434"/>
        <v>1</v>
      </c>
      <c r="O4019" s="11">
        <f t="shared" si="435"/>
        <v>1</v>
      </c>
      <c r="P4019" s="11">
        <f t="shared" si="436"/>
        <v>0</v>
      </c>
      <c r="Q4019" s="11">
        <f t="shared" si="437"/>
        <v>0</v>
      </c>
      <c r="R4019" s="11">
        <f t="shared" si="438"/>
        <v>0</v>
      </c>
      <c r="S4019" s="11">
        <f t="shared" si="439"/>
        <v>0</v>
      </c>
      <c r="T4019" s="9">
        <f t="shared" si="440"/>
        <v>121.76666667000001</v>
      </c>
    </row>
    <row r="4020" spans="1:20" ht="15" customHeight="1" x14ac:dyDescent="0.75">
      <c r="A4020" s="10">
        <v>0</v>
      </c>
      <c r="B4020" s="11">
        <v>21000</v>
      </c>
      <c r="C4020" s="11">
        <v>64100</v>
      </c>
      <c r="D4020" s="11">
        <v>85100</v>
      </c>
      <c r="E4020" s="11">
        <v>3.5</v>
      </c>
      <c r="F4020" s="11">
        <v>0</v>
      </c>
      <c r="G4020" s="11">
        <v>0</v>
      </c>
      <c r="H4020" s="11">
        <v>97.633333332999996</v>
      </c>
      <c r="I4020" s="11">
        <v>2</v>
      </c>
      <c r="J4020" s="11">
        <v>30</v>
      </c>
      <c r="K4020" s="11"/>
      <c r="L4020" s="11" t="s">
        <v>20</v>
      </c>
      <c r="M4020" s="11" t="s">
        <v>14</v>
      </c>
      <c r="N4020" s="11">
        <f t="shared" si="434"/>
        <v>0</v>
      </c>
      <c r="O4020" s="11">
        <f t="shared" si="435"/>
        <v>0</v>
      </c>
      <c r="P4020" s="11">
        <f t="shared" si="436"/>
        <v>1</v>
      </c>
      <c r="Q4020" s="11">
        <f t="shared" si="437"/>
        <v>0</v>
      </c>
      <c r="R4020" s="11">
        <f t="shared" si="438"/>
        <v>0</v>
      </c>
      <c r="S4020" s="11">
        <f t="shared" si="439"/>
        <v>0</v>
      </c>
      <c r="T4020" s="9">
        <f t="shared" si="440"/>
        <v>0</v>
      </c>
    </row>
    <row r="4021" spans="1:20" ht="15" customHeight="1" x14ac:dyDescent="0.75">
      <c r="A4021" s="10">
        <v>0</v>
      </c>
      <c r="B4021" s="11">
        <v>21000</v>
      </c>
      <c r="C4021" s="11">
        <v>90267</v>
      </c>
      <c r="D4021" s="11">
        <v>134000</v>
      </c>
      <c r="E4021" s="11">
        <v>7</v>
      </c>
      <c r="F4021" s="11">
        <v>0</v>
      </c>
      <c r="G4021" s="11">
        <v>0</v>
      </c>
      <c r="H4021" s="11">
        <v>160.9</v>
      </c>
      <c r="I4021" s="11">
        <v>0</v>
      </c>
      <c r="J4021" s="11">
        <v>32</v>
      </c>
      <c r="K4021" s="11"/>
      <c r="L4021" s="11" t="s">
        <v>13</v>
      </c>
      <c r="M4021" s="11" t="s">
        <v>18</v>
      </c>
      <c r="N4021" s="11">
        <f t="shared" si="434"/>
        <v>1</v>
      </c>
      <c r="O4021" s="11">
        <f t="shared" si="435"/>
        <v>0</v>
      </c>
      <c r="P4021" s="11">
        <f t="shared" si="436"/>
        <v>0</v>
      </c>
      <c r="Q4021" s="11">
        <f t="shared" si="437"/>
        <v>0</v>
      </c>
      <c r="R4021" s="11">
        <f t="shared" si="438"/>
        <v>0</v>
      </c>
      <c r="S4021" s="11">
        <f t="shared" si="439"/>
        <v>1</v>
      </c>
      <c r="T4021" s="9">
        <f t="shared" si="440"/>
        <v>160.9</v>
      </c>
    </row>
    <row r="4022" spans="1:20" ht="15" customHeight="1" x14ac:dyDescent="0.75">
      <c r="A4022" s="10">
        <v>0</v>
      </c>
      <c r="B4022" s="11">
        <v>21000</v>
      </c>
      <c r="C4022" s="11">
        <v>42000</v>
      </c>
      <c r="D4022" s="11">
        <v>67000</v>
      </c>
      <c r="E4022" s="11">
        <v>7</v>
      </c>
      <c r="F4022" s="11">
        <v>0</v>
      </c>
      <c r="G4022" s="11">
        <v>0</v>
      </c>
      <c r="H4022" s="11">
        <v>66.633333332999996</v>
      </c>
      <c r="I4022" s="11">
        <v>2</v>
      </c>
      <c r="J4022" s="11">
        <v>19</v>
      </c>
      <c r="K4022" s="11"/>
      <c r="L4022" s="11" t="s">
        <v>20</v>
      </c>
      <c r="M4022" s="11" t="s">
        <v>14</v>
      </c>
      <c r="N4022" s="11">
        <f t="shared" si="434"/>
        <v>0</v>
      </c>
      <c r="O4022" s="11">
        <f t="shared" si="435"/>
        <v>0</v>
      </c>
      <c r="P4022" s="11">
        <f t="shared" si="436"/>
        <v>1</v>
      </c>
      <c r="Q4022" s="11">
        <f t="shared" si="437"/>
        <v>0</v>
      </c>
      <c r="R4022" s="11">
        <f t="shared" si="438"/>
        <v>0</v>
      </c>
      <c r="S4022" s="11">
        <f t="shared" si="439"/>
        <v>0</v>
      </c>
      <c r="T4022" s="9">
        <f t="shared" si="440"/>
        <v>0</v>
      </c>
    </row>
    <row r="4023" spans="1:20" ht="15" customHeight="1" x14ac:dyDescent="0.75">
      <c r="A4023" s="10">
        <v>0</v>
      </c>
      <c r="B4023" s="11">
        <v>21000</v>
      </c>
      <c r="C4023" s="11">
        <v>87000</v>
      </c>
      <c r="D4023" s="11">
        <v>140000</v>
      </c>
      <c r="E4023" s="11">
        <v>22</v>
      </c>
      <c r="F4023" s="11">
        <v>1</v>
      </c>
      <c r="G4023" s="11">
        <v>0</v>
      </c>
      <c r="H4023" s="11">
        <v>163.36666667</v>
      </c>
      <c r="I4023" s="11">
        <v>1</v>
      </c>
      <c r="J4023" s="11">
        <v>25</v>
      </c>
      <c r="K4023" s="11"/>
      <c r="L4023" s="11" t="s">
        <v>20</v>
      </c>
      <c r="M4023" s="11" t="s">
        <v>18</v>
      </c>
      <c r="N4023" s="11">
        <f t="shared" si="434"/>
        <v>0</v>
      </c>
      <c r="O4023" s="11">
        <f t="shared" si="435"/>
        <v>0</v>
      </c>
      <c r="P4023" s="11">
        <f t="shared" si="436"/>
        <v>0</v>
      </c>
      <c r="Q4023" s="11">
        <f t="shared" si="437"/>
        <v>0</v>
      </c>
      <c r="R4023" s="11">
        <f t="shared" si="438"/>
        <v>0</v>
      </c>
      <c r="S4023" s="11">
        <f t="shared" si="439"/>
        <v>1</v>
      </c>
      <c r="T4023" s="9">
        <f t="shared" si="440"/>
        <v>0</v>
      </c>
    </row>
    <row r="4024" spans="1:20" ht="15" customHeight="1" x14ac:dyDescent="0.75">
      <c r="A4024" s="10">
        <v>1</v>
      </c>
      <c r="B4024" s="11">
        <v>21000</v>
      </c>
      <c r="C4024" s="11">
        <v>110000</v>
      </c>
      <c r="D4024" s="11">
        <v>138000</v>
      </c>
      <c r="E4024" s="11">
        <v>16</v>
      </c>
      <c r="F4024" s="11">
        <v>8</v>
      </c>
      <c r="G4024" s="11">
        <v>2</v>
      </c>
      <c r="H4024" s="11">
        <v>154.19999999999999</v>
      </c>
      <c r="I4024" s="11">
        <v>3</v>
      </c>
      <c r="J4024" s="11">
        <v>30</v>
      </c>
      <c r="K4024" s="11"/>
      <c r="L4024" s="11" t="s">
        <v>20</v>
      </c>
      <c r="M4024" s="11" t="s">
        <v>17</v>
      </c>
      <c r="N4024" s="11">
        <f t="shared" si="434"/>
        <v>0</v>
      </c>
      <c r="O4024" s="11">
        <f t="shared" si="435"/>
        <v>1</v>
      </c>
      <c r="P4024" s="11">
        <f t="shared" si="436"/>
        <v>0</v>
      </c>
      <c r="Q4024" s="11">
        <f t="shared" si="437"/>
        <v>0</v>
      </c>
      <c r="R4024" s="11">
        <f t="shared" si="438"/>
        <v>0</v>
      </c>
      <c r="S4024" s="11">
        <f t="shared" si="439"/>
        <v>0</v>
      </c>
      <c r="T4024" s="9">
        <f t="shared" si="440"/>
        <v>0</v>
      </c>
    </row>
    <row r="4025" spans="1:20" ht="15" customHeight="1" x14ac:dyDescent="0.75">
      <c r="A4025" s="10">
        <v>1</v>
      </c>
      <c r="B4025" s="11">
        <v>21000</v>
      </c>
      <c r="C4025" s="11">
        <v>69231</v>
      </c>
      <c r="D4025" s="11">
        <v>95000</v>
      </c>
      <c r="E4025" s="11">
        <v>8</v>
      </c>
      <c r="F4025" s="11">
        <v>0</v>
      </c>
      <c r="G4025" s="11">
        <v>7</v>
      </c>
      <c r="H4025" s="11">
        <v>116.7</v>
      </c>
      <c r="I4025" s="11">
        <v>1</v>
      </c>
      <c r="J4025" s="11">
        <v>22</v>
      </c>
      <c r="K4025" s="11"/>
      <c r="L4025" s="11" t="s">
        <v>20</v>
      </c>
      <c r="M4025" s="11" t="s">
        <v>18</v>
      </c>
      <c r="N4025" s="11">
        <f t="shared" si="434"/>
        <v>0</v>
      </c>
      <c r="O4025" s="11">
        <f t="shared" si="435"/>
        <v>0</v>
      </c>
      <c r="P4025" s="11">
        <f t="shared" si="436"/>
        <v>0</v>
      </c>
      <c r="Q4025" s="11">
        <f t="shared" si="437"/>
        <v>0</v>
      </c>
      <c r="R4025" s="11">
        <f t="shared" si="438"/>
        <v>0</v>
      </c>
      <c r="S4025" s="11">
        <f t="shared" si="439"/>
        <v>1</v>
      </c>
      <c r="T4025" s="9">
        <f t="shared" si="440"/>
        <v>0</v>
      </c>
    </row>
    <row r="4026" spans="1:20" ht="15" customHeight="1" x14ac:dyDescent="0.75">
      <c r="A4026" s="10">
        <v>1</v>
      </c>
      <c r="B4026" s="11">
        <v>21000</v>
      </c>
      <c r="C4026" s="11">
        <v>96000</v>
      </c>
      <c r="D4026" s="11">
        <v>125000</v>
      </c>
      <c r="E4026" s="11">
        <v>0.3</v>
      </c>
      <c r="F4026" s="11">
        <v>1</v>
      </c>
      <c r="G4026" s="11"/>
      <c r="H4026" s="11">
        <v>116.9</v>
      </c>
      <c r="I4026" s="11">
        <v>1</v>
      </c>
      <c r="J4026" s="11">
        <v>19</v>
      </c>
      <c r="K4026" s="11"/>
      <c r="L4026" s="11" t="s">
        <v>20</v>
      </c>
      <c r="M4026" s="11" t="s">
        <v>16</v>
      </c>
      <c r="N4026" s="11">
        <f t="shared" si="434"/>
        <v>0</v>
      </c>
      <c r="O4026" s="11">
        <f t="shared" si="435"/>
        <v>0</v>
      </c>
      <c r="P4026" s="11">
        <f t="shared" si="436"/>
        <v>0</v>
      </c>
      <c r="Q4026" s="11">
        <f t="shared" si="437"/>
        <v>0</v>
      </c>
      <c r="R4026" s="11">
        <f t="shared" si="438"/>
        <v>1</v>
      </c>
      <c r="S4026" s="11">
        <f t="shared" si="439"/>
        <v>0</v>
      </c>
      <c r="T4026" s="9">
        <f t="shared" si="440"/>
        <v>0</v>
      </c>
    </row>
    <row r="4027" spans="1:20" ht="15" customHeight="1" x14ac:dyDescent="0.75">
      <c r="A4027" s="10">
        <v>1</v>
      </c>
      <c r="B4027" s="11">
        <v>21000</v>
      </c>
      <c r="C4027" s="11">
        <v>42000</v>
      </c>
      <c r="D4027" s="11">
        <v>67000</v>
      </c>
      <c r="E4027" s="11">
        <v>7</v>
      </c>
      <c r="F4027" s="11">
        <v>0</v>
      </c>
      <c r="G4027" s="11">
        <v>0</v>
      </c>
      <c r="H4027" s="11">
        <v>65.966666666999998</v>
      </c>
      <c r="I4027" s="11">
        <v>2</v>
      </c>
      <c r="J4027" s="11">
        <v>18</v>
      </c>
      <c r="K4027" s="11"/>
      <c r="L4027" s="11" t="s">
        <v>20</v>
      </c>
      <c r="M4027" s="11" t="s">
        <v>15</v>
      </c>
      <c r="N4027" s="11">
        <f t="shared" si="434"/>
        <v>0</v>
      </c>
      <c r="O4027" s="11">
        <f t="shared" si="435"/>
        <v>0</v>
      </c>
      <c r="P4027" s="11">
        <f t="shared" si="436"/>
        <v>0</v>
      </c>
      <c r="Q4027" s="11">
        <f t="shared" si="437"/>
        <v>1</v>
      </c>
      <c r="R4027" s="11">
        <f t="shared" si="438"/>
        <v>0</v>
      </c>
      <c r="S4027" s="11">
        <f t="shared" si="439"/>
        <v>0</v>
      </c>
      <c r="T4027" s="9">
        <f t="shared" si="440"/>
        <v>0</v>
      </c>
    </row>
    <row r="4028" spans="1:20" ht="15" customHeight="1" x14ac:dyDescent="0.75">
      <c r="A4028" s="10">
        <v>0</v>
      </c>
      <c r="B4028" s="11">
        <v>21000</v>
      </c>
      <c r="C4028" s="11">
        <v>67657</v>
      </c>
      <c r="D4028" s="11">
        <v>100606</v>
      </c>
      <c r="E4028" s="11">
        <v>5</v>
      </c>
      <c r="F4028" s="11">
        <v>0</v>
      </c>
      <c r="G4028" s="11">
        <v>0</v>
      </c>
      <c r="H4028" s="11">
        <v>225.28527037000001</v>
      </c>
      <c r="I4028" s="11">
        <v>1</v>
      </c>
      <c r="J4028" s="11">
        <v>12</v>
      </c>
      <c r="K4028" s="11">
        <v>31.044304220000001</v>
      </c>
      <c r="L4028" s="11" t="s">
        <v>13</v>
      </c>
      <c r="M4028" s="11" t="s">
        <v>14</v>
      </c>
      <c r="N4028" s="11">
        <f t="shared" si="434"/>
        <v>1</v>
      </c>
      <c r="O4028" s="11">
        <f t="shared" si="435"/>
        <v>0</v>
      </c>
      <c r="P4028" s="11">
        <f t="shared" si="436"/>
        <v>1</v>
      </c>
      <c r="Q4028" s="11">
        <f t="shared" si="437"/>
        <v>0</v>
      </c>
      <c r="R4028" s="11">
        <f t="shared" si="438"/>
        <v>0</v>
      </c>
      <c r="S4028" s="11">
        <f t="shared" si="439"/>
        <v>0</v>
      </c>
      <c r="T4028" s="9">
        <f t="shared" si="440"/>
        <v>225.28527037000001</v>
      </c>
    </row>
    <row r="4029" spans="1:20" ht="15" customHeight="1" x14ac:dyDescent="0.75">
      <c r="A4029" s="10">
        <v>0</v>
      </c>
      <c r="B4029" s="11">
        <v>21000</v>
      </c>
      <c r="C4029" s="11">
        <v>90425</v>
      </c>
      <c r="D4029" s="11">
        <v>97741</v>
      </c>
      <c r="E4029" s="11">
        <v>1</v>
      </c>
      <c r="F4029" s="11">
        <v>0</v>
      </c>
      <c r="G4029" s="11">
        <v>0</v>
      </c>
      <c r="H4029" s="11">
        <v>123.97280612</v>
      </c>
      <c r="I4029" s="11">
        <v>0</v>
      </c>
      <c r="J4029" s="11">
        <v>20</v>
      </c>
      <c r="K4029" s="11">
        <v>33.564145289999999</v>
      </c>
      <c r="L4029" s="11" t="s">
        <v>20</v>
      </c>
      <c r="M4029" s="11" t="s">
        <v>18</v>
      </c>
      <c r="N4029" s="11">
        <f t="shared" si="434"/>
        <v>0</v>
      </c>
      <c r="O4029" s="11">
        <f t="shared" si="435"/>
        <v>0</v>
      </c>
      <c r="P4029" s="11">
        <f t="shared" si="436"/>
        <v>0</v>
      </c>
      <c r="Q4029" s="11">
        <f t="shared" si="437"/>
        <v>0</v>
      </c>
      <c r="R4029" s="11">
        <f t="shared" si="438"/>
        <v>0</v>
      </c>
      <c r="S4029" s="11">
        <f t="shared" si="439"/>
        <v>1</v>
      </c>
      <c r="T4029" s="9">
        <f t="shared" si="440"/>
        <v>0</v>
      </c>
    </row>
    <row r="4030" spans="1:20" ht="15" customHeight="1" x14ac:dyDescent="0.75">
      <c r="A4030" s="10">
        <v>0</v>
      </c>
      <c r="B4030" s="11">
        <v>21000</v>
      </c>
      <c r="C4030" s="11">
        <v>106011</v>
      </c>
      <c r="D4030" s="11">
        <v>173778</v>
      </c>
      <c r="E4030" s="11">
        <v>7</v>
      </c>
      <c r="F4030" s="11">
        <v>0</v>
      </c>
      <c r="G4030" s="11">
        <v>0</v>
      </c>
      <c r="H4030" s="11">
        <v>223.76961057</v>
      </c>
      <c r="I4030" s="11">
        <v>3</v>
      </c>
      <c r="J4030" s="11">
        <v>24</v>
      </c>
      <c r="K4030" s="11">
        <v>40.564750355999998</v>
      </c>
      <c r="L4030" s="11" t="s">
        <v>20</v>
      </c>
      <c r="M4030" s="11" t="s">
        <v>15</v>
      </c>
      <c r="N4030" s="11">
        <f t="shared" si="434"/>
        <v>0</v>
      </c>
      <c r="O4030" s="11">
        <f t="shared" si="435"/>
        <v>0</v>
      </c>
      <c r="P4030" s="11">
        <f t="shared" si="436"/>
        <v>0</v>
      </c>
      <c r="Q4030" s="11">
        <f t="shared" si="437"/>
        <v>1</v>
      </c>
      <c r="R4030" s="11">
        <f t="shared" si="438"/>
        <v>0</v>
      </c>
      <c r="S4030" s="11">
        <f t="shared" si="439"/>
        <v>0</v>
      </c>
      <c r="T4030" s="9">
        <f t="shared" si="440"/>
        <v>0</v>
      </c>
    </row>
    <row r="4031" spans="1:20" ht="15" customHeight="1" x14ac:dyDescent="0.75">
      <c r="A4031" s="10">
        <v>1</v>
      </c>
      <c r="B4031" s="11">
        <v>21000</v>
      </c>
      <c r="C4031" s="11">
        <v>52411</v>
      </c>
      <c r="D4031" s="11">
        <v>90031</v>
      </c>
      <c r="E4031" s="11">
        <v>5</v>
      </c>
      <c r="F4031" s="11">
        <v>2</v>
      </c>
      <c r="G4031" s="11">
        <v>1</v>
      </c>
      <c r="H4031" s="11">
        <v>90.425474601000005</v>
      </c>
      <c r="I4031" s="11">
        <v>3</v>
      </c>
      <c r="J4031" s="11">
        <v>24</v>
      </c>
      <c r="K4031" s="11">
        <v>41.966249466999997</v>
      </c>
      <c r="L4031" s="11"/>
      <c r="M4031" s="11" t="s">
        <v>18</v>
      </c>
      <c r="N4031" s="11">
        <f t="shared" si="434"/>
        <v>0</v>
      </c>
      <c r="O4031" s="11">
        <f t="shared" si="435"/>
        <v>0</v>
      </c>
      <c r="P4031" s="11">
        <f t="shared" si="436"/>
        <v>0</v>
      </c>
      <c r="Q4031" s="11">
        <f t="shared" si="437"/>
        <v>0</v>
      </c>
      <c r="R4031" s="11">
        <f t="shared" si="438"/>
        <v>0</v>
      </c>
      <c r="S4031" s="11">
        <f t="shared" si="439"/>
        <v>1</v>
      </c>
      <c r="T4031" s="9">
        <f t="shared" si="440"/>
        <v>0</v>
      </c>
    </row>
    <row r="4032" spans="1:20" ht="15" customHeight="1" x14ac:dyDescent="0.75">
      <c r="A4032" s="10">
        <v>0</v>
      </c>
      <c r="B4032" s="11">
        <v>21000</v>
      </c>
      <c r="C4032" s="11">
        <v>94019</v>
      </c>
      <c r="D4032" s="11">
        <v>134565</v>
      </c>
      <c r="E4032" s="11"/>
      <c r="F4032" s="11">
        <v>0</v>
      </c>
      <c r="G4032" s="11">
        <v>0</v>
      </c>
      <c r="H4032" s="11">
        <v>196.19790753999999</v>
      </c>
      <c r="I4032" s="11">
        <v>0</v>
      </c>
      <c r="J4032" s="11">
        <v>21</v>
      </c>
      <c r="K4032" s="11">
        <v>26.867733959999999</v>
      </c>
      <c r="L4032" s="11" t="s">
        <v>20</v>
      </c>
      <c r="M4032" s="11" t="s">
        <v>18</v>
      </c>
      <c r="N4032" s="11">
        <f t="shared" si="434"/>
        <v>0</v>
      </c>
      <c r="O4032" s="11">
        <f t="shared" si="435"/>
        <v>0</v>
      </c>
      <c r="P4032" s="11">
        <f t="shared" si="436"/>
        <v>0</v>
      </c>
      <c r="Q4032" s="11">
        <f t="shared" si="437"/>
        <v>0</v>
      </c>
      <c r="R4032" s="11">
        <f t="shared" si="438"/>
        <v>0</v>
      </c>
      <c r="S4032" s="11">
        <f t="shared" si="439"/>
        <v>1</v>
      </c>
      <c r="T4032" s="9">
        <f t="shared" si="440"/>
        <v>0</v>
      </c>
    </row>
    <row r="4033" spans="1:20" ht="15" customHeight="1" x14ac:dyDescent="0.75">
      <c r="A4033" s="10">
        <v>0</v>
      </c>
      <c r="B4033" s="11">
        <v>21000</v>
      </c>
      <c r="C4033" s="11"/>
      <c r="D4033" s="11">
        <v>91455</v>
      </c>
      <c r="E4033" s="11">
        <v>7</v>
      </c>
      <c r="F4033" s="11">
        <v>0</v>
      </c>
      <c r="G4033" s="11">
        <v>0</v>
      </c>
      <c r="H4033" s="11">
        <v>174.42896876</v>
      </c>
      <c r="I4033" s="11">
        <v>1</v>
      </c>
      <c r="J4033" s="11">
        <v>15</v>
      </c>
      <c r="K4033" s="11">
        <v>38.593376405999997</v>
      </c>
      <c r="L4033" s="11" t="s">
        <v>13</v>
      </c>
      <c r="M4033" s="11" t="s">
        <v>14</v>
      </c>
      <c r="N4033" s="11">
        <f t="shared" si="434"/>
        <v>1</v>
      </c>
      <c r="O4033" s="11">
        <f t="shared" si="435"/>
        <v>0</v>
      </c>
      <c r="P4033" s="11">
        <f t="shared" si="436"/>
        <v>1</v>
      </c>
      <c r="Q4033" s="11">
        <f t="shared" si="437"/>
        <v>0</v>
      </c>
      <c r="R4033" s="11">
        <f t="shared" si="438"/>
        <v>0</v>
      </c>
      <c r="S4033" s="11">
        <f t="shared" si="439"/>
        <v>0</v>
      </c>
      <c r="T4033" s="9">
        <f t="shared" si="440"/>
        <v>174.42896876</v>
      </c>
    </row>
    <row r="4034" spans="1:20" ht="15" customHeight="1" x14ac:dyDescent="0.75">
      <c r="A4034" s="10">
        <v>0</v>
      </c>
      <c r="B4034" s="11">
        <v>21000</v>
      </c>
      <c r="C4034" s="11">
        <v>131378</v>
      </c>
      <c r="D4034" s="11">
        <v>199687</v>
      </c>
      <c r="E4034" s="11">
        <v>12</v>
      </c>
      <c r="F4034" s="11">
        <v>0</v>
      </c>
      <c r="G4034" s="11">
        <v>0</v>
      </c>
      <c r="H4034" s="11">
        <v>208.60596566999999</v>
      </c>
      <c r="I4034" s="11">
        <v>0</v>
      </c>
      <c r="J4034" s="11">
        <v>21</v>
      </c>
      <c r="K4034" s="11">
        <v>37.099279113999998</v>
      </c>
      <c r="L4034" s="11" t="s">
        <v>13</v>
      </c>
      <c r="M4034" s="11" t="s">
        <v>18</v>
      </c>
      <c r="N4034" s="11">
        <f t="shared" si="434"/>
        <v>1</v>
      </c>
      <c r="O4034" s="11">
        <f t="shared" si="435"/>
        <v>0</v>
      </c>
      <c r="P4034" s="11">
        <f t="shared" si="436"/>
        <v>0</v>
      </c>
      <c r="Q4034" s="11">
        <f t="shared" si="437"/>
        <v>0</v>
      </c>
      <c r="R4034" s="11">
        <f t="shared" si="438"/>
        <v>0</v>
      </c>
      <c r="S4034" s="11">
        <f t="shared" si="439"/>
        <v>1</v>
      </c>
      <c r="T4034" s="9">
        <f t="shared" si="440"/>
        <v>208.60596566999999</v>
      </c>
    </row>
    <row r="4035" spans="1:20" ht="15" customHeight="1" x14ac:dyDescent="0.75">
      <c r="A4035" s="10">
        <v>0</v>
      </c>
      <c r="B4035" s="11">
        <v>21000</v>
      </c>
      <c r="C4035" s="11">
        <v>65205</v>
      </c>
      <c r="D4035" s="11">
        <v>86313</v>
      </c>
      <c r="E4035" s="11">
        <v>4</v>
      </c>
      <c r="F4035" s="11">
        <v>0</v>
      </c>
      <c r="G4035" s="11">
        <v>0</v>
      </c>
      <c r="H4035" s="11">
        <v>99.369470346</v>
      </c>
      <c r="I4035" s="11">
        <v>0</v>
      </c>
      <c r="J4035" s="11">
        <v>15</v>
      </c>
      <c r="K4035" s="11">
        <v>40.143170748000003</v>
      </c>
      <c r="L4035" s="11" t="s">
        <v>20</v>
      </c>
      <c r="M4035" s="11"/>
      <c r="N4035" s="11">
        <f t="shared" ref="N4035:N4098" si="441">IF(L4035="HomeImp",1,0)</f>
        <v>0</v>
      </c>
      <c r="O4035" s="11">
        <f t="shared" ref="O4035:O4098" si="442">IF(M4035="Mgr",1,0)</f>
        <v>0</v>
      </c>
      <c r="P4035" s="11">
        <f t="shared" ref="P4035:P4098" si="443">IF(M4035="Other",1,0)</f>
        <v>0</v>
      </c>
      <c r="Q4035" s="11">
        <f t="shared" ref="Q4035:Q4098" si="444">IF(M4035="Office",1,0)</f>
        <v>0</v>
      </c>
      <c r="R4035" s="11">
        <f t="shared" ref="R4035:R4098" si="445">IF(M4035="Sales",1,0)</f>
        <v>0</v>
      </c>
      <c r="S4035" s="11">
        <f t="shared" ref="S4035:S4098" si="446">IF(M4035="ProfExe",1,0)</f>
        <v>0</v>
      </c>
      <c r="T4035" s="9">
        <f t="shared" ref="T4035:T4098" si="447">H4035*N4035</f>
        <v>0</v>
      </c>
    </row>
    <row r="4036" spans="1:20" ht="15" customHeight="1" x14ac:dyDescent="0.75">
      <c r="A4036" s="10">
        <v>0</v>
      </c>
      <c r="B4036" s="11">
        <v>21100</v>
      </c>
      <c r="C4036" s="11">
        <v>16110</v>
      </c>
      <c r="D4036" s="11">
        <v>54436</v>
      </c>
      <c r="E4036" s="11">
        <v>24</v>
      </c>
      <c r="F4036" s="11">
        <v>0</v>
      </c>
      <c r="G4036" s="11">
        <v>2</v>
      </c>
      <c r="H4036" s="11">
        <v>207.20795161000001</v>
      </c>
      <c r="I4036" s="11">
        <v>1</v>
      </c>
      <c r="J4036" s="11">
        <v>25</v>
      </c>
      <c r="K4036" s="11">
        <v>28.093375587000001</v>
      </c>
      <c r="L4036" s="11" t="s">
        <v>20</v>
      </c>
      <c r="M4036" s="11" t="s">
        <v>14</v>
      </c>
      <c r="N4036" s="11">
        <f t="shared" si="441"/>
        <v>0</v>
      </c>
      <c r="O4036" s="11">
        <f t="shared" si="442"/>
        <v>0</v>
      </c>
      <c r="P4036" s="11">
        <f t="shared" si="443"/>
        <v>1</v>
      </c>
      <c r="Q4036" s="11">
        <f t="shared" si="444"/>
        <v>0</v>
      </c>
      <c r="R4036" s="11">
        <f t="shared" si="445"/>
        <v>0</v>
      </c>
      <c r="S4036" s="11">
        <f t="shared" si="446"/>
        <v>0</v>
      </c>
      <c r="T4036" s="9">
        <f t="shared" si="447"/>
        <v>0</v>
      </c>
    </row>
    <row r="4037" spans="1:20" ht="15" customHeight="1" x14ac:dyDescent="0.75">
      <c r="A4037" s="10">
        <v>0</v>
      </c>
      <c r="B4037" s="11">
        <v>21100</v>
      </c>
      <c r="C4037" s="11">
        <v>48624</v>
      </c>
      <c r="D4037" s="11">
        <v>83448</v>
      </c>
      <c r="E4037" s="11"/>
      <c r="F4037" s="11"/>
      <c r="G4037" s="11"/>
      <c r="H4037" s="11"/>
      <c r="I4037" s="11"/>
      <c r="J4037" s="11"/>
      <c r="K4037" s="11">
        <v>39.671408305</v>
      </c>
      <c r="L4037" s="11"/>
      <c r="M4037" s="11"/>
      <c r="N4037" s="11">
        <f t="shared" si="441"/>
        <v>0</v>
      </c>
      <c r="O4037" s="11">
        <f t="shared" si="442"/>
        <v>0</v>
      </c>
      <c r="P4037" s="11">
        <f t="shared" si="443"/>
        <v>0</v>
      </c>
      <c r="Q4037" s="11">
        <f t="shared" si="444"/>
        <v>0</v>
      </c>
      <c r="R4037" s="11">
        <f t="shared" si="445"/>
        <v>0</v>
      </c>
      <c r="S4037" s="11">
        <f t="shared" si="446"/>
        <v>0</v>
      </c>
      <c r="T4037" s="9">
        <f t="shared" si="447"/>
        <v>0</v>
      </c>
    </row>
    <row r="4038" spans="1:20" ht="15" customHeight="1" x14ac:dyDescent="0.75">
      <c r="A4038" s="10">
        <v>0</v>
      </c>
      <c r="B4038" s="11">
        <v>21100</v>
      </c>
      <c r="C4038" s="11">
        <v>55863</v>
      </c>
      <c r="D4038" s="11">
        <v>81406</v>
      </c>
      <c r="E4038" s="11">
        <v>10</v>
      </c>
      <c r="F4038" s="11">
        <v>1</v>
      </c>
      <c r="G4038" s="11">
        <v>0</v>
      </c>
      <c r="H4038" s="11">
        <v>74.576426980999997</v>
      </c>
      <c r="I4038" s="11">
        <v>2</v>
      </c>
      <c r="J4038" s="11">
        <v>27</v>
      </c>
      <c r="K4038" s="11">
        <v>36.760275708999998</v>
      </c>
      <c r="L4038" s="11" t="s">
        <v>20</v>
      </c>
      <c r="M4038" s="11" t="s">
        <v>17</v>
      </c>
      <c r="N4038" s="11">
        <f t="shared" si="441"/>
        <v>0</v>
      </c>
      <c r="O4038" s="11">
        <f t="shared" si="442"/>
        <v>1</v>
      </c>
      <c r="P4038" s="11">
        <f t="shared" si="443"/>
        <v>0</v>
      </c>
      <c r="Q4038" s="11">
        <f t="shared" si="444"/>
        <v>0</v>
      </c>
      <c r="R4038" s="11">
        <f t="shared" si="445"/>
        <v>0</v>
      </c>
      <c r="S4038" s="11">
        <f t="shared" si="446"/>
        <v>0</v>
      </c>
      <c r="T4038" s="9">
        <f t="shared" si="447"/>
        <v>0</v>
      </c>
    </row>
    <row r="4039" spans="1:20" ht="15" customHeight="1" x14ac:dyDescent="0.75">
      <c r="A4039" s="10">
        <v>0</v>
      </c>
      <c r="B4039" s="11">
        <v>21100</v>
      </c>
      <c r="C4039" s="11">
        <v>81389</v>
      </c>
      <c r="D4039" s="11">
        <v>123842</v>
      </c>
      <c r="E4039" s="11">
        <v>9</v>
      </c>
      <c r="F4039" s="11">
        <v>0</v>
      </c>
      <c r="G4039" s="11">
        <v>0</v>
      </c>
      <c r="H4039" s="11">
        <v>285.04691617999998</v>
      </c>
      <c r="I4039" s="11">
        <v>1</v>
      </c>
      <c r="J4039" s="11">
        <v>17</v>
      </c>
      <c r="K4039" s="11">
        <v>37.139067859999997</v>
      </c>
      <c r="L4039" s="11" t="s">
        <v>20</v>
      </c>
      <c r="M4039" s="11" t="s">
        <v>14</v>
      </c>
      <c r="N4039" s="11">
        <f t="shared" si="441"/>
        <v>0</v>
      </c>
      <c r="O4039" s="11">
        <f t="shared" si="442"/>
        <v>0</v>
      </c>
      <c r="P4039" s="11">
        <f t="shared" si="443"/>
        <v>1</v>
      </c>
      <c r="Q4039" s="11">
        <f t="shared" si="444"/>
        <v>0</v>
      </c>
      <c r="R4039" s="11">
        <f t="shared" si="445"/>
        <v>0</v>
      </c>
      <c r="S4039" s="11">
        <f t="shared" si="446"/>
        <v>0</v>
      </c>
      <c r="T4039" s="9">
        <f t="shared" si="447"/>
        <v>0</v>
      </c>
    </row>
    <row r="4040" spans="1:20" ht="15" customHeight="1" x14ac:dyDescent="0.75">
      <c r="A4040" s="10">
        <v>1</v>
      </c>
      <c r="B4040" s="11">
        <v>21100</v>
      </c>
      <c r="C4040" s="11">
        <v>72000</v>
      </c>
      <c r="D4040" s="11">
        <v>98000</v>
      </c>
      <c r="E4040" s="11">
        <v>6</v>
      </c>
      <c r="F4040" s="11">
        <v>0</v>
      </c>
      <c r="G4040" s="11">
        <v>2</v>
      </c>
      <c r="H4040" s="11">
        <v>79.166666667000001</v>
      </c>
      <c r="I4040" s="11">
        <v>4</v>
      </c>
      <c r="J4040" s="11">
        <v>29</v>
      </c>
      <c r="K4040" s="11"/>
      <c r="L4040" s="11" t="s">
        <v>20</v>
      </c>
      <c r="M4040" s="11" t="s">
        <v>15</v>
      </c>
      <c r="N4040" s="11">
        <f t="shared" si="441"/>
        <v>0</v>
      </c>
      <c r="O4040" s="11">
        <f t="shared" si="442"/>
        <v>0</v>
      </c>
      <c r="P4040" s="11">
        <f t="shared" si="443"/>
        <v>0</v>
      </c>
      <c r="Q4040" s="11">
        <f t="shared" si="444"/>
        <v>1</v>
      </c>
      <c r="R4040" s="11">
        <f t="shared" si="445"/>
        <v>0</v>
      </c>
      <c r="S4040" s="11">
        <f t="shared" si="446"/>
        <v>0</v>
      </c>
      <c r="T4040" s="9">
        <f t="shared" si="447"/>
        <v>0</v>
      </c>
    </row>
    <row r="4041" spans="1:20" ht="15" customHeight="1" x14ac:dyDescent="0.75">
      <c r="A4041" s="10">
        <v>0</v>
      </c>
      <c r="B4041" s="11">
        <v>21100</v>
      </c>
      <c r="C4041" s="11">
        <v>61427</v>
      </c>
      <c r="D4041" s="11">
        <v>83722</v>
      </c>
      <c r="E4041" s="11">
        <v>19</v>
      </c>
      <c r="F4041" s="11">
        <v>0</v>
      </c>
      <c r="G4041" s="11">
        <v>0</v>
      </c>
      <c r="H4041" s="11">
        <v>220.55353362</v>
      </c>
      <c r="I4041" s="11">
        <v>0</v>
      </c>
      <c r="J4041" s="11">
        <v>21</v>
      </c>
      <c r="K4041" s="11">
        <v>32.727627759999997</v>
      </c>
      <c r="L4041" s="11" t="s">
        <v>20</v>
      </c>
      <c r="M4041" s="11" t="s">
        <v>14</v>
      </c>
      <c r="N4041" s="11">
        <f t="shared" si="441"/>
        <v>0</v>
      </c>
      <c r="O4041" s="11">
        <f t="shared" si="442"/>
        <v>0</v>
      </c>
      <c r="P4041" s="11">
        <f t="shared" si="443"/>
        <v>1</v>
      </c>
      <c r="Q4041" s="11">
        <f t="shared" si="444"/>
        <v>0</v>
      </c>
      <c r="R4041" s="11">
        <f t="shared" si="445"/>
        <v>0</v>
      </c>
      <c r="S4041" s="11">
        <f t="shared" si="446"/>
        <v>0</v>
      </c>
      <c r="T4041" s="9">
        <f t="shared" si="447"/>
        <v>0</v>
      </c>
    </row>
    <row r="4042" spans="1:20" ht="15" customHeight="1" x14ac:dyDescent="0.75">
      <c r="A4042" s="10">
        <v>0</v>
      </c>
      <c r="B4042" s="11">
        <v>21100</v>
      </c>
      <c r="C4042" s="11">
        <v>63955</v>
      </c>
      <c r="D4042" s="11">
        <v>95621</v>
      </c>
      <c r="E4042" s="11">
        <v>19</v>
      </c>
      <c r="F4042" s="11">
        <v>0</v>
      </c>
      <c r="G4042" s="11">
        <v>0</v>
      </c>
      <c r="H4042" s="11">
        <v>626.29709366999998</v>
      </c>
      <c r="I4042" s="11">
        <v>0</v>
      </c>
      <c r="J4042" s="11">
        <v>24</v>
      </c>
      <c r="K4042" s="11">
        <v>20.010323570000001</v>
      </c>
      <c r="L4042" s="11" t="s">
        <v>13</v>
      </c>
      <c r="M4042" s="11" t="s">
        <v>18</v>
      </c>
      <c r="N4042" s="11">
        <f t="shared" si="441"/>
        <v>1</v>
      </c>
      <c r="O4042" s="11">
        <f t="shared" si="442"/>
        <v>0</v>
      </c>
      <c r="P4042" s="11">
        <f t="shared" si="443"/>
        <v>0</v>
      </c>
      <c r="Q4042" s="11">
        <f t="shared" si="444"/>
        <v>0</v>
      </c>
      <c r="R4042" s="11">
        <f t="shared" si="445"/>
        <v>0</v>
      </c>
      <c r="S4042" s="11">
        <f t="shared" si="446"/>
        <v>1</v>
      </c>
      <c r="T4042" s="9">
        <f t="shared" si="447"/>
        <v>626.29709366999998</v>
      </c>
    </row>
    <row r="4043" spans="1:20" ht="15" customHeight="1" x14ac:dyDescent="0.75">
      <c r="A4043" s="10">
        <v>0</v>
      </c>
      <c r="B4043" s="11">
        <v>21100</v>
      </c>
      <c r="C4043" s="11">
        <v>91479</v>
      </c>
      <c r="D4043" s="11">
        <v>127110</v>
      </c>
      <c r="E4043" s="11">
        <v>25</v>
      </c>
      <c r="F4043" s="11">
        <v>0</v>
      </c>
      <c r="G4043" s="11">
        <v>0</v>
      </c>
      <c r="H4043" s="11">
        <v>279.46823675000002</v>
      </c>
      <c r="I4043" s="11">
        <v>3</v>
      </c>
      <c r="J4043" s="11">
        <v>16</v>
      </c>
      <c r="K4043" s="11">
        <v>33.078522221999997</v>
      </c>
      <c r="L4043" s="11" t="s">
        <v>20</v>
      </c>
      <c r="M4043" s="11" t="s">
        <v>15</v>
      </c>
      <c r="N4043" s="11">
        <f t="shared" si="441"/>
        <v>0</v>
      </c>
      <c r="O4043" s="11">
        <f t="shared" si="442"/>
        <v>0</v>
      </c>
      <c r="P4043" s="11">
        <f t="shared" si="443"/>
        <v>0</v>
      </c>
      <c r="Q4043" s="11">
        <f t="shared" si="444"/>
        <v>1</v>
      </c>
      <c r="R4043" s="11">
        <f t="shared" si="445"/>
        <v>0</v>
      </c>
      <c r="S4043" s="11">
        <f t="shared" si="446"/>
        <v>0</v>
      </c>
      <c r="T4043" s="9">
        <f t="shared" si="447"/>
        <v>0</v>
      </c>
    </row>
    <row r="4044" spans="1:20" ht="15" customHeight="1" x14ac:dyDescent="0.75">
      <c r="A4044" s="10">
        <v>0</v>
      </c>
      <c r="B4044" s="11">
        <v>21100</v>
      </c>
      <c r="C4044" s="11">
        <v>143487</v>
      </c>
      <c r="D4044" s="11">
        <v>180122</v>
      </c>
      <c r="E4044" s="11">
        <v>7</v>
      </c>
      <c r="F4044" s="11">
        <v>0</v>
      </c>
      <c r="G4044" s="11">
        <v>0</v>
      </c>
      <c r="H4044" s="11">
        <v>324.1633286</v>
      </c>
      <c r="I4044" s="11">
        <v>0</v>
      </c>
      <c r="J4044" s="11">
        <v>16</v>
      </c>
      <c r="K4044" s="11">
        <v>43.251182522999997</v>
      </c>
      <c r="L4044" s="11" t="s">
        <v>13</v>
      </c>
      <c r="M4044" s="11" t="s">
        <v>17</v>
      </c>
      <c r="N4044" s="11">
        <f t="shared" si="441"/>
        <v>1</v>
      </c>
      <c r="O4044" s="11">
        <f t="shared" si="442"/>
        <v>1</v>
      </c>
      <c r="P4044" s="11">
        <f t="shared" si="443"/>
        <v>0</v>
      </c>
      <c r="Q4044" s="11">
        <f t="shared" si="444"/>
        <v>0</v>
      </c>
      <c r="R4044" s="11">
        <f t="shared" si="445"/>
        <v>0</v>
      </c>
      <c r="S4044" s="11">
        <f t="shared" si="446"/>
        <v>0</v>
      </c>
      <c r="T4044" s="9">
        <f t="shared" si="447"/>
        <v>324.1633286</v>
      </c>
    </row>
    <row r="4045" spans="1:20" ht="15" customHeight="1" x14ac:dyDescent="0.75">
      <c r="A4045" s="10">
        <v>0</v>
      </c>
      <c r="B4045" s="11">
        <v>21100</v>
      </c>
      <c r="C4045" s="11"/>
      <c r="D4045" s="11">
        <v>26450</v>
      </c>
      <c r="E4045" s="11">
        <v>6</v>
      </c>
      <c r="F4045" s="11">
        <v>1</v>
      </c>
      <c r="G4045" s="11">
        <v>0</v>
      </c>
      <c r="H4045" s="11">
        <v>112.57824309</v>
      </c>
      <c r="I4045" s="11">
        <v>0</v>
      </c>
      <c r="J4045" s="11">
        <v>19</v>
      </c>
      <c r="K4045" s="11">
        <v>19.842902485</v>
      </c>
      <c r="L4045" s="11" t="s">
        <v>20</v>
      </c>
      <c r="M4045" s="11" t="s">
        <v>18</v>
      </c>
      <c r="N4045" s="11">
        <f t="shared" si="441"/>
        <v>0</v>
      </c>
      <c r="O4045" s="11">
        <f t="shared" si="442"/>
        <v>0</v>
      </c>
      <c r="P4045" s="11">
        <f t="shared" si="443"/>
        <v>0</v>
      </c>
      <c r="Q4045" s="11">
        <f t="shared" si="444"/>
        <v>0</v>
      </c>
      <c r="R4045" s="11">
        <f t="shared" si="445"/>
        <v>0</v>
      </c>
      <c r="S4045" s="11">
        <f t="shared" si="446"/>
        <v>1</v>
      </c>
      <c r="T4045" s="9">
        <f t="shared" si="447"/>
        <v>0</v>
      </c>
    </row>
    <row r="4046" spans="1:20" ht="15" customHeight="1" x14ac:dyDescent="0.75">
      <c r="A4046" s="10">
        <v>0</v>
      </c>
      <c r="B4046" s="11">
        <v>21200</v>
      </c>
      <c r="C4046" s="11">
        <v>130373</v>
      </c>
      <c r="D4046" s="11">
        <v>204384</v>
      </c>
      <c r="E4046" s="11">
        <v>13</v>
      </c>
      <c r="F4046" s="11">
        <v>0</v>
      </c>
      <c r="G4046" s="11">
        <v>0</v>
      </c>
      <c r="H4046" s="11">
        <v>197.04446062</v>
      </c>
      <c r="I4046" s="11">
        <v>0</v>
      </c>
      <c r="J4046" s="11">
        <v>21</v>
      </c>
      <c r="K4046" s="11">
        <v>35.204434526999997</v>
      </c>
      <c r="L4046" s="11" t="s">
        <v>13</v>
      </c>
      <c r="M4046" s="11" t="s">
        <v>18</v>
      </c>
      <c r="N4046" s="11">
        <f t="shared" si="441"/>
        <v>1</v>
      </c>
      <c r="O4046" s="11">
        <f t="shared" si="442"/>
        <v>0</v>
      </c>
      <c r="P4046" s="11">
        <f t="shared" si="443"/>
        <v>0</v>
      </c>
      <c r="Q4046" s="11">
        <f t="shared" si="444"/>
        <v>0</v>
      </c>
      <c r="R4046" s="11">
        <f t="shared" si="445"/>
        <v>0</v>
      </c>
      <c r="S4046" s="11">
        <f t="shared" si="446"/>
        <v>1</v>
      </c>
      <c r="T4046" s="9">
        <f t="shared" si="447"/>
        <v>197.04446062</v>
      </c>
    </row>
    <row r="4047" spans="1:20" ht="15" customHeight="1" x14ac:dyDescent="0.75">
      <c r="A4047" s="10">
        <v>0</v>
      </c>
      <c r="B4047" s="11">
        <v>21200</v>
      </c>
      <c r="C4047" s="11">
        <v>85092</v>
      </c>
      <c r="D4047" s="11">
        <v>139345</v>
      </c>
      <c r="E4047" s="11">
        <v>9</v>
      </c>
      <c r="F4047" s="11">
        <v>0</v>
      </c>
      <c r="G4047" s="11">
        <v>1</v>
      </c>
      <c r="H4047" s="11">
        <v>87.645059470000007</v>
      </c>
      <c r="I4047" s="11">
        <v>3</v>
      </c>
      <c r="J4047" s="11">
        <v>14</v>
      </c>
      <c r="K4047" s="11">
        <v>42.138847669999997</v>
      </c>
      <c r="L4047" s="11" t="s">
        <v>20</v>
      </c>
      <c r="M4047" s="11" t="s">
        <v>14</v>
      </c>
      <c r="N4047" s="11">
        <f t="shared" si="441"/>
        <v>0</v>
      </c>
      <c r="O4047" s="11">
        <f t="shared" si="442"/>
        <v>0</v>
      </c>
      <c r="P4047" s="11">
        <f t="shared" si="443"/>
        <v>1</v>
      </c>
      <c r="Q4047" s="11">
        <f t="shared" si="444"/>
        <v>0</v>
      </c>
      <c r="R4047" s="11">
        <f t="shared" si="445"/>
        <v>0</v>
      </c>
      <c r="S4047" s="11">
        <f t="shared" si="446"/>
        <v>0</v>
      </c>
      <c r="T4047" s="9">
        <f t="shared" si="447"/>
        <v>0</v>
      </c>
    </row>
    <row r="4048" spans="1:20" ht="15" customHeight="1" x14ac:dyDescent="0.75">
      <c r="A4048" s="10">
        <v>0</v>
      </c>
      <c r="B4048" s="11">
        <v>21200</v>
      </c>
      <c r="C4048" s="11">
        <v>23088</v>
      </c>
      <c r="D4048" s="11">
        <v>56535</v>
      </c>
      <c r="E4048" s="11">
        <v>27</v>
      </c>
      <c r="F4048" s="11">
        <v>0</v>
      </c>
      <c r="G4048" s="11">
        <v>1</v>
      </c>
      <c r="H4048" s="11">
        <v>216.1560174</v>
      </c>
      <c r="I4048" s="11">
        <v>0</v>
      </c>
      <c r="J4048" s="11">
        <v>24</v>
      </c>
      <c r="K4048" s="11">
        <v>27.395233881999999</v>
      </c>
      <c r="L4048" s="11" t="s">
        <v>20</v>
      </c>
      <c r="M4048" s="11" t="s">
        <v>14</v>
      </c>
      <c r="N4048" s="11">
        <f t="shared" si="441"/>
        <v>0</v>
      </c>
      <c r="O4048" s="11">
        <f t="shared" si="442"/>
        <v>0</v>
      </c>
      <c r="P4048" s="11">
        <f t="shared" si="443"/>
        <v>1</v>
      </c>
      <c r="Q4048" s="11">
        <f t="shared" si="444"/>
        <v>0</v>
      </c>
      <c r="R4048" s="11">
        <f t="shared" si="445"/>
        <v>0</v>
      </c>
      <c r="S4048" s="11">
        <f t="shared" si="446"/>
        <v>0</v>
      </c>
      <c r="T4048" s="9">
        <f t="shared" si="447"/>
        <v>0</v>
      </c>
    </row>
    <row r="4049" spans="1:20" ht="15" customHeight="1" x14ac:dyDescent="0.75">
      <c r="A4049" s="10">
        <v>0</v>
      </c>
      <c r="B4049" s="11">
        <v>21200</v>
      </c>
      <c r="C4049" s="11">
        <v>103264</v>
      </c>
      <c r="D4049" s="11">
        <v>148968</v>
      </c>
      <c r="E4049" s="11">
        <v>8</v>
      </c>
      <c r="F4049" s="11">
        <v>0</v>
      </c>
      <c r="G4049" s="11">
        <v>0</v>
      </c>
      <c r="H4049" s="11">
        <v>161.85911856000001</v>
      </c>
      <c r="I4049" s="11">
        <v>1</v>
      </c>
      <c r="J4049" s="11">
        <v>22</v>
      </c>
      <c r="K4049" s="11">
        <v>34.548541270999998</v>
      </c>
      <c r="L4049" s="11" t="s">
        <v>13</v>
      </c>
      <c r="M4049" s="11" t="s">
        <v>18</v>
      </c>
      <c r="N4049" s="11">
        <f t="shared" si="441"/>
        <v>1</v>
      </c>
      <c r="O4049" s="11">
        <f t="shared" si="442"/>
        <v>0</v>
      </c>
      <c r="P4049" s="11">
        <f t="shared" si="443"/>
        <v>0</v>
      </c>
      <c r="Q4049" s="11">
        <f t="shared" si="444"/>
        <v>0</v>
      </c>
      <c r="R4049" s="11">
        <f t="shared" si="445"/>
        <v>0</v>
      </c>
      <c r="S4049" s="11">
        <f t="shared" si="446"/>
        <v>1</v>
      </c>
      <c r="T4049" s="9">
        <f t="shared" si="447"/>
        <v>161.85911856000001</v>
      </c>
    </row>
    <row r="4050" spans="1:20" ht="15" customHeight="1" x14ac:dyDescent="0.75">
      <c r="A4050" s="10">
        <v>0</v>
      </c>
      <c r="B4050" s="11">
        <v>21200</v>
      </c>
      <c r="C4050" s="11">
        <v>109747</v>
      </c>
      <c r="D4050" s="11">
        <v>174666</v>
      </c>
      <c r="E4050" s="11">
        <v>7</v>
      </c>
      <c r="F4050" s="11">
        <v>0</v>
      </c>
      <c r="G4050" s="11">
        <v>0</v>
      </c>
      <c r="H4050" s="11">
        <v>211.8072267</v>
      </c>
      <c r="I4050" s="11">
        <v>3</v>
      </c>
      <c r="J4050" s="11">
        <v>24</v>
      </c>
      <c r="K4050" s="11">
        <v>40.39483989</v>
      </c>
      <c r="L4050" s="11" t="s">
        <v>20</v>
      </c>
      <c r="M4050" s="11" t="s">
        <v>15</v>
      </c>
      <c r="N4050" s="11">
        <f t="shared" si="441"/>
        <v>0</v>
      </c>
      <c r="O4050" s="11">
        <f t="shared" si="442"/>
        <v>0</v>
      </c>
      <c r="P4050" s="11">
        <f t="shared" si="443"/>
        <v>0</v>
      </c>
      <c r="Q4050" s="11">
        <f t="shared" si="444"/>
        <v>1</v>
      </c>
      <c r="R4050" s="11">
        <f t="shared" si="445"/>
        <v>0</v>
      </c>
      <c r="S4050" s="11">
        <f t="shared" si="446"/>
        <v>0</v>
      </c>
      <c r="T4050" s="9">
        <f t="shared" si="447"/>
        <v>0</v>
      </c>
    </row>
    <row r="4051" spans="1:20" ht="15" customHeight="1" x14ac:dyDescent="0.75">
      <c r="A4051" s="10">
        <v>0</v>
      </c>
      <c r="B4051" s="11">
        <v>21200</v>
      </c>
      <c r="C4051" s="11">
        <v>70096</v>
      </c>
      <c r="D4051" s="11">
        <v>108632</v>
      </c>
      <c r="E4051" s="11">
        <v>4</v>
      </c>
      <c r="F4051" s="11">
        <v>0</v>
      </c>
      <c r="G4051" s="11">
        <v>0</v>
      </c>
      <c r="H4051" s="11">
        <v>200.01491752000001</v>
      </c>
      <c r="I4051" s="11">
        <v>1</v>
      </c>
      <c r="J4051" s="11">
        <v>13</v>
      </c>
      <c r="K4051" s="11">
        <v>29.641286442999998</v>
      </c>
      <c r="L4051" s="11" t="s">
        <v>13</v>
      </c>
      <c r="M4051" s="11" t="s">
        <v>14</v>
      </c>
      <c r="N4051" s="11">
        <f t="shared" si="441"/>
        <v>1</v>
      </c>
      <c r="O4051" s="11">
        <f t="shared" si="442"/>
        <v>0</v>
      </c>
      <c r="P4051" s="11">
        <f t="shared" si="443"/>
        <v>1</v>
      </c>
      <c r="Q4051" s="11">
        <f t="shared" si="444"/>
        <v>0</v>
      </c>
      <c r="R4051" s="11">
        <f t="shared" si="445"/>
        <v>0</v>
      </c>
      <c r="S4051" s="11">
        <f t="shared" si="446"/>
        <v>0</v>
      </c>
      <c r="T4051" s="9">
        <f t="shared" si="447"/>
        <v>200.01491752000001</v>
      </c>
    </row>
    <row r="4052" spans="1:20" ht="15" customHeight="1" x14ac:dyDescent="0.75">
      <c r="A4052" s="10">
        <v>0</v>
      </c>
      <c r="B4052" s="11">
        <v>21200</v>
      </c>
      <c r="C4052" s="11">
        <v>44097</v>
      </c>
      <c r="D4052" s="11">
        <v>64703</v>
      </c>
      <c r="E4052" s="11">
        <v>12</v>
      </c>
      <c r="F4052" s="11">
        <v>0</v>
      </c>
      <c r="G4052" s="11">
        <v>2</v>
      </c>
      <c r="H4052" s="11">
        <v>123.89394862</v>
      </c>
      <c r="I4052" s="11">
        <v>1</v>
      </c>
      <c r="J4052" s="11">
        <v>21</v>
      </c>
      <c r="K4052" s="11">
        <v>40.139231793999997</v>
      </c>
      <c r="L4052" s="11" t="s">
        <v>20</v>
      </c>
      <c r="M4052" s="11" t="s">
        <v>15</v>
      </c>
      <c r="N4052" s="11">
        <f t="shared" si="441"/>
        <v>0</v>
      </c>
      <c r="O4052" s="11">
        <f t="shared" si="442"/>
        <v>0</v>
      </c>
      <c r="P4052" s="11">
        <f t="shared" si="443"/>
        <v>0</v>
      </c>
      <c r="Q4052" s="11">
        <f t="shared" si="444"/>
        <v>1</v>
      </c>
      <c r="R4052" s="11">
        <f t="shared" si="445"/>
        <v>0</v>
      </c>
      <c r="S4052" s="11">
        <f t="shared" si="446"/>
        <v>0</v>
      </c>
      <c r="T4052" s="9">
        <f t="shared" si="447"/>
        <v>0</v>
      </c>
    </row>
    <row r="4053" spans="1:20" ht="15" customHeight="1" x14ac:dyDescent="0.75">
      <c r="A4053" s="10">
        <v>1</v>
      </c>
      <c r="B4053" s="11">
        <v>21200</v>
      </c>
      <c r="C4053" s="11">
        <v>69212</v>
      </c>
      <c r="D4053" s="11">
        <v>106273</v>
      </c>
      <c r="E4053" s="11">
        <v>12</v>
      </c>
      <c r="F4053" s="11">
        <v>0</v>
      </c>
      <c r="G4053" s="11">
        <v>1</v>
      </c>
      <c r="H4053" s="11">
        <v>97.231122799999994</v>
      </c>
      <c r="I4053" s="11">
        <v>0</v>
      </c>
      <c r="J4053" s="11">
        <v>22</v>
      </c>
      <c r="K4053" s="11">
        <v>18.114895829999998</v>
      </c>
      <c r="L4053" s="11" t="s">
        <v>20</v>
      </c>
      <c r="M4053" s="11" t="s">
        <v>18</v>
      </c>
      <c r="N4053" s="11">
        <f t="shared" si="441"/>
        <v>0</v>
      </c>
      <c r="O4053" s="11">
        <f t="shared" si="442"/>
        <v>0</v>
      </c>
      <c r="P4053" s="11">
        <f t="shared" si="443"/>
        <v>0</v>
      </c>
      <c r="Q4053" s="11">
        <f t="shared" si="444"/>
        <v>0</v>
      </c>
      <c r="R4053" s="11">
        <f t="shared" si="445"/>
        <v>0</v>
      </c>
      <c r="S4053" s="11">
        <f t="shared" si="446"/>
        <v>1</v>
      </c>
      <c r="T4053" s="9">
        <f t="shared" si="447"/>
        <v>0</v>
      </c>
    </row>
    <row r="4054" spans="1:20" ht="15" customHeight="1" x14ac:dyDescent="0.75">
      <c r="A4054" s="10">
        <v>0</v>
      </c>
      <c r="B4054" s="11">
        <v>21200</v>
      </c>
      <c r="C4054" s="11">
        <v>67272</v>
      </c>
      <c r="D4054" s="11">
        <v>107667</v>
      </c>
      <c r="E4054" s="11">
        <v>5</v>
      </c>
      <c r="F4054" s="11">
        <v>0</v>
      </c>
      <c r="G4054" s="11">
        <v>0</v>
      </c>
      <c r="H4054" s="11">
        <v>224.12044079</v>
      </c>
      <c r="I4054" s="11">
        <v>0</v>
      </c>
      <c r="J4054" s="11">
        <v>12</v>
      </c>
      <c r="K4054" s="11">
        <v>30.510532093999998</v>
      </c>
      <c r="L4054" s="11" t="s">
        <v>13</v>
      </c>
      <c r="M4054" s="11" t="s">
        <v>14</v>
      </c>
      <c r="N4054" s="11">
        <f t="shared" si="441"/>
        <v>1</v>
      </c>
      <c r="O4054" s="11">
        <f t="shared" si="442"/>
        <v>0</v>
      </c>
      <c r="P4054" s="11">
        <f t="shared" si="443"/>
        <v>1</v>
      </c>
      <c r="Q4054" s="11">
        <f t="shared" si="444"/>
        <v>0</v>
      </c>
      <c r="R4054" s="11">
        <f t="shared" si="445"/>
        <v>0</v>
      </c>
      <c r="S4054" s="11">
        <f t="shared" si="446"/>
        <v>0</v>
      </c>
      <c r="T4054" s="9">
        <f t="shared" si="447"/>
        <v>224.12044079</v>
      </c>
    </row>
    <row r="4055" spans="1:20" ht="15" customHeight="1" x14ac:dyDescent="0.75">
      <c r="A4055" s="10">
        <v>0</v>
      </c>
      <c r="B4055" s="11">
        <v>21200</v>
      </c>
      <c r="C4055" s="11">
        <v>62067</v>
      </c>
      <c r="D4055" s="11">
        <v>104579</v>
      </c>
      <c r="E4055" s="11">
        <v>13</v>
      </c>
      <c r="F4055" s="11">
        <v>0</v>
      </c>
      <c r="G4055" s="11">
        <v>0</v>
      </c>
      <c r="H4055" s="11">
        <v>143.36452964</v>
      </c>
      <c r="I4055" s="11">
        <v>0</v>
      </c>
      <c r="J4055" s="11">
        <v>14</v>
      </c>
      <c r="K4055" s="11">
        <v>36.107667395999997</v>
      </c>
      <c r="L4055" s="11" t="s">
        <v>13</v>
      </c>
      <c r="M4055" s="11" t="s">
        <v>15</v>
      </c>
      <c r="N4055" s="11">
        <f t="shared" si="441"/>
        <v>1</v>
      </c>
      <c r="O4055" s="11">
        <f t="shared" si="442"/>
        <v>0</v>
      </c>
      <c r="P4055" s="11">
        <f t="shared" si="443"/>
        <v>0</v>
      </c>
      <c r="Q4055" s="11">
        <f t="shared" si="444"/>
        <v>1</v>
      </c>
      <c r="R4055" s="11">
        <f t="shared" si="445"/>
        <v>0</v>
      </c>
      <c r="S4055" s="11">
        <f t="shared" si="446"/>
        <v>0</v>
      </c>
      <c r="T4055" s="9">
        <f t="shared" si="447"/>
        <v>143.36452964</v>
      </c>
    </row>
    <row r="4056" spans="1:20" ht="15" customHeight="1" x14ac:dyDescent="0.75">
      <c r="A4056" s="10">
        <v>1</v>
      </c>
      <c r="B4056" s="11">
        <v>21200</v>
      </c>
      <c r="C4056" s="11">
        <v>70000</v>
      </c>
      <c r="D4056" s="11">
        <v>101250</v>
      </c>
      <c r="E4056" s="11">
        <v>1</v>
      </c>
      <c r="F4056" s="11">
        <v>1</v>
      </c>
      <c r="G4056" s="11">
        <v>0</v>
      </c>
      <c r="H4056" s="11">
        <v>43.6</v>
      </c>
      <c r="I4056" s="11">
        <v>7</v>
      </c>
      <c r="J4056" s="11">
        <v>49</v>
      </c>
      <c r="K4056" s="11"/>
      <c r="L4056" s="11" t="s">
        <v>20</v>
      </c>
      <c r="M4056" s="11" t="s">
        <v>14</v>
      </c>
      <c r="N4056" s="11">
        <f t="shared" si="441"/>
        <v>0</v>
      </c>
      <c r="O4056" s="11">
        <f t="shared" si="442"/>
        <v>0</v>
      </c>
      <c r="P4056" s="11">
        <f t="shared" si="443"/>
        <v>1</v>
      </c>
      <c r="Q4056" s="11">
        <f t="shared" si="444"/>
        <v>0</v>
      </c>
      <c r="R4056" s="11">
        <f t="shared" si="445"/>
        <v>0</v>
      </c>
      <c r="S4056" s="11">
        <f t="shared" si="446"/>
        <v>0</v>
      </c>
      <c r="T4056" s="9">
        <f t="shared" si="447"/>
        <v>0</v>
      </c>
    </row>
    <row r="4057" spans="1:20" ht="15" customHeight="1" x14ac:dyDescent="0.75">
      <c r="A4057" s="10">
        <v>0</v>
      </c>
      <c r="B4057" s="11">
        <v>21200</v>
      </c>
      <c r="C4057" s="11">
        <v>84117</v>
      </c>
      <c r="D4057" s="11">
        <v>118884</v>
      </c>
      <c r="E4057" s="11">
        <v>9</v>
      </c>
      <c r="F4057" s="11">
        <v>0</v>
      </c>
      <c r="G4057" s="11">
        <v>0</v>
      </c>
      <c r="H4057" s="11">
        <v>302.20690049000001</v>
      </c>
      <c r="I4057" s="11">
        <v>2</v>
      </c>
      <c r="J4057" s="11">
        <v>16</v>
      </c>
      <c r="K4057" s="11">
        <v>36.190524263999997</v>
      </c>
      <c r="L4057" s="11" t="s">
        <v>20</v>
      </c>
      <c r="M4057" s="11" t="s">
        <v>14</v>
      </c>
      <c r="N4057" s="11">
        <f t="shared" si="441"/>
        <v>0</v>
      </c>
      <c r="O4057" s="11">
        <f t="shared" si="442"/>
        <v>0</v>
      </c>
      <c r="P4057" s="11">
        <f t="shared" si="443"/>
        <v>1</v>
      </c>
      <c r="Q4057" s="11">
        <f t="shared" si="444"/>
        <v>0</v>
      </c>
      <c r="R4057" s="11">
        <f t="shared" si="445"/>
        <v>0</v>
      </c>
      <c r="S4057" s="11">
        <f t="shared" si="446"/>
        <v>0</v>
      </c>
      <c r="T4057" s="9">
        <f t="shared" si="447"/>
        <v>0</v>
      </c>
    </row>
    <row r="4058" spans="1:20" ht="15" customHeight="1" x14ac:dyDescent="0.75">
      <c r="A4058" s="10">
        <v>0</v>
      </c>
      <c r="B4058" s="11">
        <v>21200</v>
      </c>
      <c r="C4058" s="11">
        <v>48273</v>
      </c>
      <c r="D4058" s="11">
        <v>71102</v>
      </c>
      <c r="E4058" s="11">
        <v>7</v>
      </c>
      <c r="F4058" s="11">
        <v>0</v>
      </c>
      <c r="G4058" s="11">
        <v>0</v>
      </c>
      <c r="H4058" s="11">
        <v>73.303097452000003</v>
      </c>
      <c r="I4058" s="11">
        <v>2</v>
      </c>
      <c r="J4058" s="11">
        <v>19</v>
      </c>
      <c r="K4058" s="11">
        <v>34.659259929000001</v>
      </c>
      <c r="L4058" s="11" t="s">
        <v>20</v>
      </c>
      <c r="M4058" s="11" t="s">
        <v>14</v>
      </c>
      <c r="N4058" s="11">
        <f t="shared" si="441"/>
        <v>0</v>
      </c>
      <c r="O4058" s="11">
        <f t="shared" si="442"/>
        <v>0</v>
      </c>
      <c r="P4058" s="11">
        <f t="shared" si="443"/>
        <v>1</v>
      </c>
      <c r="Q4058" s="11">
        <f t="shared" si="444"/>
        <v>0</v>
      </c>
      <c r="R4058" s="11">
        <f t="shared" si="445"/>
        <v>0</v>
      </c>
      <c r="S4058" s="11">
        <f t="shared" si="446"/>
        <v>0</v>
      </c>
      <c r="T4058" s="9">
        <f t="shared" si="447"/>
        <v>0</v>
      </c>
    </row>
    <row r="4059" spans="1:20" ht="15" customHeight="1" x14ac:dyDescent="0.75">
      <c r="A4059" s="10">
        <v>0</v>
      </c>
      <c r="B4059" s="11">
        <v>21200</v>
      </c>
      <c r="C4059" s="11">
        <v>70400</v>
      </c>
      <c r="D4059" s="11">
        <v>96999</v>
      </c>
      <c r="E4059" s="11">
        <v>14</v>
      </c>
      <c r="F4059" s="11">
        <v>0</v>
      </c>
      <c r="G4059" s="11">
        <v>0</v>
      </c>
      <c r="H4059" s="11">
        <v>135.26453705</v>
      </c>
      <c r="I4059" s="11">
        <v>0</v>
      </c>
      <c r="J4059" s="11">
        <v>13</v>
      </c>
      <c r="K4059" s="11">
        <v>38.823169630999999</v>
      </c>
      <c r="L4059" s="11" t="s">
        <v>13</v>
      </c>
      <c r="M4059" s="11" t="s">
        <v>15</v>
      </c>
      <c r="N4059" s="11">
        <f t="shared" si="441"/>
        <v>1</v>
      </c>
      <c r="O4059" s="11">
        <f t="shared" si="442"/>
        <v>0</v>
      </c>
      <c r="P4059" s="11">
        <f t="shared" si="443"/>
        <v>0</v>
      </c>
      <c r="Q4059" s="11">
        <f t="shared" si="444"/>
        <v>1</v>
      </c>
      <c r="R4059" s="11">
        <f t="shared" si="445"/>
        <v>0</v>
      </c>
      <c r="S4059" s="11">
        <f t="shared" si="446"/>
        <v>0</v>
      </c>
      <c r="T4059" s="9">
        <f t="shared" si="447"/>
        <v>135.26453705</v>
      </c>
    </row>
    <row r="4060" spans="1:20" ht="15" customHeight="1" x14ac:dyDescent="0.75">
      <c r="A4060" s="10">
        <v>0</v>
      </c>
      <c r="B4060" s="11">
        <v>21200</v>
      </c>
      <c r="C4060" s="11">
        <v>55203</v>
      </c>
      <c r="D4060" s="11">
        <v>90639</v>
      </c>
      <c r="E4060" s="11">
        <v>17</v>
      </c>
      <c r="F4060" s="11">
        <v>0</v>
      </c>
      <c r="G4060" s="11">
        <v>0</v>
      </c>
      <c r="H4060" s="11">
        <v>196.93374861999999</v>
      </c>
      <c r="I4060" s="11">
        <v>1</v>
      </c>
      <c r="J4060" s="11">
        <v>21</v>
      </c>
      <c r="K4060" s="11">
        <v>32.913874116000002</v>
      </c>
      <c r="L4060" s="11" t="s">
        <v>20</v>
      </c>
      <c r="M4060" s="11" t="s">
        <v>14</v>
      </c>
      <c r="N4060" s="11">
        <f t="shared" si="441"/>
        <v>0</v>
      </c>
      <c r="O4060" s="11">
        <f t="shared" si="442"/>
        <v>0</v>
      </c>
      <c r="P4060" s="11">
        <f t="shared" si="443"/>
        <v>1</v>
      </c>
      <c r="Q4060" s="11">
        <f t="shared" si="444"/>
        <v>0</v>
      </c>
      <c r="R4060" s="11">
        <f t="shared" si="445"/>
        <v>0</v>
      </c>
      <c r="S4060" s="11">
        <f t="shared" si="446"/>
        <v>0</v>
      </c>
      <c r="T4060" s="9">
        <f t="shared" si="447"/>
        <v>0</v>
      </c>
    </row>
    <row r="4061" spans="1:20" ht="15" customHeight="1" x14ac:dyDescent="0.75">
      <c r="A4061" s="10">
        <v>0</v>
      </c>
      <c r="B4061" s="11">
        <v>21200</v>
      </c>
      <c r="C4061" s="11">
        <v>63093</v>
      </c>
      <c r="D4061" s="11">
        <v>101789</v>
      </c>
      <c r="E4061" s="11">
        <v>18</v>
      </c>
      <c r="F4061" s="11">
        <v>0</v>
      </c>
      <c r="G4061" s="11">
        <v>0</v>
      </c>
      <c r="H4061" s="11">
        <v>623.45620883000004</v>
      </c>
      <c r="I4061" s="11">
        <v>1</v>
      </c>
      <c r="J4061" s="11">
        <v>24</v>
      </c>
      <c r="K4061" s="11">
        <v>19.414587953000002</v>
      </c>
      <c r="L4061" s="11" t="s">
        <v>13</v>
      </c>
      <c r="M4061" s="11" t="s">
        <v>18</v>
      </c>
      <c r="N4061" s="11">
        <f t="shared" si="441"/>
        <v>1</v>
      </c>
      <c r="O4061" s="11">
        <f t="shared" si="442"/>
        <v>0</v>
      </c>
      <c r="P4061" s="11">
        <f t="shared" si="443"/>
        <v>0</v>
      </c>
      <c r="Q4061" s="11">
        <f t="shared" si="444"/>
        <v>0</v>
      </c>
      <c r="R4061" s="11">
        <f t="shared" si="445"/>
        <v>0</v>
      </c>
      <c r="S4061" s="11">
        <f t="shared" si="446"/>
        <v>1</v>
      </c>
      <c r="T4061" s="9">
        <f t="shared" si="447"/>
        <v>623.45620883000004</v>
      </c>
    </row>
    <row r="4062" spans="1:20" ht="15" customHeight="1" x14ac:dyDescent="0.75">
      <c r="A4062" s="10">
        <v>0</v>
      </c>
      <c r="B4062" s="11">
        <v>21200</v>
      </c>
      <c r="C4062" s="11">
        <v>91759</v>
      </c>
      <c r="D4062" s="11">
        <v>95165</v>
      </c>
      <c r="E4062" s="11">
        <v>2</v>
      </c>
      <c r="F4062" s="11">
        <v>0</v>
      </c>
      <c r="G4062" s="11">
        <v>0</v>
      </c>
      <c r="H4062" s="11">
        <v>106.83573269999999</v>
      </c>
      <c r="I4062" s="11">
        <v>0</v>
      </c>
      <c r="J4062" s="11">
        <v>19</v>
      </c>
      <c r="K4062" s="11">
        <v>34.216689168999999</v>
      </c>
      <c r="L4062" s="11" t="s">
        <v>20</v>
      </c>
      <c r="M4062" s="11" t="s">
        <v>18</v>
      </c>
      <c r="N4062" s="11">
        <f t="shared" si="441"/>
        <v>0</v>
      </c>
      <c r="O4062" s="11">
        <f t="shared" si="442"/>
        <v>0</v>
      </c>
      <c r="P4062" s="11">
        <f t="shared" si="443"/>
        <v>0</v>
      </c>
      <c r="Q4062" s="11">
        <f t="shared" si="444"/>
        <v>0</v>
      </c>
      <c r="R4062" s="11">
        <f t="shared" si="445"/>
        <v>0</v>
      </c>
      <c r="S4062" s="11">
        <f t="shared" si="446"/>
        <v>1</v>
      </c>
      <c r="T4062" s="9">
        <f t="shared" si="447"/>
        <v>0</v>
      </c>
    </row>
    <row r="4063" spans="1:20" ht="15" customHeight="1" x14ac:dyDescent="0.75">
      <c r="A4063" s="10">
        <v>0</v>
      </c>
      <c r="B4063" s="11">
        <v>21200</v>
      </c>
      <c r="C4063" s="11">
        <v>113648</v>
      </c>
      <c r="D4063" s="11">
        <v>145650</v>
      </c>
      <c r="E4063" s="11">
        <v>11</v>
      </c>
      <c r="F4063" s="11">
        <v>0</v>
      </c>
      <c r="G4063" s="11">
        <v>1</v>
      </c>
      <c r="H4063" s="11">
        <v>231.01924428000001</v>
      </c>
      <c r="I4063" s="11">
        <v>0</v>
      </c>
      <c r="J4063" s="11">
        <v>24</v>
      </c>
      <c r="K4063" s="11">
        <v>41.559303671000002</v>
      </c>
      <c r="L4063" s="11" t="s">
        <v>20</v>
      </c>
      <c r="M4063" s="11" t="s">
        <v>15</v>
      </c>
      <c r="N4063" s="11">
        <f t="shared" si="441"/>
        <v>0</v>
      </c>
      <c r="O4063" s="11">
        <f t="shared" si="442"/>
        <v>0</v>
      </c>
      <c r="P4063" s="11">
        <f t="shared" si="443"/>
        <v>0</v>
      </c>
      <c r="Q4063" s="11">
        <f t="shared" si="444"/>
        <v>1</v>
      </c>
      <c r="R4063" s="11">
        <f t="shared" si="445"/>
        <v>0</v>
      </c>
      <c r="S4063" s="11">
        <f t="shared" si="446"/>
        <v>0</v>
      </c>
      <c r="T4063" s="9">
        <f t="shared" si="447"/>
        <v>0</v>
      </c>
    </row>
    <row r="4064" spans="1:20" ht="15" customHeight="1" x14ac:dyDescent="0.75">
      <c r="A4064" s="10">
        <v>0</v>
      </c>
      <c r="B4064" s="11">
        <v>21300</v>
      </c>
      <c r="C4064" s="11">
        <v>133942</v>
      </c>
      <c r="D4064" s="11">
        <v>282972</v>
      </c>
      <c r="E4064" s="11">
        <v>3</v>
      </c>
      <c r="F4064" s="11">
        <v>0</v>
      </c>
      <c r="G4064" s="11">
        <v>0</v>
      </c>
      <c r="H4064" s="11">
        <v>197.14819052999999</v>
      </c>
      <c r="I4064" s="11">
        <v>0</v>
      </c>
      <c r="J4064" s="11">
        <v>15</v>
      </c>
      <c r="K4064" s="11">
        <v>30.545400666999999</v>
      </c>
      <c r="L4064" s="11" t="s">
        <v>13</v>
      </c>
      <c r="M4064" s="11" t="s">
        <v>17</v>
      </c>
      <c r="N4064" s="11">
        <f t="shared" si="441"/>
        <v>1</v>
      </c>
      <c r="O4064" s="11">
        <f t="shared" si="442"/>
        <v>1</v>
      </c>
      <c r="P4064" s="11">
        <f t="shared" si="443"/>
        <v>0</v>
      </c>
      <c r="Q4064" s="11">
        <f t="shared" si="444"/>
        <v>0</v>
      </c>
      <c r="R4064" s="11">
        <f t="shared" si="445"/>
        <v>0</v>
      </c>
      <c r="S4064" s="11">
        <f t="shared" si="446"/>
        <v>0</v>
      </c>
      <c r="T4064" s="9">
        <f t="shared" si="447"/>
        <v>197.14819052999999</v>
      </c>
    </row>
    <row r="4065" spans="1:20" ht="15" customHeight="1" x14ac:dyDescent="0.75">
      <c r="A4065" s="10">
        <v>0</v>
      </c>
      <c r="B4065" s="11">
        <v>21300</v>
      </c>
      <c r="C4065" s="11">
        <v>58209</v>
      </c>
      <c r="D4065" s="11">
        <v>84200</v>
      </c>
      <c r="E4065" s="11">
        <v>18</v>
      </c>
      <c r="F4065" s="11">
        <v>0</v>
      </c>
      <c r="G4065" s="11">
        <v>0</v>
      </c>
      <c r="H4065" s="11">
        <v>212.93229769999999</v>
      </c>
      <c r="I4065" s="11">
        <v>0</v>
      </c>
      <c r="J4065" s="11">
        <v>22</v>
      </c>
      <c r="K4065" s="11">
        <v>33.033146414000001</v>
      </c>
      <c r="L4065" s="11" t="s">
        <v>20</v>
      </c>
      <c r="M4065" s="11" t="s">
        <v>14</v>
      </c>
      <c r="N4065" s="11">
        <f t="shared" si="441"/>
        <v>0</v>
      </c>
      <c r="O4065" s="11">
        <f t="shared" si="442"/>
        <v>0</v>
      </c>
      <c r="P4065" s="11">
        <f t="shared" si="443"/>
        <v>1</v>
      </c>
      <c r="Q4065" s="11">
        <f t="shared" si="444"/>
        <v>0</v>
      </c>
      <c r="R4065" s="11">
        <f t="shared" si="445"/>
        <v>0</v>
      </c>
      <c r="S4065" s="11">
        <f t="shared" si="446"/>
        <v>0</v>
      </c>
      <c r="T4065" s="9">
        <f t="shared" si="447"/>
        <v>0</v>
      </c>
    </row>
    <row r="4066" spans="1:20" ht="15" customHeight="1" x14ac:dyDescent="0.75">
      <c r="A4066" s="10">
        <v>0</v>
      </c>
      <c r="B4066" s="11">
        <v>21300</v>
      </c>
      <c r="C4066" s="11">
        <v>63263</v>
      </c>
      <c r="D4066" s="11">
        <v>94180</v>
      </c>
      <c r="E4066" s="11">
        <v>1</v>
      </c>
      <c r="F4066" s="11">
        <v>0</v>
      </c>
      <c r="G4066" s="11">
        <v>0</v>
      </c>
      <c r="H4066" s="11">
        <v>138.34845525</v>
      </c>
      <c r="I4066" s="11">
        <v>1</v>
      </c>
      <c r="J4066" s="11">
        <v>22</v>
      </c>
      <c r="K4066" s="11">
        <v>35.549295096999998</v>
      </c>
      <c r="L4066" s="11" t="s">
        <v>20</v>
      </c>
      <c r="M4066" s="11" t="s">
        <v>15</v>
      </c>
      <c r="N4066" s="11">
        <f t="shared" si="441"/>
        <v>0</v>
      </c>
      <c r="O4066" s="11">
        <f t="shared" si="442"/>
        <v>0</v>
      </c>
      <c r="P4066" s="11">
        <f t="shared" si="443"/>
        <v>0</v>
      </c>
      <c r="Q4066" s="11">
        <f t="shared" si="444"/>
        <v>1</v>
      </c>
      <c r="R4066" s="11">
        <f t="shared" si="445"/>
        <v>0</v>
      </c>
      <c r="S4066" s="11">
        <f t="shared" si="446"/>
        <v>0</v>
      </c>
      <c r="T4066" s="9">
        <f t="shared" si="447"/>
        <v>0</v>
      </c>
    </row>
    <row r="4067" spans="1:20" ht="15" customHeight="1" x14ac:dyDescent="0.75">
      <c r="A4067" s="10">
        <v>0</v>
      </c>
      <c r="B4067" s="11">
        <v>21300</v>
      </c>
      <c r="C4067" s="11">
        <v>104000</v>
      </c>
      <c r="D4067" s="11">
        <v>155250</v>
      </c>
      <c r="E4067" s="11">
        <v>16</v>
      </c>
      <c r="F4067" s="11">
        <v>0</v>
      </c>
      <c r="G4067" s="11">
        <v>0</v>
      </c>
      <c r="H4067" s="11">
        <v>185.7</v>
      </c>
      <c r="I4067" s="11">
        <v>0</v>
      </c>
      <c r="J4067" s="11">
        <v>26</v>
      </c>
      <c r="K4067" s="11"/>
      <c r="L4067" s="11" t="s">
        <v>20</v>
      </c>
      <c r="M4067" s="11" t="s">
        <v>17</v>
      </c>
      <c r="N4067" s="11">
        <f t="shared" si="441"/>
        <v>0</v>
      </c>
      <c r="O4067" s="11">
        <f t="shared" si="442"/>
        <v>1</v>
      </c>
      <c r="P4067" s="11">
        <f t="shared" si="443"/>
        <v>0</v>
      </c>
      <c r="Q4067" s="11">
        <f t="shared" si="444"/>
        <v>0</v>
      </c>
      <c r="R4067" s="11">
        <f t="shared" si="445"/>
        <v>0</v>
      </c>
      <c r="S4067" s="11">
        <f t="shared" si="446"/>
        <v>0</v>
      </c>
      <c r="T4067" s="9">
        <f t="shared" si="447"/>
        <v>0</v>
      </c>
    </row>
    <row r="4068" spans="1:20" ht="15" customHeight="1" x14ac:dyDescent="0.75">
      <c r="A4068" s="10">
        <v>0</v>
      </c>
      <c r="B4068" s="11">
        <v>21300</v>
      </c>
      <c r="C4068" s="11">
        <v>134578</v>
      </c>
      <c r="D4068" s="11">
        <v>176968</v>
      </c>
      <c r="E4068" s="11">
        <v>25</v>
      </c>
      <c r="F4068" s="11"/>
      <c r="G4068" s="11">
        <v>5</v>
      </c>
      <c r="H4068" s="11">
        <v>334.06591692000001</v>
      </c>
      <c r="I4068" s="11">
        <v>0</v>
      </c>
      <c r="J4068" s="11">
        <v>27</v>
      </c>
      <c r="K4068" s="11">
        <v>31.875771087</v>
      </c>
      <c r="L4068" s="11"/>
      <c r="M4068" s="11" t="s">
        <v>17</v>
      </c>
      <c r="N4068" s="11">
        <f t="shared" si="441"/>
        <v>0</v>
      </c>
      <c r="O4068" s="11">
        <f t="shared" si="442"/>
        <v>1</v>
      </c>
      <c r="P4068" s="11">
        <f t="shared" si="443"/>
        <v>0</v>
      </c>
      <c r="Q4068" s="11">
        <f t="shared" si="444"/>
        <v>0</v>
      </c>
      <c r="R4068" s="11">
        <f t="shared" si="445"/>
        <v>0</v>
      </c>
      <c r="S4068" s="11">
        <f t="shared" si="446"/>
        <v>0</v>
      </c>
      <c r="T4068" s="9">
        <f t="shared" si="447"/>
        <v>0</v>
      </c>
    </row>
    <row r="4069" spans="1:20" ht="15" customHeight="1" x14ac:dyDescent="0.75">
      <c r="A4069" s="10">
        <v>0</v>
      </c>
      <c r="B4069" s="11">
        <v>21300</v>
      </c>
      <c r="C4069" s="11">
        <v>56729</v>
      </c>
      <c r="D4069" s="11">
        <v>114643</v>
      </c>
      <c r="E4069" s="11">
        <v>14</v>
      </c>
      <c r="F4069" s="11">
        <v>0</v>
      </c>
      <c r="G4069" s="11">
        <v>3</v>
      </c>
      <c r="H4069" s="11">
        <v>276.17016697999998</v>
      </c>
      <c r="I4069" s="11">
        <v>1</v>
      </c>
      <c r="J4069" s="11">
        <v>36</v>
      </c>
      <c r="K4069" s="11">
        <v>25.830883226000001</v>
      </c>
      <c r="L4069" s="11" t="s">
        <v>20</v>
      </c>
      <c r="M4069" s="11" t="s">
        <v>18</v>
      </c>
      <c r="N4069" s="11">
        <f t="shared" si="441"/>
        <v>0</v>
      </c>
      <c r="O4069" s="11">
        <f t="shared" si="442"/>
        <v>0</v>
      </c>
      <c r="P4069" s="11">
        <f t="shared" si="443"/>
        <v>0</v>
      </c>
      <c r="Q4069" s="11">
        <f t="shared" si="444"/>
        <v>0</v>
      </c>
      <c r="R4069" s="11">
        <f t="shared" si="445"/>
        <v>0</v>
      </c>
      <c r="S4069" s="11">
        <f t="shared" si="446"/>
        <v>1</v>
      </c>
      <c r="T4069" s="9">
        <f t="shared" si="447"/>
        <v>0</v>
      </c>
    </row>
    <row r="4070" spans="1:20" ht="15" customHeight="1" x14ac:dyDescent="0.75">
      <c r="A4070" s="10">
        <v>0</v>
      </c>
      <c r="B4070" s="11">
        <v>21300</v>
      </c>
      <c r="C4070" s="11">
        <v>107012</v>
      </c>
      <c r="D4070" s="11">
        <v>159949</v>
      </c>
      <c r="E4070" s="11">
        <v>15</v>
      </c>
      <c r="F4070" s="11">
        <v>0</v>
      </c>
      <c r="G4070" s="11">
        <v>0</v>
      </c>
      <c r="H4070" s="11">
        <v>166.08298277</v>
      </c>
      <c r="I4070" s="11">
        <v>0</v>
      </c>
      <c r="J4070" s="11">
        <v>26</v>
      </c>
      <c r="K4070" s="11">
        <v>33.355382667999997</v>
      </c>
      <c r="L4070" s="11" t="s">
        <v>20</v>
      </c>
      <c r="M4070" s="11" t="s">
        <v>17</v>
      </c>
      <c r="N4070" s="11">
        <f t="shared" si="441"/>
        <v>0</v>
      </c>
      <c r="O4070" s="11">
        <f t="shared" si="442"/>
        <v>1</v>
      </c>
      <c r="P4070" s="11">
        <f t="shared" si="443"/>
        <v>0</v>
      </c>
      <c r="Q4070" s="11">
        <f t="shared" si="444"/>
        <v>0</v>
      </c>
      <c r="R4070" s="11">
        <f t="shared" si="445"/>
        <v>0</v>
      </c>
      <c r="S4070" s="11">
        <f t="shared" si="446"/>
        <v>0</v>
      </c>
      <c r="T4070" s="9">
        <f t="shared" si="447"/>
        <v>0</v>
      </c>
    </row>
    <row r="4071" spans="1:20" ht="15" customHeight="1" x14ac:dyDescent="0.75">
      <c r="A4071" s="10">
        <v>0</v>
      </c>
      <c r="B4071" s="11">
        <v>21300</v>
      </c>
      <c r="C4071" s="11">
        <v>145324</v>
      </c>
      <c r="D4071" s="11">
        <v>179995</v>
      </c>
      <c r="E4071" s="11">
        <v>5</v>
      </c>
      <c r="F4071" s="11"/>
      <c r="G4071" s="11"/>
      <c r="H4071" s="11">
        <v>199.47673517000001</v>
      </c>
      <c r="I4071" s="11">
        <v>5</v>
      </c>
      <c r="J4071" s="11">
        <v>42</v>
      </c>
      <c r="K4071" s="11">
        <v>39.839640135000003</v>
      </c>
      <c r="L4071" s="11" t="s">
        <v>20</v>
      </c>
      <c r="M4071" s="11" t="s">
        <v>18</v>
      </c>
      <c r="N4071" s="11">
        <f t="shared" si="441"/>
        <v>0</v>
      </c>
      <c r="O4071" s="11">
        <f t="shared" si="442"/>
        <v>0</v>
      </c>
      <c r="P4071" s="11">
        <f t="shared" si="443"/>
        <v>0</v>
      </c>
      <c r="Q4071" s="11">
        <f t="shared" si="444"/>
        <v>0</v>
      </c>
      <c r="R4071" s="11">
        <f t="shared" si="445"/>
        <v>0</v>
      </c>
      <c r="S4071" s="11">
        <f t="shared" si="446"/>
        <v>1</v>
      </c>
      <c r="T4071" s="9">
        <f t="shared" si="447"/>
        <v>0</v>
      </c>
    </row>
    <row r="4072" spans="1:20" ht="15" customHeight="1" x14ac:dyDescent="0.75">
      <c r="A4072" s="10">
        <v>0</v>
      </c>
      <c r="B4072" s="11">
        <v>21300</v>
      </c>
      <c r="C4072" s="11">
        <v>185874</v>
      </c>
      <c r="D4072" s="11">
        <v>235968</v>
      </c>
      <c r="E4072" s="11">
        <v>3</v>
      </c>
      <c r="F4072" s="11">
        <v>0</v>
      </c>
      <c r="G4072" s="11">
        <v>0</v>
      </c>
      <c r="H4072" s="11">
        <v>291.81953877000001</v>
      </c>
      <c r="I4072" s="11">
        <v>1</v>
      </c>
      <c r="J4072" s="11">
        <v>26</v>
      </c>
      <c r="K4072" s="11">
        <v>36.993649951999998</v>
      </c>
      <c r="L4072" s="11" t="s">
        <v>20</v>
      </c>
      <c r="M4072" s="11" t="s">
        <v>18</v>
      </c>
      <c r="N4072" s="11">
        <f t="shared" si="441"/>
        <v>0</v>
      </c>
      <c r="O4072" s="11">
        <f t="shared" si="442"/>
        <v>0</v>
      </c>
      <c r="P4072" s="11">
        <f t="shared" si="443"/>
        <v>0</v>
      </c>
      <c r="Q4072" s="11">
        <f t="shared" si="444"/>
        <v>0</v>
      </c>
      <c r="R4072" s="11">
        <f t="shared" si="445"/>
        <v>0</v>
      </c>
      <c r="S4072" s="11">
        <f t="shared" si="446"/>
        <v>1</v>
      </c>
      <c r="T4072" s="9">
        <f t="shared" si="447"/>
        <v>0</v>
      </c>
    </row>
    <row r="4073" spans="1:20" ht="15" customHeight="1" x14ac:dyDescent="0.75">
      <c r="A4073" s="10">
        <v>0</v>
      </c>
      <c r="B4073" s="11">
        <v>21300</v>
      </c>
      <c r="C4073" s="11">
        <v>28463</v>
      </c>
      <c r="D4073" s="11">
        <v>47537</v>
      </c>
      <c r="E4073" s="11">
        <v>1</v>
      </c>
      <c r="F4073" s="11"/>
      <c r="G4073" s="11"/>
      <c r="H4073" s="11">
        <v>317.30062509999999</v>
      </c>
      <c r="I4073" s="11"/>
      <c r="J4073" s="11">
        <v>24</v>
      </c>
      <c r="K4073" s="11">
        <v>37.171638545</v>
      </c>
      <c r="L4073" s="11" t="s">
        <v>20</v>
      </c>
      <c r="M4073" s="11" t="s">
        <v>14</v>
      </c>
      <c r="N4073" s="11">
        <f t="shared" si="441"/>
        <v>0</v>
      </c>
      <c r="O4073" s="11">
        <f t="shared" si="442"/>
        <v>0</v>
      </c>
      <c r="P4073" s="11">
        <f t="shared" si="443"/>
        <v>1</v>
      </c>
      <c r="Q4073" s="11">
        <f t="shared" si="444"/>
        <v>0</v>
      </c>
      <c r="R4073" s="11">
        <f t="shared" si="445"/>
        <v>0</v>
      </c>
      <c r="S4073" s="11">
        <f t="shared" si="446"/>
        <v>0</v>
      </c>
      <c r="T4073" s="9">
        <f t="shared" si="447"/>
        <v>0</v>
      </c>
    </row>
    <row r="4074" spans="1:20" ht="15" customHeight="1" x14ac:dyDescent="0.75">
      <c r="A4074" s="10">
        <v>0</v>
      </c>
      <c r="B4074" s="11">
        <v>21300</v>
      </c>
      <c r="C4074" s="11">
        <v>99613</v>
      </c>
      <c r="D4074" s="11">
        <v>147991</v>
      </c>
      <c r="E4074" s="11"/>
      <c r="F4074" s="11"/>
      <c r="G4074" s="11"/>
      <c r="H4074" s="11"/>
      <c r="I4074" s="11"/>
      <c r="J4074" s="11"/>
      <c r="K4074" s="11">
        <v>38.497560593000003</v>
      </c>
      <c r="L4074" s="11" t="s">
        <v>13</v>
      </c>
      <c r="M4074" s="11"/>
      <c r="N4074" s="11">
        <f t="shared" si="441"/>
        <v>1</v>
      </c>
      <c r="O4074" s="11">
        <f t="shared" si="442"/>
        <v>0</v>
      </c>
      <c r="P4074" s="11">
        <f t="shared" si="443"/>
        <v>0</v>
      </c>
      <c r="Q4074" s="11">
        <f t="shared" si="444"/>
        <v>0</v>
      </c>
      <c r="R4074" s="11">
        <f t="shared" si="445"/>
        <v>0</v>
      </c>
      <c r="S4074" s="11">
        <f t="shared" si="446"/>
        <v>0</v>
      </c>
      <c r="T4074" s="9">
        <f t="shared" si="447"/>
        <v>0</v>
      </c>
    </row>
    <row r="4075" spans="1:20" ht="15" customHeight="1" x14ac:dyDescent="0.75">
      <c r="A4075" s="10">
        <v>0</v>
      </c>
      <c r="B4075" s="11">
        <v>21300</v>
      </c>
      <c r="C4075" s="11">
        <v>67282</v>
      </c>
      <c r="D4075" s="11">
        <v>86861</v>
      </c>
      <c r="E4075" s="11">
        <v>4</v>
      </c>
      <c r="F4075" s="11"/>
      <c r="G4075" s="11"/>
      <c r="H4075" s="11">
        <v>173.79250726000001</v>
      </c>
      <c r="I4075" s="11"/>
      <c r="J4075" s="11">
        <v>15</v>
      </c>
      <c r="K4075" s="11">
        <v>37.364528825999997</v>
      </c>
      <c r="L4075" s="11" t="s">
        <v>20</v>
      </c>
      <c r="M4075" s="11" t="s">
        <v>15</v>
      </c>
      <c r="N4075" s="11">
        <f t="shared" si="441"/>
        <v>0</v>
      </c>
      <c r="O4075" s="11">
        <f t="shared" si="442"/>
        <v>0</v>
      </c>
      <c r="P4075" s="11">
        <f t="shared" si="443"/>
        <v>0</v>
      </c>
      <c r="Q4075" s="11">
        <f t="shared" si="444"/>
        <v>1</v>
      </c>
      <c r="R4075" s="11">
        <f t="shared" si="445"/>
        <v>0</v>
      </c>
      <c r="S4075" s="11">
        <f t="shared" si="446"/>
        <v>0</v>
      </c>
      <c r="T4075" s="9">
        <f t="shared" si="447"/>
        <v>0</v>
      </c>
    </row>
    <row r="4076" spans="1:20" ht="15" customHeight="1" x14ac:dyDescent="0.75">
      <c r="A4076" s="10">
        <v>0</v>
      </c>
      <c r="B4076" s="11">
        <v>21300</v>
      </c>
      <c r="C4076" s="11">
        <v>101524</v>
      </c>
      <c r="D4076" s="11">
        <v>141859</v>
      </c>
      <c r="E4076" s="11">
        <v>10</v>
      </c>
      <c r="F4076" s="11">
        <v>0</v>
      </c>
      <c r="G4076" s="11">
        <v>0</v>
      </c>
      <c r="H4076" s="11">
        <v>162.32211917000001</v>
      </c>
      <c r="I4076" s="11">
        <v>0</v>
      </c>
      <c r="J4076" s="11">
        <v>23</v>
      </c>
      <c r="K4076" s="11">
        <v>31.987636327000001</v>
      </c>
      <c r="L4076" s="11" t="s">
        <v>13</v>
      </c>
      <c r="M4076" s="11" t="s">
        <v>18</v>
      </c>
      <c r="N4076" s="11">
        <f t="shared" si="441"/>
        <v>1</v>
      </c>
      <c r="O4076" s="11">
        <f t="shared" si="442"/>
        <v>0</v>
      </c>
      <c r="P4076" s="11">
        <f t="shared" si="443"/>
        <v>0</v>
      </c>
      <c r="Q4076" s="11">
        <f t="shared" si="444"/>
        <v>0</v>
      </c>
      <c r="R4076" s="11">
        <f t="shared" si="445"/>
        <v>0</v>
      </c>
      <c r="S4076" s="11">
        <f t="shared" si="446"/>
        <v>1</v>
      </c>
      <c r="T4076" s="9">
        <f t="shared" si="447"/>
        <v>162.32211917000001</v>
      </c>
    </row>
    <row r="4077" spans="1:20" ht="15" customHeight="1" x14ac:dyDescent="0.75">
      <c r="A4077" s="10">
        <v>0</v>
      </c>
      <c r="B4077" s="11">
        <v>21300</v>
      </c>
      <c r="C4077" s="11">
        <v>183386</v>
      </c>
      <c r="D4077" s="11">
        <v>230443</v>
      </c>
      <c r="E4077" s="11">
        <v>1</v>
      </c>
      <c r="F4077" s="11">
        <v>0</v>
      </c>
      <c r="G4077" s="11">
        <v>0</v>
      </c>
      <c r="H4077" s="11">
        <v>288.37369758</v>
      </c>
      <c r="I4077" s="11">
        <v>1</v>
      </c>
      <c r="J4077" s="11">
        <v>26</v>
      </c>
      <c r="K4077" s="11">
        <v>39.334879020999999</v>
      </c>
      <c r="L4077" s="11" t="s">
        <v>20</v>
      </c>
      <c r="M4077" s="11" t="s">
        <v>18</v>
      </c>
      <c r="N4077" s="11">
        <f t="shared" si="441"/>
        <v>0</v>
      </c>
      <c r="O4077" s="11">
        <f t="shared" si="442"/>
        <v>0</v>
      </c>
      <c r="P4077" s="11">
        <f t="shared" si="443"/>
        <v>0</v>
      </c>
      <c r="Q4077" s="11">
        <f t="shared" si="444"/>
        <v>0</v>
      </c>
      <c r="R4077" s="11">
        <f t="shared" si="445"/>
        <v>0</v>
      </c>
      <c r="S4077" s="11">
        <f t="shared" si="446"/>
        <v>1</v>
      </c>
      <c r="T4077" s="9">
        <f t="shared" si="447"/>
        <v>0</v>
      </c>
    </row>
    <row r="4078" spans="1:20" ht="15" customHeight="1" x14ac:dyDescent="0.75">
      <c r="A4078" s="10">
        <v>0</v>
      </c>
      <c r="B4078" s="11">
        <v>21300</v>
      </c>
      <c r="C4078" s="11">
        <v>72450</v>
      </c>
      <c r="D4078" s="11">
        <v>88622</v>
      </c>
      <c r="E4078" s="11">
        <v>3</v>
      </c>
      <c r="F4078" s="11">
        <v>0</v>
      </c>
      <c r="G4078" s="11">
        <v>0</v>
      </c>
      <c r="H4078" s="11">
        <v>117.21012607999999</v>
      </c>
      <c r="I4078" s="11">
        <v>1</v>
      </c>
      <c r="J4078" s="11">
        <v>29</v>
      </c>
      <c r="K4078" s="11">
        <v>32.661105540000001</v>
      </c>
      <c r="L4078" s="11" t="s">
        <v>20</v>
      </c>
      <c r="M4078" s="11" t="s">
        <v>14</v>
      </c>
      <c r="N4078" s="11">
        <f t="shared" si="441"/>
        <v>0</v>
      </c>
      <c r="O4078" s="11">
        <f t="shared" si="442"/>
        <v>0</v>
      </c>
      <c r="P4078" s="11">
        <f t="shared" si="443"/>
        <v>1</v>
      </c>
      <c r="Q4078" s="11">
        <f t="shared" si="444"/>
        <v>0</v>
      </c>
      <c r="R4078" s="11">
        <f t="shared" si="445"/>
        <v>0</v>
      </c>
      <c r="S4078" s="11">
        <f t="shared" si="446"/>
        <v>0</v>
      </c>
      <c r="T4078" s="9">
        <f t="shared" si="447"/>
        <v>0</v>
      </c>
    </row>
    <row r="4079" spans="1:20" ht="15" customHeight="1" x14ac:dyDescent="0.75">
      <c r="A4079" s="10">
        <v>0</v>
      </c>
      <c r="B4079" s="11">
        <v>21300</v>
      </c>
      <c r="C4079" s="11">
        <v>94642</v>
      </c>
      <c r="D4079" s="11">
        <v>125062</v>
      </c>
      <c r="E4079" s="11">
        <v>24</v>
      </c>
      <c r="F4079" s="11">
        <v>0</v>
      </c>
      <c r="G4079" s="11">
        <v>0</v>
      </c>
      <c r="H4079" s="11">
        <v>278.69131499999997</v>
      </c>
      <c r="I4079" s="11">
        <v>2</v>
      </c>
      <c r="J4079" s="11">
        <v>17</v>
      </c>
      <c r="K4079" s="11">
        <v>32.988531805000001</v>
      </c>
      <c r="L4079" s="11" t="s">
        <v>20</v>
      </c>
      <c r="M4079" s="11" t="s">
        <v>15</v>
      </c>
      <c r="N4079" s="11">
        <f t="shared" si="441"/>
        <v>0</v>
      </c>
      <c r="O4079" s="11">
        <f t="shared" si="442"/>
        <v>0</v>
      </c>
      <c r="P4079" s="11">
        <f t="shared" si="443"/>
        <v>0</v>
      </c>
      <c r="Q4079" s="11">
        <f t="shared" si="444"/>
        <v>1</v>
      </c>
      <c r="R4079" s="11">
        <f t="shared" si="445"/>
        <v>0</v>
      </c>
      <c r="S4079" s="11">
        <f t="shared" si="446"/>
        <v>0</v>
      </c>
      <c r="T4079" s="9">
        <f t="shared" si="447"/>
        <v>0</v>
      </c>
    </row>
    <row r="4080" spans="1:20" ht="15" customHeight="1" x14ac:dyDescent="0.75">
      <c r="A4080" s="10">
        <v>0</v>
      </c>
      <c r="B4080" s="11">
        <v>21300</v>
      </c>
      <c r="C4080" s="11">
        <v>74081</v>
      </c>
      <c r="D4080" s="11">
        <v>102810</v>
      </c>
      <c r="E4080" s="11">
        <v>9</v>
      </c>
      <c r="F4080" s="11">
        <v>0</v>
      </c>
      <c r="G4080" s="11">
        <v>0</v>
      </c>
      <c r="H4080" s="11">
        <v>200.91114931999999</v>
      </c>
      <c r="I4080" s="11">
        <v>1</v>
      </c>
      <c r="J4080" s="11">
        <v>12</v>
      </c>
      <c r="K4080" s="11">
        <v>31.155585928000001</v>
      </c>
      <c r="L4080" s="11" t="s">
        <v>20</v>
      </c>
      <c r="M4080" s="11" t="s">
        <v>15</v>
      </c>
      <c r="N4080" s="11">
        <f t="shared" si="441"/>
        <v>0</v>
      </c>
      <c r="O4080" s="11">
        <f t="shared" si="442"/>
        <v>0</v>
      </c>
      <c r="P4080" s="11">
        <f t="shared" si="443"/>
        <v>0</v>
      </c>
      <c r="Q4080" s="11">
        <f t="shared" si="444"/>
        <v>1</v>
      </c>
      <c r="R4080" s="11">
        <f t="shared" si="445"/>
        <v>0</v>
      </c>
      <c r="S4080" s="11">
        <f t="shared" si="446"/>
        <v>0</v>
      </c>
      <c r="T4080" s="9">
        <f t="shared" si="447"/>
        <v>0</v>
      </c>
    </row>
    <row r="4081" spans="1:20" ht="15" customHeight="1" x14ac:dyDescent="0.75">
      <c r="A4081" s="10">
        <v>0</v>
      </c>
      <c r="B4081" s="11">
        <v>21300</v>
      </c>
      <c r="C4081" s="11">
        <v>98507</v>
      </c>
      <c r="D4081" s="11">
        <v>125539</v>
      </c>
      <c r="E4081" s="11">
        <v>0</v>
      </c>
      <c r="F4081" s="11">
        <v>0</v>
      </c>
      <c r="G4081" s="11">
        <v>1</v>
      </c>
      <c r="H4081" s="11">
        <v>311.32570371000003</v>
      </c>
      <c r="I4081" s="11">
        <v>0</v>
      </c>
      <c r="J4081" s="11">
        <v>19</v>
      </c>
      <c r="K4081" s="11">
        <v>42.227214965999998</v>
      </c>
      <c r="L4081" s="11" t="s">
        <v>13</v>
      </c>
      <c r="M4081" s="11" t="s">
        <v>17</v>
      </c>
      <c r="N4081" s="11">
        <f t="shared" si="441"/>
        <v>1</v>
      </c>
      <c r="O4081" s="11">
        <f t="shared" si="442"/>
        <v>1</v>
      </c>
      <c r="P4081" s="11">
        <f t="shared" si="443"/>
        <v>0</v>
      </c>
      <c r="Q4081" s="11">
        <f t="shared" si="444"/>
        <v>0</v>
      </c>
      <c r="R4081" s="11">
        <f t="shared" si="445"/>
        <v>0</v>
      </c>
      <c r="S4081" s="11">
        <f t="shared" si="446"/>
        <v>0</v>
      </c>
      <c r="T4081" s="9">
        <f t="shared" si="447"/>
        <v>311.32570371000003</v>
      </c>
    </row>
    <row r="4082" spans="1:20" ht="15" customHeight="1" x14ac:dyDescent="0.75">
      <c r="A4082" s="10">
        <v>0</v>
      </c>
      <c r="B4082" s="11">
        <v>21300</v>
      </c>
      <c r="C4082" s="11">
        <v>68544</v>
      </c>
      <c r="D4082" s="11">
        <v>89908</v>
      </c>
      <c r="E4082" s="11">
        <v>3</v>
      </c>
      <c r="F4082" s="11">
        <v>0</v>
      </c>
      <c r="G4082" s="11">
        <v>0</v>
      </c>
      <c r="H4082" s="11">
        <v>101.77402013</v>
      </c>
      <c r="I4082" s="11">
        <v>2</v>
      </c>
      <c r="J4082" s="11">
        <v>30</v>
      </c>
      <c r="K4082" s="11">
        <v>32.825450580999998</v>
      </c>
      <c r="L4082" s="11" t="s">
        <v>20</v>
      </c>
      <c r="M4082" s="11" t="s">
        <v>14</v>
      </c>
      <c r="N4082" s="11">
        <f t="shared" si="441"/>
        <v>0</v>
      </c>
      <c r="O4082" s="11">
        <f t="shared" si="442"/>
        <v>0</v>
      </c>
      <c r="P4082" s="11">
        <f t="shared" si="443"/>
        <v>1</v>
      </c>
      <c r="Q4082" s="11">
        <f t="shared" si="444"/>
        <v>0</v>
      </c>
      <c r="R4082" s="11">
        <f t="shared" si="445"/>
        <v>0</v>
      </c>
      <c r="S4082" s="11">
        <f t="shared" si="446"/>
        <v>0</v>
      </c>
      <c r="T4082" s="9">
        <f t="shared" si="447"/>
        <v>0</v>
      </c>
    </row>
    <row r="4083" spans="1:20" ht="15" customHeight="1" x14ac:dyDescent="0.75">
      <c r="A4083" s="10">
        <v>0</v>
      </c>
      <c r="B4083" s="11">
        <v>21300</v>
      </c>
      <c r="C4083" s="11">
        <v>55140</v>
      </c>
      <c r="D4083" s="11">
        <v>81692</v>
      </c>
      <c r="E4083" s="11">
        <v>12</v>
      </c>
      <c r="F4083" s="11">
        <v>0</v>
      </c>
      <c r="G4083" s="11">
        <v>0</v>
      </c>
      <c r="H4083" s="11">
        <v>109.90068569</v>
      </c>
      <c r="I4083" s="11">
        <v>1</v>
      </c>
      <c r="J4083" s="11">
        <v>10</v>
      </c>
      <c r="K4083" s="11">
        <v>4.3849832219999998</v>
      </c>
      <c r="L4083" s="11" t="s">
        <v>20</v>
      </c>
      <c r="M4083" s="11" t="s">
        <v>14</v>
      </c>
      <c r="N4083" s="11">
        <f t="shared" si="441"/>
        <v>0</v>
      </c>
      <c r="O4083" s="11">
        <f t="shared" si="442"/>
        <v>0</v>
      </c>
      <c r="P4083" s="11">
        <f t="shared" si="443"/>
        <v>1</v>
      </c>
      <c r="Q4083" s="11">
        <f t="shared" si="444"/>
        <v>0</v>
      </c>
      <c r="R4083" s="11">
        <f t="shared" si="445"/>
        <v>0</v>
      </c>
      <c r="S4083" s="11">
        <f t="shared" si="446"/>
        <v>0</v>
      </c>
      <c r="T4083" s="9">
        <f t="shared" si="447"/>
        <v>0</v>
      </c>
    </row>
    <row r="4084" spans="1:20" ht="15" customHeight="1" x14ac:dyDescent="0.75">
      <c r="A4084" s="10">
        <v>0</v>
      </c>
      <c r="B4084" s="11">
        <v>21300</v>
      </c>
      <c r="C4084" s="11">
        <v>143676</v>
      </c>
      <c r="D4084" s="11">
        <v>181960</v>
      </c>
      <c r="E4084" s="11">
        <v>8</v>
      </c>
      <c r="F4084" s="11">
        <v>0</v>
      </c>
      <c r="G4084" s="11">
        <v>0</v>
      </c>
      <c r="H4084" s="11">
        <v>313.18746512000001</v>
      </c>
      <c r="I4084" s="11">
        <v>0</v>
      </c>
      <c r="J4084" s="11">
        <v>17</v>
      </c>
      <c r="K4084" s="11">
        <v>43.645348659</v>
      </c>
      <c r="L4084" s="11" t="s">
        <v>13</v>
      </c>
      <c r="M4084" s="11" t="s">
        <v>17</v>
      </c>
      <c r="N4084" s="11">
        <f t="shared" si="441"/>
        <v>1</v>
      </c>
      <c r="O4084" s="11">
        <f t="shared" si="442"/>
        <v>1</v>
      </c>
      <c r="P4084" s="11">
        <f t="shared" si="443"/>
        <v>0</v>
      </c>
      <c r="Q4084" s="11">
        <f t="shared" si="444"/>
        <v>0</v>
      </c>
      <c r="R4084" s="11">
        <f t="shared" si="445"/>
        <v>0</v>
      </c>
      <c r="S4084" s="11">
        <f t="shared" si="446"/>
        <v>0</v>
      </c>
      <c r="T4084" s="9">
        <f t="shared" si="447"/>
        <v>313.18746512000001</v>
      </c>
    </row>
    <row r="4085" spans="1:20" ht="15" customHeight="1" x14ac:dyDescent="0.75">
      <c r="A4085" s="10">
        <v>0</v>
      </c>
      <c r="B4085" s="11">
        <v>21300</v>
      </c>
      <c r="C4085" s="11">
        <v>66573</v>
      </c>
      <c r="D4085" s="11">
        <v>100519</v>
      </c>
      <c r="E4085" s="11">
        <v>7</v>
      </c>
      <c r="F4085" s="11"/>
      <c r="G4085" s="11">
        <v>0</v>
      </c>
      <c r="H4085" s="11">
        <v>98.892182050000002</v>
      </c>
      <c r="I4085" s="11">
        <v>1</v>
      </c>
      <c r="J4085" s="11">
        <v>18</v>
      </c>
      <c r="K4085" s="11">
        <v>34.964141026</v>
      </c>
      <c r="L4085" s="11" t="s">
        <v>20</v>
      </c>
      <c r="M4085" s="11" t="s">
        <v>15</v>
      </c>
      <c r="N4085" s="11">
        <f t="shared" si="441"/>
        <v>0</v>
      </c>
      <c r="O4085" s="11">
        <f t="shared" si="442"/>
        <v>0</v>
      </c>
      <c r="P4085" s="11">
        <f t="shared" si="443"/>
        <v>0</v>
      </c>
      <c r="Q4085" s="11">
        <f t="shared" si="444"/>
        <v>1</v>
      </c>
      <c r="R4085" s="11">
        <f t="shared" si="445"/>
        <v>0</v>
      </c>
      <c r="S4085" s="11">
        <f t="shared" si="446"/>
        <v>0</v>
      </c>
      <c r="T4085" s="9">
        <f t="shared" si="447"/>
        <v>0</v>
      </c>
    </row>
    <row r="4086" spans="1:20" ht="15" customHeight="1" x14ac:dyDescent="0.75">
      <c r="A4086" s="10">
        <v>1</v>
      </c>
      <c r="B4086" s="11">
        <v>21300</v>
      </c>
      <c r="C4086" s="11">
        <v>103989</v>
      </c>
      <c r="D4086" s="11">
        <v>143796</v>
      </c>
      <c r="E4086" s="11">
        <v>9</v>
      </c>
      <c r="F4086" s="11">
        <v>2</v>
      </c>
      <c r="G4086" s="11">
        <v>0</v>
      </c>
      <c r="H4086" s="11">
        <v>135.23283605</v>
      </c>
      <c r="I4086" s="11">
        <v>3</v>
      </c>
      <c r="J4086" s="11">
        <v>20</v>
      </c>
      <c r="K4086" s="11">
        <v>44.382577890999997</v>
      </c>
      <c r="L4086" s="11" t="s">
        <v>20</v>
      </c>
      <c r="M4086" s="11" t="s">
        <v>14</v>
      </c>
      <c r="N4086" s="11">
        <f t="shared" si="441"/>
        <v>0</v>
      </c>
      <c r="O4086" s="11">
        <f t="shared" si="442"/>
        <v>0</v>
      </c>
      <c r="P4086" s="11">
        <f t="shared" si="443"/>
        <v>1</v>
      </c>
      <c r="Q4086" s="11">
        <f t="shared" si="444"/>
        <v>0</v>
      </c>
      <c r="R4086" s="11">
        <f t="shared" si="445"/>
        <v>0</v>
      </c>
      <c r="S4086" s="11">
        <f t="shared" si="446"/>
        <v>0</v>
      </c>
      <c r="T4086" s="9">
        <f t="shared" si="447"/>
        <v>0</v>
      </c>
    </row>
    <row r="4087" spans="1:20" ht="15" customHeight="1" x14ac:dyDescent="0.75">
      <c r="A4087" s="10">
        <v>0</v>
      </c>
      <c r="B4087" s="11">
        <v>21400</v>
      </c>
      <c r="C4087" s="11">
        <v>88147</v>
      </c>
      <c r="D4087" s="11">
        <v>115000</v>
      </c>
      <c r="E4087" s="11">
        <v>3</v>
      </c>
      <c r="F4087" s="11">
        <v>0</v>
      </c>
      <c r="G4087" s="11">
        <v>0</v>
      </c>
      <c r="H4087" s="11">
        <v>213.23333332999999</v>
      </c>
      <c r="I4087" s="11">
        <v>2</v>
      </c>
      <c r="J4087" s="11">
        <v>27</v>
      </c>
      <c r="K4087" s="11"/>
      <c r="L4087" s="11" t="s">
        <v>20</v>
      </c>
      <c r="M4087" s="11" t="s">
        <v>19</v>
      </c>
      <c r="N4087" s="11">
        <f t="shared" si="441"/>
        <v>0</v>
      </c>
      <c r="O4087" s="11">
        <f t="shared" si="442"/>
        <v>0</v>
      </c>
      <c r="P4087" s="11">
        <f t="shared" si="443"/>
        <v>0</v>
      </c>
      <c r="Q4087" s="11">
        <f t="shared" si="444"/>
        <v>0</v>
      </c>
      <c r="R4087" s="11">
        <f t="shared" si="445"/>
        <v>0</v>
      </c>
      <c r="S4087" s="11">
        <f t="shared" si="446"/>
        <v>0</v>
      </c>
      <c r="T4087" s="9">
        <f t="shared" si="447"/>
        <v>0</v>
      </c>
    </row>
    <row r="4088" spans="1:20" ht="15" customHeight="1" x14ac:dyDescent="0.75">
      <c r="A4088" s="10">
        <v>0</v>
      </c>
      <c r="B4088" s="11">
        <v>21400</v>
      </c>
      <c r="C4088" s="11">
        <v>77794</v>
      </c>
      <c r="D4088" s="11">
        <v>105330</v>
      </c>
      <c r="E4088" s="11"/>
      <c r="F4088" s="11">
        <v>0</v>
      </c>
      <c r="G4088" s="11">
        <v>0</v>
      </c>
      <c r="H4088" s="11">
        <v>187.37085368999999</v>
      </c>
      <c r="I4088" s="11">
        <v>1</v>
      </c>
      <c r="J4088" s="11">
        <v>24</v>
      </c>
      <c r="K4088" s="11">
        <v>38.188345011000003</v>
      </c>
      <c r="L4088" s="11" t="s">
        <v>20</v>
      </c>
      <c r="M4088" s="11" t="s">
        <v>14</v>
      </c>
      <c r="N4088" s="11">
        <f t="shared" si="441"/>
        <v>0</v>
      </c>
      <c r="O4088" s="11">
        <f t="shared" si="442"/>
        <v>0</v>
      </c>
      <c r="P4088" s="11">
        <f t="shared" si="443"/>
        <v>1</v>
      </c>
      <c r="Q4088" s="11">
        <f t="shared" si="444"/>
        <v>0</v>
      </c>
      <c r="R4088" s="11">
        <f t="shared" si="445"/>
        <v>0</v>
      </c>
      <c r="S4088" s="11">
        <f t="shared" si="446"/>
        <v>0</v>
      </c>
      <c r="T4088" s="9">
        <f t="shared" si="447"/>
        <v>0</v>
      </c>
    </row>
    <row r="4089" spans="1:20" ht="15" customHeight="1" x14ac:dyDescent="0.75">
      <c r="A4089" s="10">
        <v>0</v>
      </c>
      <c r="B4089" s="11">
        <v>21400</v>
      </c>
      <c r="C4089" s="11">
        <v>96016</v>
      </c>
      <c r="D4089" s="11">
        <v>135783</v>
      </c>
      <c r="E4089" s="11">
        <v>14</v>
      </c>
      <c r="F4089" s="11">
        <v>0</v>
      </c>
      <c r="G4089" s="11">
        <v>0</v>
      </c>
      <c r="H4089" s="11">
        <v>169.01613785000001</v>
      </c>
      <c r="I4089" s="11">
        <v>2</v>
      </c>
      <c r="J4089" s="11">
        <v>25</v>
      </c>
      <c r="K4089" s="11">
        <v>35.612024806999997</v>
      </c>
      <c r="L4089" s="11" t="s">
        <v>20</v>
      </c>
      <c r="M4089" s="11" t="s">
        <v>17</v>
      </c>
      <c r="N4089" s="11">
        <f t="shared" si="441"/>
        <v>0</v>
      </c>
      <c r="O4089" s="11">
        <f t="shared" si="442"/>
        <v>1</v>
      </c>
      <c r="P4089" s="11">
        <f t="shared" si="443"/>
        <v>0</v>
      </c>
      <c r="Q4089" s="11">
        <f t="shared" si="444"/>
        <v>0</v>
      </c>
      <c r="R4089" s="11">
        <f t="shared" si="445"/>
        <v>0</v>
      </c>
      <c r="S4089" s="11">
        <f t="shared" si="446"/>
        <v>0</v>
      </c>
      <c r="T4089" s="9">
        <f t="shared" si="447"/>
        <v>0</v>
      </c>
    </row>
    <row r="4090" spans="1:20" ht="15" customHeight="1" x14ac:dyDescent="0.75">
      <c r="A4090" s="10">
        <v>0</v>
      </c>
      <c r="B4090" s="11">
        <v>21400</v>
      </c>
      <c r="C4090" s="11">
        <v>134041</v>
      </c>
      <c r="D4090" s="11">
        <v>163103</v>
      </c>
      <c r="E4090" s="11">
        <v>6</v>
      </c>
      <c r="F4090" s="11">
        <v>1</v>
      </c>
      <c r="G4090" s="11">
        <v>0</v>
      </c>
      <c r="H4090" s="11">
        <v>172.03106930999999</v>
      </c>
      <c r="I4090" s="11">
        <v>0</v>
      </c>
      <c r="J4090" s="11">
        <v>38</v>
      </c>
      <c r="K4090" s="11">
        <v>19.637068751000001</v>
      </c>
      <c r="L4090" s="11" t="s">
        <v>20</v>
      </c>
      <c r="M4090" s="11" t="s">
        <v>18</v>
      </c>
      <c r="N4090" s="11">
        <f t="shared" si="441"/>
        <v>0</v>
      </c>
      <c r="O4090" s="11">
        <f t="shared" si="442"/>
        <v>0</v>
      </c>
      <c r="P4090" s="11">
        <f t="shared" si="443"/>
        <v>0</v>
      </c>
      <c r="Q4090" s="11">
        <f t="shared" si="444"/>
        <v>0</v>
      </c>
      <c r="R4090" s="11">
        <f t="shared" si="445"/>
        <v>0</v>
      </c>
      <c r="S4090" s="11">
        <f t="shared" si="446"/>
        <v>1</v>
      </c>
      <c r="T4090" s="9">
        <f t="shared" si="447"/>
        <v>0</v>
      </c>
    </row>
    <row r="4091" spans="1:20" ht="15" customHeight="1" x14ac:dyDescent="0.75">
      <c r="A4091" s="10">
        <v>0</v>
      </c>
      <c r="B4091" s="11">
        <v>21400</v>
      </c>
      <c r="C4091" s="11">
        <v>85609</v>
      </c>
      <c r="D4091" s="11">
        <v>108469</v>
      </c>
      <c r="E4091" s="11">
        <v>24</v>
      </c>
      <c r="F4091" s="11"/>
      <c r="G4091" s="11">
        <v>1</v>
      </c>
      <c r="H4091" s="11">
        <v>306.18366191000001</v>
      </c>
      <c r="I4091" s="11">
        <v>0</v>
      </c>
      <c r="J4091" s="11">
        <v>43</v>
      </c>
      <c r="K4091" s="11">
        <v>39.919289908000003</v>
      </c>
      <c r="L4091" s="11" t="s">
        <v>20</v>
      </c>
      <c r="M4091" s="11" t="s">
        <v>17</v>
      </c>
      <c r="N4091" s="11">
        <f t="shared" si="441"/>
        <v>0</v>
      </c>
      <c r="O4091" s="11">
        <f t="shared" si="442"/>
        <v>1</v>
      </c>
      <c r="P4091" s="11">
        <f t="shared" si="443"/>
        <v>0</v>
      </c>
      <c r="Q4091" s="11">
        <f t="shared" si="444"/>
        <v>0</v>
      </c>
      <c r="R4091" s="11">
        <f t="shared" si="445"/>
        <v>0</v>
      </c>
      <c r="S4091" s="11">
        <f t="shared" si="446"/>
        <v>0</v>
      </c>
      <c r="T4091" s="9">
        <f t="shared" si="447"/>
        <v>0</v>
      </c>
    </row>
    <row r="4092" spans="1:20" ht="15" customHeight="1" x14ac:dyDescent="0.75">
      <c r="A4092" s="10">
        <v>1</v>
      </c>
      <c r="B4092" s="11">
        <v>21400</v>
      </c>
      <c r="C4092" s="11">
        <v>166244</v>
      </c>
      <c r="D4092" s="11">
        <v>212505</v>
      </c>
      <c r="E4092" s="11">
        <v>4</v>
      </c>
      <c r="F4092" s="11">
        <v>2</v>
      </c>
      <c r="G4092" s="11">
        <v>7</v>
      </c>
      <c r="H4092" s="11">
        <v>183.5480397</v>
      </c>
      <c r="I4092" s="11">
        <v>4</v>
      </c>
      <c r="J4092" s="11">
        <v>24</v>
      </c>
      <c r="K4092" s="11">
        <v>38.149059231000003</v>
      </c>
      <c r="L4092" s="11" t="s">
        <v>20</v>
      </c>
      <c r="M4092" s="11" t="s">
        <v>18</v>
      </c>
      <c r="N4092" s="11">
        <f t="shared" si="441"/>
        <v>0</v>
      </c>
      <c r="O4092" s="11">
        <f t="shared" si="442"/>
        <v>0</v>
      </c>
      <c r="P4092" s="11">
        <f t="shared" si="443"/>
        <v>0</v>
      </c>
      <c r="Q4092" s="11">
        <f t="shared" si="444"/>
        <v>0</v>
      </c>
      <c r="R4092" s="11">
        <f t="shared" si="445"/>
        <v>0</v>
      </c>
      <c r="S4092" s="11">
        <f t="shared" si="446"/>
        <v>1</v>
      </c>
      <c r="T4092" s="9">
        <f t="shared" si="447"/>
        <v>0</v>
      </c>
    </row>
    <row r="4093" spans="1:20" ht="15" customHeight="1" x14ac:dyDescent="0.75">
      <c r="A4093" s="10">
        <v>1</v>
      </c>
      <c r="B4093" s="11">
        <v>21400</v>
      </c>
      <c r="C4093" s="11">
        <v>104657</v>
      </c>
      <c r="D4093" s="11">
        <v>147364</v>
      </c>
      <c r="E4093" s="11">
        <v>7</v>
      </c>
      <c r="F4093" s="11">
        <v>2</v>
      </c>
      <c r="G4093" s="11">
        <v>0</v>
      </c>
      <c r="H4093" s="11">
        <v>149.25448005000001</v>
      </c>
      <c r="I4093" s="11">
        <v>2</v>
      </c>
      <c r="J4093" s="11">
        <v>20</v>
      </c>
      <c r="K4093" s="11">
        <v>46.305072148999997</v>
      </c>
      <c r="L4093" s="11" t="s">
        <v>20</v>
      </c>
      <c r="M4093" s="11" t="s">
        <v>14</v>
      </c>
      <c r="N4093" s="11">
        <f t="shared" si="441"/>
        <v>0</v>
      </c>
      <c r="O4093" s="11">
        <f t="shared" si="442"/>
        <v>0</v>
      </c>
      <c r="P4093" s="11">
        <f t="shared" si="443"/>
        <v>1</v>
      </c>
      <c r="Q4093" s="11">
        <f t="shared" si="444"/>
        <v>0</v>
      </c>
      <c r="R4093" s="11">
        <f t="shared" si="445"/>
        <v>0</v>
      </c>
      <c r="S4093" s="11">
        <f t="shared" si="446"/>
        <v>0</v>
      </c>
      <c r="T4093" s="9">
        <f t="shared" si="447"/>
        <v>0</v>
      </c>
    </row>
    <row r="4094" spans="1:20" ht="15" customHeight="1" x14ac:dyDescent="0.75">
      <c r="A4094" s="10">
        <v>0</v>
      </c>
      <c r="B4094" s="11">
        <v>21400</v>
      </c>
      <c r="C4094" s="11">
        <v>75563</v>
      </c>
      <c r="D4094" s="11">
        <v>96159</v>
      </c>
      <c r="E4094" s="11"/>
      <c r="F4094" s="11">
        <v>1</v>
      </c>
      <c r="G4094" s="11">
        <v>0</v>
      </c>
      <c r="H4094" s="11">
        <v>248.64649535000001</v>
      </c>
      <c r="I4094" s="11">
        <v>2</v>
      </c>
      <c r="J4094" s="11">
        <v>13</v>
      </c>
      <c r="K4094" s="11">
        <v>42.176585064000001</v>
      </c>
      <c r="L4094" s="11" t="s">
        <v>20</v>
      </c>
      <c r="M4094" s="11" t="s">
        <v>14</v>
      </c>
      <c r="N4094" s="11">
        <f t="shared" si="441"/>
        <v>0</v>
      </c>
      <c r="O4094" s="11">
        <f t="shared" si="442"/>
        <v>0</v>
      </c>
      <c r="P4094" s="11">
        <f t="shared" si="443"/>
        <v>1</v>
      </c>
      <c r="Q4094" s="11">
        <f t="shared" si="444"/>
        <v>0</v>
      </c>
      <c r="R4094" s="11">
        <f t="shared" si="445"/>
        <v>0</v>
      </c>
      <c r="S4094" s="11">
        <f t="shared" si="446"/>
        <v>0</v>
      </c>
      <c r="T4094" s="9">
        <f t="shared" si="447"/>
        <v>0</v>
      </c>
    </row>
    <row r="4095" spans="1:20" ht="15" customHeight="1" x14ac:dyDescent="0.75">
      <c r="A4095" s="10">
        <v>0</v>
      </c>
      <c r="B4095" s="11">
        <v>21400</v>
      </c>
      <c r="C4095" s="11">
        <v>53071</v>
      </c>
      <c r="D4095" s="11">
        <v>104997</v>
      </c>
      <c r="E4095" s="11">
        <v>1</v>
      </c>
      <c r="F4095" s="11">
        <v>0</v>
      </c>
      <c r="G4095" s="11">
        <v>4</v>
      </c>
      <c r="H4095" s="11">
        <v>173.57510465999999</v>
      </c>
      <c r="I4095" s="11">
        <v>0</v>
      </c>
      <c r="J4095" s="11">
        <v>47</v>
      </c>
      <c r="K4095" s="11">
        <v>37.823173085999997</v>
      </c>
      <c r="L4095" s="11" t="s">
        <v>20</v>
      </c>
      <c r="M4095" s="11" t="s">
        <v>15</v>
      </c>
      <c r="N4095" s="11">
        <f t="shared" si="441"/>
        <v>0</v>
      </c>
      <c r="O4095" s="11">
        <f t="shared" si="442"/>
        <v>0</v>
      </c>
      <c r="P4095" s="11">
        <f t="shared" si="443"/>
        <v>0</v>
      </c>
      <c r="Q4095" s="11">
        <f t="shared" si="444"/>
        <v>1</v>
      </c>
      <c r="R4095" s="11">
        <f t="shared" si="445"/>
        <v>0</v>
      </c>
      <c r="S4095" s="11">
        <f t="shared" si="446"/>
        <v>0</v>
      </c>
      <c r="T4095" s="9">
        <f t="shared" si="447"/>
        <v>0</v>
      </c>
    </row>
    <row r="4096" spans="1:20" ht="15" customHeight="1" x14ac:dyDescent="0.75">
      <c r="A4096" s="10">
        <v>0</v>
      </c>
      <c r="B4096" s="11">
        <v>21400</v>
      </c>
      <c r="C4096" s="11">
        <v>113053</v>
      </c>
      <c r="D4096" s="11">
        <v>147467</v>
      </c>
      <c r="E4096" s="11">
        <v>11</v>
      </c>
      <c r="F4096" s="11">
        <v>0</v>
      </c>
      <c r="G4096" s="11">
        <v>2</v>
      </c>
      <c r="H4096" s="11">
        <v>219.1538803</v>
      </c>
      <c r="I4096" s="11">
        <v>0</v>
      </c>
      <c r="J4096" s="11">
        <v>24</v>
      </c>
      <c r="K4096" s="11">
        <v>41.824914423999999</v>
      </c>
      <c r="L4096" s="11" t="s">
        <v>20</v>
      </c>
      <c r="M4096" s="11" t="s">
        <v>15</v>
      </c>
      <c r="N4096" s="11">
        <f t="shared" si="441"/>
        <v>0</v>
      </c>
      <c r="O4096" s="11">
        <f t="shared" si="442"/>
        <v>0</v>
      </c>
      <c r="P4096" s="11">
        <f t="shared" si="443"/>
        <v>0</v>
      </c>
      <c r="Q4096" s="11">
        <f t="shared" si="444"/>
        <v>1</v>
      </c>
      <c r="R4096" s="11">
        <f t="shared" si="445"/>
        <v>0</v>
      </c>
      <c r="S4096" s="11">
        <f t="shared" si="446"/>
        <v>0</v>
      </c>
      <c r="T4096" s="9">
        <f t="shared" si="447"/>
        <v>0</v>
      </c>
    </row>
    <row r="4097" spans="1:20" ht="15" customHeight="1" x14ac:dyDescent="0.75">
      <c r="A4097" s="10">
        <v>0</v>
      </c>
      <c r="B4097" s="11">
        <v>21400</v>
      </c>
      <c r="C4097" s="11">
        <v>90912</v>
      </c>
      <c r="D4097" s="11">
        <v>121714</v>
      </c>
      <c r="E4097" s="11">
        <v>3</v>
      </c>
      <c r="F4097" s="11">
        <v>0</v>
      </c>
      <c r="G4097" s="11">
        <v>0</v>
      </c>
      <c r="H4097" s="11">
        <v>221.51542597</v>
      </c>
      <c r="I4097" s="11">
        <v>2</v>
      </c>
      <c r="J4097" s="11">
        <v>26</v>
      </c>
      <c r="K4097" s="11">
        <v>34.885541428000003</v>
      </c>
      <c r="L4097" s="11" t="s">
        <v>20</v>
      </c>
      <c r="M4097" s="11" t="s">
        <v>19</v>
      </c>
      <c r="N4097" s="11">
        <f t="shared" si="441"/>
        <v>0</v>
      </c>
      <c r="O4097" s="11">
        <f t="shared" si="442"/>
        <v>0</v>
      </c>
      <c r="P4097" s="11">
        <f t="shared" si="443"/>
        <v>0</v>
      </c>
      <c r="Q4097" s="11">
        <f t="shared" si="444"/>
        <v>0</v>
      </c>
      <c r="R4097" s="11">
        <f t="shared" si="445"/>
        <v>0</v>
      </c>
      <c r="S4097" s="11">
        <f t="shared" si="446"/>
        <v>0</v>
      </c>
      <c r="T4097" s="9">
        <f t="shared" si="447"/>
        <v>0</v>
      </c>
    </row>
    <row r="4098" spans="1:20" ht="15" customHeight="1" x14ac:dyDescent="0.75">
      <c r="A4098" s="10">
        <v>0</v>
      </c>
      <c r="B4098" s="11">
        <v>21400</v>
      </c>
      <c r="C4098" s="11">
        <v>44573</v>
      </c>
      <c r="D4098" s="11">
        <v>80915</v>
      </c>
      <c r="E4098" s="11"/>
      <c r="F4098" s="11"/>
      <c r="G4098" s="11"/>
      <c r="H4098" s="11"/>
      <c r="I4098" s="11"/>
      <c r="J4098" s="11"/>
      <c r="K4098" s="11">
        <v>37.827218756000001</v>
      </c>
      <c r="L4098" s="11"/>
      <c r="M4098" s="11"/>
      <c r="N4098" s="11">
        <f t="shared" si="441"/>
        <v>0</v>
      </c>
      <c r="O4098" s="11">
        <f t="shared" si="442"/>
        <v>0</v>
      </c>
      <c r="P4098" s="11">
        <f t="shared" si="443"/>
        <v>0</v>
      </c>
      <c r="Q4098" s="11">
        <f t="shared" si="444"/>
        <v>0</v>
      </c>
      <c r="R4098" s="11">
        <f t="shared" si="445"/>
        <v>0</v>
      </c>
      <c r="S4098" s="11">
        <f t="shared" si="446"/>
        <v>0</v>
      </c>
      <c r="T4098" s="9">
        <f t="shared" si="447"/>
        <v>0</v>
      </c>
    </row>
    <row r="4099" spans="1:20" ht="15" customHeight="1" x14ac:dyDescent="0.75">
      <c r="A4099" s="10">
        <v>0</v>
      </c>
      <c r="B4099" s="11">
        <v>21400</v>
      </c>
      <c r="C4099" s="11">
        <v>49459</v>
      </c>
      <c r="D4099" s="11">
        <v>69461</v>
      </c>
      <c r="E4099" s="11">
        <v>25</v>
      </c>
      <c r="F4099" s="11">
        <v>0</v>
      </c>
      <c r="G4099" s="11">
        <v>0</v>
      </c>
      <c r="H4099" s="11">
        <v>314.63895789999998</v>
      </c>
      <c r="I4099" s="11">
        <v>2</v>
      </c>
      <c r="J4099" s="11">
        <v>32</v>
      </c>
      <c r="K4099" s="11">
        <v>35.982083645000003</v>
      </c>
      <c r="L4099" s="11" t="s">
        <v>20</v>
      </c>
      <c r="M4099" s="11" t="s">
        <v>14</v>
      </c>
      <c r="N4099" s="11">
        <f t="shared" ref="N4099:N4162" si="448">IF(L4099="HomeImp",1,0)</f>
        <v>0</v>
      </c>
      <c r="O4099" s="11">
        <f t="shared" ref="O4099:O4162" si="449">IF(M4099="Mgr",1,0)</f>
        <v>0</v>
      </c>
      <c r="P4099" s="11">
        <f t="shared" ref="P4099:P4162" si="450">IF(M4099="Other",1,0)</f>
        <v>1</v>
      </c>
      <c r="Q4099" s="11">
        <f t="shared" ref="Q4099:Q4162" si="451">IF(M4099="Office",1,0)</f>
        <v>0</v>
      </c>
      <c r="R4099" s="11">
        <f t="shared" ref="R4099:R4162" si="452">IF(M4099="Sales",1,0)</f>
        <v>0</v>
      </c>
      <c r="S4099" s="11">
        <f t="shared" ref="S4099:S4162" si="453">IF(M4099="ProfExe",1,0)</f>
        <v>0</v>
      </c>
      <c r="T4099" s="9">
        <f t="shared" ref="T4099:T4162" si="454">H4099*N4099</f>
        <v>0</v>
      </c>
    </row>
    <row r="4100" spans="1:20" ht="15" customHeight="1" x14ac:dyDescent="0.75">
      <c r="A4100" s="10">
        <v>0</v>
      </c>
      <c r="B4100" s="11">
        <v>21400</v>
      </c>
      <c r="C4100" s="11">
        <v>64378</v>
      </c>
      <c r="D4100" s="11">
        <v>99343</v>
      </c>
      <c r="E4100" s="11">
        <v>18</v>
      </c>
      <c r="F4100" s="11">
        <v>0</v>
      </c>
      <c r="G4100" s="11">
        <v>0</v>
      </c>
      <c r="H4100" s="11">
        <v>627.70238954000001</v>
      </c>
      <c r="I4100" s="11">
        <v>1</v>
      </c>
      <c r="J4100" s="11">
        <v>23</v>
      </c>
      <c r="K4100" s="11">
        <v>20.688714822000001</v>
      </c>
      <c r="L4100" s="11" t="s">
        <v>13</v>
      </c>
      <c r="M4100" s="11" t="s">
        <v>18</v>
      </c>
      <c r="N4100" s="11">
        <f t="shared" si="448"/>
        <v>1</v>
      </c>
      <c r="O4100" s="11">
        <f t="shared" si="449"/>
        <v>0</v>
      </c>
      <c r="P4100" s="11">
        <f t="shared" si="450"/>
        <v>0</v>
      </c>
      <c r="Q4100" s="11">
        <f t="shared" si="451"/>
        <v>0</v>
      </c>
      <c r="R4100" s="11">
        <f t="shared" si="452"/>
        <v>0</v>
      </c>
      <c r="S4100" s="11">
        <f t="shared" si="453"/>
        <v>1</v>
      </c>
      <c r="T4100" s="9">
        <f t="shared" si="454"/>
        <v>627.70238954000001</v>
      </c>
    </row>
    <row r="4101" spans="1:20" ht="15" customHeight="1" x14ac:dyDescent="0.75">
      <c r="A4101" s="10">
        <v>0</v>
      </c>
      <c r="B4101" s="11">
        <v>21400</v>
      </c>
      <c r="C4101" s="11">
        <v>92241</v>
      </c>
      <c r="D4101" s="11">
        <v>133791</v>
      </c>
      <c r="E4101" s="11">
        <v>11</v>
      </c>
      <c r="F4101" s="11">
        <v>0</v>
      </c>
      <c r="G4101" s="11">
        <v>0</v>
      </c>
      <c r="H4101" s="11">
        <v>81.446380313999995</v>
      </c>
      <c r="I4101" s="11">
        <v>3</v>
      </c>
      <c r="J4101" s="11">
        <v>15</v>
      </c>
      <c r="K4101" s="11">
        <v>41.395461830999999</v>
      </c>
      <c r="L4101" s="11" t="s">
        <v>20</v>
      </c>
      <c r="M4101" s="11" t="s">
        <v>14</v>
      </c>
      <c r="N4101" s="11">
        <f t="shared" si="448"/>
        <v>0</v>
      </c>
      <c r="O4101" s="11">
        <f t="shared" si="449"/>
        <v>0</v>
      </c>
      <c r="P4101" s="11">
        <f t="shared" si="450"/>
        <v>1</v>
      </c>
      <c r="Q4101" s="11">
        <f t="shared" si="451"/>
        <v>0</v>
      </c>
      <c r="R4101" s="11">
        <f t="shared" si="452"/>
        <v>0</v>
      </c>
      <c r="S4101" s="11">
        <f t="shared" si="453"/>
        <v>0</v>
      </c>
      <c r="T4101" s="9">
        <f t="shared" si="454"/>
        <v>0</v>
      </c>
    </row>
    <row r="4102" spans="1:20" ht="15" customHeight="1" x14ac:dyDescent="0.75">
      <c r="A4102" s="10">
        <v>0</v>
      </c>
      <c r="B4102" s="11">
        <v>21400</v>
      </c>
      <c r="C4102" s="11">
        <v>7259</v>
      </c>
      <c r="D4102" s="11">
        <v>24770</v>
      </c>
      <c r="E4102" s="11"/>
      <c r="F4102" s="11">
        <v>0</v>
      </c>
      <c r="G4102" s="11">
        <v>0</v>
      </c>
      <c r="H4102" s="11">
        <v>62.263565870000001</v>
      </c>
      <c r="I4102" s="11">
        <v>2</v>
      </c>
      <c r="J4102" s="11">
        <v>18</v>
      </c>
      <c r="K4102" s="11">
        <v>41.576700518000003</v>
      </c>
      <c r="L4102" s="11" t="s">
        <v>20</v>
      </c>
      <c r="M4102" s="11" t="s">
        <v>14</v>
      </c>
      <c r="N4102" s="11">
        <f t="shared" si="448"/>
        <v>0</v>
      </c>
      <c r="O4102" s="11">
        <f t="shared" si="449"/>
        <v>0</v>
      </c>
      <c r="P4102" s="11">
        <f t="shared" si="450"/>
        <v>1</v>
      </c>
      <c r="Q4102" s="11">
        <f t="shared" si="451"/>
        <v>0</v>
      </c>
      <c r="R4102" s="11">
        <f t="shared" si="452"/>
        <v>0</v>
      </c>
      <c r="S4102" s="11">
        <f t="shared" si="453"/>
        <v>0</v>
      </c>
      <c r="T4102" s="9">
        <f t="shared" si="454"/>
        <v>0</v>
      </c>
    </row>
    <row r="4103" spans="1:20" ht="15" customHeight="1" x14ac:dyDescent="0.75">
      <c r="A4103" s="10">
        <v>0</v>
      </c>
      <c r="B4103" s="11">
        <v>21400</v>
      </c>
      <c r="C4103" s="11">
        <v>41671</v>
      </c>
      <c r="D4103" s="11">
        <v>103427</v>
      </c>
      <c r="E4103" s="11">
        <v>6</v>
      </c>
      <c r="F4103" s="11">
        <v>0</v>
      </c>
      <c r="G4103" s="11">
        <v>0</v>
      </c>
      <c r="H4103" s="11">
        <v>122.15334415</v>
      </c>
      <c r="I4103" s="11">
        <v>0</v>
      </c>
      <c r="J4103" s="11">
        <v>15</v>
      </c>
      <c r="K4103" s="11">
        <v>31.614679534</v>
      </c>
      <c r="L4103" s="11" t="s">
        <v>13</v>
      </c>
      <c r="M4103" s="11" t="s">
        <v>14</v>
      </c>
      <c r="N4103" s="11">
        <f t="shared" si="448"/>
        <v>1</v>
      </c>
      <c r="O4103" s="11">
        <f t="shared" si="449"/>
        <v>0</v>
      </c>
      <c r="P4103" s="11">
        <f t="shared" si="450"/>
        <v>1</v>
      </c>
      <c r="Q4103" s="11">
        <f t="shared" si="451"/>
        <v>0</v>
      </c>
      <c r="R4103" s="11">
        <f t="shared" si="452"/>
        <v>0</v>
      </c>
      <c r="S4103" s="11">
        <f t="shared" si="453"/>
        <v>0</v>
      </c>
      <c r="T4103" s="9">
        <f t="shared" si="454"/>
        <v>122.15334415</v>
      </c>
    </row>
    <row r="4104" spans="1:20" ht="15" customHeight="1" x14ac:dyDescent="0.75">
      <c r="A4104" s="10">
        <v>0</v>
      </c>
      <c r="B4104" s="11">
        <v>21400</v>
      </c>
      <c r="C4104" s="11">
        <v>70112</v>
      </c>
      <c r="D4104" s="11">
        <v>94849</v>
      </c>
      <c r="E4104" s="11">
        <v>4</v>
      </c>
      <c r="F4104" s="11">
        <v>0</v>
      </c>
      <c r="G4104" s="11">
        <v>0</v>
      </c>
      <c r="H4104" s="11">
        <v>109.78032096</v>
      </c>
      <c r="I4104" s="11">
        <v>1</v>
      </c>
      <c r="J4104" s="11">
        <v>29</v>
      </c>
      <c r="K4104" s="11">
        <v>35.630504854000002</v>
      </c>
      <c r="L4104" s="11" t="s">
        <v>20</v>
      </c>
      <c r="M4104" s="11" t="s">
        <v>14</v>
      </c>
      <c r="N4104" s="11">
        <f t="shared" si="448"/>
        <v>0</v>
      </c>
      <c r="O4104" s="11">
        <f t="shared" si="449"/>
        <v>0</v>
      </c>
      <c r="P4104" s="11">
        <f t="shared" si="450"/>
        <v>1</v>
      </c>
      <c r="Q4104" s="11">
        <f t="shared" si="451"/>
        <v>0</v>
      </c>
      <c r="R4104" s="11">
        <f t="shared" si="452"/>
        <v>0</v>
      </c>
      <c r="S4104" s="11">
        <f t="shared" si="453"/>
        <v>0</v>
      </c>
      <c r="T4104" s="9">
        <f t="shared" si="454"/>
        <v>0</v>
      </c>
    </row>
    <row r="4105" spans="1:20" ht="15" customHeight="1" x14ac:dyDescent="0.75">
      <c r="A4105" s="10">
        <v>0</v>
      </c>
      <c r="B4105" s="11">
        <v>21400</v>
      </c>
      <c r="C4105" s="11">
        <v>143151</v>
      </c>
      <c r="D4105" s="11">
        <v>185014</v>
      </c>
      <c r="E4105" s="11">
        <v>7</v>
      </c>
      <c r="F4105" s="11">
        <v>0</v>
      </c>
      <c r="G4105" s="11">
        <v>0</v>
      </c>
      <c r="H4105" s="11">
        <v>314.98428693</v>
      </c>
      <c r="I4105" s="11">
        <v>0</v>
      </c>
      <c r="J4105" s="11">
        <v>17</v>
      </c>
      <c r="K4105" s="11">
        <v>43.103001630000001</v>
      </c>
      <c r="L4105" s="11" t="s">
        <v>13</v>
      </c>
      <c r="M4105" s="11" t="s">
        <v>17</v>
      </c>
      <c r="N4105" s="11">
        <f t="shared" si="448"/>
        <v>1</v>
      </c>
      <c r="O4105" s="11">
        <f t="shared" si="449"/>
        <v>1</v>
      </c>
      <c r="P4105" s="11">
        <f t="shared" si="450"/>
        <v>0</v>
      </c>
      <c r="Q4105" s="11">
        <f t="shared" si="451"/>
        <v>0</v>
      </c>
      <c r="R4105" s="11">
        <f t="shared" si="452"/>
        <v>0</v>
      </c>
      <c r="S4105" s="11">
        <f t="shared" si="453"/>
        <v>0</v>
      </c>
      <c r="T4105" s="9">
        <f t="shared" si="454"/>
        <v>314.98428693</v>
      </c>
    </row>
    <row r="4106" spans="1:20" ht="15" customHeight="1" x14ac:dyDescent="0.75">
      <c r="A4106" s="10">
        <v>0</v>
      </c>
      <c r="B4106" s="11">
        <v>21400</v>
      </c>
      <c r="C4106" s="11">
        <v>128095</v>
      </c>
      <c r="D4106" s="11">
        <v>167824</v>
      </c>
      <c r="E4106" s="11">
        <v>6</v>
      </c>
      <c r="F4106" s="11">
        <v>0</v>
      </c>
      <c r="G4106" s="11">
        <v>0</v>
      </c>
      <c r="H4106" s="11">
        <v>180.41735424000001</v>
      </c>
      <c r="I4106" s="11">
        <v>0</v>
      </c>
      <c r="J4106" s="11">
        <v>38</v>
      </c>
      <c r="K4106" s="11">
        <v>17.495700487000001</v>
      </c>
      <c r="L4106" s="11" t="s">
        <v>20</v>
      </c>
      <c r="M4106" s="11" t="s">
        <v>18</v>
      </c>
      <c r="N4106" s="11">
        <f t="shared" si="448"/>
        <v>0</v>
      </c>
      <c r="O4106" s="11">
        <f t="shared" si="449"/>
        <v>0</v>
      </c>
      <c r="P4106" s="11">
        <f t="shared" si="450"/>
        <v>0</v>
      </c>
      <c r="Q4106" s="11">
        <f t="shared" si="451"/>
        <v>0</v>
      </c>
      <c r="R4106" s="11">
        <f t="shared" si="452"/>
        <v>0</v>
      </c>
      <c r="S4106" s="11">
        <f t="shared" si="453"/>
        <v>1</v>
      </c>
      <c r="T4106" s="9">
        <f t="shared" si="454"/>
        <v>0</v>
      </c>
    </row>
    <row r="4107" spans="1:20" ht="15" customHeight="1" x14ac:dyDescent="0.75">
      <c r="A4107" s="10">
        <v>1</v>
      </c>
      <c r="B4107" s="11">
        <v>21400</v>
      </c>
      <c r="C4107" s="11">
        <v>95147</v>
      </c>
      <c r="D4107" s="11">
        <v>132304</v>
      </c>
      <c r="E4107" s="11">
        <v>7</v>
      </c>
      <c r="F4107" s="11">
        <v>1</v>
      </c>
      <c r="G4107" s="11">
        <v>5</v>
      </c>
      <c r="H4107" s="11">
        <v>206.12766482000001</v>
      </c>
      <c r="I4107" s="11">
        <v>1</v>
      </c>
      <c r="J4107" s="11">
        <v>18</v>
      </c>
      <c r="K4107" s="11">
        <v>36.235665388999998</v>
      </c>
      <c r="L4107" s="11" t="s">
        <v>20</v>
      </c>
      <c r="M4107" s="11" t="s">
        <v>15</v>
      </c>
      <c r="N4107" s="11">
        <f t="shared" si="448"/>
        <v>0</v>
      </c>
      <c r="O4107" s="11">
        <f t="shared" si="449"/>
        <v>0</v>
      </c>
      <c r="P4107" s="11">
        <f t="shared" si="450"/>
        <v>0</v>
      </c>
      <c r="Q4107" s="11">
        <f t="shared" si="451"/>
        <v>1</v>
      </c>
      <c r="R4107" s="11">
        <f t="shared" si="452"/>
        <v>0</v>
      </c>
      <c r="S4107" s="11">
        <f t="shared" si="453"/>
        <v>0</v>
      </c>
      <c r="T4107" s="9">
        <f t="shared" si="454"/>
        <v>0</v>
      </c>
    </row>
    <row r="4108" spans="1:20" ht="15" customHeight="1" x14ac:dyDescent="0.75">
      <c r="A4108" s="10">
        <v>0</v>
      </c>
      <c r="B4108" s="11">
        <v>21500</v>
      </c>
      <c r="C4108" s="11">
        <v>100727</v>
      </c>
      <c r="D4108" s="11">
        <v>146904</v>
      </c>
      <c r="E4108" s="11">
        <v>11</v>
      </c>
      <c r="F4108" s="11">
        <v>0</v>
      </c>
      <c r="G4108" s="11">
        <v>0</v>
      </c>
      <c r="H4108" s="11">
        <v>153.22388819</v>
      </c>
      <c r="I4108" s="11">
        <v>1</v>
      </c>
      <c r="J4108" s="11">
        <v>23</v>
      </c>
      <c r="K4108" s="11">
        <v>34.965962752999999</v>
      </c>
      <c r="L4108" s="11" t="s">
        <v>13</v>
      </c>
      <c r="M4108" s="11" t="s">
        <v>18</v>
      </c>
      <c r="N4108" s="11">
        <f t="shared" si="448"/>
        <v>1</v>
      </c>
      <c r="O4108" s="11">
        <f t="shared" si="449"/>
        <v>0</v>
      </c>
      <c r="P4108" s="11">
        <f t="shared" si="450"/>
        <v>0</v>
      </c>
      <c r="Q4108" s="11">
        <f t="shared" si="451"/>
        <v>0</v>
      </c>
      <c r="R4108" s="11">
        <f t="shared" si="452"/>
        <v>0</v>
      </c>
      <c r="S4108" s="11">
        <f t="shared" si="453"/>
        <v>1</v>
      </c>
      <c r="T4108" s="9">
        <f t="shared" si="454"/>
        <v>153.22388819</v>
      </c>
    </row>
    <row r="4109" spans="1:20" ht="15" customHeight="1" x14ac:dyDescent="0.75">
      <c r="A4109" s="10">
        <v>1</v>
      </c>
      <c r="B4109" s="11">
        <v>21500</v>
      </c>
      <c r="C4109" s="11">
        <v>84048</v>
      </c>
      <c r="D4109" s="11">
        <v>115705</v>
      </c>
      <c r="E4109" s="11">
        <v>10</v>
      </c>
      <c r="F4109" s="11"/>
      <c r="G4109" s="11">
        <v>1</v>
      </c>
      <c r="H4109" s="11">
        <v>122.28979153</v>
      </c>
      <c r="I4109" s="11">
        <v>1</v>
      </c>
      <c r="J4109" s="11">
        <v>30</v>
      </c>
      <c r="K4109" s="11">
        <v>49.379729140999999</v>
      </c>
      <c r="L4109" s="11" t="s">
        <v>20</v>
      </c>
      <c r="M4109" s="11" t="s">
        <v>18</v>
      </c>
      <c r="N4109" s="11">
        <f t="shared" si="448"/>
        <v>0</v>
      </c>
      <c r="O4109" s="11">
        <f t="shared" si="449"/>
        <v>0</v>
      </c>
      <c r="P4109" s="11">
        <f t="shared" si="450"/>
        <v>0</v>
      </c>
      <c r="Q4109" s="11">
        <f t="shared" si="451"/>
        <v>0</v>
      </c>
      <c r="R4109" s="11">
        <f t="shared" si="452"/>
        <v>0</v>
      </c>
      <c r="S4109" s="11">
        <f t="shared" si="453"/>
        <v>1</v>
      </c>
      <c r="T4109" s="9">
        <f t="shared" si="454"/>
        <v>0</v>
      </c>
    </row>
    <row r="4110" spans="1:20" ht="15" customHeight="1" x14ac:dyDescent="0.75">
      <c r="A4110" s="10">
        <v>0</v>
      </c>
      <c r="B4110" s="11">
        <v>21500</v>
      </c>
      <c r="C4110" s="11">
        <v>9579</v>
      </c>
      <c r="D4110" s="11">
        <v>30807</v>
      </c>
      <c r="E4110" s="11"/>
      <c r="F4110" s="11">
        <v>0</v>
      </c>
      <c r="G4110" s="11">
        <v>0</v>
      </c>
      <c r="H4110" s="11">
        <v>58.117463620999999</v>
      </c>
      <c r="I4110" s="11">
        <v>2</v>
      </c>
      <c r="J4110" s="11">
        <v>19</v>
      </c>
      <c r="K4110" s="11">
        <v>42.49201034</v>
      </c>
      <c r="L4110" s="11" t="s">
        <v>20</v>
      </c>
      <c r="M4110" s="11" t="s">
        <v>14</v>
      </c>
      <c r="N4110" s="11">
        <f t="shared" si="448"/>
        <v>0</v>
      </c>
      <c r="O4110" s="11">
        <f t="shared" si="449"/>
        <v>0</v>
      </c>
      <c r="P4110" s="11">
        <f t="shared" si="450"/>
        <v>1</v>
      </c>
      <c r="Q4110" s="11">
        <f t="shared" si="451"/>
        <v>0</v>
      </c>
      <c r="R4110" s="11">
        <f t="shared" si="452"/>
        <v>0</v>
      </c>
      <c r="S4110" s="11">
        <f t="shared" si="453"/>
        <v>0</v>
      </c>
      <c r="T4110" s="9">
        <f t="shared" si="454"/>
        <v>0</v>
      </c>
    </row>
    <row r="4111" spans="1:20" ht="15" customHeight="1" x14ac:dyDescent="0.75">
      <c r="A4111" s="10">
        <v>0</v>
      </c>
      <c r="B4111" s="11">
        <v>21500</v>
      </c>
      <c r="C4111" s="11">
        <v>107799</v>
      </c>
      <c r="D4111" s="11">
        <v>160526</v>
      </c>
      <c r="E4111" s="11">
        <v>16</v>
      </c>
      <c r="F4111" s="11">
        <v>0</v>
      </c>
      <c r="G4111" s="11">
        <v>0</v>
      </c>
      <c r="H4111" s="11">
        <v>195.48568001999999</v>
      </c>
      <c r="I4111" s="11">
        <v>0</v>
      </c>
      <c r="J4111" s="11">
        <v>25</v>
      </c>
      <c r="K4111" s="11">
        <v>32.378768135999998</v>
      </c>
      <c r="L4111" s="11" t="s">
        <v>20</v>
      </c>
      <c r="M4111" s="11" t="s">
        <v>17</v>
      </c>
      <c r="N4111" s="11">
        <f t="shared" si="448"/>
        <v>0</v>
      </c>
      <c r="O4111" s="11">
        <f t="shared" si="449"/>
        <v>1</v>
      </c>
      <c r="P4111" s="11">
        <f t="shared" si="450"/>
        <v>0</v>
      </c>
      <c r="Q4111" s="11">
        <f t="shared" si="451"/>
        <v>0</v>
      </c>
      <c r="R4111" s="11">
        <f t="shared" si="452"/>
        <v>0</v>
      </c>
      <c r="S4111" s="11">
        <f t="shared" si="453"/>
        <v>0</v>
      </c>
      <c r="T4111" s="9">
        <f t="shared" si="454"/>
        <v>0</v>
      </c>
    </row>
    <row r="4112" spans="1:20" ht="15" customHeight="1" x14ac:dyDescent="0.75">
      <c r="A4112" s="10">
        <v>0</v>
      </c>
      <c r="B4112" s="11">
        <v>21500</v>
      </c>
      <c r="C4112" s="11">
        <v>110712</v>
      </c>
      <c r="D4112" s="11">
        <v>178045</v>
      </c>
      <c r="E4112" s="11">
        <v>6</v>
      </c>
      <c r="F4112" s="11">
        <v>0</v>
      </c>
      <c r="G4112" s="11">
        <v>0</v>
      </c>
      <c r="H4112" s="11">
        <v>212.60407973</v>
      </c>
      <c r="I4112" s="11">
        <v>4</v>
      </c>
      <c r="J4112" s="11">
        <v>24</v>
      </c>
      <c r="K4112" s="11">
        <v>43.310856295000001</v>
      </c>
      <c r="L4112" s="11" t="s">
        <v>20</v>
      </c>
      <c r="M4112" s="11" t="s">
        <v>15</v>
      </c>
      <c r="N4112" s="11">
        <f t="shared" si="448"/>
        <v>0</v>
      </c>
      <c r="O4112" s="11">
        <f t="shared" si="449"/>
        <v>0</v>
      </c>
      <c r="P4112" s="11">
        <f t="shared" si="450"/>
        <v>0</v>
      </c>
      <c r="Q4112" s="11">
        <f t="shared" si="451"/>
        <v>1</v>
      </c>
      <c r="R4112" s="11">
        <f t="shared" si="452"/>
        <v>0</v>
      </c>
      <c r="S4112" s="11">
        <f t="shared" si="453"/>
        <v>0</v>
      </c>
      <c r="T4112" s="9">
        <f t="shared" si="454"/>
        <v>0</v>
      </c>
    </row>
    <row r="4113" spans="1:20" ht="15" customHeight="1" x14ac:dyDescent="0.75">
      <c r="A4113" s="10">
        <v>0</v>
      </c>
      <c r="B4113" s="11">
        <v>21500</v>
      </c>
      <c r="C4113" s="11">
        <v>141688</v>
      </c>
      <c r="D4113" s="11">
        <v>184241</v>
      </c>
      <c r="E4113" s="11">
        <v>8</v>
      </c>
      <c r="F4113" s="11">
        <v>0</v>
      </c>
      <c r="G4113" s="11">
        <v>0</v>
      </c>
      <c r="H4113" s="11">
        <v>311.42612788999998</v>
      </c>
      <c r="I4113" s="11">
        <v>0</v>
      </c>
      <c r="J4113" s="11">
        <v>16</v>
      </c>
      <c r="K4113" s="11">
        <v>44.590155228</v>
      </c>
      <c r="L4113" s="11" t="s">
        <v>13</v>
      </c>
      <c r="M4113" s="11" t="s">
        <v>17</v>
      </c>
      <c r="N4113" s="11">
        <f t="shared" si="448"/>
        <v>1</v>
      </c>
      <c r="O4113" s="11">
        <f t="shared" si="449"/>
        <v>1</v>
      </c>
      <c r="P4113" s="11">
        <f t="shared" si="450"/>
        <v>0</v>
      </c>
      <c r="Q4113" s="11">
        <f t="shared" si="451"/>
        <v>0</v>
      </c>
      <c r="R4113" s="11">
        <f t="shared" si="452"/>
        <v>0</v>
      </c>
      <c r="S4113" s="11">
        <f t="shared" si="453"/>
        <v>0</v>
      </c>
      <c r="T4113" s="9">
        <f t="shared" si="454"/>
        <v>311.42612788999998</v>
      </c>
    </row>
    <row r="4114" spans="1:20" ht="15" customHeight="1" x14ac:dyDescent="0.75">
      <c r="A4114" s="10">
        <v>0</v>
      </c>
      <c r="B4114" s="11">
        <v>21500</v>
      </c>
      <c r="C4114" s="11">
        <v>25984</v>
      </c>
      <c r="D4114" s="11">
        <v>47386</v>
      </c>
      <c r="E4114" s="11">
        <v>1</v>
      </c>
      <c r="F4114" s="11"/>
      <c r="G4114" s="11"/>
      <c r="H4114" s="11">
        <v>305.84971646000002</v>
      </c>
      <c r="I4114" s="11"/>
      <c r="J4114" s="11">
        <v>25</v>
      </c>
      <c r="K4114" s="11">
        <v>36.600613062999997</v>
      </c>
      <c r="L4114" s="11" t="s">
        <v>20</v>
      </c>
      <c r="M4114" s="11" t="s">
        <v>14</v>
      </c>
      <c r="N4114" s="11">
        <f t="shared" si="448"/>
        <v>0</v>
      </c>
      <c r="O4114" s="11">
        <f t="shared" si="449"/>
        <v>0</v>
      </c>
      <c r="P4114" s="11">
        <f t="shared" si="450"/>
        <v>1</v>
      </c>
      <c r="Q4114" s="11">
        <f t="shared" si="451"/>
        <v>0</v>
      </c>
      <c r="R4114" s="11">
        <f t="shared" si="452"/>
        <v>0</v>
      </c>
      <c r="S4114" s="11">
        <f t="shared" si="453"/>
        <v>0</v>
      </c>
      <c r="T4114" s="9">
        <f t="shared" si="454"/>
        <v>0</v>
      </c>
    </row>
    <row r="4115" spans="1:20" ht="15" customHeight="1" x14ac:dyDescent="0.75">
      <c r="A4115" s="10">
        <v>0</v>
      </c>
      <c r="B4115" s="11">
        <v>21500</v>
      </c>
      <c r="C4115" s="11">
        <v>129361</v>
      </c>
      <c r="D4115" s="11">
        <v>284790</v>
      </c>
      <c r="E4115" s="11">
        <v>3</v>
      </c>
      <c r="F4115" s="11">
        <v>0</v>
      </c>
      <c r="G4115" s="11">
        <v>0</v>
      </c>
      <c r="H4115" s="11">
        <v>199.21959548000001</v>
      </c>
      <c r="I4115" s="11">
        <v>0</v>
      </c>
      <c r="J4115" s="11">
        <v>15</v>
      </c>
      <c r="K4115" s="11">
        <v>30.406259431999999</v>
      </c>
      <c r="L4115" s="11" t="s">
        <v>13</v>
      </c>
      <c r="M4115" s="11" t="s">
        <v>17</v>
      </c>
      <c r="N4115" s="11">
        <f t="shared" si="448"/>
        <v>1</v>
      </c>
      <c r="O4115" s="11">
        <f t="shared" si="449"/>
        <v>1</v>
      </c>
      <c r="P4115" s="11">
        <f t="shared" si="450"/>
        <v>0</v>
      </c>
      <c r="Q4115" s="11">
        <f t="shared" si="451"/>
        <v>0</v>
      </c>
      <c r="R4115" s="11">
        <f t="shared" si="452"/>
        <v>0</v>
      </c>
      <c r="S4115" s="11">
        <f t="shared" si="453"/>
        <v>0</v>
      </c>
      <c r="T4115" s="9">
        <f t="shared" si="454"/>
        <v>199.21959548000001</v>
      </c>
    </row>
    <row r="4116" spans="1:20" ht="15" customHeight="1" x14ac:dyDescent="0.75">
      <c r="A4116" s="10">
        <v>0</v>
      </c>
      <c r="B4116" s="11">
        <v>21500</v>
      </c>
      <c r="C4116" s="11">
        <v>135899</v>
      </c>
      <c r="D4116" s="11">
        <v>186976</v>
      </c>
      <c r="E4116" s="11">
        <v>18</v>
      </c>
      <c r="F4116" s="11">
        <v>0</v>
      </c>
      <c r="G4116" s="11">
        <v>0</v>
      </c>
      <c r="H4116" s="11">
        <v>227.34748644000001</v>
      </c>
      <c r="I4116" s="11">
        <v>1</v>
      </c>
      <c r="J4116" s="11">
        <v>24</v>
      </c>
      <c r="K4116" s="11">
        <v>42.660677489000001</v>
      </c>
      <c r="L4116" s="11" t="s">
        <v>20</v>
      </c>
      <c r="M4116" s="11" t="s">
        <v>18</v>
      </c>
      <c r="N4116" s="11">
        <f t="shared" si="448"/>
        <v>0</v>
      </c>
      <c r="O4116" s="11">
        <f t="shared" si="449"/>
        <v>0</v>
      </c>
      <c r="P4116" s="11">
        <f t="shared" si="450"/>
        <v>0</v>
      </c>
      <c r="Q4116" s="11">
        <f t="shared" si="451"/>
        <v>0</v>
      </c>
      <c r="R4116" s="11">
        <f t="shared" si="452"/>
        <v>0</v>
      </c>
      <c r="S4116" s="11">
        <f t="shared" si="453"/>
        <v>1</v>
      </c>
      <c r="T4116" s="9">
        <f t="shared" si="454"/>
        <v>0</v>
      </c>
    </row>
    <row r="4117" spans="1:20" ht="15" customHeight="1" x14ac:dyDescent="0.75">
      <c r="A4117" s="10">
        <v>0</v>
      </c>
      <c r="B4117" s="11">
        <v>21500</v>
      </c>
      <c r="C4117" s="11">
        <v>96993</v>
      </c>
      <c r="D4117" s="11">
        <v>143240</v>
      </c>
      <c r="E4117" s="11">
        <v>20</v>
      </c>
      <c r="F4117" s="11">
        <v>0</v>
      </c>
      <c r="G4117" s="11">
        <v>0</v>
      </c>
      <c r="H4117" s="11">
        <v>173.34166492</v>
      </c>
      <c r="I4117" s="11">
        <v>0</v>
      </c>
      <c r="J4117" s="11">
        <v>25</v>
      </c>
      <c r="K4117" s="11">
        <v>39.858726885999999</v>
      </c>
      <c r="L4117" s="11" t="s">
        <v>20</v>
      </c>
      <c r="M4117" s="11" t="s">
        <v>18</v>
      </c>
      <c r="N4117" s="11">
        <f t="shared" si="448"/>
        <v>0</v>
      </c>
      <c r="O4117" s="11">
        <f t="shared" si="449"/>
        <v>0</v>
      </c>
      <c r="P4117" s="11">
        <f t="shared" si="450"/>
        <v>0</v>
      </c>
      <c r="Q4117" s="11">
        <f t="shared" si="451"/>
        <v>0</v>
      </c>
      <c r="R4117" s="11">
        <f t="shared" si="452"/>
        <v>0</v>
      </c>
      <c r="S4117" s="11">
        <f t="shared" si="453"/>
        <v>1</v>
      </c>
      <c r="T4117" s="9">
        <f t="shared" si="454"/>
        <v>0</v>
      </c>
    </row>
    <row r="4118" spans="1:20" ht="15" customHeight="1" x14ac:dyDescent="0.75">
      <c r="A4118" s="10">
        <v>0</v>
      </c>
      <c r="B4118" s="11">
        <v>21500</v>
      </c>
      <c r="C4118" s="11">
        <v>125451</v>
      </c>
      <c r="D4118" s="11">
        <v>200594</v>
      </c>
      <c r="E4118" s="11">
        <v>13</v>
      </c>
      <c r="F4118" s="11">
        <v>0</v>
      </c>
      <c r="G4118" s="11">
        <v>0</v>
      </c>
      <c r="H4118" s="11">
        <v>205.27836456</v>
      </c>
      <c r="I4118" s="11">
        <v>0</v>
      </c>
      <c r="J4118" s="11">
        <v>22</v>
      </c>
      <c r="K4118" s="11">
        <v>36.89339399</v>
      </c>
      <c r="L4118" s="11" t="s">
        <v>13</v>
      </c>
      <c r="M4118" s="11" t="s">
        <v>18</v>
      </c>
      <c r="N4118" s="11">
        <f t="shared" si="448"/>
        <v>1</v>
      </c>
      <c r="O4118" s="11">
        <f t="shared" si="449"/>
        <v>0</v>
      </c>
      <c r="P4118" s="11">
        <f t="shared" si="450"/>
        <v>0</v>
      </c>
      <c r="Q4118" s="11">
        <f t="shared" si="451"/>
        <v>0</v>
      </c>
      <c r="R4118" s="11">
        <f t="shared" si="452"/>
        <v>0</v>
      </c>
      <c r="S4118" s="11">
        <f t="shared" si="453"/>
        <v>1</v>
      </c>
      <c r="T4118" s="9">
        <f t="shared" si="454"/>
        <v>205.27836456</v>
      </c>
    </row>
    <row r="4119" spans="1:20" ht="15" customHeight="1" x14ac:dyDescent="0.75">
      <c r="A4119" s="10">
        <v>0</v>
      </c>
      <c r="B4119" s="11">
        <v>21500</v>
      </c>
      <c r="C4119" s="11">
        <v>90000</v>
      </c>
      <c r="D4119" s="11">
        <v>111500</v>
      </c>
      <c r="E4119" s="11">
        <v>24</v>
      </c>
      <c r="F4119" s="11">
        <v>0</v>
      </c>
      <c r="G4119" s="11">
        <v>0</v>
      </c>
      <c r="H4119" s="11">
        <v>243.5</v>
      </c>
      <c r="I4119" s="11">
        <v>1</v>
      </c>
      <c r="J4119" s="11">
        <v>27</v>
      </c>
      <c r="K4119" s="11"/>
      <c r="L4119" s="11" t="s">
        <v>20</v>
      </c>
      <c r="M4119" s="11" t="s">
        <v>14</v>
      </c>
      <c r="N4119" s="11">
        <f t="shared" si="448"/>
        <v>0</v>
      </c>
      <c r="O4119" s="11">
        <f t="shared" si="449"/>
        <v>0</v>
      </c>
      <c r="P4119" s="11">
        <f t="shared" si="450"/>
        <v>1</v>
      </c>
      <c r="Q4119" s="11">
        <f t="shared" si="451"/>
        <v>0</v>
      </c>
      <c r="R4119" s="11">
        <f t="shared" si="452"/>
        <v>0</v>
      </c>
      <c r="S4119" s="11">
        <f t="shared" si="453"/>
        <v>0</v>
      </c>
      <c r="T4119" s="9">
        <f t="shared" si="454"/>
        <v>0</v>
      </c>
    </row>
    <row r="4120" spans="1:20" ht="15" customHeight="1" x14ac:dyDescent="0.75">
      <c r="A4120" s="10">
        <v>0</v>
      </c>
      <c r="B4120" s="11">
        <v>21500</v>
      </c>
      <c r="C4120" s="11">
        <v>18875</v>
      </c>
      <c r="D4120" s="11">
        <v>42500</v>
      </c>
      <c r="E4120" s="11">
        <v>27</v>
      </c>
      <c r="F4120" s="11">
        <v>0</v>
      </c>
      <c r="G4120" s="11">
        <v>0</v>
      </c>
      <c r="H4120" s="11">
        <v>304.36666666999997</v>
      </c>
      <c r="I4120" s="11"/>
      <c r="J4120" s="11">
        <v>13</v>
      </c>
      <c r="K4120" s="11"/>
      <c r="L4120" s="11" t="s">
        <v>20</v>
      </c>
      <c r="M4120" s="11" t="s">
        <v>14</v>
      </c>
      <c r="N4120" s="11">
        <f t="shared" si="448"/>
        <v>0</v>
      </c>
      <c r="O4120" s="11">
        <f t="shared" si="449"/>
        <v>0</v>
      </c>
      <c r="P4120" s="11">
        <f t="shared" si="450"/>
        <v>1</v>
      </c>
      <c r="Q4120" s="11">
        <f t="shared" si="451"/>
        <v>0</v>
      </c>
      <c r="R4120" s="11">
        <f t="shared" si="452"/>
        <v>0</v>
      </c>
      <c r="S4120" s="11">
        <f t="shared" si="453"/>
        <v>0</v>
      </c>
      <c r="T4120" s="9">
        <f t="shared" si="454"/>
        <v>0</v>
      </c>
    </row>
    <row r="4121" spans="1:20" ht="15" customHeight="1" x14ac:dyDescent="0.75">
      <c r="A4121" s="10">
        <v>0</v>
      </c>
      <c r="B4121" s="11">
        <v>21500</v>
      </c>
      <c r="C4121" s="11">
        <v>153783</v>
      </c>
      <c r="D4121" s="11">
        <v>191069</v>
      </c>
      <c r="E4121" s="11">
        <v>10</v>
      </c>
      <c r="F4121" s="11"/>
      <c r="G4121" s="11"/>
      <c r="H4121" s="11">
        <v>105.35993104000001</v>
      </c>
      <c r="I4121" s="11">
        <v>0</v>
      </c>
      <c r="J4121" s="11">
        <v>23</v>
      </c>
      <c r="K4121" s="11">
        <v>31.792387826999999</v>
      </c>
      <c r="L4121" s="11" t="s">
        <v>20</v>
      </c>
      <c r="M4121" s="11" t="s">
        <v>18</v>
      </c>
      <c r="N4121" s="11">
        <f t="shared" si="448"/>
        <v>0</v>
      </c>
      <c r="O4121" s="11">
        <f t="shared" si="449"/>
        <v>0</v>
      </c>
      <c r="P4121" s="11">
        <f t="shared" si="450"/>
        <v>0</v>
      </c>
      <c r="Q4121" s="11">
        <f t="shared" si="451"/>
        <v>0</v>
      </c>
      <c r="R4121" s="11">
        <f t="shared" si="452"/>
        <v>0</v>
      </c>
      <c r="S4121" s="11">
        <f t="shared" si="453"/>
        <v>1</v>
      </c>
      <c r="T4121" s="9">
        <f t="shared" si="454"/>
        <v>0</v>
      </c>
    </row>
    <row r="4122" spans="1:20" ht="15" customHeight="1" x14ac:dyDescent="0.75">
      <c r="A4122" s="10">
        <v>0</v>
      </c>
      <c r="B4122" s="11">
        <v>21500</v>
      </c>
      <c r="C4122" s="11">
        <v>71636</v>
      </c>
      <c r="D4122" s="11">
        <v>96678</v>
      </c>
      <c r="E4122" s="11">
        <v>13</v>
      </c>
      <c r="F4122" s="11">
        <v>0</v>
      </c>
      <c r="G4122" s="11">
        <v>0</v>
      </c>
      <c r="H4122" s="11">
        <v>135.94054148999999</v>
      </c>
      <c r="I4122" s="11">
        <v>0</v>
      </c>
      <c r="J4122" s="11">
        <v>13</v>
      </c>
      <c r="K4122" s="11">
        <v>37.872473718000002</v>
      </c>
      <c r="L4122" s="11" t="s">
        <v>13</v>
      </c>
      <c r="M4122" s="11" t="s">
        <v>15</v>
      </c>
      <c r="N4122" s="11">
        <f t="shared" si="448"/>
        <v>1</v>
      </c>
      <c r="O4122" s="11">
        <f t="shared" si="449"/>
        <v>0</v>
      </c>
      <c r="P4122" s="11">
        <f t="shared" si="450"/>
        <v>0</v>
      </c>
      <c r="Q4122" s="11">
        <f t="shared" si="451"/>
        <v>1</v>
      </c>
      <c r="R4122" s="11">
        <f t="shared" si="452"/>
        <v>0</v>
      </c>
      <c r="S4122" s="11">
        <f t="shared" si="453"/>
        <v>0</v>
      </c>
      <c r="T4122" s="9">
        <f t="shared" si="454"/>
        <v>135.94054148999999</v>
      </c>
    </row>
    <row r="4123" spans="1:20" ht="15" customHeight="1" x14ac:dyDescent="0.75">
      <c r="A4123" s="10">
        <v>0</v>
      </c>
      <c r="B4123" s="11">
        <v>21500</v>
      </c>
      <c r="C4123" s="11">
        <v>30546</v>
      </c>
      <c r="D4123" s="11">
        <v>53300</v>
      </c>
      <c r="E4123" s="11">
        <v>1</v>
      </c>
      <c r="F4123" s="11"/>
      <c r="G4123" s="11"/>
      <c r="H4123" s="11">
        <v>319.78080229</v>
      </c>
      <c r="I4123" s="11"/>
      <c r="J4123" s="11">
        <v>25</v>
      </c>
      <c r="K4123" s="11">
        <v>33.449009861</v>
      </c>
      <c r="L4123" s="11" t="s">
        <v>20</v>
      </c>
      <c r="M4123" s="11" t="s">
        <v>14</v>
      </c>
      <c r="N4123" s="11">
        <f t="shared" si="448"/>
        <v>0</v>
      </c>
      <c r="O4123" s="11">
        <f t="shared" si="449"/>
        <v>0</v>
      </c>
      <c r="P4123" s="11">
        <f t="shared" si="450"/>
        <v>1</v>
      </c>
      <c r="Q4123" s="11">
        <f t="shared" si="451"/>
        <v>0</v>
      </c>
      <c r="R4123" s="11">
        <f t="shared" si="452"/>
        <v>0</v>
      </c>
      <c r="S4123" s="11">
        <f t="shared" si="453"/>
        <v>0</v>
      </c>
      <c r="T4123" s="9">
        <f t="shared" si="454"/>
        <v>0</v>
      </c>
    </row>
    <row r="4124" spans="1:20" ht="15" customHeight="1" x14ac:dyDescent="0.75">
      <c r="A4124" s="10">
        <v>0</v>
      </c>
      <c r="B4124" s="11">
        <v>21500</v>
      </c>
      <c r="C4124" s="11">
        <v>47451</v>
      </c>
      <c r="D4124" s="11">
        <v>78645</v>
      </c>
      <c r="E4124" s="11"/>
      <c r="F4124" s="11"/>
      <c r="G4124" s="11"/>
      <c r="H4124" s="11"/>
      <c r="I4124" s="11"/>
      <c r="J4124" s="11"/>
      <c r="K4124" s="11">
        <v>38.468331669999998</v>
      </c>
      <c r="L4124" s="11"/>
      <c r="M4124" s="11"/>
      <c r="N4124" s="11">
        <f t="shared" si="448"/>
        <v>0</v>
      </c>
      <c r="O4124" s="11">
        <f t="shared" si="449"/>
        <v>0</v>
      </c>
      <c r="P4124" s="11">
        <f t="shared" si="450"/>
        <v>0</v>
      </c>
      <c r="Q4124" s="11">
        <f t="shared" si="451"/>
        <v>0</v>
      </c>
      <c r="R4124" s="11">
        <f t="shared" si="452"/>
        <v>0</v>
      </c>
      <c r="S4124" s="11">
        <f t="shared" si="453"/>
        <v>0</v>
      </c>
      <c r="T4124" s="9">
        <f t="shared" si="454"/>
        <v>0</v>
      </c>
    </row>
    <row r="4125" spans="1:20" ht="15" customHeight="1" x14ac:dyDescent="0.75">
      <c r="A4125" s="10">
        <v>0</v>
      </c>
      <c r="B4125" s="11">
        <v>21500</v>
      </c>
      <c r="C4125" s="11">
        <v>94310</v>
      </c>
      <c r="D4125" s="11">
        <v>142986</v>
      </c>
      <c r="E4125" s="11">
        <v>22</v>
      </c>
      <c r="F4125" s="11">
        <v>1</v>
      </c>
      <c r="G4125" s="11">
        <v>0</v>
      </c>
      <c r="H4125" s="11">
        <v>170.20499962</v>
      </c>
      <c r="I4125" s="11">
        <v>0</v>
      </c>
      <c r="J4125" s="11">
        <v>25</v>
      </c>
      <c r="K4125" s="11">
        <v>39.566646239000001</v>
      </c>
      <c r="L4125" s="11" t="s">
        <v>20</v>
      </c>
      <c r="M4125" s="11" t="s">
        <v>18</v>
      </c>
      <c r="N4125" s="11">
        <f t="shared" si="448"/>
        <v>0</v>
      </c>
      <c r="O4125" s="11">
        <f t="shared" si="449"/>
        <v>0</v>
      </c>
      <c r="P4125" s="11">
        <f t="shared" si="450"/>
        <v>0</v>
      </c>
      <c r="Q4125" s="11">
        <f t="shared" si="451"/>
        <v>0</v>
      </c>
      <c r="R4125" s="11">
        <f t="shared" si="452"/>
        <v>0</v>
      </c>
      <c r="S4125" s="11">
        <f t="shared" si="453"/>
        <v>1</v>
      </c>
      <c r="T4125" s="9">
        <f t="shared" si="454"/>
        <v>0</v>
      </c>
    </row>
    <row r="4126" spans="1:20" ht="15" customHeight="1" x14ac:dyDescent="0.75">
      <c r="A4126" s="10">
        <v>0</v>
      </c>
      <c r="B4126" s="11">
        <v>21500</v>
      </c>
      <c r="C4126" s="11">
        <v>90321</v>
      </c>
      <c r="D4126" s="11">
        <v>103778</v>
      </c>
      <c r="E4126" s="11">
        <v>2</v>
      </c>
      <c r="F4126" s="11">
        <v>0</v>
      </c>
      <c r="G4126" s="11">
        <v>0</v>
      </c>
      <c r="H4126" s="11">
        <v>128.64278573999999</v>
      </c>
      <c r="I4126" s="11">
        <v>0</v>
      </c>
      <c r="J4126" s="11">
        <v>20</v>
      </c>
      <c r="K4126" s="11">
        <v>34.282675916000002</v>
      </c>
      <c r="L4126" s="11" t="s">
        <v>20</v>
      </c>
      <c r="M4126" s="11" t="s">
        <v>18</v>
      </c>
      <c r="N4126" s="11">
        <f t="shared" si="448"/>
        <v>0</v>
      </c>
      <c r="O4126" s="11">
        <f t="shared" si="449"/>
        <v>0</v>
      </c>
      <c r="P4126" s="11">
        <f t="shared" si="450"/>
        <v>0</v>
      </c>
      <c r="Q4126" s="11">
        <f t="shared" si="451"/>
        <v>0</v>
      </c>
      <c r="R4126" s="11">
        <f t="shared" si="452"/>
        <v>0</v>
      </c>
      <c r="S4126" s="11">
        <f t="shared" si="453"/>
        <v>1</v>
      </c>
      <c r="T4126" s="9">
        <f t="shared" si="454"/>
        <v>0</v>
      </c>
    </row>
    <row r="4127" spans="1:20" ht="15" customHeight="1" x14ac:dyDescent="0.75">
      <c r="A4127" s="10">
        <v>0</v>
      </c>
      <c r="B4127" s="11">
        <v>21500</v>
      </c>
      <c r="C4127" s="11">
        <v>35300</v>
      </c>
      <c r="D4127" s="11">
        <v>78810</v>
      </c>
      <c r="E4127" s="11">
        <v>25</v>
      </c>
      <c r="F4127" s="11">
        <v>0</v>
      </c>
      <c r="G4127" s="11">
        <v>0</v>
      </c>
      <c r="H4127" s="11">
        <v>261.86666666999997</v>
      </c>
      <c r="I4127" s="11">
        <v>1</v>
      </c>
      <c r="J4127" s="11">
        <v>7</v>
      </c>
      <c r="K4127" s="11"/>
      <c r="L4127" s="11" t="s">
        <v>13</v>
      </c>
      <c r="M4127" s="11" t="s">
        <v>14</v>
      </c>
      <c r="N4127" s="11">
        <f t="shared" si="448"/>
        <v>1</v>
      </c>
      <c r="O4127" s="11">
        <f t="shared" si="449"/>
        <v>0</v>
      </c>
      <c r="P4127" s="11">
        <f t="shared" si="450"/>
        <v>1</v>
      </c>
      <c r="Q4127" s="11">
        <f t="shared" si="451"/>
        <v>0</v>
      </c>
      <c r="R4127" s="11">
        <f t="shared" si="452"/>
        <v>0</v>
      </c>
      <c r="S4127" s="11">
        <f t="shared" si="453"/>
        <v>0</v>
      </c>
      <c r="T4127" s="9">
        <f t="shared" si="454"/>
        <v>261.86666666999997</v>
      </c>
    </row>
    <row r="4128" spans="1:20" ht="15" customHeight="1" x14ac:dyDescent="0.75">
      <c r="A4128" s="10">
        <v>0</v>
      </c>
      <c r="B4128" s="11">
        <v>21500</v>
      </c>
      <c r="C4128" s="11">
        <v>10193</v>
      </c>
      <c r="D4128" s="11">
        <v>75649</v>
      </c>
      <c r="E4128" s="11"/>
      <c r="F4128" s="11">
        <v>0</v>
      </c>
      <c r="G4128" s="11">
        <v>0</v>
      </c>
      <c r="H4128" s="11">
        <v>247.81397140999999</v>
      </c>
      <c r="I4128" s="11">
        <v>0</v>
      </c>
      <c r="J4128" s="11">
        <v>22</v>
      </c>
      <c r="K4128" s="11">
        <v>39.148512421</v>
      </c>
      <c r="L4128" s="11" t="s">
        <v>20</v>
      </c>
      <c r="M4128" s="11" t="s">
        <v>15</v>
      </c>
      <c r="N4128" s="11">
        <f t="shared" si="448"/>
        <v>0</v>
      </c>
      <c r="O4128" s="11">
        <f t="shared" si="449"/>
        <v>0</v>
      </c>
      <c r="P4128" s="11">
        <f t="shared" si="450"/>
        <v>0</v>
      </c>
      <c r="Q4128" s="11">
        <f t="shared" si="451"/>
        <v>1</v>
      </c>
      <c r="R4128" s="11">
        <f t="shared" si="452"/>
        <v>0</v>
      </c>
      <c r="S4128" s="11">
        <f t="shared" si="453"/>
        <v>0</v>
      </c>
      <c r="T4128" s="9">
        <f t="shared" si="454"/>
        <v>0</v>
      </c>
    </row>
    <row r="4129" spans="1:20" ht="15" customHeight="1" x14ac:dyDescent="0.75">
      <c r="A4129" s="10">
        <v>0</v>
      </c>
      <c r="B4129" s="11">
        <v>21500</v>
      </c>
      <c r="C4129" s="11">
        <v>67377</v>
      </c>
      <c r="D4129" s="11">
        <v>86502</v>
      </c>
      <c r="E4129" s="11">
        <v>5</v>
      </c>
      <c r="F4129" s="11"/>
      <c r="G4129" s="11"/>
      <c r="H4129" s="11">
        <v>158.64070666999999</v>
      </c>
      <c r="I4129" s="11"/>
      <c r="J4129" s="11">
        <v>15</v>
      </c>
      <c r="K4129" s="11">
        <v>37.754842588999999</v>
      </c>
      <c r="L4129" s="11" t="s">
        <v>20</v>
      </c>
      <c r="M4129" s="11" t="s">
        <v>15</v>
      </c>
      <c r="N4129" s="11">
        <f t="shared" si="448"/>
        <v>0</v>
      </c>
      <c r="O4129" s="11">
        <f t="shared" si="449"/>
        <v>0</v>
      </c>
      <c r="P4129" s="11">
        <f t="shared" si="450"/>
        <v>0</v>
      </c>
      <c r="Q4129" s="11">
        <f t="shared" si="451"/>
        <v>1</v>
      </c>
      <c r="R4129" s="11">
        <f t="shared" si="452"/>
        <v>0</v>
      </c>
      <c r="S4129" s="11">
        <f t="shared" si="453"/>
        <v>0</v>
      </c>
      <c r="T4129" s="9">
        <f t="shared" si="454"/>
        <v>0</v>
      </c>
    </row>
    <row r="4130" spans="1:20" ht="15" customHeight="1" x14ac:dyDescent="0.75">
      <c r="A4130" s="10">
        <v>0</v>
      </c>
      <c r="B4130" s="11">
        <v>21500</v>
      </c>
      <c r="C4130" s="11">
        <v>58646</v>
      </c>
      <c r="D4130" s="11">
        <v>90807</v>
      </c>
      <c r="E4130" s="11">
        <v>17</v>
      </c>
      <c r="F4130" s="11">
        <v>0</v>
      </c>
      <c r="G4130" s="11">
        <v>0</v>
      </c>
      <c r="H4130" s="11">
        <v>196.80879268000001</v>
      </c>
      <c r="I4130" s="11">
        <v>1</v>
      </c>
      <c r="J4130" s="11">
        <v>22</v>
      </c>
      <c r="K4130" s="11">
        <v>31.697960362</v>
      </c>
      <c r="L4130" s="11" t="s">
        <v>20</v>
      </c>
      <c r="M4130" s="11" t="s">
        <v>14</v>
      </c>
      <c r="N4130" s="11">
        <f t="shared" si="448"/>
        <v>0</v>
      </c>
      <c r="O4130" s="11">
        <f t="shared" si="449"/>
        <v>0</v>
      </c>
      <c r="P4130" s="11">
        <f t="shared" si="450"/>
        <v>1</v>
      </c>
      <c r="Q4130" s="11">
        <f t="shared" si="451"/>
        <v>0</v>
      </c>
      <c r="R4130" s="11">
        <f t="shared" si="452"/>
        <v>0</v>
      </c>
      <c r="S4130" s="11">
        <f t="shared" si="453"/>
        <v>0</v>
      </c>
      <c r="T4130" s="9">
        <f t="shared" si="454"/>
        <v>0</v>
      </c>
    </row>
    <row r="4131" spans="1:20" ht="15" customHeight="1" x14ac:dyDescent="0.75">
      <c r="A4131" s="10">
        <v>1</v>
      </c>
      <c r="B4131" s="11">
        <v>21600</v>
      </c>
      <c r="C4131" s="11">
        <v>144276</v>
      </c>
      <c r="D4131" s="11">
        <v>190797</v>
      </c>
      <c r="E4131" s="11">
        <v>0</v>
      </c>
      <c r="F4131" s="11">
        <v>1</v>
      </c>
      <c r="G4131" s="11">
        <v>4</v>
      </c>
      <c r="H4131" s="11">
        <v>313.42732166000002</v>
      </c>
      <c r="I4131" s="11">
        <v>2</v>
      </c>
      <c r="J4131" s="11">
        <v>18</v>
      </c>
      <c r="K4131" s="11">
        <v>37.971354949000002</v>
      </c>
      <c r="L4131" s="11" t="s">
        <v>20</v>
      </c>
      <c r="M4131" s="11" t="s">
        <v>17</v>
      </c>
      <c r="N4131" s="11">
        <f t="shared" si="448"/>
        <v>0</v>
      </c>
      <c r="O4131" s="11">
        <f t="shared" si="449"/>
        <v>1</v>
      </c>
      <c r="P4131" s="11">
        <f t="shared" si="450"/>
        <v>0</v>
      </c>
      <c r="Q4131" s="11">
        <f t="shared" si="451"/>
        <v>0</v>
      </c>
      <c r="R4131" s="11">
        <f t="shared" si="452"/>
        <v>0</v>
      </c>
      <c r="S4131" s="11">
        <f t="shared" si="453"/>
        <v>0</v>
      </c>
      <c r="T4131" s="9">
        <f t="shared" si="454"/>
        <v>0</v>
      </c>
    </row>
    <row r="4132" spans="1:20" ht="15" customHeight="1" x14ac:dyDescent="0.75">
      <c r="A4132" s="10">
        <v>0</v>
      </c>
      <c r="B4132" s="11">
        <v>21600</v>
      </c>
      <c r="C4132" s="11">
        <v>30022</v>
      </c>
      <c r="D4132" s="11">
        <v>51337</v>
      </c>
      <c r="E4132" s="11">
        <v>0</v>
      </c>
      <c r="F4132" s="11"/>
      <c r="G4132" s="11"/>
      <c r="H4132" s="11">
        <v>312.19978392000002</v>
      </c>
      <c r="I4132" s="11"/>
      <c r="J4132" s="11">
        <v>25</v>
      </c>
      <c r="K4132" s="11">
        <v>35.379681226000002</v>
      </c>
      <c r="L4132" s="11" t="s">
        <v>20</v>
      </c>
      <c r="M4132" s="11" t="s">
        <v>14</v>
      </c>
      <c r="N4132" s="11">
        <f t="shared" si="448"/>
        <v>0</v>
      </c>
      <c r="O4132" s="11">
        <f t="shared" si="449"/>
        <v>0</v>
      </c>
      <c r="P4132" s="11">
        <f t="shared" si="450"/>
        <v>1</v>
      </c>
      <c r="Q4132" s="11">
        <f t="shared" si="451"/>
        <v>0</v>
      </c>
      <c r="R4132" s="11">
        <f t="shared" si="452"/>
        <v>0</v>
      </c>
      <c r="S4132" s="11">
        <f t="shared" si="453"/>
        <v>0</v>
      </c>
      <c r="T4132" s="9">
        <f t="shared" si="454"/>
        <v>0</v>
      </c>
    </row>
    <row r="4133" spans="1:20" ht="15" customHeight="1" x14ac:dyDescent="0.75">
      <c r="A4133" s="10">
        <v>0</v>
      </c>
      <c r="B4133" s="11">
        <v>21600</v>
      </c>
      <c r="C4133" s="11">
        <v>45421</v>
      </c>
      <c r="D4133" s="11">
        <v>75632</v>
      </c>
      <c r="E4133" s="11">
        <v>2</v>
      </c>
      <c r="F4133" s="11">
        <v>0</v>
      </c>
      <c r="G4133" s="11">
        <v>1</v>
      </c>
      <c r="H4133" s="11">
        <v>230.24223466999999</v>
      </c>
      <c r="I4133" s="11">
        <v>0</v>
      </c>
      <c r="J4133" s="11">
        <v>11</v>
      </c>
      <c r="K4133" s="11">
        <v>33.457380880999999</v>
      </c>
      <c r="L4133" s="11" t="s">
        <v>20</v>
      </c>
      <c r="M4133" s="11" t="s">
        <v>15</v>
      </c>
      <c r="N4133" s="11">
        <f t="shared" si="448"/>
        <v>0</v>
      </c>
      <c r="O4133" s="11">
        <f t="shared" si="449"/>
        <v>0</v>
      </c>
      <c r="P4133" s="11">
        <f t="shared" si="450"/>
        <v>0</v>
      </c>
      <c r="Q4133" s="11">
        <f t="shared" si="451"/>
        <v>1</v>
      </c>
      <c r="R4133" s="11">
        <f t="shared" si="452"/>
        <v>0</v>
      </c>
      <c r="S4133" s="11">
        <f t="shared" si="453"/>
        <v>0</v>
      </c>
      <c r="T4133" s="9">
        <f t="shared" si="454"/>
        <v>0</v>
      </c>
    </row>
    <row r="4134" spans="1:20" ht="15" customHeight="1" x14ac:dyDescent="0.75">
      <c r="A4134" s="10">
        <v>0</v>
      </c>
      <c r="B4134" s="11">
        <v>21600</v>
      </c>
      <c r="C4134" s="11">
        <v>105654</v>
      </c>
      <c r="D4134" s="11">
        <v>155460</v>
      </c>
      <c r="E4134" s="11">
        <v>16</v>
      </c>
      <c r="F4134" s="11">
        <v>0</v>
      </c>
      <c r="G4134" s="11">
        <v>0</v>
      </c>
      <c r="H4134" s="11">
        <v>193.04880317999999</v>
      </c>
      <c r="I4134" s="11">
        <v>0</v>
      </c>
      <c r="J4134" s="11">
        <v>25</v>
      </c>
      <c r="K4134" s="11">
        <v>33.600608463</v>
      </c>
      <c r="L4134" s="11" t="s">
        <v>20</v>
      </c>
      <c r="M4134" s="11" t="s">
        <v>17</v>
      </c>
      <c r="N4134" s="11">
        <f t="shared" si="448"/>
        <v>0</v>
      </c>
      <c r="O4134" s="11">
        <f t="shared" si="449"/>
        <v>1</v>
      </c>
      <c r="P4134" s="11">
        <f t="shared" si="450"/>
        <v>0</v>
      </c>
      <c r="Q4134" s="11">
        <f t="shared" si="451"/>
        <v>0</v>
      </c>
      <c r="R4134" s="11">
        <f t="shared" si="452"/>
        <v>0</v>
      </c>
      <c r="S4134" s="11">
        <f t="shared" si="453"/>
        <v>0</v>
      </c>
      <c r="T4134" s="9">
        <f t="shared" si="454"/>
        <v>0</v>
      </c>
    </row>
    <row r="4135" spans="1:20" ht="15" customHeight="1" x14ac:dyDescent="0.75">
      <c r="A4135" s="10">
        <v>0</v>
      </c>
      <c r="B4135" s="11">
        <v>21600</v>
      </c>
      <c r="C4135" s="11">
        <v>77139</v>
      </c>
      <c r="D4135" s="11">
        <v>185494</v>
      </c>
      <c r="E4135" s="11">
        <v>11</v>
      </c>
      <c r="F4135" s="11">
        <v>0</v>
      </c>
      <c r="G4135" s="11">
        <v>0</v>
      </c>
      <c r="H4135" s="11">
        <v>358.42842429000001</v>
      </c>
      <c r="I4135" s="11">
        <v>0</v>
      </c>
      <c r="J4135" s="11">
        <v>17</v>
      </c>
      <c r="K4135" s="11">
        <v>33.167431221999998</v>
      </c>
      <c r="L4135" s="11"/>
      <c r="M4135" s="11" t="s">
        <v>14</v>
      </c>
      <c r="N4135" s="11">
        <f t="shared" si="448"/>
        <v>0</v>
      </c>
      <c r="O4135" s="11">
        <f t="shared" si="449"/>
        <v>0</v>
      </c>
      <c r="P4135" s="11">
        <f t="shared" si="450"/>
        <v>1</v>
      </c>
      <c r="Q4135" s="11">
        <f t="shared" si="451"/>
        <v>0</v>
      </c>
      <c r="R4135" s="11">
        <f t="shared" si="452"/>
        <v>0</v>
      </c>
      <c r="S4135" s="11">
        <f t="shared" si="453"/>
        <v>0</v>
      </c>
      <c r="T4135" s="9">
        <f t="shared" si="454"/>
        <v>0</v>
      </c>
    </row>
    <row r="4136" spans="1:20" ht="15" customHeight="1" x14ac:dyDescent="0.75">
      <c r="A4136" s="10">
        <v>0</v>
      </c>
      <c r="B4136" s="11">
        <v>21600</v>
      </c>
      <c r="C4136" s="11">
        <v>36777</v>
      </c>
      <c r="D4136" s="11">
        <v>68300</v>
      </c>
      <c r="E4136" s="11">
        <v>11</v>
      </c>
      <c r="F4136" s="11">
        <v>0</v>
      </c>
      <c r="G4136" s="11">
        <v>2</v>
      </c>
      <c r="H4136" s="11">
        <v>121.49424873</v>
      </c>
      <c r="I4136" s="11">
        <v>0</v>
      </c>
      <c r="J4136" s="11">
        <v>22</v>
      </c>
      <c r="K4136" s="11">
        <v>41.138299388</v>
      </c>
      <c r="L4136" s="11" t="s">
        <v>20</v>
      </c>
      <c r="M4136" s="11" t="s">
        <v>15</v>
      </c>
      <c r="N4136" s="11">
        <f t="shared" si="448"/>
        <v>0</v>
      </c>
      <c r="O4136" s="11">
        <f t="shared" si="449"/>
        <v>0</v>
      </c>
      <c r="P4136" s="11">
        <f t="shared" si="450"/>
        <v>0</v>
      </c>
      <c r="Q4136" s="11">
        <f t="shared" si="451"/>
        <v>1</v>
      </c>
      <c r="R4136" s="11">
        <f t="shared" si="452"/>
        <v>0</v>
      </c>
      <c r="S4136" s="11">
        <f t="shared" si="453"/>
        <v>0</v>
      </c>
      <c r="T4136" s="9">
        <f t="shared" si="454"/>
        <v>0</v>
      </c>
    </row>
    <row r="4137" spans="1:20" ht="15" customHeight="1" x14ac:dyDescent="0.75">
      <c r="A4137" s="10">
        <v>0</v>
      </c>
      <c r="B4137" s="11">
        <v>21600</v>
      </c>
      <c r="C4137" s="11">
        <v>105759</v>
      </c>
      <c r="D4137" s="11">
        <v>139002</v>
      </c>
      <c r="E4137" s="11">
        <v>11</v>
      </c>
      <c r="F4137" s="11">
        <v>0</v>
      </c>
      <c r="G4137" s="11">
        <v>2</v>
      </c>
      <c r="H4137" s="11">
        <v>213.03452175999999</v>
      </c>
      <c r="I4137" s="11">
        <v>0</v>
      </c>
      <c r="J4137" s="11">
        <v>24</v>
      </c>
      <c r="K4137" s="11">
        <v>40.903058401999999</v>
      </c>
      <c r="L4137" s="11" t="s">
        <v>20</v>
      </c>
      <c r="M4137" s="11" t="s">
        <v>15</v>
      </c>
      <c r="N4137" s="11">
        <f t="shared" si="448"/>
        <v>0</v>
      </c>
      <c r="O4137" s="11">
        <f t="shared" si="449"/>
        <v>0</v>
      </c>
      <c r="P4137" s="11">
        <f t="shared" si="450"/>
        <v>0</v>
      </c>
      <c r="Q4137" s="11">
        <f t="shared" si="451"/>
        <v>1</v>
      </c>
      <c r="R4137" s="11">
        <f t="shared" si="452"/>
        <v>0</v>
      </c>
      <c r="S4137" s="11">
        <f t="shared" si="453"/>
        <v>0</v>
      </c>
      <c r="T4137" s="9">
        <f t="shared" si="454"/>
        <v>0</v>
      </c>
    </row>
    <row r="4138" spans="1:20" ht="15" customHeight="1" x14ac:dyDescent="0.75">
      <c r="A4138" s="10">
        <v>0</v>
      </c>
      <c r="B4138" s="11">
        <v>21600</v>
      </c>
      <c r="C4138" s="11">
        <v>61797</v>
      </c>
      <c r="D4138" s="11">
        <v>109007</v>
      </c>
      <c r="E4138" s="11">
        <v>14</v>
      </c>
      <c r="F4138" s="11">
        <v>0</v>
      </c>
      <c r="G4138" s="11">
        <v>2</v>
      </c>
      <c r="H4138" s="11">
        <v>267.88778988000001</v>
      </c>
      <c r="I4138" s="11">
        <v>0</v>
      </c>
      <c r="J4138" s="11">
        <v>35</v>
      </c>
      <c r="K4138" s="11">
        <v>26.092171525000001</v>
      </c>
      <c r="L4138" s="11" t="s">
        <v>20</v>
      </c>
      <c r="M4138" s="11" t="s">
        <v>18</v>
      </c>
      <c r="N4138" s="11">
        <f t="shared" si="448"/>
        <v>0</v>
      </c>
      <c r="O4138" s="11">
        <f t="shared" si="449"/>
        <v>0</v>
      </c>
      <c r="P4138" s="11">
        <f t="shared" si="450"/>
        <v>0</v>
      </c>
      <c r="Q4138" s="11">
        <f t="shared" si="451"/>
        <v>0</v>
      </c>
      <c r="R4138" s="11">
        <f t="shared" si="452"/>
        <v>0</v>
      </c>
      <c r="S4138" s="11">
        <f t="shared" si="453"/>
        <v>1</v>
      </c>
      <c r="T4138" s="9">
        <f t="shared" si="454"/>
        <v>0</v>
      </c>
    </row>
    <row r="4139" spans="1:20" ht="15" customHeight="1" x14ac:dyDescent="0.75">
      <c r="A4139" s="10">
        <v>0</v>
      </c>
      <c r="B4139" s="11">
        <v>21600</v>
      </c>
      <c r="C4139" s="11"/>
      <c r="D4139" s="11">
        <v>65935</v>
      </c>
      <c r="E4139" s="11">
        <v>8</v>
      </c>
      <c r="F4139" s="11">
        <v>0</v>
      </c>
      <c r="G4139" s="11">
        <v>0</v>
      </c>
      <c r="H4139" s="11">
        <v>111.06809783999999</v>
      </c>
      <c r="I4139" s="11">
        <v>1</v>
      </c>
      <c r="J4139" s="11">
        <v>5</v>
      </c>
      <c r="K4139" s="11">
        <v>19.429084265</v>
      </c>
      <c r="L4139" s="11" t="s">
        <v>13</v>
      </c>
      <c r="M4139" s="11" t="s">
        <v>15</v>
      </c>
      <c r="N4139" s="11">
        <f t="shared" si="448"/>
        <v>1</v>
      </c>
      <c r="O4139" s="11">
        <f t="shared" si="449"/>
        <v>0</v>
      </c>
      <c r="P4139" s="11">
        <f t="shared" si="450"/>
        <v>0</v>
      </c>
      <c r="Q4139" s="11">
        <f t="shared" si="451"/>
        <v>1</v>
      </c>
      <c r="R4139" s="11">
        <f t="shared" si="452"/>
        <v>0</v>
      </c>
      <c r="S4139" s="11">
        <f t="shared" si="453"/>
        <v>0</v>
      </c>
      <c r="T4139" s="9">
        <f t="shared" si="454"/>
        <v>111.06809783999999</v>
      </c>
    </row>
    <row r="4140" spans="1:20" ht="15" customHeight="1" x14ac:dyDescent="0.75">
      <c r="A4140" s="10">
        <v>0</v>
      </c>
      <c r="B4140" s="11">
        <v>21600</v>
      </c>
      <c r="C4140" s="11">
        <v>70832</v>
      </c>
      <c r="D4140" s="11">
        <v>96503</v>
      </c>
      <c r="E4140" s="11">
        <v>13</v>
      </c>
      <c r="F4140" s="11">
        <v>0</v>
      </c>
      <c r="G4140" s="11">
        <v>0</v>
      </c>
      <c r="H4140" s="11">
        <v>136.39714172999999</v>
      </c>
      <c r="I4140" s="11">
        <v>0</v>
      </c>
      <c r="J4140" s="11">
        <v>14</v>
      </c>
      <c r="K4140" s="11">
        <v>37.580530414999998</v>
      </c>
      <c r="L4140" s="11" t="s">
        <v>13</v>
      </c>
      <c r="M4140" s="11" t="s">
        <v>15</v>
      </c>
      <c r="N4140" s="11">
        <f t="shared" si="448"/>
        <v>1</v>
      </c>
      <c r="O4140" s="11">
        <f t="shared" si="449"/>
        <v>0</v>
      </c>
      <c r="P4140" s="11">
        <f t="shared" si="450"/>
        <v>0</v>
      </c>
      <c r="Q4140" s="11">
        <f t="shared" si="451"/>
        <v>1</v>
      </c>
      <c r="R4140" s="11">
        <f t="shared" si="452"/>
        <v>0</v>
      </c>
      <c r="S4140" s="11">
        <f t="shared" si="453"/>
        <v>0</v>
      </c>
      <c r="T4140" s="9">
        <f t="shared" si="454"/>
        <v>136.39714172999999</v>
      </c>
    </row>
    <row r="4141" spans="1:20" ht="15" customHeight="1" x14ac:dyDescent="0.75">
      <c r="A4141" s="10">
        <v>0</v>
      </c>
      <c r="B4141" s="11">
        <v>21600</v>
      </c>
      <c r="C4141" s="11">
        <v>41105</v>
      </c>
      <c r="D4141" s="11">
        <v>65411</v>
      </c>
      <c r="E4141" s="11">
        <v>25</v>
      </c>
      <c r="F4141" s="11">
        <v>0</v>
      </c>
      <c r="G4141" s="11">
        <v>0</v>
      </c>
      <c r="H4141" s="11">
        <v>303.23405271000001</v>
      </c>
      <c r="I4141" s="11">
        <v>3</v>
      </c>
      <c r="J4141" s="11">
        <v>32</v>
      </c>
      <c r="K4141" s="11">
        <v>35.247327710999997</v>
      </c>
      <c r="L4141" s="11" t="s">
        <v>20</v>
      </c>
      <c r="M4141" s="11" t="s">
        <v>14</v>
      </c>
      <c r="N4141" s="11">
        <f t="shared" si="448"/>
        <v>0</v>
      </c>
      <c r="O4141" s="11">
        <f t="shared" si="449"/>
        <v>0</v>
      </c>
      <c r="P4141" s="11">
        <f t="shared" si="450"/>
        <v>1</v>
      </c>
      <c r="Q4141" s="11">
        <f t="shared" si="451"/>
        <v>0</v>
      </c>
      <c r="R4141" s="11">
        <f t="shared" si="452"/>
        <v>0</v>
      </c>
      <c r="S4141" s="11">
        <f t="shared" si="453"/>
        <v>0</v>
      </c>
      <c r="T4141" s="9">
        <f t="shared" si="454"/>
        <v>0</v>
      </c>
    </row>
    <row r="4142" spans="1:20" ht="15" customHeight="1" x14ac:dyDescent="0.75">
      <c r="A4142" s="10">
        <v>0</v>
      </c>
      <c r="B4142" s="11">
        <v>21600</v>
      </c>
      <c r="C4142" s="11">
        <v>152639</v>
      </c>
      <c r="D4142" s="11">
        <v>195661</v>
      </c>
      <c r="E4142" s="11">
        <v>14</v>
      </c>
      <c r="F4142" s="11"/>
      <c r="G4142" s="11"/>
      <c r="H4142" s="11">
        <v>127.7781102</v>
      </c>
      <c r="I4142" s="11">
        <v>0</v>
      </c>
      <c r="J4142" s="11">
        <v>24</v>
      </c>
      <c r="K4142" s="11">
        <v>29.153071492999999</v>
      </c>
      <c r="L4142" s="11" t="s">
        <v>20</v>
      </c>
      <c r="M4142" s="11" t="s">
        <v>18</v>
      </c>
      <c r="N4142" s="11">
        <f t="shared" si="448"/>
        <v>0</v>
      </c>
      <c r="O4142" s="11">
        <f t="shared" si="449"/>
        <v>0</v>
      </c>
      <c r="P4142" s="11">
        <f t="shared" si="450"/>
        <v>0</v>
      </c>
      <c r="Q4142" s="11">
        <f t="shared" si="451"/>
        <v>0</v>
      </c>
      <c r="R4142" s="11">
        <f t="shared" si="452"/>
        <v>0</v>
      </c>
      <c r="S4142" s="11">
        <f t="shared" si="453"/>
        <v>1</v>
      </c>
      <c r="T4142" s="9">
        <f t="shared" si="454"/>
        <v>0</v>
      </c>
    </row>
    <row r="4143" spans="1:20" ht="15" customHeight="1" x14ac:dyDescent="0.75">
      <c r="A4143" s="10">
        <v>0</v>
      </c>
      <c r="B4143" s="11">
        <v>21600</v>
      </c>
      <c r="C4143" s="11">
        <v>106308</v>
      </c>
      <c r="D4143" s="11">
        <v>147378</v>
      </c>
      <c r="E4143" s="11"/>
      <c r="F4143" s="11"/>
      <c r="G4143" s="11"/>
      <c r="H4143" s="11"/>
      <c r="I4143" s="11"/>
      <c r="J4143" s="11"/>
      <c r="K4143" s="11">
        <v>39.137644633999997</v>
      </c>
      <c r="L4143" s="11" t="s">
        <v>13</v>
      </c>
      <c r="M4143" s="11"/>
      <c r="N4143" s="11">
        <f t="shared" si="448"/>
        <v>1</v>
      </c>
      <c r="O4143" s="11">
        <f t="shared" si="449"/>
        <v>0</v>
      </c>
      <c r="P4143" s="11">
        <f t="shared" si="450"/>
        <v>0</v>
      </c>
      <c r="Q4143" s="11">
        <f t="shared" si="451"/>
        <v>0</v>
      </c>
      <c r="R4143" s="11">
        <f t="shared" si="452"/>
        <v>0</v>
      </c>
      <c r="S4143" s="11">
        <f t="shared" si="453"/>
        <v>0</v>
      </c>
      <c r="T4143" s="9">
        <f t="shared" si="454"/>
        <v>0</v>
      </c>
    </row>
    <row r="4144" spans="1:20" ht="15" customHeight="1" x14ac:dyDescent="0.75">
      <c r="A4144" s="10">
        <v>0</v>
      </c>
      <c r="B4144" s="11">
        <v>21600</v>
      </c>
      <c r="C4144" s="11">
        <v>66711</v>
      </c>
      <c r="D4144" s="11">
        <v>105267</v>
      </c>
      <c r="E4144" s="11">
        <v>13</v>
      </c>
      <c r="F4144" s="11">
        <v>0</v>
      </c>
      <c r="G4144" s="11">
        <v>0</v>
      </c>
      <c r="H4144" s="11">
        <v>145.93538380999999</v>
      </c>
      <c r="I4144" s="11">
        <v>0</v>
      </c>
      <c r="J4144" s="11">
        <v>14</v>
      </c>
      <c r="K4144" s="11">
        <v>37.114915588000002</v>
      </c>
      <c r="L4144" s="11" t="s">
        <v>13</v>
      </c>
      <c r="M4144" s="11" t="s">
        <v>15</v>
      </c>
      <c r="N4144" s="11">
        <f t="shared" si="448"/>
        <v>1</v>
      </c>
      <c r="O4144" s="11">
        <f t="shared" si="449"/>
        <v>0</v>
      </c>
      <c r="P4144" s="11">
        <f t="shared" si="450"/>
        <v>0</v>
      </c>
      <c r="Q4144" s="11">
        <f t="shared" si="451"/>
        <v>1</v>
      </c>
      <c r="R4144" s="11">
        <f t="shared" si="452"/>
        <v>0</v>
      </c>
      <c r="S4144" s="11">
        <f t="shared" si="453"/>
        <v>0</v>
      </c>
      <c r="T4144" s="9">
        <f t="shared" si="454"/>
        <v>145.93538380999999</v>
      </c>
    </row>
    <row r="4145" spans="1:20" ht="15" customHeight="1" x14ac:dyDescent="0.75">
      <c r="A4145" s="10">
        <v>0</v>
      </c>
      <c r="B4145" s="11">
        <v>21600</v>
      </c>
      <c r="C4145" s="11">
        <v>59219</v>
      </c>
      <c r="D4145" s="11">
        <v>98111</v>
      </c>
      <c r="E4145" s="11">
        <v>18</v>
      </c>
      <c r="F4145" s="11">
        <v>0</v>
      </c>
      <c r="G4145" s="11">
        <v>0</v>
      </c>
      <c r="H4145" s="11">
        <v>626.77139277000003</v>
      </c>
      <c r="I4145" s="11">
        <v>1</v>
      </c>
      <c r="J4145" s="11">
        <v>23</v>
      </c>
      <c r="K4145" s="11">
        <v>21.241684226</v>
      </c>
      <c r="L4145" s="11" t="s">
        <v>13</v>
      </c>
      <c r="M4145" s="11" t="s">
        <v>18</v>
      </c>
      <c r="N4145" s="11">
        <f t="shared" si="448"/>
        <v>1</v>
      </c>
      <c r="O4145" s="11">
        <f t="shared" si="449"/>
        <v>0</v>
      </c>
      <c r="P4145" s="11">
        <f t="shared" si="450"/>
        <v>0</v>
      </c>
      <c r="Q4145" s="11">
        <f t="shared" si="451"/>
        <v>0</v>
      </c>
      <c r="R4145" s="11">
        <f t="shared" si="452"/>
        <v>0</v>
      </c>
      <c r="S4145" s="11">
        <f t="shared" si="453"/>
        <v>1</v>
      </c>
      <c r="T4145" s="9">
        <f t="shared" si="454"/>
        <v>626.77139277000003</v>
      </c>
    </row>
    <row r="4146" spans="1:20" ht="15" customHeight="1" x14ac:dyDescent="0.75">
      <c r="A4146" s="10">
        <v>0</v>
      </c>
      <c r="B4146" s="11">
        <v>21600</v>
      </c>
      <c r="C4146" s="11">
        <v>108923</v>
      </c>
      <c r="D4146" s="11">
        <v>142716</v>
      </c>
      <c r="E4146" s="11">
        <v>9</v>
      </c>
      <c r="F4146" s="11">
        <v>0</v>
      </c>
      <c r="G4146" s="11">
        <v>0</v>
      </c>
      <c r="H4146" s="11">
        <v>162.44691401</v>
      </c>
      <c r="I4146" s="11">
        <v>0</v>
      </c>
      <c r="J4146" s="11">
        <v>23</v>
      </c>
      <c r="K4146" s="11">
        <v>33.419778739999998</v>
      </c>
      <c r="L4146" s="11" t="s">
        <v>13</v>
      </c>
      <c r="M4146" s="11" t="s">
        <v>18</v>
      </c>
      <c r="N4146" s="11">
        <f t="shared" si="448"/>
        <v>1</v>
      </c>
      <c r="O4146" s="11">
        <f t="shared" si="449"/>
        <v>0</v>
      </c>
      <c r="P4146" s="11">
        <f t="shared" si="450"/>
        <v>0</v>
      </c>
      <c r="Q4146" s="11">
        <f t="shared" si="451"/>
        <v>0</v>
      </c>
      <c r="R4146" s="11">
        <f t="shared" si="452"/>
        <v>0</v>
      </c>
      <c r="S4146" s="11">
        <f t="shared" si="453"/>
        <v>1</v>
      </c>
      <c r="T4146" s="9">
        <f t="shared" si="454"/>
        <v>162.44691401</v>
      </c>
    </row>
    <row r="4147" spans="1:20" ht="15" customHeight="1" x14ac:dyDescent="0.75">
      <c r="A4147" s="10">
        <v>0</v>
      </c>
      <c r="B4147" s="11">
        <v>21600</v>
      </c>
      <c r="C4147" s="11"/>
      <c r="D4147" s="11">
        <v>54212</v>
      </c>
      <c r="E4147" s="11"/>
      <c r="F4147" s="11">
        <v>0</v>
      </c>
      <c r="G4147" s="11">
        <v>1</v>
      </c>
      <c r="H4147" s="11">
        <v>303.43333332999998</v>
      </c>
      <c r="I4147" s="11">
        <v>0</v>
      </c>
      <c r="J4147" s="11">
        <v>19</v>
      </c>
      <c r="K4147" s="11"/>
      <c r="L4147" s="11" t="s">
        <v>20</v>
      </c>
      <c r="M4147" s="11" t="s">
        <v>14</v>
      </c>
      <c r="N4147" s="11">
        <f t="shared" si="448"/>
        <v>0</v>
      </c>
      <c r="O4147" s="11">
        <f t="shared" si="449"/>
        <v>0</v>
      </c>
      <c r="P4147" s="11">
        <f t="shared" si="450"/>
        <v>1</v>
      </c>
      <c r="Q4147" s="11">
        <f t="shared" si="451"/>
        <v>0</v>
      </c>
      <c r="R4147" s="11">
        <f t="shared" si="452"/>
        <v>0</v>
      </c>
      <c r="S4147" s="11">
        <f t="shared" si="453"/>
        <v>0</v>
      </c>
      <c r="T4147" s="9">
        <f t="shared" si="454"/>
        <v>0</v>
      </c>
    </row>
    <row r="4148" spans="1:20" ht="15" customHeight="1" x14ac:dyDescent="0.75">
      <c r="A4148" s="10">
        <v>1</v>
      </c>
      <c r="B4148" s="11">
        <v>21600</v>
      </c>
      <c r="C4148" s="11">
        <v>154991</v>
      </c>
      <c r="D4148" s="11"/>
      <c r="E4148" s="11"/>
      <c r="F4148" s="11">
        <v>2</v>
      </c>
      <c r="G4148" s="11">
        <v>4</v>
      </c>
      <c r="H4148" s="11">
        <v>165.60083001000001</v>
      </c>
      <c r="I4148" s="11">
        <v>0</v>
      </c>
      <c r="J4148" s="11">
        <v>43</v>
      </c>
      <c r="K4148" s="11">
        <v>38.014917273000002</v>
      </c>
      <c r="L4148" s="11" t="s">
        <v>20</v>
      </c>
      <c r="M4148" s="11" t="s">
        <v>19</v>
      </c>
      <c r="N4148" s="11">
        <f t="shared" si="448"/>
        <v>0</v>
      </c>
      <c r="O4148" s="11">
        <f t="shared" si="449"/>
        <v>0</v>
      </c>
      <c r="P4148" s="11">
        <f t="shared" si="450"/>
        <v>0</v>
      </c>
      <c r="Q4148" s="11">
        <f t="shared" si="451"/>
        <v>0</v>
      </c>
      <c r="R4148" s="11">
        <f t="shared" si="452"/>
        <v>0</v>
      </c>
      <c r="S4148" s="11">
        <f t="shared" si="453"/>
        <v>0</v>
      </c>
      <c r="T4148" s="9">
        <f t="shared" si="454"/>
        <v>0</v>
      </c>
    </row>
    <row r="4149" spans="1:20" ht="15" customHeight="1" x14ac:dyDescent="0.75">
      <c r="A4149" s="10">
        <v>0</v>
      </c>
      <c r="B4149" s="11">
        <v>21600</v>
      </c>
      <c r="C4149" s="11">
        <v>43449</v>
      </c>
      <c r="D4149" s="11">
        <v>68744</v>
      </c>
      <c r="E4149" s="11">
        <v>11</v>
      </c>
      <c r="F4149" s="11">
        <v>0</v>
      </c>
      <c r="G4149" s="11">
        <v>1</v>
      </c>
      <c r="H4149" s="11">
        <v>121.95099104000001</v>
      </c>
      <c r="I4149" s="11">
        <v>1</v>
      </c>
      <c r="J4149" s="11">
        <v>22</v>
      </c>
      <c r="K4149" s="11">
        <v>40.916477381</v>
      </c>
      <c r="L4149" s="11" t="s">
        <v>20</v>
      </c>
      <c r="M4149" s="11" t="s">
        <v>15</v>
      </c>
      <c r="N4149" s="11">
        <f t="shared" si="448"/>
        <v>0</v>
      </c>
      <c r="O4149" s="11">
        <f t="shared" si="449"/>
        <v>0</v>
      </c>
      <c r="P4149" s="11">
        <f t="shared" si="450"/>
        <v>0</v>
      </c>
      <c r="Q4149" s="11">
        <f t="shared" si="451"/>
        <v>1</v>
      </c>
      <c r="R4149" s="11">
        <f t="shared" si="452"/>
        <v>0</v>
      </c>
      <c r="S4149" s="11">
        <f t="shared" si="453"/>
        <v>0</v>
      </c>
      <c r="T4149" s="9">
        <f t="shared" si="454"/>
        <v>0</v>
      </c>
    </row>
    <row r="4150" spans="1:20" ht="15" customHeight="1" x14ac:dyDescent="0.75">
      <c r="A4150" s="10">
        <v>0</v>
      </c>
      <c r="B4150" s="11">
        <v>21600</v>
      </c>
      <c r="C4150" s="11">
        <v>93937</v>
      </c>
      <c r="D4150" s="11">
        <v>147792</v>
      </c>
      <c r="E4150" s="11">
        <v>23</v>
      </c>
      <c r="F4150" s="11">
        <v>0</v>
      </c>
      <c r="G4150" s="11">
        <v>0</v>
      </c>
      <c r="H4150" s="11">
        <v>156.6673122</v>
      </c>
      <c r="I4150" s="11">
        <v>0</v>
      </c>
      <c r="J4150" s="11">
        <v>25</v>
      </c>
      <c r="K4150" s="11">
        <v>40.190636075</v>
      </c>
      <c r="L4150" s="11" t="s">
        <v>20</v>
      </c>
      <c r="M4150" s="11" t="s">
        <v>18</v>
      </c>
      <c r="N4150" s="11">
        <f t="shared" si="448"/>
        <v>0</v>
      </c>
      <c r="O4150" s="11">
        <f t="shared" si="449"/>
        <v>0</v>
      </c>
      <c r="P4150" s="11">
        <f t="shared" si="450"/>
        <v>0</v>
      </c>
      <c r="Q4150" s="11">
        <f t="shared" si="451"/>
        <v>0</v>
      </c>
      <c r="R4150" s="11">
        <f t="shared" si="452"/>
        <v>0</v>
      </c>
      <c r="S4150" s="11">
        <f t="shared" si="453"/>
        <v>1</v>
      </c>
      <c r="T4150" s="9">
        <f t="shared" si="454"/>
        <v>0</v>
      </c>
    </row>
    <row r="4151" spans="1:20" ht="15" customHeight="1" x14ac:dyDescent="0.75">
      <c r="A4151" s="10">
        <v>0</v>
      </c>
      <c r="B4151" s="11">
        <v>21600</v>
      </c>
      <c r="C4151" s="11">
        <v>94477</v>
      </c>
      <c r="D4151" s="11">
        <v>135936</v>
      </c>
      <c r="E4151" s="11"/>
      <c r="F4151" s="11">
        <v>0</v>
      </c>
      <c r="G4151" s="11">
        <v>0</v>
      </c>
      <c r="H4151" s="11">
        <v>205.01683542000001</v>
      </c>
      <c r="I4151" s="11">
        <v>0</v>
      </c>
      <c r="J4151" s="11">
        <v>20</v>
      </c>
      <c r="K4151" s="11">
        <v>26.800946167999999</v>
      </c>
      <c r="L4151" s="11" t="s">
        <v>20</v>
      </c>
      <c r="M4151" s="11" t="s">
        <v>18</v>
      </c>
      <c r="N4151" s="11">
        <f t="shared" si="448"/>
        <v>0</v>
      </c>
      <c r="O4151" s="11">
        <f t="shared" si="449"/>
        <v>0</v>
      </c>
      <c r="P4151" s="11">
        <f t="shared" si="450"/>
        <v>0</v>
      </c>
      <c r="Q4151" s="11">
        <f t="shared" si="451"/>
        <v>0</v>
      </c>
      <c r="R4151" s="11">
        <f t="shared" si="452"/>
        <v>0</v>
      </c>
      <c r="S4151" s="11">
        <f t="shared" si="453"/>
        <v>1</v>
      </c>
      <c r="T4151" s="9">
        <f t="shared" si="454"/>
        <v>0</v>
      </c>
    </row>
    <row r="4152" spans="1:20" ht="15" customHeight="1" x14ac:dyDescent="0.75">
      <c r="A4152" s="10">
        <v>0</v>
      </c>
      <c r="B4152" s="11">
        <v>21700</v>
      </c>
      <c r="C4152" s="11">
        <v>58363</v>
      </c>
      <c r="D4152" s="11">
        <v>78411</v>
      </c>
      <c r="E4152" s="11">
        <v>5</v>
      </c>
      <c r="F4152" s="11">
        <v>0</v>
      </c>
      <c r="G4152" s="11">
        <v>0</v>
      </c>
      <c r="H4152" s="11">
        <v>104.17477035</v>
      </c>
      <c r="I4152" s="11">
        <v>0</v>
      </c>
      <c r="J4152" s="11">
        <v>16</v>
      </c>
      <c r="K4152" s="11">
        <v>38.188435476000002</v>
      </c>
      <c r="L4152" s="11" t="s">
        <v>20</v>
      </c>
      <c r="M4152" s="11"/>
      <c r="N4152" s="11">
        <f t="shared" si="448"/>
        <v>0</v>
      </c>
      <c r="O4152" s="11">
        <f t="shared" si="449"/>
        <v>0</v>
      </c>
      <c r="P4152" s="11">
        <f t="shared" si="450"/>
        <v>0</v>
      </c>
      <c r="Q4152" s="11">
        <f t="shared" si="451"/>
        <v>0</v>
      </c>
      <c r="R4152" s="11">
        <f t="shared" si="452"/>
        <v>0</v>
      </c>
      <c r="S4152" s="11">
        <f t="shared" si="453"/>
        <v>0</v>
      </c>
      <c r="T4152" s="9">
        <f t="shared" si="454"/>
        <v>0</v>
      </c>
    </row>
    <row r="4153" spans="1:20" ht="15" customHeight="1" x14ac:dyDescent="0.75">
      <c r="A4153" s="10">
        <v>0</v>
      </c>
      <c r="B4153" s="11">
        <v>21700</v>
      </c>
      <c r="C4153" s="11">
        <v>56822</v>
      </c>
      <c r="D4153" s="11">
        <v>78399</v>
      </c>
      <c r="E4153" s="11">
        <v>10</v>
      </c>
      <c r="F4153" s="11">
        <v>1</v>
      </c>
      <c r="G4153" s="11">
        <v>0</v>
      </c>
      <c r="H4153" s="11">
        <v>70.691072722000001</v>
      </c>
      <c r="I4153" s="11">
        <v>3</v>
      </c>
      <c r="J4153" s="11">
        <v>28</v>
      </c>
      <c r="K4153" s="11">
        <v>36.610540063999998</v>
      </c>
      <c r="L4153" s="11" t="s">
        <v>20</v>
      </c>
      <c r="M4153" s="11" t="s">
        <v>17</v>
      </c>
      <c r="N4153" s="11">
        <f t="shared" si="448"/>
        <v>0</v>
      </c>
      <c r="O4153" s="11">
        <f t="shared" si="449"/>
        <v>1</v>
      </c>
      <c r="P4153" s="11">
        <f t="shared" si="450"/>
        <v>0</v>
      </c>
      <c r="Q4153" s="11">
        <f t="shared" si="451"/>
        <v>0</v>
      </c>
      <c r="R4153" s="11">
        <f t="shared" si="452"/>
        <v>0</v>
      </c>
      <c r="S4153" s="11">
        <f t="shared" si="453"/>
        <v>0</v>
      </c>
      <c r="T4153" s="9">
        <f t="shared" si="454"/>
        <v>0</v>
      </c>
    </row>
    <row r="4154" spans="1:20" ht="15" customHeight="1" x14ac:dyDescent="0.75">
      <c r="A4154" s="10">
        <v>0</v>
      </c>
      <c r="B4154" s="11">
        <v>21700</v>
      </c>
      <c r="C4154" s="11">
        <v>70252</v>
      </c>
      <c r="D4154" s="11">
        <v>186320</v>
      </c>
      <c r="E4154" s="11">
        <v>11</v>
      </c>
      <c r="F4154" s="11">
        <v>0</v>
      </c>
      <c r="G4154" s="11">
        <v>0</v>
      </c>
      <c r="H4154" s="11">
        <v>356.88649896999999</v>
      </c>
      <c r="I4154" s="11">
        <v>1</v>
      </c>
      <c r="J4154" s="11">
        <v>16</v>
      </c>
      <c r="K4154" s="11">
        <v>30.184001338000002</v>
      </c>
      <c r="L4154" s="11"/>
      <c r="M4154" s="11" t="s">
        <v>14</v>
      </c>
      <c r="N4154" s="11">
        <f t="shared" si="448"/>
        <v>0</v>
      </c>
      <c r="O4154" s="11">
        <f t="shared" si="449"/>
        <v>0</v>
      </c>
      <c r="P4154" s="11">
        <f t="shared" si="450"/>
        <v>1</v>
      </c>
      <c r="Q4154" s="11">
        <f t="shared" si="451"/>
        <v>0</v>
      </c>
      <c r="R4154" s="11">
        <f t="shared" si="452"/>
        <v>0</v>
      </c>
      <c r="S4154" s="11">
        <f t="shared" si="453"/>
        <v>0</v>
      </c>
      <c r="T4154" s="9">
        <f t="shared" si="454"/>
        <v>0</v>
      </c>
    </row>
    <row r="4155" spans="1:20" ht="15" customHeight="1" x14ac:dyDescent="0.75">
      <c r="A4155" s="10">
        <v>0</v>
      </c>
      <c r="B4155" s="11">
        <v>21700</v>
      </c>
      <c r="C4155" s="11">
        <v>62506</v>
      </c>
      <c r="D4155" s="11">
        <v>96588</v>
      </c>
      <c r="E4155" s="11">
        <v>18</v>
      </c>
      <c r="F4155" s="11">
        <v>0</v>
      </c>
      <c r="G4155" s="11">
        <v>1</v>
      </c>
      <c r="H4155" s="11">
        <v>615.13337323999997</v>
      </c>
      <c r="I4155" s="11">
        <v>0</v>
      </c>
      <c r="J4155" s="11">
        <v>24</v>
      </c>
      <c r="K4155" s="11">
        <v>21.972675195000001</v>
      </c>
      <c r="L4155" s="11" t="s">
        <v>13</v>
      </c>
      <c r="M4155" s="11" t="s">
        <v>18</v>
      </c>
      <c r="N4155" s="11">
        <f t="shared" si="448"/>
        <v>1</v>
      </c>
      <c r="O4155" s="11">
        <f t="shared" si="449"/>
        <v>0</v>
      </c>
      <c r="P4155" s="11">
        <f t="shared" si="450"/>
        <v>0</v>
      </c>
      <c r="Q4155" s="11">
        <f t="shared" si="451"/>
        <v>0</v>
      </c>
      <c r="R4155" s="11">
        <f t="shared" si="452"/>
        <v>0</v>
      </c>
      <c r="S4155" s="11">
        <f t="shared" si="453"/>
        <v>1</v>
      </c>
      <c r="T4155" s="9">
        <f t="shared" si="454"/>
        <v>615.13337323999997</v>
      </c>
    </row>
    <row r="4156" spans="1:20" ht="15" customHeight="1" x14ac:dyDescent="0.75">
      <c r="A4156" s="10">
        <v>0</v>
      </c>
      <c r="B4156" s="11">
        <v>21700</v>
      </c>
      <c r="C4156" s="11">
        <v>8606</v>
      </c>
      <c r="D4156" s="11">
        <v>75530</v>
      </c>
      <c r="E4156" s="11"/>
      <c r="F4156" s="11">
        <v>0</v>
      </c>
      <c r="G4156" s="11">
        <v>0</v>
      </c>
      <c r="H4156" s="11">
        <v>257.12072182000003</v>
      </c>
      <c r="I4156" s="11">
        <v>0</v>
      </c>
      <c r="J4156" s="11">
        <v>21</v>
      </c>
      <c r="K4156" s="11">
        <v>38.739218905000001</v>
      </c>
      <c r="L4156" s="11" t="s">
        <v>20</v>
      </c>
      <c r="M4156" s="11" t="s">
        <v>15</v>
      </c>
      <c r="N4156" s="11">
        <f t="shared" si="448"/>
        <v>0</v>
      </c>
      <c r="O4156" s="11">
        <f t="shared" si="449"/>
        <v>0</v>
      </c>
      <c r="P4156" s="11">
        <f t="shared" si="450"/>
        <v>0</v>
      </c>
      <c r="Q4156" s="11">
        <f t="shared" si="451"/>
        <v>1</v>
      </c>
      <c r="R4156" s="11">
        <f t="shared" si="452"/>
        <v>0</v>
      </c>
      <c r="S4156" s="11">
        <f t="shared" si="453"/>
        <v>0</v>
      </c>
      <c r="T4156" s="9">
        <f t="shared" si="454"/>
        <v>0</v>
      </c>
    </row>
    <row r="4157" spans="1:20" ht="15" customHeight="1" x14ac:dyDescent="0.75">
      <c r="A4157" s="10">
        <v>0</v>
      </c>
      <c r="B4157" s="11">
        <v>21700</v>
      </c>
      <c r="C4157" s="11">
        <v>60792</v>
      </c>
      <c r="D4157" s="11">
        <v>14580</v>
      </c>
      <c r="E4157" s="11">
        <v>5</v>
      </c>
      <c r="F4157" s="11"/>
      <c r="G4157" s="11"/>
      <c r="H4157" s="11">
        <v>62.856356953999999</v>
      </c>
      <c r="I4157" s="11">
        <v>1</v>
      </c>
      <c r="J4157" s="11">
        <v>17</v>
      </c>
      <c r="K4157" s="11">
        <v>40.315819300999998</v>
      </c>
      <c r="L4157" s="11" t="s">
        <v>20</v>
      </c>
      <c r="M4157" s="11" t="s">
        <v>14</v>
      </c>
      <c r="N4157" s="11">
        <f t="shared" si="448"/>
        <v>0</v>
      </c>
      <c r="O4157" s="11">
        <f t="shared" si="449"/>
        <v>0</v>
      </c>
      <c r="P4157" s="11">
        <f t="shared" si="450"/>
        <v>1</v>
      </c>
      <c r="Q4157" s="11">
        <f t="shared" si="451"/>
        <v>0</v>
      </c>
      <c r="R4157" s="11">
        <f t="shared" si="452"/>
        <v>0</v>
      </c>
      <c r="S4157" s="11">
        <f t="shared" si="453"/>
        <v>0</v>
      </c>
      <c r="T4157" s="9">
        <f t="shared" si="454"/>
        <v>0</v>
      </c>
    </row>
    <row r="4158" spans="1:20" ht="15" customHeight="1" x14ac:dyDescent="0.75">
      <c r="A4158" s="10">
        <v>0</v>
      </c>
      <c r="B4158" s="11">
        <v>21700</v>
      </c>
      <c r="C4158" s="11">
        <v>29258</v>
      </c>
      <c r="D4158" s="11">
        <v>53807</v>
      </c>
      <c r="E4158" s="11">
        <v>0</v>
      </c>
      <c r="F4158" s="11"/>
      <c r="G4158" s="11"/>
      <c r="H4158" s="11">
        <v>300.67929220000002</v>
      </c>
      <c r="I4158" s="11"/>
      <c r="J4158" s="11">
        <v>24</v>
      </c>
      <c r="K4158" s="11">
        <v>35.698017434999997</v>
      </c>
      <c r="L4158" s="11" t="s">
        <v>20</v>
      </c>
      <c r="M4158" s="11" t="s">
        <v>14</v>
      </c>
      <c r="N4158" s="11">
        <f t="shared" si="448"/>
        <v>0</v>
      </c>
      <c r="O4158" s="11">
        <f t="shared" si="449"/>
        <v>0</v>
      </c>
      <c r="P4158" s="11">
        <f t="shared" si="450"/>
        <v>1</v>
      </c>
      <c r="Q4158" s="11">
        <f t="shared" si="451"/>
        <v>0</v>
      </c>
      <c r="R4158" s="11">
        <f t="shared" si="452"/>
        <v>0</v>
      </c>
      <c r="S4158" s="11">
        <f t="shared" si="453"/>
        <v>0</v>
      </c>
      <c r="T4158" s="9">
        <f t="shared" si="454"/>
        <v>0</v>
      </c>
    </row>
    <row r="4159" spans="1:20" ht="15" customHeight="1" x14ac:dyDescent="0.75">
      <c r="A4159" s="10">
        <v>0</v>
      </c>
      <c r="B4159" s="11">
        <v>21700</v>
      </c>
      <c r="C4159" s="11">
        <v>79240</v>
      </c>
      <c r="D4159" s="11">
        <v>96784</v>
      </c>
      <c r="E4159" s="11">
        <v>5</v>
      </c>
      <c r="F4159" s="11">
        <v>0</v>
      </c>
      <c r="G4159" s="11">
        <v>0</v>
      </c>
      <c r="H4159" s="11">
        <v>64.508423594000007</v>
      </c>
      <c r="I4159" s="11">
        <v>6</v>
      </c>
      <c r="J4159" s="11">
        <v>24</v>
      </c>
      <c r="K4159" s="11">
        <v>38.078963127999998</v>
      </c>
      <c r="L4159" s="11" t="s">
        <v>20</v>
      </c>
      <c r="M4159" s="11" t="s">
        <v>17</v>
      </c>
      <c r="N4159" s="11">
        <f t="shared" si="448"/>
        <v>0</v>
      </c>
      <c r="O4159" s="11">
        <f t="shared" si="449"/>
        <v>1</v>
      </c>
      <c r="P4159" s="11">
        <f t="shared" si="450"/>
        <v>0</v>
      </c>
      <c r="Q4159" s="11">
        <f t="shared" si="451"/>
        <v>0</v>
      </c>
      <c r="R4159" s="11">
        <f t="shared" si="452"/>
        <v>0</v>
      </c>
      <c r="S4159" s="11">
        <f t="shared" si="453"/>
        <v>0</v>
      </c>
      <c r="T4159" s="9">
        <f t="shared" si="454"/>
        <v>0</v>
      </c>
    </row>
    <row r="4160" spans="1:20" ht="15" customHeight="1" x14ac:dyDescent="0.75">
      <c r="A4160" s="10">
        <v>0</v>
      </c>
      <c r="B4160" s="11">
        <v>21700</v>
      </c>
      <c r="C4160" s="11">
        <v>45640</v>
      </c>
      <c r="D4160" s="11">
        <v>67023</v>
      </c>
      <c r="E4160" s="11">
        <v>25</v>
      </c>
      <c r="F4160" s="11">
        <v>0</v>
      </c>
      <c r="G4160" s="11">
        <v>0</v>
      </c>
      <c r="H4160" s="11">
        <v>293.76207665999999</v>
      </c>
      <c r="I4160" s="11">
        <v>1</v>
      </c>
      <c r="J4160" s="11">
        <v>32</v>
      </c>
      <c r="K4160" s="11">
        <v>34.285372574999997</v>
      </c>
      <c r="L4160" s="11" t="s">
        <v>20</v>
      </c>
      <c r="M4160" s="11" t="s">
        <v>14</v>
      </c>
      <c r="N4160" s="11">
        <f t="shared" si="448"/>
        <v>0</v>
      </c>
      <c r="O4160" s="11">
        <f t="shared" si="449"/>
        <v>0</v>
      </c>
      <c r="P4160" s="11">
        <f t="shared" si="450"/>
        <v>1</v>
      </c>
      <c r="Q4160" s="11">
        <f t="shared" si="451"/>
        <v>0</v>
      </c>
      <c r="R4160" s="11">
        <f t="shared" si="452"/>
        <v>0</v>
      </c>
      <c r="S4160" s="11">
        <f t="shared" si="453"/>
        <v>0</v>
      </c>
      <c r="T4160" s="9">
        <f t="shared" si="454"/>
        <v>0</v>
      </c>
    </row>
    <row r="4161" spans="1:20" ht="15" customHeight="1" x14ac:dyDescent="0.75">
      <c r="A4161" s="10">
        <v>0</v>
      </c>
      <c r="B4161" s="11">
        <v>21700</v>
      </c>
      <c r="C4161" s="11">
        <v>24771</v>
      </c>
      <c r="D4161" s="11">
        <v>48361</v>
      </c>
      <c r="E4161" s="11">
        <v>0</v>
      </c>
      <c r="F4161" s="11"/>
      <c r="G4161" s="11"/>
      <c r="H4161" s="11">
        <v>309.02844550999998</v>
      </c>
      <c r="I4161" s="11"/>
      <c r="J4161" s="11">
        <v>24</v>
      </c>
      <c r="K4161" s="11">
        <v>33.877264297000004</v>
      </c>
      <c r="L4161" s="11" t="s">
        <v>20</v>
      </c>
      <c r="M4161" s="11" t="s">
        <v>14</v>
      </c>
      <c r="N4161" s="11">
        <f t="shared" si="448"/>
        <v>0</v>
      </c>
      <c r="O4161" s="11">
        <f t="shared" si="449"/>
        <v>0</v>
      </c>
      <c r="P4161" s="11">
        <f t="shared" si="450"/>
        <v>1</v>
      </c>
      <c r="Q4161" s="11">
        <f t="shared" si="451"/>
        <v>0</v>
      </c>
      <c r="R4161" s="11">
        <f t="shared" si="452"/>
        <v>0</v>
      </c>
      <c r="S4161" s="11">
        <f t="shared" si="453"/>
        <v>0</v>
      </c>
      <c r="T4161" s="9">
        <f t="shared" si="454"/>
        <v>0</v>
      </c>
    </row>
    <row r="4162" spans="1:20" ht="15" customHeight="1" x14ac:dyDescent="0.75">
      <c r="A4162" s="10">
        <v>0</v>
      </c>
      <c r="B4162" s="11">
        <v>21700</v>
      </c>
      <c r="C4162" s="11">
        <v>29500</v>
      </c>
      <c r="D4162" s="11">
        <v>53943</v>
      </c>
      <c r="E4162" s="11">
        <v>14</v>
      </c>
      <c r="F4162" s="11">
        <v>0</v>
      </c>
      <c r="G4162" s="11">
        <v>0</v>
      </c>
      <c r="H4162" s="11">
        <v>185.68207968999999</v>
      </c>
      <c r="I4162" s="11">
        <v>1</v>
      </c>
      <c r="J4162" s="11">
        <v>19</v>
      </c>
      <c r="K4162" s="11">
        <v>37.751545837000002</v>
      </c>
      <c r="L4162" s="11" t="s">
        <v>20</v>
      </c>
      <c r="M4162" s="11" t="s">
        <v>18</v>
      </c>
      <c r="N4162" s="11">
        <f t="shared" si="448"/>
        <v>0</v>
      </c>
      <c r="O4162" s="11">
        <f t="shared" si="449"/>
        <v>0</v>
      </c>
      <c r="P4162" s="11">
        <f t="shared" si="450"/>
        <v>0</v>
      </c>
      <c r="Q4162" s="11">
        <f t="shared" si="451"/>
        <v>0</v>
      </c>
      <c r="R4162" s="11">
        <f t="shared" si="452"/>
        <v>0</v>
      </c>
      <c r="S4162" s="11">
        <f t="shared" si="453"/>
        <v>1</v>
      </c>
      <c r="T4162" s="9">
        <f t="shared" si="454"/>
        <v>0</v>
      </c>
    </row>
    <row r="4163" spans="1:20" ht="15" customHeight="1" x14ac:dyDescent="0.75">
      <c r="A4163" s="10">
        <v>1</v>
      </c>
      <c r="B4163" s="11">
        <v>21700</v>
      </c>
      <c r="C4163" s="11">
        <v>92382</v>
      </c>
      <c r="D4163" s="11">
        <v>168708</v>
      </c>
      <c r="E4163" s="11">
        <v>13</v>
      </c>
      <c r="F4163" s="11">
        <v>2</v>
      </c>
      <c r="G4163" s="11">
        <v>5</v>
      </c>
      <c r="H4163" s="11">
        <v>249.24276294000001</v>
      </c>
      <c r="I4163" s="11"/>
      <c r="J4163" s="11">
        <v>24</v>
      </c>
      <c r="K4163" s="11">
        <v>29.369026402999999</v>
      </c>
      <c r="L4163" s="11"/>
      <c r="M4163" s="11" t="s">
        <v>17</v>
      </c>
      <c r="N4163" s="11">
        <f t="shared" ref="N4163:N4226" si="455">IF(L4163="HomeImp",1,0)</f>
        <v>0</v>
      </c>
      <c r="O4163" s="11">
        <f t="shared" ref="O4163:O4226" si="456">IF(M4163="Mgr",1,0)</f>
        <v>1</v>
      </c>
      <c r="P4163" s="11">
        <f t="shared" ref="P4163:P4226" si="457">IF(M4163="Other",1,0)</f>
        <v>0</v>
      </c>
      <c r="Q4163" s="11">
        <f t="shared" ref="Q4163:Q4226" si="458">IF(M4163="Office",1,0)</f>
        <v>0</v>
      </c>
      <c r="R4163" s="11">
        <f t="shared" ref="R4163:R4226" si="459">IF(M4163="Sales",1,0)</f>
        <v>0</v>
      </c>
      <c r="S4163" s="11">
        <f t="shared" ref="S4163:S4226" si="460">IF(M4163="ProfExe",1,0)</f>
        <v>0</v>
      </c>
      <c r="T4163" s="9">
        <f t="shared" ref="T4163:T4226" si="461">H4163*N4163</f>
        <v>0</v>
      </c>
    </row>
    <row r="4164" spans="1:20" ht="15" customHeight="1" x14ac:dyDescent="0.75">
      <c r="A4164" s="10">
        <v>0</v>
      </c>
      <c r="B4164" s="11">
        <v>21700</v>
      </c>
      <c r="C4164" s="11">
        <v>69000</v>
      </c>
      <c r="D4164" s="11">
        <v>98000</v>
      </c>
      <c r="E4164" s="11">
        <v>2</v>
      </c>
      <c r="F4164" s="11"/>
      <c r="G4164" s="11"/>
      <c r="H4164" s="11">
        <v>232.06666666999999</v>
      </c>
      <c r="I4164" s="11">
        <v>5</v>
      </c>
      <c r="J4164" s="11">
        <v>24</v>
      </c>
      <c r="K4164" s="11"/>
      <c r="L4164" s="11" t="s">
        <v>20</v>
      </c>
      <c r="M4164" s="11" t="s">
        <v>17</v>
      </c>
      <c r="N4164" s="11">
        <f t="shared" si="455"/>
        <v>0</v>
      </c>
      <c r="O4164" s="11">
        <f t="shared" si="456"/>
        <v>1</v>
      </c>
      <c r="P4164" s="11">
        <f t="shared" si="457"/>
        <v>0</v>
      </c>
      <c r="Q4164" s="11">
        <f t="shared" si="458"/>
        <v>0</v>
      </c>
      <c r="R4164" s="11">
        <f t="shared" si="459"/>
        <v>0</v>
      </c>
      <c r="S4164" s="11">
        <f t="shared" si="460"/>
        <v>0</v>
      </c>
      <c r="T4164" s="9">
        <f t="shared" si="461"/>
        <v>0</v>
      </c>
    </row>
    <row r="4165" spans="1:20" ht="15" customHeight="1" x14ac:dyDescent="0.75">
      <c r="A4165" s="10">
        <v>0</v>
      </c>
      <c r="B4165" s="11">
        <v>21700</v>
      </c>
      <c r="C4165" s="11">
        <v>93025</v>
      </c>
      <c r="D4165" s="11">
        <v>140438</v>
      </c>
      <c r="E4165" s="11">
        <v>5</v>
      </c>
      <c r="F4165" s="11">
        <v>0</v>
      </c>
      <c r="G4165" s="11">
        <v>0</v>
      </c>
      <c r="H4165" s="11">
        <v>166.17765781</v>
      </c>
      <c r="I4165" s="11">
        <v>0</v>
      </c>
      <c r="J4165" s="11">
        <v>32</v>
      </c>
      <c r="K4165" s="11">
        <v>32.775079361000003</v>
      </c>
      <c r="L4165" s="11" t="s">
        <v>13</v>
      </c>
      <c r="M4165" s="11" t="s">
        <v>18</v>
      </c>
      <c r="N4165" s="11">
        <f t="shared" si="455"/>
        <v>1</v>
      </c>
      <c r="O4165" s="11">
        <f t="shared" si="456"/>
        <v>0</v>
      </c>
      <c r="P4165" s="11">
        <f t="shared" si="457"/>
        <v>0</v>
      </c>
      <c r="Q4165" s="11">
        <f t="shared" si="458"/>
        <v>0</v>
      </c>
      <c r="R4165" s="11">
        <f t="shared" si="459"/>
        <v>0</v>
      </c>
      <c r="S4165" s="11">
        <f t="shared" si="460"/>
        <v>1</v>
      </c>
      <c r="T4165" s="9">
        <f t="shared" si="461"/>
        <v>166.17765781</v>
      </c>
    </row>
    <row r="4166" spans="1:20" ht="15" customHeight="1" x14ac:dyDescent="0.75">
      <c r="A4166" s="10">
        <v>0</v>
      </c>
      <c r="B4166" s="11">
        <v>21700</v>
      </c>
      <c r="C4166" s="11">
        <v>93868</v>
      </c>
      <c r="D4166" s="11">
        <v>147228</v>
      </c>
      <c r="E4166" s="11">
        <v>22</v>
      </c>
      <c r="F4166" s="11">
        <v>0</v>
      </c>
      <c r="G4166" s="11">
        <v>0</v>
      </c>
      <c r="H4166" s="11">
        <v>153.68459626000001</v>
      </c>
      <c r="I4166" s="11">
        <v>0</v>
      </c>
      <c r="J4166" s="11">
        <v>25</v>
      </c>
      <c r="K4166" s="11">
        <v>39.533954235000003</v>
      </c>
      <c r="L4166" s="11" t="s">
        <v>20</v>
      </c>
      <c r="M4166" s="11" t="s">
        <v>18</v>
      </c>
      <c r="N4166" s="11">
        <f t="shared" si="455"/>
        <v>0</v>
      </c>
      <c r="O4166" s="11">
        <f t="shared" si="456"/>
        <v>0</v>
      </c>
      <c r="P4166" s="11">
        <f t="shared" si="457"/>
        <v>0</v>
      </c>
      <c r="Q4166" s="11">
        <f t="shared" si="458"/>
        <v>0</v>
      </c>
      <c r="R4166" s="11">
        <f t="shared" si="459"/>
        <v>0</v>
      </c>
      <c r="S4166" s="11">
        <f t="shared" si="460"/>
        <v>1</v>
      </c>
      <c r="T4166" s="9">
        <f t="shared" si="461"/>
        <v>0</v>
      </c>
    </row>
    <row r="4167" spans="1:20" ht="15" customHeight="1" x14ac:dyDescent="0.75">
      <c r="A4167" s="10">
        <v>0</v>
      </c>
      <c r="B4167" s="11">
        <v>21700</v>
      </c>
      <c r="C4167" s="11">
        <v>47024</v>
      </c>
      <c r="D4167" s="11">
        <v>71628</v>
      </c>
      <c r="E4167" s="11">
        <v>10</v>
      </c>
      <c r="F4167" s="11">
        <v>0</v>
      </c>
      <c r="G4167" s="11">
        <v>0</v>
      </c>
      <c r="H4167" s="11">
        <v>177.60206564000001</v>
      </c>
      <c r="I4167" s="11">
        <v>1</v>
      </c>
      <c r="J4167" s="11">
        <v>41</v>
      </c>
      <c r="K4167" s="11">
        <v>37.125361744999999</v>
      </c>
      <c r="L4167" s="11" t="s">
        <v>20</v>
      </c>
      <c r="M4167" s="11" t="s">
        <v>18</v>
      </c>
      <c r="N4167" s="11">
        <f t="shared" si="455"/>
        <v>0</v>
      </c>
      <c r="O4167" s="11">
        <f t="shared" si="456"/>
        <v>0</v>
      </c>
      <c r="P4167" s="11">
        <f t="shared" si="457"/>
        <v>0</v>
      </c>
      <c r="Q4167" s="11">
        <f t="shared" si="458"/>
        <v>0</v>
      </c>
      <c r="R4167" s="11">
        <f t="shared" si="459"/>
        <v>0</v>
      </c>
      <c r="S4167" s="11">
        <f t="shared" si="460"/>
        <v>1</v>
      </c>
      <c r="T4167" s="9">
        <f t="shared" si="461"/>
        <v>0</v>
      </c>
    </row>
    <row r="4168" spans="1:20" ht="15" customHeight="1" x14ac:dyDescent="0.75">
      <c r="A4168" s="10">
        <v>0</v>
      </c>
      <c r="B4168" s="11">
        <v>21700</v>
      </c>
      <c r="C4168" s="11">
        <v>45697</v>
      </c>
      <c r="D4168" s="11">
        <v>68144</v>
      </c>
      <c r="E4168" s="11">
        <v>5</v>
      </c>
      <c r="F4168" s="11">
        <v>0</v>
      </c>
      <c r="G4168" s="11">
        <v>0</v>
      </c>
      <c r="H4168" s="11">
        <v>166.87103568000001</v>
      </c>
      <c r="I4168" s="11">
        <v>1</v>
      </c>
      <c r="J4168" s="11">
        <v>27</v>
      </c>
      <c r="K4168" s="11">
        <v>36.408315428000002</v>
      </c>
      <c r="L4168" s="11" t="s">
        <v>20</v>
      </c>
      <c r="M4168" s="11" t="s">
        <v>15</v>
      </c>
      <c r="N4168" s="11">
        <f t="shared" si="455"/>
        <v>0</v>
      </c>
      <c r="O4168" s="11">
        <f t="shared" si="456"/>
        <v>0</v>
      </c>
      <c r="P4168" s="11">
        <f t="shared" si="457"/>
        <v>0</v>
      </c>
      <c r="Q4168" s="11">
        <f t="shared" si="458"/>
        <v>1</v>
      </c>
      <c r="R4168" s="11">
        <f t="shared" si="459"/>
        <v>0</v>
      </c>
      <c r="S4168" s="11">
        <f t="shared" si="460"/>
        <v>0</v>
      </c>
      <c r="T4168" s="9">
        <f t="shared" si="461"/>
        <v>0</v>
      </c>
    </row>
    <row r="4169" spans="1:20" ht="15" customHeight="1" x14ac:dyDescent="0.75">
      <c r="A4169" s="10">
        <v>0</v>
      </c>
      <c r="B4169" s="11">
        <v>21700</v>
      </c>
      <c r="C4169" s="11">
        <v>20627</v>
      </c>
      <c r="D4169" s="11">
        <v>52040</v>
      </c>
      <c r="E4169" s="11">
        <v>26</v>
      </c>
      <c r="F4169" s="11">
        <v>0</v>
      </c>
      <c r="G4169" s="11">
        <v>2</v>
      </c>
      <c r="H4169" s="11">
        <v>199.98543165999999</v>
      </c>
      <c r="I4169" s="11">
        <v>0</v>
      </c>
      <c r="J4169" s="11">
        <v>25</v>
      </c>
      <c r="K4169" s="11">
        <v>27.117689551000002</v>
      </c>
      <c r="L4169" s="11" t="s">
        <v>20</v>
      </c>
      <c r="M4169" s="11" t="s">
        <v>14</v>
      </c>
      <c r="N4169" s="11">
        <f t="shared" si="455"/>
        <v>0</v>
      </c>
      <c r="O4169" s="11">
        <f t="shared" si="456"/>
        <v>0</v>
      </c>
      <c r="P4169" s="11">
        <f t="shared" si="457"/>
        <v>1</v>
      </c>
      <c r="Q4169" s="11">
        <f t="shared" si="458"/>
        <v>0</v>
      </c>
      <c r="R4169" s="11">
        <f t="shared" si="459"/>
        <v>0</v>
      </c>
      <c r="S4169" s="11">
        <f t="shared" si="460"/>
        <v>0</v>
      </c>
      <c r="T4169" s="9">
        <f t="shared" si="461"/>
        <v>0</v>
      </c>
    </row>
    <row r="4170" spans="1:20" ht="15" customHeight="1" x14ac:dyDescent="0.75">
      <c r="A4170" s="10">
        <v>0</v>
      </c>
      <c r="B4170" s="11">
        <v>21700</v>
      </c>
      <c r="C4170" s="11">
        <v>91637</v>
      </c>
      <c r="D4170" s="11">
        <v>126105</v>
      </c>
      <c r="E4170" s="11">
        <v>10</v>
      </c>
      <c r="F4170" s="11">
        <v>0</v>
      </c>
      <c r="G4170" s="11">
        <v>0</v>
      </c>
      <c r="H4170" s="11">
        <v>131.87535395</v>
      </c>
      <c r="I4170" s="11">
        <v>1</v>
      </c>
      <c r="J4170" s="11">
        <v>23</v>
      </c>
      <c r="K4170" s="11">
        <v>30.961292023999999</v>
      </c>
      <c r="L4170" s="11" t="s">
        <v>13</v>
      </c>
      <c r="M4170" s="11" t="s">
        <v>17</v>
      </c>
      <c r="N4170" s="11">
        <f t="shared" si="455"/>
        <v>1</v>
      </c>
      <c r="O4170" s="11">
        <f t="shared" si="456"/>
        <v>1</v>
      </c>
      <c r="P4170" s="11">
        <f t="shared" si="457"/>
        <v>0</v>
      </c>
      <c r="Q4170" s="11">
        <f t="shared" si="458"/>
        <v>0</v>
      </c>
      <c r="R4170" s="11">
        <f t="shared" si="459"/>
        <v>0</v>
      </c>
      <c r="S4170" s="11">
        <f t="shared" si="460"/>
        <v>0</v>
      </c>
      <c r="T4170" s="9">
        <f t="shared" si="461"/>
        <v>131.87535395</v>
      </c>
    </row>
    <row r="4171" spans="1:20" ht="15" customHeight="1" x14ac:dyDescent="0.75">
      <c r="A4171" s="10">
        <v>0</v>
      </c>
      <c r="B4171" s="11">
        <v>21700</v>
      </c>
      <c r="C4171" s="11">
        <v>59947</v>
      </c>
      <c r="D4171" s="11">
        <v>94103</v>
      </c>
      <c r="E4171" s="11">
        <v>0</v>
      </c>
      <c r="F4171" s="11">
        <v>0</v>
      </c>
      <c r="G4171" s="11">
        <v>0</v>
      </c>
      <c r="H4171" s="11">
        <v>154.55254739</v>
      </c>
      <c r="I4171" s="11">
        <v>1</v>
      </c>
      <c r="J4171" s="11">
        <v>21</v>
      </c>
      <c r="K4171" s="11">
        <v>34.771708596000003</v>
      </c>
      <c r="L4171" s="11" t="s">
        <v>20</v>
      </c>
      <c r="M4171" s="11" t="s">
        <v>15</v>
      </c>
      <c r="N4171" s="11">
        <f t="shared" si="455"/>
        <v>0</v>
      </c>
      <c r="O4171" s="11">
        <f t="shared" si="456"/>
        <v>0</v>
      </c>
      <c r="P4171" s="11">
        <f t="shared" si="457"/>
        <v>0</v>
      </c>
      <c r="Q4171" s="11">
        <f t="shared" si="458"/>
        <v>1</v>
      </c>
      <c r="R4171" s="11">
        <f t="shared" si="459"/>
        <v>0</v>
      </c>
      <c r="S4171" s="11">
        <f t="shared" si="460"/>
        <v>0</v>
      </c>
      <c r="T4171" s="9">
        <f t="shared" si="461"/>
        <v>0</v>
      </c>
    </row>
    <row r="4172" spans="1:20" ht="15" customHeight="1" x14ac:dyDescent="0.75">
      <c r="A4172" s="10">
        <v>0</v>
      </c>
      <c r="B4172" s="11">
        <v>21700</v>
      </c>
      <c r="C4172" s="11">
        <v>88313</v>
      </c>
      <c r="D4172" s="11">
        <v>139567</v>
      </c>
      <c r="E4172" s="11">
        <v>11</v>
      </c>
      <c r="F4172" s="11">
        <v>0</v>
      </c>
      <c r="G4172" s="11">
        <v>0</v>
      </c>
      <c r="H4172" s="11">
        <v>89.839558205000003</v>
      </c>
      <c r="I4172" s="11">
        <v>3</v>
      </c>
      <c r="J4172" s="11">
        <v>14</v>
      </c>
      <c r="K4172" s="11">
        <v>39.098874289999998</v>
      </c>
      <c r="L4172" s="11" t="s">
        <v>20</v>
      </c>
      <c r="M4172" s="11" t="s">
        <v>14</v>
      </c>
      <c r="N4172" s="11">
        <f t="shared" si="455"/>
        <v>0</v>
      </c>
      <c r="O4172" s="11">
        <f t="shared" si="456"/>
        <v>0</v>
      </c>
      <c r="P4172" s="11">
        <f t="shared" si="457"/>
        <v>1</v>
      </c>
      <c r="Q4172" s="11">
        <f t="shared" si="458"/>
        <v>0</v>
      </c>
      <c r="R4172" s="11">
        <f t="shared" si="459"/>
        <v>0</v>
      </c>
      <c r="S4172" s="11">
        <f t="shared" si="460"/>
        <v>0</v>
      </c>
      <c r="T4172" s="9">
        <f t="shared" si="461"/>
        <v>0</v>
      </c>
    </row>
    <row r="4173" spans="1:20" ht="15" customHeight="1" x14ac:dyDescent="0.75">
      <c r="A4173" s="10">
        <v>0</v>
      </c>
      <c r="B4173" s="11">
        <v>21700</v>
      </c>
      <c r="C4173" s="11">
        <v>128841</v>
      </c>
      <c r="D4173" s="11">
        <v>172954</v>
      </c>
      <c r="E4173" s="11">
        <v>4</v>
      </c>
      <c r="F4173" s="11">
        <v>0</v>
      </c>
      <c r="G4173" s="11">
        <v>0</v>
      </c>
      <c r="H4173" s="11">
        <v>165.31028179</v>
      </c>
      <c r="I4173" s="11">
        <v>0</v>
      </c>
      <c r="J4173" s="11">
        <v>37</v>
      </c>
      <c r="K4173" s="11">
        <v>20.342810798999999</v>
      </c>
      <c r="L4173" s="11" t="s">
        <v>20</v>
      </c>
      <c r="M4173" s="11" t="s">
        <v>18</v>
      </c>
      <c r="N4173" s="11">
        <f t="shared" si="455"/>
        <v>0</v>
      </c>
      <c r="O4173" s="11">
        <f t="shared" si="456"/>
        <v>0</v>
      </c>
      <c r="P4173" s="11">
        <f t="shared" si="457"/>
        <v>0</v>
      </c>
      <c r="Q4173" s="11">
        <f t="shared" si="458"/>
        <v>0</v>
      </c>
      <c r="R4173" s="11">
        <f t="shared" si="459"/>
        <v>0</v>
      </c>
      <c r="S4173" s="11">
        <f t="shared" si="460"/>
        <v>1</v>
      </c>
      <c r="T4173" s="9">
        <f t="shared" si="461"/>
        <v>0</v>
      </c>
    </row>
    <row r="4174" spans="1:20" ht="15" customHeight="1" x14ac:dyDescent="0.75">
      <c r="A4174" s="10">
        <v>0</v>
      </c>
      <c r="B4174" s="11">
        <v>21700</v>
      </c>
      <c r="C4174" s="11">
        <v>72180</v>
      </c>
      <c r="D4174" s="11">
        <v>93427</v>
      </c>
      <c r="E4174" s="11">
        <v>2</v>
      </c>
      <c r="F4174" s="11">
        <v>0</v>
      </c>
      <c r="G4174" s="11">
        <v>0</v>
      </c>
      <c r="H4174" s="11">
        <v>115.52948936</v>
      </c>
      <c r="I4174" s="11">
        <v>1</v>
      </c>
      <c r="J4174" s="11">
        <v>29</v>
      </c>
      <c r="K4174" s="11">
        <v>33.456670379999998</v>
      </c>
      <c r="L4174" s="11" t="s">
        <v>20</v>
      </c>
      <c r="M4174" s="11" t="s">
        <v>14</v>
      </c>
      <c r="N4174" s="11">
        <f t="shared" si="455"/>
        <v>0</v>
      </c>
      <c r="O4174" s="11">
        <f t="shared" si="456"/>
        <v>0</v>
      </c>
      <c r="P4174" s="11">
        <f t="shared" si="457"/>
        <v>1</v>
      </c>
      <c r="Q4174" s="11">
        <f t="shared" si="458"/>
        <v>0</v>
      </c>
      <c r="R4174" s="11">
        <f t="shared" si="459"/>
        <v>0</v>
      </c>
      <c r="S4174" s="11">
        <f t="shared" si="460"/>
        <v>0</v>
      </c>
      <c r="T4174" s="9">
        <f t="shared" si="461"/>
        <v>0</v>
      </c>
    </row>
    <row r="4175" spans="1:20" ht="15" customHeight="1" x14ac:dyDescent="0.75">
      <c r="A4175" s="10">
        <v>0</v>
      </c>
      <c r="B4175" s="11">
        <v>21700</v>
      </c>
      <c r="C4175" s="11">
        <v>188525</v>
      </c>
      <c r="D4175" s="11">
        <v>234269</v>
      </c>
      <c r="E4175" s="11">
        <v>0</v>
      </c>
      <c r="F4175" s="11">
        <v>0</v>
      </c>
      <c r="G4175" s="11">
        <v>0</v>
      </c>
      <c r="H4175" s="11">
        <v>301.52107410000002</v>
      </c>
      <c r="I4175" s="11">
        <v>0</v>
      </c>
      <c r="J4175" s="11">
        <v>26</v>
      </c>
      <c r="K4175" s="11">
        <v>37.339520057999998</v>
      </c>
      <c r="L4175" s="11" t="s">
        <v>20</v>
      </c>
      <c r="M4175" s="11" t="s">
        <v>18</v>
      </c>
      <c r="N4175" s="11">
        <f t="shared" si="455"/>
        <v>0</v>
      </c>
      <c r="O4175" s="11">
        <f t="shared" si="456"/>
        <v>0</v>
      </c>
      <c r="P4175" s="11">
        <f t="shared" si="457"/>
        <v>0</v>
      </c>
      <c r="Q4175" s="11">
        <f t="shared" si="458"/>
        <v>0</v>
      </c>
      <c r="R4175" s="11">
        <f t="shared" si="459"/>
        <v>0</v>
      </c>
      <c r="S4175" s="11">
        <f t="shared" si="460"/>
        <v>1</v>
      </c>
      <c r="T4175" s="9">
        <f t="shared" si="461"/>
        <v>0</v>
      </c>
    </row>
    <row r="4176" spans="1:20" ht="15" customHeight="1" x14ac:dyDescent="0.75">
      <c r="A4176" s="10">
        <v>1</v>
      </c>
      <c r="B4176" s="11">
        <v>21700</v>
      </c>
      <c r="C4176" s="11">
        <v>24984</v>
      </c>
      <c r="D4176" s="11">
        <v>92297</v>
      </c>
      <c r="E4176" s="11">
        <v>26</v>
      </c>
      <c r="F4176" s="11">
        <v>0</v>
      </c>
      <c r="G4176" s="11">
        <v>6</v>
      </c>
      <c r="H4176" s="11">
        <v>238.36963725999999</v>
      </c>
      <c r="I4176" s="11">
        <v>1</v>
      </c>
      <c r="J4176" s="11">
        <v>20</v>
      </c>
      <c r="K4176" s="11">
        <v>16.397160872000001</v>
      </c>
      <c r="L4176" s="11" t="s">
        <v>20</v>
      </c>
      <c r="M4176" s="11" t="s">
        <v>14</v>
      </c>
      <c r="N4176" s="11">
        <f t="shared" si="455"/>
        <v>0</v>
      </c>
      <c r="O4176" s="11">
        <f t="shared" si="456"/>
        <v>0</v>
      </c>
      <c r="P4176" s="11">
        <f t="shared" si="457"/>
        <v>1</v>
      </c>
      <c r="Q4176" s="11">
        <f t="shared" si="458"/>
        <v>0</v>
      </c>
      <c r="R4176" s="11">
        <f t="shared" si="459"/>
        <v>0</v>
      </c>
      <c r="S4176" s="11">
        <f t="shared" si="460"/>
        <v>0</v>
      </c>
      <c r="T4176" s="9">
        <f t="shared" si="461"/>
        <v>0</v>
      </c>
    </row>
    <row r="4177" spans="1:20" ht="15" customHeight="1" x14ac:dyDescent="0.75">
      <c r="A4177" s="10">
        <v>0</v>
      </c>
      <c r="B4177" s="11">
        <v>21700</v>
      </c>
      <c r="C4177" s="11">
        <v>187311</v>
      </c>
      <c r="D4177" s="11">
        <v>230513</v>
      </c>
      <c r="E4177" s="11">
        <v>2</v>
      </c>
      <c r="F4177" s="11">
        <v>0</v>
      </c>
      <c r="G4177" s="11">
        <v>0</v>
      </c>
      <c r="H4177" s="11">
        <v>270.47903996999997</v>
      </c>
      <c r="I4177" s="11">
        <v>0</v>
      </c>
      <c r="J4177" s="11">
        <v>27</v>
      </c>
      <c r="K4177" s="11">
        <v>38.999232038000002</v>
      </c>
      <c r="L4177" s="11" t="s">
        <v>20</v>
      </c>
      <c r="M4177" s="11" t="s">
        <v>18</v>
      </c>
      <c r="N4177" s="11">
        <f t="shared" si="455"/>
        <v>0</v>
      </c>
      <c r="O4177" s="11">
        <f t="shared" si="456"/>
        <v>0</v>
      </c>
      <c r="P4177" s="11">
        <f t="shared" si="457"/>
        <v>0</v>
      </c>
      <c r="Q4177" s="11">
        <f t="shared" si="458"/>
        <v>0</v>
      </c>
      <c r="R4177" s="11">
        <f t="shared" si="459"/>
        <v>0</v>
      </c>
      <c r="S4177" s="11">
        <f t="shared" si="460"/>
        <v>1</v>
      </c>
      <c r="T4177" s="9">
        <f t="shared" si="461"/>
        <v>0</v>
      </c>
    </row>
    <row r="4178" spans="1:20" ht="15" customHeight="1" x14ac:dyDescent="0.75">
      <c r="A4178" s="10">
        <v>1</v>
      </c>
      <c r="B4178" s="11">
        <v>21800</v>
      </c>
      <c r="C4178" s="11">
        <v>21000</v>
      </c>
      <c r="D4178" s="11">
        <v>45000</v>
      </c>
      <c r="E4178" s="11">
        <v>20</v>
      </c>
      <c r="F4178" s="11">
        <v>0</v>
      </c>
      <c r="G4178" s="11">
        <v>0</v>
      </c>
      <c r="H4178" s="11">
        <v>256.7</v>
      </c>
      <c r="I4178" s="11">
        <v>1</v>
      </c>
      <c r="J4178" s="11">
        <v>19</v>
      </c>
      <c r="K4178" s="11"/>
      <c r="L4178" s="11"/>
      <c r="M4178" s="11" t="s">
        <v>18</v>
      </c>
      <c r="N4178" s="11">
        <f t="shared" si="455"/>
        <v>0</v>
      </c>
      <c r="O4178" s="11">
        <f t="shared" si="456"/>
        <v>0</v>
      </c>
      <c r="P4178" s="11">
        <f t="shared" si="457"/>
        <v>0</v>
      </c>
      <c r="Q4178" s="11">
        <f t="shared" si="458"/>
        <v>0</v>
      </c>
      <c r="R4178" s="11">
        <f t="shared" si="459"/>
        <v>0</v>
      </c>
      <c r="S4178" s="11">
        <f t="shared" si="460"/>
        <v>1</v>
      </c>
      <c r="T4178" s="9">
        <f t="shared" si="461"/>
        <v>0</v>
      </c>
    </row>
    <row r="4179" spans="1:20" ht="15" customHeight="1" x14ac:dyDescent="0.75">
      <c r="A4179" s="10">
        <v>0</v>
      </c>
      <c r="B4179" s="11">
        <v>21800</v>
      </c>
      <c r="C4179" s="11">
        <v>32335</v>
      </c>
      <c r="D4179" s="11">
        <v>49621</v>
      </c>
      <c r="E4179" s="11">
        <v>3</v>
      </c>
      <c r="F4179" s="11">
        <v>1</v>
      </c>
      <c r="G4179" s="11"/>
      <c r="H4179" s="11">
        <v>115.13020763</v>
      </c>
      <c r="I4179" s="11"/>
      <c r="J4179" s="11">
        <v>10</v>
      </c>
      <c r="K4179" s="11">
        <v>26.926021470999999</v>
      </c>
      <c r="L4179" s="11" t="s">
        <v>13</v>
      </c>
      <c r="M4179" s="11" t="s">
        <v>19</v>
      </c>
      <c r="N4179" s="11">
        <f t="shared" si="455"/>
        <v>1</v>
      </c>
      <c r="O4179" s="11">
        <f t="shared" si="456"/>
        <v>0</v>
      </c>
      <c r="P4179" s="11">
        <f t="shared" si="457"/>
        <v>0</v>
      </c>
      <c r="Q4179" s="11">
        <f t="shared" si="458"/>
        <v>0</v>
      </c>
      <c r="R4179" s="11">
        <f t="shared" si="459"/>
        <v>0</v>
      </c>
      <c r="S4179" s="11">
        <f t="shared" si="460"/>
        <v>0</v>
      </c>
      <c r="T4179" s="9">
        <f t="shared" si="461"/>
        <v>115.13020763</v>
      </c>
    </row>
    <row r="4180" spans="1:20" ht="15" customHeight="1" x14ac:dyDescent="0.75">
      <c r="A4180" s="10">
        <v>0</v>
      </c>
      <c r="B4180" s="11">
        <v>21800</v>
      </c>
      <c r="C4180" s="11">
        <v>48139</v>
      </c>
      <c r="D4180" s="11">
        <v>80114</v>
      </c>
      <c r="E4180" s="11">
        <v>13</v>
      </c>
      <c r="F4180" s="11">
        <v>0</v>
      </c>
      <c r="G4180" s="11">
        <v>0</v>
      </c>
      <c r="H4180" s="11">
        <v>111.99863079000001</v>
      </c>
      <c r="I4180" s="11">
        <v>1</v>
      </c>
      <c r="J4180" s="11">
        <v>9</v>
      </c>
      <c r="K4180" s="11">
        <v>4.1427039716999996</v>
      </c>
      <c r="L4180" s="11" t="s">
        <v>20</v>
      </c>
      <c r="M4180" s="11" t="s">
        <v>14</v>
      </c>
      <c r="N4180" s="11">
        <f t="shared" si="455"/>
        <v>0</v>
      </c>
      <c r="O4180" s="11">
        <f t="shared" si="456"/>
        <v>0</v>
      </c>
      <c r="P4180" s="11">
        <f t="shared" si="457"/>
        <v>1</v>
      </c>
      <c r="Q4180" s="11">
        <f t="shared" si="458"/>
        <v>0</v>
      </c>
      <c r="R4180" s="11">
        <f t="shared" si="459"/>
        <v>0</v>
      </c>
      <c r="S4180" s="11">
        <f t="shared" si="460"/>
        <v>0</v>
      </c>
      <c r="T4180" s="9">
        <f t="shared" si="461"/>
        <v>0</v>
      </c>
    </row>
    <row r="4181" spans="1:20" ht="15" customHeight="1" x14ac:dyDescent="0.75">
      <c r="A4181" s="10">
        <v>0</v>
      </c>
      <c r="B4181" s="11">
        <v>21800</v>
      </c>
      <c r="C4181" s="11">
        <v>90065</v>
      </c>
      <c r="D4181" s="11">
        <v>122335</v>
      </c>
      <c r="E4181" s="11">
        <v>3</v>
      </c>
      <c r="F4181" s="11">
        <v>0</v>
      </c>
      <c r="G4181" s="11">
        <v>0</v>
      </c>
      <c r="H4181" s="11">
        <v>212.69546756</v>
      </c>
      <c r="I4181" s="11">
        <v>1</v>
      </c>
      <c r="J4181" s="11">
        <v>26</v>
      </c>
      <c r="K4181" s="11">
        <v>34.846919389999996</v>
      </c>
      <c r="L4181" s="11" t="s">
        <v>20</v>
      </c>
      <c r="M4181" s="11" t="s">
        <v>19</v>
      </c>
      <c r="N4181" s="11">
        <f t="shared" si="455"/>
        <v>0</v>
      </c>
      <c r="O4181" s="11">
        <f t="shared" si="456"/>
        <v>0</v>
      </c>
      <c r="P4181" s="11">
        <f t="shared" si="457"/>
        <v>0</v>
      </c>
      <c r="Q4181" s="11">
        <f t="shared" si="458"/>
        <v>0</v>
      </c>
      <c r="R4181" s="11">
        <f t="shared" si="459"/>
        <v>0</v>
      </c>
      <c r="S4181" s="11">
        <f t="shared" si="460"/>
        <v>0</v>
      </c>
      <c r="T4181" s="9">
        <f t="shared" si="461"/>
        <v>0</v>
      </c>
    </row>
    <row r="4182" spans="1:20" ht="15" customHeight="1" x14ac:dyDescent="0.75">
      <c r="A4182" s="10">
        <v>0</v>
      </c>
      <c r="B4182" s="11">
        <v>21800</v>
      </c>
      <c r="C4182" s="11">
        <v>80092</v>
      </c>
      <c r="D4182" s="11">
        <v>98561</v>
      </c>
      <c r="E4182" s="11">
        <v>5</v>
      </c>
      <c r="F4182" s="11">
        <v>0</v>
      </c>
      <c r="G4182" s="11">
        <v>0</v>
      </c>
      <c r="H4182" s="11">
        <v>73.317930125000004</v>
      </c>
      <c r="I4182" s="11">
        <v>7</v>
      </c>
      <c r="J4182" s="11">
        <v>24</v>
      </c>
      <c r="K4182" s="11">
        <v>37.138283972000004</v>
      </c>
      <c r="L4182" s="11" t="s">
        <v>20</v>
      </c>
      <c r="M4182" s="11" t="s">
        <v>17</v>
      </c>
      <c r="N4182" s="11">
        <f t="shared" si="455"/>
        <v>0</v>
      </c>
      <c r="O4182" s="11">
        <f t="shared" si="456"/>
        <v>1</v>
      </c>
      <c r="P4182" s="11">
        <f t="shared" si="457"/>
        <v>0</v>
      </c>
      <c r="Q4182" s="11">
        <f t="shared" si="458"/>
        <v>0</v>
      </c>
      <c r="R4182" s="11">
        <f t="shared" si="459"/>
        <v>0</v>
      </c>
      <c r="S4182" s="11">
        <f t="shared" si="460"/>
        <v>0</v>
      </c>
      <c r="T4182" s="9">
        <f t="shared" si="461"/>
        <v>0</v>
      </c>
    </row>
    <row r="4183" spans="1:20" ht="15" customHeight="1" x14ac:dyDescent="0.75">
      <c r="A4183" s="10">
        <v>0</v>
      </c>
      <c r="B4183" s="11">
        <v>21800</v>
      </c>
      <c r="C4183" s="11"/>
      <c r="D4183" s="11">
        <v>25566</v>
      </c>
      <c r="E4183" s="11">
        <v>8</v>
      </c>
      <c r="F4183" s="11">
        <v>0</v>
      </c>
      <c r="G4183" s="11">
        <v>0</v>
      </c>
      <c r="H4183" s="11">
        <v>114.54175112999999</v>
      </c>
      <c r="I4183" s="11">
        <v>1</v>
      </c>
      <c r="J4183" s="11">
        <v>19</v>
      </c>
      <c r="K4183" s="11">
        <v>21.825631046000002</v>
      </c>
      <c r="L4183" s="11" t="s">
        <v>20</v>
      </c>
      <c r="M4183" s="11" t="s">
        <v>18</v>
      </c>
      <c r="N4183" s="11">
        <f t="shared" si="455"/>
        <v>0</v>
      </c>
      <c r="O4183" s="11">
        <f t="shared" si="456"/>
        <v>0</v>
      </c>
      <c r="P4183" s="11">
        <f t="shared" si="457"/>
        <v>0</v>
      </c>
      <c r="Q4183" s="11">
        <f t="shared" si="458"/>
        <v>0</v>
      </c>
      <c r="R4183" s="11">
        <f t="shared" si="459"/>
        <v>0</v>
      </c>
      <c r="S4183" s="11">
        <f t="shared" si="460"/>
        <v>1</v>
      </c>
      <c r="T4183" s="9">
        <f t="shared" si="461"/>
        <v>0</v>
      </c>
    </row>
    <row r="4184" spans="1:20" ht="15" customHeight="1" x14ac:dyDescent="0.75">
      <c r="A4184" s="10">
        <v>0</v>
      </c>
      <c r="B4184" s="11">
        <v>21800</v>
      </c>
      <c r="C4184" s="11">
        <v>82817</v>
      </c>
      <c r="D4184" s="11">
        <v>114732</v>
      </c>
      <c r="E4184" s="11"/>
      <c r="F4184" s="11">
        <v>0</v>
      </c>
      <c r="G4184" s="11">
        <v>0</v>
      </c>
      <c r="H4184" s="11">
        <v>190.08744479999999</v>
      </c>
      <c r="I4184" s="11">
        <v>1</v>
      </c>
      <c r="J4184" s="11">
        <v>24</v>
      </c>
      <c r="K4184" s="11">
        <v>40.748211757</v>
      </c>
      <c r="L4184" s="11" t="s">
        <v>20</v>
      </c>
      <c r="M4184" s="11" t="s">
        <v>14</v>
      </c>
      <c r="N4184" s="11">
        <f t="shared" si="455"/>
        <v>0</v>
      </c>
      <c r="O4184" s="11">
        <f t="shared" si="456"/>
        <v>0</v>
      </c>
      <c r="P4184" s="11">
        <f t="shared" si="457"/>
        <v>1</v>
      </c>
      <c r="Q4184" s="11">
        <f t="shared" si="458"/>
        <v>0</v>
      </c>
      <c r="R4184" s="11">
        <f t="shared" si="459"/>
        <v>0</v>
      </c>
      <c r="S4184" s="11">
        <f t="shared" si="460"/>
        <v>0</v>
      </c>
      <c r="T4184" s="9">
        <f t="shared" si="461"/>
        <v>0</v>
      </c>
    </row>
    <row r="4185" spans="1:20" ht="15" customHeight="1" x14ac:dyDescent="0.75">
      <c r="A4185" s="10">
        <v>0</v>
      </c>
      <c r="B4185" s="11">
        <v>21800</v>
      </c>
      <c r="C4185" s="11">
        <v>67305</v>
      </c>
      <c r="D4185" s="11">
        <v>99006</v>
      </c>
      <c r="E4185" s="11"/>
      <c r="F4185" s="11">
        <v>2</v>
      </c>
      <c r="G4185" s="11">
        <v>1</v>
      </c>
      <c r="H4185" s="11">
        <v>245.08777445000001</v>
      </c>
      <c r="I4185" s="11">
        <v>1</v>
      </c>
      <c r="J4185" s="11">
        <v>14</v>
      </c>
      <c r="K4185" s="11">
        <v>41.567662749</v>
      </c>
      <c r="L4185" s="11" t="s">
        <v>20</v>
      </c>
      <c r="M4185" s="11" t="s">
        <v>14</v>
      </c>
      <c r="N4185" s="11">
        <f t="shared" si="455"/>
        <v>0</v>
      </c>
      <c r="O4185" s="11">
        <f t="shared" si="456"/>
        <v>0</v>
      </c>
      <c r="P4185" s="11">
        <f t="shared" si="457"/>
        <v>1</v>
      </c>
      <c r="Q4185" s="11">
        <f t="shared" si="458"/>
        <v>0</v>
      </c>
      <c r="R4185" s="11">
        <f t="shared" si="459"/>
        <v>0</v>
      </c>
      <c r="S4185" s="11">
        <f t="shared" si="460"/>
        <v>0</v>
      </c>
      <c r="T4185" s="9">
        <f t="shared" si="461"/>
        <v>0</v>
      </c>
    </row>
    <row r="4186" spans="1:20" ht="15" customHeight="1" x14ac:dyDescent="0.75">
      <c r="A4186" s="10">
        <v>0</v>
      </c>
      <c r="B4186" s="11">
        <v>21800</v>
      </c>
      <c r="C4186" s="11"/>
      <c r="D4186" s="11">
        <v>60392</v>
      </c>
      <c r="E4186" s="11"/>
      <c r="F4186" s="11">
        <v>0</v>
      </c>
      <c r="G4186" s="11">
        <v>1</v>
      </c>
      <c r="H4186" s="11">
        <v>300.84142874999998</v>
      </c>
      <c r="I4186" s="11">
        <v>0</v>
      </c>
      <c r="J4186" s="11">
        <v>18</v>
      </c>
      <c r="K4186" s="11">
        <v>39.419136582999997</v>
      </c>
      <c r="L4186" s="11" t="s">
        <v>20</v>
      </c>
      <c r="M4186" s="11" t="s">
        <v>14</v>
      </c>
      <c r="N4186" s="11">
        <f t="shared" si="455"/>
        <v>0</v>
      </c>
      <c r="O4186" s="11">
        <f t="shared" si="456"/>
        <v>0</v>
      </c>
      <c r="P4186" s="11">
        <f t="shared" si="457"/>
        <v>1</v>
      </c>
      <c r="Q4186" s="11">
        <f t="shared" si="458"/>
        <v>0</v>
      </c>
      <c r="R4186" s="11">
        <f t="shared" si="459"/>
        <v>0</v>
      </c>
      <c r="S4186" s="11">
        <f t="shared" si="460"/>
        <v>0</v>
      </c>
      <c r="T4186" s="9">
        <f t="shared" si="461"/>
        <v>0</v>
      </c>
    </row>
    <row r="4187" spans="1:20" ht="15" customHeight="1" x14ac:dyDescent="0.75">
      <c r="A4187" s="10">
        <v>0</v>
      </c>
      <c r="B4187" s="11">
        <v>21800</v>
      </c>
      <c r="C4187" s="11">
        <v>48162</v>
      </c>
      <c r="D4187" s="11">
        <v>70361</v>
      </c>
      <c r="E4187" s="11">
        <v>2</v>
      </c>
      <c r="F4187" s="11">
        <v>0</v>
      </c>
      <c r="G4187" s="11">
        <v>0</v>
      </c>
      <c r="H4187" s="11">
        <v>227.98627911</v>
      </c>
      <c r="I4187" s="11">
        <v>0</v>
      </c>
      <c r="J4187" s="11">
        <v>12</v>
      </c>
      <c r="K4187" s="11">
        <v>36.061816397999998</v>
      </c>
      <c r="L4187" s="11" t="s">
        <v>20</v>
      </c>
      <c r="M4187" s="11" t="s">
        <v>15</v>
      </c>
      <c r="N4187" s="11">
        <f t="shared" si="455"/>
        <v>0</v>
      </c>
      <c r="O4187" s="11">
        <f t="shared" si="456"/>
        <v>0</v>
      </c>
      <c r="P4187" s="11">
        <f t="shared" si="457"/>
        <v>0</v>
      </c>
      <c r="Q4187" s="11">
        <f t="shared" si="458"/>
        <v>1</v>
      </c>
      <c r="R4187" s="11">
        <f t="shared" si="459"/>
        <v>0</v>
      </c>
      <c r="S4187" s="11">
        <f t="shared" si="460"/>
        <v>0</v>
      </c>
      <c r="T4187" s="9">
        <f t="shared" si="461"/>
        <v>0</v>
      </c>
    </row>
    <row r="4188" spans="1:20" ht="15" customHeight="1" x14ac:dyDescent="0.75">
      <c r="A4188" s="10">
        <v>1</v>
      </c>
      <c r="B4188" s="11">
        <v>21800</v>
      </c>
      <c r="C4188" s="11">
        <v>99753</v>
      </c>
      <c r="D4188" s="11">
        <v>128000</v>
      </c>
      <c r="E4188" s="11">
        <v>15</v>
      </c>
      <c r="F4188" s="11">
        <v>1</v>
      </c>
      <c r="G4188" s="11">
        <v>2</v>
      </c>
      <c r="H4188" s="11">
        <v>286.10000000000002</v>
      </c>
      <c r="I4188" s="11">
        <v>3</v>
      </c>
      <c r="J4188" s="11">
        <v>26</v>
      </c>
      <c r="K4188" s="11"/>
      <c r="L4188" s="11" t="s">
        <v>13</v>
      </c>
      <c r="M4188" s="11" t="s">
        <v>18</v>
      </c>
      <c r="N4188" s="11">
        <f t="shared" si="455"/>
        <v>1</v>
      </c>
      <c r="O4188" s="11">
        <f t="shared" si="456"/>
        <v>0</v>
      </c>
      <c r="P4188" s="11">
        <f t="shared" si="457"/>
        <v>0</v>
      </c>
      <c r="Q4188" s="11">
        <f t="shared" si="458"/>
        <v>0</v>
      </c>
      <c r="R4188" s="11">
        <f t="shared" si="459"/>
        <v>0</v>
      </c>
      <c r="S4188" s="11">
        <f t="shared" si="460"/>
        <v>1</v>
      </c>
      <c r="T4188" s="9">
        <f t="shared" si="461"/>
        <v>286.10000000000002</v>
      </c>
    </row>
    <row r="4189" spans="1:20" ht="15" customHeight="1" x14ac:dyDescent="0.75">
      <c r="A4189" s="10">
        <v>0</v>
      </c>
      <c r="B4189" s="11">
        <v>21800</v>
      </c>
      <c r="C4189" s="11">
        <v>107271</v>
      </c>
      <c r="D4189" s="11">
        <v>161219</v>
      </c>
      <c r="E4189" s="11">
        <v>15</v>
      </c>
      <c r="F4189" s="11">
        <v>0</v>
      </c>
      <c r="G4189" s="11">
        <v>0</v>
      </c>
      <c r="H4189" s="11">
        <v>187.29747694</v>
      </c>
      <c r="I4189" s="11">
        <v>0</v>
      </c>
      <c r="J4189" s="11">
        <v>26</v>
      </c>
      <c r="K4189" s="11">
        <v>31.556948738999999</v>
      </c>
      <c r="L4189" s="11" t="s">
        <v>20</v>
      </c>
      <c r="M4189" s="11" t="s">
        <v>17</v>
      </c>
      <c r="N4189" s="11">
        <f t="shared" si="455"/>
        <v>0</v>
      </c>
      <c r="O4189" s="11">
        <f t="shared" si="456"/>
        <v>1</v>
      </c>
      <c r="P4189" s="11">
        <f t="shared" si="457"/>
        <v>0</v>
      </c>
      <c r="Q4189" s="11">
        <f t="shared" si="458"/>
        <v>0</v>
      </c>
      <c r="R4189" s="11">
        <f t="shared" si="459"/>
        <v>0</v>
      </c>
      <c r="S4189" s="11">
        <f t="shared" si="460"/>
        <v>0</v>
      </c>
      <c r="T4189" s="9">
        <f t="shared" si="461"/>
        <v>0</v>
      </c>
    </row>
    <row r="4190" spans="1:20" ht="15" customHeight="1" x14ac:dyDescent="0.75">
      <c r="A4190" s="10">
        <v>0</v>
      </c>
      <c r="B4190" s="11">
        <v>21800</v>
      </c>
      <c r="C4190" s="11">
        <v>96709</v>
      </c>
      <c r="D4190" s="11">
        <v>123613</v>
      </c>
      <c r="E4190" s="11">
        <v>3</v>
      </c>
      <c r="F4190" s="11">
        <v>0</v>
      </c>
      <c r="G4190" s="11">
        <v>0</v>
      </c>
      <c r="H4190" s="11">
        <v>218.73033314</v>
      </c>
      <c r="I4190" s="11">
        <v>2</v>
      </c>
      <c r="J4190" s="11">
        <v>27</v>
      </c>
      <c r="K4190" s="11">
        <v>35.874494554000002</v>
      </c>
      <c r="L4190" s="11" t="s">
        <v>20</v>
      </c>
      <c r="M4190" s="11" t="s">
        <v>19</v>
      </c>
      <c r="N4190" s="11">
        <f t="shared" si="455"/>
        <v>0</v>
      </c>
      <c r="O4190" s="11">
        <f t="shared" si="456"/>
        <v>0</v>
      </c>
      <c r="P4190" s="11">
        <f t="shared" si="457"/>
        <v>0</v>
      </c>
      <c r="Q4190" s="11">
        <f t="shared" si="458"/>
        <v>0</v>
      </c>
      <c r="R4190" s="11">
        <f t="shared" si="459"/>
        <v>0</v>
      </c>
      <c r="S4190" s="11">
        <f t="shared" si="460"/>
        <v>0</v>
      </c>
      <c r="T4190" s="9">
        <f t="shared" si="461"/>
        <v>0</v>
      </c>
    </row>
    <row r="4191" spans="1:20" ht="15" customHeight="1" x14ac:dyDescent="0.75">
      <c r="A4191" s="10">
        <v>0</v>
      </c>
      <c r="B4191" s="11">
        <v>21800</v>
      </c>
      <c r="C4191" s="11">
        <v>133812</v>
      </c>
      <c r="D4191" s="11">
        <v>166893</v>
      </c>
      <c r="E4191" s="11">
        <v>6</v>
      </c>
      <c r="F4191" s="11">
        <v>0</v>
      </c>
      <c r="G4191" s="11">
        <v>0</v>
      </c>
      <c r="H4191" s="11">
        <v>169.76714448999999</v>
      </c>
      <c r="I4191" s="11">
        <v>0</v>
      </c>
      <c r="J4191" s="11">
        <v>37</v>
      </c>
      <c r="K4191" s="11">
        <v>20.059527176</v>
      </c>
      <c r="L4191" s="11" t="s">
        <v>20</v>
      </c>
      <c r="M4191" s="11" t="s">
        <v>18</v>
      </c>
      <c r="N4191" s="11">
        <f t="shared" si="455"/>
        <v>0</v>
      </c>
      <c r="O4191" s="11">
        <f t="shared" si="456"/>
        <v>0</v>
      </c>
      <c r="P4191" s="11">
        <f t="shared" si="457"/>
        <v>0</v>
      </c>
      <c r="Q4191" s="11">
        <f t="shared" si="458"/>
        <v>0</v>
      </c>
      <c r="R4191" s="11">
        <f t="shared" si="459"/>
        <v>0</v>
      </c>
      <c r="S4191" s="11">
        <f t="shared" si="460"/>
        <v>1</v>
      </c>
      <c r="T4191" s="9">
        <f t="shared" si="461"/>
        <v>0</v>
      </c>
    </row>
    <row r="4192" spans="1:20" ht="15" customHeight="1" x14ac:dyDescent="0.75">
      <c r="A4192" s="10">
        <v>0</v>
      </c>
      <c r="B4192" s="11">
        <v>21800</v>
      </c>
      <c r="C4192" s="11">
        <v>41582</v>
      </c>
      <c r="D4192" s="11">
        <v>71574</v>
      </c>
      <c r="E4192" s="11">
        <v>25</v>
      </c>
      <c r="F4192" s="11">
        <v>0</v>
      </c>
      <c r="G4192" s="11">
        <v>0</v>
      </c>
      <c r="H4192" s="11">
        <v>308.73705314</v>
      </c>
      <c r="I4192" s="11">
        <v>2</v>
      </c>
      <c r="J4192" s="11">
        <v>32</v>
      </c>
      <c r="K4192" s="11">
        <v>34.369367560999997</v>
      </c>
      <c r="L4192" s="11" t="s">
        <v>20</v>
      </c>
      <c r="M4192" s="11" t="s">
        <v>14</v>
      </c>
      <c r="N4192" s="11">
        <f t="shared" si="455"/>
        <v>0</v>
      </c>
      <c r="O4192" s="11">
        <f t="shared" si="456"/>
        <v>0</v>
      </c>
      <c r="P4192" s="11">
        <f t="shared" si="457"/>
        <v>1</v>
      </c>
      <c r="Q4192" s="11">
        <f t="shared" si="458"/>
        <v>0</v>
      </c>
      <c r="R4192" s="11">
        <f t="shared" si="459"/>
        <v>0</v>
      </c>
      <c r="S4192" s="11">
        <f t="shared" si="460"/>
        <v>0</v>
      </c>
      <c r="T4192" s="9">
        <f t="shared" si="461"/>
        <v>0</v>
      </c>
    </row>
    <row r="4193" spans="1:20" ht="15" customHeight="1" x14ac:dyDescent="0.75">
      <c r="A4193" s="10">
        <v>0</v>
      </c>
      <c r="B4193" s="11">
        <v>21800</v>
      </c>
      <c r="C4193" s="11"/>
      <c r="D4193" s="11">
        <v>59736</v>
      </c>
      <c r="E4193" s="11"/>
      <c r="F4193" s="11">
        <v>0</v>
      </c>
      <c r="G4193" s="11">
        <v>0</v>
      </c>
      <c r="H4193" s="11">
        <v>304.73693030999999</v>
      </c>
      <c r="I4193" s="11">
        <v>0</v>
      </c>
      <c r="J4193" s="11">
        <v>18</v>
      </c>
      <c r="K4193" s="11">
        <v>36.713113714000002</v>
      </c>
      <c r="L4193" s="11" t="s">
        <v>20</v>
      </c>
      <c r="M4193" s="11" t="s">
        <v>14</v>
      </c>
      <c r="N4193" s="11">
        <f t="shared" si="455"/>
        <v>0</v>
      </c>
      <c r="O4193" s="11">
        <f t="shared" si="456"/>
        <v>0</v>
      </c>
      <c r="P4193" s="11">
        <f t="shared" si="457"/>
        <v>1</v>
      </c>
      <c r="Q4193" s="11">
        <f t="shared" si="458"/>
        <v>0</v>
      </c>
      <c r="R4193" s="11">
        <f t="shared" si="459"/>
        <v>0</v>
      </c>
      <c r="S4193" s="11">
        <f t="shared" si="460"/>
        <v>0</v>
      </c>
      <c r="T4193" s="9">
        <f t="shared" si="461"/>
        <v>0</v>
      </c>
    </row>
    <row r="4194" spans="1:20" ht="15" customHeight="1" x14ac:dyDescent="0.75">
      <c r="A4194" s="10">
        <v>1</v>
      </c>
      <c r="B4194" s="11">
        <v>21800</v>
      </c>
      <c r="C4194" s="11">
        <v>76324</v>
      </c>
      <c r="D4194" s="11">
        <v>102287</v>
      </c>
      <c r="E4194" s="11">
        <v>6</v>
      </c>
      <c r="F4194" s="11">
        <v>0</v>
      </c>
      <c r="G4194" s="11">
        <v>1</v>
      </c>
      <c r="H4194" s="11">
        <v>61.641325377000001</v>
      </c>
      <c r="I4194" s="11">
        <v>4</v>
      </c>
      <c r="J4194" s="11">
        <v>29</v>
      </c>
      <c r="K4194" s="11">
        <v>41.032386029999998</v>
      </c>
      <c r="L4194" s="11" t="s">
        <v>20</v>
      </c>
      <c r="M4194" s="11" t="s">
        <v>15</v>
      </c>
      <c r="N4194" s="11">
        <f t="shared" si="455"/>
        <v>0</v>
      </c>
      <c r="O4194" s="11">
        <f t="shared" si="456"/>
        <v>0</v>
      </c>
      <c r="P4194" s="11">
        <f t="shared" si="457"/>
        <v>0</v>
      </c>
      <c r="Q4194" s="11">
        <f t="shared" si="458"/>
        <v>1</v>
      </c>
      <c r="R4194" s="11">
        <f t="shared" si="459"/>
        <v>0</v>
      </c>
      <c r="S4194" s="11">
        <f t="shared" si="460"/>
        <v>0</v>
      </c>
      <c r="T4194" s="9">
        <f t="shared" si="461"/>
        <v>0</v>
      </c>
    </row>
    <row r="4195" spans="1:20" ht="15" customHeight="1" x14ac:dyDescent="0.75">
      <c r="A4195" s="10">
        <v>0</v>
      </c>
      <c r="B4195" s="11">
        <v>21900</v>
      </c>
      <c r="C4195" s="11">
        <v>147638</v>
      </c>
      <c r="D4195" s="11">
        <v>193065</v>
      </c>
      <c r="E4195" s="11">
        <v>13</v>
      </c>
      <c r="F4195" s="11"/>
      <c r="G4195" s="11"/>
      <c r="H4195" s="11">
        <v>100.77592598</v>
      </c>
      <c r="I4195" s="11">
        <v>1</v>
      </c>
      <c r="J4195" s="11">
        <v>23</v>
      </c>
      <c r="K4195" s="11">
        <v>29.531444395000001</v>
      </c>
      <c r="L4195" s="11" t="s">
        <v>20</v>
      </c>
      <c r="M4195" s="11" t="s">
        <v>18</v>
      </c>
      <c r="N4195" s="11">
        <f t="shared" si="455"/>
        <v>0</v>
      </c>
      <c r="O4195" s="11">
        <f t="shared" si="456"/>
        <v>0</v>
      </c>
      <c r="P4195" s="11">
        <f t="shared" si="457"/>
        <v>0</v>
      </c>
      <c r="Q4195" s="11">
        <f t="shared" si="458"/>
        <v>0</v>
      </c>
      <c r="R4195" s="11">
        <f t="shared" si="459"/>
        <v>0</v>
      </c>
      <c r="S4195" s="11">
        <f t="shared" si="460"/>
        <v>1</v>
      </c>
      <c r="T4195" s="9">
        <f t="shared" si="461"/>
        <v>0</v>
      </c>
    </row>
    <row r="4196" spans="1:20" ht="15" customHeight="1" x14ac:dyDescent="0.75">
      <c r="A4196" s="10">
        <v>0</v>
      </c>
      <c r="B4196" s="11">
        <v>21900</v>
      </c>
      <c r="C4196" s="11">
        <v>53598</v>
      </c>
      <c r="D4196" s="11">
        <v>74780</v>
      </c>
      <c r="E4196" s="11">
        <v>10</v>
      </c>
      <c r="F4196" s="11">
        <v>0</v>
      </c>
      <c r="G4196" s="11">
        <v>1</v>
      </c>
      <c r="H4196" s="11">
        <v>191.55190931999999</v>
      </c>
      <c r="I4196" s="11">
        <v>1</v>
      </c>
      <c r="J4196" s="11">
        <v>42</v>
      </c>
      <c r="K4196" s="11">
        <v>40.490101969999998</v>
      </c>
      <c r="L4196" s="11" t="s">
        <v>20</v>
      </c>
      <c r="M4196" s="11" t="s">
        <v>18</v>
      </c>
      <c r="N4196" s="11">
        <f t="shared" si="455"/>
        <v>0</v>
      </c>
      <c r="O4196" s="11">
        <f t="shared" si="456"/>
        <v>0</v>
      </c>
      <c r="P4196" s="11">
        <f t="shared" si="457"/>
        <v>0</v>
      </c>
      <c r="Q4196" s="11">
        <f t="shared" si="458"/>
        <v>0</v>
      </c>
      <c r="R4196" s="11">
        <f t="shared" si="459"/>
        <v>0</v>
      </c>
      <c r="S4196" s="11">
        <f t="shared" si="460"/>
        <v>1</v>
      </c>
      <c r="T4196" s="9">
        <f t="shared" si="461"/>
        <v>0</v>
      </c>
    </row>
    <row r="4197" spans="1:20" ht="15" customHeight="1" x14ac:dyDescent="0.75">
      <c r="A4197" s="10">
        <v>0</v>
      </c>
      <c r="B4197" s="11">
        <v>21900</v>
      </c>
      <c r="C4197" s="11"/>
      <c r="D4197" s="11">
        <v>80239</v>
      </c>
      <c r="E4197" s="11">
        <v>5</v>
      </c>
      <c r="F4197" s="11">
        <v>0</v>
      </c>
      <c r="G4197" s="11">
        <v>0</v>
      </c>
      <c r="H4197" s="11">
        <v>402.08681048</v>
      </c>
      <c r="I4197" s="11">
        <v>0</v>
      </c>
      <c r="J4197" s="11">
        <v>23</v>
      </c>
      <c r="K4197" s="11">
        <v>21.989945777999999</v>
      </c>
      <c r="L4197" s="11" t="s">
        <v>20</v>
      </c>
      <c r="M4197" s="11" t="s">
        <v>16</v>
      </c>
      <c r="N4197" s="11">
        <f t="shared" si="455"/>
        <v>0</v>
      </c>
      <c r="O4197" s="11">
        <f t="shared" si="456"/>
        <v>0</v>
      </c>
      <c r="P4197" s="11">
        <f t="shared" si="457"/>
        <v>0</v>
      </c>
      <c r="Q4197" s="11">
        <f t="shared" si="458"/>
        <v>0</v>
      </c>
      <c r="R4197" s="11">
        <f t="shared" si="459"/>
        <v>1</v>
      </c>
      <c r="S4197" s="11">
        <f t="shared" si="460"/>
        <v>0</v>
      </c>
      <c r="T4197" s="9">
        <f t="shared" si="461"/>
        <v>0</v>
      </c>
    </row>
    <row r="4198" spans="1:20" ht="15" customHeight="1" x14ac:dyDescent="0.75">
      <c r="A4198" s="10">
        <v>0</v>
      </c>
      <c r="B4198" s="11">
        <v>21900</v>
      </c>
      <c r="C4198" s="11">
        <v>63967</v>
      </c>
      <c r="D4198" s="11">
        <v>102113</v>
      </c>
      <c r="E4198" s="11">
        <v>10</v>
      </c>
      <c r="F4198" s="11"/>
      <c r="G4198" s="11">
        <v>0</v>
      </c>
      <c r="H4198" s="11">
        <v>107.44989467000001</v>
      </c>
      <c r="I4198" s="11">
        <v>2</v>
      </c>
      <c r="J4198" s="11">
        <v>19</v>
      </c>
      <c r="K4198" s="11">
        <v>36.183734397999999</v>
      </c>
      <c r="L4198" s="11" t="s">
        <v>20</v>
      </c>
      <c r="M4198" s="11" t="s">
        <v>15</v>
      </c>
      <c r="N4198" s="11">
        <f t="shared" si="455"/>
        <v>0</v>
      </c>
      <c r="O4198" s="11">
        <f t="shared" si="456"/>
        <v>0</v>
      </c>
      <c r="P4198" s="11">
        <f t="shared" si="457"/>
        <v>0</v>
      </c>
      <c r="Q4198" s="11">
        <f t="shared" si="458"/>
        <v>1</v>
      </c>
      <c r="R4198" s="11">
        <f t="shared" si="459"/>
        <v>0</v>
      </c>
      <c r="S4198" s="11">
        <f t="shared" si="460"/>
        <v>0</v>
      </c>
      <c r="T4198" s="9">
        <f t="shared" si="461"/>
        <v>0</v>
      </c>
    </row>
    <row r="4199" spans="1:20" ht="15" customHeight="1" x14ac:dyDescent="0.75">
      <c r="A4199" s="10">
        <v>0</v>
      </c>
      <c r="B4199" s="11">
        <v>21900</v>
      </c>
      <c r="C4199" s="11">
        <v>91327</v>
      </c>
      <c r="D4199" s="11">
        <v>139106</v>
      </c>
      <c r="E4199" s="11"/>
      <c r="F4199" s="11">
        <v>0</v>
      </c>
      <c r="G4199" s="11">
        <v>0</v>
      </c>
      <c r="H4199" s="11">
        <v>201.68554814999999</v>
      </c>
      <c r="I4199" s="11">
        <v>0</v>
      </c>
      <c r="J4199" s="11">
        <v>21</v>
      </c>
      <c r="K4199" s="11">
        <v>30.019555132000001</v>
      </c>
      <c r="L4199" s="11" t="s">
        <v>20</v>
      </c>
      <c r="M4199" s="11" t="s">
        <v>18</v>
      </c>
      <c r="N4199" s="11">
        <f t="shared" si="455"/>
        <v>0</v>
      </c>
      <c r="O4199" s="11">
        <f t="shared" si="456"/>
        <v>0</v>
      </c>
      <c r="P4199" s="11">
        <f t="shared" si="457"/>
        <v>0</v>
      </c>
      <c r="Q4199" s="11">
        <f t="shared" si="458"/>
        <v>0</v>
      </c>
      <c r="R4199" s="11">
        <f t="shared" si="459"/>
        <v>0</v>
      </c>
      <c r="S4199" s="11">
        <f t="shared" si="460"/>
        <v>1</v>
      </c>
      <c r="T4199" s="9">
        <f t="shared" si="461"/>
        <v>0</v>
      </c>
    </row>
    <row r="4200" spans="1:20" ht="15" customHeight="1" x14ac:dyDescent="0.75">
      <c r="A4200" s="10">
        <v>0</v>
      </c>
      <c r="B4200" s="11">
        <v>21900</v>
      </c>
      <c r="C4200" s="11">
        <v>91767</v>
      </c>
      <c r="D4200" s="11">
        <v>141897</v>
      </c>
      <c r="E4200" s="11"/>
      <c r="F4200" s="11">
        <v>0</v>
      </c>
      <c r="G4200" s="11">
        <v>0</v>
      </c>
      <c r="H4200" s="11">
        <v>207.65328951999999</v>
      </c>
      <c r="I4200" s="11">
        <v>0</v>
      </c>
      <c r="J4200" s="11">
        <v>21</v>
      </c>
      <c r="K4200" s="11">
        <v>28.216739433000001</v>
      </c>
      <c r="L4200" s="11" t="s">
        <v>20</v>
      </c>
      <c r="M4200" s="11" t="s">
        <v>18</v>
      </c>
      <c r="N4200" s="11">
        <f t="shared" si="455"/>
        <v>0</v>
      </c>
      <c r="O4200" s="11">
        <f t="shared" si="456"/>
        <v>0</v>
      </c>
      <c r="P4200" s="11">
        <f t="shared" si="457"/>
        <v>0</v>
      </c>
      <c r="Q4200" s="11">
        <f t="shared" si="458"/>
        <v>0</v>
      </c>
      <c r="R4200" s="11">
        <f t="shared" si="459"/>
        <v>0</v>
      </c>
      <c r="S4200" s="11">
        <f t="shared" si="460"/>
        <v>1</v>
      </c>
      <c r="T4200" s="9">
        <f t="shared" si="461"/>
        <v>0</v>
      </c>
    </row>
    <row r="4201" spans="1:20" ht="15" customHeight="1" x14ac:dyDescent="0.75">
      <c r="A4201" s="10">
        <v>0</v>
      </c>
      <c r="B4201" s="11">
        <v>21900</v>
      </c>
      <c r="C4201" s="11">
        <v>104379</v>
      </c>
      <c r="D4201" s="11">
        <v>144850</v>
      </c>
      <c r="E4201" s="11"/>
      <c r="F4201" s="11"/>
      <c r="G4201" s="11"/>
      <c r="H4201" s="11"/>
      <c r="I4201" s="11"/>
      <c r="J4201" s="11"/>
      <c r="K4201" s="11">
        <v>38.010733983999998</v>
      </c>
      <c r="L4201" s="11" t="s">
        <v>13</v>
      </c>
      <c r="M4201" s="11"/>
      <c r="N4201" s="11">
        <f t="shared" si="455"/>
        <v>1</v>
      </c>
      <c r="O4201" s="11">
        <f t="shared" si="456"/>
        <v>0</v>
      </c>
      <c r="P4201" s="11">
        <f t="shared" si="457"/>
        <v>0</v>
      </c>
      <c r="Q4201" s="11">
        <f t="shared" si="458"/>
        <v>0</v>
      </c>
      <c r="R4201" s="11">
        <f t="shared" si="459"/>
        <v>0</v>
      </c>
      <c r="S4201" s="11">
        <f t="shared" si="460"/>
        <v>0</v>
      </c>
      <c r="T4201" s="9">
        <f t="shared" si="461"/>
        <v>0</v>
      </c>
    </row>
    <row r="4202" spans="1:20" ht="15" customHeight="1" x14ac:dyDescent="0.75">
      <c r="A4202" s="10">
        <v>0</v>
      </c>
      <c r="B4202" s="11">
        <v>21900</v>
      </c>
      <c r="C4202" s="11">
        <v>51861</v>
      </c>
      <c r="D4202" s="11">
        <v>68951</v>
      </c>
      <c r="E4202" s="11">
        <v>10</v>
      </c>
      <c r="F4202" s="11">
        <v>0</v>
      </c>
      <c r="G4202" s="11">
        <v>0</v>
      </c>
      <c r="H4202" s="11">
        <v>188.97861712</v>
      </c>
      <c r="I4202" s="11">
        <v>0</v>
      </c>
      <c r="J4202" s="11">
        <v>42</v>
      </c>
      <c r="K4202" s="11">
        <v>38.999754154999998</v>
      </c>
      <c r="L4202" s="11" t="s">
        <v>20</v>
      </c>
      <c r="M4202" s="11" t="s">
        <v>18</v>
      </c>
      <c r="N4202" s="11">
        <f t="shared" si="455"/>
        <v>0</v>
      </c>
      <c r="O4202" s="11">
        <f t="shared" si="456"/>
        <v>0</v>
      </c>
      <c r="P4202" s="11">
        <f t="shared" si="457"/>
        <v>0</v>
      </c>
      <c r="Q4202" s="11">
        <f t="shared" si="458"/>
        <v>0</v>
      </c>
      <c r="R4202" s="11">
        <f t="shared" si="459"/>
        <v>0</v>
      </c>
      <c r="S4202" s="11">
        <f t="shared" si="460"/>
        <v>1</v>
      </c>
      <c r="T4202" s="9">
        <f t="shared" si="461"/>
        <v>0</v>
      </c>
    </row>
    <row r="4203" spans="1:20" ht="15" customHeight="1" x14ac:dyDescent="0.75">
      <c r="A4203" s="10">
        <v>1</v>
      </c>
      <c r="B4203" s="11">
        <v>21900</v>
      </c>
      <c r="C4203" s="11">
        <v>52735</v>
      </c>
      <c r="D4203" s="11">
        <v>75372</v>
      </c>
      <c r="E4203" s="11">
        <v>5</v>
      </c>
      <c r="F4203" s="11">
        <v>0</v>
      </c>
      <c r="G4203" s="11">
        <v>1</v>
      </c>
      <c r="H4203" s="11">
        <v>217.02094018</v>
      </c>
      <c r="I4203" s="11">
        <v>6</v>
      </c>
      <c r="J4203" s="11">
        <v>23</v>
      </c>
      <c r="K4203" s="11">
        <v>34.015914975999998</v>
      </c>
      <c r="L4203" s="11" t="s">
        <v>20</v>
      </c>
      <c r="M4203" s="11" t="s">
        <v>18</v>
      </c>
      <c r="N4203" s="11">
        <f t="shared" si="455"/>
        <v>0</v>
      </c>
      <c r="O4203" s="11">
        <f t="shared" si="456"/>
        <v>0</v>
      </c>
      <c r="P4203" s="11">
        <f t="shared" si="457"/>
        <v>0</v>
      </c>
      <c r="Q4203" s="11">
        <f t="shared" si="458"/>
        <v>0</v>
      </c>
      <c r="R4203" s="11">
        <f t="shared" si="459"/>
        <v>0</v>
      </c>
      <c r="S4203" s="11">
        <f t="shared" si="460"/>
        <v>1</v>
      </c>
      <c r="T4203" s="9">
        <f t="shared" si="461"/>
        <v>0</v>
      </c>
    </row>
    <row r="4204" spans="1:20" ht="15" customHeight="1" x14ac:dyDescent="0.75">
      <c r="A4204" s="10">
        <v>0</v>
      </c>
      <c r="B4204" s="11">
        <v>21900</v>
      </c>
      <c r="C4204" s="11">
        <v>62387</v>
      </c>
      <c r="D4204" s="11">
        <v>113827</v>
      </c>
      <c r="E4204" s="11">
        <v>15</v>
      </c>
      <c r="F4204" s="11">
        <v>0</v>
      </c>
      <c r="G4204" s="11">
        <v>3</v>
      </c>
      <c r="H4204" s="11">
        <v>281.05914081999998</v>
      </c>
      <c r="I4204" s="11">
        <v>1</v>
      </c>
      <c r="J4204" s="11">
        <v>36</v>
      </c>
      <c r="K4204" s="11">
        <v>26.031709113000002</v>
      </c>
      <c r="L4204" s="11" t="s">
        <v>20</v>
      </c>
      <c r="M4204" s="11" t="s">
        <v>18</v>
      </c>
      <c r="N4204" s="11">
        <f t="shared" si="455"/>
        <v>0</v>
      </c>
      <c r="O4204" s="11">
        <f t="shared" si="456"/>
        <v>0</v>
      </c>
      <c r="P4204" s="11">
        <f t="shared" si="457"/>
        <v>0</v>
      </c>
      <c r="Q4204" s="11">
        <f t="shared" si="458"/>
        <v>0</v>
      </c>
      <c r="R4204" s="11">
        <f t="shared" si="459"/>
        <v>0</v>
      </c>
      <c r="S4204" s="11">
        <f t="shared" si="460"/>
        <v>1</v>
      </c>
      <c r="T4204" s="9">
        <f t="shared" si="461"/>
        <v>0</v>
      </c>
    </row>
    <row r="4205" spans="1:20" ht="15" customHeight="1" x14ac:dyDescent="0.75">
      <c r="A4205" s="10">
        <v>0</v>
      </c>
      <c r="B4205" s="11">
        <v>21900</v>
      </c>
      <c r="C4205" s="11">
        <v>66859</v>
      </c>
      <c r="D4205" s="11">
        <v>104878</v>
      </c>
      <c r="E4205" s="11">
        <v>7</v>
      </c>
      <c r="F4205" s="11"/>
      <c r="G4205" s="11">
        <v>1</v>
      </c>
      <c r="H4205" s="11">
        <v>116.5339256</v>
      </c>
      <c r="I4205" s="11">
        <v>1</v>
      </c>
      <c r="J4205" s="11">
        <v>18</v>
      </c>
      <c r="K4205" s="11">
        <v>38.884826945</v>
      </c>
      <c r="L4205" s="11" t="s">
        <v>20</v>
      </c>
      <c r="M4205" s="11" t="s">
        <v>15</v>
      </c>
      <c r="N4205" s="11">
        <f t="shared" si="455"/>
        <v>0</v>
      </c>
      <c r="O4205" s="11">
        <f t="shared" si="456"/>
        <v>0</v>
      </c>
      <c r="P4205" s="11">
        <f t="shared" si="457"/>
        <v>0</v>
      </c>
      <c r="Q4205" s="11">
        <f t="shared" si="458"/>
        <v>1</v>
      </c>
      <c r="R4205" s="11">
        <f t="shared" si="459"/>
        <v>0</v>
      </c>
      <c r="S4205" s="11">
        <f t="shared" si="460"/>
        <v>0</v>
      </c>
      <c r="T4205" s="9">
        <f t="shared" si="461"/>
        <v>0</v>
      </c>
    </row>
    <row r="4206" spans="1:20" ht="15" customHeight="1" x14ac:dyDescent="0.75">
      <c r="A4206" s="10">
        <v>0</v>
      </c>
      <c r="B4206" s="11">
        <v>21900</v>
      </c>
      <c r="C4206" s="11">
        <v>10421</v>
      </c>
      <c r="D4206" s="11">
        <v>24808</v>
      </c>
      <c r="E4206" s="11"/>
      <c r="F4206" s="11">
        <v>0</v>
      </c>
      <c r="G4206" s="11">
        <v>0</v>
      </c>
      <c r="H4206" s="11">
        <v>61.286698450999999</v>
      </c>
      <c r="I4206" s="11">
        <v>2</v>
      </c>
      <c r="J4206" s="11">
        <v>19</v>
      </c>
      <c r="K4206" s="11">
        <v>40.016621624000003</v>
      </c>
      <c r="L4206" s="11" t="s">
        <v>20</v>
      </c>
      <c r="M4206" s="11" t="s">
        <v>14</v>
      </c>
      <c r="N4206" s="11">
        <f t="shared" si="455"/>
        <v>0</v>
      </c>
      <c r="O4206" s="11">
        <f t="shared" si="456"/>
        <v>0</v>
      </c>
      <c r="P4206" s="11">
        <f t="shared" si="457"/>
        <v>1</v>
      </c>
      <c r="Q4206" s="11">
        <f t="shared" si="458"/>
        <v>0</v>
      </c>
      <c r="R4206" s="11">
        <f t="shared" si="459"/>
        <v>0</v>
      </c>
      <c r="S4206" s="11">
        <f t="shared" si="460"/>
        <v>0</v>
      </c>
      <c r="T4206" s="9">
        <f t="shared" si="461"/>
        <v>0</v>
      </c>
    </row>
    <row r="4207" spans="1:20" ht="15" customHeight="1" x14ac:dyDescent="0.75">
      <c r="A4207" s="10">
        <v>1</v>
      </c>
      <c r="B4207" s="11">
        <v>21900</v>
      </c>
      <c r="C4207" s="11">
        <v>108000</v>
      </c>
      <c r="D4207" s="11">
        <v>144940</v>
      </c>
      <c r="E4207" s="11">
        <v>13</v>
      </c>
      <c r="F4207" s="11">
        <v>0</v>
      </c>
      <c r="G4207" s="11">
        <v>0</v>
      </c>
      <c r="H4207" s="11">
        <v>260.76666667000001</v>
      </c>
      <c r="I4207" s="11">
        <v>1</v>
      </c>
      <c r="J4207" s="11">
        <v>22</v>
      </c>
      <c r="K4207" s="11"/>
      <c r="L4207" s="11" t="s">
        <v>20</v>
      </c>
      <c r="M4207" s="11" t="s">
        <v>14</v>
      </c>
      <c r="N4207" s="11">
        <f t="shared" si="455"/>
        <v>0</v>
      </c>
      <c r="O4207" s="11">
        <f t="shared" si="456"/>
        <v>0</v>
      </c>
      <c r="P4207" s="11">
        <f t="shared" si="457"/>
        <v>1</v>
      </c>
      <c r="Q4207" s="11">
        <f t="shared" si="458"/>
        <v>0</v>
      </c>
      <c r="R4207" s="11">
        <f t="shared" si="459"/>
        <v>0</v>
      </c>
      <c r="S4207" s="11">
        <f t="shared" si="460"/>
        <v>0</v>
      </c>
      <c r="T4207" s="9">
        <f t="shared" si="461"/>
        <v>0</v>
      </c>
    </row>
    <row r="4208" spans="1:20" ht="15" customHeight="1" x14ac:dyDescent="0.75">
      <c r="A4208" s="10">
        <v>0</v>
      </c>
      <c r="B4208" s="11">
        <v>21900</v>
      </c>
      <c r="C4208" s="11">
        <v>61468</v>
      </c>
      <c r="D4208" s="11">
        <v>87450</v>
      </c>
      <c r="E4208" s="11">
        <v>5</v>
      </c>
      <c r="F4208" s="11"/>
      <c r="G4208" s="11"/>
      <c r="H4208" s="11">
        <v>166.61081662000001</v>
      </c>
      <c r="I4208" s="11"/>
      <c r="J4208" s="11">
        <v>16</v>
      </c>
      <c r="K4208" s="11">
        <v>38.201210400999997</v>
      </c>
      <c r="L4208" s="11" t="s">
        <v>20</v>
      </c>
      <c r="M4208" s="11" t="s">
        <v>15</v>
      </c>
      <c r="N4208" s="11">
        <f t="shared" si="455"/>
        <v>0</v>
      </c>
      <c r="O4208" s="11">
        <f t="shared" si="456"/>
        <v>0</v>
      </c>
      <c r="P4208" s="11">
        <f t="shared" si="457"/>
        <v>0</v>
      </c>
      <c r="Q4208" s="11">
        <f t="shared" si="458"/>
        <v>1</v>
      </c>
      <c r="R4208" s="11">
        <f t="shared" si="459"/>
        <v>0</v>
      </c>
      <c r="S4208" s="11">
        <f t="shared" si="460"/>
        <v>0</v>
      </c>
      <c r="T4208" s="9">
        <f t="shared" si="461"/>
        <v>0</v>
      </c>
    </row>
    <row r="4209" spans="1:20" ht="15" customHeight="1" x14ac:dyDescent="0.75">
      <c r="A4209" s="10">
        <v>0</v>
      </c>
      <c r="B4209" s="11">
        <v>21900</v>
      </c>
      <c r="C4209" s="11">
        <v>53458</v>
      </c>
      <c r="D4209" s="11">
        <v>77455</v>
      </c>
      <c r="E4209" s="11">
        <v>10</v>
      </c>
      <c r="F4209" s="11">
        <v>0</v>
      </c>
      <c r="G4209" s="11">
        <v>0</v>
      </c>
      <c r="H4209" s="11">
        <v>192.88774921999999</v>
      </c>
      <c r="I4209" s="11">
        <v>1</v>
      </c>
      <c r="J4209" s="11">
        <v>42</v>
      </c>
      <c r="K4209" s="11">
        <v>40.956310782000003</v>
      </c>
      <c r="L4209" s="11" t="s">
        <v>20</v>
      </c>
      <c r="M4209" s="11" t="s">
        <v>18</v>
      </c>
      <c r="N4209" s="11">
        <f t="shared" si="455"/>
        <v>0</v>
      </c>
      <c r="O4209" s="11">
        <f t="shared" si="456"/>
        <v>0</v>
      </c>
      <c r="P4209" s="11">
        <f t="shared" si="457"/>
        <v>0</v>
      </c>
      <c r="Q4209" s="11">
        <f t="shared" si="458"/>
        <v>0</v>
      </c>
      <c r="R4209" s="11">
        <f t="shared" si="459"/>
        <v>0</v>
      </c>
      <c r="S4209" s="11">
        <f t="shared" si="460"/>
        <v>1</v>
      </c>
      <c r="T4209" s="9">
        <f t="shared" si="461"/>
        <v>0</v>
      </c>
    </row>
    <row r="4210" spans="1:20" ht="15" customHeight="1" x14ac:dyDescent="0.75">
      <c r="A4210" s="10">
        <v>0</v>
      </c>
      <c r="B4210" s="11">
        <v>21900</v>
      </c>
      <c r="C4210" s="11">
        <v>61423</v>
      </c>
      <c r="D4210" s="11">
        <v>103075</v>
      </c>
      <c r="E4210" s="11">
        <v>7</v>
      </c>
      <c r="F4210" s="11"/>
      <c r="G4210" s="11">
        <v>1</v>
      </c>
      <c r="H4210" s="11">
        <v>125.52302355</v>
      </c>
      <c r="I4210" s="11">
        <v>1</v>
      </c>
      <c r="J4210" s="11">
        <v>17</v>
      </c>
      <c r="K4210" s="11">
        <v>37.006766745999997</v>
      </c>
      <c r="L4210" s="11" t="s">
        <v>20</v>
      </c>
      <c r="M4210" s="11" t="s">
        <v>15</v>
      </c>
      <c r="N4210" s="11">
        <f t="shared" si="455"/>
        <v>0</v>
      </c>
      <c r="O4210" s="11">
        <f t="shared" si="456"/>
        <v>0</v>
      </c>
      <c r="P4210" s="11">
        <f t="shared" si="457"/>
        <v>0</v>
      </c>
      <c r="Q4210" s="11">
        <f t="shared" si="458"/>
        <v>1</v>
      </c>
      <c r="R4210" s="11">
        <f t="shared" si="459"/>
        <v>0</v>
      </c>
      <c r="S4210" s="11">
        <f t="shared" si="460"/>
        <v>0</v>
      </c>
      <c r="T4210" s="9">
        <f t="shared" si="461"/>
        <v>0</v>
      </c>
    </row>
    <row r="4211" spans="1:20" ht="15" customHeight="1" x14ac:dyDescent="0.75">
      <c r="A4211" s="10">
        <v>0</v>
      </c>
      <c r="B4211" s="11">
        <v>21900</v>
      </c>
      <c r="C4211" s="11">
        <v>70152</v>
      </c>
      <c r="D4211" s="11">
        <v>188365</v>
      </c>
      <c r="E4211" s="11">
        <v>9</v>
      </c>
      <c r="F4211" s="11">
        <v>0</v>
      </c>
      <c r="G4211" s="11">
        <v>0</v>
      </c>
      <c r="H4211" s="11">
        <v>367.54149045000003</v>
      </c>
      <c r="I4211" s="11">
        <v>0</v>
      </c>
      <c r="J4211" s="11">
        <v>17</v>
      </c>
      <c r="K4211" s="11">
        <v>32.692515336</v>
      </c>
      <c r="L4211" s="11"/>
      <c r="M4211" s="11" t="s">
        <v>14</v>
      </c>
      <c r="N4211" s="11">
        <f t="shared" si="455"/>
        <v>0</v>
      </c>
      <c r="O4211" s="11">
        <f t="shared" si="456"/>
        <v>0</v>
      </c>
      <c r="P4211" s="11">
        <f t="shared" si="457"/>
        <v>1</v>
      </c>
      <c r="Q4211" s="11">
        <f t="shared" si="458"/>
        <v>0</v>
      </c>
      <c r="R4211" s="11">
        <f t="shared" si="459"/>
        <v>0</v>
      </c>
      <c r="S4211" s="11">
        <f t="shared" si="460"/>
        <v>0</v>
      </c>
      <c r="T4211" s="9">
        <f t="shared" si="461"/>
        <v>0</v>
      </c>
    </row>
    <row r="4212" spans="1:20" ht="15" customHeight="1" x14ac:dyDescent="0.75">
      <c r="A4212" s="10">
        <v>0</v>
      </c>
      <c r="B4212" s="11">
        <v>21900</v>
      </c>
      <c r="C4212" s="11">
        <v>61838</v>
      </c>
      <c r="D4212" s="11">
        <v>92091</v>
      </c>
      <c r="E4212" s="11">
        <v>5</v>
      </c>
      <c r="F4212" s="11"/>
      <c r="G4212" s="11"/>
      <c r="H4212" s="11">
        <v>171.57670006000001</v>
      </c>
      <c r="I4212" s="11"/>
      <c r="J4212" s="11">
        <v>16</v>
      </c>
      <c r="K4212" s="11">
        <v>37.800400889000002</v>
      </c>
      <c r="L4212" s="11" t="s">
        <v>20</v>
      </c>
      <c r="M4212" s="11" t="s">
        <v>15</v>
      </c>
      <c r="N4212" s="11">
        <f t="shared" si="455"/>
        <v>0</v>
      </c>
      <c r="O4212" s="11">
        <f t="shared" si="456"/>
        <v>0</v>
      </c>
      <c r="P4212" s="11">
        <f t="shared" si="457"/>
        <v>0</v>
      </c>
      <c r="Q4212" s="11">
        <f t="shared" si="458"/>
        <v>1</v>
      </c>
      <c r="R4212" s="11">
        <f t="shared" si="459"/>
        <v>0</v>
      </c>
      <c r="S4212" s="11">
        <f t="shared" si="460"/>
        <v>0</v>
      </c>
      <c r="T4212" s="9">
        <f t="shared" si="461"/>
        <v>0</v>
      </c>
    </row>
    <row r="4213" spans="1:20" ht="15" customHeight="1" x14ac:dyDescent="0.75">
      <c r="A4213" s="10">
        <v>0</v>
      </c>
      <c r="B4213" s="11">
        <v>21900</v>
      </c>
      <c r="C4213" s="11">
        <v>148955</v>
      </c>
      <c r="D4213" s="11">
        <v>118862</v>
      </c>
      <c r="E4213" s="11">
        <v>6</v>
      </c>
      <c r="F4213" s="11">
        <v>0</v>
      </c>
      <c r="G4213" s="11">
        <v>0</v>
      </c>
      <c r="H4213" s="11">
        <v>93.925882060000006</v>
      </c>
      <c r="I4213" s="11">
        <v>3</v>
      </c>
      <c r="J4213" s="11">
        <v>34</v>
      </c>
      <c r="K4213" s="11">
        <v>30.322114625000001</v>
      </c>
      <c r="L4213" s="11"/>
      <c r="M4213" s="11" t="s">
        <v>18</v>
      </c>
      <c r="N4213" s="11">
        <f t="shared" si="455"/>
        <v>0</v>
      </c>
      <c r="O4213" s="11">
        <f t="shared" si="456"/>
        <v>0</v>
      </c>
      <c r="P4213" s="11">
        <f t="shared" si="457"/>
        <v>0</v>
      </c>
      <c r="Q4213" s="11">
        <f t="shared" si="458"/>
        <v>0</v>
      </c>
      <c r="R4213" s="11">
        <f t="shared" si="459"/>
        <v>0</v>
      </c>
      <c r="S4213" s="11">
        <f t="shared" si="460"/>
        <v>1</v>
      </c>
      <c r="T4213" s="9">
        <f t="shared" si="461"/>
        <v>0</v>
      </c>
    </row>
    <row r="4214" spans="1:20" ht="15" customHeight="1" x14ac:dyDescent="0.75">
      <c r="A4214" s="10">
        <v>0</v>
      </c>
      <c r="B4214" s="11">
        <v>21900</v>
      </c>
      <c r="C4214" s="11"/>
      <c r="D4214" s="11">
        <v>57036</v>
      </c>
      <c r="E4214" s="11"/>
      <c r="F4214" s="11">
        <v>0</v>
      </c>
      <c r="G4214" s="11">
        <v>0</v>
      </c>
      <c r="H4214" s="11">
        <v>308.60344479000003</v>
      </c>
      <c r="I4214" s="11">
        <v>0</v>
      </c>
      <c r="J4214" s="11">
        <v>18</v>
      </c>
      <c r="K4214" s="11">
        <v>39.234608100000003</v>
      </c>
      <c r="L4214" s="11" t="s">
        <v>20</v>
      </c>
      <c r="M4214" s="11" t="s">
        <v>14</v>
      </c>
      <c r="N4214" s="11">
        <f t="shared" si="455"/>
        <v>0</v>
      </c>
      <c r="O4214" s="11">
        <f t="shared" si="456"/>
        <v>0</v>
      </c>
      <c r="P4214" s="11">
        <f t="shared" si="457"/>
        <v>1</v>
      </c>
      <c r="Q4214" s="11">
        <f t="shared" si="458"/>
        <v>0</v>
      </c>
      <c r="R4214" s="11">
        <f t="shared" si="459"/>
        <v>0</v>
      </c>
      <c r="S4214" s="11">
        <f t="shared" si="460"/>
        <v>0</v>
      </c>
      <c r="T4214" s="9">
        <f t="shared" si="461"/>
        <v>0</v>
      </c>
    </row>
    <row r="4215" spans="1:20" ht="15" customHeight="1" x14ac:dyDescent="0.75">
      <c r="A4215" s="10">
        <v>0</v>
      </c>
      <c r="B4215" s="11">
        <v>21900</v>
      </c>
      <c r="C4215" s="11">
        <v>94320</v>
      </c>
      <c r="D4215" s="11">
        <v>140698</v>
      </c>
      <c r="E4215" s="11"/>
      <c r="F4215" s="11">
        <v>0</v>
      </c>
      <c r="G4215" s="11">
        <v>0</v>
      </c>
      <c r="H4215" s="11">
        <v>208.24175781</v>
      </c>
      <c r="I4215" s="11">
        <v>0</v>
      </c>
      <c r="J4215" s="11">
        <v>20</v>
      </c>
      <c r="K4215" s="11">
        <v>29.188979738</v>
      </c>
      <c r="L4215" s="11" t="s">
        <v>20</v>
      </c>
      <c r="M4215" s="11" t="s">
        <v>18</v>
      </c>
      <c r="N4215" s="11">
        <f t="shared" si="455"/>
        <v>0</v>
      </c>
      <c r="O4215" s="11">
        <f t="shared" si="456"/>
        <v>0</v>
      </c>
      <c r="P4215" s="11">
        <f t="shared" si="457"/>
        <v>0</v>
      </c>
      <c r="Q4215" s="11">
        <f t="shared" si="458"/>
        <v>0</v>
      </c>
      <c r="R4215" s="11">
        <f t="shared" si="459"/>
        <v>0</v>
      </c>
      <c r="S4215" s="11">
        <f t="shared" si="460"/>
        <v>1</v>
      </c>
      <c r="T4215" s="9">
        <f t="shared" si="461"/>
        <v>0</v>
      </c>
    </row>
    <row r="4216" spans="1:20" ht="15" customHeight="1" x14ac:dyDescent="0.75">
      <c r="A4216" s="10">
        <v>0</v>
      </c>
      <c r="B4216" s="11">
        <v>21900</v>
      </c>
      <c r="C4216" s="11">
        <v>105787</v>
      </c>
      <c r="D4216" s="11">
        <v>142466</v>
      </c>
      <c r="E4216" s="11">
        <v>8</v>
      </c>
      <c r="F4216" s="11">
        <v>0</v>
      </c>
      <c r="G4216" s="11">
        <v>0</v>
      </c>
      <c r="H4216" s="11">
        <v>145.37717658</v>
      </c>
      <c r="I4216" s="11">
        <v>0</v>
      </c>
      <c r="J4216" s="11">
        <v>22</v>
      </c>
      <c r="K4216" s="11">
        <v>32.333899344999999</v>
      </c>
      <c r="L4216" s="11" t="s">
        <v>13</v>
      </c>
      <c r="M4216" s="11" t="s">
        <v>18</v>
      </c>
      <c r="N4216" s="11">
        <f t="shared" si="455"/>
        <v>1</v>
      </c>
      <c r="O4216" s="11">
        <f t="shared" si="456"/>
        <v>0</v>
      </c>
      <c r="P4216" s="11">
        <f t="shared" si="457"/>
        <v>0</v>
      </c>
      <c r="Q4216" s="11">
        <f t="shared" si="458"/>
        <v>0</v>
      </c>
      <c r="R4216" s="11">
        <f t="shared" si="459"/>
        <v>0</v>
      </c>
      <c r="S4216" s="11">
        <f t="shared" si="460"/>
        <v>1</v>
      </c>
      <c r="T4216" s="9">
        <f t="shared" si="461"/>
        <v>145.37717658</v>
      </c>
    </row>
    <row r="4217" spans="1:20" ht="15" customHeight="1" x14ac:dyDescent="0.75">
      <c r="A4217" s="10">
        <v>0</v>
      </c>
      <c r="B4217" s="11">
        <v>22000</v>
      </c>
      <c r="C4217" s="11">
        <v>142072</v>
      </c>
      <c r="D4217" s="11">
        <v>181484</v>
      </c>
      <c r="E4217" s="11">
        <v>6</v>
      </c>
      <c r="F4217" s="11"/>
      <c r="G4217" s="11"/>
      <c r="H4217" s="11">
        <v>162.53864032000001</v>
      </c>
      <c r="I4217" s="11">
        <v>5</v>
      </c>
      <c r="J4217" s="11">
        <v>42</v>
      </c>
      <c r="K4217" s="11">
        <v>41.270820127</v>
      </c>
      <c r="L4217" s="11" t="s">
        <v>20</v>
      </c>
      <c r="M4217" s="11" t="s">
        <v>18</v>
      </c>
      <c r="N4217" s="11">
        <f t="shared" si="455"/>
        <v>0</v>
      </c>
      <c r="O4217" s="11">
        <f t="shared" si="456"/>
        <v>0</v>
      </c>
      <c r="P4217" s="11">
        <f t="shared" si="457"/>
        <v>0</v>
      </c>
      <c r="Q4217" s="11">
        <f t="shared" si="458"/>
        <v>0</v>
      </c>
      <c r="R4217" s="11">
        <f t="shared" si="459"/>
        <v>0</v>
      </c>
      <c r="S4217" s="11">
        <f t="shared" si="460"/>
        <v>1</v>
      </c>
      <c r="T4217" s="9">
        <f t="shared" si="461"/>
        <v>0</v>
      </c>
    </row>
    <row r="4218" spans="1:20" ht="15" customHeight="1" x14ac:dyDescent="0.75">
      <c r="A4218" s="10">
        <v>0</v>
      </c>
      <c r="B4218" s="11">
        <v>22000</v>
      </c>
      <c r="C4218" s="11">
        <v>36738</v>
      </c>
      <c r="D4218" s="11">
        <v>100040</v>
      </c>
      <c r="E4218" s="11">
        <v>6</v>
      </c>
      <c r="F4218" s="11">
        <v>0</v>
      </c>
      <c r="G4218" s="11">
        <v>0</v>
      </c>
      <c r="H4218" s="11">
        <v>138.94245756000001</v>
      </c>
      <c r="I4218" s="11">
        <v>0</v>
      </c>
      <c r="J4218" s="11">
        <v>14</v>
      </c>
      <c r="K4218" s="11">
        <v>30.783154209999999</v>
      </c>
      <c r="L4218" s="11" t="s">
        <v>13</v>
      </c>
      <c r="M4218" s="11" t="s">
        <v>14</v>
      </c>
      <c r="N4218" s="11">
        <f t="shared" si="455"/>
        <v>1</v>
      </c>
      <c r="O4218" s="11">
        <f t="shared" si="456"/>
        <v>0</v>
      </c>
      <c r="P4218" s="11">
        <f t="shared" si="457"/>
        <v>1</v>
      </c>
      <c r="Q4218" s="11">
        <f t="shared" si="458"/>
        <v>0</v>
      </c>
      <c r="R4218" s="11">
        <f t="shared" si="459"/>
        <v>0</v>
      </c>
      <c r="S4218" s="11">
        <f t="shared" si="460"/>
        <v>0</v>
      </c>
      <c r="T4218" s="9">
        <f t="shared" si="461"/>
        <v>138.94245756000001</v>
      </c>
    </row>
    <row r="4219" spans="1:20" ht="15" customHeight="1" x14ac:dyDescent="0.75">
      <c r="A4219" s="10">
        <v>0</v>
      </c>
      <c r="B4219" s="11">
        <v>22000</v>
      </c>
      <c r="C4219" s="11">
        <v>71664</v>
      </c>
      <c r="D4219" s="11">
        <v>98015</v>
      </c>
      <c r="E4219" s="11">
        <v>9</v>
      </c>
      <c r="F4219" s="11">
        <v>0</v>
      </c>
      <c r="G4219" s="11">
        <v>0</v>
      </c>
      <c r="H4219" s="11">
        <v>191.31360881000001</v>
      </c>
      <c r="I4219" s="11">
        <v>1</v>
      </c>
      <c r="J4219" s="11">
        <v>19</v>
      </c>
      <c r="K4219" s="11">
        <v>34.921021056999997</v>
      </c>
      <c r="L4219" s="11" t="s">
        <v>20</v>
      </c>
      <c r="M4219" s="11" t="s">
        <v>17</v>
      </c>
      <c r="N4219" s="11">
        <f t="shared" si="455"/>
        <v>0</v>
      </c>
      <c r="O4219" s="11">
        <f t="shared" si="456"/>
        <v>1</v>
      </c>
      <c r="P4219" s="11">
        <f t="shared" si="457"/>
        <v>0</v>
      </c>
      <c r="Q4219" s="11">
        <f t="shared" si="458"/>
        <v>0</v>
      </c>
      <c r="R4219" s="11">
        <f t="shared" si="459"/>
        <v>0</v>
      </c>
      <c r="S4219" s="11">
        <f t="shared" si="460"/>
        <v>0</v>
      </c>
      <c r="T4219" s="9">
        <f t="shared" si="461"/>
        <v>0</v>
      </c>
    </row>
    <row r="4220" spans="1:20" ht="15" customHeight="1" x14ac:dyDescent="0.75">
      <c r="A4220" s="10">
        <v>0</v>
      </c>
      <c r="B4220" s="11">
        <v>22000</v>
      </c>
      <c r="C4220" s="11">
        <v>48041</v>
      </c>
      <c r="D4220" s="11">
        <v>88433</v>
      </c>
      <c r="E4220" s="11">
        <v>12</v>
      </c>
      <c r="F4220" s="11">
        <v>0</v>
      </c>
      <c r="G4220" s="11">
        <v>0</v>
      </c>
      <c r="H4220" s="11">
        <v>96.336434623000002</v>
      </c>
      <c r="I4220" s="11">
        <v>0</v>
      </c>
      <c r="J4220" s="11">
        <v>10</v>
      </c>
      <c r="K4220" s="11">
        <v>5.2266736192999996</v>
      </c>
      <c r="L4220" s="11" t="s">
        <v>20</v>
      </c>
      <c r="M4220" s="11" t="s">
        <v>14</v>
      </c>
      <c r="N4220" s="11">
        <f t="shared" si="455"/>
        <v>0</v>
      </c>
      <c r="O4220" s="11">
        <f t="shared" si="456"/>
        <v>0</v>
      </c>
      <c r="P4220" s="11">
        <f t="shared" si="457"/>
        <v>1</v>
      </c>
      <c r="Q4220" s="11">
        <f t="shared" si="458"/>
        <v>0</v>
      </c>
      <c r="R4220" s="11">
        <f t="shared" si="459"/>
        <v>0</v>
      </c>
      <c r="S4220" s="11">
        <f t="shared" si="460"/>
        <v>0</v>
      </c>
      <c r="T4220" s="9">
        <f t="shared" si="461"/>
        <v>0</v>
      </c>
    </row>
    <row r="4221" spans="1:20" ht="15" customHeight="1" x14ac:dyDescent="0.75">
      <c r="A4221" s="10">
        <v>0</v>
      </c>
      <c r="B4221" s="11">
        <v>22000</v>
      </c>
      <c r="C4221" s="11"/>
      <c r="D4221" s="11">
        <v>72304</v>
      </c>
      <c r="E4221" s="11">
        <v>9</v>
      </c>
      <c r="F4221" s="11">
        <v>0</v>
      </c>
      <c r="G4221" s="11">
        <v>0</v>
      </c>
      <c r="H4221" s="11">
        <v>120.53201836</v>
      </c>
      <c r="I4221" s="11">
        <v>2</v>
      </c>
      <c r="J4221" s="11">
        <v>4</v>
      </c>
      <c r="K4221" s="11">
        <v>20.176213450999999</v>
      </c>
      <c r="L4221" s="11" t="s">
        <v>13</v>
      </c>
      <c r="M4221" s="11" t="s">
        <v>15</v>
      </c>
      <c r="N4221" s="11">
        <f t="shared" si="455"/>
        <v>1</v>
      </c>
      <c r="O4221" s="11">
        <f t="shared" si="456"/>
        <v>0</v>
      </c>
      <c r="P4221" s="11">
        <f t="shared" si="457"/>
        <v>0</v>
      </c>
      <c r="Q4221" s="11">
        <f t="shared" si="458"/>
        <v>1</v>
      </c>
      <c r="R4221" s="11">
        <f t="shared" si="459"/>
        <v>0</v>
      </c>
      <c r="S4221" s="11">
        <f t="shared" si="460"/>
        <v>0</v>
      </c>
      <c r="T4221" s="9">
        <f t="shared" si="461"/>
        <v>120.53201836</v>
      </c>
    </row>
    <row r="4222" spans="1:20" ht="15" customHeight="1" x14ac:dyDescent="0.75">
      <c r="A4222" s="10">
        <v>0</v>
      </c>
      <c r="B4222" s="11">
        <v>22000</v>
      </c>
      <c r="C4222" s="11">
        <v>15774</v>
      </c>
      <c r="D4222" s="11">
        <v>60115</v>
      </c>
      <c r="E4222" s="11">
        <v>27</v>
      </c>
      <c r="F4222" s="11">
        <v>0</v>
      </c>
      <c r="G4222" s="11">
        <v>1</v>
      </c>
      <c r="H4222" s="11">
        <v>213.41423807000001</v>
      </c>
      <c r="I4222" s="11">
        <v>0</v>
      </c>
      <c r="J4222" s="11">
        <v>24</v>
      </c>
      <c r="K4222" s="11">
        <v>25.576809652000001</v>
      </c>
      <c r="L4222" s="11" t="s">
        <v>20</v>
      </c>
      <c r="M4222" s="11" t="s">
        <v>14</v>
      </c>
      <c r="N4222" s="11">
        <f t="shared" si="455"/>
        <v>0</v>
      </c>
      <c r="O4222" s="11">
        <f t="shared" si="456"/>
        <v>0</v>
      </c>
      <c r="P4222" s="11">
        <f t="shared" si="457"/>
        <v>1</v>
      </c>
      <c r="Q4222" s="11">
        <f t="shared" si="458"/>
        <v>0</v>
      </c>
      <c r="R4222" s="11">
        <f t="shared" si="459"/>
        <v>0</v>
      </c>
      <c r="S4222" s="11">
        <f t="shared" si="460"/>
        <v>0</v>
      </c>
      <c r="T4222" s="9">
        <f t="shared" si="461"/>
        <v>0</v>
      </c>
    </row>
    <row r="4223" spans="1:20" ht="15" customHeight="1" x14ac:dyDescent="0.75">
      <c r="A4223" s="10">
        <v>0</v>
      </c>
      <c r="B4223" s="11">
        <v>22000</v>
      </c>
      <c r="C4223" s="11">
        <v>54010</v>
      </c>
      <c r="D4223" s="11">
        <v>97800</v>
      </c>
      <c r="E4223" s="11">
        <v>1</v>
      </c>
      <c r="F4223" s="11">
        <v>0</v>
      </c>
      <c r="G4223" s="11">
        <v>0</v>
      </c>
      <c r="H4223" s="11">
        <v>192.73333332999999</v>
      </c>
      <c r="I4223" s="11">
        <v>0</v>
      </c>
      <c r="J4223" s="11">
        <v>26</v>
      </c>
      <c r="K4223" s="11"/>
      <c r="L4223" s="11" t="s">
        <v>20</v>
      </c>
      <c r="M4223" s="11" t="s">
        <v>18</v>
      </c>
      <c r="N4223" s="11">
        <f t="shared" si="455"/>
        <v>0</v>
      </c>
      <c r="O4223" s="11">
        <f t="shared" si="456"/>
        <v>0</v>
      </c>
      <c r="P4223" s="11">
        <f t="shared" si="457"/>
        <v>0</v>
      </c>
      <c r="Q4223" s="11">
        <f t="shared" si="458"/>
        <v>0</v>
      </c>
      <c r="R4223" s="11">
        <f t="shared" si="459"/>
        <v>0</v>
      </c>
      <c r="S4223" s="11">
        <f t="shared" si="460"/>
        <v>1</v>
      </c>
      <c r="T4223" s="9">
        <f t="shared" si="461"/>
        <v>0</v>
      </c>
    </row>
    <row r="4224" spans="1:20" ht="15" customHeight="1" x14ac:dyDescent="0.75">
      <c r="A4224" s="10">
        <v>0</v>
      </c>
      <c r="B4224" s="11">
        <v>22000</v>
      </c>
      <c r="C4224" s="11">
        <v>64000</v>
      </c>
      <c r="D4224" s="11">
        <v>89000</v>
      </c>
      <c r="E4224" s="11">
        <v>8</v>
      </c>
      <c r="F4224" s="11">
        <v>1</v>
      </c>
      <c r="G4224" s="11">
        <v>1</v>
      </c>
      <c r="H4224" s="11">
        <v>133.26666667000001</v>
      </c>
      <c r="I4224" s="11">
        <v>4</v>
      </c>
      <c r="J4224" s="11">
        <v>26</v>
      </c>
      <c r="K4224" s="11"/>
      <c r="L4224" s="11" t="s">
        <v>20</v>
      </c>
      <c r="M4224" s="11" t="s">
        <v>18</v>
      </c>
      <c r="N4224" s="11">
        <f t="shared" si="455"/>
        <v>0</v>
      </c>
      <c r="O4224" s="11">
        <f t="shared" si="456"/>
        <v>0</v>
      </c>
      <c r="P4224" s="11">
        <f t="shared" si="457"/>
        <v>0</v>
      </c>
      <c r="Q4224" s="11">
        <f t="shared" si="458"/>
        <v>0</v>
      </c>
      <c r="R4224" s="11">
        <f t="shared" si="459"/>
        <v>0</v>
      </c>
      <c r="S4224" s="11">
        <f t="shared" si="460"/>
        <v>1</v>
      </c>
      <c r="T4224" s="9">
        <f t="shared" si="461"/>
        <v>0</v>
      </c>
    </row>
    <row r="4225" spans="1:20" ht="15" customHeight="1" x14ac:dyDescent="0.75">
      <c r="A4225" s="10">
        <v>0</v>
      </c>
      <c r="B4225" s="11">
        <v>22000</v>
      </c>
      <c r="C4225" s="11">
        <v>48000</v>
      </c>
      <c r="D4225" s="11">
        <v>80990</v>
      </c>
      <c r="E4225" s="11">
        <v>6</v>
      </c>
      <c r="F4225" s="11">
        <v>0</v>
      </c>
      <c r="G4225" s="11">
        <v>0</v>
      </c>
      <c r="H4225" s="11">
        <v>262.73333332999999</v>
      </c>
      <c r="I4225" s="11">
        <v>2</v>
      </c>
      <c r="J4225" s="11">
        <v>26</v>
      </c>
      <c r="K4225" s="11"/>
      <c r="L4225" s="11" t="s">
        <v>20</v>
      </c>
      <c r="M4225" s="11" t="s">
        <v>17</v>
      </c>
      <c r="N4225" s="11">
        <f t="shared" si="455"/>
        <v>0</v>
      </c>
      <c r="O4225" s="11">
        <f t="shared" si="456"/>
        <v>1</v>
      </c>
      <c r="P4225" s="11">
        <f t="shared" si="457"/>
        <v>0</v>
      </c>
      <c r="Q4225" s="11">
        <f t="shared" si="458"/>
        <v>0</v>
      </c>
      <c r="R4225" s="11">
        <f t="shared" si="459"/>
        <v>0</v>
      </c>
      <c r="S4225" s="11">
        <f t="shared" si="460"/>
        <v>0</v>
      </c>
      <c r="T4225" s="9">
        <f t="shared" si="461"/>
        <v>0</v>
      </c>
    </row>
    <row r="4226" spans="1:20" ht="15" customHeight="1" x14ac:dyDescent="0.75">
      <c r="A4226" s="10">
        <v>0</v>
      </c>
      <c r="B4226" s="11">
        <v>22000</v>
      </c>
      <c r="C4226" s="11">
        <v>71858</v>
      </c>
      <c r="D4226" s="11">
        <v>99000</v>
      </c>
      <c r="E4226" s="11">
        <v>18</v>
      </c>
      <c r="F4226" s="11">
        <v>0</v>
      </c>
      <c r="G4226" s="11">
        <v>0</v>
      </c>
      <c r="H4226" s="11">
        <v>201.86666667</v>
      </c>
      <c r="I4226" s="11">
        <v>1</v>
      </c>
      <c r="J4226" s="11">
        <v>13</v>
      </c>
      <c r="K4226" s="11"/>
      <c r="L4226" s="11" t="s">
        <v>20</v>
      </c>
      <c r="M4226" s="11" t="s">
        <v>14</v>
      </c>
      <c r="N4226" s="11">
        <f t="shared" si="455"/>
        <v>0</v>
      </c>
      <c r="O4226" s="11">
        <f t="shared" si="456"/>
        <v>0</v>
      </c>
      <c r="P4226" s="11">
        <f t="shared" si="457"/>
        <v>1</v>
      </c>
      <c r="Q4226" s="11">
        <f t="shared" si="458"/>
        <v>0</v>
      </c>
      <c r="R4226" s="11">
        <f t="shared" si="459"/>
        <v>0</v>
      </c>
      <c r="S4226" s="11">
        <f t="shared" si="460"/>
        <v>0</v>
      </c>
      <c r="T4226" s="9">
        <f t="shared" si="461"/>
        <v>0</v>
      </c>
    </row>
    <row r="4227" spans="1:20" ht="15" customHeight="1" x14ac:dyDescent="0.75">
      <c r="A4227" s="10">
        <v>1</v>
      </c>
      <c r="B4227" s="11">
        <v>22000</v>
      </c>
      <c r="C4227" s="11">
        <v>82000</v>
      </c>
      <c r="D4227" s="11">
        <v>12500</v>
      </c>
      <c r="E4227" s="11">
        <v>3</v>
      </c>
      <c r="F4227" s="11">
        <v>0</v>
      </c>
      <c r="G4227" s="11">
        <v>0</v>
      </c>
      <c r="H4227" s="11">
        <v>117.76666667000001</v>
      </c>
      <c r="I4227" s="11">
        <v>6</v>
      </c>
      <c r="J4227" s="11">
        <v>23</v>
      </c>
      <c r="K4227" s="11"/>
      <c r="L4227" s="11" t="s">
        <v>20</v>
      </c>
      <c r="M4227" s="11" t="s">
        <v>18</v>
      </c>
      <c r="N4227" s="11">
        <f t="shared" ref="N4227:N4290" si="462">IF(L4227="HomeImp",1,0)</f>
        <v>0</v>
      </c>
      <c r="O4227" s="11">
        <f t="shared" ref="O4227:O4290" si="463">IF(M4227="Mgr",1,0)</f>
        <v>0</v>
      </c>
      <c r="P4227" s="11">
        <f t="shared" ref="P4227:P4290" si="464">IF(M4227="Other",1,0)</f>
        <v>0</v>
      </c>
      <c r="Q4227" s="11">
        <f t="shared" ref="Q4227:Q4290" si="465">IF(M4227="Office",1,0)</f>
        <v>0</v>
      </c>
      <c r="R4227" s="11">
        <f t="shared" ref="R4227:R4290" si="466">IF(M4227="Sales",1,0)</f>
        <v>0</v>
      </c>
      <c r="S4227" s="11">
        <f t="shared" ref="S4227:S4290" si="467">IF(M4227="ProfExe",1,0)</f>
        <v>1</v>
      </c>
      <c r="T4227" s="9">
        <f t="shared" ref="T4227:T4290" si="468">H4227*N4227</f>
        <v>0</v>
      </c>
    </row>
    <row r="4228" spans="1:20" ht="15" customHeight="1" x14ac:dyDescent="0.75">
      <c r="A4228" s="10">
        <v>1</v>
      </c>
      <c r="B4228" s="11">
        <v>22000</v>
      </c>
      <c r="C4228" s="11">
        <v>74200</v>
      </c>
      <c r="D4228" s="11">
        <v>109800</v>
      </c>
      <c r="E4228" s="11">
        <v>1</v>
      </c>
      <c r="F4228" s="11">
        <v>1</v>
      </c>
      <c r="G4228" s="11">
        <v>0</v>
      </c>
      <c r="H4228" s="11">
        <v>317.53333333</v>
      </c>
      <c r="I4228" s="11">
        <v>4</v>
      </c>
      <c r="J4228" s="11">
        <v>42</v>
      </c>
      <c r="K4228" s="11"/>
      <c r="L4228" s="11" t="s">
        <v>20</v>
      </c>
      <c r="M4228" s="11" t="s">
        <v>18</v>
      </c>
      <c r="N4228" s="11">
        <f t="shared" si="462"/>
        <v>0</v>
      </c>
      <c r="O4228" s="11">
        <f t="shared" si="463"/>
        <v>0</v>
      </c>
      <c r="P4228" s="11">
        <f t="shared" si="464"/>
        <v>0</v>
      </c>
      <c r="Q4228" s="11">
        <f t="shared" si="465"/>
        <v>0</v>
      </c>
      <c r="R4228" s="11">
        <f t="shared" si="466"/>
        <v>0</v>
      </c>
      <c r="S4228" s="11">
        <f t="shared" si="467"/>
        <v>1</v>
      </c>
      <c r="T4228" s="9">
        <f t="shared" si="468"/>
        <v>0</v>
      </c>
    </row>
    <row r="4229" spans="1:20" ht="15" customHeight="1" x14ac:dyDescent="0.75">
      <c r="A4229" s="10">
        <v>1</v>
      </c>
      <c r="B4229" s="11">
        <v>22000</v>
      </c>
      <c r="C4229" s="11">
        <v>96127</v>
      </c>
      <c r="D4229" s="11">
        <v>122000</v>
      </c>
      <c r="E4229" s="11">
        <v>24</v>
      </c>
      <c r="F4229" s="11">
        <v>0</v>
      </c>
      <c r="G4229" s="11">
        <v>2</v>
      </c>
      <c r="H4229" s="11">
        <v>301.3</v>
      </c>
      <c r="I4229" s="11">
        <v>3</v>
      </c>
      <c r="J4229" s="11">
        <v>36</v>
      </c>
      <c r="K4229" s="11"/>
      <c r="L4229" s="11" t="s">
        <v>20</v>
      </c>
      <c r="M4229" s="11" t="s">
        <v>17</v>
      </c>
      <c r="N4229" s="11">
        <f t="shared" si="462"/>
        <v>0</v>
      </c>
      <c r="O4229" s="11">
        <f t="shared" si="463"/>
        <v>1</v>
      </c>
      <c r="P4229" s="11">
        <f t="shared" si="464"/>
        <v>0</v>
      </c>
      <c r="Q4229" s="11">
        <f t="shared" si="465"/>
        <v>0</v>
      </c>
      <c r="R4229" s="11">
        <f t="shared" si="466"/>
        <v>0</v>
      </c>
      <c r="S4229" s="11">
        <f t="shared" si="467"/>
        <v>0</v>
      </c>
      <c r="T4229" s="9">
        <f t="shared" si="468"/>
        <v>0</v>
      </c>
    </row>
    <row r="4230" spans="1:20" ht="15" customHeight="1" x14ac:dyDescent="0.75">
      <c r="A4230" s="10">
        <v>1</v>
      </c>
      <c r="B4230" s="11">
        <v>22000</v>
      </c>
      <c r="C4230" s="11">
        <v>92000</v>
      </c>
      <c r="D4230" s="11"/>
      <c r="E4230" s="11">
        <v>4</v>
      </c>
      <c r="F4230" s="11"/>
      <c r="G4230" s="11">
        <v>12</v>
      </c>
      <c r="H4230" s="11">
        <v>218</v>
      </c>
      <c r="I4230" s="11">
        <v>1</v>
      </c>
      <c r="J4230" s="11">
        <v>39</v>
      </c>
      <c r="K4230" s="11"/>
      <c r="L4230" s="11" t="s">
        <v>20</v>
      </c>
      <c r="M4230" s="11" t="s">
        <v>15</v>
      </c>
      <c r="N4230" s="11">
        <f t="shared" si="462"/>
        <v>0</v>
      </c>
      <c r="O4230" s="11">
        <f t="shared" si="463"/>
        <v>0</v>
      </c>
      <c r="P4230" s="11">
        <f t="shared" si="464"/>
        <v>0</v>
      </c>
      <c r="Q4230" s="11">
        <f t="shared" si="465"/>
        <v>1</v>
      </c>
      <c r="R4230" s="11">
        <f t="shared" si="466"/>
        <v>0</v>
      </c>
      <c r="S4230" s="11">
        <f t="shared" si="467"/>
        <v>0</v>
      </c>
      <c r="T4230" s="9">
        <f t="shared" si="468"/>
        <v>0</v>
      </c>
    </row>
    <row r="4231" spans="1:20" ht="15" customHeight="1" x14ac:dyDescent="0.75">
      <c r="A4231" s="10">
        <v>1</v>
      </c>
      <c r="B4231" s="11">
        <v>22000</v>
      </c>
      <c r="C4231" s="11">
        <v>124000</v>
      </c>
      <c r="D4231" s="11">
        <v>155000</v>
      </c>
      <c r="E4231" s="11">
        <v>1</v>
      </c>
      <c r="F4231" s="11"/>
      <c r="G4231" s="11">
        <v>7</v>
      </c>
      <c r="H4231" s="11">
        <v>130.30000000000001</v>
      </c>
      <c r="I4231" s="11"/>
      <c r="J4231" s="11">
        <v>55</v>
      </c>
      <c r="K4231" s="11"/>
      <c r="L4231" s="11" t="s">
        <v>20</v>
      </c>
      <c r="M4231" s="11" t="s">
        <v>16</v>
      </c>
      <c r="N4231" s="11">
        <f t="shared" si="462"/>
        <v>0</v>
      </c>
      <c r="O4231" s="11">
        <f t="shared" si="463"/>
        <v>0</v>
      </c>
      <c r="P4231" s="11">
        <f t="shared" si="464"/>
        <v>0</v>
      </c>
      <c r="Q4231" s="11">
        <f t="shared" si="465"/>
        <v>0</v>
      </c>
      <c r="R4231" s="11">
        <f t="shared" si="466"/>
        <v>1</v>
      </c>
      <c r="S4231" s="11">
        <f t="shared" si="467"/>
        <v>0</v>
      </c>
      <c r="T4231" s="9">
        <f t="shared" si="468"/>
        <v>0</v>
      </c>
    </row>
    <row r="4232" spans="1:20" ht="15" customHeight="1" x14ac:dyDescent="0.75">
      <c r="A4232" s="10">
        <v>0</v>
      </c>
      <c r="B4232" s="11">
        <v>22000</v>
      </c>
      <c r="C4232" s="11">
        <v>81668</v>
      </c>
      <c r="D4232" s="11">
        <v>123978</v>
      </c>
      <c r="E4232" s="11">
        <v>8</v>
      </c>
      <c r="F4232" s="11">
        <v>0</v>
      </c>
      <c r="G4232" s="11">
        <v>0</v>
      </c>
      <c r="H4232" s="11">
        <v>285.14175022000001</v>
      </c>
      <c r="I4232" s="11">
        <v>1</v>
      </c>
      <c r="J4232" s="11">
        <v>16</v>
      </c>
      <c r="K4232" s="11">
        <v>37.417108014</v>
      </c>
      <c r="L4232" s="11" t="s">
        <v>20</v>
      </c>
      <c r="M4232" s="11" t="s">
        <v>14</v>
      </c>
      <c r="N4232" s="11">
        <f t="shared" si="462"/>
        <v>0</v>
      </c>
      <c r="O4232" s="11">
        <f t="shared" si="463"/>
        <v>0</v>
      </c>
      <c r="P4232" s="11">
        <f t="shared" si="464"/>
        <v>1</v>
      </c>
      <c r="Q4232" s="11">
        <f t="shared" si="465"/>
        <v>0</v>
      </c>
      <c r="R4232" s="11">
        <f t="shared" si="466"/>
        <v>0</v>
      </c>
      <c r="S4232" s="11">
        <f t="shared" si="467"/>
        <v>0</v>
      </c>
      <c r="T4232" s="9">
        <f t="shared" si="468"/>
        <v>0</v>
      </c>
    </row>
    <row r="4233" spans="1:20" ht="15" customHeight="1" x14ac:dyDescent="0.75">
      <c r="A4233" s="10">
        <v>0</v>
      </c>
      <c r="B4233" s="11">
        <v>22000</v>
      </c>
      <c r="C4233" s="11">
        <v>76367</v>
      </c>
      <c r="D4233" s="11">
        <v>103928</v>
      </c>
      <c r="E4233" s="11">
        <v>20</v>
      </c>
      <c r="F4233" s="11">
        <v>0</v>
      </c>
      <c r="G4233" s="11">
        <v>0</v>
      </c>
      <c r="H4233" s="11">
        <v>202.57815196999999</v>
      </c>
      <c r="I4233" s="11">
        <v>1</v>
      </c>
      <c r="J4233" s="11">
        <v>13</v>
      </c>
      <c r="K4233" s="11">
        <v>38.717194911</v>
      </c>
      <c r="L4233" s="11" t="s">
        <v>20</v>
      </c>
      <c r="M4233" s="11" t="s">
        <v>14</v>
      </c>
      <c r="N4233" s="11">
        <f t="shared" si="462"/>
        <v>0</v>
      </c>
      <c r="O4233" s="11">
        <f t="shared" si="463"/>
        <v>0</v>
      </c>
      <c r="P4233" s="11">
        <f t="shared" si="464"/>
        <v>1</v>
      </c>
      <c r="Q4233" s="11">
        <f t="shared" si="465"/>
        <v>0</v>
      </c>
      <c r="R4233" s="11">
        <f t="shared" si="466"/>
        <v>0</v>
      </c>
      <c r="S4233" s="11">
        <f t="shared" si="467"/>
        <v>0</v>
      </c>
      <c r="T4233" s="9">
        <f t="shared" si="468"/>
        <v>0</v>
      </c>
    </row>
    <row r="4234" spans="1:20" ht="15" customHeight="1" x14ac:dyDescent="0.75">
      <c r="A4234" s="10">
        <v>0</v>
      </c>
      <c r="B4234" s="11">
        <v>22000</v>
      </c>
      <c r="C4234" s="11">
        <v>88898</v>
      </c>
      <c r="D4234" s="11">
        <v>121357</v>
      </c>
      <c r="E4234" s="11">
        <v>12</v>
      </c>
      <c r="F4234" s="11">
        <v>0</v>
      </c>
      <c r="G4234" s="11">
        <v>0</v>
      </c>
      <c r="H4234" s="11">
        <v>115.8322132</v>
      </c>
      <c r="I4234" s="11">
        <v>2</v>
      </c>
      <c r="J4234" s="11">
        <v>24</v>
      </c>
      <c r="K4234" s="11">
        <v>31.108960859</v>
      </c>
      <c r="L4234" s="11" t="s">
        <v>13</v>
      </c>
      <c r="M4234" s="11" t="s">
        <v>17</v>
      </c>
      <c r="N4234" s="11">
        <f t="shared" si="462"/>
        <v>1</v>
      </c>
      <c r="O4234" s="11">
        <f t="shared" si="463"/>
        <v>1</v>
      </c>
      <c r="P4234" s="11">
        <f t="shared" si="464"/>
        <v>0</v>
      </c>
      <c r="Q4234" s="11">
        <f t="shared" si="465"/>
        <v>0</v>
      </c>
      <c r="R4234" s="11">
        <f t="shared" si="466"/>
        <v>0</v>
      </c>
      <c r="S4234" s="11">
        <f t="shared" si="467"/>
        <v>0</v>
      </c>
      <c r="T4234" s="9">
        <f t="shared" si="468"/>
        <v>115.8322132</v>
      </c>
    </row>
    <row r="4235" spans="1:20" ht="15" customHeight="1" x14ac:dyDescent="0.75">
      <c r="A4235" s="10">
        <v>0</v>
      </c>
      <c r="B4235" s="11">
        <v>22000</v>
      </c>
      <c r="C4235" s="11">
        <v>143355</v>
      </c>
      <c r="D4235" s="11">
        <v>183799</v>
      </c>
      <c r="E4235" s="11">
        <v>6</v>
      </c>
      <c r="F4235" s="11"/>
      <c r="G4235" s="11"/>
      <c r="H4235" s="11">
        <v>174.84628964999999</v>
      </c>
      <c r="I4235" s="11">
        <v>3</v>
      </c>
      <c r="J4235" s="11">
        <v>43</v>
      </c>
      <c r="K4235" s="11">
        <v>42.221164625999997</v>
      </c>
      <c r="L4235" s="11" t="s">
        <v>20</v>
      </c>
      <c r="M4235" s="11" t="s">
        <v>18</v>
      </c>
      <c r="N4235" s="11">
        <f t="shared" si="462"/>
        <v>0</v>
      </c>
      <c r="O4235" s="11">
        <f t="shared" si="463"/>
        <v>0</v>
      </c>
      <c r="P4235" s="11">
        <f t="shared" si="464"/>
        <v>0</v>
      </c>
      <c r="Q4235" s="11">
        <f t="shared" si="465"/>
        <v>0</v>
      </c>
      <c r="R4235" s="11">
        <f t="shared" si="466"/>
        <v>0</v>
      </c>
      <c r="S4235" s="11">
        <f t="shared" si="467"/>
        <v>1</v>
      </c>
      <c r="T4235" s="9">
        <f t="shared" si="468"/>
        <v>0</v>
      </c>
    </row>
    <row r="4236" spans="1:20" ht="15" customHeight="1" x14ac:dyDescent="0.75">
      <c r="A4236" s="10">
        <v>0</v>
      </c>
      <c r="B4236" s="11">
        <v>22000</v>
      </c>
      <c r="C4236" s="11">
        <v>70139</v>
      </c>
      <c r="D4236" s="11">
        <v>95042</v>
      </c>
      <c r="E4236" s="11">
        <v>2</v>
      </c>
      <c r="F4236" s="11">
        <v>0</v>
      </c>
      <c r="G4236" s="11">
        <v>0</v>
      </c>
      <c r="H4236" s="11">
        <v>97.908582906000007</v>
      </c>
      <c r="I4236" s="11">
        <v>2</v>
      </c>
      <c r="J4236" s="11">
        <v>29</v>
      </c>
      <c r="K4236" s="11">
        <v>32.524528238999999</v>
      </c>
      <c r="L4236" s="11" t="s">
        <v>20</v>
      </c>
      <c r="M4236" s="11" t="s">
        <v>14</v>
      </c>
      <c r="N4236" s="11">
        <f t="shared" si="462"/>
        <v>0</v>
      </c>
      <c r="O4236" s="11">
        <f t="shared" si="463"/>
        <v>0</v>
      </c>
      <c r="P4236" s="11">
        <f t="shared" si="464"/>
        <v>1</v>
      </c>
      <c r="Q4236" s="11">
        <f t="shared" si="465"/>
        <v>0</v>
      </c>
      <c r="R4236" s="11">
        <f t="shared" si="466"/>
        <v>0</v>
      </c>
      <c r="S4236" s="11">
        <f t="shared" si="467"/>
        <v>0</v>
      </c>
      <c r="T4236" s="9">
        <f t="shared" si="468"/>
        <v>0</v>
      </c>
    </row>
    <row r="4237" spans="1:20" ht="15" customHeight="1" x14ac:dyDescent="0.75">
      <c r="A4237" s="10">
        <v>0</v>
      </c>
      <c r="B4237" s="11">
        <v>22000</v>
      </c>
      <c r="C4237" s="11">
        <v>188982</v>
      </c>
      <c r="D4237" s="11">
        <v>231933</v>
      </c>
      <c r="E4237" s="11">
        <v>2</v>
      </c>
      <c r="F4237" s="11">
        <v>0</v>
      </c>
      <c r="G4237" s="11">
        <v>0</v>
      </c>
      <c r="H4237" s="11">
        <v>294.96016922000001</v>
      </c>
      <c r="I4237" s="11">
        <v>0</v>
      </c>
      <c r="J4237" s="11">
        <v>26</v>
      </c>
      <c r="K4237" s="11">
        <v>36.43459137</v>
      </c>
      <c r="L4237" s="11" t="s">
        <v>20</v>
      </c>
      <c r="M4237" s="11" t="s">
        <v>18</v>
      </c>
      <c r="N4237" s="11">
        <f t="shared" si="462"/>
        <v>0</v>
      </c>
      <c r="O4237" s="11">
        <f t="shared" si="463"/>
        <v>0</v>
      </c>
      <c r="P4237" s="11">
        <f t="shared" si="464"/>
        <v>0</v>
      </c>
      <c r="Q4237" s="11">
        <f t="shared" si="465"/>
        <v>0</v>
      </c>
      <c r="R4237" s="11">
        <f t="shared" si="466"/>
        <v>0</v>
      </c>
      <c r="S4237" s="11">
        <f t="shared" si="467"/>
        <v>1</v>
      </c>
      <c r="T4237" s="9">
        <f t="shared" si="468"/>
        <v>0</v>
      </c>
    </row>
    <row r="4238" spans="1:20" ht="15" customHeight="1" x14ac:dyDescent="0.75">
      <c r="A4238" s="10">
        <v>0</v>
      </c>
      <c r="B4238" s="11">
        <v>22000</v>
      </c>
      <c r="C4238" s="11">
        <v>53212</v>
      </c>
      <c r="D4238" s="11">
        <v>85006</v>
      </c>
      <c r="E4238" s="11">
        <v>20</v>
      </c>
      <c r="F4238" s="11">
        <v>0</v>
      </c>
      <c r="G4238" s="11">
        <v>0</v>
      </c>
      <c r="H4238" s="11">
        <v>218.48411292</v>
      </c>
      <c r="I4238" s="11">
        <v>1</v>
      </c>
      <c r="J4238" s="11">
        <v>21</v>
      </c>
      <c r="K4238" s="11">
        <v>32.855701394999997</v>
      </c>
      <c r="L4238" s="11" t="s">
        <v>20</v>
      </c>
      <c r="M4238" s="11" t="s">
        <v>14</v>
      </c>
      <c r="N4238" s="11">
        <f t="shared" si="462"/>
        <v>0</v>
      </c>
      <c r="O4238" s="11">
        <f t="shared" si="463"/>
        <v>0</v>
      </c>
      <c r="P4238" s="11">
        <f t="shared" si="464"/>
        <v>1</v>
      </c>
      <c r="Q4238" s="11">
        <f t="shared" si="465"/>
        <v>0</v>
      </c>
      <c r="R4238" s="11">
        <f t="shared" si="466"/>
        <v>0</v>
      </c>
      <c r="S4238" s="11">
        <f t="shared" si="467"/>
        <v>0</v>
      </c>
      <c r="T4238" s="9">
        <f t="shared" si="468"/>
        <v>0</v>
      </c>
    </row>
    <row r="4239" spans="1:20" ht="15" customHeight="1" x14ac:dyDescent="0.75">
      <c r="A4239" s="10">
        <v>0</v>
      </c>
      <c r="B4239" s="11">
        <v>22000</v>
      </c>
      <c r="C4239" s="11">
        <v>61251</v>
      </c>
      <c r="D4239" s="11">
        <v>91744</v>
      </c>
      <c r="E4239" s="11">
        <v>0</v>
      </c>
      <c r="F4239" s="11">
        <v>0</v>
      </c>
      <c r="G4239" s="11">
        <v>0</v>
      </c>
      <c r="H4239" s="11">
        <v>145.48915532000001</v>
      </c>
      <c r="I4239" s="11">
        <v>0</v>
      </c>
      <c r="J4239" s="11">
        <v>21</v>
      </c>
      <c r="K4239" s="11">
        <v>34.347908748999998</v>
      </c>
      <c r="L4239" s="11" t="s">
        <v>20</v>
      </c>
      <c r="M4239" s="11" t="s">
        <v>15</v>
      </c>
      <c r="N4239" s="11">
        <f t="shared" si="462"/>
        <v>0</v>
      </c>
      <c r="O4239" s="11">
        <f t="shared" si="463"/>
        <v>0</v>
      </c>
      <c r="P4239" s="11">
        <f t="shared" si="464"/>
        <v>0</v>
      </c>
      <c r="Q4239" s="11">
        <f t="shared" si="465"/>
        <v>1</v>
      </c>
      <c r="R4239" s="11">
        <f t="shared" si="466"/>
        <v>0</v>
      </c>
      <c r="S4239" s="11">
        <f t="shared" si="467"/>
        <v>0</v>
      </c>
      <c r="T4239" s="9">
        <f t="shared" si="468"/>
        <v>0</v>
      </c>
    </row>
    <row r="4240" spans="1:20" ht="15" customHeight="1" x14ac:dyDescent="0.75">
      <c r="A4240" s="10">
        <v>0</v>
      </c>
      <c r="B4240" s="11">
        <v>22000</v>
      </c>
      <c r="C4240" s="11">
        <v>61042</v>
      </c>
      <c r="D4240" s="11">
        <v>96622</v>
      </c>
      <c r="E4240" s="11">
        <v>17</v>
      </c>
      <c r="F4240" s="11">
        <v>0</v>
      </c>
      <c r="G4240" s="11">
        <v>0</v>
      </c>
      <c r="H4240" s="11">
        <v>638.27536109000005</v>
      </c>
      <c r="I4240" s="11">
        <v>1</v>
      </c>
      <c r="J4240" s="11">
        <v>23</v>
      </c>
      <c r="K4240" s="11">
        <v>21.457349807</v>
      </c>
      <c r="L4240" s="11" t="s">
        <v>13</v>
      </c>
      <c r="M4240" s="11" t="s">
        <v>18</v>
      </c>
      <c r="N4240" s="11">
        <f t="shared" si="462"/>
        <v>1</v>
      </c>
      <c r="O4240" s="11">
        <f t="shared" si="463"/>
        <v>0</v>
      </c>
      <c r="P4240" s="11">
        <f t="shared" si="464"/>
        <v>0</v>
      </c>
      <c r="Q4240" s="11">
        <f t="shared" si="465"/>
        <v>0</v>
      </c>
      <c r="R4240" s="11">
        <f t="shared" si="466"/>
        <v>0</v>
      </c>
      <c r="S4240" s="11">
        <f t="shared" si="467"/>
        <v>1</v>
      </c>
      <c r="T4240" s="9">
        <f t="shared" si="468"/>
        <v>638.27536109000005</v>
      </c>
    </row>
    <row r="4241" spans="1:20" ht="15" customHeight="1" x14ac:dyDescent="0.75">
      <c r="A4241" s="10">
        <v>0</v>
      </c>
      <c r="B4241" s="11">
        <v>22100</v>
      </c>
      <c r="C4241" s="11">
        <v>69697</v>
      </c>
      <c r="D4241" s="11">
        <v>102155</v>
      </c>
      <c r="E4241" s="11">
        <v>13</v>
      </c>
      <c r="F4241" s="11">
        <v>0</v>
      </c>
      <c r="G4241" s="11">
        <v>0</v>
      </c>
      <c r="H4241" s="11">
        <v>164.78494744</v>
      </c>
      <c r="I4241" s="11">
        <v>0</v>
      </c>
      <c r="J4241" s="11">
        <v>28</v>
      </c>
      <c r="K4241" s="11">
        <v>36.278473908000002</v>
      </c>
      <c r="L4241" s="11" t="s">
        <v>13</v>
      </c>
      <c r="M4241" s="11" t="s">
        <v>17</v>
      </c>
      <c r="N4241" s="11">
        <f t="shared" si="462"/>
        <v>1</v>
      </c>
      <c r="O4241" s="11">
        <f t="shared" si="463"/>
        <v>1</v>
      </c>
      <c r="P4241" s="11">
        <f t="shared" si="464"/>
        <v>0</v>
      </c>
      <c r="Q4241" s="11">
        <f t="shared" si="465"/>
        <v>0</v>
      </c>
      <c r="R4241" s="11">
        <f t="shared" si="466"/>
        <v>0</v>
      </c>
      <c r="S4241" s="11">
        <f t="shared" si="467"/>
        <v>0</v>
      </c>
      <c r="T4241" s="9">
        <f t="shared" si="468"/>
        <v>164.78494744</v>
      </c>
    </row>
    <row r="4242" spans="1:20" ht="15" customHeight="1" x14ac:dyDescent="0.75">
      <c r="A4242" s="10">
        <v>0</v>
      </c>
      <c r="B4242" s="11">
        <v>22100</v>
      </c>
      <c r="C4242" s="11">
        <v>92724</v>
      </c>
      <c r="D4242" s="11">
        <v>126348</v>
      </c>
      <c r="E4242" s="11">
        <v>11</v>
      </c>
      <c r="F4242" s="11">
        <v>0</v>
      </c>
      <c r="G4242" s="11">
        <v>0</v>
      </c>
      <c r="H4242" s="11">
        <v>122.26578117</v>
      </c>
      <c r="I4242" s="11">
        <v>1</v>
      </c>
      <c r="J4242" s="11">
        <v>24</v>
      </c>
      <c r="K4242" s="11">
        <v>30.843505268000001</v>
      </c>
      <c r="L4242" s="11" t="s">
        <v>13</v>
      </c>
      <c r="M4242" s="11" t="s">
        <v>17</v>
      </c>
      <c r="N4242" s="11">
        <f t="shared" si="462"/>
        <v>1</v>
      </c>
      <c r="O4242" s="11">
        <f t="shared" si="463"/>
        <v>1</v>
      </c>
      <c r="P4242" s="11">
        <f t="shared" si="464"/>
        <v>0</v>
      </c>
      <c r="Q4242" s="11">
        <f t="shared" si="465"/>
        <v>0</v>
      </c>
      <c r="R4242" s="11">
        <f t="shared" si="466"/>
        <v>0</v>
      </c>
      <c r="S4242" s="11">
        <f t="shared" si="467"/>
        <v>0</v>
      </c>
      <c r="T4242" s="9">
        <f t="shared" si="468"/>
        <v>122.26578117</v>
      </c>
    </row>
    <row r="4243" spans="1:20" ht="15" customHeight="1" x14ac:dyDescent="0.75">
      <c r="A4243" s="10">
        <v>0</v>
      </c>
      <c r="B4243" s="11">
        <v>22100</v>
      </c>
      <c r="C4243" s="11">
        <v>84114</v>
      </c>
      <c r="D4243" s="11">
        <v>97775</v>
      </c>
      <c r="E4243" s="11">
        <v>8</v>
      </c>
      <c r="F4243" s="11"/>
      <c r="G4243" s="11"/>
      <c r="H4243" s="11"/>
      <c r="I4243" s="11"/>
      <c r="J4243" s="11"/>
      <c r="K4243" s="11"/>
      <c r="L4243" s="11" t="s">
        <v>13</v>
      </c>
      <c r="M4243" s="11"/>
      <c r="N4243" s="11">
        <f t="shared" si="462"/>
        <v>1</v>
      </c>
      <c r="O4243" s="11">
        <f t="shared" si="463"/>
        <v>0</v>
      </c>
      <c r="P4243" s="11">
        <f t="shared" si="464"/>
        <v>0</v>
      </c>
      <c r="Q4243" s="11">
        <f t="shared" si="465"/>
        <v>0</v>
      </c>
      <c r="R4243" s="11">
        <f t="shared" si="466"/>
        <v>0</v>
      </c>
      <c r="S4243" s="11">
        <f t="shared" si="467"/>
        <v>0</v>
      </c>
      <c r="T4243" s="9">
        <f t="shared" si="468"/>
        <v>0</v>
      </c>
    </row>
    <row r="4244" spans="1:20" ht="15" customHeight="1" x14ac:dyDescent="0.75">
      <c r="A4244" s="10">
        <v>0</v>
      </c>
      <c r="B4244" s="11">
        <v>22100</v>
      </c>
      <c r="C4244" s="11">
        <v>95351</v>
      </c>
      <c r="D4244" s="11">
        <v>117905</v>
      </c>
      <c r="E4244" s="11">
        <v>25</v>
      </c>
      <c r="F4244" s="11">
        <v>0</v>
      </c>
      <c r="G4244" s="11">
        <v>0</v>
      </c>
      <c r="H4244" s="11">
        <v>233.74845181000001</v>
      </c>
      <c r="I4244" s="11">
        <v>1</v>
      </c>
      <c r="J4244" s="11">
        <v>27</v>
      </c>
      <c r="K4244" s="11">
        <v>41.523722990000003</v>
      </c>
      <c r="L4244" s="11" t="s">
        <v>20</v>
      </c>
      <c r="M4244" s="11" t="s">
        <v>14</v>
      </c>
      <c r="N4244" s="11">
        <f t="shared" si="462"/>
        <v>0</v>
      </c>
      <c r="O4244" s="11">
        <f t="shared" si="463"/>
        <v>0</v>
      </c>
      <c r="P4244" s="11">
        <f t="shared" si="464"/>
        <v>1</v>
      </c>
      <c r="Q4244" s="11">
        <f t="shared" si="465"/>
        <v>0</v>
      </c>
      <c r="R4244" s="11">
        <f t="shared" si="466"/>
        <v>0</v>
      </c>
      <c r="S4244" s="11">
        <f t="shared" si="467"/>
        <v>0</v>
      </c>
      <c r="T4244" s="9">
        <f t="shared" si="468"/>
        <v>0</v>
      </c>
    </row>
    <row r="4245" spans="1:20" ht="15" customHeight="1" x14ac:dyDescent="0.75">
      <c r="A4245" s="10">
        <v>0</v>
      </c>
      <c r="B4245" s="11">
        <v>22100</v>
      </c>
      <c r="C4245" s="11">
        <v>60396</v>
      </c>
      <c r="D4245" s="11">
        <v>101741</v>
      </c>
      <c r="E4245" s="11">
        <v>8</v>
      </c>
      <c r="F4245" s="11"/>
      <c r="G4245" s="11">
        <v>0</v>
      </c>
      <c r="H4245" s="11">
        <v>97.023226328999996</v>
      </c>
      <c r="I4245" s="11">
        <v>1</v>
      </c>
      <c r="J4245" s="11">
        <v>17</v>
      </c>
      <c r="K4245" s="11">
        <v>35.681521324000002</v>
      </c>
      <c r="L4245" s="11" t="s">
        <v>20</v>
      </c>
      <c r="M4245" s="11" t="s">
        <v>15</v>
      </c>
      <c r="N4245" s="11">
        <f t="shared" si="462"/>
        <v>0</v>
      </c>
      <c r="O4245" s="11">
        <f t="shared" si="463"/>
        <v>0</v>
      </c>
      <c r="P4245" s="11">
        <f t="shared" si="464"/>
        <v>0</v>
      </c>
      <c r="Q4245" s="11">
        <f t="shared" si="465"/>
        <v>1</v>
      </c>
      <c r="R4245" s="11">
        <f t="shared" si="466"/>
        <v>0</v>
      </c>
      <c r="S4245" s="11">
        <f t="shared" si="467"/>
        <v>0</v>
      </c>
      <c r="T4245" s="9">
        <f t="shared" si="468"/>
        <v>0</v>
      </c>
    </row>
    <row r="4246" spans="1:20" ht="15" customHeight="1" x14ac:dyDescent="0.75">
      <c r="A4246" s="10">
        <v>0</v>
      </c>
      <c r="B4246" s="11">
        <v>22100</v>
      </c>
      <c r="C4246" s="11">
        <v>57018</v>
      </c>
      <c r="D4246" s="11">
        <v>80673</v>
      </c>
      <c r="E4246" s="11">
        <v>12</v>
      </c>
      <c r="F4246" s="11">
        <v>0</v>
      </c>
      <c r="G4246" s="11">
        <v>0</v>
      </c>
      <c r="H4246" s="11">
        <v>108.74925607</v>
      </c>
      <c r="I4246" s="11">
        <v>1</v>
      </c>
      <c r="J4246" s="11">
        <v>10</v>
      </c>
      <c r="K4246" s="11">
        <v>7.3901430596999997</v>
      </c>
      <c r="L4246" s="11" t="s">
        <v>20</v>
      </c>
      <c r="M4246" s="11" t="s">
        <v>14</v>
      </c>
      <c r="N4246" s="11">
        <f t="shared" si="462"/>
        <v>0</v>
      </c>
      <c r="O4246" s="11">
        <f t="shared" si="463"/>
        <v>0</v>
      </c>
      <c r="P4246" s="11">
        <f t="shared" si="464"/>
        <v>1</v>
      </c>
      <c r="Q4246" s="11">
        <f t="shared" si="465"/>
        <v>0</v>
      </c>
      <c r="R4246" s="11">
        <f t="shared" si="466"/>
        <v>0</v>
      </c>
      <c r="S4246" s="11">
        <f t="shared" si="467"/>
        <v>0</v>
      </c>
      <c r="T4246" s="9">
        <f t="shared" si="468"/>
        <v>0</v>
      </c>
    </row>
    <row r="4247" spans="1:20" ht="15" customHeight="1" x14ac:dyDescent="0.75">
      <c r="A4247" s="10">
        <v>0</v>
      </c>
      <c r="B4247" s="11">
        <v>22100</v>
      </c>
      <c r="C4247" s="11">
        <v>24000</v>
      </c>
      <c r="D4247" s="11">
        <v>49000</v>
      </c>
      <c r="E4247" s="11">
        <v>14.4</v>
      </c>
      <c r="F4247" s="11">
        <v>0</v>
      </c>
      <c r="G4247" s="11">
        <v>0</v>
      </c>
      <c r="H4247" s="11">
        <v>109.56666667</v>
      </c>
      <c r="I4247" s="11">
        <v>2</v>
      </c>
      <c r="J4247" s="11">
        <v>25</v>
      </c>
      <c r="K4247" s="11"/>
      <c r="L4247" s="11" t="s">
        <v>20</v>
      </c>
      <c r="M4247" s="11" t="s">
        <v>14</v>
      </c>
      <c r="N4247" s="11">
        <f t="shared" si="462"/>
        <v>0</v>
      </c>
      <c r="O4247" s="11">
        <f t="shared" si="463"/>
        <v>0</v>
      </c>
      <c r="P4247" s="11">
        <f t="shared" si="464"/>
        <v>1</v>
      </c>
      <c r="Q4247" s="11">
        <f t="shared" si="465"/>
        <v>0</v>
      </c>
      <c r="R4247" s="11">
        <f t="shared" si="466"/>
        <v>0</v>
      </c>
      <c r="S4247" s="11">
        <f t="shared" si="467"/>
        <v>0</v>
      </c>
      <c r="T4247" s="9">
        <f t="shared" si="468"/>
        <v>0</v>
      </c>
    </row>
    <row r="4248" spans="1:20" ht="15" customHeight="1" x14ac:dyDescent="0.75">
      <c r="A4248" s="10">
        <v>0</v>
      </c>
      <c r="B4248" s="11">
        <v>22100</v>
      </c>
      <c r="C4248" s="11">
        <v>73053</v>
      </c>
      <c r="D4248" s="11">
        <v>105750</v>
      </c>
      <c r="E4248" s="11">
        <v>9</v>
      </c>
      <c r="F4248" s="11">
        <v>0</v>
      </c>
      <c r="G4248" s="11">
        <v>1</v>
      </c>
      <c r="H4248" s="11">
        <v>293.23333332999999</v>
      </c>
      <c r="I4248" s="11">
        <v>2</v>
      </c>
      <c r="J4248" s="11">
        <v>29</v>
      </c>
      <c r="K4248" s="11"/>
      <c r="L4248" s="11" t="s">
        <v>20</v>
      </c>
      <c r="M4248" s="11" t="s">
        <v>17</v>
      </c>
      <c r="N4248" s="11">
        <f t="shared" si="462"/>
        <v>0</v>
      </c>
      <c r="O4248" s="11">
        <f t="shared" si="463"/>
        <v>1</v>
      </c>
      <c r="P4248" s="11">
        <f t="shared" si="464"/>
        <v>0</v>
      </c>
      <c r="Q4248" s="11">
        <f t="shared" si="465"/>
        <v>0</v>
      </c>
      <c r="R4248" s="11">
        <f t="shared" si="466"/>
        <v>0</v>
      </c>
      <c r="S4248" s="11">
        <f t="shared" si="467"/>
        <v>0</v>
      </c>
      <c r="T4248" s="9">
        <f t="shared" si="468"/>
        <v>0</v>
      </c>
    </row>
    <row r="4249" spans="1:20" ht="15" customHeight="1" x14ac:dyDescent="0.75">
      <c r="A4249" s="10">
        <v>1</v>
      </c>
      <c r="B4249" s="11">
        <v>22100</v>
      </c>
      <c r="C4249" s="11">
        <v>57000</v>
      </c>
      <c r="D4249" s="11">
        <v>83000</v>
      </c>
      <c r="E4249" s="11">
        <v>7</v>
      </c>
      <c r="F4249" s="11">
        <v>0</v>
      </c>
      <c r="G4249" s="11">
        <v>0</v>
      </c>
      <c r="H4249" s="11"/>
      <c r="I4249" s="11">
        <v>0</v>
      </c>
      <c r="J4249" s="11">
        <v>0</v>
      </c>
      <c r="K4249" s="11"/>
      <c r="L4249" s="11" t="s">
        <v>20</v>
      </c>
      <c r="M4249" s="11" t="s">
        <v>14</v>
      </c>
      <c r="N4249" s="11">
        <f t="shared" si="462"/>
        <v>0</v>
      </c>
      <c r="O4249" s="11">
        <f t="shared" si="463"/>
        <v>0</v>
      </c>
      <c r="P4249" s="11">
        <f t="shared" si="464"/>
        <v>1</v>
      </c>
      <c r="Q4249" s="11">
        <f t="shared" si="465"/>
        <v>0</v>
      </c>
      <c r="R4249" s="11">
        <f t="shared" si="466"/>
        <v>0</v>
      </c>
      <c r="S4249" s="11">
        <f t="shared" si="467"/>
        <v>0</v>
      </c>
      <c r="T4249" s="9">
        <f t="shared" si="468"/>
        <v>0</v>
      </c>
    </row>
    <row r="4250" spans="1:20" ht="15" customHeight="1" x14ac:dyDescent="0.75">
      <c r="A4250" s="10">
        <v>0</v>
      </c>
      <c r="B4250" s="11">
        <v>22100</v>
      </c>
      <c r="C4250" s="11">
        <v>86148</v>
      </c>
      <c r="D4250" s="11">
        <v>141472</v>
      </c>
      <c r="E4250" s="11">
        <v>11</v>
      </c>
      <c r="F4250" s="11">
        <v>0</v>
      </c>
      <c r="G4250" s="11">
        <v>0</v>
      </c>
      <c r="H4250" s="11">
        <v>89.161466086999994</v>
      </c>
      <c r="I4250" s="11">
        <v>2</v>
      </c>
      <c r="J4250" s="11">
        <v>14</v>
      </c>
      <c r="K4250" s="11">
        <v>40.677297707000001</v>
      </c>
      <c r="L4250" s="11" t="s">
        <v>20</v>
      </c>
      <c r="M4250" s="11" t="s">
        <v>14</v>
      </c>
      <c r="N4250" s="11">
        <f t="shared" si="462"/>
        <v>0</v>
      </c>
      <c r="O4250" s="11">
        <f t="shared" si="463"/>
        <v>0</v>
      </c>
      <c r="P4250" s="11">
        <f t="shared" si="464"/>
        <v>1</v>
      </c>
      <c r="Q4250" s="11">
        <f t="shared" si="465"/>
        <v>0</v>
      </c>
      <c r="R4250" s="11">
        <f t="shared" si="466"/>
        <v>0</v>
      </c>
      <c r="S4250" s="11">
        <f t="shared" si="467"/>
        <v>0</v>
      </c>
      <c r="T4250" s="9">
        <f t="shared" si="468"/>
        <v>0</v>
      </c>
    </row>
    <row r="4251" spans="1:20" ht="15" customHeight="1" x14ac:dyDescent="0.75">
      <c r="A4251" s="10">
        <v>0</v>
      </c>
      <c r="B4251" s="11">
        <v>22100</v>
      </c>
      <c r="C4251" s="11">
        <v>132417</v>
      </c>
      <c r="D4251" s="11">
        <v>170643</v>
      </c>
      <c r="E4251" s="11">
        <v>4</v>
      </c>
      <c r="F4251" s="11">
        <v>0</v>
      </c>
      <c r="G4251" s="11">
        <v>0</v>
      </c>
      <c r="H4251" s="11">
        <v>180.03687676000001</v>
      </c>
      <c r="I4251" s="11">
        <v>0</v>
      </c>
      <c r="J4251" s="11">
        <v>37</v>
      </c>
      <c r="K4251" s="11">
        <v>21.236090455999999</v>
      </c>
      <c r="L4251" s="11" t="s">
        <v>20</v>
      </c>
      <c r="M4251" s="11" t="s">
        <v>18</v>
      </c>
      <c r="N4251" s="11">
        <f t="shared" si="462"/>
        <v>0</v>
      </c>
      <c r="O4251" s="11">
        <f t="shared" si="463"/>
        <v>0</v>
      </c>
      <c r="P4251" s="11">
        <f t="shared" si="464"/>
        <v>0</v>
      </c>
      <c r="Q4251" s="11">
        <f t="shared" si="465"/>
        <v>0</v>
      </c>
      <c r="R4251" s="11">
        <f t="shared" si="466"/>
        <v>0</v>
      </c>
      <c r="S4251" s="11">
        <f t="shared" si="467"/>
        <v>1</v>
      </c>
      <c r="T4251" s="9">
        <f t="shared" si="468"/>
        <v>0</v>
      </c>
    </row>
    <row r="4252" spans="1:20" ht="15" customHeight="1" x14ac:dyDescent="0.75">
      <c r="A4252" s="10">
        <v>0</v>
      </c>
      <c r="B4252" s="11">
        <v>22100</v>
      </c>
      <c r="C4252" s="11"/>
      <c r="D4252" s="11">
        <v>65192</v>
      </c>
      <c r="E4252" s="11">
        <v>9</v>
      </c>
      <c r="F4252" s="11">
        <v>0</v>
      </c>
      <c r="G4252" s="11">
        <v>0</v>
      </c>
      <c r="H4252" s="11">
        <v>128.15679309999999</v>
      </c>
      <c r="I4252" s="11">
        <v>1</v>
      </c>
      <c r="J4252" s="11">
        <v>4</v>
      </c>
      <c r="K4252" s="11">
        <v>18.882955600999999</v>
      </c>
      <c r="L4252" s="11" t="s">
        <v>13</v>
      </c>
      <c r="M4252" s="11" t="s">
        <v>15</v>
      </c>
      <c r="N4252" s="11">
        <f t="shared" si="462"/>
        <v>1</v>
      </c>
      <c r="O4252" s="11">
        <f t="shared" si="463"/>
        <v>0</v>
      </c>
      <c r="P4252" s="11">
        <f t="shared" si="464"/>
        <v>0</v>
      </c>
      <c r="Q4252" s="11">
        <f t="shared" si="465"/>
        <v>1</v>
      </c>
      <c r="R4252" s="11">
        <f t="shared" si="466"/>
        <v>0</v>
      </c>
      <c r="S4252" s="11">
        <f t="shared" si="467"/>
        <v>0</v>
      </c>
      <c r="T4252" s="9">
        <f t="shared" si="468"/>
        <v>128.15679309999999</v>
      </c>
    </row>
    <row r="4253" spans="1:20" ht="15" customHeight="1" x14ac:dyDescent="0.75">
      <c r="A4253" s="10">
        <v>0</v>
      </c>
      <c r="B4253" s="11">
        <v>22100</v>
      </c>
      <c r="C4253" s="11">
        <v>33435</v>
      </c>
      <c r="D4253" s="11">
        <v>52340</v>
      </c>
      <c r="E4253" s="11">
        <v>4</v>
      </c>
      <c r="F4253" s="11">
        <v>1</v>
      </c>
      <c r="G4253" s="11"/>
      <c r="H4253" s="11">
        <v>134.0000742</v>
      </c>
      <c r="I4253" s="11"/>
      <c r="J4253" s="11">
        <v>10</v>
      </c>
      <c r="K4253" s="11">
        <v>24.023930727</v>
      </c>
      <c r="L4253" s="11" t="s">
        <v>13</v>
      </c>
      <c r="M4253" s="11" t="s">
        <v>19</v>
      </c>
      <c r="N4253" s="11">
        <f t="shared" si="462"/>
        <v>1</v>
      </c>
      <c r="O4253" s="11">
        <f t="shared" si="463"/>
        <v>0</v>
      </c>
      <c r="P4253" s="11">
        <f t="shared" si="464"/>
        <v>0</v>
      </c>
      <c r="Q4253" s="11">
        <f t="shared" si="465"/>
        <v>0</v>
      </c>
      <c r="R4253" s="11">
        <f t="shared" si="466"/>
        <v>0</v>
      </c>
      <c r="S4253" s="11">
        <f t="shared" si="467"/>
        <v>0</v>
      </c>
      <c r="T4253" s="9">
        <f t="shared" si="468"/>
        <v>134.0000742</v>
      </c>
    </row>
    <row r="4254" spans="1:20" ht="15" customHeight="1" x14ac:dyDescent="0.75">
      <c r="A4254" s="10">
        <v>0</v>
      </c>
      <c r="B4254" s="11">
        <v>22100</v>
      </c>
      <c r="C4254" s="11">
        <v>45993</v>
      </c>
      <c r="D4254" s="11">
        <v>67208</v>
      </c>
      <c r="E4254" s="11">
        <v>8</v>
      </c>
      <c r="F4254" s="11">
        <v>0</v>
      </c>
      <c r="G4254" s="11">
        <v>1</v>
      </c>
      <c r="H4254" s="11">
        <v>60.457004767000001</v>
      </c>
      <c r="I4254" s="11">
        <v>2</v>
      </c>
      <c r="J4254" s="11">
        <v>18</v>
      </c>
      <c r="K4254" s="11">
        <v>34.780920330999997</v>
      </c>
      <c r="L4254" s="11" t="s">
        <v>20</v>
      </c>
      <c r="M4254" s="11" t="s">
        <v>14</v>
      </c>
      <c r="N4254" s="11">
        <f t="shared" si="462"/>
        <v>0</v>
      </c>
      <c r="O4254" s="11">
        <f t="shared" si="463"/>
        <v>0</v>
      </c>
      <c r="P4254" s="11">
        <f t="shared" si="464"/>
        <v>1</v>
      </c>
      <c r="Q4254" s="11">
        <f t="shared" si="465"/>
        <v>0</v>
      </c>
      <c r="R4254" s="11">
        <f t="shared" si="466"/>
        <v>0</v>
      </c>
      <c r="S4254" s="11">
        <f t="shared" si="467"/>
        <v>0</v>
      </c>
      <c r="T4254" s="9">
        <f t="shared" si="468"/>
        <v>0</v>
      </c>
    </row>
    <row r="4255" spans="1:20" ht="15" customHeight="1" x14ac:dyDescent="0.75">
      <c r="A4255" s="10">
        <v>0</v>
      </c>
      <c r="B4255" s="11">
        <v>22100</v>
      </c>
      <c r="C4255" s="11">
        <v>36084</v>
      </c>
      <c r="D4255" s="11">
        <v>84734</v>
      </c>
      <c r="E4255" s="11">
        <v>25</v>
      </c>
      <c r="F4255" s="11">
        <v>0</v>
      </c>
      <c r="G4255" s="11">
        <v>0</v>
      </c>
      <c r="H4255" s="11">
        <v>257.84572885</v>
      </c>
      <c r="I4255" s="11">
        <v>0</v>
      </c>
      <c r="J4255" s="11">
        <v>6</v>
      </c>
      <c r="K4255" s="11">
        <v>24.526002980000001</v>
      </c>
      <c r="L4255" s="11" t="s">
        <v>13</v>
      </c>
      <c r="M4255" s="11" t="s">
        <v>14</v>
      </c>
      <c r="N4255" s="11">
        <f t="shared" si="462"/>
        <v>1</v>
      </c>
      <c r="O4255" s="11">
        <f t="shared" si="463"/>
        <v>0</v>
      </c>
      <c r="P4255" s="11">
        <f t="shared" si="464"/>
        <v>1</v>
      </c>
      <c r="Q4255" s="11">
        <f t="shared" si="465"/>
        <v>0</v>
      </c>
      <c r="R4255" s="11">
        <f t="shared" si="466"/>
        <v>0</v>
      </c>
      <c r="S4255" s="11">
        <f t="shared" si="467"/>
        <v>0</v>
      </c>
      <c r="T4255" s="9">
        <f t="shared" si="468"/>
        <v>257.84572885</v>
      </c>
    </row>
    <row r="4256" spans="1:20" ht="15" customHeight="1" x14ac:dyDescent="0.75">
      <c r="A4256" s="10">
        <v>0</v>
      </c>
      <c r="B4256" s="11">
        <v>22200</v>
      </c>
      <c r="C4256" s="11">
        <v>138584</v>
      </c>
      <c r="D4256" s="11">
        <v>180415</v>
      </c>
      <c r="E4256" s="11">
        <v>5</v>
      </c>
      <c r="F4256" s="11"/>
      <c r="G4256" s="11"/>
      <c r="H4256" s="11">
        <v>195.63280771000001</v>
      </c>
      <c r="I4256" s="11">
        <v>4</v>
      </c>
      <c r="J4256" s="11">
        <v>43</v>
      </c>
      <c r="K4256" s="11">
        <v>41.205399010999997</v>
      </c>
      <c r="L4256" s="11" t="s">
        <v>20</v>
      </c>
      <c r="M4256" s="11" t="s">
        <v>18</v>
      </c>
      <c r="N4256" s="11">
        <f t="shared" si="462"/>
        <v>0</v>
      </c>
      <c r="O4256" s="11">
        <f t="shared" si="463"/>
        <v>0</v>
      </c>
      <c r="P4256" s="11">
        <f t="shared" si="464"/>
        <v>0</v>
      </c>
      <c r="Q4256" s="11">
        <f t="shared" si="465"/>
        <v>0</v>
      </c>
      <c r="R4256" s="11">
        <f t="shared" si="466"/>
        <v>0</v>
      </c>
      <c r="S4256" s="11">
        <f t="shared" si="467"/>
        <v>1</v>
      </c>
      <c r="T4256" s="9">
        <f t="shared" si="468"/>
        <v>0</v>
      </c>
    </row>
    <row r="4257" spans="1:20" ht="15" customHeight="1" x14ac:dyDescent="0.75">
      <c r="A4257" s="10">
        <v>0</v>
      </c>
      <c r="B4257" s="11">
        <v>22200</v>
      </c>
      <c r="C4257" s="11">
        <v>45148</v>
      </c>
      <c r="D4257" s="11">
        <v>85341</v>
      </c>
      <c r="E4257" s="11">
        <v>24</v>
      </c>
      <c r="F4257" s="11">
        <v>0</v>
      </c>
      <c r="G4257" s="11">
        <v>0</v>
      </c>
      <c r="H4257" s="11">
        <v>275.60104103999998</v>
      </c>
      <c r="I4257" s="11">
        <v>1</v>
      </c>
      <c r="J4257" s="11">
        <v>7</v>
      </c>
      <c r="K4257" s="11">
        <v>23.461608751</v>
      </c>
      <c r="L4257" s="11" t="s">
        <v>13</v>
      </c>
      <c r="M4257" s="11" t="s">
        <v>14</v>
      </c>
      <c r="N4257" s="11">
        <f t="shared" si="462"/>
        <v>1</v>
      </c>
      <c r="O4257" s="11">
        <f t="shared" si="463"/>
        <v>0</v>
      </c>
      <c r="P4257" s="11">
        <f t="shared" si="464"/>
        <v>1</v>
      </c>
      <c r="Q4257" s="11">
        <f t="shared" si="465"/>
        <v>0</v>
      </c>
      <c r="R4257" s="11">
        <f t="shared" si="466"/>
        <v>0</v>
      </c>
      <c r="S4257" s="11">
        <f t="shared" si="467"/>
        <v>0</v>
      </c>
      <c r="T4257" s="9">
        <f t="shared" si="468"/>
        <v>275.60104103999998</v>
      </c>
    </row>
    <row r="4258" spans="1:20" ht="15" customHeight="1" x14ac:dyDescent="0.75">
      <c r="A4258" s="10">
        <v>0</v>
      </c>
      <c r="B4258" s="11">
        <v>22200</v>
      </c>
      <c r="C4258" s="11"/>
      <c r="D4258" s="11">
        <v>60904</v>
      </c>
      <c r="E4258" s="11"/>
      <c r="F4258" s="11">
        <v>0</v>
      </c>
      <c r="G4258" s="11">
        <v>0</v>
      </c>
      <c r="H4258" s="11">
        <v>288.45969539999999</v>
      </c>
      <c r="I4258" s="11">
        <v>0</v>
      </c>
      <c r="J4258" s="11">
        <v>18</v>
      </c>
      <c r="K4258" s="11">
        <v>37.747019612999999</v>
      </c>
      <c r="L4258" s="11" t="s">
        <v>20</v>
      </c>
      <c r="M4258" s="11" t="s">
        <v>14</v>
      </c>
      <c r="N4258" s="11">
        <f t="shared" si="462"/>
        <v>0</v>
      </c>
      <c r="O4258" s="11">
        <f t="shared" si="463"/>
        <v>0</v>
      </c>
      <c r="P4258" s="11">
        <f t="shared" si="464"/>
        <v>1</v>
      </c>
      <c r="Q4258" s="11">
        <f t="shared" si="465"/>
        <v>0</v>
      </c>
      <c r="R4258" s="11">
        <f t="shared" si="466"/>
        <v>0</v>
      </c>
      <c r="S4258" s="11">
        <f t="shared" si="467"/>
        <v>0</v>
      </c>
      <c r="T4258" s="9">
        <f t="shared" si="468"/>
        <v>0</v>
      </c>
    </row>
    <row r="4259" spans="1:20" ht="15" customHeight="1" x14ac:dyDescent="0.75">
      <c r="A4259" s="10">
        <v>0</v>
      </c>
      <c r="B4259" s="11">
        <v>22200</v>
      </c>
      <c r="C4259" s="11">
        <v>125703</v>
      </c>
      <c r="D4259" s="11">
        <v>162648</v>
      </c>
      <c r="E4259" s="11">
        <v>3</v>
      </c>
      <c r="F4259" s="11"/>
      <c r="G4259" s="11">
        <v>0</v>
      </c>
      <c r="H4259" s="11">
        <v>374.21148682</v>
      </c>
      <c r="I4259" s="11"/>
      <c r="J4259" s="11">
        <v>51</v>
      </c>
      <c r="K4259" s="11">
        <v>37.584358940999998</v>
      </c>
      <c r="L4259" s="11" t="s">
        <v>20</v>
      </c>
      <c r="M4259" s="11" t="s">
        <v>15</v>
      </c>
      <c r="N4259" s="11">
        <f t="shared" si="462"/>
        <v>0</v>
      </c>
      <c r="O4259" s="11">
        <f t="shared" si="463"/>
        <v>0</v>
      </c>
      <c r="P4259" s="11">
        <f t="shared" si="464"/>
        <v>0</v>
      </c>
      <c r="Q4259" s="11">
        <f t="shared" si="465"/>
        <v>1</v>
      </c>
      <c r="R4259" s="11">
        <f t="shared" si="466"/>
        <v>0</v>
      </c>
      <c r="S4259" s="11">
        <f t="shared" si="467"/>
        <v>0</v>
      </c>
      <c r="T4259" s="9">
        <f t="shared" si="468"/>
        <v>0</v>
      </c>
    </row>
    <row r="4260" spans="1:20" ht="15" customHeight="1" x14ac:dyDescent="0.75">
      <c r="A4260" s="10">
        <v>0</v>
      </c>
      <c r="B4260" s="11">
        <v>22200</v>
      </c>
      <c r="C4260" s="11">
        <v>138121</v>
      </c>
      <c r="D4260" s="11">
        <v>180144</v>
      </c>
      <c r="E4260" s="11">
        <v>22</v>
      </c>
      <c r="F4260" s="11">
        <v>0</v>
      </c>
      <c r="G4260" s="11">
        <v>0</v>
      </c>
      <c r="H4260" s="11">
        <v>240.70306902999999</v>
      </c>
      <c r="I4260" s="11">
        <v>1</v>
      </c>
      <c r="J4260" s="11">
        <v>24</v>
      </c>
      <c r="K4260" s="11">
        <v>40.621894156000003</v>
      </c>
      <c r="L4260" s="11" t="s">
        <v>20</v>
      </c>
      <c r="M4260" s="11" t="s">
        <v>18</v>
      </c>
      <c r="N4260" s="11">
        <f t="shared" si="462"/>
        <v>0</v>
      </c>
      <c r="O4260" s="11">
        <f t="shared" si="463"/>
        <v>0</v>
      </c>
      <c r="P4260" s="11">
        <f t="shared" si="464"/>
        <v>0</v>
      </c>
      <c r="Q4260" s="11">
        <f t="shared" si="465"/>
        <v>0</v>
      </c>
      <c r="R4260" s="11">
        <f t="shared" si="466"/>
        <v>0</v>
      </c>
      <c r="S4260" s="11">
        <f t="shared" si="467"/>
        <v>1</v>
      </c>
      <c r="T4260" s="9">
        <f t="shared" si="468"/>
        <v>0</v>
      </c>
    </row>
    <row r="4261" spans="1:20" ht="15" customHeight="1" x14ac:dyDescent="0.75">
      <c r="A4261" s="10">
        <v>0</v>
      </c>
      <c r="B4261" s="11">
        <v>22200</v>
      </c>
      <c r="C4261" s="11">
        <v>102345</v>
      </c>
      <c r="D4261" s="11">
        <v>148299</v>
      </c>
      <c r="E4261" s="11">
        <v>11</v>
      </c>
      <c r="F4261" s="11">
        <v>0</v>
      </c>
      <c r="G4261" s="11">
        <v>0</v>
      </c>
      <c r="H4261" s="11">
        <v>169.08897399</v>
      </c>
      <c r="I4261" s="11">
        <v>0</v>
      </c>
      <c r="J4261" s="11">
        <v>22</v>
      </c>
      <c r="K4261" s="11">
        <v>34.472879728999999</v>
      </c>
      <c r="L4261" s="11" t="s">
        <v>13</v>
      </c>
      <c r="M4261" s="11" t="s">
        <v>18</v>
      </c>
      <c r="N4261" s="11">
        <f t="shared" si="462"/>
        <v>1</v>
      </c>
      <c r="O4261" s="11">
        <f t="shared" si="463"/>
        <v>0</v>
      </c>
      <c r="P4261" s="11">
        <f t="shared" si="464"/>
        <v>0</v>
      </c>
      <c r="Q4261" s="11">
        <f t="shared" si="465"/>
        <v>0</v>
      </c>
      <c r="R4261" s="11">
        <f t="shared" si="466"/>
        <v>0</v>
      </c>
      <c r="S4261" s="11">
        <f t="shared" si="467"/>
        <v>1</v>
      </c>
      <c r="T4261" s="9">
        <f t="shared" si="468"/>
        <v>169.08897399</v>
      </c>
    </row>
    <row r="4262" spans="1:20" ht="15" customHeight="1" x14ac:dyDescent="0.75">
      <c r="A4262" s="10">
        <v>0</v>
      </c>
      <c r="B4262" s="11">
        <v>22200</v>
      </c>
      <c r="C4262" s="11">
        <v>72293</v>
      </c>
      <c r="D4262" s="11">
        <v>98997</v>
      </c>
      <c r="E4262" s="11"/>
      <c r="F4262" s="11">
        <v>2</v>
      </c>
      <c r="G4262" s="11">
        <v>1</v>
      </c>
      <c r="H4262" s="11">
        <v>242.21619532</v>
      </c>
      <c r="I4262" s="11">
        <v>2</v>
      </c>
      <c r="J4262" s="11">
        <v>13</v>
      </c>
      <c r="K4262" s="11">
        <v>42.773568408999999</v>
      </c>
      <c r="L4262" s="11" t="s">
        <v>20</v>
      </c>
      <c r="M4262" s="11" t="s">
        <v>14</v>
      </c>
      <c r="N4262" s="11">
        <f t="shared" si="462"/>
        <v>0</v>
      </c>
      <c r="O4262" s="11">
        <f t="shared" si="463"/>
        <v>0</v>
      </c>
      <c r="P4262" s="11">
        <f t="shared" si="464"/>
        <v>1</v>
      </c>
      <c r="Q4262" s="11">
        <f t="shared" si="465"/>
        <v>0</v>
      </c>
      <c r="R4262" s="11">
        <f t="shared" si="466"/>
        <v>0</v>
      </c>
      <c r="S4262" s="11">
        <f t="shared" si="467"/>
        <v>0</v>
      </c>
      <c r="T4262" s="9">
        <f t="shared" si="468"/>
        <v>0</v>
      </c>
    </row>
    <row r="4263" spans="1:20" ht="15" customHeight="1" x14ac:dyDescent="0.75">
      <c r="A4263" s="10">
        <v>0</v>
      </c>
      <c r="B4263" s="11">
        <v>22200</v>
      </c>
      <c r="C4263" s="11">
        <v>93947</v>
      </c>
      <c r="D4263" s="11">
        <v>116176</v>
      </c>
      <c r="E4263" s="11">
        <v>2</v>
      </c>
      <c r="F4263" s="11">
        <v>0</v>
      </c>
      <c r="G4263" s="11">
        <v>0</v>
      </c>
      <c r="H4263" s="11">
        <v>205.02940851</v>
      </c>
      <c r="I4263" s="11">
        <v>2</v>
      </c>
      <c r="J4263" s="11">
        <v>26</v>
      </c>
      <c r="K4263" s="11">
        <v>34.939403110000001</v>
      </c>
      <c r="L4263" s="11" t="s">
        <v>20</v>
      </c>
      <c r="M4263" s="11" t="s">
        <v>19</v>
      </c>
      <c r="N4263" s="11">
        <f t="shared" si="462"/>
        <v>0</v>
      </c>
      <c r="O4263" s="11">
        <f t="shared" si="463"/>
        <v>0</v>
      </c>
      <c r="P4263" s="11">
        <f t="shared" si="464"/>
        <v>0</v>
      </c>
      <c r="Q4263" s="11">
        <f t="shared" si="465"/>
        <v>0</v>
      </c>
      <c r="R4263" s="11">
        <f t="shared" si="466"/>
        <v>0</v>
      </c>
      <c r="S4263" s="11">
        <f t="shared" si="467"/>
        <v>0</v>
      </c>
      <c r="T4263" s="9">
        <f t="shared" si="468"/>
        <v>0</v>
      </c>
    </row>
    <row r="4264" spans="1:20" ht="15" customHeight="1" x14ac:dyDescent="0.75">
      <c r="A4264" s="10">
        <v>0</v>
      </c>
      <c r="B4264" s="11">
        <v>22200</v>
      </c>
      <c r="C4264" s="11">
        <v>57458</v>
      </c>
      <c r="D4264" s="11">
        <v>102195</v>
      </c>
      <c r="E4264" s="11">
        <v>18</v>
      </c>
      <c r="F4264" s="11">
        <v>0</v>
      </c>
      <c r="G4264" s="11">
        <v>0</v>
      </c>
      <c r="H4264" s="11">
        <v>628.15806161</v>
      </c>
      <c r="I4264" s="11">
        <v>1</v>
      </c>
      <c r="J4264" s="11">
        <v>24</v>
      </c>
      <c r="K4264" s="11">
        <v>20.496216102999998</v>
      </c>
      <c r="L4264" s="11" t="s">
        <v>13</v>
      </c>
      <c r="M4264" s="11" t="s">
        <v>18</v>
      </c>
      <c r="N4264" s="11">
        <f t="shared" si="462"/>
        <v>1</v>
      </c>
      <c r="O4264" s="11">
        <f t="shared" si="463"/>
        <v>0</v>
      </c>
      <c r="P4264" s="11">
        <f t="shared" si="464"/>
        <v>0</v>
      </c>
      <c r="Q4264" s="11">
        <f t="shared" si="465"/>
        <v>0</v>
      </c>
      <c r="R4264" s="11">
        <f t="shared" si="466"/>
        <v>0</v>
      </c>
      <c r="S4264" s="11">
        <f t="shared" si="467"/>
        <v>1</v>
      </c>
      <c r="T4264" s="9">
        <f t="shared" si="468"/>
        <v>628.15806161</v>
      </c>
    </row>
    <row r="4265" spans="1:20" ht="15" customHeight="1" x14ac:dyDescent="0.75">
      <c r="A4265" s="10">
        <v>0</v>
      </c>
      <c r="B4265" s="11">
        <v>22200</v>
      </c>
      <c r="C4265" s="11">
        <v>98624</v>
      </c>
      <c r="D4265" s="11">
        <v>140938</v>
      </c>
      <c r="E4265" s="11"/>
      <c r="F4265" s="11">
        <v>0</v>
      </c>
      <c r="G4265" s="11">
        <v>0</v>
      </c>
      <c r="H4265" s="11">
        <v>207.28893316</v>
      </c>
      <c r="I4265" s="11">
        <v>0</v>
      </c>
      <c r="J4265" s="11">
        <v>20</v>
      </c>
      <c r="K4265" s="11">
        <v>29.218895418999999</v>
      </c>
      <c r="L4265" s="11" t="s">
        <v>20</v>
      </c>
      <c r="M4265" s="11" t="s">
        <v>18</v>
      </c>
      <c r="N4265" s="11">
        <f t="shared" si="462"/>
        <v>0</v>
      </c>
      <c r="O4265" s="11">
        <f t="shared" si="463"/>
        <v>0</v>
      </c>
      <c r="P4265" s="11">
        <f t="shared" si="464"/>
        <v>0</v>
      </c>
      <c r="Q4265" s="11">
        <f t="shared" si="465"/>
        <v>0</v>
      </c>
      <c r="R4265" s="11">
        <f t="shared" si="466"/>
        <v>0</v>
      </c>
      <c r="S4265" s="11">
        <f t="shared" si="467"/>
        <v>1</v>
      </c>
      <c r="T4265" s="9">
        <f t="shared" si="468"/>
        <v>0</v>
      </c>
    </row>
    <row r="4266" spans="1:20" ht="15" customHeight="1" x14ac:dyDescent="0.75">
      <c r="A4266" s="10">
        <v>0</v>
      </c>
      <c r="B4266" s="11">
        <v>22200</v>
      </c>
      <c r="C4266" s="11">
        <v>64809</v>
      </c>
      <c r="D4266" s="11">
        <v>96831</v>
      </c>
      <c r="E4266" s="11">
        <v>17</v>
      </c>
      <c r="F4266" s="11">
        <v>0</v>
      </c>
      <c r="G4266" s="11">
        <v>0</v>
      </c>
      <c r="H4266" s="11">
        <v>639.05817227</v>
      </c>
      <c r="I4266" s="11">
        <v>0</v>
      </c>
      <c r="J4266" s="11">
        <v>24</v>
      </c>
      <c r="K4266" s="11">
        <v>22.614181907999999</v>
      </c>
      <c r="L4266" s="11" t="s">
        <v>13</v>
      </c>
      <c r="M4266" s="11" t="s">
        <v>18</v>
      </c>
      <c r="N4266" s="11">
        <f t="shared" si="462"/>
        <v>1</v>
      </c>
      <c r="O4266" s="11">
        <f t="shared" si="463"/>
        <v>0</v>
      </c>
      <c r="P4266" s="11">
        <f t="shared" si="464"/>
        <v>0</v>
      </c>
      <c r="Q4266" s="11">
        <f t="shared" si="465"/>
        <v>0</v>
      </c>
      <c r="R4266" s="11">
        <f t="shared" si="466"/>
        <v>0</v>
      </c>
      <c r="S4266" s="11">
        <f t="shared" si="467"/>
        <v>1</v>
      </c>
      <c r="T4266" s="9">
        <f t="shared" si="468"/>
        <v>639.05817227</v>
      </c>
    </row>
    <row r="4267" spans="1:20" ht="15" customHeight="1" x14ac:dyDescent="0.75">
      <c r="A4267" s="10">
        <v>0</v>
      </c>
      <c r="B4267" s="11">
        <v>22200</v>
      </c>
      <c r="C4267" s="11">
        <v>67626</v>
      </c>
      <c r="D4267" s="11">
        <v>109042</v>
      </c>
      <c r="E4267" s="11">
        <v>4</v>
      </c>
      <c r="F4267" s="11">
        <v>0</v>
      </c>
      <c r="G4267" s="11">
        <v>0</v>
      </c>
      <c r="H4267" s="11">
        <v>203.96491282</v>
      </c>
      <c r="I4267" s="11">
        <v>0</v>
      </c>
      <c r="J4267" s="11">
        <v>12</v>
      </c>
      <c r="K4267" s="11">
        <v>31.529028699000001</v>
      </c>
      <c r="L4267" s="11" t="s">
        <v>13</v>
      </c>
      <c r="M4267" s="11" t="s">
        <v>14</v>
      </c>
      <c r="N4267" s="11">
        <f t="shared" si="462"/>
        <v>1</v>
      </c>
      <c r="O4267" s="11">
        <f t="shared" si="463"/>
        <v>0</v>
      </c>
      <c r="P4267" s="11">
        <f t="shared" si="464"/>
        <v>1</v>
      </c>
      <c r="Q4267" s="11">
        <f t="shared" si="465"/>
        <v>0</v>
      </c>
      <c r="R4267" s="11">
        <f t="shared" si="466"/>
        <v>0</v>
      </c>
      <c r="S4267" s="11">
        <f t="shared" si="467"/>
        <v>0</v>
      </c>
      <c r="T4267" s="9">
        <f t="shared" si="468"/>
        <v>203.96491282</v>
      </c>
    </row>
    <row r="4268" spans="1:20" ht="15" customHeight="1" x14ac:dyDescent="0.75">
      <c r="A4268" s="10">
        <v>0</v>
      </c>
      <c r="B4268" s="11">
        <v>22200</v>
      </c>
      <c r="C4268" s="11">
        <v>9709</v>
      </c>
      <c r="D4268" s="11">
        <v>33926</v>
      </c>
      <c r="E4268" s="11">
        <v>0</v>
      </c>
      <c r="F4268" s="11">
        <v>0</v>
      </c>
      <c r="G4268" s="11">
        <v>0</v>
      </c>
      <c r="H4268" s="11">
        <v>28.523782719</v>
      </c>
      <c r="I4268" s="11">
        <v>1</v>
      </c>
      <c r="J4268" s="11">
        <v>3</v>
      </c>
      <c r="K4268" s="11">
        <v>29.599780197000001</v>
      </c>
      <c r="L4268" s="11" t="s">
        <v>20</v>
      </c>
      <c r="M4268" s="11" t="s">
        <v>14</v>
      </c>
      <c r="N4268" s="11">
        <f t="shared" si="462"/>
        <v>0</v>
      </c>
      <c r="O4268" s="11">
        <f t="shared" si="463"/>
        <v>0</v>
      </c>
      <c r="P4268" s="11">
        <f t="shared" si="464"/>
        <v>1</v>
      </c>
      <c r="Q4268" s="11">
        <f t="shared" si="465"/>
        <v>0</v>
      </c>
      <c r="R4268" s="11">
        <f t="shared" si="466"/>
        <v>0</v>
      </c>
      <c r="S4268" s="11">
        <f t="shared" si="467"/>
        <v>0</v>
      </c>
      <c r="T4268" s="9">
        <f t="shared" si="468"/>
        <v>0</v>
      </c>
    </row>
    <row r="4269" spans="1:20" ht="15" customHeight="1" x14ac:dyDescent="0.75">
      <c r="A4269" s="10">
        <v>0</v>
      </c>
      <c r="B4269" s="11">
        <v>22200</v>
      </c>
      <c r="C4269" s="11">
        <v>137889</v>
      </c>
      <c r="D4269" s="11">
        <v>182973</v>
      </c>
      <c r="E4269" s="11">
        <v>6</v>
      </c>
      <c r="F4269" s="11">
        <v>0</v>
      </c>
      <c r="G4269" s="11">
        <v>0</v>
      </c>
      <c r="H4269" s="11">
        <v>317.35612487999998</v>
      </c>
      <c r="I4269" s="11">
        <v>0</v>
      </c>
      <c r="J4269" s="11">
        <v>17</v>
      </c>
      <c r="K4269" s="11">
        <v>44.968713692000001</v>
      </c>
      <c r="L4269" s="11" t="s">
        <v>13</v>
      </c>
      <c r="M4269" s="11" t="s">
        <v>17</v>
      </c>
      <c r="N4269" s="11">
        <f t="shared" si="462"/>
        <v>1</v>
      </c>
      <c r="O4269" s="11">
        <f t="shared" si="463"/>
        <v>1</v>
      </c>
      <c r="P4269" s="11">
        <f t="shared" si="464"/>
        <v>0</v>
      </c>
      <c r="Q4269" s="11">
        <f t="shared" si="465"/>
        <v>0</v>
      </c>
      <c r="R4269" s="11">
        <f t="shared" si="466"/>
        <v>0</v>
      </c>
      <c r="S4269" s="11">
        <f t="shared" si="467"/>
        <v>0</v>
      </c>
      <c r="T4269" s="9">
        <f t="shared" si="468"/>
        <v>317.35612487999998</v>
      </c>
    </row>
    <row r="4270" spans="1:20" ht="15" customHeight="1" x14ac:dyDescent="0.75">
      <c r="A4270" s="10">
        <v>0</v>
      </c>
      <c r="B4270" s="11">
        <v>22300</v>
      </c>
      <c r="C4270" s="11">
        <v>65022</v>
      </c>
      <c r="D4270" s="11">
        <v>104766</v>
      </c>
      <c r="E4270" s="11">
        <v>8</v>
      </c>
      <c r="F4270" s="11"/>
      <c r="G4270" s="11">
        <v>0</v>
      </c>
      <c r="H4270" s="11">
        <v>117.16181532</v>
      </c>
      <c r="I4270" s="11">
        <v>2</v>
      </c>
      <c r="J4270" s="11">
        <v>18</v>
      </c>
      <c r="K4270" s="11">
        <v>38.348663004999999</v>
      </c>
      <c r="L4270" s="11" t="s">
        <v>20</v>
      </c>
      <c r="M4270" s="11" t="s">
        <v>15</v>
      </c>
      <c r="N4270" s="11">
        <f t="shared" si="462"/>
        <v>0</v>
      </c>
      <c r="O4270" s="11">
        <f t="shared" si="463"/>
        <v>0</v>
      </c>
      <c r="P4270" s="11">
        <f t="shared" si="464"/>
        <v>0</v>
      </c>
      <c r="Q4270" s="11">
        <f t="shared" si="465"/>
        <v>1</v>
      </c>
      <c r="R4270" s="11">
        <f t="shared" si="466"/>
        <v>0</v>
      </c>
      <c r="S4270" s="11">
        <f t="shared" si="467"/>
        <v>0</v>
      </c>
      <c r="T4270" s="9">
        <f t="shared" si="468"/>
        <v>0</v>
      </c>
    </row>
    <row r="4271" spans="1:20" ht="15" customHeight="1" x14ac:dyDescent="0.75">
      <c r="A4271" s="10">
        <v>0</v>
      </c>
      <c r="B4271" s="11">
        <v>22300</v>
      </c>
      <c r="C4271" s="11">
        <v>52322</v>
      </c>
      <c r="D4271" s="11">
        <v>102958</v>
      </c>
      <c r="E4271" s="11">
        <v>2</v>
      </c>
      <c r="F4271" s="11">
        <v>1</v>
      </c>
      <c r="G4271" s="11">
        <v>4</v>
      </c>
      <c r="H4271" s="11">
        <v>174.53641203999999</v>
      </c>
      <c r="I4271" s="11">
        <v>0</v>
      </c>
      <c r="J4271" s="11">
        <v>47</v>
      </c>
      <c r="K4271" s="11">
        <v>36.853084971999998</v>
      </c>
      <c r="L4271" s="11" t="s">
        <v>20</v>
      </c>
      <c r="M4271" s="11" t="s">
        <v>15</v>
      </c>
      <c r="N4271" s="11">
        <f t="shared" si="462"/>
        <v>0</v>
      </c>
      <c r="O4271" s="11">
        <f t="shared" si="463"/>
        <v>0</v>
      </c>
      <c r="P4271" s="11">
        <f t="shared" si="464"/>
        <v>0</v>
      </c>
      <c r="Q4271" s="11">
        <f t="shared" si="465"/>
        <v>1</v>
      </c>
      <c r="R4271" s="11">
        <f t="shared" si="466"/>
        <v>0</v>
      </c>
      <c r="S4271" s="11">
        <f t="shared" si="467"/>
        <v>0</v>
      </c>
      <c r="T4271" s="9">
        <f t="shared" si="468"/>
        <v>0</v>
      </c>
    </row>
    <row r="4272" spans="1:20" ht="15" customHeight="1" x14ac:dyDescent="0.75">
      <c r="A4272" s="10">
        <v>0</v>
      </c>
      <c r="B4272" s="11">
        <v>22300</v>
      </c>
      <c r="C4272" s="11"/>
      <c r="D4272" s="11">
        <v>136587</v>
      </c>
      <c r="E4272" s="11">
        <v>1</v>
      </c>
      <c r="F4272" s="11">
        <v>0</v>
      </c>
      <c r="G4272" s="11">
        <v>0</v>
      </c>
      <c r="H4272" s="11">
        <v>311.65908118999999</v>
      </c>
      <c r="I4272" s="11">
        <v>3</v>
      </c>
      <c r="J4272" s="11">
        <v>20</v>
      </c>
      <c r="K4272" s="11">
        <v>29.910707758000001</v>
      </c>
      <c r="L4272" s="11" t="s">
        <v>13</v>
      </c>
      <c r="M4272" s="11" t="s">
        <v>14</v>
      </c>
      <c r="N4272" s="11">
        <f t="shared" si="462"/>
        <v>1</v>
      </c>
      <c r="O4272" s="11">
        <f t="shared" si="463"/>
        <v>0</v>
      </c>
      <c r="P4272" s="11">
        <f t="shared" si="464"/>
        <v>1</v>
      </c>
      <c r="Q4272" s="11">
        <f t="shared" si="465"/>
        <v>0</v>
      </c>
      <c r="R4272" s="11">
        <f t="shared" si="466"/>
        <v>0</v>
      </c>
      <c r="S4272" s="11">
        <f t="shared" si="467"/>
        <v>0</v>
      </c>
      <c r="T4272" s="9">
        <f t="shared" si="468"/>
        <v>311.65908118999999</v>
      </c>
    </row>
    <row r="4273" spans="1:20" ht="15" customHeight="1" x14ac:dyDescent="0.75">
      <c r="A4273" s="10">
        <v>0</v>
      </c>
      <c r="B4273" s="11">
        <v>22300</v>
      </c>
      <c r="C4273" s="11">
        <v>69002</v>
      </c>
      <c r="D4273" s="11">
        <v>105292</v>
      </c>
      <c r="E4273" s="11">
        <v>8</v>
      </c>
      <c r="F4273" s="11"/>
      <c r="G4273" s="11">
        <v>0</v>
      </c>
      <c r="H4273" s="11">
        <v>96.342139920999998</v>
      </c>
      <c r="I4273" s="11">
        <v>2</v>
      </c>
      <c r="J4273" s="11">
        <v>17</v>
      </c>
      <c r="K4273" s="11">
        <v>35.755106732000002</v>
      </c>
      <c r="L4273" s="11" t="s">
        <v>20</v>
      </c>
      <c r="M4273" s="11" t="s">
        <v>15</v>
      </c>
      <c r="N4273" s="11">
        <f t="shared" si="462"/>
        <v>0</v>
      </c>
      <c r="O4273" s="11">
        <f t="shared" si="463"/>
        <v>0</v>
      </c>
      <c r="P4273" s="11">
        <f t="shared" si="464"/>
        <v>0</v>
      </c>
      <c r="Q4273" s="11">
        <f t="shared" si="465"/>
        <v>1</v>
      </c>
      <c r="R4273" s="11">
        <f t="shared" si="466"/>
        <v>0</v>
      </c>
      <c r="S4273" s="11">
        <f t="shared" si="467"/>
        <v>0</v>
      </c>
      <c r="T4273" s="9">
        <f t="shared" si="468"/>
        <v>0</v>
      </c>
    </row>
    <row r="4274" spans="1:20" ht="15" customHeight="1" x14ac:dyDescent="0.75">
      <c r="A4274" s="10">
        <v>0</v>
      </c>
      <c r="B4274" s="11">
        <v>22300</v>
      </c>
      <c r="C4274" s="11">
        <v>24622</v>
      </c>
      <c r="D4274" s="11">
        <v>51631</v>
      </c>
      <c r="E4274" s="11">
        <v>28</v>
      </c>
      <c r="F4274" s="11">
        <v>0</v>
      </c>
      <c r="G4274" s="11">
        <v>0</v>
      </c>
      <c r="H4274" s="11">
        <v>316.69747460999997</v>
      </c>
      <c r="I4274" s="11"/>
      <c r="J4274" s="11">
        <v>12</v>
      </c>
      <c r="K4274" s="11">
        <v>30.676434448999998</v>
      </c>
      <c r="L4274" s="11" t="s">
        <v>20</v>
      </c>
      <c r="M4274" s="11" t="s">
        <v>14</v>
      </c>
      <c r="N4274" s="11">
        <f t="shared" si="462"/>
        <v>0</v>
      </c>
      <c r="O4274" s="11">
        <f t="shared" si="463"/>
        <v>0</v>
      </c>
      <c r="P4274" s="11">
        <f t="shared" si="464"/>
        <v>1</v>
      </c>
      <c r="Q4274" s="11">
        <f t="shared" si="465"/>
        <v>0</v>
      </c>
      <c r="R4274" s="11">
        <f t="shared" si="466"/>
        <v>0</v>
      </c>
      <c r="S4274" s="11">
        <f t="shared" si="467"/>
        <v>0</v>
      </c>
      <c r="T4274" s="9">
        <f t="shared" si="468"/>
        <v>0</v>
      </c>
    </row>
    <row r="4275" spans="1:20" ht="15" customHeight="1" x14ac:dyDescent="0.75">
      <c r="A4275" s="10">
        <v>1</v>
      </c>
      <c r="B4275" s="11">
        <v>22300</v>
      </c>
      <c r="C4275" s="11"/>
      <c r="D4275" s="11">
        <v>135000</v>
      </c>
      <c r="E4275" s="11">
        <v>9</v>
      </c>
      <c r="F4275" s="11"/>
      <c r="G4275" s="11"/>
      <c r="H4275" s="11"/>
      <c r="I4275" s="11"/>
      <c r="J4275" s="11"/>
      <c r="K4275" s="11"/>
      <c r="L4275" s="11" t="s">
        <v>20</v>
      </c>
      <c r="M4275" s="11" t="s">
        <v>15</v>
      </c>
      <c r="N4275" s="11">
        <f t="shared" si="462"/>
        <v>0</v>
      </c>
      <c r="O4275" s="11">
        <f t="shared" si="463"/>
        <v>0</v>
      </c>
      <c r="P4275" s="11">
        <f t="shared" si="464"/>
        <v>0</v>
      </c>
      <c r="Q4275" s="11">
        <f t="shared" si="465"/>
        <v>1</v>
      </c>
      <c r="R4275" s="11">
        <f t="shared" si="466"/>
        <v>0</v>
      </c>
      <c r="S4275" s="11">
        <f t="shared" si="467"/>
        <v>0</v>
      </c>
      <c r="T4275" s="9">
        <f t="shared" si="468"/>
        <v>0</v>
      </c>
    </row>
    <row r="4276" spans="1:20" ht="15" customHeight="1" x14ac:dyDescent="0.75">
      <c r="A4276" s="10">
        <v>1</v>
      </c>
      <c r="B4276" s="11">
        <v>22300</v>
      </c>
      <c r="C4276" s="11">
        <v>75600</v>
      </c>
      <c r="D4276" s="11">
        <v>102000</v>
      </c>
      <c r="E4276" s="11">
        <v>5</v>
      </c>
      <c r="F4276" s="11">
        <v>0</v>
      </c>
      <c r="G4276" s="11">
        <v>1</v>
      </c>
      <c r="H4276" s="11">
        <v>64.933333332999993</v>
      </c>
      <c r="I4276" s="11">
        <v>2</v>
      </c>
      <c r="J4276" s="11">
        <v>28</v>
      </c>
      <c r="K4276" s="11"/>
      <c r="L4276" s="11" t="s">
        <v>20</v>
      </c>
      <c r="M4276" s="11" t="s">
        <v>17</v>
      </c>
      <c r="N4276" s="11">
        <f t="shared" si="462"/>
        <v>0</v>
      </c>
      <c r="O4276" s="11">
        <f t="shared" si="463"/>
        <v>1</v>
      </c>
      <c r="P4276" s="11">
        <f t="shared" si="464"/>
        <v>0</v>
      </c>
      <c r="Q4276" s="11">
        <f t="shared" si="465"/>
        <v>0</v>
      </c>
      <c r="R4276" s="11">
        <f t="shared" si="466"/>
        <v>0</v>
      </c>
      <c r="S4276" s="11">
        <f t="shared" si="467"/>
        <v>0</v>
      </c>
      <c r="T4276" s="9">
        <f t="shared" si="468"/>
        <v>0</v>
      </c>
    </row>
    <row r="4277" spans="1:20" ht="15" customHeight="1" x14ac:dyDescent="0.75">
      <c r="A4277" s="10">
        <v>1</v>
      </c>
      <c r="B4277" s="11">
        <v>22300</v>
      </c>
      <c r="C4277" s="11">
        <v>71800</v>
      </c>
      <c r="D4277" s="11">
        <v>100000</v>
      </c>
      <c r="E4277" s="11">
        <v>0.1</v>
      </c>
      <c r="F4277" s="11">
        <v>0</v>
      </c>
      <c r="G4277" s="11">
        <v>0</v>
      </c>
      <c r="H4277" s="11">
        <v>220.13333333</v>
      </c>
      <c r="I4277" s="11">
        <v>1</v>
      </c>
      <c r="J4277" s="11">
        <v>26</v>
      </c>
      <c r="K4277" s="11"/>
      <c r="L4277" s="11" t="s">
        <v>20</v>
      </c>
      <c r="M4277" s="11" t="s">
        <v>16</v>
      </c>
      <c r="N4277" s="11">
        <f t="shared" si="462"/>
        <v>0</v>
      </c>
      <c r="O4277" s="11">
        <f t="shared" si="463"/>
        <v>0</v>
      </c>
      <c r="P4277" s="11">
        <f t="shared" si="464"/>
        <v>0</v>
      </c>
      <c r="Q4277" s="11">
        <f t="shared" si="465"/>
        <v>0</v>
      </c>
      <c r="R4277" s="11">
        <f t="shared" si="466"/>
        <v>1</v>
      </c>
      <c r="S4277" s="11">
        <f t="shared" si="467"/>
        <v>0</v>
      </c>
      <c r="T4277" s="9">
        <f t="shared" si="468"/>
        <v>0</v>
      </c>
    </row>
    <row r="4278" spans="1:20" ht="15" customHeight="1" x14ac:dyDescent="0.75">
      <c r="A4278" s="10">
        <v>0</v>
      </c>
      <c r="B4278" s="11">
        <v>22300</v>
      </c>
      <c r="C4278" s="11">
        <v>72814</v>
      </c>
      <c r="D4278" s="11">
        <v>186463</v>
      </c>
      <c r="E4278" s="11">
        <v>10</v>
      </c>
      <c r="F4278" s="11">
        <v>0</v>
      </c>
      <c r="G4278" s="11">
        <v>0</v>
      </c>
      <c r="H4278" s="11">
        <v>367.24735835000001</v>
      </c>
      <c r="I4278" s="11">
        <v>1</v>
      </c>
      <c r="J4278" s="11">
        <v>16</v>
      </c>
      <c r="K4278" s="11">
        <v>30.333587907999998</v>
      </c>
      <c r="L4278" s="11"/>
      <c r="M4278" s="11" t="s">
        <v>14</v>
      </c>
      <c r="N4278" s="11">
        <f t="shared" si="462"/>
        <v>0</v>
      </c>
      <c r="O4278" s="11">
        <f t="shared" si="463"/>
        <v>0</v>
      </c>
      <c r="P4278" s="11">
        <f t="shared" si="464"/>
        <v>1</v>
      </c>
      <c r="Q4278" s="11">
        <f t="shared" si="465"/>
        <v>0</v>
      </c>
      <c r="R4278" s="11">
        <f t="shared" si="466"/>
        <v>0</v>
      </c>
      <c r="S4278" s="11">
        <f t="shared" si="467"/>
        <v>0</v>
      </c>
      <c r="T4278" s="9">
        <f t="shared" si="468"/>
        <v>0</v>
      </c>
    </row>
    <row r="4279" spans="1:20" ht="15" customHeight="1" x14ac:dyDescent="0.75">
      <c r="A4279" s="10">
        <v>0</v>
      </c>
      <c r="B4279" s="11">
        <v>22300</v>
      </c>
      <c r="C4279" s="11">
        <v>34326</v>
      </c>
      <c r="D4279" s="11">
        <v>103199</v>
      </c>
      <c r="E4279" s="11">
        <v>6</v>
      </c>
      <c r="F4279" s="11">
        <v>0</v>
      </c>
      <c r="G4279" s="11">
        <v>0</v>
      </c>
      <c r="H4279" s="11">
        <v>141.67702987000001</v>
      </c>
      <c r="I4279" s="11">
        <v>0</v>
      </c>
      <c r="J4279" s="11">
        <v>14</v>
      </c>
      <c r="K4279" s="11">
        <v>30.471798518</v>
      </c>
      <c r="L4279" s="11" t="s">
        <v>13</v>
      </c>
      <c r="M4279" s="11" t="s">
        <v>14</v>
      </c>
      <c r="N4279" s="11">
        <f t="shared" si="462"/>
        <v>1</v>
      </c>
      <c r="O4279" s="11">
        <f t="shared" si="463"/>
        <v>0</v>
      </c>
      <c r="P4279" s="11">
        <f t="shared" si="464"/>
        <v>1</v>
      </c>
      <c r="Q4279" s="11">
        <f t="shared" si="465"/>
        <v>0</v>
      </c>
      <c r="R4279" s="11">
        <f t="shared" si="466"/>
        <v>0</v>
      </c>
      <c r="S4279" s="11">
        <f t="shared" si="467"/>
        <v>0</v>
      </c>
      <c r="T4279" s="9">
        <f t="shared" si="468"/>
        <v>141.67702987000001</v>
      </c>
    </row>
    <row r="4280" spans="1:20" ht="15" customHeight="1" x14ac:dyDescent="0.75">
      <c r="A4280" s="10">
        <v>0</v>
      </c>
      <c r="B4280" s="11">
        <v>22300</v>
      </c>
      <c r="C4280" s="11">
        <v>21571</v>
      </c>
      <c r="D4280" s="11">
        <v>42590</v>
      </c>
      <c r="E4280" s="11">
        <v>25</v>
      </c>
      <c r="F4280" s="11">
        <v>0</v>
      </c>
      <c r="G4280" s="11">
        <v>0</v>
      </c>
      <c r="H4280" s="11">
        <v>297.67446271</v>
      </c>
      <c r="I4280" s="11"/>
      <c r="J4280" s="11">
        <v>13</v>
      </c>
      <c r="K4280" s="11">
        <v>33.117017357000002</v>
      </c>
      <c r="L4280" s="11" t="s">
        <v>20</v>
      </c>
      <c r="M4280" s="11" t="s">
        <v>14</v>
      </c>
      <c r="N4280" s="11">
        <f t="shared" si="462"/>
        <v>0</v>
      </c>
      <c r="O4280" s="11">
        <f t="shared" si="463"/>
        <v>0</v>
      </c>
      <c r="P4280" s="11">
        <f t="shared" si="464"/>
        <v>1</v>
      </c>
      <c r="Q4280" s="11">
        <f t="shared" si="465"/>
        <v>0</v>
      </c>
      <c r="R4280" s="11">
        <f t="shared" si="466"/>
        <v>0</v>
      </c>
      <c r="S4280" s="11">
        <f t="shared" si="467"/>
        <v>0</v>
      </c>
      <c r="T4280" s="9">
        <f t="shared" si="468"/>
        <v>0</v>
      </c>
    </row>
    <row r="4281" spans="1:20" ht="15" customHeight="1" x14ac:dyDescent="0.75">
      <c r="A4281" s="10">
        <v>0</v>
      </c>
      <c r="B4281" s="11">
        <v>22300</v>
      </c>
      <c r="C4281" s="11">
        <v>59809</v>
      </c>
      <c r="D4281" s="11">
        <v>90883</v>
      </c>
      <c r="E4281" s="11">
        <v>2</v>
      </c>
      <c r="F4281" s="11">
        <v>0</v>
      </c>
      <c r="G4281" s="11">
        <v>0</v>
      </c>
      <c r="H4281" s="11">
        <v>161.40290565000001</v>
      </c>
      <c r="I4281" s="11">
        <v>1</v>
      </c>
      <c r="J4281" s="11">
        <v>22</v>
      </c>
      <c r="K4281" s="11">
        <v>36.174251253000001</v>
      </c>
      <c r="L4281" s="11" t="s">
        <v>20</v>
      </c>
      <c r="M4281" s="11" t="s">
        <v>15</v>
      </c>
      <c r="N4281" s="11">
        <f t="shared" si="462"/>
        <v>0</v>
      </c>
      <c r="O4281" s="11">
        <f t="shared" si="463"/>
        <v>0</v>
      </c>
      <c r="P4281" s="11">
        <f t="shared" si="464"/>
        <v>0</v>
      </c>
      <c r="Q4281" s="11">
        <f t="shared" si="465"/>
        <v>1</v>
      </c>
      <c r="R4281" s="11">
        <f t="shared" si="466"/>
        <v>0</v>
      </c>
      <c r="S4281" s="11">
        <f t="shared" si="467"/>
        <v>0</v>
      </c>
      <c r="T4281" s="9">
        <f t="shared" si="468"/>
        <v>0</v>
      </c>
    </row>
    <row r="4282" spans="1:20" ht="15" customHeight="1" x14ac:dyDescent="0.75">
      <c r="A4282" s="10">
        <v>0</v>
      </c>
      <c r="B4282" s="11">
        <v>22300</v>
      </c>
      <c r="C4282" s="11">
        <v>101738</v>
      </c>
      <c r="D4282" s="11">
        <v>145709</v>
      </c>
      <c r="E4282" s="11"/>
      <c r="F4282" s="11"/>
      <c r="G4282" s="11"/>
      <c r="H4282" s="11"/>
      <c r="I4282" s="11"/>
      <c r="J4282" s="11"/>
      <c r="K4282" s="11">
        <v>38.719965803000001</v>
      </c>
      <c r="L4282" s="11" t="s">
        <v>13</v>
      </c>
      <c r="M4282" s="11"/>
      <c r="N4282" s="11">
        <f t="shared" si="462"/>
        <v>1</v>
      </c>
      <c r="O4282" s="11">
        <f t="shared" si="463"/>
        <v>0</v>
      </c>
      <c r="P4282" s="11">
        <f t="shared" si="464"/>
        <v>0</v>
      </c>
      <c r="Q4282" s="11">
        <f t="shared" si="465"/>
        <v>0</v>
      </c>
      <c r="R4282" s="11">
        <f t="shared" si="466"/>
        <v>0</v>
      </c>
      <c r="S4282" s="11">
        <f t="shared" si="467"/>
        <v>0</v>
      </c>
      <c r="T4282" s="9">
        <f t="shared" si="468"/>
        <v>0</v>
      </c>
    </row>
    <row r="4283" spans="1:20" ht="15" customHeight="1" x14ac:dyDescent="0.75">
      <c r="A4283" s="10">
        <v>0</v>
      </c>
      <c r="B4283" s="11">
        <v>22300</v>
      </c>
      <c r="C4283" s="11">
        <v>93305</v>
      </c>
      <c r="D4283" s="11">
        <v>143672</v>
      </c>
      <c r="E4283" s="11">
        <v>21</v>
      </c>
      <c r="F4283" s="11">
        <v>0</v>
      </c>
      <c r="G4283" s="11">
        <v>0</v>
      </c>
      <c r="H4283" s="11">
        <v>176.4166175</v>
      </c>
      <c r="I4283" s="11">
        <v>0</v>
      </c>
      <c r="J4283" s="11">
        <v>25</v>
      </c>
      <c r="K4283" s="11">
        <v>40.471092138000003</v>
      </c>
      <c r="L4283" s="11" t="s">
        <v>20</v>
      </c>
      <c r="M4283" s="11" t="s">
        <v>18</v>
      </c>
      <c r="N4283" s="11">
        <f t="shared" si="462"/>
        <v>0</v>
      </c>
      <c r="O4283" s="11">
        <f t="shared" si="463"/>
        <v>0</v>
      </c>
      <c r="P4283" s="11">
        <f t="shared" si="464"/>
        <v>0</v>
      </c>
      <c r="Q4283" s="11">
        <f t="shared" si="465"/>
        <v>0</v>
      </c>
      <c r="R4283" s="11">
        <f t="shared" si="466"/>
        <v>0</v>
      </c>
      <c r="S4283" s="11">
        <f t="shared" si="467"/>
        <v>1</v>
      </c>
      <c r="T4283" s="9">
        <f t="shared" si="468"/>
        <v>0</v>
      </c>
    </row>
    <row r="4284" spans="1:20" ht="15" customHeight="1" x14ac:dyDescent="0.75">
      <c r="A4284" s="10">
        <v>0</v>
      </c>
      <c r="B4284" s="11">
        <v>22300</v>
      </c>
      <c r="C4284" s="11">
        <v>60513</v>
      </c>
      <c r="D4284" s="11">
        <v>111713</v>
      </c>
      <c r="E4284" s="11">
        <v>15</v>
      </c>
      <c r="F4284" s="11">
        <v>0</v>
      </c>
      <c r="G4284" s="11">
        <v>3</v>
      </c>
      <c r="H4284" s="11">
        <v>291.61871997999998</v>
      </c>
      <c r="I4284" s="11">
        <v>1</v>
      </c>
      <c r="J4284" s="11">
        <v>35</v>
      </c>
      <c r="K4284" s="11">
        <v>27.705170635000002</v>
      </c>
      <c r="L4284" s="11" t="s">
        <v>20</v>
      </c>
      <c r="M4284" s="11" t="s">
        <v>18</v>
      </c>
      <c r="N4284" s="11">
        <f t="shared" si="462"/>
        <v>0</v>
      </c>
      <c r="O4284" s="11">
        <f t="shared" si="463"/>
        <v>0</v>
      </c>
      <c r="P4284" s="11">
        <f t="shared" si="464"/>
        <v>0</v>
      </c>
      <c r="Q4284" s="11">
        <f t="shared" si="465"/>
        <v>0</v>
      </c>
      <c r="R4284" s="11">
        <f t="shared" si="466"/>
        <v>0</v>
      </c>
      <c r="S4284" s="11">
        <f t="shared" si="467"/>
        <v>1</v>
      </c>
      <c r="T4284" s="9">
        <f t="shared" si="468"/>
        <v>0</v>
      </c>
    </row>
    <row r="4285" spans="1:20" ht="15" customHeight="1" x14ac:dyDescent="0.75">
      <c r="A4285" s="10">
        <v>0</v>
      </c>
      <c r="B4285" s="11">
        <v>22300</v>
      </c>
      <c r="C4285" s="11">
        <v>89591</v>
      </c>
      <c r="D4285" s="11">
        <v>149566</v>
      </c>
      <c r="E4285" s="11">
        <v>23</v>
      </c>
      <c r="F4285" s="11">
        <v>0</v>
      </c>
      <c r="G4285" s="11">
        <v>0</v>
      </c>
      <c r="H4285" s="11">
        <v>157.65172985999999</v>
      </c>
      <c r="I4285" s="11">
        <v>0</v>
      </c>
      <c r="J4285" s="11">
        <v>24</v>
      </c>
      <c r="K4285" s="11">
        <v>41.859304969999997</v>
      </c>
      <c r="L4285" s="11" t="s">
        <v>20</v>
      </c>
      <c r="M4285" s="11" t="s">
        <v>18</v>
      </c>
      <c r="N4285" s="11">
        <f t="shared" si="462"/>
        <v>0</v>
      </c>
      <c r="O4285" s="11">
        <f t="shared" si="463"/>
        <v>0</v>
      </c>
      <c r="P4285" s="11">
        <f t="shared" si="464"/>
        <v>0</v>
      </c>
      <c r="Q4285" s="11">
        <f t="shared" si="465"/>
        <v>0</v>
      </c>
      <c r="R4285" s="11">
        <f t="shared" si="466"/>
        <v>0</v>
      </c>
      <c r="S4285" s="11">
        <f t="shared" si="467"/>
        <v>1</v>
      </c>
      <c r="T4285" s="9">
        <f t="shared" si="468"/>
        <v>0</v>
      </c>
    </row>
    <row r="4286" spans="1:20" ht="15" customHeight="1" x14ac:dyDescent="0.75">
      <c r="A4286" s="10">
        <v>0</v>
      </c>
      <c r="B4286" s="11">
        <v>22300</v>
      </c>
      <c r="C4286" s="11"/>
      <c r="D4286" s="11">
        <v>22399</v>
      </c>
      <c r="E4286" s="11">
        <v>5</v>
      </c>
      <c r="F4286" s="11">
        <v>0</v>
      </c>
      <c r="G4286" s="11">
        <v>0</v>
      </c>
      <c r="H4286" s="11">
        <v>96.642686986000001</v>
      </c>
      <c r="I4286" s="11">
        <v>1</v>
      </c>
      <c r="J4286" s="11">
        <v>18</v>
      </c>
      <c r="K4286" s="11">
        <v>22.196624711999998</v>
      </c>
      <c r="L4286" s="11" t="s">
        <v>20</v>
      </c>
      <c r="M4286" s="11" t="s">
        <v>18</v>
      </c>
      <c r="N4286" s="11">
        <f t="shared" si="462"/>
        <v>0</v>
      </c>
      <c r="O4286" s="11">
        <f t="shared" si="463"/>
        <v>0</v>
      </c>
      <c r="P4286" s="11">
        <f t="shared" si="464"/>
        <v>0</v>
      </c>
      <c r="Q4286" s="11">
        <f t="shared" si="465"/>
        <v>0</v>
      </c>
      <c r="R4286" s="11">
        <f t="shared" si="466"/>
        <v>0</v>
      </c>
      <c r="S4286" s="11">
        <f t="shared" si="467"/>
        <v>1</v>
      </c>
      <c r="T4286" s="9">
        <f t="shared" si="468"/>
        <v>0</v>
      </c>
    </row>
    <row r="4287" spans="1:20" ht="15" customHeight="1" x14ac:dyDescent="0.75">
      <c r="A4287" s="10">
        <v>0</v>
      </c>
      <c r="B4287" s="11">
        <v>22300</v>
      </c>
      <c r="C4287" s="11">
        <v>133995</v>
      </c>
      <c r="D4287" s="11">
        <v>281186</v>
      </c>
      <c r="E4287" s="11">
        <v>2</v>
      </c>
      <c r="F4287" s="11">
        <v>0</v>
      </c>
      <c r="G4287" s="11">
        <v>0</v>
      </c>
      <c r="H4287" s="11">
        <v>181.15398818</v>
      </c>
      <c r="I4287" s="11">
        <v>0</v>
      </c>
      <c r="J4287" s="11">
        <v>15</v>
      </c>
      <c r="K4287" s="11">
        <v>28.899299611</v>
      </c>
      <c r="L4287" s="11" t="s">
        <v>13</v>
      </c>
      <c r="M4287" s="11" t="s">
        <v>17</v>
      </c>
      <c r="N4287" s="11">
        <f t="shared" si="462"/>
        <v>1</v>
      </c>
      <c r="O4287" s="11">
        <f t="shared" si="463"/>
        <v>1</v>
      </c>
      <c r="P4287" s="11">
        <f t="shared" si="464"/>
        <v>0</v>
      </c>
      <c r="Q4287" s="11">
        <f t="shared" si="465"/>
        <v>0</v>
      </c>
      <c r="R4287" s="11">
        <f t="shared" si="466"/>
        <v>0</v>
      </c>
      <c r="S4287" s="11">
        <f t="shared" si="467"/>
        <v>0</v>
      </c>
      <c r="T4287" s="9">
        <f t="shared" si="468"/>
        <v>181.15398818</v>
      </c>
    </row>
    <row r="4288" spans="1:20" ht="15" customHeight="1" x14ac:dyDescent="0.75">
      <c r="A4288" s="10">
        <v>0</v>
      </c>
      <c r="B4288" s="11">
        <v>22400</v>
      </c>
      <c r="C4288" s="11">
        <v>103000</v>
      </c>
      <c r="D4288" s="11">
        <v>132500</v>
      </c>
      <c r="E4288" s="11">
        <v>10</v>
      </c>
      <c r="F4288" s="11">
        <v>2</v>
      </c>
      <c r="G4288" s="11">
        <v>0</v>
      </c>
      <c r="H4288" s="11">
        <v>187.73333332999999</v>
      </c>
      <c r="I4288" s="11">
        <v>5</v>
      </c>
      <c r="J4288" s="11">
        <v>18</v>
      </c>
      <c r="K4288" s="11"/>
      <c r="L4288" s="11" t="s">
        <v>20</v>
      </c>
      <c r="M4288" s="11" t="s">
        <v>17</v>
      </c>
      <c r="N4288" s="11">
        <f t="shared" si="462"/>
        <v>0</v>
      </c>
      <c r="O4288" s="11">
        <f t="shared" si="463"/>
        <v>1</v>
      </c>
      <c r="P4288" s="11">
        <f t="shared" si="464"/>
        <v>0</v>
      </c>
      <c r="Q4288" s="11">
        <f t="shared" si="465"/>
        <v>0</v>
      </c>
      <c r="R4288" s="11">
        <f t="shared" si="466"/>
        <v>0</v>
      </c>
      <c r="S4288" s="11">
        <f t="shared" si="467"/>
        <v>0</v>
      </c>
      <c r="T4288" s="9">
        <f t="shared" si="468"/>
        <v>0</v>
      </c>
    </row>
    <row r="4289" spans="1:20" ht="15" customHeight="1" x14ac:dyDescent="0.75">
      <c r="A4289" s="10">
        <v>0</v>
      </c>
      <c r="B4289" s="11">
        <v>22400</v>
      </c>
      <c r="C4289" s="11">
        <v>74553</v>
      </c>
      <c r="D4289" s="11">
        <v>102373</v>
      </c>
      <c r="E4289" s="11">
        <v>18</v>
      </c>
      <c r="F4289" s="11">
        <v>0</v>
      </c>
      <c r="G4289" s="11">
        <v>0</v>
      </c>
      <c r="H4289" s="11">
        <v>206.58139512</v>
      </c>
      <c r="I4289" s="11">
        <v>1</v>
      </c>
      <c r="J4289" s="11">
        <v>12</v>
      </c>
      <c r="K4289" s="11">
        <v>40.848022817</v>
      </c>
      <c r="L4289" s="11" t="s">
        <v>20</v>
      </c>
      <c r="M4289" s="11" t="s">
        <v>14</v>
      </c>
      <c r="N4289" s="11">
        <f t="shared" si="462"/>
        <v>0</v>
      </c>
      <c r="O4289" s="11">
        <f t="shared" si="463"/>
        <v>0</v>
      </c>
      <c r="P4289" s="11">
        <f t="shared" si="464"/>
        <v>1</v>
      </c>
      <c r="Q4289" s="11">
        <f t="shared" si="465"/>
        <v>0</v>
      </c>
      <c r="R4289" s="11">
        <f t="shared" si="466"/>
        <v>0</v>
      </c>
      <c r="S4289" s="11">
        <f t="shared" si="467"/>
        <v>0</v>
      </c>
      <c r="T4289" s="9">
        <f t="shared" si="468"/>
        <v>0</v>
      </c>
    </row>
    <row r="4290" spans="1:20" ht="15" customHeight="1" x14ac:dyDescent="0.75">
      <c r="A4290" s="10">
        <v>0</v>
      </c>
      <c r="B4290" s="11">
        <v>22400</v>
      </c>
      <c r="C4290" s="11">
        <v>38669</v>
      </c>
      <c r="D4290" s="11">
        <v>105881</v>
      </c>
      <c r="E4290" s="11">
        <v>6</v>
      </c>
      <c r="F4290" s="11">
        <v>0</v>
      </c>
      <c r="G4290" s="11">
        <v>0</v>
      </c>
      <c r="H4290" s="11">
        <v>125.24284167</v>
      </c>
      <c r="I4290" s="11">
        <v>0</v>
      </c>
      <c r="J4290" s="11">
        <v>14</v>
      </c>
      <c r="K4290" s="11">
        <v>32.778270827999997</v>
      </c>
      <c r="L4290" s="11" t="s">
        <v>13</v>
      </c>
      <c r="M4290" s="11" t="s">
        <v>14</v>
      </c>
      <c r="N4290" s="11">
        <f t="shared" si="462"/>
        <v>1</v>
      </c>
      <c r="O4290" s="11">
        <f t="shared" si="463"/>
        <v>0</v>
      </c>
      <c r="P4290" s="11">
        <f t="shared" si="464"/>
        <v>1</v>
      </c>
      <c r="Q4290" s="11">
        <f t="shared" si="465"/>
        <v>0</v>
      </c>
      <c r="R4290" s="11">
        <f t="shared" si="466"/>
        <v>0</v>
      </c>
      <c r="S4290" s="11">
        <f t="shared" si="467"/>
        <v>0</v>
      </c>
      <c r="T4290" s="9">
        <f t="shared" si="468"/>
        <v>125.24284167</v>
      </c>
    </row>
    <row r="4291" spans="1:20" ht="15" customHeight="1" x14ac:dyDescent="0.75">
      <c r="A4291" s="10">
        <v>0</v>
      </c>
      <c r="B4291" s="11">
        <v>22400</v>
      </c>
      <c r="C4291" s="11">
        <v>135912</v>
      </c>
      <c r="D4291" s="11">
        <v>181863</v>
      </c>
      <c r="E4291" s="11">
        <v>7</v>
      </c>
      <c r="F4291" s="11">
        <v>0</v>
      </c>
      <c r="G4291" s="11">
        <v>0</v>
      </c>
      <c r="H4291" s="11">
        <v>316.99290614</v>
      </c>
      <c r="I4291" s="11">
        <v>0</v>
      </c>
      <c r="J4291" s="11">
        <v>17</v>
      </c>
      <c r="K4291" s="11">
        <v>45.006818084999999</v>
      </c>
      <c r="L4291" s="11" t="s">
        <v>13</v>
      </c>
      <c r="M4291" s="11" t="s">
        <v>17</v>
      </c>
      <c r="N4291" s="11">
        <f t="shared" ref="N4291:N4354" si="469">IF(L4291="HomeImp",1,0)</f>
        <v>1</v>
      </c>
      <c r="O4291" s="11">
        <f t="shared" ref="O4291:O4354" si="470">IF(M4291="Mgr",1,0)</f>
        <v>1</v>
      </c>
      <c r="P4291" s="11">
        <f t="shared" ref="P4291:P4354" si="471">IF(M4291="Other",1,0)</f>
        <v>0</v>
      </c>
      <c r="Q4291" s="11">
        <f t="shared" ref="Q4291:Q4354" si="472">IF(M4291="Office",1,0)</f>
        <v>0</v>
      </c>
      <c r="R4291" s="11">
        <f t="shared" ref="R4291:R4354" si="473">IF(M4291="Sales",1,0)</f>
        <v>0</v>
      </c>
      <c r="S4291" s="11">
        <f t="shared" ref="S4291:S4354" si="474">IF(M4291="ProfExe",1,0)</f>
        <v>0</v>
      </c>
      <c r="T4291" s="9">
        <f t="shared" ref="T4291:T4354" si="475">H4291*N4291</f>
        <v>316.99290614</v>
      </c>
    </row>
    <row r="4292" spans="1:20" ht="15" customHeight="1" x14ac:dyDescent="0.75">
      <c r="A4292" s="10">
        <v>0</v>
      </c>
      <c r="B4292" s="11">
        <v>22400</v>
      </c>
      <c r="C4292" s="11">
        <v>98238</v>
      </c>
      <c r="D4292" s="11">
        <v>135561</v>
      </c>
      <c r="E4292" s="11"/>
      <c r="F4292" s="11">
        <v>0</v>
      </c>
      <c r="G4292" s="11">
        <v>0</v>
      </c>
      <c r="H4292" s="11">
        <v>194.28209914999999</v>
      </c>
      <c r="I4292" s="11">
        <v>0</v>
      </c>
      <c r="J4292" s="11">
        <v>20</v>
      </c>
      <c r="K4292" s="11">
        <v>29.37360717</v>
      </c>
      <c r="L4292" s="11" t="s">
        <v>20</v>
      </c>
      <c r="M4292" s="11" t="s">
        <v>18</v>
      </c>
      <c r="N4292" s="11">
        <f t="shared" si="469"/>
        <v>0</v>
      </c>
      <c r="O4292" s="11">
        <f t="shared" si="470"/>
        <v>0</v>
      </c>
      <c r="P4292" s="11">
        <f t="shared" si="471"/>
        <v>0</v>
      </c>
      <c r="Q4292" s="11">
        <f t="shared" si="472"/>
        <v>0</v>
      </c>
      <c r="R4292" s="11">
        <f t="shared" si="473"/>
        <v>0</v>
      </c>
      <c r="S4292" s="11">
        <f t="shared" si="474"/>
        <v>1</v>
      </c>
      <c r="T4292" s="9">
        <f t="shared" si="475"/>
        <v>0</v>
      </c>
    </row>
    <row r="4293" spans="1:20" ht="15" customHeight="1" x14ac:dyDescent="0.75">
      <c r="A4293" s="10">
        <v>0</v>
      </c>
      <c r="B4293" s="11">
        <v>22400</v>
      </c>
      <c r="C4293" s="11">
        <v>65502</v>
      </c>
      <c r="D4293" s="11">
        <v>104373</v>
      </c>
      <c r="E4293" s="11">
        <v>14</v>
      </c>
      <c r="F4293" s="11">
        <v>0</v>
      </c>
      <c r="G4293" s="11">
        <v>0</v>
      </c>
      <c r="H4293" s="11">
        <v>141.81282338</v>
      </c>
      <c r="I4293" s="11">
        <v>0</v>
      </c>
      <c r="J4293" s="11">
        <v>13</v>
      </c>
      <c r="K4293" s="11">
        <v>36.221943144000001</v>
      </c>
      <c r="L4293" s="11" t="s">
        <v>13</v>
      </c>
      <c r="M4293" s="11" t="s">
        <v>15</v>
      </c>
      <c r="N4293" s="11">
        <f t="shared" si="469"/>
        <v>1</v>
      </c>
      <c r="O4293" s="11">
        <f t="shared" si="470"/>
        <v>0</v>
      </c>
      <c r="P4293" s="11">
        <f t="shared" si="471"/>
        <v>0</v>
      </c>
      <c r="Q4293" s="11">
        <f t="shared" si="472"/>
        <v>1</v>
      </c>
      <c r="R4293" s="11">
        <f t="shared" si="473"/>
        <v>0</v>
      </c>
      <c r="S4293" s="11">
        <f t="shared" si="474"/>
        <v>0</v>
      </c>
      <c r="T4293" s="9">
        <f t="shared" si="475"/>
        <v>141.81282338</v>
      </c>
    </row>
    <row r="4294" spans="1:20" ht="15" customHeight="1" x14ac:dyDescent="0.75">
      <c r="A4294" s="10">
        <v>0</v>
      </c>
      <c r="B4294" s="11">
        <v>22400</v>
      </c>
      <c r="C4294" s="11">
        <v>52597</v>
      </c>
      <c r="D4294" s="11">
        <v>69312</v>
      </c>
      <c r="E4294" s="11">
        <v>2</v>
      </c>
      <c r="F4294" s="11">
        <v>0</v>
      </c>
      <c r="G4294" s="11">
        <v>0</v>
      </c>
      <c r="H4294" s="11">
        <v>224.24133068</v>
      </c>
      <c r="I4294" s="11">
        <v>0</v>
      </c>
      <c r="J4294" s="11">
        <v>12</v>
      </c>
      <c r="K4294" s="11">
        <v>33.824107890000001</v>
      </c>
      <c r="L4294" s="11" t="s">
        <v>20</v>
      </c>
      <c r="M4294" s="11" t="s">
        <v>15</v>
      </c>
      <c r="N4294" s="11">
        <f t="shared" si="469"/>
        <v>0</v>
      </c>
      <c r="O4294" s="11">
        <f t="shared" si="470"/>
        <v>0</v>
      </c>
      <c r="P4294" s="11">
        <f t="shared" si="471"/>
        <v>0</v>
      </c>
      <c r="Q4294" s="11">
        <f t="shared" si="472"/>
        <v>1</v>
      </c>
      <c r="R4294" s="11">
        <f t="shared" si="473"/>
        <v>0</v>
      </c>
      <c r="S4294" s="11">
        <f t="shared" si="474"/>
        <v>0</v>
      </c>
      <c r="T4294" s="9">
        <f t="shared" si="475"/>
        <v>0</v>
      </c>
    </row>
    <row r="4295" spans="1:20" ht="15" customHeight="1" x14ac:dyDescent="0.75">
      <c r="A4295" s="10">
        <v>0</v>
      </c>
      <c r="B4295" s="11">
        <v>22400</v>
      </c>
      <c r="C4295" s="11">
        <v>72866</v>
      </c>
      <c r="D4295" s="11">
        <v>95734</v>
      </c>
      <c r="E4295" s="11">
        <v>5</v>
      </c>
      <c r="F4295" s="11">
        <v>0</v>
      </c>
      <c r="G4295" s="11">
        <v>0</v>
      </c>
      <c r="H4295" s="11">
        <v>75.955735269000002</v>
      </c>
      <c r="I4295" s="11">
        <v>7</v>
      </c>
      <c r="J4295" s="11">
        <v>23</v>
      </c>
      <c r="K4295" s="11">
        <v>37.507223889999999</v>
      </c>
      <c r="L4295" s="11" t="s">
        <v>20</v>
      </c>
      <c r="M4295" s="11" t="s">
        <v>17</v>
      </c>
      <c r="N4295" s="11">
        <f t="shared" si="469"/>
        <v>0</v>
      </c>
      <c r="O4295" s="11">
        <f t="shared" si="470"/>
        <v>1</v>
      </c>
      <c r="P4295" s="11">
        <f t="shared" si="471"/>
        <v>0</v>
      </c>
      <c r="Q4295" s="11">
        <f t="shared" si="472"/>
        <v>0</v>
      </c>
      <c r="R4295" s="11">
        <f t="shared" si="473"/>
        <v>0</v>
      </c>
      <c r="S4295" s="11">
        <f t="shared" si="474"/>
        <v>0</v>
      </c>
      <c r="T4295" s="9">
        <f t="shared" si="475"/>
        <v>0</v>
      </c>
    </row>
    <row r="4296" spans="1:20" ht="15" customHeight="1" x14ac:dyDescent="0.75">
      <c r="A4296" s="10">
        <v>0</v>
      </c>
      <c r="B4296" s="11">
        <v>22400</v>
      </c>
      <c r="C4296" s="11">
        <v>127967</v>
      </c>
      <c r="D4296" s="11">
        <v>167764</v>
      </c>
      <c r="E4296" s="11">
        <v>1</v>
      </c>
      <c r="F4296" s="11"/>
      <c r="G4296" s="11">
        <v>0</v>
      </c>
      <c r="H4296" s="11">
        <v>377.86498468000002</v>
      </c>
      <c r="I4296" s="11"/>
      <c r="J4296" s="11">
        <v>52</v>
      </c>
      <c r="K4296" s="11">
        <v>36.438724078</v>
      </c>
      <c r="L4296" s="11" t="s">
        <v>20</v>
      </c>
      <c r="M4296" s="11" t="s">
        <v>15</v>
      </c>
      <c r="N4296" s="11">
        <f t="shared" si="469"/>
        <v>0</v>
      </c>
      <c r="O4296" s="11">
        <f t="shared" si="470"/>
        <v>0</v>
      </c>
      <c r="P4296" s="11">
        <f t="shared" si="471"/>
        <v>0</v>
      </c>
      <c r="Q4296" s="11">
        <f t="shared" si="472"/>
        <v>1</v>
      </c>
      <c r="R4296" s="11">
        <f t="shared" si="473"/>
        <v>0</v>
      </c>
      <c r="S4296" s="11">
        <f t="shared" si="474"/>
        <v>0</v>
      </c>
      <c r="T4296" s="9">
        <f t="shared" si="475"/>
        <v>0</v>
      </c>
    </row>
    <row r="4297" spans="1:20" ht="15" customHeight="1" x14ac:dyDescent="0.75">
      <c r="A4297" s="10">
        <v>0</v>
      </c>
      <c r="B4297" s="11">
        <v>22400</v>
      </c>
      <c r="C4297" s="11">
        <v>130184</v>
      </c>
      <c r="D4297" s="11">
        <v>164189</v>
      </c>
      <c r="E4297" s="11">
        <v>6</v>
      </c>
      <c r="F4297" s="11">
        <v>0</v>
      </c>
      <c r="G4297" s="11">
        <v>0</v>
      </c>
      <c r="H4297" s="11">
        <v>173.64133881000001</v>
      </c>
      <c r="I4297" s="11">
        <v>0</v>
      </c>
      <c r="J4297" s="11">
        <v>39</v>
      </c>
      <c r="K4297" s="11">
        <v>19.640667266000001</v>
      </c>
      <c r="L4297" s="11" t="s">
        <v>20</v>
      </c>
      <c r="M4297" s="11" t="s">
        <v>18</v>
      </c>
      <c r="N4297" s="11">
        <f t="shared" si="469"/>
        <v>0</v>
      </c>
      <c r="O4297" s="11">
        <f t="shared" si="470"/>
        <v>0</v>
      </c>
      <c r="P4297" s="11">
        <f t="shared" si="471"/>
        <v>0</v>
      </c>
      <c r="Q4297" s="11">
        <f t="shared" si="472"/>
        <v>0</v>
      </c>
      <c r="R4297" s="11">
        <f t="shared" si="473"/>
        <v>0</v>
      </c>
      <c r="S4297" s="11">
        <f t="shared" si="474"/>
        <v>1</v>
      </c>
      <c r="T4297" s="9">
        <f t="shared" si="475"/>
        <v>0</v>
      </c>
    </row>
    <row r="4298" spans="1:20" ht="15" customHeight="1" x14ac:dyDescent="0.75">
      <c r="A4298" s="10">
        <v>0</v>
      </c>
      <c r="B4298" s="11">
        <v>22400</v>
      </c>
      <c r="C4298" s="11">
        <v>93140</v>
      </c>
      <c r="D4298" s="11">
        <v>120977</v>
      </c>
      <c r="E4298" s="11">
        <v>23</v>
      </c>
      <c r="F4298" s="11">
        <v>0</v>
      </c>
      <c r="G4298" s="11">
        <v>0</v>
      </c>
      <c r="H4298" s="11">
        <v>232.85548365</v>
      </c>
      <c r="I4298" s="11">
        <v>0</v>
      </c>
      <c r="J4298" s="11">
        <v>27</v>
      </c>
      <c r="K4298" s="11">
        <v>39.744314309000004</v>
      </c>
      <c r="L4298" s="11" t="s">
        <v>20</v>
      </c>
      <c r="M4298" s="11" t="s">
        <v>14</v>
      </c>
      <c r="N4298" s="11">
        <f t="shared" si="469"/>
        <v>0</v>
      </c>
      <c r="O4298" s="11">
        <f t="shared" si="470"/>
        <v>0</v>
      </c>
      <c r="P4298" s="11">
        <f t="shared" si="471"/>
        <v>1</v>
      </c>
      <c r="Q4298" s="11">
        <f t="shared" si="472"/>
        <v>0</v>
      </c>
      <c r="R4298" s="11">
        <f t="shared" si="473"/>
        <v>0</v>
      </c>
      <c r="S4298" s="11">
        <f t="shared" si="474"/>
        <v>0</v>
      </c>
      <c r="T4298" s="9">
        <f t="shared" si="475"/>
        <v>0</v>
      </c>
    </row>
    <row r="4299" spans="1:20" ht="15" customHeight="1" x14ac:dyDescent="0.75">
      <c r="A4299" s="10">
        <v>0</v>
      </c>
      <c r="B4299" s="11">
        <v>22400</v>
      </c>
      <c r="C4299" s="11">
        <v>40605</v>
      </c>
      <c r="D4299" s="11">
        <v>76986</v>
      </c>
      <c r="E4299" s="11">
        <v>9</v>
      </c>
      <c r="F4299" s="11">
        <v>0</v>
      </c>
      <c r="G4299" s="11">
        <v>0</v>
      </c>
      <c r="H4299" s="11">
        <v>276.27591395000002</v>
      </c>
      <c r="I4299" s="11">
        <v>0</v>
      </c>
      <c r="J4299" s="11">
        <v>19</v>
      </c>
      <c r="K4299" s="11">
        <v>39.730192795999997</v>
      </c>
      <c r="L4299" s="11" t="s">
        <v>20</v>
      </c>
      <c r="M4299" s="11" t="s">
        <v>18</v>
      </c>
      <c r="N4299" s="11">
        <f t="shared" si="469"/>
        <v>0</v>
      </c>
      <c r="O4299" s="11">
        <f t="shared" si="470"/>
        <v>0</v>
      </c>
      <c r="P4299" s="11">
        <f t="shared" si="471"/>
        <v>0</v>
      </c>
      <c r="Q4299" s="11">
        <f t="shared" si="472"/>
        <v>0</v>
      </c>
      <c r="R4299" s="11">
        <f t="shared" si="473"/>
        <v>0</v>
      </c>
      <c r="S4299" s="11">
        <f t="shared" si="474"/>
        <v>1</v>
      </c>
      <c r="T4299" s="9">
        <f t="shared" si="475"/>
        <v>0</v>
      </c>
    </row>
    <row r="4300" spans="1:20" ht="15" customHeight="1" x14ac:dyDescent="0.75">
      <c r="A4300" s="10">
        <v>0</v>
      </c>
      <c r="B4300" s="11">
        <v>22400</v>
      </c>
      <c r="C4300" s="11">
        <v>80226</v>
      </c>
      <c r="D4300" s="11">
        <v>111307</v>
      </c>
      <c r="E4300" s="11"/>
      <c r="F4300" s="11">
        <v>0</v>
      </c>
      <c r="G4300" s="11">
        <v>0</v>
      </c>
      <c r="H4300" s="11">
        <v>186.63111180000001</v>
      </c>
      <c r="I4300" s="11">
        <v>1</v>
      </c>
      <c r="J4300" s="11">
        <v>24</v>
      </c>
      <c r="K4300" s="11">
        <v>38.936175687000002</v>
      </c>
      <c r="L4300" s="11" t="s">
        <v>20</v>
      </c>
      <c r="M4300" s="11" t="s">
        <v>14</v>
      </c>
      <c r="N4300" s="11">
        <f t="shared" si="469"/>
        <v>0</v>
      </c>
      <c r="O4300" s="11">
        <f t="shared" si="470"/>
        <v>0</v>
      </c>
      <c r="P4300" s="11">
        <f t="shared" si="471"/>
        <v>1</v>
      </c>
      <c r="Q4300" s="11">
        <f t="shared" si="472"/>
        <v>0</v>
      </c>
      <c r="R4300" s="11">
        <f t="shared" si="473"/>
        <v>0</v>
      </c>
      <c r="S4300" s="11">
        <f t="shared" si="474"/>
        <v>0</v>
      </c>
      <c r="T4300" s="9">
        <f t="shared" si="475"/>
        <v>0</v>
      </c>
    </row>
    <row r="4301" spans="1:20" ht="15" customHeight="1" x14ac:dyDescent="0.75">
      <c r="A4301" s="10">
        <v>0</v>
      </c>
      <c r="B4301" s="11">
        <v>22400</v>
      </c>
      <c r="C4301" s="11">
        <v>89985</v>
      </c>
      <c r="D4301" s="11">
        <v>121601</v>
      </c>
      <c r="E4301" s="11">
        <v>11</v>
      </c>
      <c r="F4301" s="11">
        <v>0</v>
      </c>
      <c r="G4301" s="11">
        <v>0</v>
      </c>
      <c r="H4301" s="11">
        <v>111.98242007</v>
      </c>
      <c r="I4301" s="11">
        <v>2</v>
      </c>
      <c r="J4301" s="11">
        <v>24</v>
      </c>
      <c r="K4301" s="11">
        <v>30.991174102999999</v>
      </c>
      <c r="L4301" s="11" t="s">
        <v>13</v>
      </c>
      <c r="M4301" s="11" t="s">
        <v>17</v>
      </c>
      <c r="N4301" s="11">
        <f t="shared" si="469"/>
        <v>1</v>
      </c>
      <c r="O4301" s="11">
        <f t="shared" si="470"/>
        <v>1</v>
      </c>
      <c r="P4301" s="11">
        <f t="shared" si="471"/>
        <v>0</v>
      </c>
      <c r="Q4301" s="11">
        <f t="shared" si="472"/>
        <v>0</v>
      </c>
      <c r="R4301" s="11">
        <f t="shared" si="473"/>
        <v>0</v>
      </c>
      <c r="S4301" s="11">
        <f t="shared" si="474"/>
        <v>0</v>
      </c>
      <c r="T4301" s="9">
        <f t="shared" si="475"/>
        <v>111.98242007</v>
      </c>
    </row>
    <row r="4302" spans="1:20" ht="15" customHeight="1" x14ac:dyDescent="0.75">
      <c r="A4302" s="10">
        <v>0</v>
      </c>
      <c r="B4302" s="11">
        <v>22400</v>
      </c>
      <c r="C4302" s="11">
        <v>71051</v>
      </c>
      <c r="D4302" s="11">
        <v>102374</v>
      </c>
      <c r="E4302" s="11">
        <v>14</v>
      </c>
      <c r="F4302" s="11">
        <v>0</v>
      </c>
      <c r="G4302" s="11">
        <v>0</v>
      </c>
      <c r="H4302" s="11">
        <v>137.18965560000001</v>
      </c>
      <c r="I4302" s="11">
        <v>0</v>
      </c>
      <c r="J4302" s="11">
        <v>14</v>
      </c>
      <c r="K4302" s="11">
        <v>36.122068493</v>
      </c>
      <c r="L4302" s="11" t="s">
        <v>13</v>
      </c>
      <c r="M4302" s="11" t="s">
        <v>15</v>
      </c>
      <c r="N4302" s="11">
        <f t="shared" si="469"/>
        <v>1</v>
      </c>
      <c r="O4302" s="11">
        <f t="shared" si="470"/>
        <v>0</v>
      </c>
      <c r="P4302" s="11">
        <f t="shared" si="471"/>
        <v>0</v>
      </c>
      <c r="Q4302" s="11">
        <f t="shared" si="472"/>
        <v>1</v>
      </c>
      <c r="R4302" s="11">
        <f t="shared" si="473"/>
        <v>0</v>
      </c>
      <c r="S4302" s="11">
        <f t="shared" si="474"/>
        <v>0</v>
      </c>
      <c r="T4302" s="9">
        <f t="shared" si="475"/>
        <v>137.18965560000001</v>
      </c>
    </row>
    <row r="4303" spans="1:20" ht="15" customHeight="1" x14ac:dyDescent="0.75">
      <c r="A4303" s="10">
        <v>1</v>
      </c>
      <c r="B4303" s="11">
        <v>22400</v>
      </c>
      <c r="C4303" s="11">
        <v>51470</v>
      </c>
      <c r="D4303" s="11">
        <v>68139</v>
      </c>
      <c r="E4303" s="11">
        <v>9</v>
      </c>
      <c r="F4303" s="11">
        <v>0</v>
      </c>
      <c r="G4303" s="11">
        <v>0</v>
      </c>
      <c r="H4303" s="11">
        <v>31.168696010000001</v>
      </c>
      <c r="I4303" s="11">
        <v>2</v>
      </c>
      <c r="J4303" s="11">
        <v>8</v>
      </c>
      <c r="K4303" s="11">
        <v>37.952179905999998</v>
      </c>
      <c r="L4303" s="11" t="s">
        <v>20</v>
      </c>
      <c r="M4303" s="11" t="s">
        <v>17</v>
      </c>
      <c r="N4303" s="11">
        <f t="shared" si="469"/>
        <v>0</v>
      </c>
      <c r="O4303" s="11">
        <f t="shared" si="470"/>
        <v>1</v>
      </c>
      <c r="P4303" s="11">
        <f t="shared" si="471"/>
        <v>0</v>
      </c>
      <c r="Q4303" s="11">
        <f t="shared" si="472"/>
        <v>0</v>
      </c>
      <c r="R4303" s="11">
        <f t="shared" si="473"/>
        <v>0</v>
      </c>
      <c r="S4303" s="11">
        <f t="shared" si="474"/>
        <v>0</v>
      </c>
      <c r="T4303" s="9">
        <f t="shared" si="475"/>
        <v>0</v>
      </c>
    </row>
    <row r="4304" spans="1:20" ht="15" customHeight="1" x14ac:dyDescent="0.75">
      <c r="A4304" s="10">
        <v>0</v>
      </c>
      <c r="B4304" s="11">
        <v>22400</v>
      </c>
      <c r="C4304" s="11">
        <v>62354</v>
      </c>
      <c r="D4304" s="11">
        <v>88287</v>
      </c>
      <c r="E4304" s="11">
        <v>3</v>
      </c>
      <c r="F4304" s="11"/>
      <c r="G4304" s="11"/>
      <c r="H4304" s="11">
        <v>163.05640935</v>
      </c>
      <c r="I4304" s="11"/>
      <c r="J4304" s="11">
        <v>16</v>
      </c>
      <c r="K4304" s="11">
        <v>37.171395539000002</v>
      </c>
      <c r="L4304" s="11" t="s">
        <v>20</v>
      </c>
      <c r="M4304" s="11" t="s">
        <v>15</v>
      </c>
      <c r="N4304" s="11">
        <f t="shared" si="469"/>
        <v>0</v>
      </c>
      <c r="O4304" s="11">
        <f t="shared" si="470"/>
        <v>0</v>
      </c>
      <c r="P4304" s="11">
        <f t="shared" si="471"/>
        <v>0</v>
      </c>
      <c r="Q4304" s="11">
        <f t="shared" si="472"/>
        <v>1</v>
      </c>
      <c r="R4304" s="11">
        <f t="shared" si="473"/>
        <v>0</v>
      </c>
      <c r="S4304" s="11">
        <f t="shared" si="474"/>
        <v>0</v>
      </c>
      <c r="T4304" s="9">
        <f t="shared" si="475"/>
        <v>0</v>
      </c>
    </row>
    <row r="4305" spans="1:20" ht="15" customHeight="1" x14ac:dyDescent="0.75">
      <c r="A4305" s="10">
        <v>0</v>
      </c>
      <c r="B4305" s="11">
        <v>22400</v>
      </c>
      <c r="C4305" s="11">
        <v>69774</v>
      </c>
      <c r="D4305" s="11">
        <v>107601</v>
      </c>
      <c r="E4305" s="11">
        <v>2</v>
      </c>
      <c r="F4305" s="11"/>
      <c r="G4305" s="11"/>
      <c r="H4305" s="11">
        <v>248.39323687999999</v>
      </c>
      <c r="I4305" s="11">
        <v>5</v>
      </c>
      <c r="J4305" s="11">
        <v>23</v>
      </c>
      <c r="K4305" s="11">
        <v>40.962995120999999</v>
      </c>
      <c r="L4305" s="11" t="s">
        <v>20</v>
      </c>
      <c r="M4305" s="11" t="s">
        <v>17</v>
      </c>
      <c r="N4305" s="11">
        <f t="shared" si="469"/>
        <v>0</v>
      </c>
      <c r="O4305" s="11">
        <f t="shared" si="470"/>
        <v>1</v>
      </c>
      <c r="P4305" s="11">
        <f t="shared" si="471"/>
        <v>0</v>
      </c>
      <c r="Q4305" s="11">
        <f t="shared" si="472"/>
        <v>0</v>
      </c>
      <c r="R4305" s="11">
        <f t="shared" si="473"/>
        <v>0</v>
      </c>
      <c r="S4305" s="11">
        <f t="shared" si="474"/>
        <v>0</v>
      </c>
      <c r="T4305" s="9">
        <f t="shared" si="475"/>
        <v>0</v>
      </c>
    </row>
    <row r="4306" spans="1:20" ht="15" customHeight="1" x14ac:dyDescent="0.75">
      <c r="A4306" s="10">
        <v>1</v>
      </c>
      <c r="B4306" s="11">
        <v>22400</v>
      </c>
      <c r="C4306" s="11">
        <v>15765</v>
      </c>
      <c r="D4306" s="11">
        <v>40456</v>
      </c>
      <c r="E4306" s="11">
        <v>0</v>
      </c>
      <c r="F4306" s="11">
        <v>1</v>
      </c>
      <c r="G4306" s="11">
        <v>3</v>
      </c>
      <c r="H4306" s="11">
        <v>117.66666667</v>
      </c>
      <c r="I4306" s="11">
        <v>0</v>
      </c>
      <c r="J4306" s="11">
        <v>12</v>
      </c>
      <c r="K4306" s="11"/>
      <c r="L4306" s="11" t="s">
        <v>13</v>
      </c>
      <c r="M4306" s="11" t="s">
        <v>14</v>
      </c>
      <c r="N4306" s="11">
        <f t="shared" si="469"/>
        <v>1</v>
      </c>
      <c r="O4306" s="11">
        <f t="shared" si="470"/>
        <v>0</v>
      </c>
      <c r="P4306" s="11">
        <f t="shared" si="471"/>
        <v>1</v>
      </c>
      <c r="Q4306" s="11">
        <f t="shared" si="472"/>
        <v>0</v>
      </c>
      <c r="R4306" s="11">
        <f t="shared" si="473"/>
        <v>0</v>
      </c>
      <c r="S4306" s="11">
        <f t="shared" si="474"/>
        <v>0</v>
      </c>
      <c r="T4306" s="9">
        <f t="shared" si="475"/>
        <v>117.66666667</v>
      </c>
    </row>
    <row r="4307" spans="1:20" ht="15" customHeight="1" x14ac:dyDescent="0.75">
      <c r="A4307" s="10">
        <v>0</v>
      </c>
      <c r="B4307" s="11">
        <v>22400</v>
      </c>
      <c r="C4307" s="11">
        <v>95539</v>
      </c>
      <c r="D4307" s="11">
        <v>124566</v>
      </c>
      <c r="E4307" s="11">
        <v>9</v>
      </c>
      <c r="F4307" s="11">
        <v>0</v>
      </c>
      <c r="G4307" s="11">
        <v>0</v>
      </c>
      <c r="H4307" s="11">
        <v>140.69550244000001</v>
      </c>
      <c r="I4307" s="11">
        <v>1</v>
      </c>
      <c r="J4307" s="11">
        <v>24</v>
      </c>
      <c r="K4307" s="11">
        <v>31.869810409999999</v>
      </c>
      <c r="L4307" s="11" t="s">
        <v>13</v>
      </c>
      <c r="M4307" s="11" t="s">
        <v>17</v>
      </c>
      <c r="N4307" s="11">
        <f t="shared" si="469"/>
        <v>1</v>
      </c>
      <c r="O4307" s="11">
        <f t="shared" si="470"/>
        <v>1</v>
      </c>
      <c r="P4307" s="11">
        <f t="shared" si="471"/>
        <v>0</v>
      </c>
      <c r="Q4307" s="11">
        <f t="shared" si="472"/>
        <v>0</v>
      </c>
      <c r="R4307" s="11">
        <f t="shared" si="473"/>
        <v>0</v>
      </c>
      <c r="S4307" s="11">
        <f t="shared" si="474"/>
        <v>0</v>
      </c>
      <c r="T4307" s="9">
        <f t="shared" si="475"/>
        <v>140.69550244000001</v>
      </c>
    </row>
    <row r="4308" spans="1:20" ht="15" customHeight="1" x14ac:dyDescent="0.75">
      <c r="A4308" s="10">
        <v>1</v>
      </c>
      <c r="B4308" s="11">
        <v>22400</v>
      </c>
      <c r="C4308" s="11">
        <v>25585</v>
      </c>
      <c r="D4308" s="11">
        <v>54049</v>
      </c>
      <c r="E4308" s="11">
        <v>20</v>
      </c>
      <c r="F4308" s="11">
        <v>0</v>
      </c>
      <c r="G4308" s="11">
        <v>0</v>
      </c>
      <c r="H4308" s="11">
        <v>251.35800302000001</v>
      </c>
      <c r="I4308" s="11">
        <v>0</v>
      </c>
      <c r="J4308" s="11">
        <v>19</v>
      </c>
      <c r="K4308" s="11">
        <v>25.202706374000002</v>
      </c>
      <c r="L4308" s="11"/>
      <c r="M4308" s="11" t="s">
        <v>18</v>
      </c>
      <c r="N4308" s="11">
        <f t="shared" si="469"/>
        <v>0</v>
      </c>
      <c r="O4308" s="11">
        <f t="shared" si="470"/>
        <v>0</v>
      </c>
      <c r="P4308" s="11">
        <f t="shared" si="471"/>
        <v>0</v>
      </c>
      <c r="Q4308" s="11">
        <f t="shared" si="472"/>
        <v>0</v>
      </c>
      <c r="R4308" s="11">
        <f t="shared" si="473"/>
        <v>0</v>
      </c>
      <c r="S4308" s="11">
        <f t="shared" si="474"/>
        <v>1</v>
      </c>
      <c r="T4308" s="9">
        <f t="shared" si="475"/>
        <v>0</v>
      </c>
    </row>
    <row r="4309" spans="1:20" ht="15" customHeight="1" x14ac:dyDescent="0.75">
      <c r="A4309" s="10">
        <v>0</v>
      </c>
      <c r="B4309" s="11">
        <v>22400</v>
      </c>
      <c r="C4309" s="11">
        <v>91402</v>
      </c>
      <c r="D4309" s="11">
        <v>100845</v>
      </c>
      <c r="E4309" s="11">
        <v>2</v>
      </c>
      <c r="F4309" s="11">
        <v>1</v>
      </c>
      <c r="G4309" s="11">
        <v>0</v>
      </c>
      <c r="H4309" s="11">
        <v>132.21662180999999</v>
      </c>
      <c r="I4309" s="11">
        <v>0</v>
      </c>
      <c r="J4309" s="11">
        <v>20</v>
      </c>
      <c r="K4309" s="11">
        <v>35.682471229000001</v>
      </c>
      <c r="L4309" s="11" t="s">
        <v>20</v>
      </c>
      <c r="M4309" s="11" t="s">
        <v>18</v>
      </c>
      <c r="N4309" s="11">
        <f t="shared" si="469"/>
        <v>0</v>
      </c>
      <c r="O4309" s="11">
        <f t="shared" si="470"/>
        <v>0</v>
      </c>
      <c r="P4309" s="11">
        <f t="shared" si="471"/>
        <v>0</v>
      </c>
      <c r="Q4309" s="11">
        <f t="shared" si="472"/>
        <v>0</v>
      </c>
      <c r="R4309" s="11">
        <f t="shared" si="473"/>
        <v>0</v>
      </c>
      <c r="S4309" s="11">
        <f t="shared" si="474"/>
        <v>1</v>
      </c>
      <c r="T4309" s="9">
        <f t="shared" si="475"/>
        <v>0</v>
      </c>
    </row>
    <row r="4310" spans="1:20" ht="15" customHeight="1" x14ac:dyDescent="0.75">
      <c r="A4310" s="10">
        <v>1</v>
      </c>
      <c r="B4310" s="11">
        <v>22400</v>
      </c>
      <c r="C4310" s="11"/>
      <c r="D4310" s="11">
        <v>139654</v>
      </c>
      <c r="E4310" s="11">
        <v>10</v>
      </c>
      <c r="F4310" s="11"/>
      <c r="G4310" s="11"/>
      <c r="H4310" s="11"/>
      <c r="I4310" s="11"/>
      <c r="J4310" s="11"/>
      <c r="K4310" s="11">
        <v>35.236265234999998</v>
      </c>
      <c r="L4310" s="11" t="s">
        <v>20</v>
      </c>
      <c r="M4310" s="11" t="s">
        <v>15</v>
      </c>
      <c r="N4310" s="11">
        <f t="shared" si="469"/>
        <v>0</v>
      </c>
      <c r="O4310" s="11">
        <f t="shared" si="470"/>
        <v>0</v>
      </c>
      <c r="P4310" s="11">
        <f t="shared" si="471"/>
        <v>0</v>
      </c>
      <c r="Q4310" s="11">
        <f t="shared" si="472"/>
        <v>1</v>
      </c>
      <c r="R4310" s="11">
        <f t="shared" si="473"/>
        <v>0</v>
      </c>
      <c r="S4310" s="11">
        <f t="shared" si="474"/>
        <v>0</v>
      </c>
      <c r="T4310" s="9">
        <f t="shared" si="475"/>
        <v>0</v>
      </c>
    </row>
    <row r="4311" spans="1:20" ht="15" customHeight="1" x14ac:dyDescent="0.75">
      <c r="A4311" s="10">
        <v>0</v>
      </c>
      <c r="B4311" s="11">
        <v>22400</v>
      </c>
      <c r="C4311" s="11">
        <v>106561</v>
      </c>
      <c r="D4311" s="11">
        <v>157214</v>
      </c>
      <c r="E4311" s="11">
        <v>15</v>
      </c>
      <c r="F4311" s="11">
        <v>0</v>
      </c>
      <c r="G4311" s="11">
        <v>0</v>
      </c>
      <c r="H4311" s="11">
        <v>186.62809655999999</v>
      </c>
      <c r="I4311" s="11">
        <v>0</v>
      </c>
      <c r="J4311" s="11">
        <v>25</v>
      </c>
      <c r="K4311" s="11">
        <v>33.430637603999998</v>
      </c>
      <c r="L4311" s="11" t="s">
        <v>20</v>
      </c>
      <c r="M4311" s="11" t="s">
        <v>17</v>
      </c>
      <c r="N4311" s="11">
        <f t="shared" si="469"/>
        <v>0</v>
      </c>
      <c r="O4311" s="11">
        <f t="shared" si="470"/>
        <v>1</v>
      </c>
      <c r="P4311" s="11">
        <f t="shared" si="471"/>
        <v>0</v>
      </c>
      <c r="Q4311" s="11">
        <f t="shared" si="472"/>
        <v>0</v>
      </c>
      <c r="R4311" s="11">
        <f t="shared" si="473"/>
        <v>0</v>
      </c>
      <c r="S4311" s="11">
        <f t="shared" si="474"/>
        <v>0</v>
      </c>
      <c r="T4311" s="9">
        <f t="shared" si="475"/>
        <v>0</v>
      </c>
    </row>
    <row r="4312" spans="1:20" ht="15" customHeight="1" x14ac:dyDescent="0.75">
      <c r="A4312" s="10">
        <v>0</v>
      </c>
      <c r="B4312" s="11">
        <v>22400</v>
      </c>
      <c r="C4312" s="11">
        <v>79022</v>
      </c>
      <c r="D4312" s="11">
        <v>105086</v>
      </c>
      <c r="E4312" s="11"/>
      <c r="F4312" s="11">
        <v>0</v>
      </c>
      <c r="G4312" s="11">
        <v>0</v>
      </c>
      <c r="H4312" s="11">
        <v>179.45891702</v>
      </c>
      <c r="I4312" s="11">
        <v>2</v>
      </c>
      <c r="J4312" s="11">
        <v>25</v>
      </c>
      <c r="K4312" s="11">
        <v>38.306398215000002</v>
      </c>
      <c r="L4312" s="11" t="s">
        <v>20</v>
      </c>
      <c r="M4312" s="11" t="s">
        <v>14</v>
      </c>
      <c r="N4312" s="11">
        <f t="shared" si="469"/>
        <v>0</v>
      </c>
      <c r="O4312" s="11">
        <f t="shared" si="470"/>
        <v>0</v>
      </c>
      <c r="P4312" s="11">
        <f t="shared" si="471"/>
        <v>1</v>
      </c>
      <c r="Q4312" s="11">
        <f t="shared" si="472"/>
        <v>0</v>
      </c>
      <c r="R4312" s="11">
        <f t="shared" si="473"/>
        <v>0</v>
      </c>
      <c r="S4312" s="11">
        <f t="shared" si="474"/>
        <v>0</v>
      </c>
      <c r="T4312" s="9">
        <f t="shared" si="475"/>
        <v>0</v>
      </c>
    </row>
    <row r="4313" spans="1:20" ht="15" customHeight="1" x14ac:dyDescent="0.75">
      <c r="A4313" s="10">
        <v>0</v>
      </c>
      <c r="B4313" s="11">
        <v>22400</v>
      </c>
      <c r="C4313" s="11">
        <v>16630</v>
      </c>
      <c r="D4313" s="11">
        <v>56824</v>
      </c>
      <c r="E4313" s="11">
        <v>25</v>
      </c>
      <c r="F4313" s="11">
        <v>0</v>
      </c>
      <c r="G4313" s="11">
        <v>1</v>
      </c>
      <c r="H4313" s="11">
        <v>199.73846459999999</v>
      </c>
      <c r="I4313" s="11">
        <v>0</v>
      </c>
      <c r="J4313" s="11">
        <v>24</v>
      </c>
      <c r="K4313" s="11">
        <v>27.027787429</v>
      </c>
      <c r="L4313" s="11" t="s">
        <v>20</v>
      </c>
      <c r="M4313" s="11" t="s">
        <v>14</v>
      </c>
      <c r="N4313" s="11">
        <f t="shared" si="469"/>
        <v>0</v>
      </c>
      <c r="O4313" s="11">
        <f t="shared" si="470"/>
        <v>0</v>
      </c>
      <c r="P4313" s="11">
        <f t="shared" si="471"/>
        <v>1</v>
      </c>
      <c r="Q4313" s="11">
        <f t="shared" si="472"/>
        <v>0</v>
      </c>
      <c r="R4313" s="11">
        <f t="shared" si="473"/>
        <v>0</v>
      </c>
      <c r="S4313" s="11">
        <f t="shared" si="474"/>
        <v>0</v>
      </c>
      <c r="T4313" s="9">
        <f t="shared" si="475"/>
        <v>0</v>
      </c>
    </row>
    <row r="4314" spans="1:20" ht="15" customHeight="1" x14ac:dyDescent="0.75">
      <c r="A4314" s="10">
        <v>0</v>
      </c>
      <c r="B4314" s="11">
        <v>22400</v>
      </c>
      <c r="C4314" s="11">
        <v>32665</v>
      </c>
      <c r="D4314" s="11">
        <v>56639</v>
      </c>
      <c r="E4314" s="11">
        <v>13</v>
      </c>
      <c r="F4314" s="11">
        <v>0</v>
      </c>
      <c r="G4314" s="11">
        <v>0</v>
      </c>
      <c r="H4314" s="11">
        <v>101.75835506999999</v>
      </c>
      <c r="I4314" s="11">
        <v>1</v>
      </c>
      <c r="J4314" s="11">
        <v>25</v>
      </c>
      <c r="K4314" s="11">
        <v>31.470031281000001</v>
      </c>
      <c r="L4314" s="11" t="s">
        <v>20</v>
      </c>
      <c r="M4314" s="11" t="s">
        <v>14</v>
      </c>
      <c r="N4314" s="11">
        <f t="shared" si="469"/>
        <v>0</v>
      </c>
      <c r="O4314" s="11">
        <f t="shared" si="470"/>
        <v>0</v>
      </c>
      <c r="P4314" s="11">
        <f t="shared" si="471"/>
        <v>1</v>
      </c>
      <c r="Q4314" s="11">
        <f t="shared" si="472"/>
        <v>0</v>
      </c>
      <c r="R4314" s="11">
        <f t="shared" si="473"/>
        <v>0</v>
      </c>
      <c r="S4314" s="11">
        <f t="shared" si="474"/>
        <v>0</v>
      </c>
      <c r="T4314" s="9">
        <f t="shared" si="475"/>
        <v>0</v>
      </c>
    </row>
    <row r="4315" spans="1:20" ht="15" customHeight="1" x14ac:dyDescent="0.75">
      <c r="A4315" s="10">
        <v>0</v>
      </c>
      <c r="B4315" s="11">
        <v>22400</v>
      </c>
      <c r="C4315" s="11">
        <v>47687</v>
      </c>
      <c r="D4315" s="11">
        <v>65704</v>
      </c>
      <c r="E4315" s="11">
        <v>6</v>
      </c>
      <c r="F4315" s="11">
        <v>0</v>
      </c>
      <c r="G4315" s="11">
        <v>0</v>
      </c>
      <c r="H4315" s="11">
        <v>174.55789705000001</v>
      </c>
      <c r="I4315" s="11">
        <v>2</v>
      </c>
      <c r="J4315" s="11">
        <v>27</v>
      </c>
      <c r="K4315" s="11">
        <v>36.219767832999999</v>
      </c>
      <c r="L4315" s="11" t="s">
        <v>20</v>
      </c>
      <c r="M4315" s="11" t="s">
        <v>15</v>
      </c>
      <c r="N4315" s="11">
        <f t="shared" si="469"/>
        <v>0</v>
      </c>
      <c r="O4315" s="11">
        <f t="shared" si="470"/>
        <v>0</v>
      </c>
      <c r="P4315" s="11">
        <f t="shared" si="471"/>
        <v>0</v>
      </c>
      <c r="Q4315" s="11">
        <f t="shared" si="472"/>
        <v>1</v>
      </c>
      <c r="R4315" s="11">
        <f t="shared" si="473"/>
        <v>0</v>
      </c>
      <c r="S4315" s="11">
        <f t="shared" si="474"/>
        <v>0</v>
      </c>
      <c r="T4315" s="9">
        <f t="shared" si="475"/>
        <v>0</v>
      </c>
    </row>
    <row r="4316" spans="1:20" ht="15" customHeight="1" x14ac:dyDescent="0.75">
      <c r="A4316" s="10">
        <v>0</v>
      </c>
      <c r="B4316" s="11">
        <v>22400</v>
      </c>
      <c r="C4316" s="11">
        <v>83990</v>
      </c>
      <c r="D4316" s="11">
        <v>111096</v>
      </c>
      <c r="E4316" s="11"/>
      <c r="F4316" s="11">
        <v>0</v>
      </c>
      <c r="G4316" s="11">
        <v>0</v>
      </c>
      <c r="H4316" s="11">
        <v>175.40893632999999</v>
      </c>
      <c r="I4316" s="11">
        <v>1</v>
      </c>
      <c r="J4316" s="11">
        <v>25</v>
      </c>
      <c r="K4316" s="11">
        <v>39.972731754999998</v>
      </c>
      <c r="L4316" s="11" t="s">
        <v>20</v>
      </c>
      <c r="M4316" s="11" t="s">
        <v>14</v>
      </c>
      <c r="N4316" s="11">
        <f t="shared" si="469"/>
        <v>0</v>
      </c>
      <c r="O4316" s="11">
        <f t="shared" si="470"/>
        <v>0</v>
      </c>
      <c r="P4316" s="11">
        <f t="shared" si="471"/>
        <v>1</v>
      </c>
      <c r="Q4316" s="11">
        <f t="shared" si="472"/>
        <v>0</v>
      </c>
      <c r="R4316" s="11">
        <f t="shared" si="473"/>
        <v>0</v>
      </c>
      <c r="S4316" s="11">
        <f t="shared" si="474"/>
        <v>0</v>
      </c>
      <c r="T4316" s="9">
        <f t="shared" si="475"/>
        <v>0</v>
      </c>
    </row>
    <row r="4317" spans="1:20" ht="15" customHeight="1" x14ac:dyDescent="0.75">
      <c r="A4317" s="10">
        <v>0</v>
      </c>
      <c r="B4317" s="11">
        <v>22400</v>
      </c>
      <c r="C4317" s="11">
        <v>37726</v>
      </c>
      <c r="D4317" s="11">
        <v>59799</v>
      </c>
      <c r="E4317" s="11"/>
      <c r="F4317" s="11">
        <v>0</v>
      </c>
      <c r="G4317" s="11">
        <v>0</v>
      </c>
      <c r="H4317" s="11">
        <v>219.48929846999999</v>
      </c>
      <c r="I4317" s="11">
        <v>0</v>
      </c>
      <c r="J4317" s="11">
        <v>12</v>
      </c>
      <c r="K4317" s="11">
        <v>41.149041230999998</v>
      </c>
      <c r="L4317" s="11" t="s">
        <v>20</v>
      </c>
      <c r="M4317" s="11" t="s">
        <v>14</v>
      </c>
      <c r="N4317" s="11">
        <f t="shared" si="469"/>
        <v>0</v>
      </c>
      <c r="O4317" s="11">
        <f t="shared" si="470"/>
        <v>0</v>
      </c>
      <c r="P4317" s="11">
        <f t="shared" si="471"/>
        <v>1</v>
      </c>
      <c r="Q4317" s="11">
        <f t="shared" si="472"/>
        <v>0</v>
      </c>
      <c r="R4317" s="11">
        <f t="shared" si="473"/>
        <v>0</v>
      </c>
      <c r="S4317" s="11">
        <f t="shared" si="474"/>
        <v>0</v>
      </c>
      <c r="T4317" s="9">
        <f t="shared" si="475"/>
        <v>0</v>
      </c>
    </row>
    <row r="4318" spans="1:20" ht="15" customHeight="1" x14ac:dyDescent="0.75">
      <c r="A4318" s="10">
        <v>0</v>
      </c>
      <c r="B4318" s="11">
        <v>22400</v>
      </c>
      <c r="C4318" s="11">
        <v>81617</v>
      </c>
      <c r="D4318" s="11">
        <v>125950</v>
      </c>
      <c r="E4318" s="11">
        <v>9</v>
      </c>
      <c r="F4318" s="11">
        <v>0</v>
      </c>
      <c r="G4318" s="11">
        <v>0</v>
      </c>
      <c r="H4318" s="11">
        <v>289.51969874000002</v>
      </c>
      <c r="I4318" s="11">
        <v>1</v>
      </c>
      <c r="J4318" s="11">
        <v>16</v>
      </c>
      <c r="K4318" s="11">
        <v>35.513658503999999</v>
      </c>
      <c r="L4318" s="11" t="s">
        <v>20</v>
      </c>
      <c r="M4318" s="11" t="s">
        <v>14</v>
      </c>
      <c r="N4318" s="11">
        <f t="shared" si="469"/>
        <v>0</v>
      </c>
      <c r="O4318" s="11">
        <f t="shared" si="470"/>
        <v>0</v>
      </c>
      <c r="P4318" s="11">
        <f t="shared" si="471"/>
        <v>1</v>
      </c>
      <c r="Q4318" s="11">
        <f t="shared" si="472"/>
        <v>0</v>
      </c>
      <c r="R4318" s="11">
        <f t="shared" si="473"/>
        <v>0</v>
      </c>
      <c r="S4318" s="11">
        <f t="shared" si="474"/>
        <v>0</v>
      </c>
      <c r="T4318" s="9">
        <f t="shared" si="475"/>
        <v>0</v>
      </c>
    </row>
    <row r="4319" spans="1:20" ht="15" customHeight="1" x14ac:dyDescent="0.75">
      <c r="A4319" s="10">
        <v>0</v>
      </c>
      <c r="B4319" s="11">
        <v>22400</v>
      </c>
      <c r="C4319" s="11">
        <v>71784</v>
      </c>
      <c r="D4319" s="11">
        <v>101695</v>
      </c>
      <c r="E4319" s="11"/>
      <c r="F4319" s="11">
        <v>2</v>
      </c>
      <c r="G4319" s="11">
        <v>1</v>
      </c>
      <c r="H4319" s="11">
        <v>239.90330403999999</v>
      </c>
      <c r="I4319" s="11">
        <v>2</v>
      </c>
      <c r="J4319" s="11">
        <v>14</v>
      </c>
      <c r="K4319" s="11">
        <v>42.816367563</v>
      </c>
      <c r="L4319" s="11" t="s">
        <v>20</v>
      </c>
      <c r="M4319" s="11" t="s">
        <v>14</v>
      </c>
      <c r="N4319" s="11">
        <f t="shared" si="469"/>
        <v>0</v>
      </c>
      <c r="O4319" s="11">
        <f t="shared" si="470"/>
        <v>0</v>
      </c>
      <c r="P4319" s="11">
        <f t="shared" si="471"/>
        <v>1</v>
      </c>
      <c r="Q4319" s="11">
        <f t="shared" si="472"/>
        <v>0</v>
      </c>
      <c r="R4319" s="11">
        <f t="shared" si="473"/>
        <v>0</v>
      </c>
      <c r="S4319" s="11">
        <f t="shared" si="474"/>
        <v>0</v>
      </c>
      <c r="T4319" s="9">
        <f t="shared" si="475"/>
        <v>0</v>
      </c>
    </row>
    <row r="4320" spans="1:20" ht="15" customHeight="1" x14ac:dyDescent="0.75">
      <c r="A4320" s="10">
        <v>0</v>
      </c>
      <c r="B4320" s="11">
        <v>22400</v>
      </c>
      <c r="C4320" s="11">
        <v>18371</v>
      </c>
      <c r="D4320" s="11">
        <v>38311</v>
      </c>
      <c r="E4320" s="11">
        <v>1</v>
      </c>
      <c r="F4320" s="11">
        <v>0</v>
      </c>
      <c r="G4320" s="11">
        <v>0</v>
      </c>
      <c r="H4320" s="11">
        <v>37.235000479</v>
      </c>
      <c r="I4320" s="11">
        <v>2</v>
      </c>
      <c r="J4320" s="11">
        <v>3</v>
      </c>
      <c r="K4320" s="11">
        <v>29.476003401</v>
      </c>
      <c r="L4320" s="11" t="s">
        <v>20</v>
      </c>
      <c r="M4320" s="11" t="s">
        <v>14</v>
      </c>
      <c r="N4320" s="11">
        <f t="shared" si="469"/>
        <v>0</v>
      </c>
      <c r="O4320" s="11">
        <f t="shared" si="470"/>
        <v>0</v>
      </c>
      <c r="P4320" s="11">
        <f t="shared" si="471"/>
        <v>1</v>
      </c>
      <c r="Q4320" s="11">
        <f t="shared" si="472"/>
        <v>0</v>
      </c>
      <c r="R4320" s="11">
        <f t="shared" si="473"/>
        <v>0</v>
      </c>
      <c r="S4320" s="11">
        <f t="shared" si="474"/>
        <v>0</v>
      </c>
      <c r="T4320" s="9">
        <f t="shared" si="475"/>
        <v>0</v>
      </c>
    </row>
    <row r="4321" spans="1:20" ht="15" customHeight="1" x14ac:dyDescent="0.75">
      <c r="A4321" s="10">
        <v>0</v>
      </c>
      <c r="B4321" s="11">
        <v>22500</v>
      </c>
      <c r="C4321" s="11">
        <v>44228</v>
      </c>
      <c r="D4321" s="11">
        <v>86872</v>
      </c>
      <c r="E4321" s="11">
        <v>24</v>
      </c>
      <c r="F4321" s="11">
        <v>0</v>
      </c>
      <c r="G4321" s="11">
        <v>0</v>
      </c>
      <c r="H4321" s="11">
        <v>256.28691888999998</v>
      </c>
      <c r="I4321" s="11">
        <v>1</v>
      </c>
      <c r="J4321" s="11">
        <v>6</v>
      </c>
      <c r="K4321" s="11">
        <v>26.853259022</v>
      </c>
      <c r="L4321" s="11" t="s">
        <v>13</v>
      </c>
      <c r="M4321" s="11" t="s">
        <v>14</v>
      </c>
      <c r="N4321" s="11">
        <f t="shared" si="469"/>
        <v>1</v>
      </c>
      <c r="O4321" s="11">
        <f t="shared" si="470"/>
        <v>0</v>
      </c>
      <c r="P4321" s="11">
        <f t="shared" si="471"/>
        <v>1</v>
      </c>
      <c r="Q4321" s="11">
        <f t="shared" si="472"/>
        <v>0</v>
      </c>
      <c r="R4321" s="11">
        <f t="shared" si="473"/>
        <v>0</v>
      </c>
      <c r="S4321" s="11">
        <f t="shared" si="474"/>
        <v>0</v>
      </c>
      <c r="T4321" s="9">
        <f t="shared" si="475"/>
        <v>256.28691888999998</v>
      </c>
    </row>
    <row r="4322" spans="1:20" ht="15" customHeight="1" x14ac:dyDescent="0.75">
      <c r="A4322" s="10">
        <v>0</v>
      </c>
      <c r="B4322" s="11">
        <v>22500</v>
      </c>
      <c r="C4322" s="11">
        <v>127709</v>
      </c>
      <c r="D4322" s="11">
        <v>167975</v>
      </c>
      <c r="E4322" s="11">
        <v>1</v>
      </c>
      <c r="F4322" s="11"/>
      <c r="G4322" s="11">
        <v>0</v>
      </c>
      <c r="H4322" s="11">
        <v>367.18951506000002</v>
      </c>
      <c r="I4322" s="11"/>
      <c r="J4322" s="11">
        <v>51</v>
      </c>
      <c r="K4322" s="11">
        <v>37.888049807999998</v>
      </c>
      <c r="L4322" s="11" t="s">
        <v>20</v>
      </c>
      <c r="M4322" s="11" t="s">
        <v>15</v>
      </c>
      <c r="N4322" s="11">
        <f t="shared" si="469"/>
        <v>0</v>
      </c>
      <c r="O4322" s="11">
        <f t="shared" si="470"/>
        <v>0</v>
      </c>
      <c r="P4322" s="11">
        <f t="shared" si="471"/>
        <v>0</v>
      </c>
      <c r="Q4322" s="11">
        <f t="shared" si="472"/>
        <v>1</v>
      </c>
      <c r="R4322" s="11">
        <f t="shared" si="473"/>
        <v>0</v>
      </c>
      <c r="S4322" s="11">
        <f t="shared" si="474"/>
        <v>0</v>
      </c>
      <c r="T4322" s="9">
        <f t="shared" si="475"/>
        <v>0</v>
      </c>
    </row>
    <row r="4323" spans="1:20" ht="15" customHeight="1" x14ac:dyDescent="0.75">
      <c r="A4323" s="10">
        <v>0</v>
      </c>
      <c r="B4323" s="11">
        <v>22500</v>
      </c>
      <c r="C4323" s="11"/>
      <c r="D4323" s="11">
        <v>143254</v>
      </c>
      <c r="E4323" s="11"/>
      <c r="F4323" s="11"/>
      <c r="G4323" s="11"/>
      <c r="H4323" s="11"/>
      <c r="I4323" s="11"/>
      <c r="J4323" s="11"/>
      <c r="K4323" s="11"/>
      <c r="L4323" s="11"/>
      <c r="M4323" s="11"/>
      <c r="N4323" s="11">
        <f t="shared" si="469"/>
        <v>0</v>
      </c>
      <c r="O4323" s="11">
        <f t="shared" si="470"/>
        <v>0</v>
      </c>
      <c r="P4323" s="11">
        <f t="shared" si="471"/>
        <v>0</v>
      </c>
      <c r="Q4323" s="11">
        <f t="shared" si="472"/>
        <v>0</v>
      </c>
      <c r="R4323" s="11">
        <f t="shared" si="473"/>
        <v>0</v>
      </c>
      <c r="S4323" s="11">
        <f t="shared" si="474"/>
        <v>0</v>
      </c>
      <c r="T4323" s="9">
        <f t="shared" si="475"/>
        <v>0</v>
      </c>
    </row>
    <row r="4324" spans="1:20" ht="15" customHeight="1" x14ac:dyDescent="0.75">
      <c r="A4324" s="10">
        <v>0</v>
      </c>
      <c r="B4324" s="11">
        <v>22500</v>
      </c>
      <c r="C4324" s="11">
        <v>62137</v>
      </c>
      <c r="D4324" s="11">
        <v>95708</v>
      </c>
      <c r="E4324" s="11">
        <v>4</v>
      </c>
      <c r="F4324" s="11"/>
      <c r="G4324" s="11"/>
      <c r="H4324" s="11">
        <v>187.16614885999999</v>
      </c>
      <c r="I4324" s="11"/>
      <c r="J4324" s="11">
        <v>16</v>
      </c>
      <c r="K4324" s="11">
        <v>37.460417567</v>
      </c>
      <c r="L4324" s="11" t="s">
        <v>20</v>
      </c>
      <c r="M4324" s="11" t="s">
        <v>15</v>
      </c>
      <c r="N4324" s="11">
        <f t="shared" si="469"/>
        <v>0</v>
      </c>
      <c r="O4324" s="11">
        <f t="shared" si="470"/>
        <v>0</v>
      </c>
      <c r="P4324" s="11">
        <f t="shared" si="471"/>
        <v>0</v>
      </c>
      <c r="Q4324" s="11">
        <f t="shared" si="472"/>
        <v>1</v>
      </c>
      <c r="R4324" s="11">
        <f t="shared" si="473"/>
        <v>0</v>
      </c>
      <c r="S4324" s="11">
        <f t="shared" si="474"/>
        <v>0</v>
      </c>
      <c r="T4324" s="9">
        <f t="shared" si="475"/>
        <v>0</v>
      </c>
    </row>
    <row r="4325" spans="1:20" ht="15" customHeight="1" x14ac:dyDescent="0.75">
      <c r="A4325" s="10">
        <v>0</v>
      </c>
      <c r="B4325" s="11">
        <v>22500</v>
      </c>
      <c r="C4325" s="11">
        <v>52000</v>
      </c>
      <c r="D4325" s="11">
        <v>87250</v>
      </c>
      <c r="E4325" s="11">
        <v>7</v>
      </c>
      <c r="F4325" s="11">
        <v>0</v>
      </c>
      <c r="G4325" s="11">
        <v>0</v>
      </c>
      <c r="H4325" s="11">
        <v>232.33333332999999</v>
      </c>
      <c r="I4325" s="11">
        <v>1</v>
      </c>
      <c r="J4325" s="11">
        <v>20</v>
      </c>
      <c r="K4325" s="11"/>
      <c r="L4325" s="11" t="s">
        <v>20</v>
      </c>
      <c r="M4325" s="11" t="s">
        <v>14</v>
      </c>
      <c r="N4325" s="11">
        <f t="shared" si="469"/>
        <v>0</v>
      </c>
      <c r="O4325" s="11">
        <f t="shared" si="470"/>
        <v>0</v>
      </c>
      <c r="P4325" s="11">
        <f t="shared" si="471"/>
        <v>1</v>
      </c>
      <c r="Q4325" s="11">
        <f t="shared" si="472"/>
        <v>0</v>
      </c>
      <c r="R4325" s="11">
        <f t="shared" si="473"/>
        <v>0</v>
      </c>
      <c r="S4325" s="11">
        <f t="shared" si="474"/>
        <v>0</v>
      </c>
      <c r="T4325" s="9">
        <f t="shared" si="475"/>
        <v>0</v>
      </c>
    </row>
    <row r="4326" spans="1:20" ht="15" customHeight="1" x14ac:dyDescent="0.75">
      <c r="A4326" s="10">
        <v>0</v>
      </c>
      <c r="B4326" s="11">
        <v>22500</v>
      </c>
      <c r="C4326" s="11"/>
      <c r="D4326" s="11">
        <v>42800</v>
      </c>
      <c r="E4326" s="11"/>
      <c r="F4326" s="11"/>
      <c r="G4326" s="11"/>
      <c r="H4326" s="11">
        <v>89.3</v>
      </c>
      <c r="I4326" s="11"/>
      <c r="J4326" s="11">
        <v>13</v>
      </c>
      <c r="K4326" s="11"/>
      <c r="L4326" s="11" t="s">
        <v>20</v>
      </c>
      <c r="M4326" s="11" t="s">
        <v>14</v>
      </c>
      <c r="N4326" s="11">
        <f t="shared" si="469"/>
        <v>0</v>
      </c>
      <c r="O4326" s="11">
        <f t="shared" si="470"/>
        <v>0</v>
      </c>
      <c r="P4326" s="11">
        <f t="shared" si="471"/>
        <v>1</v>
      </c>
      <c r="Q4326" s="11">
        <f t="shared" si="472"/>
        <v>0</v>
      </c>
      <c r="R4326" s="11">
        <f t="shared" si="473"/>
        <v>0</v>
      </c>
      <c r="S4326" s="11">
        <f t="shared" si="474"/>
        <v>0</v>
      </c>
      <c r="T4326" s="9">
        <f t="shared" si="475"/>
        <v>0</v>
      </c>
    </row>
    <row r="4327" spans="1:20" ht="15" customHeight="1" x14ac:dyDescent="0.75">
      <c r="A4327" s="10">
        <v>1</v>
      </c>
      <c r="B4327" s="11">
        <v>22500</v>
      </c>
      <c r="C4327" s="11">
        <v>60700</v>
      </c>
      <c r="D4327" s="11">
        <v>91000</v>
      </c>
      <c r="E4327" s="11">
        <v>13</v>
      </c>
      <c r="F4327" s="11">
        <v>0</v>
      </c>
      <c r="G4327" s="11">
        <v>0</v>
      </c>
      <c r="H4327" s="11">
        <v>145.06666666999999</v>
      </c>
      <c r="I4327" s="11">
        <v>6</v>
      </c>
      <c r="J4327" s="11">
        <v>29</v>
      </c>
      <c r="K4327" s="11"/>
      <c r="L4327" s="11" t="s">
        <v>20</v>
      </c>
      <c r="M4327" s="11" t="s">
        <v>19</v>
      </c>
      <c r="N4327" s="11">
        <f t="shared" si="469"/>
        <v>0</v>
      </c>
      <c r="O4327" s="11">
        <f t="shared" si="470"/>
        <v>0</v>
      </c>
      <c r="P4327" s="11">
        <f t="shared" si="471"/>
        <v>0</v>
      </c>
      <c r="Q4327" s="11">
        <f t="shared" si="472"/>
        <v>0</v>
      </c>
      <c r="R4327" s="11">
        <f t="shared" si="473"/>
        <v>0</v>
      </c>
      <c r="S4327" s="11">
        <f t="shared" si="474"/>
        <v>0</v>
      </c>
      <c r="T4327" s="9">
        <f t="shared" si="475"/>
        <v>0</v>
      </c>
    </row>
    <row r="4328" spans="1:20" ht="15" customHeight="1" x14ac:dyDescent="0.75">
      <c r="A4328" s="10">
        <v>0</v>
      </c>
      <c r="B4328" s="11">
        <v>22500</v>
      </c>
      <c r="C4328" s="11">
        <v>57762</v>
      </c>
      <c r="D4328" s="11">
        <v>95790</v>
      </c>
      <c r="E4328" s="11">
        <v>3</v>
      </c>
      <c r="F4328" s="11">
        <v>0</v>
      </c>
      <c r="G4328" s="11">
        <v>0</v>
      </c>
      <c r="H4328" s="11">
        <v>151.71506582000001</v>
      </c>
      <c r="I4328" s="11">
        <v>1</v>
      </c>
      <c r="J4328" s="11">
        <v>21</v>
      </c>
      <c r="K4328" s="11">
        <v>34.863596078999997</v>
      </c>
      <c r="L4328" s="11" t="s">
        <v>20</v>
      </c>
      <c r="M4328" s="11" t="s">
        <v>15</v>
      </c>
      <c r="N4328" s="11">
        <f t="shared" si="469"/>
        <v>0</v>
      </c>
      <c r="O4328" s="11">
        <f t="shared" si="470"/>
        <v>0</v>
      </c>
      <c r="P4328" s="11">
        <f t="shared" si="471"/>
        <v>0</v>
      </c>
      <c r="Q4328" s="11">
        <f t="shared" si="472"/>
        <v>1</v>
      </c>
      <c r="R4328" s="11">
        <f t="shared" si="473"/>
        <v>0</v>
      </c>
      <c r="S4328" s="11">
        <f t="shared" si="474"/>
        <v>0</v>
      </c>
      <c r="T4328" s="9">
        <f t="shared" si="475"/>
        <v>0</v>
      </c>
    </row>
    <row r="4329" spans="1:20" ht="15" customHeight="1" x14ac:dyDescent="0.75">
      <c r="A4329" s="10">
        <v>0</v>
      </c>
      <c r="B4329" s="11">
        <v>22500</v>
      </c>
      <c r="C4329" s="11">
        <v>48405</v>
      </c>
      <c r="D4329" s="11">
        <v>86989</v>
      </c>
      <c r="E4329" s="11">
        <v>14</v>
      </c>
      <c r="F4329" s="11">
        <v>0</v>
      </c>
      <c r="G4329" s="11">
        <v>0</v>
      </c>
      <c r="H4329" s="11">
        <v>94.928088497999994</v>
      </c>
      <c r="I4329" s="11">
        <v>1</v>
      </c>
      <c r="J4329" s="11">
        <v>9</v>
      </c>
      <c r="K4329" s="11">
        <v>4.0299513720000002</v>
      </c>
      <c r="L4329" s="11" t="s">
        <v>20</v>
      </c>
      <c r="M4329" s="11" t="s">
        <v>14</v>
      </c>
      <c r="N4329" s="11">
        <f t="shared" si="469"/>
        <v>0</v>
      </c>
      <c r="O4329" s="11">
        <f t="shared" si="470"/>
        <v>0</v>
      </c>
      <c r="P4329" s="11">
        <f t="shared" si="471"/>
        <v>1</v>
      </c>
      <c r="Q4329" s="11">
        <f t="shared" si="472"/>
        <v>0</v>
      </c>
      <c r="R4329" s="11">
        <f t="shared" si="473"/>
        <v>0</v>
      </c>
      <c r="S4329" s="11">
        <f t="shared" si="474"/>
        <v>0</v>
      </c>
      <c r="T4329" s="9">
        <f t="shared" si="475"/>
        <v>0</v>
      </c>
    </row>
    <row r="4330" spans="1:20" ht="15" customHeight="1" x14ac:dyDescent="0.75">
      <c r="A4330" s="10">
        <v>0</v>
      </c>
      <c r="B4330" s="11">
        <v>22500</v>
      </c>
      <c r="C4330" s="11">
        <v>76493</v>
      </c>
      <c r="D4330" s="11">
        <v>105545</v>
      </c>
      <c r="E4330" s="11"/>
      <c r="F4330" s="11">
        <v>1</v>
      </c>
      <c r="G4330" s="11">
        <v>1</v>
      </c>
      <c r="H4330" s="11">
        <v>235.54177623999999</v>
      </c>
      <c r="I4330" s="11">
        <v>2</v>
      </c>
      <c r="J4330" s="11">
        <v>13</v>
      </c>
      <c r="K4330" s="11">
        <v>43.061669133999999</v>
      </c>
      <c r="L4330" s="11" t="s">
        <v>20</v>
      </c>
      <c r="M4330" s="11" t="s">
        <v>14</v>
      </c>
      <c r="N4330" s="11">
        <f t="shared" si="469"/>
        <v>0</v>
      </c>
      <c r="O4330" s="11">
        <f t="shared" si="470"/>
        <v>0</v>
      </c>
      <c r="P4330" s="11">
        <f t="shared" si="471"/>
        <v>1</v>
      </c>
      <c r="Q4330" s="11">
        <f t="shared" si="472"/>
        <v>0</v>
      </c>
      <c r="R4330" s="11">
        <f t="shared" si="473"/>
        <v>0</v>
      </c>
      <c r="S4330" s="11">
        <f t="shared" si="474"/>
        <v>0</v>
      </c>
      <c r="T4330" s="9">
        <f t="shared" si="475"/>
        <v>0</v>
      </c>
    </row>
    <row r="4331" spans="1:20" ht="15" customHeight="1" x14ac:dyDescent="0.75">
      <c r="A4331" s="10">
        <v>0</v>
      </c>
      <c r="B4331" s="11">
        <v>22500</v>
      </c>
      <c r="C4331" s="11">
        <v>96170</v>
      </c>
      <c r="D4331" s="11">
        <v>118502</v>
      </c>
      <c r="E4331" s="11">
        <v>10</v>
      </c>
      <c r="F4331" s="11">
        <v>0</v>
      </c>
      <c r="G4331" s="11">
        <v>0</v>
      </c>
      <c r="H4331" s="11">
        <v>118.15195</v>
      </c>
      <c r="I4331" s="11">
        <v>1</v>
      </c>
      <c r="J4331" s="11">
        <v>24</v>
      </c>
      <c r="K4331" s="11">
        <v>33.200548022</v>
      </c>
      <c r="L4331" s="11" t="s">
        <v>13</v>
      </c>
      <c r="M4331" s="11" t="s">
        <v>17</v>
      </c>
      <c r="N4331" s="11">
        <f t="shared" si="469"/>
        <v>1</v>
      </c>
      <c r="O4331" s="11">
        <f t="shared" si="470"/>
        <v>1</v>
      </c>
      <c r="P4331" s="11">
        <f t="shared" si="471"/>
        <v>0</v>
      </c>
      <c r="Q4331" s="11">
        <f t="shared" si="472"/>
        <v>0</v>
      </c>
      <c r="R4331" s="11">
        <f t="shared" si="473"/>
        <v>0</v>
      </c>
      <c r="S4331" s="11">
        <f t="shared" si="474"/>
        <v>0</v>
      </c>
      <c r="T4331" s="9">
        <f t="shared" si="475"/>
        <v>118.15195</v>
      </c>
    </row>
    <row r="4332" spans="1:20" ht="15" customHeight="1" x14ac:dyDescent="0.75">
      <c r="A4332" s="10">
        <v>0</v>
      </c>
      <c r="B4332" s="11">
        <v>22500</v>
      </c>
      <c r="C4332" s="11">
        <v>40884</v>
      </c>
      <c r="D4332" s="11">
        <v>76895</v>
      </c>
      <c r="E4332" s="11">
        <v>8</v>
      </c>
      <c r="F4332" s="11">
        <v>0</v>
      </c>
      <c r="G4332" s="11">
        <v>0</v>
      </c>
      <c r="H4332" s="11">
        <v>270.26019667999998</v>
      </c>
      <c r="I4332" s="11">
        <v>0</v>
      </c>
      <c r="J4332" s="11">
        <v>18</v>
      </c>
      <c r="K4332" s="11">
        <v>39.954572785000003</v>
      </c>
      <c r="L4332" s="11" t="s">
        <v>20</v>
      </c>
      <c r="M4332" s="11" t="s">
        <v>18</v>
      </c>
      <c r="N4332" s="11">
        <f t="shared" si="469"/>
        <v>0</v>
      </c>
      <c r="O4332" s="11">
        <f t="shared" si="470"/>
        <v>0</v>
      </c>
      <c r="P4332" s="11">
        <f t="shared" si="471"/>
        <v>0</v>
      </c>
      <c r="Q4332" s="11">
        <f t="shared" si="472"/>
        <v>0</v>
      </c>
      <c r="R4332" s="11">
        <f t="shared" si="473"/>
        <v>0</v>
      </c>
      <c r="S4332" s="11">
        <f t="shared" si="474"/>
        <v>1</v>
      </c>
      <c r="T4332" s="9">
        <f t="shared" si="475"/>
        <v>0</v>
      </c>
    </row>
    <row r="4333" spans="1:20" ht="15" customHeight="1" x14ac:dyDescent="0.75">
      <c r="A4333" s="10">
        <v>0</v>
      </c>
      <c r="B4333" s="11">
        <v>22500</v>
      </c>
      <c r="C4333" s="11">
        <v>73567</v>
      </c>
      <c r="D4333" s="11">
        <v>88157</v>
      </c>
      <c r="E4333" s="11">
        <v>2</v>
      </c>
      <c r="F4333" s="11">
        <v>0</v>
      </c>
      <c r="G4333" s="11">
        <v>0</v>
      </c>
      <c r="H4333" s="11">
        <v>111.40053570000001</v>
      </c>
      <c r="I4333" s="11">
        <v>1</v>
      </c>
      <c r="J4333" s="11">
        <v>30</v>
      </c>
      <c r="K4333" s="11">
        <v>33.519228144000003</v>
      </c>
      <c r="L4333" s="11" t="s">
        <v>20</v>
      </c>
      <c r="M4333" s="11" t="s">
        <v>14</v>
      </c>
      <c r="N4333" s="11">
        <f t="shared" si="469"/>
        <v>0</v>
      </c>
      <c r="O4333" s="11">
        <f t="shared" si="470"/>
        <v>0</v>
      </c>
      <c r="P4333" s="11">
        <f t="shared" si="471"/>
        <v>1</v>
      </c>
      <c r="Q4333" s="11">
        <f t="shared" si="472"/>
        <v>0</v>
      </c>
      <c r="R4333" s="11">
        <f t="shared" si="473"/>
        <v>0</v>
      </c>
      <c r="S4333" s="11">
        <f t="shared" si="474"/>
        <v>0</v>
      </c>
      <c r="T4333" s="9">
        <f t="shared" si="475"/>
        <v>0</v>
      </c>
    </row>
    <row r="4334" spans="1:20" ht="15" customHeight="1" x14ac:dyDescent="0.75">
      <c r="A4334" s="10">
        <v>0</v>
      </c>
      <c r="B4334" s="11">
        <v>22500</v>
      </c>
      <c r="C4334" s="11">
        <v>87361</v>
      </c>
      <c r="D4334" s="11">
        <v>140632</v>
      </c>
      <c r="E4334" s="11">
        <v>24</v>
      </c>
      <c r="F4334" s="11">
        <v>0</v>
      </c>
      <c r="G4334" s="11">
        <v>0</v>
      </c>
      <c r="H4334" s="11">
        <v>146.29617189000001</v>
      </c>
      <c r="I4334" s="11">
        <v>0</v>
      </c>
      <c r="J4334" s="11">
        <v>25</v>
      </c>
      <c r="K4334" s="11">
        <v>39.876769930999998</v>
      </c>
      <c r="L4334" s="11" t="s">
        <v>20</v>
      </c>
      <c r="M4334" s="11" t="s">
        <v>18</v>
      </c>
      <c r="N4334" s="11">
        <f t="shared" si="469"/>
        <v>0</v>
      </c>
      <c r="O4334" s="11">
        <f t="shared" si="470"/>
        <v>0</v>
      </c>
      <c r="P4334" s="11">
        <f t="shared" si="471"/>
        <v>0</v>
      </c>
      <c r="Q4334" s="11">
        <f t="shared" si="472"/>
        <v>0</v>
      </c>
      <c r="R4334" s="11">
        <f t="shared" si="473"/>
        <v>0</v>
      </c>
      <c r="S4334" s="11">
        <f t="shared" si="474"/>
        <v>1</v>
      </c>
      <c r="T4334" s="9">
        <f t="shared" si="475"/>
        <v>0</v>
      </c>
    </row>
    <row r="4335" spans="1:20" ht="15" customHeight="1" x14ac:dyDescent="0.75">
      <c r="A4335" s="10">
        <v>0</v>
      </c>
      <c r="B4335" s="11">
        <v>22500</v>
      </c>
      <c r="C4335" s="11">
        <v>75010</v>
      </c>
      <c r="D4335" s="11">
        <v>114769</v>
      </c>
      <c r="E4335" s="11">
        <v>9</v>
      </c>
      <c r="F4335" s="11">
        <v>0</v>
      </c>
      <c r="G4335" s="11">
        <v>1</v>
      </c>
      <c r="H4335" s="11">
        <v>294.29716609000002</v>
      </c>
      <c r="I4335" s="11">
        <v>1</v>
      </c>
      <c r="J4335" s="11">
        <v>28</v>
      </c>
      <c r="K4335" s="11">
        <v>30.611051160999999</v>
      </c>
      <c r="L4335" s="11" t="s">
        <v>20</v>
      </c>
      <c r="M4335" s="11" t="s">
        <v>17</v>
      </c>
      <c r="N4335" s="11">
        <f t="shared" si="469"/>
        <v>0</v>
      </c>
      <c r="O4335" s="11">
        <f t="shared" si="470"/>
        <v>1</v>
      </c>
      <c r="P4335" s="11">
        <f t="shared" si="471"/>
        <v>0</v>
      </c>
      <c r="Q4335" s="11">
        <f t="shared" si="472"/>
        <v>0</v>
      </c>
      <c r="R4335" s="11">
        <f t="shared" si="473"/>
        <v>0</v>
      </c>
      <c r="S4335" s="11">
        <f t="shared" si="474"/>
        <v>0</v>
      </c>
      <c r="T4335" s="9">
        <f t="shared" si="475"/>
        <v>0</v>
      </c>
    </row>
    <row r="4336" spans="1:20" ht="15" customHeight="1" x14ac:dyDescent="0.75">
      <c r="A4336" s="10">
        <v>0</v>
      </c>
      <c r="B4336" s="11">
        <v>22500</v>
      </c>
      <c r="C4336" s="11"/>
      <c r="D4336" s="11">
        <v>24811</v>
      </c>
      <c r="E4336" s="11">
        <v>7</v>
      </c>
      <c r="F4336" s="11">
        <v>0</v>
      </c>
      <c r="G4336" s="11">
        <v>0</v>
      </c>
      <c r="H4336" s="11">
        <v>97.536619948999999</v>
      </c>
      <c r="I4336" s="11">
        <v>1</v>
      </c>
      <c r="J4336" s="11">
        <v>19</v>
      </c>
      <c r="K4336" s="11">
        <v>19.472272471</v>
      </c>
      <c r="L4336" s="11" t="s">
        <v>20</v>
      </c>
      <c r="M4336" s="11" t="s">
        <v>18</v>
      </c>
      <c r="N4336" s="11">
        <f t="shared" si="469"/>
        <v>0</v>
      </c>
      <c r="O4336" s="11">
        <f t="shared" si="470"/>
        <v>0</v>
      </c>
      <c r="P4336" s="11">
        <f t="shared" si="471"/>
        <v>0</v>
      </c>
      <c r="Q4336" s="11">
        <f t="shared" si="472"/>
        <v>0</v>
      </c>
      <c r="R4336" s="11">
        <f t="shared" si="473"/>
        <v>0</v>
      </c>
      <c r="S4336" s="11">
        <f t="shared" si="474"/>
        <v>1</v>
      </c>
      <c r="T4336" s="9">
        <f t="shared" si="475"/>
        <v>0</v>
      </c>
    </row>
    <row r="4337" spans="1:20" ht="15" customHeight="1" x14ac:dyDescent="0.75">
      <c r="A4337" s="10">
        <v>0</v>
      </c>
      <c r="B4337" s="11">
        <v>22500</v>
      </c>
      <c r="C4337" s="11">
        <v>136086</v>
      </c>
      <c r="D4337" s="11">
        <v>180804</v>
      </c>
      <c r="E4337" s="11">
        <v>26</v>
      </c>
      <c r="F4337" s="11"/>
      <c r="G4337" s="11">
        <v>4</v>
      </c>
      <c r="H4337" s="11">
        <v>329.40723708000002</v>
      </c>
      <c r="I4337" s="11">
        <v>1</v>
      </c>
      <c r="J4337" s="11">
        <v>27</v>
      </c>
      <c r="K4337" s="11">
        <v>33.031415535999997</v>
      </c>
      <c r="L4337" s="11"/>
      <c r="M4337" s="11" t="s">
        <v>17</v>
      </c>
      <c r="N4337" s="11">
        <f t="shared" si="469"/>
        <v>0</v>
      </c>
      <c r="O4337" s="11">
        <f t="shared" si="470"/>
        <v>1</v>
      </c>
      <c r="P4337" s="11">
        <f t="shared" si="471"/>
        <v>0</v>
      </c>
      <c r="Q4337" s="11">
        <f t="shared" si="472"/>
        <v>0</v>
      </c>
      <c r="R4337" s="11">
        <f t="shared" si="473"/>
        <v>0</v>
      </c>
      <c r="S4337" s="11">
        <f t="shared" si="474"/>
        <v>0</v>
      </c>
      <c r="T4337" s="9">
        <f t="shared" si="475"/>
        <v>0</v>
      </c>
    </row>
    <row r="4338" spans="1:20" ht="15" customHeight="1" x14ac:dyDescent="0.75">
      <c r="A4338" s="10">
        <v>0</v>
      </c>
      <c r="B4338" s="11">
        <v>22600</v>
      </c>
      <c r="C4338" s="11">
        <v>133264</v>
      </c>
      <c r="D4338" s="11">
        <v>172882</v>
      </c>
      <c r="E4338" s="11">
        <v>6</v>
      </c>
      <c r="F4338" s="11">
        <v>1</v>
      </c>
      <c r="G4338" s="11">
        <v>0</v>
      </c>
      <c r="H4338" s="11">
        <v>190.24756023</v>
      </c>
      <c r="I4338" s="11">
        <v>0</v>
      </c>
      <c r="J4338" s="11">
        <v>37</v>
      </c>
      <c r="K4338" s="11">
        <v>19.973955024999999</v>
      </c>
      <c r="L4338" s="11" t="s">
        <v>20</v>
      </c>
      <c r="M4338" s="11" t="s">
        <v>18</v>
      </c>
      <c r="N4338" s="11">
        <f t="shared" si="469"/>
        <v>0</v>
      </c>
      <c r="O4338" s="11">
        <f t="shared" si="470"/>
        <v>0</v>
      </c>
      <c r="P4338" s="11">
        <f t="shared" si="471"/>
        <v>0</v>
      </c>
      <c r="Q4338" s="11">
        <f t="shared" si="472"/>
        <v>0</v>
      </c>
      <c r="R4338" s="11">
        <f t="shared" si="473"/>
        <v>0</v>
      </c>
      <c r="S4338" s="11">
        <f t="shared" si="474"/>
        <v>1</v>
      </c>
      <c r="T4338" s="9">
        <f t="shared" si="475"/>
        <v>0</v>
      </c>
    </row>
    <row r="4339" spans="1:20" ht="15" customHeight="1" x14ac:dyDescent="0.75">
      <c r="A4339" s="10">
        <v>0</v>
      </c>
      <c r="B4339" s="11">
        <v>22600</v>
      </c>
      <c r="C4339" s="11">
        <v>59050</v>
      </c>
      <c r="D4339" s="11">
        <v>99152</v>
      </c>
      <c r="E4339" s="11">
        <v>0</v>
      </c>
      <c r="F4339" s="11">
        <v>0</v>
      </c>
      <c r="G4339" s="11">
        <v>0</v>
      </c>
      <c r="H4339" s="11">
        <v>195.08386181</v>
      </c>
      <c r="I4339" s="11">
        <v>0</v>
      </c>
      <c r="J4339" s="11">
        <v>26</v>
      </c>
      <c r="K4339" s="11">
        <v>33.404212205</v>
      </c>
      <c r="L4339" s="11" t="s">
        <v>20</v>
      </c>
      <c r="M4339" s="11" t="s">
        <v>18</v>
      </c>
      <c r="N4339" s="11">
        <f t="shared" si="469"/>
        <v>0</v>
      </c>
      <c r="O4339" s="11">
        <f t="shared" si="470"/>
        <v>0</v>
      </c>
      <c r="P4339" s="11">
        <f t="shared" si="471"/>
        <v>0</v>
      </c>
      <c r="Q4339" s="11">
        <f t="shared" si="472"/>
        <v>0</v>
      </c>
      <c r="R4339" s="11">
        <f t="shared" si="473"/>
        <v>0</v>
      </c>
      <c r="S4339" s="11">
        <f t="shared" si="474"/>
        <v>1</v>
      </c>
      <c r="T4339" s="9">
        <f t="shared" si="475"/>
        <v>0</v>
      </c>
    </row>
    <row r="4340" spans="1:20" ht="15" customHeight="1" x14ac:dyDescent="0.75">
      <c r="A4340" s="10">
        <v>0</v>
      </c>
      <c r="B4340" s="11">
        <v>22600</v>
      </c>
      <c r="C4340" s="11">
        <v>91177</v>
      </c>
      <c r="D4340" s="11">
        <v>112123</v>
      </c>
      <c r="E4340" s="11">
        <v>24</v>
      </c>
      <c r="F4340" s="11">
        <v>0</v>
      </c>
      <c r="G4340" s="11">
        <v>0</v>
      </c>
      <c r="H4340" s="11">
        <v>251.58240352999999</v>
      </c>
      <c r="I4340" s="11">
        <v>1</v>
      </c>
      <c r="J4340" s="11">
        <v>26</v>
      </c>
      <c r="K4340" s="11">
        <v>42.077988376</v>
      </c>
      <c r="L4340" s="11" t="s">
        <v>20</v>
      </c>
      <c r="M4340" s="11" t="s">
        <v>14</v>
      </c>
      <c r="N4340" s="11">
        <f t="shared" si="469"/>
        <v>0</v>
      </c>
      <c r="O4340" s="11">
        <f t="shared" si="470"/>
        <v>0</v>
      </c>
      <c r="P4340" s="11">
        <f t="shared" si="471"/>
        <v>1</v>
      </c>
      <c r="Q4340" s="11">
        <f t="shared" si="472"/>
        <v>0</v>
      </c>
      <c r="R4340" s="11">
        <f t="shared" si="473"/>
        <v>0</v>
      </c>
      <c r="S4340" s="11">
        <f t="shared" si="474"/>
        <v>0</v>
      </c>
      <c r="T4340" s="9">
        <f t="shared" si="475"/>
        <v>0</v>
      </c>
    </row>
    <row r="4341" spans="1:20" ht="15" customHeight="1" x14ac:dyDescent="0.75">
      <c r="A4341" s="10">
        <v>0</v>
      </c>
      <c r="B4341" s="11">
        <v>22600</v>
      </c>
      <c r="C4341" s="11">
        <v>96485</v>
      </c>
      <c r="D4341" s="11">
        <v>120470</v>
      </c>
      <c r="E4341" s="11">
        <v>9</v>
      </c>
      <c r="F4341" s="11">
        <v>0</v>
      </c>
      <c r="G4341" s="11">
        <v>0</v>
      </c>
      <c r="H4341" s="11">
        <v>112.84033563</v>
      </c>
      <c r="I4341" s="11">
        <v>2</v>
      </c>
      <c r="J4341" s="11">
        <v>24</v>
      </c>
      <c r="K4341" s="11">
        <v>31.865916827</v>
      </c>
      <c r="L4341" s="11" t="s">
        <v>13</v>
      </c>
      <c r="M4341" s="11" t="s">
        <v>17</v>
      </c>
      <c r="N4341" s="11">
        <f t="shared" si="469"/>
        <v>1</v>
      </c>
      <c r="O4341" s="11">
        <f t="shared" si="470"/>
        <v>1</v>
      </c>
      <c r="P4341" s="11">
        <f t="shared" si="471"/>
        <v>0</v>
      </c>
      <c r="Q4341" s="11">
        <f t="shared" si="472"/>
        <v>0</v>
      </c>
      <c r="R4341" s="11">
        <f t="shared" si="473"/>
        <v>0</v>
      </c>
      <c r="S4341" s="11">
        <f t="shared" si="474"/>
        <v>0</v>
      </c>
      <c r="T4341" s="9">
        <f t="shared" si="475"/>
        <v>112.84033563</v>
      </c>
    </row>
    <row r="4342" spans="1:20" ht="15" customHeight="1" x14ac:dyDescent="0.75">
      <c r="A4342" s="10">
        <v>0</v>
      </c>
      <c r="B4342" s="11">
        <v>22600</v>
      </c>
      <c r="C4342" s="11">
        <v>142117</v>
      </c>
      <c r="D4342" s="11">
        <v>179173</v>
      </c>
      <c r="E4342" s="11">
        <v>5</v>
      </c>
      <c r="F4342" s="11"/>
      <c r="G4342" s="11"/>
      <c r="H4342" s="11">
        <v>200.83396880000001</v>
      </c>
      <c r="I4342" s="11">
        <v>4</v>
      </c>
      <c r="J4342" s="11">
        <v>42</v>
      </c>
      <c r="K4342" s="11">
        <v>41.00966476</v>
      </c>
      <c r="L4342" s="11" t="s">
        <v>20</v>
      </c>
      <c r="M4342" s="11" t="s">
        <v>18</v>
      </c>
      <c r="N4342" s="11">
        <f t="shared" si="469"/>
        <v>0</v>
      </c>
      <c r="O4342" s="11">
        <f t="shared" si="470"/>
        <v>0</v>
      </c>
      <c r="P4342" s="11">
        <f t="shared" si="471"/>
        <v>0</v>
      </c>
      <c r="Q4342" s="11">
        <f t="shared" si="472"/>
        <v>0</v>
      </c>
      <c r="R4342" s="11">
        <f t="shared" si="473"/>
        <v>0</v>
      </c>
      <c r="S4342" s="11">
        <f t="shared" si="474"/>
        <v>1</v>
      </c>
      <c r="T4342" s="9">
        <f t="shared" si="475"/>
        <v>0</v>
      </c>
    </row>
    <row r="4343" spans="1:20" ht="15" customHeight="1" x14ac:dyDescent="0.75">
      <c r="A4343" s="10">
        <v>0</v>
      </c>
      <c r="B4343" s="11">
        <v>22600</v>
      </c>
      <c r="C4343" s="11">
        <v>72522</v>
      </c>
      <c r="D4343" s="11">
        <v>91587</v>
      </c>
      <c r="E4343" s="11">
        <v>2</v>
      </c>
      <c r="F4343" s="11">
        <v>0</v>
      </c>
      <c r="G4343" s="11">
        <v>0</v>
      </c>
      <c r="H4343" s="11">
        <v>99.000467962000002</v>
      </c>
      <c r="I4343" s="11">
        <v>2</v>
      </c>
      <c r="J4343" s="11">
        <v>30</v>
      </c>
      <c r="K4343" s="11">
        <v>35.262113587000002</v>
      </c>
      <c r="L4343" s="11" t="s">
        <v>20</v>
      </c>
      <c r="M4343" s="11" t="s">
        <v>14</v>
      </c>
      <c r="N4343" s="11">
        <f t="shared" si="469"/>
        <v>0</v>
      </c>
      <c r="O4343" s="11">
        <f t="shared" si="470"/>
        <v>0</v>
      </c>
      <c r="P4343" s="11">
        <f t="shared" si="471"/>
        <v>1</v>
      </c>
      <c r="Q4343" s="11">
        <f t="shared" si="472"/>
        <v>0</v>
      </c>
      <c r="R4343" s="11">
        <f t="shared" si="473"/>
        <v>0</v>
      </c>
      <c r="S4343" s="11">
        <f t="shared" si="474"/>
        <v>0</v>
      </c>
      <c r="T4343" s="9">
        <f t="shared" si="475"/>
        <v>0</v>
      </c>
    </row>
    <row r="4344" spans="1:20" ht="15" customHeight="1" x14ac:dyDescent="0.75">
      <c r="A4344" s="10">
        <v>0</v>
      </c>
      <c r="B4344" s="11">
        <v>22600</v>
      </c>
      <c r="C4344" s="11">
        <v>63363</v>
      </c>
      <c r="D4344" s="11">
        <v>90816</v>
      </c>
      <c r="E4344" s="11">
        <v>3</v>
      </c>
      <c r="F4344" s="11"/>
      <c r="G4344" s="11"/>
      <c r="H4344" s="11">
        <v>174.32656084000001</v>
      </c>
      <c r="I4344" s="11"/>
      <c r="J4344" s="11">
        <v>15</v>
      </c>
      <c r="K4344" s="11">
        <v>38.742481605000002</v>
      </c>
      <c r="L4344" s="11" t="s">
        <v>20</v>
      </c>
      <c r="M4344" s="11" t="s">
        <v>15</v>
      </c>
      <c r="N4344" s="11">
        <f t="shared" si="469"/>
        <v>0</v>
      </c>
      <c r="O4344" s="11">
        <f t="shared" si="470"/>
        <v>0</v>
      </c>
      <c r="P4344" s="11">
        <f t="shared" si="471"/>
        <v>0</v>
      </c>
      <c r="Q4344" s="11">
        <f t="shared" si="472"/>
        <v>1</v>
      </c>
      <c r="R4344" s="11">
        <f t="shared" si="473"/>
        <v>0</v>
      </c>
      <c r="S4344" s="11">
        <f t="shared" si="474"/>
        <v>0</v>
      </c>
      <c r="T4344" s="9">
        <f t="shared" si="475"/>
        <v>0</v>
      </c>
    </row>
    <row r="4345" spans="1:20" ht="15" customHeight="1" x14ac:dyDescent="0.75">
      <c r="A4345" s="10">
        <v>0</v>
      </c>
      <c r="B4345" s="11">
        <v>22600</v>
      </c>
      <c r="C4345" s="11"/>
      <c r="D4345" s="11">
        <v>144841</v>
      </c>
      <c r="E4345" s="11"/>
      <c r="F4345" s="11"/>
      <c r="G4345" s="11"/>
      <c r="H4345" s="11"/>
      <c r="I4345" s="11"/>
      <c r="J4345" s="11"/>
      <c r="K4345" s="11">
        <v>16.382390686000001</v>
      </c>
      <c r="L4345" s="11"/>
      <c r="M4345" s="11"/>
      <c r="N4345" s="11">
        <f t="shared" si="469"/>
        <v>0</v>
      </c>
      <c r="O4345" s="11">
        <f t="shared" si="470"/>
        <v>0</v>
      </c>
      <c r="P4345" s="11">
        <f t="shared" si="471"/>
        <v>0</v>
      </c>
      <c r="Q4345" s="11">
        <f t="shared" si="472"/>
        <v>0</v>
      </c>
      <c r="R4345" s="11">
        <f t="shared" si="473"/>
        <v>0</v>
      </c>
      <c r="S4345" s="11">
        <f t="shared" si="474"/>
        <v>0</v>
      </c>
      <c r="T4345" s="9">
        <f t="shared" si="475"/>
        <v>0</v>
      </c>
    </row>
    <row r="4346" spans="1:20" ht="15" customHeight="1" x14ac:dyDescent="0.75">
      <c r="A4346" s="10">
        <v>0</v>
      </c>
      <c r="B4346" s="11">
        <v>22600</v>
      </c>
      <c r="C4346" s="11"/>
      <c r="D4346" s="11">
        <v>55376</v>
      </c>
      <c r="E4346" s="11"/>
      <c r="F4346" s="11">
        <v>0</v>
      </c>
      <c r="G4346" s="11">
        <v>1</v>
      </c>
      <c r="H4346" s="11">
        <v>316.09687448</v>
      </c>
      <c r="I4346" s="11">
        <v>0</v>
      </c>
      <c r="J4346" s="11">
        <v>18</v>
      </c>
      <c r="K4346" s="11">
        <v>38.135866892000003</v>
      </c>
      <c r="L4346" s="11" t="s">
        <v>20</v>
      </c>
      <c r="M4346" s="11" t="s">
        <v>14</v>
      </c>
      <c r="N4346" s="11">
        <f t="shared" si="469"/>
        <v>0</v>
      </c>
      <c r="O4346" s="11">
        <f t="shared" si="470"/>
        <v>0</v>
      </c>
      <c r="P4346" s="11">
        <f t="shared" si="471"/>
        <v>1</v>
      </c>
      <c r="Q4346" s="11">
        <f t="shared" si="472"/>
        <v>0</v>
      </c>
      <c r="R4346" s="11">
        <f t="shared" si="473"/>
        <v>0</v>
      </c>
      <c r="S4346" s="11">
        <f t="shared" si="474"/>
        <v>0</v>
      </c>
      <c r="T4346" s="9">
        <f t="shared" si="475"/>
        <v>0</v>
      </c>
    </row>
    <row r="4347" spans="1:20" ht="15" customHeight="1" x14ac:dyDescent="0.75">
      <c r="A4347" s="10">
        <v>0</v>
      </c>
      <c r="B4347" s="11">
        <v>22600</v>
      </c>
      <c r="C4347" s="11">
        <v>233000</v>
      </c>
      <c r="D4347" s="11">
        <v>260000</v>
      </c>
      <c r="E4347" s="11">
        <v>6</v>
      </c>
      <c r="F4347" s="11">
        <v>1</v>
      </c>
      <c r="G4347" s="11">
        <v>0</v>
      </c>
      <c r="H4347" s="11">
        <v>244.53333333</v>
      </c>
      <c r="I4347" s="11">
        <v>3</v>
      </c>
      <c r="J4347" s="11">
        <v>51</v>
      </c>
      <c r="K4347" s="11"/>
      <c r="L4347" s="11" t="s">
        <v>13</v>
      </c>
      <c r="M4347" s="11" t="s">
        <v>19</v>
      </c>
      <c r="N4347" s="11">
        <f t="shared" si="469"/>
        <v>1</v>
      </c>
      <c r="O4347" s="11">
        <f t="shared" si="470"/>
        <v>0</v>
      </c>
      <c r="P4347" s="11">
        <f t="shared" si="471"/>
        <v>0</v>
      </c>
      <c r="Q4347" s="11">
        <f t="shared" si="472"/>
        <v>0</v>
      </c>
      <c r="R4347" s="11">
        <f t="shared" si="473"/>
        <v>0</v>
      </c>
      <c r="S4347" s="11">
        <f t="shared" si="474"/>
        <v>0</v>
      </c>
      <c r="T4347" s="9">
        <f t="shared" si="475"/>
        <v>244.53333333</v>
      </c>
    </row>
    <row r="4348" spans="1:20" ht="15" customHeight="1" x14ac:dyDescent="0.75">
      <c r="A4348" s="10">
        <v>1</v>
      </c>
      <c r="B4348" s="11">
        <v>22600</v>
      </c>
      <c r="C4348" s="11">
        <v>69675</v>
      </c>
      <c r="D4348" s="11">
        <v>92300</v>
      </c>
      <c r="E4348" s="11">
        <v>16</v>
      </c>
      <c r="F4348" s="11">
        <v>0</v>
      </c>
      <c r="G4348" s="11">
        <v>6</v>
      </c>
      <c r="H4348" s="11">
        <v>240.43333333000001</v>
      </c>
      <c r="I4348" s="11">
        <v>0</v>
      </c>
      <c r="J4348" s="11">
        <v>30</v>
      </c>
      <c r="K4348" s="11"/>
      <c r="L4348" s="11" t="s">
        <v>20</v>
      </c>
      <c r="M4348" s="11" t="s">
        <v>14</v>
      </c>
      <c r="N4348" s="11">
        <f t="shared" si="469"/>
        <v>0</v>
      </c>
      <c r="O4348" s="11">
        <f t="shared" si="470"/>
        <v>0</v>
      </c>
      <c r="P4348" s="11">
        <f t="shared" si="471"/>
        <v>1</v>
      </c>
      <c r="Q4348" s="11">
        <f t="shared" si="472"/>
        <v>0</v>
      </c>
      <c r="R4348" s="11">
        <f t="shared" si="473"/>
        <v>0</v>
      </c>
      <c r="S4348" s="11">
        <f t="shared" si="474"/>
        <v>0</v>
      </c>
      <c r="T4348" s="9">
        <f t="shared" si="475"/>
        <v>0</v>
      </c>
    </row>
    <row r="4349" spans="1:20" ht="15" customHeight="1" x14ac:dyDescent="0.75">
      <c r="A4349" s="10">
        <v>1</v>
      </c>
      <c r="B4349" s="11">
        <v>22600</v>
      </c>
      <c r="C4349" s="11">
        <v>155056</v>
      </c>
      <c r="D4349" s="11">
        <v>187000</v>
      </c>
      <c r="E4349" s="11">
        <v>0.1</v>
      </c>
      <c r="F4349" s="11">
        <v>0</v>
      </c>
      <c r="G4349" s="11">
        <v>0</v>
      </c>
      <c r="H4349" s="11">
        <v>253.6</v>
      </c>
      <c r="I4349" s="11">
        <v>0</v>
      </c>
      <c r="J4349" s="11">
        <v>27</v>
      </c>
      <c r="K4349" s="11"/>
      <c r="L4349" s="11" t="s">
        <v>20</v>
      </c>
      <c r="M4349" s="11" t="s">
        <v>17</v>
      </c>
      <c r="N4349" s="11">
        <f t="shared" si="469"/>
        <v>0</v>
      </c>
      <c r="O4349" s="11">
        <f t="shared" si="470"/>
        <v>1</v>
      </c>
      <c r="P4349" s="11">
        <f t="shared" si="471"/>
        <v>0</v>
      </c>
      <c r="Q4349" s="11">
        <f t="shared" si="472"/>
        <v>0</v>
      </c>
      <c r="R4349" s="11">
        <f t="shared" si="473"/>
        <v>0</v>
      </c>
      <c r="S4349" s="11">
        <f t="shared" si="474"/>
        <v>0</v>
      </c>
      <c r="T4349" s="9">
        <f t="shared" si="475"/>
        <v>0</v>
      </c>
    </row>
    <row r="4350" spans="1:20" ht="15" customHeight="1" x14ac:dyDescent="0.75">
      <c r="A4350" s="10">
        <v>1</v>
      </c>
      <c r="B4350" s="11">
        <v>22600</v>
      </c>
      <c r="C4350" s="11">
        <v>78975</v>
      </c>
      <c r="D4350" s="11">
        <v>103374</v>
      </c>
      <c r="E4350" s="11">
        <v>11</v>
      </c>
      <c r="F4350" s="11">
        <v>0</v>
      </c>
      <c r="G4350" s="11">
        <v>0</v>
      </c>
      <c r="H4350" s="11">
        <v>259.31975498000003</v>
      </c>
      <c r="I4350" s="11">
        <v>1</v>
      </c>
      <c r="J4350" s="11">
        <v>14</v>
      </c>
      <c r="K4350" s="11">
        <v>27.744055510999999</v>
      </c>
      <c r="L4350" s="11" t="s">
        <v>20</v>
      </c>
      <c r="M4350" s="11" t="s">
        <v>17</v>
      </c>
      <c r="N4350" s="11">
        <f t="shared" si="469"/>
        <v>0</v>
      </c>
      <c r="O4350" s="11">
        <f t="shared" si="470"/>
        <v>1</v>
      </c>
      <c r="P4350" s="11">
        <f t="shared" si="471"/>
        <v>0</v>
      </c>
      <c r="Q4350" s="11">
        <f t="shared" si="472"/>
        <v>0</v>
      </c>
      <c r="R4350" s="11">
        <f t="shared" si="473"/>
        <v>0</v>
      </c>
      <c r="S4350" s="11">
        <f t="shared" si="474"/>
        <v>0</v>
      </c>
      <c r="T4350" s="9">
        <f t="shared" si="475"/>
        <v>0</v>
      </c>
    </row>
    <row r="4351" spans="1:20" ht="15" customHeight="1" x14ac:dyDescent="0.75">
      <c r="A4351" s="10">
        <v>0</v>
      </c>
      <c r="B4351" s="11">
        <v>22600</v>
      </c>
      <c r="C4351" s="11">
        <v>109808</v>
      </c>
      <c r="D4351" s="11">
        <v>139133</v>
      </c>
      <c r="E4351" s="11">
        <v>9</v>
      </c>
      <c r="F4351" s="11">
        <v>1</v>
      </c>
      <c r="G4351" s="11">
        <v>0</v>
      </c>
      <c r="H4351" s="11">
        <v>195.45882578000001</v>
      </c>
      <c r="I4351" s="11">
        <v>4</v>
      </c>
      <c r="J4351" s="11">
        <v>18</v>
      </c>
      <c r="K4351" s="11">
        <v>40.206106423999998</v>
      </c>
      <c r="L4351" s="11" t="s">
        <v>20</v>
      </c>
      <c r="M4351" s="11" t="s">
        <v>17</v>
      </c>
      <c r="N4351" s="11">
        <f t="shared" si="469"/>
        <v>0</v>
      </c>
      <c r="O4351" s="11">
        <f t="shared" si="470"/>
        <v>1</v>
      </c>
      <c r="P4351" s="11">
        <f t="shared" si="471"/>
        <v>0</v>
      </c>
      <c r="Q4351" s="11">
        <f t="shared" si="472"/>
        <v>0</v>
      </c>
      <c r="R4351" s="11">
        <f t="shared" si="473"/>
        <v>0</v>
      </c>
      <c r="S4351" s="11">
        <f t="shared" si="474"/>
        <v>0</v>
      </c>
      <c r="T4351" s="9">
        <f t="shared" si="475"/>
        <v>0</v>
      </c>
    </row>
    <row r="4352" spans="1:20" ht="15" customHeight="1" x14ac:dyDescent="0.75">
      <c r="A4352" s="10">
        <v>0</v>
      </c>
      <c r="B4352" s="11">
        <v>22600</v>
      </c>
      <c r="C4352" s="11">
        <v>31933</v>
      </c>
      <c r="D4352" s="11">
        <v>47669</v>
      </c>
      <c r="E4352" s="11">
        <v>4</v>
      </c>
      <c r="F4352" s="11">
        <v>0</v>
      </c>
      <c r="G4352" s="11"/>
      <c r="H4352" s="11">
        <v>133.44747901</v>
      </c>
      <c r="I4352" s="11"/>
      <c r="J4352" s="11">
        <v>11</v>
      </c>
      <c r="K4352" s="11">
        <v>24.201086188000001</v>
      </c>
      <c r="L4352" s="11" t="s">
        <v>13</v>
      </c>
      <c r="M4352" s="11" t="s">
        <v>19</v>
      </c>
      <c r="N4352" s="11">
        <f t="shared" si="469"/>
        <v>1</v>
      </c>
      <c r="O4352" s="11">
        <f t="shared" si="470"/>
        <v>0</v>
      </c>
      <c r="P4352" s="11">
        <f t="shared" si="471"/>
        <v>0</v>
      </c>
      <c r="Q4352" s="11">
        <f t="shared" si="472"/>
        <v>0</v>
      </c>
      <c r="R4352" s="11">
        <f t="shared" si="473"/>
        <v>0</v>
      </c>
      <c r="S4352" s="11">
        <f t="shared" si="474"/>
        <v>0</v>
      </c>
      <c r="T4352" s="9">
        <f t="shared" si="475"/>
        <v>133.44747901</v>
      </c>
    </row>
    <row r="4353" spans="1:20" ht="15" customHeight="1" x14ac:dyDescent="0.75">
      <c r="A4353" s="10">
        <v>0</v>
      </c>
      <c r="B4353" s="11">
        <v>22600</v>
      </c>
      <c r="C4353" s="11"/>
      <c r="D4353" s="11">
        <v>45744</v>
      </c>
      <c r="E4353" s="11"/>
      <c r="F4353" s="11"/>
      <c r="G4353" s="11"/>
      <c r="H4353" s="11">
        <v>84.231761117999994</v>
      </c>
      <c r="I4353" s="11"/>
      <c r="J4353" s="11">
        <v>12</v>
      </c>
      <c r="K4353" s="11">
        <v>28.453876922999999</v>
      </c>
      <c r="L4353" s="11" t="s">
        <v>20</v>
      </c>
      <c r="M4353" s="11" t="s">
        <v>14</v>
      </c>
      <c r="N4353" s="11">
        <f t="shared" si="469"/>
        <v>0</v>
      </c>
      <c r="O4353" s="11">
        <f t="shared" si="470"/>
        <v>0</v>
      </c>
      <c r="P4353" s="11">
        <f t="shared" si="471"/>
        <v>1</v>
      </c>
      <c r="Q4353" s="11">
        <f t="shared" si="472"/>
        <v>0</v>
      </c>
      <c r="R4353" s="11">
        <f t="shared" si="473"/>
        <v>0</v>
      </c>
      <c r="S4353" s="11">
        <f t="shared" si="474"/>
        <v>0</v>
      </c>
      <c r="T4353" s="9">
        <f t="shared" si="475"/>
        <v>0</v>
      </c>
    </row>
    <row r="4354" spans="1:20" ht="15" customHeight="1" x14ac:dyDescent="0.75">
      <c r="A4354" s="10">
        <v>0</v>
      </c>
      <c r="B4354" s="11">
        <v>22600</v>
      </c>
      <c r="C4354" s="11">
        <v>41920</v>
      </c>
      <c r="D4354" s="11">
        <v>70383</v>
      </c>
      <c r="E4354" s="11">
        <v>5</v>
      </c>
      <c r="F4354" s="11">
        <v>0</v>
      </c>
      <c r="G4354" s="11">
        <v>0</v>
      </c>
      <c r="H4354" s="11">
        <v>178.78664033000001</v>
      </c>
      <c r="I4354" s="11">
        <v>1</v>
      </c>
      <c r="J4354" s="11">
        <v>26</v>
      </c>
      <c r="K4354" s="11">
        <v>36.098694125000002</v>
      </c>
      <c r="L4354" s="11" t="s">
        <v>20</v>
      </c>
      <c r="M4354" s="11" t="s">
        <v>15</v>
      </c>
      <c r="N4354" s="11">
        <f t="shared" si="469"/>
        <v>0</v>
      </c>
      <c r="O4354" s="11">
        <f t="shared" si="470"/>
        <v>0</v>
      </c>
      <c r="P4354" s="11">
        <f t="shared" si="471"/>
        <v>0</v>
      </c>
      <c r="Q4354" s="11">
        <f t="shared" si="472"/>
        <v>1</v>
      </c>
      <c r="R4354" s="11">
        <f t="shared" si="473"/>
        <v>0</v>
      </c>
      <c r="S4354" s="11">
        <f t="shared" si="474"/>
        <v>0</v>
      </c>
      <c r="T4354" s="9">
        <f t="shared" si="475"/>
        <v>0</v>
      </c>
    </row>
    <row r="4355" spans="1:20" ht="15" customHeight="1" x14ac:dyDescent="0.75">
      <c r="A4355" s="10">
        <v>0</v>
      </c>
      <c r="B4355" s="11">
        <v>22600</v>
      </c>
      <c r="C4355" s="11"/>
      <c r="D4355" s="11">
        <v>58856</v>
      </c>
      <c r="E4355" s="11"/>
      <c r="F4355" s="11">
        <v>0</v>
      </c>
      <c r="G4355" s="11">
        <v>1</v>
      </c>
      <c r="H4355" s="11">
        <v>298.81954171000001</v>
      </c>
      <c r="I4355" s="11">
        <v>0</v>
      </c>
      <c r="J4355" s="11">
        <v>18</v>
      </c>
      <c r="K4355" s="11">
        <v>38.195026538</v>
      </c>
      <c r="L4355" s="11" t="s">
        <v>20</v>
      </c>
      <c r="M4355" s="11" t="s">
        <v>14</v>
      </c>
      <c r="N4355" s="11">
        <f t="shared" ref="N4355:N4418" si="476">IF(L4355="HomeImp",1,0)</f>
        <v>0</v>
      </c>
      <c r="O4355" s="11">
        <f t="shared" ref="O4355:O4418" si="477">IF(M4355="Mgr",1,0)</f>
        <v>0</v>
      </c>
      <c r="P4355" s="11">
        <f t="shared" ref="P4355:P4418" si="478">IF(M4355="Other",1,0)</f>
        <v>1</v>
      </c>
      <c r="Q4355" s="11">
        <f t="shared" ref="Q4355:Q4418" si="479">IF(M4355="Office",1,0)</f>
        <v>0</v>
      </c>
      <c r="R4355" s="11">
        <f t="shared" ref="R4355:R4418" si="480">IF(M4355="Sales",1,0)</f>
        <v>0</v>
      </c>
      <c r="S4355" s="11">
        <f t="shared" ref="S4355:S4418" si="481">IF(M4355="ProfExe",1,0)</f>
        <v>0</v>
      </c>
      <c r="T4355" s="9">
        <f t="shared" ref="T4355:T4418" si="482">H4355*N4355</f>
        <v>0</v>
      </c>
    </row>
    <row r="4356" spans="1:20" ht="15" customHeight="1" x14ac:dyDescent="0.75">
      <c r="A4356" s="10">
        <v>0</v>
      </c>
      <c r="B4356" s="11">
        <v>22600</v>
      </c>
      <c r="C4356" s="11">
        <v>239115</v>
      </c>
      <c r="D4356" s="11">
        <v>264462</v>
      </c>
      <c r="E4356" s="11">
        <v>5</v>
      </c>
      <c r="F4356" s="11">
        <v>0</v>
      </c>
      <c r="G4356" s="11">
        <v>0</v>
      </c>
      <c r="H4356" s="11">
        <v>244.17973039</v>
      </c>
      <c r="I4356" s="11">
        <v>2</v>
      </c>
      <c r="J4356" s="11">
        <v>50</v>
      </c>
      <c r="K4356" s="11">
        <v>36.700870555000002</v>
      </c>
      <c r="L4356" s="11" t="s">
        <v>13</v>
      </c>
      <c r="M4356" s="11" t="s">
        <v>19</v>
      </c>
      <c r="N4356" s="11">
        <f t="shared" si="476"/>
        <v>1</v>
      </c>
      <c r="O4356" s="11">
        <f t="shared" si="477"/>
        <v>0</v>
      </c>
      <c r="P4356" s="11">
        <f t="shared" si="478"/>
        <v>0</v>
      </c>
      <c r="Q4356" s="11">
        <f t="shared" si="479"/>
        <v>0</v>
      </c>
      <c r="R4356" s="11">
        <f t="shared" si="480"/>
        <v>0</v>
      </c>
      <c r="S4356" s="11">
        <f t="shared" si="481"/>
        <v>0</v>
      </c>
      <c r="T4356" s="9">
        <f t="shared" si="482"/>
        <v>244.17973039</v>
      </c>
    </row>
    <row r="4357" spans="1:20" ht="15" customHeight="1" x14ac:dyDescent="0.75">
      <c r="A4357" s="10">
        <v>0</v>
      </c>
      <c r="B4357" s="11">
        <v>22600</v>
      </c>
      <c r="C4357" s="11">
        <v>34226</v>
      </c>
      <c r="D4357" s="11">
        <v>85424</v>
      </c>
      <c r="E4357" s="11">
        <v>9</v>
      </c>
      <c r="F4357" s="11">
        <v>0</v>
      </c>
      <c r="G4357" s="11">
        <v>0</v>
      </c>
      <c r="H4357" s="11">
        <v>277.84865639999998</v>
      </c>
      <c r="I4357" s="11">
        <v>0</v>
      </c>
      <c r="J4357" s="11">
        <v>18</v>
      </c>
      <c r="K4357" s="11">
        <v>38.005683199000003</v>
      </c>
      <c r="L4357" s="11" t="s">
        <v>20</v>
      </c>
      <c r="M4357" s="11" t="s">
        <v>18</v>
      </c>
      <c r="N4357" s="11">
        <f t="shared" si="476"/>
        <v>0</v>
      </c>
      <c r="O4357" s="11">
        <f t="shared" si="477"/>
        <v>0</v>
      </c>
      <c r="P4357" s="11">
        <f t="shared" si="478"/>
        <v>0</v>
      </c>
      <c r="Q4357" s="11">
        <f t="shared" si="479"/>
        <v>0</v>
      </c>
      <c r="R4357" s="11">
        <f t="shared" si="480"/>
        <v>0</v>
      </c>
      <c r="S4357" s="11">
        <f t="shared" si="481"/>
        <v>1</v>
      </c>
      <c r="T4357" s="9">
        <f t="shared" si="482"/>
        <v>0</v>
      </c>
    </row>
    <row r="4358" spans="1:20" ht="15" customHeight="1" x14ac:dyDescent="0.75">
      <c r="A4358" s="10">
        <v>0</v>
      </c>
      <c r="B4358" s="11">
        <v>22600</v>
      </c>
      <c r="C4358" s="11"/>
      <c r="D4358" s="11">
        <v>55419</v>
      </c>
      <c r="E4358" s="11"/>
      <c r="F4358" s="11">
        <v>0</v>
      </c>
      <c r="G4358" s="11">
        <v>0</v>
      </c>
      <c r="H4358" s="11">
        <v>299.95579613000001</v>
      </c>
      <c r="I4358" s="11">
        <v>0</v>
      </c>
      <c r="J4358" s="11">
        <v>18</v>
      </c>
      <c r="K4358" s="11">
        <v>39.095195695000001</v>
      </c>
      <c r="L4358" s="11" t="s">
        <v>20</v>
      </c>
      <c r="M4358" s="11" t="s">
        <v>14</v>
      </c>
      <c r="N4358" s="11">
        <f t="shared" si="476"/>
        <v>0</v>
      </c>
      <c r="O4358" s="11">
        <f t="shared" si="477"/>
        <v>0</v>
      </c>
      <c r="P4358" s="11">
        <f t="shared" si="478"/>
        <v>1</v>
      </c>
      <c r="Q4358" s="11">
        <f t="shared" si="479"/>
        <v>0</v>
      </c>
      <c r="R4358" s="11">
        <f t="shared" si="480"/>
        <v>0</v>
      </c>
      <c r="S4358" s="11">
        <f t="shared" si="481"/>
        <v>0</v>
      </c>
      <c r="T4358" s="9">
        <f t="shared" si="482"/>
        <v>0</v>
      </c>
    </row>
    <row r="4359" spans="1:20" ht="15" customHeight="1" x14ac:dyDescent="0.75">
      <c r="A4359" s="10">
        <v>0</v>
      </c>
      <c r="B4359" s="11">
        <v>22600</v>
      </c>
      <c r="C4359" s="11">
        <v>61503</v>
      </c>
      <c r="D4359" s="11">
        <v>101786</v>
      </c>
      <c r="E4359" s="11">
        <v>17</v>
      </c>
      <c r="F4359" s="11">
        <v>0</v>
      </c>
      <c r="G4359" s="11">
        <v>0</v>
      </c>
      <c r="H4359" s="11">
        <v>622.35576774000003</v>
      </c>
      <c r="I4359" s="11">
        <v>1</v>
      </c>
      <c r="J4359" s="11">
        <v>24</v>
      </c>
      <c r="K4359" s="11">
        <v>21.686668611999998</v>
      </c>
      <c r="L4359" s="11" t="s">
        <v>13</v>
      </c>
      <c r="M4359" s="11" t="s">
        <v>18</v>
      </c>
      <c r="N4359" s="11">
        <f t="shared" si="476"/>
        <v>1</v>
      </c>
      <c r="O4359" s="11">
        <f t="shared" si="477"/>
        <v>0</v>
      </c>
      <c r="P4359" s="11">
        <f t="shared" si="478"/>
        <v>0</v>
      </c>
      <c r="Q4359" s="11">
        <f t="shared" si="479"/>
        <v>0</v>
      </c>
      <c r="R4359" s="11">
        <f t="shared" si="480"/>
        <v>0</v>
      </c>
      <c r="S4359" s="11">
        <f t="shared" si="481"/>
        <v>1</v>
      </c>
      <c r="T4359" s="9">
        <f t="shared" si="482"/>
        <v>622.35576774000003</v>
      </c>
    </row>
    <row r="4360" spans="1:20" ht="15" customHeight="1" x14ac:dyDescent="0.75">
      <c r="A4360" s="10">
        <v>0</v>
      </c>
      <c r="B4360" s="11">
        <v>22600</v>
      </c>
      <c r="C4360" s="11">
        <v>131098</v>
      </c>
      <c r="D4360" s="11">
        <v>176119</v>
      </c>
      <c r="E4360" s="11">
        <v>26</v>
      </c>
      <c r="F4360" s="11"/>
      <c r="G4360" s="11">
        <v>5</v>
      </c>
      <c r="H4360" s="11">
        <v>339.67701817</v>
      </c>
      <c r="I4360" s="11">
        <v>1</v>
      </c>
      <c r="J4360" s="11">
        <v>28</v>
      </c>
      <c r="K4360" s="11">
        <v>33.057559855999997</v>
      </c>
      <c r="L4360" s="11"/>
      <c r="M4360" s="11" t="s">
        <v>17</v>
      </c>
      <c r="N4360" s="11">
        <f t="shared" si="476"/>
        <v>0</v>
      </c>
      <c r="O4360" s="11">
        <f t="shared" si="477"/>
        <v>1</v>
      </c>
      <c r="P4360" s="11">
        <f t="shared" si="478"/>
        <v>0</v>
      </c>
      <c r="Q4360" s="11">
        <f t="shared" si="479"/>
        <v>0</v>
      </c>
      <c r="R4360" s="11">
        <f t="shared" si="480"/>
        <v>0</v>
      </c>
      <c r="S4360" s="11">
        <f t="shared" si="481"/>
        <v>0</v>
      </c>
      <c r="T4360" s="9">
        <f t="shared" si="482"/>
        <v>0</v>
      </c>
    </row>
    <row r="4361" spans="1:20" ht="15" customHeight="1" x14ac:dyDescent="0.75">
      <c r="A4361" s="10">
        <v>0</v>
      </c>
      <c r="B4361" s="11">
        <v>22700</v>
      </c>
      <c r="C4361" s="11">
        <v>73280</v>
      </c>
      <c r="D4361" s="11">
        <v>92961</v>
      </c>
      <c r="E4361" s="11">
        <v>8</v>
      </c>
      <c r="F4361" s="11">
        <v>0</v>
      </c>
      <c r="G4361" s="11">
        <v>1</v>
      </c>
      <c r="H4361" s="11">
        <v>109.57029237</v>
      </c>
      <c r="I4361" s="11">
        <v>3</v>
      </c>
      <c r="J4361" s="11">
        <v>26</v>
      </c>
      <c r="K4361" s="11">
        <v>34.614422556000001</v>
      </c>
      <c r="L4361" s="11" t="s">
        <v>20</v>
      </c>
      <c r="M4361" s="11" t="s">
        <v>18</v>
      </c>
      <c r="N4361" s="11">
        <f t="shared" si="476"/>
        <v>0</v>
      </c>
      <c r="O4361" s="11">
        <f t="shared" si="477"/>
        <v>0</v>
      </c>
      <c r="P4361" s="11">
        <f t="shared" si="478"/>
        <v>0</v>
      </c>
      <c r="Q4361" s="11">
        <f t="shared" si="479"/>
        <v>0</v>
      </c>
      <c r="R4361" s="11">
        <f t="shared" si="480"/>
        <v>0</v>
      </c>
      <c r="S4361" s="11">
        <f t="shared" si="481"/>
        <v>1</v>
      </c>
      <c r="T4361" s="9">
        <f t="shared" si="482"/>
        <v>0</v>
      </c>
    </row>
    <row r="4362" spans="1:20" ht="15" customHeight="1" x14ac:dyDescent="0.75">
      <c r="A4362" s="10">
        <v>0</v>
      </c>
      <c r="B4362" s="11">
        <v>22700</v>
      </c>
      <c r="C4362" s="11">
        <v>91303</v>
      </c>
      <c r="D4362" s="11">
        <v>98362</v>
      </c>
      <c r="E4362" s="11">
        <v>7</v>
      </c>
      <c r="F4362" s="11"/>
      <c r="G4362" s="11"/>
      <c r="H4362" s="11"/>
      <c r="I4362" s="11"/>
      <c r="J4362" s="11"/>
      <c r="K4362" s="11">
        <v>30.681015154000001</v>
      </c>
      <c r="L4362" s="11" t="s">
        <v>13</v>
      </c>
      <c r="M4362" s="11"/>
      <c r="N4362" s="11">
        <f t="shared" si="476"/>
        <v>1</v>
      </c>
      <c r="O4362" s="11">
        <f t="shared" si="477"/>
        <v>0</v>
      </c>
      <c r="P4362" s="11">
        <f t="shared" si="478"/>
        <v>0</v>
      </c>
      <c r="Q4362" s="11">
        <f t="shared" si="479"/>
        <v>0</v>
      </c>
      <c r="R4362" s="11">
        <f t="shared" si="480"/>
        <v>0</v>
      </c>
      <c r="S4362" s="11">
        <f t="shared" si="481"/>
        <v>0</v>
      </c>
      <c r="T4362" s="9">
        <f t="shared" si="482"/>
        <v>0</v>
      </c>
    </row>
    <row r="4363" spans="1:20" ht="15" customHeight="1" x14ac:dyDescent="0.75">
      <c r="A4363" s="10">
        <v>0</v>
      </c>
      <c r="B4363" s="11">
        <v>22700</v>
      </c>
      <c r="C4363" s="11"/>
      <c r="D4363" s="11">
        <v>132297</v>
      </c>
      <c r="E4363" s="11">
        <v>1</v>
      </c>
      <c r="F4363" s="11">
        <v>0</v>
      </c>
      <c r="G4363" s="11">
        <v>0</v>
      </c>
      <c r="H4363" s="11">
        <v>309.44594907999999</v>
      </c>
      <c r="I4363" s="11">
        <v>3</v>
      </c>
      <c r="J4363" s="11">
        <v>20</v>
      </c>
      <c r="K4363" s="11">
        <v>29.371002275999999</v>
      </c>
      <c r="L4363" s="11" t="s">
        <v>13</v>
      </c>
      <c r="M4363" s="11" t="s">
        <v>14</v>
      </c>
      <c r="N4363" s="11">
        <f t="shared" si="476"/>
        <v>1</v>
      </c>
      <c r="O4363" s="11">
        <f t="shared" si="477"/>
        <v>0</v>
      </c>
      <c r="P4363" s="11">
        <f t="shared" si="478"/>
        <v>1</v>
      </c>
      <c r="Q4363" s="11">
        <f t="shared" si="479"/>
        <v>0</v>
      </c>
      <c r="R4363" s="11">
        <f t="shared" si="480"/>
        <v>0</v>
      </c>
      <c r="S4363" s="11">
        <f t="shared" si="481"/>
        <v>0</v>
      </c>
      <c r="T4363" s="9">
        <f t="shared" si="482"/>
        <v>309.44594907999999</v>
      </c>
    </row>
    <row r="4364" spans="1:20" ht="15" customHeight="1" x14ac:dyDescent="0.75">
      <c r="A4364" s="10">
        <v>0</v>
      </c>
      <c r="B4364" s="11">
        <v>22700</v>
      </c>
      <c r="C4364" s="11">
        <v>75354</v>
      </c>
      <c r="D4364" s="11">
        <v>106186</v>
      </c>
      <c r="E4364" s="11"/>
      <c r="F4364" s="11">
        <v>0</v>
      </c>
      <c r="G4364" s="11">
        <v>0</v>
      </c>
      <c r="H4364" s="11">
        <v>175.33937624000001</v>
      </c>
      <c r="I4364" s="11">
        <v>1</v>
      </c>
      <c r="J4364" s="11">
        <v>24</v>
      </c>
      <c r="K4364" s="11">
        <v>38.256593617</v>
      </c>
      <c r="L4364" s="11" t="s">
        <v>20</v>
      </c>
      <c r="M4364" s="11" t="s">
        <v>14</v>
      </c>
      <c r="N4364" s="11">
        <f t="shared" si="476"/>
        <v>0</v>
      </c>
      <c r="O4364" s="11">
        <f t="shared" si="477"/>
        <v>0</v>
      </c>
      <c r="P4364" s="11">
        <f t="shared" si="478"/>
        <v>1</v>
      </c>
      <c r="Q4364" s="11">
        <f t="shared" si="479"/>
        <v>0</v>
      </c>
      <c r="R4364" s="11">
        <f t="shared" si="480"/>
        <v>0</v>
      </c>
      <c r="S4364" s="11">
        <f t="shared" si="481"/>
        <v>0</v>
      </c>
      <c r="T4364" s="9">
        <f t="shared" si="482"/>
        <v>0</v>
      </c>
    </row>
    <row r="4365" spans="1:20" ht="15" customHeight="1" x14ac:dyDescent="0.75">
      <c r="A4365" s="10">
        <v>0</v>
      </c>
      <c r="B4365" s="11">
        <v>22700</v>
      </c>
      <c r="C4365" s="11">
        <v>35261</v>
      </c>
      <c r="D4365" s="11">
        <v>54701</v>
      </c>
      <c r="E4365" s="11">
        <v>3</v>
      </c>
      <c r="F4365" s="11">
        <v>0</v>
      </c>
      <c r="G4365" s="11"/>
      <c r="H4365" s="11">
        <v>134.10826197</v>
      </c>
      <c r="I4365" s="11"/>
      <c r="J4365" s="11">
        <v>11</v>
      </c>
      <c r="K4365" s="11">
        <v>24.524824989999999</v>
      </c>
      <c r="L4365" s="11" t="s">
        <v>13</v>
      </c>
      <c r="M4365" s="11" t="s">
        <v>19</v>
      </c>
      <c r="N4365" s="11">
        <f t="shared" si="476"/>
        <v>1</v>
      </c>
      <c r="O4365" s="11">
        <f t="shared" si="477"/>
        <v>0</v>
      </c>
      <c r="P4365" s="11">
        <f t="shared" si="478"/>
        <v>0</v>
      </c>
      <c r="Q4365" s="11">
        <f t="shared" si="479"/>
        <v>0</v>
      </c>
      <c r="R4365" s="11">
        <f t="shared" si="480"/>
        <v>0</v>
      </c>
      <c r="S4365" s="11">
        <f t="shared" si="481"/>
        <v>0</v>
      </c>
      <c r="T4365" s="9">
        <f t="shared" si="482"/>
        <v>134.10826197</v>
      </c>
    </row>
    <row r="4366" spans="1:20" ht="15" customHeight="1" x14ac:dyDescent="0.75">
      <c r="A4366" s="10">
        <v>0</v>
      </c>
      <c r="B4366" s="11">
        <v>22700</v>
      </c>
      <c r="C4366" s="11">
        <v>77356</v>
      </c>
      <c r="D4366" s="11">
        <v>106233</v>
      </c>
      <c r="E4366" s="11">
        <v>14</v>
      </c>
      <c r="F4366" s="11">
        <v>0</v>
      </c>
      <c r="G4366" s="11">
        <v>0</v>
      </c>
      <c r="H4366" s="11">
        <v>161.64634096</v>
      </c>
      <c r="I4366" s="11">
        <v>0</v>
      </c>
      <c r="J4366" s="11">
        <v>27</v>
      </c>
      <c r="K4366" s="11">
        <v>35.420928074999999</v>
      </c>
      <c r="L4366" s="11" t="s">
        <v>13</v>
      </c>
      <c r="M4366" s="11" t="s">
        <v>17</v>
      </c>
      <c r="N4366" s="11">
        <f t="shared" si="476"/>
        <v>1</v>
      </c>
      <c r="O4366" s="11">
        <f t="shared" si="477"/>
        <v>1</v>
      </c>
      <c r="P4366" s="11">
        <f t="shared" si="478"/>
        <v>0</v>
      </c>
      <c r="Q4366" s="11">
        <f t="shared" si="479"/>
        <v>0</v>
      </c>
      <c r="R4366" s="11">
        <f t="shared" si="480"/>
        <v>0</v>
      </c>
      <c r="S4366" s="11">
        <f t="shared" si="481"/>
        <v>0</v>
      </c>
      <c r="T4366" s="9">
        <f t="shared" si="482"/>
        <v>161.64634096</v>
      </c>
    </row>
    <row r="4367" spans="1:20" ht="15" customHeight="1" x14ac:dyDescent="0.75">
      <c r="A4367" s="10">
        <v>0</v>
      </c>
      <c r="B4367" s="11">
        <v>22700</v>
      </c>
      <c r="C4367" s="11">
        <v>93542</v>
      </c>
      <c r="D4367" s="11">
        <v>99198</v>
      </c>
      <c r="E4367" s="11">
        <v>6</v>
      </c>
      <c r="F4367" s="11"/>
      <c r="G4367" s="11"/>
      <c r="H4367" s="11"/>
      <c r="I4367" s="11"/>
      <c r="J4367" s="11"/>
      <c r="K4367" s="11">
        <v>30.080343444</v>
      </c>
      <c r="L4367" s="11" t="s">
        <v>13</v>
      </c>
      <c r="M4367" s="11"/>
      <c r="N4367" s="11">
        <f t="shared" si="476"/>
        <v>1</v>
      </c>
      <c r="O4367" s="11">
        <f t="shared" si="477"/>
        <v>0</v>
      </c>
      <c r="P4367" s="11">
        <f t="shared" si="478"/>
        <v>0</v>
      </c>
      <c r="Q4367" s="11">
        <f t="shared" si="479"/>
        <v>0</v>
      </c>
      <c r="R4367" s="11">
        <f t="shared" si="480"/>
        <v>0</v>
      </c>
      <c r="S4367" s="11">
        <f t="shared" si="481"/>
        <v>0</v>
      </c>
      <c r="T4367" s="9">
        <f t="shared" si="482"/>
        <v>0</v>
      </c>
    </row>
    <row r="4368" spans="1:20" ht="15" customHeight="1" x14ac:dyDescent="0.75">
      <c r="A4368" s="10">
        <v>0</v>
      </c>
      <c r="B4368" s="11">
        <v>22700</v>
      </c>
      <c r="C4368" s="11">
        <v>93413</v>
      </c>
      <c r="D4368" s="11">
        <v>134653</v>
      </c>
      <c r="E4368" s="11"/>
      <c r="F4368" s="11">
        <v>0</v>
      </c>
      <c r="G4368" s="11">
        <v>0</v>
      </c>
      <c r="H4368" s="11">
        <v>219.57065378999999</v>
      </c>
      <c r="I4368" s="11">
        <v>1</v>
      </c>
      <c r="J4368" s="11">
        <v>21</v>
      </c>
      <c r="K4368" s="11">
        <v>27.284560733999999</v>
      </c>
      <c r="L4368" s="11" t="s">
        <v>20</v>
      </c>
      <c r="M4368" s="11" t="s">
        <v>18</v>
      </c>
      <c r="N4368" s="11">
        <f t="shared" si="476"/>
        <v>0</v>
      </c>
      <c r="O4368" s="11">
        <f t="shared" si="477"/>
        <v>0</v>
      </c>
      <c r="P4368" s="11">
        <f t="shared" si="478"/>
        <v>0</v>
      </c>
      <c r="Q4368" s="11">
        <f t="shared" si="479"/>
        <v>0</v>
      </c>
      <c r="R4368" s="11">
        <f t="shared" si="480"/>
        <v>0</v>
      </c>
      <c r="S4368" s="11">
        <f t="shared" si="481"/>
        <v>1</v>
      </c>
      <c r="T4368" s="9">
        <f t="shared" si="482"/>
        <v>0</v>
      </c>
    </row>
    <row r="4369" spans="1:20" ht="15" customHeight="1" x14ac:dyDescent="0.75">
      <c r="A4369" s="10">
        <v>0</v>
      </c>
      <c r="B4369" s="11">
        <v>22700</v>
      </c>
      <c r="C4369" s="11">
        <v>36253</v>
      </c>
      <c r="D4369" s="11">
        <v>88461</v>
      </c>
      <c r="E4369" s="11">
        <v>24</v>
      </c>
      <c r="F4369" s="11">
        <v>0</v>
      </c>
      <c r="G4369" s="11">
        <v>0</v>
      </c>
      <c r="H4369" s="11">
        <v>255.0887578</v>
      </c>
      <c r="I4369" s="11">
        <v>0</v>
      </c>
      <c r="J4369" s="11">
        <v>7</v>
      </c>
      <c r="K4369" s="11">
        <v>26.867617381999999</v>
      </c>
      <c r="L4369" s="11" t="s">
        <v>13</v>
      </c>
      <c r="M4369" s="11" t="s">
        <v>14</v>
      </c>
      <c r="N4369" s="11">
        <f t="shared" si="476"/>
        <v>1</v>
      </c>
      <c r="O4369" s="11">
        <f t="shared" si="477"/>
        <v>0</v>
      </c>
      <c r="P4369" s="11">
        <f t="shared" si="478"/>
        <v>1</v>
      </c>
      <c r="Q4369" s="11">
        <f t="shared" si="479"/>
        <v>0</v>
      </c>
      <c r="R4369" s="11">
        <f t="shared" si="480"/>
        <v>0</v>
      </c>
      <c r="S4369" s="11">
        <f t="shared" si="481"/>
        <v>0</v>
      </c>
      <c r="T4369" s="9">
        <f t="shared" si="482"/>
        <v>255.0887578</v>
      </c>
    </row>
    <row r="4370" spans="1:20" ht="15" customHeight="1" x14ac:dyDescent="0.75">
      <c r="A4370" s="10">
        <v>0</v>
      </c>
      <c r="B4370" s="11">
        <v>22700</v>
      </c>
      <c r="C4370" s="11">
        <v>128020</v>
      </c>
      <c r="D4370" s="11">
        <v>164199</v>
      </c>
      <c r="E4370" s="11">
        <v>7</v>
      </c>
      <c r="F4370" s="11">
        <v>0</v>
      </c>
      <c r="G4370" s="11">
        <v>0</v>
      </c>
      <c r="H4370" s="11">
        <v>175.88480788999999</v>
      </c>
      <c r="I4370" s="11">
        <v>0</v>
      </c>
      <c r="J4370" s="11">
        <v>37</v>
      </c>
      <c r="K4370" s="11">
        <v>21.232357898</v>
      </c>
      <c r="L4370" s="11" t="s">
        <v>20</v>
      </c>
      <c r="M4370" s="11" t="s">
        <v>18</v>
      </c>
      <c r="N4370" s="11">
        <f t="shared" si="476"/>
        <v>0</v>
      </c>
      <c r="O4370" s="11">
        <f t="shared" si="477"/>
        <v>0</v>
      </c>
      <c r="P4370" s="11">
        <f t="shared" si="478"/>
        <v>0</v>
      </c>
      <c r="Q4370" s="11">
        <f t="shared" si="479"/>
        <v>0</v>
      </c>
      <c r="R4370" s="11">
        <f t="shared" si="480"/>
        <v>0</v>
      </c>
      <c r="S4370" s="11">
        <f t="shared" si="481"/>
        <v>1</v>
      </c>
      <c r="T4370" s="9">
        <f t="shared" si="482"/>
        <v>0</v>
      </c>
    </row>
    <row r="4371" spans="1:20" ht="15" customHeight="1" x14ac:dyDescent="0.75">
      <c r="A4371" s="10">
        <v>1</v>
      </c>
      <c r="B4371" s="11">
        <v>22700</v>
      </c>
      <c r="C4371" s="11">
        <v>94601</v>
      </c>
      <c r="D4371" s="11">
        <v>99755</v>
      </c>
      <c r="E4371" s="11">
        <v>3</v>
      </c>
      <c r="F4371" s="11">
        <v>0</v>
      </c>
      <c r="G4371" s="11">
        <v>0</v>
      </c>
      <c r="H4371" s="11">
        <v>129.56430076000001</v>
      </c>
      <c r="I4371" s="11">
        <v>0</v>
      </c>
      <c r="J4371" s="11">
        <v>16</v>
      </c>
      <c r="K4371" s="11">
        <v>37.969304541</v>
      </c>
      <c r="L4371" s="11" t="s">
        <v>20</v>
      </c>
      <c r="M4371" s="11" t="s">
        <v>14</v>
      </c>
      <c r="N4371" s="11">
        <f t="shared" si="476"/>
        <v>0</v>
      </c>
      <c r="O4371" s="11">
        <f t="shared" si="477"/>
        <v>0</v>
      </c>
      <c r="P4371" s="11">
        <f t="shared" si="478"/>
        <v>1</v>
      </c>
      <c r="Q4371" s="11">
        <f t="shared" si="479"/>
        <v>0</v>
      </c>
      <c r="R4371" s="11">
        <f t="shared" si="480"/>
        <v>0</v>
      </c>
      <c r="S4371" s="11">
        <f t="shared" si="481"/>
        <v>0</v>
      </c>
      <c r="T4371" s="9">
        <f t="shared" si="482"/>
        <v>0</v>
      </c>
    </row>
    <row r="4372" spans="1:20" ht="15" customHeight="1" x14ac:dyDescent="0.75">
      <c r="A4372" s="10">
        <v>0</v>
      </c>
      <c r="B4372" s="11">
        <v>22700</v>
      </c>
      <c r="C4372" s="11">
        <v>46929</v>
      </c>
      <c r="D4372" s="11">
        <v>71169</v>
      </c>
      <c r="E4372" s="11">
        <v>6</v>
      </c>
      <c r="F4372" s="11">
        <v>0</v>
      </c>
      <c r="G4372" s="11">
        <v>0</v>
      </c>
      <c r="H4372" s="11">
        <v>57.880815933999997</v>
      </c>
      <c r="I4372" s="11">
        <v>2</v>
      </c>
      <c r="J4372" s="11">
        <v>19</v>
      </c>
      <c r="K4372" s="11">
        <v>35.552088146000003</v>
      </c>
      <c r="L4372" s="11" t="s">
        <v>20</v>
      </c>
      <c r="M4372" s="11" t="s">
        <v>14</v>
      </c>
      <c r="N4372" s="11">
        <f t="shared" si="476"/>
        <v>0</v>
      </c>
      <c r="O4372" s="11">
        <f t="shared" si="477"/>
        <v>0</v>
      </c>
      <c r="P4372" s="11">
        <f t="shared" si="478"/>
        <v>1</v>
      </c>
      <c r="Q4372" s="11">
        <f t="shared" si="479"/>
        <v>0</v>
      </c>
      <c r="R4372" s="11">
        <f t="shared" si="480"/>
        <v>0</v>
      </c>
      <c r="S4372" s="11">
        <f t="shared" si="481"/>
        <v>0</v>
      </c>
      <c r="T4372" s="9">
        <f t="shared" si="482"/>
        <v>0</v>
      </c>
    </row>
    <row r="4373" spans="1:20" ht="15" customHeight="1" x14ac:dyDescent="0.75">
      <c r="A4373" s="10">
        <v>0</v>
      </c>
      <c r="B4373" s="11">
        <v>22700</v>
      </c>
      <c r="C4373" s="11">
        <v>155284</v>
      </c>
      <c r="D4373" s="11">
        <v>197634</v>
      </c>
      <c r="E4373" s="11">
        <v>15</v>
      </c>
      <c r="F4373" s="11"/>
      <c r="G4373" s="11"/>
      <c r="H4373" s="11">
        <v>103.7859943</v>
      </c>
      <c r="I4373" s="11">
        <v>0</v>
      </c>
      <c r="J4373" s="11">
        <v>24</v>
      </c>
      <c r="K4373" s="11">
        <v>29.540322043</v>
      </c>
      <c r="L4373" s="11" t="s">
        <v>20</v>
      </c>
      <c r="M4373" s="11" t="s">
        <v>18</v>
      </c>
      <c r="N4373" s="11">
        <f t="shared" si="476"/>
        <v>0</v>
      </c>
      <c r="O4373" s="11">
        <f t="shared" si="477"/>
        <v>0</v>
      </c>
      <c r="P4373" s="11">
        <f t="shared" si="478"/>
        <v>0</v>
      </c>
      <c r="Q4373" s="11">
        <f t="shared" si="479"/>
        <v>0</v>
      </c>
      <c r="R4373" s="11">
        <f t="shared" si="480"/>
        <v>0</v>
      </c>
      <c r="S4373" s="11">
        <f t="shared" si="481"/>
        <v>1</v>
      </c>
      <c r="T4373" s="9">
        <f t="shared" si="482"/>
        <v>0</v>
      </c>
    </row>
    <row r="4374" spans="1:20" ht="15" customHeight="1" x14ac:dyDescent="0.75">
      <c r="A4374" s="10">
        <v>0</v>
      </c>
      <c r="B4374" s="11">
        <v>22700</v>
      </c>
      <c r="C4374" s="11">
        <v>108488</v>
      </c>
      <c r="D4374" s="11">
        <v>139559</v>
      </c>
      <c r="E4374" s="11">
        <v>11</v>
      </c>
      <c r="F4374" s="11">
        <v>0</v>
      </c>
      <c r="G4374" s="11">
        <v>0</v>
      </c>
      <c r="H4374" s="11">
        <v>190.9727785</v>
      </c>
      <c r="I4374" s="11">
        <v>0</v>
      </c>
      <c r="J4374" s="11">
        <v>23</v>
      </c>
      <c r="K4374" s="11">
        <v>34.080016231000002</v>
      </c>
      <c r="L4374" s="11" t="s">
        <v>13</v>
      </c>
      <c r="M4374" s="11" t="s">
        <v>18</v>
      </c>
      <c r="N4374" s="11">
        <f t="shared" si="476"/>
        <v>1</v>
      </c>
      <c r="O4374" s="11">
        <f t="shared" si="477"/>
        <v>0</v>
      </c>
      <c r="P4374" s="11">
        <f t="shared" si="478"/>
        <v>0</v>
      </c>
      <c r="Q4374" s="11">
        <f t="shared" si="479"/>
        <v>0</v>
      </c>
      <c r="R4374" s="11">
        <f t="shared" si="480"/>
        <v>0</v>
      </c>
      <c r="S4374" s="11">
        <f t="shared" si="481"/>
        <v>1</v>
      </c>
      <c r="T4374" s="9">
        <f t="shared" si="482"/>
        <v>190.9727785</v>
      </c>
    </row>
    <row r="4375" spans="1:20" ht="15" customHeight="1" x14ac:dyDescent="0.75">
      <c r="A4375" s="10">
        <v>0</v>
      </c>
      <c r="B4375" s="11">
        <v>22700</v>
      </c>
      <c r="C4375" s="11"/>
      <c r="D4375" s="11">
        <v>57156</v>
      </c>
      <c r="E4375" s="11"/>
      <c r="F4375" s="11">
        <v>0</v>
      </c>
      <c r="G4375" s="11">
        <v>0</v>
      </c>
      <c r="H4375" s="11">
        <v>289.54567264000002</v>
      </c>
      <c r="I4375" s="11">
        <v>0</v>
      </c>
      <c r="J4375" s="11">
        <v>19</v>
      </c>
      <c r="K4375" s="11">
        <v>40.162944537999998</v>
      </c>
      <c r="L4375" s="11" t="s">
        <v>20</v>
      </c>
      <c r="M4375" s="11" t="s">
        <v>14</v>
      </c>
      <c r="N4375" s="11">
        <f t="shared" si="476"/>
        <v>0</v>
      </c>
      <c r="O4375" s="11">
        <f t="shared" si="477"/>
        <v>0</v>
      </c>
      <c r="P4375" s="11">
        <f t="shared" si="478"/>
        <v>1</v>
      </c>
      <c r="Q4375" s="11">
        <f t="shared" si="479"/>
        <v>0</v>
      </c>
      <c r="R4375" s="11">
        <f t="shared" si="480"/>
        <v>0</v>
      </c>
      <c r="S4375" s="11">
        <f t="shared" si="481"/>
        <v>0</v>
      </c>
      <c r="T4375" s="9">
        <f t="shared" si="482"/>
        <v>0</v>
      </c>
    </row>
    <row r="4376" spans="1:20" ht="15" customHeight="1" x14ac:dyDescent="0.75">
      <c r="A4376" s="10">
        <v>0</v>
      </c>
      <c r="B4376" s="11">
        <v>22800</v>
      </c>
      <c r="C4376" s="11">
        <v>76502</v>
      </c>
      <c r="D4376" s="11">
        <v>101288</v>
      </c>
      <c r="E4376" s="11">
        <v>20</v>
      </c>
      <c r="F4376" s="11">
        <v>0</v>
      </c>
      <c r="G4376" s="11">
        <v>0</v>
      </c>
      <c r="H4376" s="11">
        <v>188.07772245000001</v>
      </c>
      <c r="I4376" s="11">
        <v>0</v>
      </c>
      <c r="J4376" s="11">
        <v>12</v>
      </c>
      <c r="K4376" s="11">
        <v>40.351902285999998</v>
      </c>
      <c r="L4376" s="11" t="s">
        <v>20</v>
      </c>
      <c r="M4376" s="11" t="s">
        <v>14</v>
      </c>
      <c r="N4376" s="11">
        <f t="shared" si="476"/>
        <v>0</v>
      </c>
      <c r="O4376" s="11">
        <f t="shared" si="477"/>
        <v>0</v>
      </c>
      <c r="P4376" s="11">
        <f t="shared" si="478"/>
        <v>1</v>
      </c>
      <c r="Q4376" s="11">
        <f t="shared" si="479"/>
        <v>0</v>
      </c>
      <c r="R4376" s="11">
        <f t="shared" si="480"/>
        <v>0</v>
      </c>
      <c r="S4376" s="11">
        <f t="shared" si="481"/>
        <v>0</v>
      </c>
      <c r="T4376" s="9">
        <f t="shared" si="482"/>
        <v>0</v>
      </c>
    </row>
    <row r="4377" spans="1:20" ht="15" customHeight="1" x14ac:dyDescent="0.75">
      <c r="A4377" s="10">
        <v>0</v>
      </c>
      <c r="B4377" s="11">
        <v>22800</v>
      </c>
      <c r="C4377" s="11">
        <v>96495</v>
      </c>
      <c r="D4377" s="11">
        <v>122362</v>
      </c>
      <c r="E4377" s="11">
        <v>8</v>
      </c>
      <c r="F4377" s="11">
        <v>0</v>
      </c>
      <c r="G4377" s="11">
        <v>0</v>
      </c>
      <c r="H4377" s="11">
        <v>120.9792917</v>
      </c>
      <c r="I4377" s="11">
        <v>2</v>
      </c>
      <c r="J4377" s="11">
        <v>24</v>
      </c>
      <c r="K4377" s="11">
        <v>29.809835154999998</v>
      </c>
      <c r="L4377" s="11" t="s">
        <v>13</v>
      </c>
      <c r="M4377" s="11" t="s">
        <v>17</v>
      </c>
      <c r="N4377" s="11">
        <f t="shared" si="476"/>
        <v>1</v>
      </c>
      <c r="O4377" s="11">
        <f t="shared" si="477"/>
        <v>1</v>
      </c>
      <c r="P4377" s="11">
        <f t="shared" si="478"/>
        <v>0</v>
      </c>
      <c r="Q4377" s="11">
        <f t="shared" si="479"/>
        <v>0</v>
      </c>
      <c r="R4377" s="11">
        <f t="shared" si="480"/>
        <v>0</v>
      </c>
      <c r="S4377" s="11">
        <f t="shared" si="481"/>
        <v>0</v>
      </c>
      <c r="T4377" s="9">
        <f t="shared" si="482"/>
        <v>120.9792917</v>
      </c>
    </row>
    <row r="4378" spans="1:20" ht="15" customHeight="1" x14ac:dyDescent="0.75">
      <c r="A4378" s="10">
        <v>0</v>
      </c>
      <c r="B4378" s="11">
        <v>22800</v>
      </c>
      <c r="C4378" s="11">
        <v>74979</v>
      </c>
      <c r="D4378" s="11">
        <v>109716</v>
      </c>
      <c r="E4378" s="11">
        <v>9</v>
      </c>
      <c r="F4378" s="11">
        <v>0</v>
      </c>
      <c r="G4378" s="11">
        <v>1</v>
      </c>
      <c r="H4378" s="11">
        <v>289.82236964999998</v>
      </c>
      <c r="I4378" s="11">
        <v>1</v>
      </c>
      <c r="J4378" s="11">
        <v>28</v>
      </c>
      <c r="K4378" s="11">
        <v>31.479906883000002</v>
      </c>
      <c r="L4378" s="11" t="s">
        <v>20</v>
      </c>
      <c r="M4378" s="11" t="s">
        <v>17</v>
      </c>
      <c r="N4378" s="11">
        <f t="shared" si="476"/>
        <v>0</v>
      </c>
      <c r="O4378" s="11">
        <f t="shared" si="477"/>
        <v>1</v>
      </c>
      <c r="P4378" s="11">
        <f t="shared" si="478"/>
        <v>0</v>
      </c>
      <c r="Q4378" s="11">
        <f t="shared" si="479"/>
        <v>0</v>
      </c>
      <c r="R4378" s="11">
        <f t="shared" si="480"/>
        <v>0</v>
      </c>
      <c r="S4378" s="11">
        <f t="shared" si="481"/>
        <v>0</v>
      </c>
      <c r="T4378" s="9">
        <f t="shared" si="482"/>
        <v>0</v>
      </c>
    </row>
    <row r="4379" spans="1:20" ht="15" customHeight="1" x14ac:dyDescent="0.75">
      <c r="A4379" s="10">
        <v>0</v>
      </c>
      <c r="B4379" s="11">
        <v>22800</v>
      </c>
      <c r="C4379" s="11">
        <v>76733</v>
      </c>
      <c r="D4379" s="11">
        <v>105624</v>
      </c>
      <c r="E4379" s="11">
        <v>1</v>
      </c>
      <c r="F4379" s="11"/>
      <c r="G4379" s="11"/>
      <c r="H4379" s="11">
        <v>225.32750788999999</v>
      </c>
      <c r="I4379" s="11">
        <v>5</v>
      </c>
      <c r="J4379" s="11">
        <v>23</v>
      </c>
      <c r="K4379" s="11">
        <v>40.691953683000001</v>
      </c>
      <c r="L4379" s="11" t="s">
        <v>20</v>
      </c>
      <c r="M4379" s="11" t="s">
        <v>17</v>
      </c>
      <c r="N4379" s="11">
        <f t="shared" si="476"/>
        <v>0</v>
      </c>
      <c r="O4379" s="11">
        <f t="shared" si="477"/>
        <v>1</v>
      </c>
      <c r="P4379" s="11">
        <f t="shared" si="478"/>
        <v>0</v>
      </c>
      <c r="Q4379" s="11">
        <f t="shared" si="479"/>
        <v>0</v>
      </c>
      <c r="R4379" s="11">
        <f t="shared" si="480"/>
        <v>0</v>
      </c>
      <c r="S4379" s="11">
        <f t="shared" si="481"/>
        <v>0</v>
      </c>
      <c r="T4379" s="9">
        <f t="shared" si="482"/>
        <v>0</v>
      </c>
    </row>
    <row r="4380" spans="1:20" ht="15" customHeight="1" x14ac:dyDescent="0.75">
      <c r="A4380" s="10">
        <v>0</v>
      </c>
      <c r="B4380" s="11">
        <v>22800</v>
      </c>
      <c r="C4380" s="11">
        <v>49361</v>
      </c>
      <c r="D4380" s="11">
        <v>81914</v>
      </c>
      <c r="E4380" s="11">
        <v>4</v>
      </c>
      <c r="F4380" s="11">
        <v>0</v>
      </c>
      <c r="G4380" s="11">
        <v>0</v>
      </c>
      <c r="H4380" s="11">
        <v>264.93706617999999</v>
      </c>
      <c r="I4380" s="11">
        <v>2</v>
      </c>
      <c r="J4380" s="11">
        <v>25</v>
      </c>
      <c r="K4380" s="11">
        <v>32.010244608000001</v>
      </c>
      <c r="L4380" s="11" t="s">
        <v>20</v>
      </c>
      <c r="M4380" s="11" t="s">
        <v>17</v>
      </c>
      <c r="N4380" s="11">
        <f t="shared" si="476"/>
        <v>0</v>
      </c>
      <c r="O4380" s="11">
        <f t="shared" si="477"/>
        <v>1</v>
      </c>
      <c r="P4380" s="11">
        <f t="shared" si="478"/>
        <v>0</v>
      </c>
      <c r="Q4380" s="11">
        <f t="shared" si="479"/>
        <v>0</v>
      </c>
      <c r="R4380" s="11">
        <f t="shared" si="480"/>
        <v>0</v>
      </c>
      <c r="S4380" s="11">
        <f t="shared" si="481"/>
        <v>0</v>
      </c>
      <c r="T4380" s="9">
        <f t="shared" si="482"/>
        <v>0</v>
      </c>
    </row>
    <row r="4381" spans="1:20" ht="15" customHeight="1" x14ac:dyDescent="0.75">
      <c r="A4381" s="10">
        <v>0</v>
      </c>
      <c r="B4381" s="11">
        <v>22800</v>
      </c>
      <c r="C4381" s="11">
        <v>127010</v>
      </c>
      <c r="D4381" s="11">
        <v>171758</v>
      </c>
      <c r="E4381" s="11">
        <v>25</v>
      </c>
      <c r="F4381" s="11"/>
      <c r="G4381" s="11">
        <v>5</v>
      </c>
      <c r="H4381" s="11">
        <v>335.61565087000002</v>
      </c>
      <c r="I4381" s="11">
        <v>0</v>
      </c>
      <c r="J4381" s="11">
        <v>27</v>
      </c>
      <c r="K4381" s="11">
        <v>32.365041562000002</v>
      </c>
      <c r="L4381" s="11"/>
      <c r="M4381" s="11" t="s">
        <v>17</v>
      </c>
      <c r="N4381" s="11">
        <f t="shared" si="476"/>
        <v>0</v>
      </c>
      <c r="O4381" s="11">
        <f t="shared" si="477"/>
        <v>1</v>
      </c>
      <c r="P4381" s="11">
        <f t="shared" si="478"/>
        <v>0</v>
      </c>
      <c r="Q4381" s="11">
        <f t="shared" si="479"/>
        <v>0</v>
      </c>
      <c r="R4381" s="11">
        <f t="shared" si="480"/>
        <v>0</v>
      </c>
      <c r="S4381" s="11">
        <f t="shared" si="481"/>
        <v>0</v>
      </c>
      <c r="T4381" s="9">
        <f t="shared" si="482"/>
        <v>0</v>
      </c>
    </row>
    <row r="4382" spans="1:20" ht="15" customHeight="1" x14ac:dyDescent="0.75">
      <c r="A4382" s="10">
        <v>0</v>
      </c>
      <c r="B4382" s="11">
        <v>22800</v>
      </c>
      <c r="C4382" s="11">
        <v>39166</v>
      </c>
      <c r="D4382" s="11">
        <v>84407</v>
      </c>
      <c r="E4382" s="11">
        <v>11</v>
      </c>
      <c r="F4382" s="11">
        <v>0</v>
      </c>
      <c r="G4382" s="11">
        <v>0</v>
      </c>
      <c r="H4382" s="11">
        <v>276.12197299000002</v>
      </c>
      <c r="I4382" s="11">
        <v>0</v>
      </c>
      <c r="J4382" s="11">
        <v>19</v>
      </c>
      <c r="K4382" s="11">
        <v>38.968366525</v>
      </c>
      <c r="L4382" s="11" t="s">
        <v>20</v>
      </c>
      <c r="M4382" s="11" t="s">
        <v>18</v>
      </c>
      <c r="N4382" s="11">
        <f t="shared" si="476"/>
        <v>0</v>
      </c>
      <c r="O4382" s="11">
        <f t="shared" si="477"/>
        <v>0</v>
      </c>
      <c r="P4382" s="11">
        <f t="shared" si="478"/>
        <v>0</v>
      </c>
      <c r="Q4382" s="11">
        <f t="shared" si="479"/>
        <v>0</v>
      </c>
      <c r="R4382" s="11">
        <f t="shared" si="480"/>
        <v>0</v>
      </c>
      <c r="S4382" s="11">
        <f t="shared" si="481"/>
        <v>1</v>
      </c>
      <c r="T4382" s="9">
        <f t="shared" si="482"/>
        <v>0</v>
      </c>
    </row>
    <row r="4383" spans="1:20" ht="15" customHeight="1" x14ac:dyDescent="0.75">
      <c r="A4383" s="10">
        <v>0</v>
      </c>
      <c r="B4383" s="11">
        <v>22800</v>
      </c>
      <c r="C4383" s="11"/>
      <c r="D4383" s="11">
        <v>147730</v>
      </c>
      <c r="E4383" s="11"/>
      <c r="F4383" s="11"/>
      <c r="G4383" s="11"/>
      <c r="H4383" s="11"/>
      <c r="I4383" s="11"/>
      <c r="J4383" s="11"/>
      <c r="K4383" s="11">
        <v>16.179249586000001</v>
      </c>
      <c r="L4383" s="11"/>
      <c r="M4383" s="11"/>
      <c r="N4383" s="11">
        <f t="shared" si="476"/>
        <v>0</v>
      </c>
      <c r="O4383" s="11">
        <f t="shared" si="477"/>
        <v>0</v>
      </c>
      <c r="P4383" s="11">
        <f t="shared" si="478"/>
        <v>0</v>
      </c>
      <c r="Q4383" s="11">
        <f t="shared" si="479"/>
        <v>0</v>
      </c>
      <c r="R4383" s="11">
        <f t="shared" si="480"/>
        <v>0</v>
      </c>
      <c r="S4383" s="11">
        <f t="shared" si="481"/>
        <v>0</v>
      </c>
      <c r="T4383" s="9">
        <f t="shared" si="482"/>
        <v>0</v>
      </c>
    </row>
    <row r="4384" spans="1:20" ht="15" customHeight="1" x14ac:dyDescent="0.75">
      <c r="A4384" s="10">
        <v>0</v>
      </c>
      <c r="B4384" s="11">
        <v>22800</v>
      </c>
      <c r="C4384" s="11"/>
      <c r="D4384" s="11">
        <v>97634</v>
      </c>
      <c r="E4384" s="11">
        <v>8</v>
      </c>
      <c r="F4384" s="11">
        <v>0</v>
      </c>
      <c r="G4384" s="11">
        <v>0</v>
      </c>
      <c r="H4384" s="11">
        <v>177.56974030999999</v>
      </c>
      <c r="I4384" s="11">
        <v>1</v>
      </c>
      <c r="J4384" s="11">
        <v>16</v>
      </c>
      <c r="K4384" s="11">
        <v>40.772248427999997</v>
      </c>
      <c r="L4384" s="11" t="s">
        <v>13</v>
      </c>
      <c r="M4384" s="11" t="s">
        <v>14</v>
      </c>
      <c r="N4384" s="11">
        <f t="shared" si="476"/>
        <v>1</v>
      </c>
      <c r="O4384" s="11">
        <f t="shared" si="477"/>
        <v>0</v>
      </c>
      <c r="P4384" s="11">
        <f t="shared" si="478"/>
        <v>1</v>
      </c>
      <c r="Q4384" s="11">
        <f t="shared" si="479"/>
        <v>0</v>
      </c>
      <c r="R4384" s="11">
        <f t="shared" si="480"/>
        <v>0</v>
      </c>
      <c r="S4384" s="11">
        <f t="shared" si="481"/>
        <v>0</v>
      </c>
      <c r="T4384" s="9">
        <f t="shared" si="482"/>
        <v>177.56974030999999</v>
      </c>
    </row>
    <row r="4385" spans="1:20" ht="15" customHeight="1" x14ac:dyDescent="0.75">
      <c r="A4385" s="10">
        <v>0</v>
      </c>
      <c r="B4385" s="11">
        <v>22800</v>
      </c>
      <c r="C4385" s="11"/>
      <c r="D4385" s="11">
        <v>74988</v>
      </c>
      <c r="E4385" s="11">
        <v>2</v>
      </c>
      <c r="F4385" s="11">
        <v>0</v>
      </c>
      <c r="G4385" s="11">
        <v>0</v>
      </c>
      <c r="H4385" s="11">
        <v>393.51047240999998</v>
      </c>
      <c r="I4385" s="11">
        <v>0</v>
      </c>
      <c r="J4385" s="11">
        <v>23</v>
      </c>
      <c r="K4385" s="11">
        <v>24.050207993000001</v>
      </c>
      <c r="L4385" s="11" t="s">
        <v>20</v>
      </c>
      <c r="M4385" s="11" t="s">
        <v>16</v>
      </c>
      <c r="N4385" s="11">
        <f t="shared" si="476"/>
        <v>0</v>
      </c>
      <c r="O4385" s="11">
        <f t="shared" si="477"/>
        <v>0</v>
      </c>
      <c r="P4385" s="11">
        <f t="shared" si="478"/>
        <v>0</v>
      </c>
      <c r="Q4385" s="11">
        <f t="shared" si="479"/>
        <v>0</v>
      </c>
      <c r="R4385" s="11">
        <f t="shared" si="480"/>
        <v>1</v>
      </c>
      <c r="S4385" s="11">
        <f t="shared" si="481"/>
        <v>0</v>
      </c>
      <c r="T4385" s="9">
        <f t="shared" si="482"/>
        <v>0</v>
      </c>
    </row>
    <row r="4386" spans="1:20" ht="15" customHeight="1" x14ac:dyDescent="0.75">
      <c r="A4386" s="10">
        <v>0</v>
      </c>
      <c r="B4386" s="11">
        <v>22800</v>
      </c>
      <c r="C4386" s="11"/>
      <c r="D4386" s="11">
        <v>146840</v>
      </c>
      <c r="E4386" s="11"/>
      <c r="F4386" s="11"/>
      <c r="G4386" s="11"/>
      <c r="H4386" s="11"/>
      <c r="I4386" s="11"/>
      <c r="J4386" s="11"/>
      <c r="K4386" s="11">
        <v>14.800087156</v>
      </c>
      <c r="L4386" s="11"/>
      <c r="M4386" s="11"/>
      <c r="N4386" s="11">
        <f t="shared" si="476"/>
        <v>0</v>
      </c>
      <c r="O4386" s="11">
        <f t="shared" si="477"/>
        <v>0</v>
      </c>
      <c r="P4386" s="11">
        <f t="shared" si="478"/>
        <v>0</v>
      </c>
      <c r="Q4386" s="11">
        <f t="shared" si="479"/>
        <v>0</v>
      </c>
      <c r="R4386" s="11">
        <f t="shared" si="480"/>
        <v>0</v>
      </c>
      <c r="S4386" s="11">
        <f t="shared" si="481"/>
        <v>0</v>
      </c>
      <c r="T4386" s="9">
        <f t="shared" si="482"/>
        <v>0</v>
      </c>
    </row>
    <row r="4387" spans="1:20" ht="15" customHeight="1" x14ac:dyDescent="0.75">
      <c r="A4387" s="10">
        <v>0</v>
      </c>
      <c r="B4387" s="11">
        <v>22800</v>
      </c>
      <c r="C4387" s="11">
        <v>132706</v>
      </c>
      <c r="D4387" s="11">
        <v>170396</v>
      </c>
      <c r="E4387" s="11">
        <v>8</v>
      </c>
      <c r="F4387" s="11">
        <v>0</v>
      </c>
      <c r="G4387" s="11">
        <v>0</v>
      </c>
      <c r="H4387" s="11">
        <v>147.41494904999999</v>
      </c>
      <c r="I4387" s="11">
        <v>0</v>
      </c>
      <c r="J4387" s="11">
        <v>37</v>
      </c>
      <c r="K4387" s="11">
        <v>19.518531863</v>
      </c>
      <c r="L4387" s="11" t="s">
        <v>20</v>
      </c>
      <c r="M4387" s="11" t="s">
        <v>18</v>
      </c>
      <c r="N4387" s="11">
        <f t="shared" si="476"/>
        <v>0</v>
      </c>
      <c r="O4387" s="11">
        <f t="shared" si="477"/>
        <v>0</v>
      </c>
      <c r="P4387" s="11">
        <f t="shared" si="478"/>
        <v>0</v>
      </c>
      <c r="Q4387" s="11">
        <f t="shared" si="479"/>
        <v>0</v>
      </c>
      <c r="R4387" s="11">
        <f t="shared" si="480"/>
        <v>0</v>
      </c>
      <c r="S4387" s="11">
        <f t="shared" si="481"/>
        <v>1</v>
      </c>
      <c r="T4387" s="9">
        <f t="shared" si="482"/>
        <v>0</v>
      </c>
    </row>
    <row r="4388" spans="1:20" ht="15" customHeight="1" x14ac:dyDescent="0.75">
      <c r="A4388" s="10">
        <v>0</v>
      </c>
      <c r="B4388" s="11">
        <v>22800</v>
      </c>
      <c r="C4388" s="11">
        <v>52760</v>
      </c>
      <c r="D4388" s="11">
        <v>81362</v>
      </c>
      <c r="E4388" s="11"/>
      <c r="F4388" s="11"/>
      <c r="G4388" s="11"/>
      <c r="H4388" s="11"/>
      <c r="I4388" s="11"/>
      <c r="J4388" s="11"/>
      <c r="K4388" s="11">
        <v>38.024677318999998</v>
      </c>
      <c r="L4388" s="11"/>
      <c r="M4388" s="11"/>
      <c r="N4388" s="11">
        <f t="shared" si="476"/>
        <v>0</v>
      </c>
      <c r="O4388" s="11">
        <f t="shared" si="477"/>
        <v>0</v>
      </c>
      <c r="P4388" s="11">
        <f t="shared" si="478"/>
        <v>0</v>
      </c>
      <c r="Q4388" s="11">
        <f t="shared" si="479"/>
        <v>0</v>
      </c>
      <c r="R4388" s="11">
        <f t="shared" si="480"/>
        <v>0</v>
      </c>
      <c r="S4388" s="11">
        <f t="shared" si="481"/>
        <v>0</v>
      </c>
      <c r="T4388" s="9">
        <f t="shared" si="482"/>
        <v>0</v>
      </c>
    </row>
    <row r="4389" spans="1:20" ht="15" customHeight="1" x14ac:dyDescent="0.75">
      <c r="A4389" s="10">
        <v>0</v>
      </c>
      <c r="B4389" s="11">
        <v>22800</v>
      </c>
      <c r="C4389" s="11"/>
      <c r="D4389" s="11">
        <v>57761</v>
      </c>
      <c r="E4389" s="11"/>
      <c r="F4389" s="11">
        <v>0</v>
      </c>
      <c r="G4389" s="11">
        <v>0</v>
      </c>
      <c r="H4389" s="11">
        <v>310.48293877999998</v>
      </c>
      <c r="I4389" s="11">
        <v>0</v>
      </c>
      <c r="J4389" s="11">
        <v>18</v>
      </c>
      <c r="K4389" s="11">
        <v>38.505705059</v>
      </c>
      <c r="L4389" s="11" t="s">
        <v>20</v>
      </c>
      <c r="M4389" s="11" t="s">
        <v>14</v>
      </c>
      <c r="N4389" s="11">
        <f t="shared" si="476"/>
        <v>0</v>
      </c>
      <c r="O4389" s="11">
        <f t="shared" si="477"/>
        <v>0</v>
      </c>
      <c r="P4389" s="11">
        <f t="shared" si="478"/>
        <v>1</v>
      </c>
      <c r="Q4389" s="11">
        <f t="shared" si="479"/>
        <v>0</v>
      </c>
      <c r="R4389" s="11">
        <f t="shared" si="480"/>
        <v>0</v>
      </c>
      <c r="S4389" s="11">
        <f t="shared" si="481"/>
        <v>0</v>
      </c>
      <c r="T4389" s="9">
        <f t="shared" si="482"/>
        <v>0</v>
      </c>
    </row>
    <row r="4390" spans="1:20" ht="15" customHeight="1" x14ac:dyDescent="0.75">
      <c r="A4390" s="10">
        <v>0</v>
      </c>
      <c r="B4390" s="11">
        <v>22800</v>
      </c>
      <c r="C4390" s="11">
        <v>64659</v>
      </c>
      <c r="D4390" s="11">
        <v>96063</v>
      </c>
      <c r="E4390" s="11">
        <v>8</v>
      </c>
      <c r="F4390" s="11">
        <v>0</v>
      </c>
      <c r="G4390" s="11">
        <v>0</v>
      </c>
      <c r="H4390" s="11">
        <v>201.06828707</v>
      </c>
      <c r="I4390" s="11">
        <v>2</v>
      </c>
      <c r="J4390" s="11">
        <v>18</v>
      </c>
      <c r="K4390" s="11">
        <v>31.541822122999999</v>
      </c>
      <c r="L4390" s="11" t="s">
        <v>20</v>
      </c>
      <c r="M4390" s="11" t="s">
        <v>17</v>
      </c>
      <c r="N4390" s="11">
        <f t="shared" si="476"/>
        <v>0</v>
      </c>
      <c r="O4390" s="11">
        <f t="shared" si="477"/>
        <v>1</v>
      </c>
      <c r="P4390" s="11">
        <f t="shared" si="478"/>
        <v>0</v>
      </c>
      <c r="Q4390" s="11">
        <f t="shared" si="479"/>
        <v>0</v>
      </c>
      <c r="R4390" s="11">
        <f t="shared" si="480"/>
        <v>0</v>
      </c>
      <c r="S4390" s="11">
        <f t="shared" si="481"/>
        <v>0</v>
      </c>
      <c r="T4390" s="9">
        <f t="shared" si="482"/>
        <v>0</v>
      </c>
    </row>
    <row r="4391" spans="1:20" ht="15" customHeight="1" x14ac:dyDescent="0.75">
      <c r="A4391" s="10">
        <v>0</v>
      </c>
      <c r="B4391" s="11">
        <v>22800</v>
      </c>
      <c r="C4391" s="11">
        <v>52644</v>
      </c>
      <c r="D4391" s="11">
        <v>96376</v>
      </c>
      <c r="E4391" s="11">
        <v>7</v>
      </c>
      <c r="F4391" s="11">
        <v>0</v>
      </c>
      <c r="G4391" s="11">
        <v>0</v>
      </c>
      <c r="H4391" s="11">
        <v>238.38014523000001</v>
      </c>
      <c r="I4391" s="11">
        <v>0</v>
      </c>
      <c r="J4391" s="11">
        <v>19</v>
      </c>
      <c r="K4391" s="11">
        <v>34.94670077</v>
      </c>
      <c r="L4391" s="11" t="s">
        <v>20</v>
      </c>
      <c r="M4391" s="11" t="s">
        <v>14</v>
      </c>
      <c r="N4391" s="11">
        <f t="shared" si="476"/>
        <v>0</v>
      </c>
      <c r="O4391" s="11">
        <f t="shared" si="477"/>
        <v>0</v>
      </c>
      <c r="P4391" s="11">
        <f t="shared" si="478"/>
        <v>1</v>
      </c>
      <c r="Q4391" s="11">
        <f t="shared" si="479"/>
        <v>0</v>
      </c>
      <c r="R4391" s="11">
        <f t="shared" si="480"/>
        <v>0</v>
      </c>
      <c r="S4391" s="11">
        <f t="shared" si="481"/>
        <v>0</v>
      </c>
      <c r="T4391" s="9">
        <f t="shared" si="482"/>
        <v>0</v>
      </c>
    </row>
    <row r="4392" spans="1:20" ht="15" customHeight="1" x14ac:dyDescent="0.75">
      <c r="A4392" s="10">
        <v>0</v>
      </c>
      <c r="B4392" s="11">
        <v>22800</v>
      </c>
      <c r="C4392" s="11">
        <v>62754</v>
      </c>
      <c r="D4392" s="11">
        <v>101781</v>
      </c>
      <c r="E4392" s="11">
        <v>19</v>
      </c>
      <c r="F4392" s="11">
        <v>0</v>
      </c>
      <c r="G4392" s="11">
        <v>0</v>
      </c>
      <c r="H4392" s="11">
        <v>628.98194793000005</v>
      </c>
      <c r="I4392" s="11">
        <v>0</v>
      </c>
      <c r="J4392" s="11">
        <v>24</v>
      </c>
      <c r="K4392" s="11">
        <v>20.200302231999999</v>
      </c>
      <c r="L4392" s="11" t="s">
        <v>13</v>
      </c>
      <c r="M4392" s="11" t="s">
        <v>18</v>
      </c>
      <c r="N4392" s="11">
        <f t="shared" si="476"/>
        <v>1</v>
      </c>
      <c r="O4392" s="11">
        <f t="shared" si="477"/>
        <v>0</v>
      </c>
      <c r="P4392" s="11">
        <f t="shared" si="478"/>
        <v>0</v>
      </c>
      <c r="Q4392" s="11">
        <f t="shared" si="479"/>
        <v>0</v>
      </c>
      <c r="R4392" s="11">
        <f t="shared" si="480"/>
        <v>0</v>
      </c>
      <c r="S4392" s="11">
        <f t="shared" si="481"/>
        <v>1</v>
      </c>
      <c r="T4392" s="9">
        <f t="shared" si="482"/>
        <v>628.98194793000005</v>
      </c>
    </row>
    <row r="4393" spans="1:20" ht="15" customHeight="1" x14ac:dyDescent="0.75">
      <c r="A4393" s="10">
        <v>1</v>
      </c>
      <c r="B4393" s="11">
        <v>22800</v>
      </c>
      <c r="C4393" s="11">
        <v>129697</v>
      </c>
      <c r="D4393" s="11">
        <v>167475</v>
      </c>
      <c r="E4393" s="11">
        <v>5</v>
      </c>
      <c r="F4393" s="11">
        <v>0</v>
      </c>
      <c r="G4393" s="11">
        <v>1</v>
      </c>
      <c r="H4393" s="11">
        <v>202.60380291000001</v>
      </c>
      <c r="I4393" s="11">
        <v>1</v>
      </c>
      <c r="J4393" s="11">
        <v>18</v>
      </c>
      <c r="K4393" s="11">
        <v>22.043933842000001</v>
      </c>
      <c r="L4393" s="11" t="s">
        <v>20</v>
      </c>
      <c r="M4393" s="11" t="s">
        <v>18</v>
      </c>
      <c r="N4393" s="11">
        <f t="shared" si="476"/>
        <v>0</v>
      </c>
      <c r="O4393" s="11">
        <f t="shared" si="477"/>
        <v>0</v>
      </c>
      <c r="P4393" s="11">
        <f t="shared" si="478"/>
        <v>0</v>
      </c>
      <c r="Q4393" s="11">
        <f t="shared" si="479"/>
        <v>0</v>
      </c>
      <c r="R4393" s="11">
        <f t="shared" si="480"/>
        <v>0</v>
      </c>
      <c r="S4393" s="11">
        <f t="shared" si="481"/>
        <v>1</v>
      </c>
      <c r="T4393" s="9">
        <f t="shared" si="482"/>
        <v>0</v>
      </c>
    </row>
    <row r="4394" spans="1:20" ht="15" customHeight="1" x14ac:dyDescent="0.75">
      <c r="A4394" s="10">
        <v>0</v>
      </c>
      <c r="B4394" s="11">
        <v>22900</v>
      </c>
      <c r="C4394" s="11"/>
      <c r="D4394" s="11">
        <v>148018</v>
      </c>
      <c r="E4394" s="11"/>
      <c r="F4394" s="11"/>
      <c r="G4394" s="11"/>
      <c r="H4394" s="11"/>
      <c r="I4394" s="11"/>
      <c r="J4394" s="11"/>
      <c r="K4394" s="11">
        <v>15.938057792</v>
      </c>
      <c r="L4394" s="11"/>
      <c r="M4394" s="11"/>
      <c r="N4394" s="11">
        <f t="shared" si="476"/>
        <v>0</v>
      </c>
      <c r="O4394" s="11">
        <f t="shared" si="477"/>
        <v>0</v>
      </c>
      <c r="P4394" s="11">
        <f t="shared" si="478"/>
        <v>0</v>
      </c>
      <c r="Q4394" s="11">
        <f t="shared" si="479"/>
        <v>0</v>
      </c>
      <c r="R4394" s="11">
        <f t="shared" si="480"/>
        <v>0</v>
      </c>
      <c r="S4394" s="11">
        <f t="shared" si="481"/>
        <v>0</v>
      </c>
      <c r="T4394" s="9">
        <f t="shared" si="482"/>
        <v>0</v>
      </c>
    </row>
    <row r="4395" spans="1:20" ht="15" customHeight="1" x14ac:dyDescent="0.75">
      <c r="A4395" s="10">
        <v>0</v>
      </c>
      <c r="B4395" s="11">
        <v>22900</v>
      </c>
      <c r="C4395" s="11">
        <v>191970</v>
      </c>
      <c r="D4395" s="11">
        <v>232998</v>
      </c>
      <c r="E4395" s="11">
        <v>3</v>
      </c>
      <c r="F4395" s="11">
        <v>0</v>
      </c>
      <c r="G4395" s="11">
        <v>0</v>
      </c>
      <c r="H4395" s="11">
        <v>301.13845241000001</v>
      </c>
      <c r="I4395" s="11">
        <v>0</v>
      </c>
      <c r="J4395" s="11">
        <v>27</v>
      </c>
      <c r="K4395" s="11">
        <v>36.788469564000003</v>
      </c>
      <c r="L4395" s="11" t="s">
        <v>20</v>
      </c>
      <c r="M4395" s="11" t="s">
        <v>18</v>
      </c>
      <c r="N4395" s="11">
        <f t="shared" si="476"/>
        <v>0</v>
      </c>
      <c r="O4395" s="11">
        <f t="shared" si="477"/>
        <v>0</v>
      </c>
      <c r="P4395" s="11">
        <f t="shared" si="478"/>
        <v>0</v>
      </c>
      <c r="Q4395" s="11">
        <f t="shared" si="479"/>
        <v>0</v>
      </c>
      <c r="R4395" s="11">
        <f t="shared" si="480"/>
        <v>0</v>
      </c>
      <c r="S4395" s="11">
        <f t="shared" si="481"/>
        <v>1</v>
      </c>
      <c r="T4395" s="9">
        <f t="shared" si="482"/>
        <v>0</v>
      </c>
    </row>
    <row r="4396" spans="1:20" ht="15" customHeight="1" x14ac:dyDescent="0.75">
      <c r="A4396" s="10">
        <v>0</v>
      </c>
      <c r="B4396" s="11">
        <v>22900</v>
      </c>
      <c r="C4396" s="11">
        <v>64803</v>
      </c>
      <c r="D4396" s="11">
        <v>92258</v>
      </c>
      <c r="E4396" s="11">
        <v>3</v>
      </c>
      <c r="F4396" s="11">
        <v>1</v>
      </c>
      <c r="G4396" s="11">
        <v>0</v>
      </c>
      <c r="H4396" s="11">
        <v>84.925881368000006</v>
      </c>
      <c r="I4396" s="11">
        <v>2</v>
      </c>
      <c r="J4396" s="11">
        <v>29</v>
      </c>
      <c r="K4396" s="11">
        <v>33.684093230000002</v>
      </c>
      <c r="L4396" s="11" t="s">
        <v>20</v>
      </c>
      <c r="M4396" s="11" t="s">
        <v>14</v>
      </c>
      <c r="N4396" s="11">
        <f t="shared" si="476"/>
        <v>0</v>
      </c>
      <c r="O4396" s="11">
        <f t="shared" si="477"/>
        <v>0</v>
      </c>
      <c r="P4396" s="11">
        <f t="shared" si="478"/>
        <v>1</v>
      </c>
      <c r="Q4396" s="11">
        <f t="shared" si="479"/>
        <v>0</v>
      </c>
      <c r="R4396" s="11">
        <f t="shared" si="480"/>
        <v>0</v>
      </c>
      <c r="S4396" s="11">
        <f t="shared" si="481"/>
        <v>0</v>
      </c>
      <c r="T4396" s="9">
        <f t="shared" si="482"/>
        <v>0</v>
      </c>
    </row>
    <row r="4397" spans="1:20" ht="15" customHeight="1" x14ac:dyDescent="0.75">
      <c r="A4397" s="10">
        <v>0</v>
      </c>
      <c r="B4397" s="11">
        <v>22900</v>
      </c>
      <c r="C4397" s="11">
        <v>90702</v>
      </c>
      <c r="D4397" s="11">
        <v>115355</v>
      </c>
      <c r="E4397" s="11">
        <v>24</v>
      </c>
      <c r="F4397" s="11"/>
      <c r="G4397" s="11">
        <v>0</v>
      </c>
      <c r="H4397" s="11">
        <v>308.85054000000002</v>
      </c>
      <c r="I4397" s="11">
        <v>1</v>
      </c>
      <c r="J4397" s="11">
        <v>42</v>
      </c>
      <c r="K4397" s="11">
        <v>38.793334326</v>
      </c>
      <c r="L4397" s="11" t="s">
        <v>20</v>
      </c>
      <c r="M4397" s="11" t="s">
        <v>17</v>
      </c>
      <c r="N4397" s="11">
        <f t="shared" si="476"/>
        <v>0</v>
      </c>
      <c r="O4397" s="11">
        <f t="shared" si="477"/>
        <v>1</v>
      </c>
      <c r="P4397" s="11">
        <f t="shared" si="478"/>
        <v>0</v>
      </c>
      <c r="Q4397" s="11">
        <f t="shared" si="479"/>
        <v>0</v>
      </c>
      <c r="R4397" s="11">
        <f t="shared" si="480"/>
        <v>0</v>
      </c>
      <c r="S4397" s="11">
        <f t="shared" si="481"/>
        <v>0</v>
      </c>
      <c r="T4397" s="9">
        <f t="shared" si="482"/>
        <v>0</v>
      </c>
    </row>
    <row r="4398" spans="1:20" ht="15" customHeight="1" x14ac:dyDescent="0.75">
      <c r="A4398" s="10">
        <v>0</v>
      </c>
      <c r="B4398" s="11">
        <v>22900</v>
      </c>
      <c r="C4398" s="11">
        <v>70497</v>
      </c>
      <c r="D4398" s="11">
        <v>103855</v>
      </c>
      <c r="E4398" s="11">
        <v>13</v>
      </c>
      <c r="F4398" s="11">
        <v>0</v>
      </c>
      <c r="G4398" s="11">
        <v>0</v>
      </c>
      <c r="H4398" s="11">
        <v>149.98961041999999</v>
      </c>
      <c r="I4398" s="11">
        <v>0</v>
      </c>
      <c r="J4398" s="11">
        <v>27</v>
      </c>
      <c r="K4398" s="11">
        <v>33.768985729999997</v>
      </c>
      <c r="L4398" s="11" t="s">
        <v>13</v>
      </c>
      <c r="M4398" s="11" t="s">
        <v>17</v>
      </c>
      <c r="N4398" s="11">
        <f t="shared" si="476"/>
        <v>1</v>
      </c>
      <c r="O4398" s="11">
        <f t="shared" si="477"/>
        <v>1</v>
      </c>
      <c r="P4398" s="11">
        <f t="shared" si="478"/>
        <v>0</v>
      </c>
      <c r="Q4398" s="11">
        <f t="shared" si="479"/>
        <v>0</v>
      </c>
      <c r="R4398" s="11">
        <f t="shared" si="480"/>
        <v>0</v>
      </c>
      <c r="S4398" s="11">
        <f t="shared" si="481"/>
        <v>0</v>
      </c>
      <c r="T4398" s="9">
        <f t="shared" si="482"/>
        <v>149.98961041999999</v>
      </c>
    </row>
    <row r="4399" spans="1:20" ht="15" customHeight="1" x14ac:dyDescent="0.75">
      <c r="A4399" s="10">
        <v>0</v>
      </c>
      <c r="B4399" s="11">
        <v>22900</v>
      </c>
      <c r="C4399" s="11">
        <v>41279</v>
      </c>
      <c r="D4399" s="11">
        <v>59993</v>
      </c>
      <c r="E4399" s="11">
        <v>0</v>
      </c>
      <c r="F4399" s="11">
        <v>0</v>
      </c>
      <c r="G4399" s="11">
        <v>0</v>
      </c>
      <c r="H4399" s="11">
        <v>111.23759721</v>
      </c>
      <c r="I4399" s="11">
        <v>0</v>
      </c>
      <c r="J4399" s="11">
        <v>17</v>
      </c>
      <c r="K4399" s="11">
        <v>20.929729402</v>
      </c>
      <c r="L4399" s="11" t="s">
        <v>20</v>
      </c>
      <c r="M4399" s="11" t="s">
        <v>14</v>
      </c>
      <c r="N4399" s="11">
        <f t="shared" si="476"/>
        <v>0</v>
      </c>
      <c r="O4399" s="11">
        <f t="shared" si="477"/>
        <v>0</v>
      </c>
      <c r="P4399" s="11">
        <f t="shared" si="478"/>
        <v>1</v>
      </c>
      <c r="Q4399" s="11">
        <f t="shared" si="479"/>
        <v>0</v>
      </c>
      <c r="R4399" s="11">
        <f t="shared" si="480"/>
        <v>0</v>
      </c>
      <c r="S4399" s="11">
        <f t="shared" si="481"/>
        <v>0</v>
      </c>
      <c r="T4399" s="9">
        <f t="shared" si="482"/>
        <v>0</v>
      </c>
    </row>
    <row r="4400" spans="1:20" ht="15" customHeight="1" x14ac:dyDescent="0.75">
      <c r="A4400" s="10">
        <v>0</v>
      </c>
      <c r="B4400" s="11">
        <v>22900</v>
      </c>
      <c r="C4400" s="11">
        <v>18059</v>
      </c>
      <c r="D4400" s="11">
        <v>57109</v>
      </c>
      <c r="E4400" s="11">
        <v>26</v>
      </c>
      <c r="F4400" s="11">
        <v>0</v>
      </c>
      <c r="G4400" s="11">
        <v>1</v>
      </c>
      <c r="H4400" s="11">
        <v>213.03628477999999</v>
      </c>
      <c r="I4400" s="11">
        <v>0</v>
      </c>
      <c r="J4400" s="11">
        <v>24</v>
      </c>
      <c r="K4400" s="11">
        <v>25.547010322999999</v>
      </c>
      <c r="L4400" s="11" t="s">
        <v>20</v>
      </c>
      <c r="M4400" s="11" t="s">
        <v>14</v>
      </c>
      <c r="N4400" s="11">
        <f t="shared" si="476"/>
        <v>0</v>
      </c>
      <c r="O4400" s="11">
        <f t="shared" si="477"/>
        <v>0</v>
      </c>
      <c r="P4400" s="11">
        <f t="shared" si="478"/>
        <v>1</v>
      </c>
      <c r="Q4400" s="11">
        <f t="shared" si="479"/>
        <v>0</v>
      </c>
      <c r="R4400" s="11">
        <f t="shared" si="480"/>
        <v>0</v>
      </c>
      <c r="S4400" s="11">
        <f t="shared" si="481"/>
        <v>0</v>
      </c>
      <c r="T4400" s="9">
        <f t="shared" si="482"/>
        <v>0</v>
      </c>
    </row>
    <row r="4401" spans="1:20" ht="15" customHeight="1" x14ac:dyDescent="0.75">
      <c r="A4401" s="10">
        <v>0</v>
      </c>
      <c r="B4401" s="11">
        <v>22900</v>
      </c>
      <c r="C4401" s="11">
        <v>95321</v>
      </c>
      <c r="D4401" s="11">
        <v>123082</v>
      </c>
      <c r="E4401" s="11">
        <v>3</v>
      </c>
      <c r="F4401" s="11">
        <v>0</v>
      </c>
      <c r="G4401" s="11">
        <v>0</v>
      </c>
      <c r="H4401" s="11">
        <v>205.44151908000001</v>
      </c>
      <c r="I4401" s="11">
        <v>2</v>
      </c>
      <c r="J4401" s="11">
        <v>26</v>
      </c>
      <c r="K4401" s="11">
        <v>34.053491139999998</v>
      </c>
      <c r="L4401" s="11" t="s">
        <v>20</v>
      </c>
      <c r="M4401" s="11" t="s">
        <v>19</v>
      </c>
      <c r="N4401" s="11">
        <f t="shared" si="476"/>
        <v>0</v>
      </c>
      <c r="O4401" s="11">
        <f t="shared" si="477"/>
        <v>0</v>
      </c>
      <c r="P4401" s="11">
        <f t="shared" si="478"/>
        <v>0</v>
      </c>
      <c r="Q4401" s="11">
        <f t="shared" si="479"/>
        <v>0</v>
      </c>
      <c r="R4401" s="11">
        <f t="shared" si="480"/>
        <v>0</v>
      </c>
      <c r="S4401" s="11">
        <f t="shared" si="481"/>
        <v>0</v>
      </c>
      <c r="T4401" s="9">
        <f t="shared" si="482"/>
        <v>0</v>
      </c>
    </row>
    <row r="4402" spans="1:20" ht="15" customHeight="1" x14ac:dyDescent="0.75">
      <c r="A4402" s="10">
        <v>0</v>
      </c>
      <c r="B4402" s="11">
        <v>22900</v>
      </c>
      <c r="C4402" s="11"/>
      <c r="D4402" s="11">
        <v>81255</v>
      </c>
      <c r="E4402" s="11">
        <v>3</v>
      </c>
      <c r="F4402" s="11">
        <v>0</v>
      </c>
      <c r="G4402" s="11">
        <v>0</v>
      </c>
      <c r="H4402" s="11">
        <v>405.86784833000002</v>
      </c>
      <c r="I4402" s="11">
        <v>0</v>
      </c>
      <c r="J4402" s="11">
        <v>22</v>
      </c>
      <c r="K4402" s="11">
        <v>23.542129915</v>
      </c>
      <c r="L4402" s="11" t="s">
        <v>20</v>
      </c>
      <c r="M4402" s="11" t="s">
        <v>16</v>
      </c>
      <c r="N4402" s="11">
        <f t="shared" si="476"/>
        <v>0</v>
      </c>
      <c r="O4402" s="11">
        <f t="shared" si="477"/>
        <v>0</v>
      </c>
      <c r="P4402" s="11">
        <f t="shared" si="478"/>
        <v>0</v>
      </c>
      <c r="Q4402" s="11">
        <f t="shared" si="479"/>
        <v>0</v>
      </c>
      <c r="R4402" s="11">
        <f t="shared" si="480"/>
        <v>1</v>
      </c>
      <c r="S4402" s="11">
        <f t="shared" si="481"/>
        <v>0</v>
      </c>
      <c r="T4402" s="9">
        <f t="shared" si="482"/>
        <v>0</v>
      </c>
    </row>
    <row r="4403" spans="1:20" ht="15" customHeight="1" x14ac:dyDescent="0.75">
      <c r="A4403" s="10">
        <v>0</v>
      </c>
      <c r="B4403" s="11">
        <v>22900</v>
      </c>
      <c r="C4403" s="11">
        <v>64350</v>
      </c>
      <c r="D4403" s="11">
        <v>93126</v>
      </c>
      <c r="E4403" s="11">
        <v>6</v>
      </c>
      <c r="F4403" s="11"/>
      <c r="G4403" s="11"/>
      <c r="H4403" s="11">
        <v>181.82604634</v>
      </c>
      <c r="I4403" s="11"/>
      <c r="J4403" s="11">
        <v>16</v>
      </c>
      <c r="K4403" s="11">
        <v>39.391352107000003</v>
      </c>
      <c r="L4403" s="11" t="s">
        <v>20</v>
      </c>
      <c r="M4403" s="11" t="s">
        <v>15</v>
      </c>
      <c r="N4403" s="11">
        <f t="shared" si="476"/>
        <v>0</v>
      </c>
      <c r="O4403" s="11">
        <f t="shared" si="477"/>
        <v>0</v>
      </c>
      <c r="P4403" s="11">
        <f t="shared" si="478"/>
        <v>0</v>
      </c>
      <c r="Q4403" s="11">
        <f t="shared" si="479"/>
        <v>1</v>
      </c>
      <c r="R4403" s="11">
        <f t="shared" si="480"/>
        <v>0</v>
      </c>
      <c r="S4403" s="11">
        <f t="shared" si="481"/>
        <v>0</v>
      </c>
      <c r="T4403" s="9">
        <f t="shared" si="482"/>
        <v>0</v>
      </c>
    </row>
    <row r="4404" spans="1:20" ht="15" customHeight="1" x14ac:dyDescent="0.75">
      <c r="A4404" s="10">
        <v>0</v>
      </c>
      <c r="B4404" s="11">
        <v>22900</v>
      </c>
      <c r="C4404" s="11">
        <v>59702</v>
      </c>
      <c r="D4404" s="11">
        <v>97591</v>
      </c>
      <c r="E4404" s="11">
        <v>16</v>
      </c>
      <c r="F4404" s="11">
        <v>0</v>
      </c>
      <c r="G4404" s="11">
        <v>0</v>
      </c>
      <c r="H4404" s="11">
        <v>627.66207954000004</v>
      </c>
      <c r="I4404" s="11">
        <v>0</v>
      </c>
      <c r="J4404" s="11">
        <v>24</v>
      </c>
      <c r="K4404" s="11">
        <v>22.118852085</v>
      </c>
      <c r="L4404" s="11" t="s">
        <v>13</v>
      </c>
      <c r="M4404" s="11" t="s">
        <v>18</v>
      </c>
      <c r="N4404" s="11">
        <f t="shared" si="476"/>
        <v>1</v>
      </c>
      <c r="O4404" s="11">
        <f t="shared" si="477"/>
        <v>0</v>
      </c>
      <c r="P4404" s="11">
        <f t="shared" si="478"/>
        <v>0</v>
      </c>
      <c r="Q4404" s="11">
        <f t="shared" si="479"/>
        <v>0</v>
      </c>
      <c r="R4404" s="11">
        <f t="shared" si="480"/>
        <v>0</v>
      </c>
      <c r="S4404" s="11">
        <f t="shared" si="481"/>
        <v>1</v>
      </c>
      <c r="T4404" s="9">
        <f t="shared" si="482"/>
        <v>627.66207954000004</v>
      </c>
    </row>
    <row r="4405" spans="1:20" ht="15" customHeight="1" x14ac:dyDescent="0.75">
      <c r="A4405" s="10">
        <v>0</v>
      </c>
      <c r="B4405" s="11">
        <v>22900</v>
      </c>
      <c r="C4405" s="11">
        <v>136032</v>
      </c>
      <c r="D4405" s="11">
        <v>180899</v>
      </c>
      <c r="E4405" s="11">
        <v>21</v>
      </c>
      <c r="F4405" s="11">
        <v>0</v>
      </c>
      <c r="G4405" s="11">
        <v>0</v>
      </c>
      <c r="H4405" s="11">
        <v>240.34747113</v>
      </c>
      <c r="I4405" s="11">
        <v>0</v>
      </c>
      <c r="J4405" s="11">
        <v>24</v>
      </c>
      <c r="K4405" s="11">
        <v>41.596747473000001</v>
      </c>
      <c r="L4405" s="11" t="s">
        <v>20</v>
      </c>
      <c r="M4405" s="11" t="s">
        <v>18</v>
      </c>
      <c r="N4405" s="11">
        <f t="shared" si="476"/>
        <v>0</v>
      </c>
      <c r="O4405" s="11">
        <f t="shared" si="477"/>
        <v>0</v>
      </c>
      <c r="P4405" s="11">
        <f t="shared" si="478"/>
        <v>0</v>
      </c>
      <c r="Q4405" s="11">
        <f t="shared" si="479"/>
        <v>0</v>
      </c>
      <c r="R4405" s="11">
        <f t="shared" si="480"/>
        <v>0</v>
      </c>
      <c r="S4405" s="11">
        <f t="shared" si="481"/>
        <v>1</v>
      </c>
      <c r="T4405" s="9">
        <f t="shared" si="482"/>
        <v>0</v>
      </c>
    </row>
    <row r="4406" spans="1:20" ht="15" customHeight="1" x14ac:dyDescent="0.75">
      <c r="A4406" s="10">
        <v>0</v>
      </c>
      <c r="B4406" s="11">
        <v>22900</v>
      </c>
      <c r="C4406" s="11">
        <v>61067</v>
      </c>
      <c r="D4406" s="11">
        <v>96306</v>
      </c>
      <c r="E4406" s="11">
        <v>5</v>
      </c>
      <c r="F4406" s="11">
        <v>0</v>
      </c>
      <c r="G4406" s="11">
        <v>0</v>
      </c>
      <c r="H4406" s="11">
        <v>228.89860899999999</v>
      </c>
      <c r="I4406" s="11">
        <v>1</v>
      </c>
      <c r="J4406" s="11">
        <v>20</v>
      </c>
      <c r="K4406" s="11">
        <v>36.134959463000001</v>
      </c>
      <c r="L4406" s="11" t="s">
        <v>20</v>
      </c>
      <c r="M4406" s="11" t="s">
        <v>14</v>
      </c>
      <c r="N4406" s="11">
        <f t="shared" si="476"/>
        <v>0</v>
      </c>
      <c r="O4406" s="11">
        <f t="shared" si="477"/>
        <v>0</v>
      </c>
      <c r="P4406" s="11">
        <f t="shared" si="478"/>
        <v>1</v>
      </c>
      <c r="Q4406" s="11">
        <f t="shared" si="479"/>
        <v>0</v>
      </c>
      <c r="R4406" s="11">
        <f t="shared" si="480"/>
        <v>0</v>
      </c>
      <c r="S4406" s="11">
        <f t="shared" si="481"/>
        <v>0</v>
      </c>
      <c r="T4406" s="9">
        <f t="shared" si="482"/>
        <v>0</v>
      </c>
    </row>
    <row r="4407" spans="1:20" ht="15" customHeight="1" x14ac:dyDescent="0.75">
      <c r="A4407" s="10">
        <v>1</v>
      </c>
      <c r="B4407" s="11">
        <v>22900</v>
      </c>
      <c r="C4407" s="11">
        <v>67312</v>
      </c>
      <c r="D4407" s="11">
        <v>95000</v>
      </c>
      <c r="E4407" s="11">
        <v>3.9</v>
      </c>
      <c r="F4407" s="11">
        <v>0</v>
      </c>
      <c r="G4407" s="11">
        <v>2</v>
      </c>
      <c r="H4407" s="11">
        <v>122.76666667000001</v>
      </c>
      <c r="I4407" s="11">
        <v>0</v>
      </c>
      <c r="J4407" s="11">
        <v>32</v>
      </c>
      <c r="K4407" s="11"/>
      <c r="L4407" s="11" t="s">
        <v>13</v>
      </c>
      <c r="M4407" s="11" t="s">
        <v>17</v>
      </c>
      <c r="N4407" s="11">
        <f t="shared" si="476"/>
        <v>1</v>
      </c>
      <c r="O4407" s="11">
        <f t="shared" si="477"/>
        <v>1</v>
      </c>
      <c r="P4407" s="11">
        <f t="shared" si="478"/>
        <v>0</v>
      </c>
      <c r="Q4407" s="11">
        <f t="shared" si="479"/>
        <v>0</v>
      </c>
      <c r="R4407" s="11">
        <f t="shared" si="480"/>
        <v>0</v>
      </c>
      <c r="S4407" s="11">
        <f t="shared" si="481"/>
        <v>0</v>
      </c>
      <c r="T4407" s="9">
        <f t="shared" si="482"/>
        <v>122.76666667000001</v>
      </c>
    </row>
    <row r="4408" spans="1:20" ht="15" customHeight="1" x14ac:dyDescent="0.75">
      <c r="A4408" s="10">
        <v>0</v>
      </c>
      <c r="B4408" s="11">
        <v>22900</v>
      </c>
      <c r="C4408" s="11">
        <v>65017</v>
      </c>
      <c r="D4408" s="11">
        <v>88066</v>
      </c>
      <c r="E4408" s="11">
        <v>3</v>
      </c>
      <c r="F4408" s="11">
        <v>0</v>
      </c>
      <c r="G4408" s="11">
        <v>0</v>
      </c>
      <c r="H4408" s="11">
        <v>93.552927533000002</v>
      </c>
      <c r="I4408" s="11">
        <v>1</v>
      </c>
      <c r="J4408" s="11">
        <v>29</v>
      </c>
      <c r="K4408" s="11">
        <v>32.011079375999998</v>
      </c>
      <c r="L4408" s="11" t="s">
        <v>20</v>
      </c>
      <c r="M4408" s="11" t="s">
        <v>14</v>
      </c>
      <c r="N4408" s="11">
        <f t="shared" si="476"/>
        <v>0</v>
      </c>
      <c r="O4408" s="11">
        <f t="shared" si="477"/>
        <v>0</v>
      </c>
      <c r="P4408" s="11">
        <f t="shared" si="478"/>
        <v>1</v>
      </c>
      <c r="Q4408" s="11">
        <f t="shared" si="479"/>
        <v>0</v>
      </c>
      <c r="R4408" s="11">
        <f t="shared" si="480"/>
        <v>0</v>
      </c>
      <c r="S4408" s="11">
        <f t="shared" si="481"/>
        <v>0</v>
      </c>
      <c r="T4408" s="9">
        <f t="shared" si="482"/>
        <v>0</v>
      </c>
    </row>
    <row r="4409" spans="1:20" ht="15" customHeight="1" x14ac:dyDescent="0.75">
      <c r="A4409" s="10">
        <v>0</v>
      </c>
      <c r="B4409" s="11">
        <v>22900</v>
      </c>
      <c r="C4409" s="11">
        <v>107241</v>
      </c>
      <c r="D4409" s="11">
        <v>138883</v>
      </c>
      <c r="E4409" s="11">
        <v>9</v>
      </c>
      <c r="F4409" s="11">
        <v>1</v>
      </c>
      <c r="G4409" s="11">
        <v>0</v>
      </c>
      <c r="H4409" s="11">
        <v>201.78574409999999</v>
      </c>
      <c r="I4409" s="11">
        <v>5</v>
      </c>
      <c r="J4409" s="11">
        <v>18</v>
      </c>
      <c r="K4409" s="11">
        <v>41.140752079000002</v>
      </c>
      <c r="L4409" s="11" t="s">
        <v>20</v>
      </c>
      <c r="M4409" s="11" t="s">
        <v>17</v>
      </c>
      <c r="N4409" s="11">
        <f t="shared" si="476"/>
        <v>0</v>
      </c>
      <c r="O4409" s="11">
        <f t="shared" si="477"/>
        <v>1</v>
      </c>
      <c r="P4409" s="11">
        <f t="shared" si="478"/>
        <v>0</v>
      </c>
      <c r="Q4409" s="11">
        <f t="shared" si="479"/>
        <v>0</v>
      </c>
      <c r="R4409" s="11">
        <f t="shared" si="480"/>
        <v>0</v>
      </c>
      <c r="S4409" s="11">
        <f t="shared" si="481"/>
        <v>0</v>
      </c>
      <c r="T4409" s="9">
        <f t="shared" si="482"/>
        <v>0</v>
      </c>
    </row>
    <row r="4410" spans="1:20" ht="15" customHeight="1" x14ac:dyDescent="0.75">
      <c r="A4410" s="10">
        <v>1</v>
      </c>
      <c r="B4410" s="11">
        <v>22900</v>
      </c>
      <c r="C4410" s="11">
        <v>161754</v>
      </c>
      <c r="D4410" s="11">
        <v>193666</v>
      </c>
      <c r="E4410" s="11">
        <v>2</v>
      </c>
      <c r="F4410" s="11">
        <v>0</v>
      </c>
      <c r="G4410" s="11">
        <v>0</v>
      </c>
      <c r="H4410" s="11">
        <v>260.25108098999999</v>
      </c>
      <c r="I4410" s="11">
        <v>0</v>
      </c>
      <c r="J4410" s="11">
        <v>27</v>
      </c>
      <c r="K4410" s="11">
        <v>30.278929390999998</v>
      </c>
      <c r="L4410" s="11" t="s">
        <v>20</v>
      </c>
      <c r="M4410" s="11" t="s">
        <v>17</v>
      </c>
      <c r="N4410" s="11">
        <f t="shared" si="476"/>
        <v>0</v>
      </c>
      <c r="O4410" s="11">
        <f t="shared" si="477"/>
        <v>1</v>
      </c>
      <c r="P4410" s="11">
        <f t="shared" si="478"/>
        <v>0</v>
      </c>
      <c r="Q4410" s="11">
        <f t="shared" si="479"/>
        <v>0</v>
      </c>
      <c r="R4410" s="11">
        <f t="shared" si="480"/>
        <v>0</v>
      </c>
      <c r="S4410" s="11">
        <f t="shared" si="481"/>
        <v>0</v>
      </c>
      <c r="T4410" s="9">
        <f t="shared" si="482"/>
        <v>0</v>
      </c>
    </row>
    <row r="4411" spans="1:20" ht="15" customHeight="1" x14ac:dyDescent="0.75">
      <c r="A4411" s="10">
        <v>0</v>
      </c>
      <c r="B4411" s="11">
        <v>22900</v>
      </c>
      <c r="C4411" s="11">
        <v>28217</v>
      </c>
      <c r="D4411" s="11">
        <v>52804</v>
      </c>
      <c r="E4411" s="11">
        <v>14</v>
      </c>
      <c r="F4411" s="11">
        <v>0</v>
      </c>
      <c r="G4411" s="11">
        <v>0</v>
      </c>
      <c r="H4411" s="11">
        <v>109.36568457</v>
      </c>
      <c r="I4411" s="11">
        <v>1</v>
      </c>
      <c r="J4411" s="11">
        <v>25</v>
      </c>
      <c r="K4411" s="11">
        <v>30.587728164000001</v>
      </c>
      <c r="L4411" s="11" t="s">
        <v>20</v>
      </c>
      <c r="M4411" s="11" t="s">
        <v>14</v>
      </c>
      <c r="N4411" s="11">
        <f t="shared" si="476"/>
        <v>0</v>
      </c>
      <c r="O4411" s="11">
        <f t="shared" si="477"/>
        <v>0</v>
      </c>
      <c r="P4411" s="11">
        <f t="shared" si="478"/>
        <v>1</v>
      </c>
      <c r="Q4411" s="11">
        <f t="shared" si="479"/>
        <v>0</v>
      </c>
      <c r="R4411" s="11">
        <f t="shared" si="480"/>
        <v>0</v>
      </c>
      <c r="S4411" s="11">
        <f t="shared" si="481"/>
        <v>0</v>
      </c>
      <c r="T4411" s="9">
        <f t="shared" si="482"/>
        <v>0</v>
      </c>
    </row>
    <row r="4412" spans="1:20" ht="15" customHeight="1" x14ac:dyDescent="0.75">
      <c r="A4412" s="10">
        <v>0</v>
      </c>
      <c r="B4412" s="11">
        <v>22900</v>
      </c>
      <c r="C4412" s="11">
        <v>41174</v>
      </c>
      <c r="D4412" s="11">
        <v>86851</v>
      </c>
      <c r="E4412" s="11">
        <v>25</v>
      </c>
      <c r="F4412" s="11">
        <v>0</v>
      </c>
      <c r="G4412" s="11">
        <v>0</v>
      </c>
      <c r="H4412" s="11">
        <v>267.13260885</v>
      </c>
      <c r="I4412" s="11">
        <v>0</v>
      </c>
      <c r="J4412" s="11">
        <v>7</v>
      </c>
      <c r="K4412" s="11">
        <v>24.380389513000001</v>
      </c>
      <c r="L4412" s="11" t="s">
        <v>13</v>
      </c>
      <c r="M4412" s="11" t="s">
        <v>14</v>
      </c>
      <c r="N4412" s="11">
        <f t="shared" si="476"/>
        <v>1</v>
      </c>
      <c r="O4412" s="11">
        <f t="shared" si="477"/>
        <v>0</v>
      </c>
      <c r="P4412" s="11">
        <f t="shared" si="478"/>
        <v>1</v>
      </c>
      <c r="Q4412" s="11">
        <f t="shared" si="479"/>
        <v>0</v>
      </c>
      <c r="R4412" s="11">
        <f t="shared" si="480"/>
        <v>0</v>
      </c>
      <c r="S4412" s="11">
        <f t="shared" si="481"/>
        <v>0</v>
      </c>
      <c r="T4412" s="9">
        <f t="shared" si="482"/>
        <v>267.13260885</v>
      </c>
    </row>
    <row r="4413" spans="1:20" ht="15" customHeight="1" x14ac:dyDescent="0.75">
      <c r="A4413" s="10">
        <v>0</v>
      </c>
      <c r="B4413" s="11">
        <v>22900</v>
      </c>
      <c r="C4413" s="11">
        <v>131767</v>
      </c>
      <c r="D4413" s="11">
        <v>174684</v>
      </c>
      <c r="E4413" s="11">
        <v>24</v>
      </c>
      <c r="F4413" s="11"/>
      <c r="G4413" s="11">
        <v>4</v>
      </c>
      <c r="H4413" s="11">
        <v>329.64779497000001</v>
      </c>
      <c r="I4413" s="11">
        <v>1</v>
      </c>
      <c r="J4413" s="11">
        <v>28</v>
      </c>
      <c r="K4413" s="11">
        <v>32.361627061</v>
      </c>
      <c r="L4413" s="11"/>
      <c r="M4413" s="11" t="s">
        <v>17</v>
      </c>
      <c r="N4413" s="11">
        <f t="shared" si="476"/>
        <v>0</v>
      </c>
      <c r="O4413" s="11">
        <f t="shared" si="477"/>
        <v>1</v>
      </c>
      <c r="P4413" s="11">
        <f t="shared" si="478"/>
        <v>0</v>
      </c>
      <c r="Q4413" s="11">
        <f t="shared" si="479"/>
        <v>0</v>
      </c>
      <c r="R4413" s="11">
        <f t="shared" si="480"/>
        <v>0</v>
      </c>
      <c r="S4413" s="11">
        <f t="shared" si="481"/>
        <v>0</v>
      </c>
      <c r="T4413" s="9">
        <f t="shared" si="482"/>
        <v>0</v>
      </c>
    </row>
    <row r="4414" spans="1:20" ht="15" customHeight="1" x14ac:dyDescent="0.75">
      <c r="A4414" s="10">
        <v>0</v>
      </c>
      <c r="B4414" s="11">
        <v>22900</v>
      </c>
      <c r="C4414" s="11">
        <v>41130</v>
      </c>
      <c r="D4414" s="11">
        <v>81069</v>
      </c>
      <c r="E4414" s="11">
        <v>8</v>
      </c>
      <c r="F4414" s="11">
        <v>0</v>
      </c>
      <c r="G4414" s="11">
        <v>0</v>
      </c>
      <c r="H4414" s="11">
        <v>276.08761885000001</v>
      </c>
      <c r="I4414" s="11">
        <v>0</v>
      </c>
      <c r="J4414" s="11">
        <v>19</v>
      </c>
      <c r="K4414" s="11">
        <v>38.501406574999997</v>
      </c>
      <c r="L4414" s="11" t="s">
        <v>20</v>
      </c>
      <c r="M4414" s="11" t="s">
        <v>18</v>
      </c>
      <c r="N4414" s="11">
        <f t="shared" si="476"/>
        <v>0</v>
      </c>
      <c r="O4414" s="11">
        <f t="shared" si="477"/>
        <v>0</v>
      </c>
      <c r="P4414" s="11">
        <f t="shared" si="478"/>
        <v>0</v>
      </c>
      <c r="Q4414" s="11">
        <f t="shared" si="479"/>
        <v>0</v>
      </c>
      <c r="R4414" s="11">
        <f t="shared" si="480"/>
        <v>0</v>
      </c>
      <c r="S4414" s="11">
        <f t="shared" si="481"/>
        <v>1</v>
      </c>
      <c r="T4414" s="9">
        <f t="shared" si="482"/>
        <v>0</v>
      </c>
    </row>
    <row r="4415" spans="1:20" ht="15" customHeight="1" x14ac:dyDescent="0.75">
      <c r="A4415" s="10">
        <v>0</v>
      </c>
      <c r="B4415" s="11">
        <v>22900</v>
      </c>
      <c r="C4415" s="11">
        <v>88244</v>
      </c>
      <c r="D4415" s="11">
        <v>103144</v>
      </c>
      <c r="E4415" s="11">
        <v>8</v>
      </c>
      <c r="F4415" s="11"/>
      <c r="G4415" s="11"/>
      <c r="H4415" s="11"/>
      <c r="I4415" s="11"/>
      <c r="J4415" s="11"/>
      <c r="K4415" s="11">
        <v>31.072693603000001</v>
      </c>
      <c r="L4415" s="11" t="s">
        <v>13</v>
      </c>
      <c r="M4415" s="11"/>
      <c r="N4415" s="11">
        <f t="shared" si="476"/>
        <v>1</v>
      </c>
      <c r="O4415" s="11">
        <f t="shared" si="477"/>
        <v>0</v>
      </c>
      <c r="P4415" s="11">
        <f t="shared" si="478"/>
        <v>0</v>
      </c>
      <c r="Q4415" s="11">
        <f t="shared" si="479"/>
        <v>0</v>
      </c>
      <c r="R4415" s="11">
        <f t="shared" si="480"/>
        <v>0</v>
      </c>
      <c r="S4415" s="11">
        <f t="shared" si="481"/>
        <v>0</v>
      </c>
      <c r="T4415" s="9">
        <f t="shared" si="482"/>
        <v>0</v>
      </c>
    </row>
    <row r="4416" spans="1:20" ht="15" customHeight="1" x14ac:dyDescent="0.75">
      <c r="A4416" s="10">
        <v>0</v>
      </c>
      <c r="B4416" s="11">
        <v>22900</v>
      </c>
      <c r="C4416" s="11">
        <v>50876</v>
      </c>
      <c r="D4416" s="11">
        <v>74270</v>
      </c>
      <c r="E4416" s="11">
        <v>5</v>
      </c>
      <c r="F4416" s="11">
        <v>0</v>
      </c>
      <c r="G4416" s="11">
        <v>0</v>
      </c>
      <c r="H4416" s="11">
        <v>72.004509982000002</v>
      </c>
      <c r="I4416" s="11">
        <v>1</v>
      </c>
      <c r="J4416" s="11">
        <v>19</v>
      </c>
      <c r="K4416" s="11">
        <v>34.957029896000002</v>
      </c>
      <c r="L4416" s="11" t="s">
        <v>20</v>
      </c>
      <c r="M4416" s="11" t="s">
        <v>14</v>
      </c>
      <c r="N4416" s="11">
        <f t="shared" si="476"/>
        <v>0</v>
      </c>
      <c r="O4416" s="11">
        <f t="shared" si="477"/>
        <v>0</v>
      </c>
      <c r="P4416" s="11">
        <f t="shared" si="478"/>
        <v>1</v>
      </c>
      <c r="Q4416" s="11">
        <f t="shared" si="479"/>
        <v>0</v>
      </c>
      <c r="R4416" s="11">
        <f t="shared" si="480"/>
        <v>0</v>
      </c>
      <c r="S4416" s="11">
        <f t="shared" si="481"/>
        <v>0</v>
      </c>
      <c r="T4416" s="9">
        <f t="shared" si="482"/>
        <v>0</v>
      </c>
    </row>
    <row r="4417" spans="1:20" ht="15" customHeight="1" x14ac:dyDescent="0.75">
      <c r="A4417" s="10">
        <v>0</v>
      </c>
      <c r="B4417" s="11">
        <v>23000</v>
      </c>
      <c r="C4417" s="11">
        <v>108464</v>
      </c>
      <c r="D4417" s="11">
        <v>155821</v>
      </c>
      <c r="E4417" s="11">
        <v>16</v>
      </c>
      <c r="F4417" s="11">
        <v>0</v>
      </c>
      <c r="G4417" s="11">
        <v>0</v>
      </c>
      <c r="H4417" s="11">
        <v>170.22315656999999</v>
      </c>
      <c r="I4417" s="11">
        <v>0</v>
      </c>
      <c r="J4417" s="11">
        <v>26</v>
      </c>
      <c r="K4417" s="11">
        <v>35.059327002000003</v>
      </c>
      <c r="L4417" s="11" t="s">
        <v>20</v>
      </c>
      <c r="M4417" s="11" t="s">
        <v>17</v>
      </c>
      <c r="N4417" s="11">
        <f t="shared" si="476"/>
        <v>0</v>
      </c>
      <c r="O4417" s="11">
        <f t="shared" si="477"/>
        <v>1</v>
      </c>
      <c r="P4417" s="11">
        <f t="shared" si="478"/>
        <v>0</v>
      </c>
      <c r="Q4417" s="11">
        <f t="shared" si="479"/>
        <v>0</v>
      </c>
      <c r="R4417" s="11">
        <f t="shared" si="480"/>
        <v>0</v>
      </c>
      <c r="S4417" s="11">
        <f t="shared" si="481"/>
        <v>0</v>
      </c>
      <c r="T4417" s="9">
        <f t="shared" si="482"/>
        <v>0</v>
      </c>
    </row>
    <row r="4418" spans="1:20" ht="15" customHeight="1" x14ac:dyDescent="0.75">
      <c r="A4418" s="10">
        <v>0</v>
      </c>
      <c r="B4418" s="11">
        <v>23000</v>
      </c>
      <c r="C4418" s="11"/>
      <c r="D4418" s="11">
        <v>56390</v>
      </c>
      <c r="E4418" s="11"/>
      <c r="F4418" s="11">
        <v>0</v>
      </c>
      <c r="G4418" s="11">
        <v>1</v>
      </c>
      <c r="H4418" s="11">
        <v>314.27371253000001</v>
      </c>
      <c r="I4418" s="11">
        <v>0</v>
      </c>
      <c r="J4418" s="11">
        <v>19</v>
      </c>
      <c r="K4418" s="11">
        <v>37.74372511</v>
      </c>
      <c r="L4418" s="11" t="s">
        <v>20</v>
      </c>
      <c r="M4418" s="11" t="s">
        <v>14</v>
      </c>
      <c r="N4418" s="11">
        <f t="shared" si="476"/>
        <v>0</v>
      </c>
      <c r="O4418" s="11">
        <f t="shared" si="477"/>
        <v>0</v>
      </c>
      <c r="P4418" s="11">
        <f t="shared" si="478"/>
        <v>1</v>
      </c>
      <c r="Q4418" s="11">
        <f t="shared" si="479"/>
        <v>0</v>
      </c>
      <c r="R4418" s="11">
        <f t="shared" si="480"/>
        <v>0</v>
      </c>
      <c r="S4418" s="11">
        <f t="shared" si="481"/>
        <v>0</v>
      </c>
      <c r="T4418" s="9">
        <f t="shared" si="482"/>
        <v>0</v>
      </c>
    </row>
    <row r="4419" spans="1:20" ht="15" customHeight="1" x14ac:dyDescent="0.75">
      <c r="A4419" s="10">
        <v>0</v>
      </c>
      <c r="B4419" s="11">
        <v>23000</v>
      </c>
      <c r="C4419" s="11">
        <v>58696</v>
      </c>
      <c r="D4419" s="11">
        <v>102176</v>
      </c>
      <c r="E4419" s="11">
        <v>18</v>
      </c>
      <c r="F4419" s="11">
        <v>0</v>
      </c>
      <c r="G4419" s="11">
        <v>0</v>
      </c>
      <c r="H4419" s="11">
        <v>629.09576631000004</v>
      </c>
      <c r="I4419" s="11">
        <v>0</v>
      </c>
      <c r="J4419" s="11">
        <v>23</v>
      </c>
      <c r="K4419" s="11">
        <v>22.825607116</v>
      </c>
      <c r="L4419" s="11" t="s">
        <v>13</v>
      </c>
      <c r="M4419" s="11" t="s">
        <v>18</v>
      </c>
      <c r="N4419" s="11">
        <f t="shared" ref="N4419:N4482" si="483">IF(L4419="HomeImp",1,0)</f>
        <v>1</v>
      </c>
      <c r="O4419" s="11">
        <f t="shared" ref="O4419:O4482" si="484">IF(M4419="Mgr",1,0)</f>
        <v>0</v>
      </c>
      <c r="P4419" s="11">
        <f t="shared" ref="P4419:P4482" si="485">IF(M4419="Other",1,0)</f>
        <v>0</v>
      </c>
      <c r="Q4419" s="11">
        <f t="shared" ref="Q4419:Q4482" si="486">IF(M4419="Office",1,0)</f>
        <v>0</v>
      </c>
      <c r="R4419" s="11">
        <f t="shared" ref="R4419:R4482" si="487">IF(M4419="Sales",1,0)</f>
        <v>0</v>
      </c>
      <c r="S4419" s="11">
        <f t="shared" ref="S4419:S4482" si="488">IF(M4419="ProfExe",1,0)</f>
        <v>1</v>
      </c>
      <c r="T4419" s="9">
        <f t="shared" ref="T4419:T4482" si="489">H4419*N4419</f>
        <v>629.09576631000004</v>
      </c>
    </row>
    <row r="4420" spans="1:20" ht="15" customHeight="1" x14ac:dyDescent="0.75">
      <c r="A4420" s="10">
        <v>0</v>
      </c>
      <c r="B4420" s="11">
        <v>23000</v>
      </c>
      <c r="C4420" s="11"/>
      <c r="D4420" s="11">
        <v>150364</v>
      </c>
      <c r="E4420" s="11"/>
      <c r="F4420" s="11"/>
      <c r="G4420" s="11"/>
      <c r="H4420" s="11"/>
      <c r="I4420" s="11"/>
      <c r="J4420" s="11"/>
      <c r="K4420" s="11">
        <v>17.125660427</v>
      </c>
      <c r="L4420" s="11"/>
      <c r="M4420" s="11"/>
      <c r="N4420" s="11">
        <f t="shared" si="483"/>
        <v>0</v>
      </c>
      <c r="O4420" s="11">
        <f t="shared" si="484"/>
        <v>0</v>
      </c>
      <c r="P4420" s="11">
        <f t="shared" si="485"/>
        <v>0</v>
      </c>
      <c r="Q4420" s="11">
        <f t="shared" si="486"/>
        <v>0</v>
      </c>
      <c r="R4420" s="11">
        <f t="shared" si="487"/>
        <v>0</v>
      </c>
      <c r="S4420" s="11">
        <f t="shared" si="488"/>
        <v>0</v>
      </c>
      <c r="T4420" s="9">
        <f t="shared" si="489"/>
        <v>0</v>
      </c>
    </row>
    <row r="4421" spans="1:20" ht="15" customHeight="1" x14ac:dyDescent="0.75">
      <c r="A4421" s="10">
        <v>0</v>
      </c>
      <c r="B4421" s="11">
        <v>23000</v>
      </c>
      <c r="C4421" s="11">
        <v>91732</v>
      </c>
      <c r="D4421" s="11">
        <v>140728</v>
      </c>
      <c r="E4421" s="11"/>
      <c r="F4421" s="11">
        <v>0</v>
      </c>
      <c r="G4421" s="11">
        <v>0</v>
      </c>
      <c r="H4421" s="11">
        <v>203.90667762999999</v>
      </c>
      <c r="I4421" s="11">
        <v>0</v>
      </c>
      <c r="J4421" s="11">
        <v>21</v>
      </c>
      <c r="K4421" s="11">
        <v>27.692237423000002</v>
      </c>
      <c r="L4421" s="11" t="s">
        <v>20</v>
      </c>
      <c r="M4421" s="11" t="s">
        <v>18</v>
      </c>
      <c r="N4421" s="11">
        <f t="shared" si="483"/>
        <v>0</v>
      </c>
      <c r="O4421" s="11">
        <f t="shared" si="484"/>
        <v>0</v>
      </c>
      <c r="P4421" s="11">
        <f t="shared" si="485"/>
        <v>0</v>
      </c>
      <c r="Q4421" s="11">
        <f t="shared" si="486"/>
        <v>0</v>
      </c>
      <c r="R4421" s="11">
        <f t="shared" si="487"/>
        <v>0</v>
      </c>
      <c r="S4421" s="11">
        <f t="shared" si="488"/>
        <v>1</v>
      </c>
      <c r="T4421" s="9">
        <f t="shared" si="489"/>
        <v>0</v>
      </c>
    </row>
    <row r="4422" spans="1:20" ht="15" customHeight="1" x14ac:dyDescent="0.75">
      <c r="A4422" s="10">
        <v>0</v>
      </c>
      <c r="B4422" s="11">
        <v>23000</v>
      </c>
      <c r="C4422" s="11">
        <v>62893</v>
      </c>
      <c r="D4422" s="11">
        <v>90989</v>
      </c>
      <c r="E4422" s="11">
        <v>4</v>
      </c>
      <c r="F4422" s="11"/>
      <c r="G4422" s="11"/>
      <c r="H4422" s="11">
        <v>179.84686268999999</v>
      </c>
      <c r="I4422" s="11"/>
      <c r="J4422" s="11">
        <v>16</v>
      </c>
      <c r="K4422" s="11">
        <v>38.630946733999998</v>
      </c>
      <c r="L4422" s="11" t="s">
        <v>20</v>
      </c>
      <c r="M4422" s="11" t="s">
        <v>15</v>
      </c>
      <c r="N4422" s="11">
        <f t="shared" si="483"/>
        <v>0</v>
      </c>
      <c r="O4422" s="11">
        <f t="shared" si="484"/>
        <v>0</v>
      </c>
      <c r="P4422" s="11">
        <f t="shared" si="485"/>
        <v>0</v>
      </c>
      <c r="Q4422" s="11">
        <f t="shared" si="486"/>
        <v>1</v>
      </c>
      <c r="R4422" s="11">
        <f t="shared" si="487"/>
        <v>0</v>
      </c>
      <c r="S4422" s="11">
        <f t="shared" si="488"/>
        <v>0</v>
      </c>
      <c r="T4422" s="9">
        <f t="shared" si="489"/>
        <v>0</v>
      </c>
    </row>
    <row r="4423" spans="1:20" ht="15" customHeight="1" x14ac:dyDescent="0.75">
      <c r="A4423" s="10">
        <v>0</v>
      </c>
      <c r="B4423" s="11">
        <v>23000</v>
      </c>
      <c r="C4423" s="11">
        <v>76561</v>
      </c>
      <c r="D4423" s="11">
        <v>111389</v>
      </c>
      <c r="E4423" s="11">
        <v>8</v>
      </c>
      <c r="F4423" s="11">
        <v>0</v>
      </c>
      <c r="G4423" s="11">
        <v>1</v>
      </c>
      <c r="H4423" s="11">
        <v>301.23291074999997</v>
      </c>
      <c r="I4423" s="11">
        <v>2</v>
      </c>
      <c r="J4423" s="11">
        <v>28</v>
      </c>
      <c r="K4423" s="11">
        <v>30.346706108999999</v>
      </c>
      <c r="L4423" s="11" t="s">
        <v>20</v>
      </c>
      <c r="M4423" s="11" t="s">
        <v>17</v>
      </c>
      <c r="N4423" s="11">
        <f t="shared" si="483"/>
        <v>0</v>
      </c>
      <c r="O4423" s="11">
        <f t="shared" si="484"/>
        <v>1</v>
      </c>
      <c r="P4423" s="11">
        <f t="shared" si="485"/>
        <v>0</v>
      </c>
      <c r="Q4423" s="11">
        <f t="shared" si="486"/>
        <v>0</v>
      </c>
      <c r="R4423" s="11">
        <f t="shared" si="487"/>
        <v>0</v>
      </c>
      <c r="S4423" s="11">
        <f t="shared" si="488"/>
        <v>0</v>
      </c>
      <c r="T4423" s="9">
        <f t="shared" si="489"/>
        <v>0</v>
      </c>
    </row>
    <row r="4424" spans="1:20" ht="15" customHeight="1" x14ac:dyDescent="0.75">
      <c r="A4424" s="10">
        <v>0</v>
      </c>
      <c r="B4424" s="11">
        <v>23000</v>
      </c>
      <c r="C4424" s="11">
        <v>68275</v>
      </c>
      <c r="D4424" s="11">
        <v>89967</v>
      </c>
      <c r="E4424" s="11">
        <v>8</v>
      </c>
      <c r="F4424" s="11">
        <v>1</v>
      </c>
      <c r="G4424" s="11">
        <v>0</v>
      </c>
      <c r="H4424" s="11">
        <v>140.71441489</v>
      </c>
      <c r="I4424" s="11">
        <v>4</v>
      </c>
      <c r="J4424" s="11">
        <v>25</v>
      </c>
      <c r="K4424" s="11">
        <v>33.694943696000003</v>
      </c>
      <c r="L4424" s="11" t="s">
        <v>20</v>
      </c>
      <c r="M4424" s="11" t="s">
        <v>18</v>
      </c>
      <c r="N4424" s="11">
        <f t="shared" si="483"/>
        <v>0</v>
      </c>
      <c r="O4424" s="11">
        <f t="shared" si="484"/>
        <v>0</v>
      </c>
      <c r="P4424" s="11">
        <f t="shared" si="485"/>
        <v>0</v>
      </c>
      <c r="Q4424" s="11">
        <f t="shared" si="486"/>
        <v>0</v>
      </c>
      <c r="R4424" s="11">
        <f t="shared" si="487"/>
        <v>0</v>
      </c>
      <c r="S4424" s="11">
        <f t="shared" si="488"/>
        <v>1</v>
      </c>
      <c r="T4424" s="9">
        <f t="shared" si="489"/>
        <v>0</v>
      </c>
    </row>
    <row r="4425" spans="1:20" ht="15" customHeight="1" x14ac:dyDescent="0.75">
      <c r="A4425" s="10">
        <v>1</v>
      </c>
      <c r="B4425" s="11">
        <v>23000</v>
      </c>
      <c r="C4425" s="11">
        <v>58577</v>
      </c>
      <c r="D4425" s="11">
        <v>69327</v>
      </c>
      <c r="E4425" s="11">
        <v>4</v>
      </c>
      <c r="F4425" s="11">
        <v>0</v>
      </c>
      <c r="G4425" s="11">
        <v>2</v>
      </c>
      <c r="H4425" s="11">
        <v>110.4144797</v>
      </c>
      <c r="I4425" s="11">
        <v>2</v>
      </c>
      <c r="J4425" s="11">
        <v>33</v>
      </c>
      <c r="K4425" s="11">
        <v>133.52827042999999</v>
      </c>
      <c r="L4425" s="11"/>
      <c r="M4425" s="11" t="s">
        <v>14</v>
      </c>
      <c r="N4425" s="11">
        <f t="shared" si="483"/>
        <v>0</v>
      </c>
      <c r="O4425" s="11">
        <f t="shared" si="484"/>
        <v>0</v>
      </c>
      <c r="P4425" s="11">
        <f t="shared" si="485"/>
        <v>1</v>
      </c>
      <c r="Q4425" s="11">
        <f t="shared" si="486"/>
        <v>0</v>
      </c>
      <c r="R4425" s="11">
        <f t="shared" si="487"/>
        <v>0</v>
      </c>
      <c r="S4425" s="11">
        <f t="shared" si="488"/>
        <v>0</v>
      </c>
      <c r="T4425" s="9">
        <f t="shared" si="489"/>
        <v>0</v>
      </c>
    </row>
    <row r="4426" spans="1:20" ht="15" customHeight="1" x14ac:dyDescent="0.75">
      <c r="A4426" s="10">
        <v>0</v>
      </c>
      <c r="B4426" s="11">
        <v>23000</v>
      </c>
      <c r="C4426" s="11"/>
      <c r="D4426" s="11">
        <v>46846</v>
      </c>
      <c r="E4426" s="11"/>
      <c r="F4426" s="11"/>
      <c r="G4426" s="11"/>
      <c r="H4426" s="11">
        <v>77.553203053000004</v>
      </c>
      <c r="I4426" s="11"/>
      <c r="J4426" s="11">
        <v>13</v>
      </c>
      <c r="K4426" s="11">
        <v>25.614294667999999</v>
      </c>
      <c r="L4426" s="11" t="s">
        <v>20</v>
      </c>
      <c r="M4426" s="11" t="s">
        <v>14</v>
      </c>
      <c r="N4426" s="11">
        <f t="shared" si="483"/>
        <v>0</v>
      </c>
      <c r="O4426" s="11">
        <f t="shared" si="484"/>
        <v>0</v>
      </c>
      <c r="P4426" s="11">
        <f t="shared" si="485"/>
        <v>1</v>
      </c>
      <c r="Q4426" s="11">
        <f t="shared" si="486"/>
        <v>0</v>
      </c>
      <c r="R4426" s="11">
        <f t="shared" si="487"/>
        <v>0</v>
      </c>
      <c r="S4426" s="11">
        <f t="shared" si="488"/>
        <v>0</v>
      </c>
      <c r="T4426" s="9">
        <f t="shared" si="489"/>
        <v>0</v>
      </c>
    </row>
    <row r="4427" spans="1:20" ht="15" customHeight="1" x14ac:dyDescent="0.75">
      <c r="A4427" s="10">
        <v>0</v>
      </c>
      <c r="B4427" s="11">
        <v>23000</v>
      </c>
      <c r="C4427" s="11">
        <v>72681</v>
      </c>
      <c r="D4427" s="11">
        <v>105405</v>
      </c>
      <c r="E4427" s="11">
        <v>0</v>
      </c>
      <c r="F4427" s="11"/>
      <c r="G4427" s="11"/>
      <c r="H4427" s="11">
        <v>230.07506448999999</v>
      </c>
      <c r="I4427" s="11">
        <v>4</v>
      </c>
      <c r="J4427" s="11">
        <v>23</v>
      </c>
      <c r="K4427" s="11">
        <v>43.519093321</v>
      </c>
      <c r="L4427" s="11" t="s">
        <v>20</v>
      </c>
      <c r="M4427" s="11" t="s">
        <v>17</v>
      </c>
      <c r="N4427" s="11">
        <f t="shared" si="483"/>
        <v>0</v>
      </c>
      <c r="O4427" s="11">
        <f t="shared" si="484"/>
        <v>1</v>
      </c>
      <c r="P4427" s="11">
        <f t="shared" si="485"/>
        <v>0</v>
      </c>
      <c r="Q4427" s="11">
        <f t="shared" si="486"/>
        <v>0</v>
      </c>
      <c r="R4427" s="11">
        <f t="shared" si="487"/>
        <v>0</v>
      </c>
      <c r="S4427" s="11">
        <f t="shared" si="488"/>
        <v>0</v>
      </c>
      <c r="T4427" s="9">
        <f t="shared" si="489"/>
        <v>0</v>
      </c>
    </row>
    <row r="4428" spans="1:20" ht="15" customHeight="1" x14ac:dyDescent="0.75">
      <c r="A4428" s="10">
        <v>0</v>
      </c>
      <c r="B4428" s="11">
        <v>23000</v>
      </c>
      <c r="C4428" s="11">
        <v>76213</v>
      </c>
      <c r="D4428" s="11">
        <v>184360</v>
      </c>
      <c r="E4428" s="11">
        <v>12</v>
      </c>
      <c r="F4428" s="11">
        <v>0</v>
      </c>
      <c r="G4428" s="11">
        <v>0</v>
      </c>
      <c r="H4428" s="11">
        <v>379.34995485000002</v>
      </c>
      <c r="I4428" s="11">
        <v>0</v>
      </c>
      <c r="J4428" s="11">
        <v>16</v>
      </c>
      <c r="K4428" s="11">
        <v>32.040366079000002</v>
      </c>
      <c r="L4428" s="11"/>
      <c r="M4428" s="11" t="s">
        <v>14</v>
      </c>
      <c r="N4428" s="11">
        <f t="shared" si="483"/>
        <v>0</v>
      </c>
      <c r="O4428" s="11">
        <f t="shared" si="484"/>
        <v>0</v>
      </c>
      <c r="P4428" s="11">
        <f t="shared" si="485"/>
        <v>1</v>
      </c>
      <c r="Q4428" s="11">
        <f t="shared" si="486"/>
        <v>0</v>
      </c>
      <c r="R4428" s="11">
        <f t="shared" si="487"/>
        <v>0</v>
      </c>
      <c r="S4428" s="11">
        <f t="shared" si="488"/>
        <v>0</v>
      </c>
      <c r="T4428" s="9">
        <f t="shared" si="489"/>
        <v>0</v>
      </c>
    </row>
    <row r="4429" spans="1:20" ht="15" customHeight="1" x14ac:dyDescent="0.75">
      <c r="A4429" s="10">
        <v>0</v>
      </c>
      <c r="B4429" s="11">
        <v>23000</v>
      </c>
      <c r="C4429" s="11">
        <v>48191</v>
      </c>
      <c r="D4429" s="11">
        <v>65080</v>
      </c>
      <c r="E4429" s="11">
        <v>26</v>
      </c>
      <c r="F4429" s="11">
        <v>0</v>
      </c>
      <c r="G4429" s="11">
        <v>0</v>
      </c>
      <c r="H4429" s="11">
        <v>302.84988394999999</v>
      </c>
      <c r="I4429" s="11">
        <v>2</v>
      </c>
      <c r="J4429" s="11">
        <v>32</v>
      </c>
      <c r="K4429" s="11">
        <v>33.870695550999997</v>
      </c>
      <c r="L4429" s="11" t="s">
        <v>20</v>
      </c>
      <c r="M4429" s="11" t="s">
        <v>14</v>
      </c>
      <c r="N4429" s="11">
        <f t="shared" si="483"/>
        <v>0</v>
      </c>
      <c r="O4429" s="11">
        <f t="shared" si="484"/>
        <v>0</v>
      </c>
      <c r="P4429" s="11">
        <f t="shared" si="485"/>
        <v>1</v>
      </c>
      <c r="Q4429" s="11">
        <f t="shared" si="486"/>
        <v>0</v>
      </c>
      <c r="R4429" s="11">
        <f t="shared" si="487"/>
        <v>0</v>
      </c>
      <c r="S4429" s="11">
        <f t="shared" si="488"/>
        <v>0</v>
      </c>
      <c r="T4429" s="9">
        <f t="shared" si="489"/>
        <v>0</v>
      </c>
    </row>
    <row r="4430" spans="1:20" ht="15" customHeight="1" x14ac:dyDescent="0.75">
      <c r="A4430" s="10">
        <v>1</v>
      </c>
      <c r="B4430" s="11">
        <v>23000</v>
      </c>
      <c r="C4430" s="11">
        <v>72638</v>
      </c>
      <c r="D4430" s="11">
        <v>109183</v>
      </c>
      <c r="E4430" s="11">
        <v>2</v>
      </c>
      <c r="F4430" s="11">
        <v>0</v>
      </c>
      <c r="G4430" s="11">
        <v>0</v>
      </c>
      <c r="H4430" s="11">
        <v>177.61164796</v>
      </c>
      <c r="I4430" s="11">
        <v>2</v>
      </c>
      <c r="J4430" s="11">
        <v>22</v>
      </c>
      <c r="K4430" s="11">
        <v>48.277591223999998</v>
      </c>
      <c r="L4430" s="11" t="s">
        <v>20</v>
      </c>
      <c r="M4430" s="11" t="s">
        <v>18</v>
      </c>
      <c r="N4430" s="11">
        <f t="shared" si="483"/>
        <v>0</v>
      </c>
      <c r="O4430" s="11">
        <f t="shared" si="484"/>
        <v>0</v>
      </c>
      <c r="P4430" s="11">
        <f t="shared" si="485"/>
        <v>0</v>
      </c>
      <c r="Q4430" s="11">
        <f t="shared" si="486"/>
        <v>0</v>
      </c>
      <c r="R4430" s="11">
        <f t="shared" si="487"/>
        <v>0</v>
      </c>
      <c r="S4430" s="11">
        <f t="shared" si="488"/>
        <v>1</v>
      </c>
      <c r="T4430" s="9">
        <f t="shared" si="489"/>
        <v>0</v>
      </c>
    </row>
    <row r="4431" spans="1:20" ht="15" customHeight="1" x14ac:dyDescent="0.75">
      <c r="A4431" s="10">
        <v>1</v>
      </c>
      <c r="B4431" s="11">
        <v>23000</v>
      </c>
      <c r="C4431" s="11">
        <v>163805</v>
      </c>
      <c r="D4431" s="11">
        <v>216500</v>
      </c>
      <c r="E4431" s="11">
        <v>3.5</v>
      </c>
      <c r="F4431" s="11"/>
      <c r="G4431" s="11"/>
      <c r="H4431" s="11"/>
      <c r="I4431" s="11"/>
      <c r="J4431" s="11"/>
      <c r="K4431" s="11"/>
      <c r="L4431" s="11" t="s">
        <v>13</v>
      </c>
      <c r="M4431" s="11" t="s">
        <v>19</v>
      </c>
      <c r="N4431" s="11">
        <f t="shared" si="483"/>
        <v>1</v>
      </c>
      <c r="O4431" s="11">
        <f t="shared" si="484"/>
        <v>0</v>
      </c>
      <c r="P4431" s="11">
        <f t="shared" si="485"/>
        <v>0</v>
      </c>
      <c r="Q4431" s="11">
        <f t="shared" si="486"/>
        <v>0</v>
      </c>
      <c r="R4431" s="11">
        <f t="shared" si="487"/>
        <v>0</v>
      </c>
      <c r="S4431" s="11">
        <f t="shared" si="488"/>
        <v>0</v>
      </c>
      <c r="T4431" s="9">
        <f t="shared" si="489"/>
        <v>0</v>
      </c>
    </row>
    <row r="4432" spans="1:20" ht="15" customHeight="1" x14ac:dyDescent="0.75">
      <c r="A4432" s="10">
        <v>0</v>
      </c>
      <c r="B4432" s="11">
        <v>23000</v>
      </c>
      <c r="C4432" s="11">
        <v>131200</v>
      </c>
      <c r="D4432" s="11">
        <v>163390</v>
      </c>
      <c r="E4432" s="11">
        <v>7</v>
      </c>
      <c r="F4432" s="11">
        <v>1</v>
      </c>
      <c r="G4432" s="11">
        <v>0</v>
      </c>
      <c r="H4432" s="11">
        <v>215.06666666999999</v>
      </c>
      <c r="I4432" s="11">
        <v>1</v>
      </c>
      <c r="J4432" s="11">
        <v>20</v>
      </c>
      <c r="K4432" s="11"/>
      <c r="L4432" s="11" t="s">
        <v>20</v>
      </c>
      <c r="M4432" s="11" t="s">
        <v>14</v>
      </c>
      <c r="N4432" s="11">
        <f t="shared" si="483"/>
        <v>0</v>
      </c>
      <c r="O4432" s="11">
        <f t="shared" si="484"/>
        <v>0</v>
      </c>
      <c r="P4432" s="11">
        <f t="shared" si="485"/>
        <v>1</v>
      </c>
      <c r="Q4432" s="11">
        <f t="shared" si="486"/>
        <v>0</v>
      </c>
      <c r="R4432" s="11">
        <f t="shared" si="487"/>
        <v>0</v>
      </c>
      <c r="S4432" s="11">
        <f t="shared" si="488"/>
        <v>0</v>
      </c>
      <c r="T4432" s="9">
        <f t="shared" si="489"/>
        <v>0</v>
      </c>
    </row>
    <row r="4433" spans="1:20" ht="15" customHeight="1" x14ac:dyDescent="0.75">
      <c r="A4433" s="10">
        <v>0</v>
      </c>
      <c r="B4433" s="11">
        <v>23000</v>
      </c>
      <c r="C4433" s="11">
        <v>213000</v>
      </c>
      <c r="D4433" s="11">
        <v>280000</v>
      </c>
      <c r="E4433" s="11">
        <v>7</v>
      </c>
      <c r="F4433" s="11"/>
      <c r="G4433" s="11">
        <v>5</v>
      </c>
      <c r="H4433" s="11">
        <v>468.86666666999997</v>
      </c>
      <c r="I4433" s="11"/>
      <c r="J4433" s="11">
        <v>56</v>
      </c>
      <c r="K4433" s="11"/>
      <c r="L4433" s="11" t="s">
        <v>13</v>
      </c>
      <c r="M4433" s="11" t="s">
        <v>18</v>
      </c>
      <c r="N4433" s="11">
        <f t="shared" si="483"/>
        <v>1</v>
      </c>
      <c r="O4433" s="11">
        <f t="shared" si="484"/>
        <v>0</v>
      </c>
      <c r="P4433" s="11">
        <f t="shared" si="485"/>
        <v>0</v>
      </c>
      <c r="Q4433" s="11">
        <f t="shared" si="486"/>
        <v>0</v>
      </c>
      <c r="R4433" s="11">
        <f t="shared" si="487"/>
        <v>0</v>
      </c>
      <c r="S4433" s="11">
        <f t="shared" si="488"/>
        <v>1</v>
      </c>
      <c r="T4433" s="9">
        <f t="shared" si="489"/>
        <v>468.86666666999997</v>
      </c>
    </row>
    <row r="4434" spans="1:20" ht="15" customHeight="1" x14ac:dyDescent="0.75">
      <c r="A4434" s="10">
        <v>0</v>
      </c>
      <c r="B4434" s="11">
        <v>23000</v>
      </c>
      <c r="C4434" s="11">
        <v>42600</v>
      </c>
      <c r="D4434" s="11">
        <v>69500</v>
      </c>
      <c r="E4434" s="11">
        <v>10</v>
      </c>
      <c r="F4434" s="11">
        <v>0</v>
      </c>
      <c r="G4434" s="11">
        <v>0</v>
      </c>
      <c r="H4434" s="11">
        <v>119.7</v>
      </c>
      <c r="I4434" s="11">
        <v>1</v>
      </c>
      <c r="J4434" s="11">
        <v>20</v>
      </c>
      <c r="K4434" s="11"/>
      <c r="L4434" s="11" t="s">
        <v>20</v>
      </c>
      <c r="M4434" s="11" t="s">
        <v>14</v>
      </c>
      <c r="N4434" s="11">
        <f t="shared" si="483"/>
        <v>0</v>
      </c>
      <c r="O4434" s="11">
        <f t="shared" si="484"/>
        <v>0</v>
      </c>
      <c r="P4434" s="11">
        <f t="shared" si="485"/>
        <v>1</v>
      </c>
      <c r="Q4434" s="11">
        <f t="shared" si="486"/>
        <v>0</v>
      </c>
      <c r="R4434" s="11">
        <f t="shared" si="487"/>
        <v>0</v>
      </c>
      <c r="S4434" s="11">
        <f t="shared" si="488"/>
        <v>0</v>
      </c>
      <c r="T4434" s="9">
        <f t="shared" si="489"/>
        <v>0</v>
      </c>
    </row>
    <row r="4435" spans="1:20" ht="15" customHeight="1" x14ac:dyDescent="0.75">
      <c r="A4435" s="10">
        <v>1</v>
      </c>
      <c r="B4435" s="11">
        <v>23000</v>
      </c>
      <c r="C4435" s="11">
        <v>56000</v>
      </c>
      <c r="D4435" s="11">
        <v>92000</v>
      </c>
      <c r="E4435" s="11">
        <v>8</v>
      </c>
      <c r="F4435" s="11">
        <v>1</v>
      </c>
      <c r="G4435" s="11">
        <v>4</v>
      </c>
      <c r="H4435" s="11">
        <v>69.133333332999996</v>
      </c>
      <c r="I4435" s="11">
        <v>2</v>
      </c>
      <c r="J4435" s="11">
        <v>27</v>
      </c>
      <c r="K4435" s="11"/>
      <c r="L4435" s="11" t="s">
        <v>20</v>
      </c>
      <c r="M4435" s="11" t="s">
        <v>14</v>
      </c>
      <c r="N4435" s="11">
        <f t="shared" si="483"/>
        <v>0</v>
      </c>
      <c r="O4435" s="11">
        <f t="shared" si="484"/>
        <v>0</v>
      </c>
      <c r="P4435" s="11">
        <f t="shared" si="485"/>
        <v>1</v>
      </c>
      <c r="Q4435" s="11">
        <f t="shared" si="486"/>
        <v>0</v>
      </c>
      <c r="R4435" s="11">
        <f t="shared" si="487"/>
        <v>0</v>
      </c>
      <c r="S4435" s="11">
        <f t="shared" si="488"/>
        <v>0</v>
      </c>
      <c r="T4435" s="9">
        <f t="shared" si="489"/>
        <v>0</v>
      </c>
    </row>
    <row r="4436" spans="1:20" ht="15" customHeight="1" x14ac:dyDescent="0.75">
      <c r="A4436" s="10">
        <v>1</v>
      </c>
      <c r="B4436" s="11">
        <v>23000</v>
      </c>
      <c r="C4436" s="11">
        <v>47000</v>
      </c>
      <c r="D4436" s="11">
        <v>78000</v>
      </c>
      <c r="E4436" s="11">
        <v>17.8</v>
      </c>
      <c r="F4436" s="11">
        <v>2</v>
      </c>
      <c r="G4436" s="11">
        <v>1</v>
      </c>
      <c r="H4436" s="11">
        <v>100.46666667</v>
      </c>
      <c r="I4436" s="11">
        <v>0</v>
      </c>
      <c r="J4436" s="11">
        <v>28</v>
      </c>
      <c r="K4436" s="11"/>
      <c r="L4436" s="11" t="s">
        <v>20</v>
      </c>
      <c r="M4436" s="11" t="s">
        <v>14</v>
      </c>
      <c r="N4436" s="11">
        <f t="shared" si="483"/>
        <v>0</v>
      </c>
      <c r="O4436" s="11">
        <f t="shared" si="484"/>
        <v>0</v>
      </c>
      <c r="P4436" s="11">
        <f t="shared" si="485"/>
        <v>1</v>
      </c>
      <c r="Q4436" s="11">
        <f t="shared" si="486"/>
        <v>0</v>
      </c>
      <c r="R4436" s="11">
        <f t="shared" si="487"/>
        <v>0</v>
      </c>
      <c r="S4436" s="11">
        <f t="shared" si="488"/>
        <v>0</v>
      </c>
      <c r="T4436" s="9">
        <f t="shared" si="489"/>
        <v>0</v>
      </c>
    </row>
    <row r="4437" spans="1:20" ht="15" customHeight="1" x14ac:dyDescent="0.75">
      <c r="A4437" s="10">
        <v>1</v>
      </c>
      <c r="B4437" s="11">
        <v>23000</v>
      </c>
      <c r="C4437" s="11">
        <v>32000</v>
      </c>
      <c r="D4437" s="11">
        <v>55000</v>
      </c>
      <c r="E4437" s="11">
        <v>0.4</v>
      </c>
      <c r="F4437" s="11">
        <v>0</v>
      </c>
      <c r="G4437" s="11">
        <v>0</v>
      </c>
      <c r="H4437" s="11">
        <v>211.03333333</v>
      </c>
      <c r="I4437" s="11">
        <v>0</v>
      </c>
      <c r="J4437" s="11">
        <v>23</v>
      </c>
      <c r="K4437" s="11"/>
      <c r="L4437" s="11" t="s">
        <v>20</v>
      </c>
      <c r="M4437" s="11" t="s">
        <v>14</v>
      </c>
      <c r="N4437" s="11">
        <f t="shared" si="483"/>
        <v>0</v>
      </c>
      <c r="O4437" s="11">
        <f t="shared" si="484"/>
        <v>0</v>
      </c>
      <c r="P4437" s="11">
        <f t="shared" si="485"/>
        <v>1</v>
      </c>
      <c r="Q4437" s="11">
        <f t="shared" si="486"/>
        <v>0</v>
      </c>
      <c r="R4437" s="11">
        <f t="shared" si="487"/>
        <v>0</v>
      </c>
      <c r="S4437" s="11">
        <f t="shared" si="488"/>
        <v>0</v>
      </c>
      <c r="T4437" s="9">
        <f t="shared" si="489"/>
        <v>0</v>
      </c>
    </row>
    <row r="4438" spans="1:20" ht="15" customHeight="1" x14ac:dyDescent="0.75">
      <c r="A4438" s="10">
        <v>0</v>
      </c>
      <c r="B4438" s="11">
        <v>23000</v>
      </c>
      <c r="C4438" s="11">
        <v>48003</v>
      </c>
      <c r="D4438" s="11">
        <v>64720</v>
      </c>
      <c r="E4438" s="11">
        <v>4</v>
      </c>
      <c r="F4438" s="11">
        <v>0</v>
      </c>
      <c r="G4438" s="11">
        <v>0</v>
      </c>
      <c r="H4438" s="11">
        <v>160.6060458</v>
      </c>
      <c r="I4438" s="11">
        <v>1</v>
      </c>
      <c r="J4438" s="11">
        <v>26</v>
      </c>
      <c r="K4438" s="11">
        <v>33.629923296000001</v>
      </c>
      <c r="L4438" s="11" t="s">
        <v>20</v>
      </c>
      <c r="M4438" s="11" t="s">
        <v>15</v>
      </c>
      <c r="N4438" s="11">
        <f t="shared" si="483"/>
        <v>0</v>
      </c>
      <c r="O4438" s="11">
        <f t="shared" si="484"/>
        <v>0</v>
      </c>
      <c r="P4438" s="11">
        <f t="shared" si="485"/>
        <v>0</v>
      </c>
      <c r="Q4438" s="11">
        <f t="shared" si="486"/>
        <v>1</v>
      </c>
      <c r="R4438" s="11">
        <f t="shared" si="487"/>
        <v>0</v>
      </c>
      <c r="S4438" s="11">
        <f t="shared" si="488"/>
        <v>0</v>
      </c>
      <c r="T4438" s="9">
        <f t="shared" si="489"/>
        <v>0</v>
      </c>
    </row>
    <row r="4439" spans="1:20" ht="15" customHeight="1" x14ac:dyDescent="0.75">
      <c r="A4439" s="10">
        <v>0</v>
      </c>
      <c r="B4439" s="11">
        <v>23000</v>
      </c>
      <c r="C4439" s="11">
        <v>32946</v>
      </c>
      <c r="D4439" s="11">
        <v>52054</v>
      </c>
      <c r="E4439" s="11">
        <v>6</v>
      </c>
      <c r="F4439" s="11">
        <v>0</v>
      </c>
      <c r="G4439" s="11"/>
      <c r="H4439" s="11">
        <v>123.06721674000001</v>
      </c>
      <c r="I4439" s="11"/>
      <c r="J4439" s="11">
        <v>10</v>
      </c>
      <c r="K4439" s="11">
        <v>24.021817120000001</v>
      </c>
      <c r="L4439" s="11" t="s">
        <v>13</v>
      </c>
      <c r="M4439" s="11" t="s">
        <v>19</v>
      </c>
      <c r="N4439" s="11">
        <f t="shared" si="483"/>
        <v>1</v>
      </c>
      <c r="O4439" s="11">
        <f t="shared" si="484"/>
        <v>0</v>
      </c>
      <c r="P4439" s="11">
        <f t="shared" si="485"/>
        <v>0</v>
      </c>
      <c r="Q4439" s="11">
        <f t="shared" si="486"/>
        <v>0</v>
      </c>
      <c r="R4439" s="11">
        <f t="shared" si="487"/>
        <v>0</v>
      </c>
      <c r="S4439" s="11">
        <f t="shared" si="488"/>
        <v>0</v>
      </c>
      <c r="T4439" s="9">
        <f t="shared" si="489"/>
        <v>123.06721674000001</v>
      </c>
    </row>
    <row r="4440" spans="1:20" ht="15" customHeight="1" x14ac:dyDescent="0.75">
      <c r="A4440" s="10">
        <v>0</v>
      </c>
      <c r="B4440" s="11">
        <v>23000</v>
      </c>
      <c r="C4440" s="11"/>
      <c r="D4440" s="11">
        <v>49906</v>
      </c>
      <c r="E4440" s="11"/>
      <c r="F4440" s="11"/>
      <c r="G4440" s="11"/>
      <c r="H4440" s="11">
        <v>96.756969053999995</v>
      </c>
      <c r="I4440" s="11"/>
      <c r="J4440" s="11">
        <v>13</v>
      </c>
      <c r="K4440" s="11">
        <v>27.441242408000001</v>
      </c>
      <c r="L4440" s="11" t="s">
        <v>20</v>
      </c>
      <c r="M4440" s="11" t="s">
        <v>14</v>
      </c>
      <c r="N4440" s="11">
        <f t="shared" si="483"/>
        <v>0</v>
      </c>
      <c r="O4440" s="11">
        <f t="shared" si="484"/>
        <v>0</v>
      </c>
      <c r="P4440" s="11">
        <f t="shared" si="485"/>
        <v>1</v>
      </c>
      <c r="Q4440" s="11">
        <f t="shared" si="486"/>
        <v>0</v>
      </c>
      <c r="R4440" s="11">
        <f t="shared" si="487"/>
        <v>0</v>
      </c>
      <c r="S4440" s="11">
        <f t="shared" si="488"/>
        <v>0</v>
      </c>
      <c r="T4440" s="9">
        <f t="shared" si="489"/>
        <v>0</v>
      </c>
    </row>
    <row r="4441" spans="1:20" ht="15" customHeight="1" x14ac:dyDescent="0.75">
      <c r="A4441" s="10">
        <v>0</v>
      </c>
      <c r="B4441" s="11">
        <v>23000</v>
      </c>
      <c r="C4441" s="11">
        <v>71902</v>
      </c>
      <c r="D4441" s="11">
        <v>101750</v>
      </c>
      <c r="E4441" s="11">
        <v>5</v>
      </c>
      <c r="F4441" s="11">
        <v>0</v>
      </c>
      <c r="G4441" s="11">
        <v>0</v>
      </c>
      <c r="H4441" s="11">
        <v>214.38925237999999</v>
      </c>
      <c r="I4441" s="11">
        <v>0</v>
      </c>
      <c r="J4441" s="11">
        <v>13</v>
      </c>
      <c r="K4441" s="11">
        <v>29.045964060999999</v>
      </c>
      <c r="L4441" s="11" t="s">
        <v>13</v>
      </c>
      <c r="M4441" s="11" t="s">
        <v>14</v>
      </c>
      <c r="N4441" s="11">
        <f t="shared" si="483"/>
        <v>1</v>
      </c>
      <c r="O4441" s="11">
        <f t="shared" si="484"/>
        <v>0</v>
      </c>
      <c r="P4441" s="11">
        <f t="shared" si="485"/>
        <v>1</v>
      </c>
      <c r="Q4441" s="11">
        <f t="shared" si="486"/>
        <v>0</v>
      </c>
      <c r="R4441" s="11">
        <f t="shared" si="487"/>
        <v>0</v>
      </c>
      <c r="S4441" s="11">
        <f t="shared" si="488"/>
        <v>0</v>
      </c>
      <c r="T4441" s="9">
        <f t="shared" si="489"/>
        <v>214.38925237999999</v>
      </c>
    </row>
    <row r="4442" spans="1:20" ht="15" customHeight="1" x14ac:dyDescent="0.75">
      <c r="A4442" s="10">
        <v>0</v>
      </c>
      <c r="B4442" s="11">
        <v>23100</v>
      </c>
      <c r="C4442" s="11">
        <v>95352</v>
      </c>
      <c r="D4442" s="11">
        <v>115077</v>
      </c>
      <c r="E4442" s="11">
        <v>24</v>
      </c>
      <c r="F4442" s="11">
        <v>0</v>
      </c>
      <c r="G4442" s="11">
        <v>0</v>
      </c>
      <c r="H4442" s="11">
        <v>253.32937132999999</v>
      </c>
      <c r="I4442" s="11">
        <v>0</v>
      </c>
      <c r="J4442" s="11">
        <v>26</v>
      </c>
      <c r="K4442" s="11">
        <v>39.816800565000001</v>
      </c>
      <c r="L4442" s="11" t="s">
        <v>20</v>
      </c>
      <c r="M4442" s="11" t="s">
        <v>14</v>
      </c>
      <c r="N4442" s="11">
        <f t="shared" si="483"/>
        <v>0</v>
      </c>
      <c r="O4442" s="11">
        <f t="shared" si="484"/>
        <v>0</v>
      </c>
      <c r="P4442" s="11">
        <f t="shared" si="485"/>
        <v>1</v>
      </c>
      <c r="Q4442" s="11">
        <f t="shared" si="486"/>
        <v>0</v>
      </c>
      <c r="R4442" s="11">
        <f t="shared" si="487"/>
        <v>0</v>
      </c>
      <c r="S4442" s="11">
        <f t="shared" si="488"/>
        <v>0</v>
      </c>
      <c r="T4442" s="9">
        <f t="shared" si="489"/>
        <v>0</v>
      </c>
    </row>
    <row r="4443" spans="1:20" ht="15" customHeight="1" x14ac:dyDescent="0.75">
      <c r="A4443" s="10">
        <v>0</v>
      </c>
      <c r="B4443" s="11">
        <v>23100</v>
      </c>
      <c r="C4443" s="11">
        <v>71680</v>
      </c>
      <c r="D4443" s="11">
        <v>101492</v>
      </c>
      <c r="E4443" s="11">
        <v>1</v>
      </c>
      <c r="F4443" s="11"/>
      <c r="G4443" s="11"/>
      <c r="H4443" s="11">
        <v>230.36161620999999</v>
      </c>
      <c r="I4443" s="11">
        <v>5</v>
      </c>
      <c r="J4443" s="11">
        <v>24</v>
      </c>
      <c r="K4443" s="11">
        <v>39.872708846999998</v>
      </c>
      <c r="L4443" s="11" t="s">
        <v>20</v>
      </c>
      <c r="M4443" s="11" t="s">
        <v>17</v>
      </c>
      <c r="N4443" s="11">
        <f t="shared" si="483"/>
        <v>0</v>
      </c>
      <c r="O4443" s="11">
        <f t="shared" si="484"/>
        <v>1</v>
      </c>
      <c r="P4443" s="11">
        <f t="shared" si="485"/>
        <v>0</v>
      </c>
      <c r="Q4443" s="11">
        <f t="shared" si="486"/>
        <v>0</v>
      </c>
      <c r="R4443" s="11">
        <f t="shared" si="487"/>
        <v>0</v>
      </c>
      <c r="S4443" s="11">
        <f t="shared" si="488"/>
        <v>0</v>
      </c>
      <c r="T4443" s="9">
        <f t="shared" si="489"/>
        <v>0</v>
      </c>
    </row>
    <row r="4444" spans="1:20" ht="15" customHeight="1" x14ac:dyDescent="0.75">
      <c r="A4444" s="10">
        <v>0</v>
      </c>
      <c r="B4444" s="11">
        <v>23100</v>
      </c>
      <c r="C4444" s="11">
        <v>61524</v>
      </c>
      <c r="D4444" s="11">
        <v>96308</v>
      </c>
      <c r="E4444" s="11">
        <v>1</v>
      </c>
      <c r="F4444" s="11">
        <v>0</v>
      </c>
      <c r="G4444" s="11">
        <v>0</v>
      </c>
      <c r="H4444" s="11">
        <v>160.38316814999999</v>
      </c>
      <c r="I4444" s="11">
        <v>1</v>
      </c>
      <c r="J4444" s="11">
        <v>21</v>
      </c>
      <c r="K4444" s="11">
        <v>35.112241195000003</v>
      </c>
      <c r="L4444" s="11" t="s">
        <v>20</v>
      </c>
      <c r="M4444" s="11" t="s">
        <v>15</v>
      </c>
      <c r="N4444" s="11">
        <f t="shared" si="483"/>
        <v>0</v>
      </c>
      <c r="O4444" s="11">
        <f t="shared" si="484"/>
        <v>0</v>
      </c>
      <c r="P4444" s="11">
        <f t="shared" si="485"/>
        <v>0</v>
      </c>
      <c r="Q4444" s="11">
        <f t="shared" si="486"/>
        <v>1</v>
      </c>
      <c r="R4444" s="11">
        <f t="shared" si="487"/>
        <v>0</v>
      </c>
      <c r="S4444" s="11">
        <f t="shared" si="488"/>
        <v>0</v>
      </c>
      <c r="T4444" s="9">
        <f t="shared" si="489"/>
        <v>0</v>
      </c>
    </row>
    <row r="4445" spans="1:20" ht="15" customHeight="1" x14ac:dyDescent="0.75">
      <c r="A4445" s="10">
        <v>0</v>
      </c>
      <c r="B4445" s="11">
        <v>23100</v>
      </c>
      <c r="C4445" s="11">
        <v>141937</v>
      </c>
      <c r="D4445" s="11">
        <v>179756</v>
      </c>
      <c r="E4445" s="11">
        <v>6</v>
      </c>
      <c r="F4445" s="11">
        <v>0</v>
      </c>
      <c r="G4445" s="11">
        <v>0</v>
      </c>
      <c r="H4445" s="11">
        <v>328.39849318</v>
      </c>
      <c r="I4445" s="11">
        <v>0</v>
      </c>
      <c r="J4445" s="11">
        <v>16</v>
      </c>
      <c r="K4445" s="11">
        <v>43.910045848999999</v>
      </c>
      <c r="L4445" s="11" t="s">
        <v>13</v>
      </c>
      <c r="M4445" s="11" t="s">
        <v>17</v>
      </c>
      <c r="N4445" s="11">
        <f t="shared" si="483"/>
        <v>1</v>
      </c>
      <c r="O4445" s="11">
        <f t="shared" si="484"/>
        <v>1</v>
      </c>
      <c r="P4445" s="11">
        <f t="shared" si="485"/>
        <v>0</v>
      </c>
      <c r="Q4445" s="11">
        <f t="shared" si="486"/>
        <v>0</v>
      </c>
      <c r="R4445" s="11">
        <f t="shared" si="487"/>
        <v>0</v>
      </c>
      <c r="S4445" s="11">
        <f t="shared" si="488"/>
        <v>0</v>
      </c>
      <c r="T4445" s="9">
        <f t="shared" si="489"/>
        <v>328.39849318</v>
      </c>
    </row>
    <row r="4446" spans="1:20" ht="15" customHeight="1" x14ac:dyDescent="0.75">
      <c r="A4446" s="10">
        <v>0</v>
      </c>
      <c r="B4446" s="11">
        <v>23100</v>
      </c>
      <c r="C4446" s="11">
        <v>75837</v>
      </c>
      <c r="D4446" s="11">
        <v>183443</v>
      </c>
      <c r="E4446" s="11">
        <v>9</v>
      </c>
      <c r="F4446" s="11">
        <v>0</v>
      </c>
      <c r="G4446" s="11">
        <v>0</v>
      </c>
      <c r="H4446" s="11">
        <v>377.29103995000003</v>
      </c>
      <c r="I4446" s="11">
        <v>0</v>
      </c>
      <c r="J4446" s="11">
        <v>17</v>
      </c>
      <c r="K4446" s="11">
        <v>31.435316116999999</v>
      </c>
      <c r="L4446" s="11"/>
      <c r="M4446" s="11" t="s">
        <v>14</v>
      </c>
      <c r="N4446" s="11">
        <f t="shared" si="483"/>
        <v>0</v>
      </c>
      <c r="O4446" s="11">
        <f t="shared" si="484"/>
        <v>0</v>
      </c>
      <c r="P4446" s="11">
        <f t="shared" si="485"/>
        <v>1</v>
      </c>
      <c r="Q4446" s="11">
        <f t="shared" si="486"/>
        <v>0</v>
      </c>
      <c r="R4446" s="11">
        <f t="shared" si="487"/>
        <v>0</v>
      </c>
      <c r="S4446" s="11">
        <f t="shared" si="488"/>
        <v>0</v>
      </c>
      <c r="T4446" s="9">
        <f t="shared" si="489"/>
        <v>0</v>
      </c>
    </row>
    <row r="4447" spans="1:20" ht="15" customHeight="1" x14ac:dyDescent="0.75">
      <c r="A4447" s="10">
        <v>0</v>
      </c>
      <c r="B4447" s="11">
        <v>23100</v>
      </c>
      <c r="C4447" s="11">
        <v>93805</v>
      </c>
      <c r="D4447" s="11">
        <v>135780</v>
      </c>
      <c r="E4447" s="11">
        <v>5</v>
      </c>
      <c r="F4447" s="11">
        <v>0</v>
      </c>
      <c r="G4447" s="11">
        <v>0</v>
      </c>
      <c r="H4447" s="11">
        <v>155.02538165000001</v>
      </c>
      <c r="I4447" s="11">
        <v>0</v>
      </c>
      <c r="J4447" s="11">
        <v>31</v>
      </c>
      <c r="K4447" s="11">
        <v>34.644921650999997</v>
      </c>
      <c r="L4447" s="11" t="s">
        <v>13</v>
      </c>
      <c r="M4447" s="11" t="s">
        <v>18</v>
      </c>
      <c r="N4447" s="11">
        <f t="shared" si="483"/>
        <v>1</v>
      </c>
      <c r="O4447" s="11">
        <f t="shared" si="484"/>
        <v>0</v>
      </c>
      <c r="P4447" s="11">
        <f t="shared" si="485"/>
        <v>0</v>
      </c>
      <c r="Q4447" s="11">
        <f t="shared" si="486"/>
        <v>0</v>
      </c>
      <c r="R4447" s="11">
        <f t="shared" si="487"/>
        <v>0</v>
      </c>
      <c r="S4447" s="11">
        <f t="shared" si="488"/>
        <v>1</v>
      </c>
      <c r="T4447" s="9">
        <f t="shared" si="489"/>
        <v>155.02538165000001</v>
      </c>
    </row>
    <row r="4448" spans="1:20" ht="15" customHeight="1" x14ac:dyDescent="0.75">
      <c r="A4448" s="10">
        <v>0</v>
      </c>
      <c r="B4448" s="11">
        <v>23100</v>
      </c>
      <c r="C4448" s="11">
        <v>83458</v>
      </c>
      <c r="D4448" s="11">
        <v>107589</v>
      </c>
      <c r="E4448" s="11">
        <v>24</v>
      </c>
      <c r="F4448" s="11"/>
      <c r="G4448" s="11">
        <v>0</v>
      </c>
      <c r="H4448" s="11">
        <v>314.06637396000002</v>
      </c>
      <c r="I4448" s="11">
        <v>1</v>
      </c>
      <c r="J4448" s="11">
        <v>43</v>
      </c>
      <c r="K4448" s="11">
        <v>38.043726208000002</v>
      </c>
      <c r="L4448" s="11" t="s">
        <v>20</v>
      </c>
      <c r="M4448" s="11" t="s">
        <v>17</v>
      </c>
      <c r="N4448" s="11">
        <f t="shared" si="483"/>
        <v>0</v>
      </c>
      <c r="O4448" s="11">
        <f t="shared" si="484"/>
        <v>1</v>
      </c>
      <c r="P4448" s="11">
        <f t="shared" si="485"/>
        <v>0</v>
      </c>
      <c r="Q4448" s="11">
        <f t="shared" si="486"/>
        <v>0</v>
      </c>
      <c r="R4448" s="11">
        <f t="shared" si="487"/>
        <v>0</v>
      </c>
      <c r="S4448" s="11">
        <f t="shared" si="488"/>
        <v>0</v>
      </c>
      <c r="T4448" s="9">
        <f t="shared" si="489"/>
        <v>0</v>
      </c>
    </row>
    <row r="4449" spans="1:20" ht="15" customHeight="1" x14ac:dyDescent="0.75">
      <c r="A4449" s="10">
        <v>0</v>
      </c>
      <c r="B4449" s="11">
        <v>23100</v>
      </c>
      <c r="C4449" s="11">
        <v>133867</v>
      </c>
      <c r="D4449" s="11">
        <v>174105</v>
      </c>
      <c r="E4449" s="11">
        <v>26</v>
      </c>
      <c r="F4449" s="11"/>
      <c r="G4449" s="11">
        <v>3</v>
      </c>
      <c r="H4449" s="11">
        <v>332.40983989</v>
      </c>
      <c r="I4449" s="11">
        <v>0</v>
      </c>
      <c r="J4449" s="11">
        <v>28</v>
      </c>
      <c r="K4449" s="11">
        <v>30.768637687999998</v>
      </c>
      <c r="L4449" s="11"/>
      <c r="M4449" s="11" t="s">
        <v>17</v>
      </c>
      <c r="N4449" s="11">
        <f t="shared" si="483"/>
        <v>0</v>
      </c>
      <c r="O4449" s="11">
        <f t="shared" si="484"/>
        <v>1</v>
      </c>
      <c r="P4449" s="11">
        <f t="shared" si="485"/>
        <v>0</v>
      </c>
      <c r="Q4449" s="11">
        <f t="shared" si="486"/>
        <v>0</v>
      </c>
      <c r="R4449" s="11">
        <f t="shared" si="487"/>
        <v>0</v>
      </c>
      <c r="S4449" s="11">
        <f t="shared" si="488"/>
        <v>0</v>
      </c>
      <c r="T4449" s="9">
        <f t="shared" si="489"/>
        <v>0</v>
      </c>
    </row>
    <row r="4450" spans="1:20" ht="15" customHeight="1" x14ac:dyDescent="0.75">
      <c r="A4450" s="10">
        <v>0</v>
      </c>
      <c r="B4450" s="11">
        <v>23100</v>
      </c>
      <c r="C4450" s="11">
        <v>42862</v>
      </c>
      <c r="D4450" s="11">
        <v>63916</v>
      </c>
      <c r="E4450" s="11">
        <v>5</v>
      </c>
      <c r="F4450" s="11">
        <v>0</v>
      </c>
      <c r="G4450" s="11">
        <v>0</v>
      </c>
      <c r="H4450" s="11">
        <v>182.93211997</v>
      </c>
      <c r="I4450" s="11">
        <v>1</v>
      </c>
      <c r="J4450" s="11">
        <v>26</v>
      </c>
      <c r="K4450" s="11">
        <v>35.583789234999998</v>
      </c>
      <c r="L4450" s="11" t="s">
        <v>20</v>
      </c>
      <c r="M4450" s="11" t="s">
        <v>15</v>
      </c>
      <c r="N4450" s="11">
        <f t="shared" si="483"/>
        <v>0</v>
      </c>
      <c r="O4450" s="11">
        <f t="shared" si="484"/>
        <v>0</v>
      </c>
      <c r="P4450" s="11">
        <f t="shared" si="485"/>
        <v>0</v>
      </c>
      <c r="Q4450" s="11">
        <f t="shared" si="486"/>
        <v>1</v>
      </c>
      <c r="R4450" s="11">
        <f t="shared" si="487"/>
        <v>0</v>
      </c>
      <c r="S4450" s="11">
        <f t="shared" si="488"/>
        <v>0</v>
      </c>
      <c r="T4450" s="9">
        <f t="shared" si="489"/>
        <v>0</v>
      </c>
    </row>
    <row r="4451" spans="1:20" ht="15" customHeight="1" x14ac:dyDescent="0.75">
      <c r="A4451" s="10">
        <v>0</v>
      </c>
      <c r="B4451" s="11">
        <v>23100</v>
      </c>
      <c r="C4451" s="11">
        <v>72712</v>
      </c>
      <c r="D4451" s="11">
        <v>185787</v>
      </c>
      <c r="E4451" s="11">
        <v>10</v>
      </c>
      <c r="F4451" s="11">
        <v>0</v>
      </c>
      <c r="G4451" s="11">
        <v>0</v>
      </c>
      <c r="H4451" s="11">
        <v>362.18170443000002</v>
      </c>
      <c r="I4451" s="11">
        <v>1</v>
      </c>
      <c r="J4451" s="11">
        <v>16</v>
      </c>
      <c r="K4451" s="11">
        <v>31.867155220000001</v>
      </c>
      <c r="L4451" s="11"/>
      <c r="M4451" s="11" t="s">
        <v>14</v>
      </c>
      <c r="N4451" s="11">
        <f t="shared" si="483"/>
        <v>0</v>
      </c>
      <c r="O4451" s="11">
        <f t="shared" si="484"/>
        <v>0</v>
      </c>
      <c r="P4451" s="11">
        <f t="shared" si="485"/>
        <v>1</v>
      </c>
      <c r="Q4451" s="11">
        <f t="shared" si="486"/>
        <v>0</v>
      </c>
      <c r="R4451" s="11">
        <f t="shared" si="487"/>
        <v>0</v>
      </c>
      <c r="S4451" s="11">
        <f t="shared" si="488"/>
        <v>0</v>
      </c>
      <c r="T4451" s="9">
        <f t="shared" si="489"/>
        <v>0</v>
      </c>
    </row>
    <row r="4452" spans="1:20" ht="15" customHeight="1" x14ac:dyDescent="0.75">
      <c r="A4452" s="10">
        <v>0</v>
      </c>
      <c r="B4452" s="11">
        <v>23100</v>
      </c>
      <c r="C4452" s="11">
        <v>109498</v>
      </c>
      <c r="D4452" s="11">
        <v>156191</v>
      </c>
      <c r="E4452" s="11">
        <v>15</v>
      </c>
      <c r="F4452" s="11">
        <v>0</v>
      </c>
      <c r="G4452" s="11">
        <v>0</v>
      </c>
      <c r="H4452" s="11">
        <v>186.20199627</v>
      </c>
      <c r="I4452" s="11">
        <v>0</v>
      </c>
      <c r="J4452" s="11">
        <v>25</v>
      </c>
      <c r="K4452" s="11">
        <v>33.794211605999998</v>
      </c>
      <c r="L4452" s="11" t="s">
        <v>20</v>
      </c>
      <c r="M4452" s="11" t="s">
        <v>17</v>
      </c>
      <c r="N4452" s="11">
        <f t="shared" si="483"/>
        <v>0</v>
      </c>
      <c r="O4452" s="11">
        <f t="shared" si="484"/>
        <v>1</v>
      </c>
      <c r="P4452" s="11">
        <f t="shared" si="485"/>
        <v>0</v>
      </c>
      <c r="Q4452" s="11">
        <f t="shared" si="486"/>
        <v>0</v>
      </c>
      <c r="R4452" s="11">
        <f t="shared" si="487"/>
        <v>0</v>
      </c>
      <c r="S4452" s="11">
        <f t="shared" si="488"/>
        <v>0</v>
      </c>
      <c r="T4452" s="9">
        <f t="shared" si="489"/>
        <v>0</v>
      </c>
    </row>
    <row r="4453" spans="1:20" ht="15" customHeight="1" x14ac:dyDescent="0.75">
      <c r="A4453" s="10">
        <v>0</v>
      </c>
      <c r="B4453" s="11">
        <v>23100</v>
      </c>
      <c r="C4453" s="11">
        <v>64601</v>
      </c>
      <c r="D4453" s="11">
        <v>100170</v>
      </c>
      <c r="E4453" s="11">
        <v>2</v>
      </c>
      <c r="F4453" s="11">
        <v>0</v>
      </c>
      <c r="G4453" s="11">
        <v>0</v>
      </c>
      <c r="H4453" s="11">
        <v>156.67537504000001</v>
      </c>
      <c r="I4453" s="11">
        <v>0</v>
      </c>
      <c r="J4453" s="11">
        <v>21</v>
      </c>
      <c r="K4453" s="11">
        <v>34.000236065000003</v>
      </c>
      <c r="L4453" s="11" t="s">
        <v>20</v>
      </c>
      <c r="M4453" s="11" t="s">
        <v>15</v>
      </c>
      <c r="N4453" s="11">
        <f t="shared" si="483"/>
        <v>0</v>
      </c>
      <c r="O4453" s="11">
        <f t="shared" si="484"/>
        <v>0</v>
      </c>
      <c r="P4453" s="11">
        <f t="shared" si="485"/>
        <v>0</v>
      </c>
      <c r="Q4453" s="11">
        <f t="shared" si="486"/>
        <v>1</v>
      </c>
      <c r="R4453" s="11">
        <f t="shared" si="487"/>
        <v>0</v>
      </c>
      <c r="S4453" s="11">
        <f t="shared" si="488"/>
        <v>0</v>
      </c>
      <c r="T4453" s="9">
        <f t="shared" si="489"/>
        <v>0</v>
      </c>
    </row>
    <row r="4454" spans="1:20" ht="15" customHeight="1" x14ac:dyDescent="0.75">
      <c r="A4454" s="10">
        <v>0</v>
      </c>
      <c r="B4454" s="11">
        <v>23100</v>
      </c>
      <c r="C4454" s="11">
        <v>235937</v>
      </c>
      <c r="D4454" s="11">
        <v>266793</v>
      </c>
      <c r="E4454" s="11">
        <v>5</v>
      </c>
      <c r="F4454" s="11">
        <v>1</v>
      </c>
      <c r="G4454" s="11">
        <v>0</v>
      </c>
      <c r="H4454" s="11">
        <v>242.61486138000001</v>
      </c>
      <c r="I4454" s="11">
        <v>2</v>
      </c>
      <c r="J4454" s="11">
        <v>51</v>
      </c>
      <c r="K4454" s="11">
        <v>36.887048649999997</v>
      </c>
      <c r="L4454" s="11" t="s">
        <v>13</v>
      </c>
      <c r="M4454" s="11" t="s">
        <v>19</v>
      </c>
      <c r="N4454" s="11">
        <f t="shared" si="483"/>
        <v>1</v>
      </c>
      <c r="O4454" s="11">
        <f t="shared" si="484"/>
        <v>0</v>
      </c>
      <c r="P4454" s="11">
        <f t="shared" si="485"/>
        <v>0</v>
      </c>
      <c r="Q4454" s="11">
        <f t="shared" si="486"/>
        <v>0</v>
      </c>
      <c r="R4454" s="11">
        <f t="shared" si="487"/>
        <v>0</v>
      </c>
      <c r="S4454" s="11">
        <f t="shared" si="488"/>
        <v>0</v>
      </c>
      <c r="T4454" s="9">
        <f t="shared" si="489"/>
        <v>242.61486138000001</v>
      </c>
    </row>
    <row r="4455" spans="1:20" ht="15" customHeight="1" x14ac:dyDescent="0.75">
      <c r="A4455" s="10">
        <v>0</v>
      </c>
      <c r="B4455" s="11">
        <v>23200</v>
      </c>
      <c r="C4455" s="11">
        <v>184526</v>
      </c>
      <c r="D4455" s="11">
        <v>237546</v>
      </c>
      <c r="E4455" s="11">
        <v>2</v>
      </c>
      <c r="F4455" s="11">
        <v>0</v>
      </c>
      <c r="G4455" s="11">
        <v>0</v>
      </c>
      <c r="H4455" s="11">
        <v>291.63341480000003</v>
      </c>
      <c r="I4455" s="11">
        <v>0</v>
      </c>
      <c r="J4455" s="11">
        <v>26</v>
      </c>
      <c r="K4455" s="11">
        <v>39.483913745000002</v>
      </c>
      <c r="L4455" s="11" t="s">
        <v>20</v>
      </c>
      <c r="M4455" s="11" t="s">
        <v>18</v>
      </c>
      <c r="N4455" s="11">
        <f t="shared" si="483"/>
        <v>0</v>
      </c>
      <c r="O4455" s="11">
        <f t="shared" si="484"/>
        <v>0</v>
      </c>
      <c r="P4455" s="11">
        <f t="shared" si="485"/>
        <v>0</v>
      </c>
      <c r="Q4455" s="11">
        <f t="shared" si="486"/>
        <v>0</v>
      </c>
      <c r="R4455" s="11">
        <f t="shared" si="487"/>
        <v>0</v>
      </c>
      <c r="S4455" s="11">
        <f t="shared" si="488"/>
        <v>1</v>
      </c>
      <c r="T4455" s="9">
        <f t="shared" si="489"/>
        <v>0</v>
      </c>
    </row>
    <row r="4456" spans="1:20" ht="15" customHeight="1" x14ac:dyDescent="0.75">
      <c r="A4456" s="10">
        <v>0</v>
      </c>
      <c r="B4456" s="11">
        <v>23200</v>
      </c>
      <c r="C4456" s="11">
        <v>62811</v>
      </c>
      <c r="D4456" s="11">
        <v>99320</v>
      </c>
      <c r="E4456" s="11">
        <v>3</v>
      </c>
      <c r="F4456" s="11">
        <v>0</v>
      </c>
      <c r="G4456" s="11">
        <v>0</v>
      </c>
      <c r="H4456" s="11">
        <v>166.86109891999999</v>
      </c>
      <c r="I4456" s="11">
        <v>1</v>
      </c>
      <c r="J4456" s="11">
        <v>21</v>
      </c>
      <c r="K4456" s="11">
        <v>36.071271566999997</v>
      </c>
      <c r="L4456" s="11" t="s">
        <v>20</v>
      </c>
      <c r="M4456" s="11" t="s">
        <v>15</v>
      </c>
      <c r="N4456" s="11">
        <f t="shared" si="483"/>
        <v>0</v>
      </c>
      <c r="O4456" s="11">
        <f t="shared" si="484"/>
        <v>0</v>
      </c>
      <c r="P4456" s="11">
        <f t="shared" si="485"/>
        <v>0</v>
      </c>
      <c r="Q4456" s="11">
        <f t="shared" si="486"/>
        <v>1</v>
      </c>
      <c r="R4456" s="11">
        <f t="shared" si="487"/>
        <v>0</v>
      </c>
      <c r="S4456" s="11">
        <f t="shared" si="488"/>
        <v>0</v>
      </c>
      <c r="T4456" s="9">
        <f t="shared" si="489"/>
        <v>0</v>
      </c>
    </row>
    <row r="4457" spans="1:20" ht="15" customHeight="1" x14ac:dyDescent="0.75">
      <c r="A4457" s="10">
        <v>0</v>
      </c>
      <c r="B4457" s="11">
        <v>23200</v>
      </c>
      <c r="C4457" s="11">
        <v>96345</v>
      </c>
      <c r="D4457" s="11">
        <v>135081</v>
      </c>
      <c r="E4457" s="11"/>
      <c r="F4457" s="11">
        <v>0</v>
      </c>
      <c r="G4457" s="11">
        <v>0</v>
      </c>
      <c r="H4457" s="11">
        <v>217.48054225999999</v>
      </c>
      <c r="I4457" s="11">
        <v>0</v>
      </c>
      <c r="J4457" s="11">
        <v>20</v>
      </c>
      <c r="K4457" s="11">
        <v>26.799930011000001</v>
      </c>
      <c r="L4457" s="11" t="s">
        <v>20</v>
      </c>
      <c r="M4457" s="11" t="s">
        <v>18</v>
      </c>
      <c r="N4457" s="11">
        <f t="shared" si="483"/>
        <v>0</v>
      </c>
      <c r="O4457" s="11">
        <f t="shared" si="484"/>
        <v>0</v>
      </c>
      <c r="P4457" s="11">
        <f t="shared" si="485"/>
        <v>0</v>
      </c>
      <c r="Q4457" s="11">
        <f t="shared" si="486"/>
        <v>0</v>
      </c>
      <c r="R4457" s="11">
        <f t="shared" si="487"/>
        <v>0</v>
      </c>
      <c r="S4457" s="11">
        <f t="shared" si="488"/>
        <v>1</v>
      </c>
      <c r="T4457" s="9">
        <f t="shared" si="489"/>
        <v>0</v>
      </c>
    </row>
    <row r="4458" spans="1:20" ht="15" customHeight="1" x14ac:dyDescent="0.75">
      <c r="A4458" s="10">
        <v>0</v>
      </c>
      <c r="B4458" s="11">
        <v>23200</v>
      </c>
      <c r="C4458" s="11">
        <v>112948</v>
      </c>
      <c r="D4458" s="11">
        <v>159050</v>
      </c>
      <c r="E4458" s="11">
        <v>16</v>
      </c>
      <c r="F4458" s="11">
        <v>0</v>
      </c>
      <c r="G4458" s="11">
        <v>0</v>
      </c>
      <c r="H4458" s="11">
        <v>189.83900867</v>
      </c>
      <c r="I4458" s="11">
        <v>0</v>
      </c>
      <c r="J4458" s="11">
        <v>25</v>
      </c>
      <c r="K4458" s="11">
        <v>33.493966159999999</v>
      </c>
      <c r="L4458" s="11" t="s">
        <v>20</v>
      </c>
      <c r="M4458" s="11" t="s">
        <v>17</v>
      </c>
      <c r="N4458" s="11">
        <f t="shared" si="483"/>
        <v>0</v>
      </c>
      <c r="O4458" s="11">
        <f t="shared" si="484"/>
        <v>1</v>
      </c>
      <c r="P4458" s="11">
        <f t="shared" si="485"/>
        <v>0</v>
      </c>
      <c r="Q4458" s="11">
        <f t="shared" si="486"/>
        <v>0</v>
      </c>
      <c r="R4458" s="11">
        <f t="shared" si="487"/>
        <v>0</v>
      </c>
      <c r="S4458" s="11">
        <f t="shared" si="488"/>
        <v>0</v>
      </c>
      <c r="T4458" s="9">
        <f t="shared" si="489"/>
        <v>0</v>
      </c>
    </row>
    <row r="4459" spans="1:20" ht="15" customHeight="1" x14ac:dyDescent="0.75">
      <c r="A4459" s="10">
        <v>1</v>
      </c>
      <c r="B4459" s="11">
        <v>23200</v>
      </c>
      <c r="C4459" s="11">
        <v>129355</v>
      </c>
      <c r="D4459" s="11">
        <v>171709</v>
      </c>
      <c r="E4459" s="11">
        <v>0</v>
      </c>
      <c r="F4459" s="11">
        <v>0</v>
      </c>
      <c r="G4459" s="11">
        <v>0</v>
      </c>
      <c r="H4459" s="11">
        <v>328.51412138000001</v>
      </c>
      <c r="I4459" s="11">
        <v>0</v>
      </c>
      <c r="J4459" s="11">
        <v>30</v>
      </c>
      <c r="K4459" s="11">
        <v>40.048440044000003</v>
      </c>
      <c r="L4459" s="11" t="s">
        <v>20</v>
      </c>
      <c r="M4459" s="11" t="s">
        <v>18</v>
      </c>
      <c r="N4459" s="11">
        <f t="shared" si="483"/>
        <v>0</v>
      </c>
      <c r="O4459" s="11">
        <f t="shared" si="484"/>
        <v>0</v>
      </c>
      <c r="P4459" s="11">
        <f t="shared" si="485"/>
        <v>0</v>
      </c>
      <c r="Q4459" s="11">
        <f t="shared" si="486"/>
        <v>0</v>
      </c>
      <c r="R4459" s="11">
        <f t="shared" si="487"/>
        <v>0</v>
      </c>
      <c r="S4459" s="11">
        <f t="shared" si="488"/>
        <v>1</v>
      </c>
      <c r="T4459" s="9">
        <f t="shared" si="489"/>
        <v>0</v>
      </c>
    </row>
    <row r="4460" spans="1:20" ht="15" customHeight="1" x14ac:dyDescent="0.75">
      <c r="A4460" s="10">
        <v>0</v>
      </c>
      <c r="B4460" s="11">
        <v>23200</v>
      </c>
      <c r="C4460" s="11">
        <v>96043</v>
      </c>
      <c r="D4460" s="11">
        <v>140090</v>
      </c>
      <c r="E4460" s="11">
        <v>21</v>
      </c>
      <c r="F4460" s="11">
        <v>0</v>
      </c>
      <c r="G4460" s="11">
        <v>0</v>
      </c>
      <c r="H4460" s="11">
        <v>162.64043049</v>
      </c>
      <c r="I4460" s="11">
        <v>0</v>
      </c>
      <c r="J4460" s="11">
        <v>24</v>
      </c>
      <c r="K4460" s="11">
        <v>39.205100426999998</v>
      </c>
      <c r="L4460" s="11" t="s">
        <v>20</v>
      </c>
      <c r="M4460" s="11" t="s">
        <v>18</v>
      </c>
      <c r="N4460" s="11">
        <f t="shared" si="483"/>
        <v>0</v>
      </c>
      <c r="O4460" s="11">
        <f t="shared" si="484"/>
        <v>0</v>
      </c>
      <c r="P4460" s="11">
        <f t="shared" si="485"/>
        <v>0</v>
      </c>
      <c r="Q4460" s="11">
        <f t="shared" si="486"/>
        <v>0</v>
      </c>
      <c r="R4460" s="11">
        <f t="shared" si="487"/>
        <v>0</v>
      </c>
      <c r="S4460" s="11">
        <f t="shared" si="488"/>
        <v>1</v>
      </c>
      <c r="T4460" s="9">
        <f t="shared" si="489"/>
        <v>0</v>
      </c>
    </row>
    <row r="4461" spans="1:20" ht="15" customHeight="1" x14ac:dyDescent="0.75">
      <c r="A4461" s="10">
        <v>1</v>
      </c>
      <c r="B4461" s="11">
        <v>23200</v>
      </c>
      <c r="C4461" s="11">
        <v>14511</v>
      </c>
      <c r="D4461" s="11">
        <v>81579</v>
      </c>
      <c r="E4461" s="11">
        <v>7</v>
      </c>
      <c r="F4461" s="11">
        <v>0</v>
      </c>
      <c r="G4461" s="11">
        <v>3</v>
      </c>
      <c r="H4461" s="11">
        <v>272.93829899999997</v>
      </c>
      <c r="I4461" s="11">
        <v>0</v>
      </c>
      <c r="J4461" s="11">
        <v>23</v>
      </c>
      <c r="K4461" s="11">
        <v>47.120580492999999</v>
      </c>
      <c r="L4461" s="11" t="s">
        <v>20</v>
      </c>
      <c r="M4461" s="11" t="s">
        <v>14</v>
      </c>
      <c r="N4461" s="11">
        <f t="shared" si="483"/>
        <v>0</v>
      </c>
      <c r="O4461" s="11">
        <f t="shared" si="484"/>
        <v>0</v>
      </c>
      <c r="P4461" s="11">
        <f t="shared" si="485"/>
        <v>1</v>
      </c>
      <c r="Q4461" s="11">
        <f t="shared" si="486"/>
        <v>0</v>
      </c>
      <c r="R4461" s="11">
        <f t="shared" si="487"/>
        <v>0</v>
      </c>
      <c r="S4461" s="11">
        <f t="shared" si="488"/>
        <v>0</v>
      </c>
      <c r="T4461" s="9">
        <f t="shared" si="489"/>
        <v>0</v>
      </c>
    </row>
    <row r="4462" spans="1:20" ht="15" customHeight="1" x14ac:dyDescent="0.75">
      <c r="A4462" s="10">
        <v>0</v>
      </c>
      <c r="B4462" s="11">
        <v>23200</v>
      </c>
      <c r="C4462" s="11">
        <v>40905</v>
      </c>
      <c r="D4462" s="11">
        <v>81651</v>
      </c>
      <c r="E4462" s="11">
        <v>6</v>
      </c>
      <c r="F4462" s="11">
        <v>0</v>
      </c>
      <c r="G4462" s="11">
        <v>0</v>
      </c>
      <c r="H4462" s="11">
        <v>274.00207956999998</v>
      </c>
      <c r="I4462" s="11">
        <v>0</v>
      </c>
      <c r="J4462" s="11">
        <v>19</v>
      </c>
      <c r="K4462" s="11">
        <v>40.109442512999998</v>
      </c>
      <c r="L4462" s="11" t="s">
        <v>20</v>
      </c>
      <c r="M4462" s="11" t="s">
        <v>18</v>
      </c>
      <c r="N4462" s="11">
        <f t="shared" si="483"/>
        <v>0</v>
      </c>
      <c r="O4462" s="11">
        <f t="shared" si="484"/>
        <v>0</v>
      </c>
      <c r="P4462" s="11">
        <f t="shared" si="485"/>
        <v>0</v>
      </c>
      <c r="Q4462" s="11">
        <f t="shared" si="486"/>
        <v>0</v>
      </c>
      <c r="R4462" s="11">
        <f t="shared" si="487"/>
        <v>0</v>
      </c>
      <c r="S4462" s="11">
        <f t="shared" si="488"/>
        <v>1</v>
      </c>
      <c r="T4462" s="9">
        <f t="shared" si="489"/>
        <v>0</v>
      </c>
    </row>
    <row r="4463" spans="1:20" ht="15" customHeight="1" x14ac:dyDescent="0.75">
      <c r="A4463" s="10">
        <v>0</v>
      </c>
      <c r="B4463" s="11">
        <v>23200</v>
      </c>
      <c r="C4463" s="11">
        <v>131804</v>
      </c>
      <c r="D4463" s="11">
        <v>171144</v>
      </c>
      <c r="E4463" s="11">
        <v>6</v>
      </c>
      <c r="F4463" s="11">
        <v>0</v>
      </c>
      <c r="G4463" s="11">
        <v>0</v>
      </c>
      <c r="H4463" s="11">
        <v>197.76872804000001</v>
      </c>
      <c r="I4463" s="11">
        <v>0</v>
      </c>
      <c r="J4463" s="11">
        <v>37</v>
      </c>
      <c r="K4463" s="11">
        <v>19.778851787000001</v>
      </c>
      <c r="L4463" s="11" t="s">
        <v>20</v>
      </c>
      <c r="M4463" s="11" t="s">
        <v>18</v>
      </c>
      <c r="N4463" s="11">
        <f t="shared" si="483"/>
        <v>0</v>
      </c>
      <c r="O4463" s="11">
        <f t="shared" si="484"/>
        <v>0</v>
      </c>
      <c r="P4463" s="11">
        <f t="shared" si="485"/>
        <v>0</v>
      </c>
      <c r="Q4463" s="11">
        <f t="shared" si="486"/>
        <v>0</v>
      </c>
      <c r="R4463" s="11">
        <f t="shared" si="487"/>
        <v>0</v>
      </c>
      <c r="S4463" s="11">
        <f t="shared" si="488"/>
        <v>1</v>
      </c>
      <c r="T4463" s="9">
        <f t="shared" si="489"/>
        <v>0</v>
      </c>
    </row>
    <row r="4464" spans="1:20" ht="15" customHeight="1" x14ac:dyDescent="0.75">
      <c r="A4464" s="10">
        <v>0</v>
      </c>
      <c r="B4464" s="11">
        <v>23200</v>
      </c>
      <c r="C4464" s="11">
        <v>144542</v>
      </c>
      <c r="D4464" s="11">
        <v>176611</v>
      </c>
      <c r="E4464" s="11">
        <v>5</v>
      </c>
      <c r="F4464" s="11"/>
      <c r="G4464" s="11"/>
      <c r="H4464" s="11">
        <v>179.23907700000001</v>
      </c>
      <c r="I4464" s="11">
        <v>5</v>
      </c>
      <c r="J4464" s="11">
        <v>42</v>
      </c>
      <c r="K4464" s="11">
        <v>40.823160428999998</v>
      </c>
      <c r="L4464" s="11" t="s">
        <v>20</v>
      </c>
      <c r="M4464" s="11" t="s">
        <v>18</v>
      </c>
      <c r="N4464" s="11">
        <f t="shared" si="483"/>
        <v>0</v>
      </c>
      <c r="O4464" s="11">
        <f t="shared" si="484"/>
        <v>0</v>
      </c>
      <c r="P4464" s="11">
        <f t="shared" si="485"/>
        <v>0</v>
      </c>
      <c r="Q4464" s="11">
        <f t="shared" si="486"/>
        <v>0</v>
      </c>
      <c r="R4464" s="11">
        <f t="shared" si="487"/>
        <v>0</v>
      </c>
      <c r="S4464" s="11">
        <f t="shared" si="488"/>
        <v>1</v>
      </c>
      <c r="T4464" s="9">
        <f t="shared" si="489"/>
        <v>0</v>
      </c>
    </row>
    <row r="4465" spans="1:20" ht="15" customHeight="1" x14ac:dyDescent="0.75">
      <c r="A4465" s="10">
        <v>0</v>
      </c>
      <c r="B4465" s="11">
        <v>23300</v>
      </c>
      <c r="C4465" s="11">
        <v>82472</v>
      </c>
      <c r="D4465" s="11">
        <v>110321</v>
      </c>
      <c r="E4465" s="11"/>
      <c r="F4465" s="11">
        <v>0</v>
      </c>
      <c r="G4465" s="11">
        <v>0</v>
      </c>
      <c r="H4465" s="11">
        <v>174.23998064</v>
      </c>
      <c r="I4465" s="11">
        <v>2</v>
      </c>
      <c r="J4465" s="11">
        <v>25</v>
      </c>
      <c r="K4465" s="11">
        <v>37.912872473</v>
      </c>
      <c r="L4465" s="11" t="s">
        <v>20</v>
      </c>
      <c r="M4465" s="11" t="s">
        <v>14</v>
      </c>
      <c r="N4465" s="11">
        <f t="shared" si="483"/>
        <v>0</v>
      </c>
      <c r="O4465" s="11">
        <f t="shared" si="484"/>
        <v>0</v>
      </c>
      <c r="P4465" s="11">
        <f t="shared" si="485"/>
        <v>1</v>
      </c>
      <c r="Q4465" s="11">
        <f t="shared" si="486"/>
        <v>0</v>
      </c>
      <c r="R4465" s="11">
        <f t="shared" si="487"/>
        <v>0</v>
      </c>
      <c r="S4465" s="11">
        <f t="shared" si="488"/>
        <v>0</v>
      </c>
      <c r="T4465" s="9">
        <f t="shared" si="489"/>
        <v>0</v>
      </c>
    </row>
    <row r="4466" spans="1:20" ht="15" customHeight="1" x14ac:dyDescent="0.75">
      <c r="A4466" s="10">
        <v>0</v>
      </c>
      <c r="B4466" s="11">
        <v>23300</v>
      </c>
      <c r="C4466" s="11">
        <v>103162</v>
      </c>
      <c r="D4466" s="11">
        <v>135013</v>
      </c>
      <c r="E4466" s="11">
        <v>9</v>
      </c>
      <c r="F4466" s="11">
        <v>1</v>
      </c>
      <c r="G4466" s="11">
        <v>0</v>
      </c>
      <c r="H4466" s="11">
        <v>188.93983987999999</v>
      </c>
      <c r="I4466" s="11">
        <v>5</v>
      </c>
      <c r="J4466" s="11">
        <v>18</v>
      </c>
      <c r="K4466" s="11">
        <v>40.670817077000002</v>
      </c>
      <c r="L4466" s="11" t="s">
        <v>20</v>
      </c>
      <c r="M4466" s="11" t="s">
        <v>17</v>
      </c>
      <c r="N4466" s="11">
        <f t="shared" si="483"/>
        <v>0</v>
      </c>
      <c r="O4466" s="11">
        <f t="shared" si="484"/>
        <v>1</v>
      </c>
      <c r="P4466" s="11">
        <f t="shared" si="485"/>
        <v>0</v>
      </c>
      <c r="Q4466" s="11">
        <f t="shared" si="486"/>
        <v>0</v>
      </c>
      <c r="R4466" s="11">
        <f t="shared" si="487"/>
        <v>0</v>
      </c>
      <c r="S4466" s="11">
        <f t="shared" si="488"/>
        <v>0</v>
      </c>
      <c r="T4466" s="9">
        <f t="shared" si="489"/>
        <v>0</v>
      </c>
    </row>
    <row r="4467" spans="1:20" ht="15" customHeight="1" x14ac:dyDescent="0.75">
      <c r="A4467" s="10">
        <v>0</v>
      </c>
      <c r="B4467" s="11">
        <v>23300</v>
      </c>
      <c r="C4467" s="11">
        <v>81144</v>
      </c>
      <c r="D4467" s="11">
        <v>106102</v>
      </c>
      <c r="E4467" s="11">
        <v>7</v>
      </c>
      <c r="F4467" s="11">
        <v>0</v>
      </c>
      <c r="G4467" s="11">
        <v>0</v>
      </c>
      <c r="H4467" s="11">
        <v>288.37273938999999</v>
      </c>
      <c r="I4467" s="11">
        <v>1</v>
      </c>
      <c r="J4467" s="11">
        <v>28</v>
      </c>
      <c r="K4467" s="11">
        <v>33.271413361</v>
      </c>
      <c r="L4467" s="11" t="s">
        <v>20</v>
      </c>
      <c r="M4467" s="11" t="s">
        <v>17</v>
      </c>
      <c r="N4467" s="11">
        <f t="shared" si="483"/>
        <v>0</v>
      </c>
      <c r="O4467" s="11">
        <f t="shared" si="484"/>
        <v>1</v>
      </c>
      <c r="P4467" s="11">
        <f t="shared" si="485"/>
        <v>0</v>
      </c>
      <c r="Q4467" s="11">
        <f t="shared" si="486"/>
        <v>0</v>
      </c>
      <c r="R4467" s="11">
        <f t="shared" si="487"/>
        <v>0</v>
      </c>
      <c r="S4467" s="11">
        <f t="shared" si="488"/>
        <v>0</v>
      </c>
      <c r="T4467" s="9">
        <f t="shared" si="489"/>
        <v>0</v>
      </c>
    </row>
    <row r="4468" spans="1:20" ht="15" customHeight="1" x14ac:dyDescent="0.75">
      <c r="A4468" s="10">
        <v>0</v>
      </c>
      <c r="B4468" s="11">
        <v>23300</v>
      </c>
      <c r="C4468" s="11">
        <v>65310</v>
      </c>
      <c r="D4468" s="11">
        <v>89959</v>
      </c>
      <c r="E4468" s="11">
        <v>2</v>
      </c>
      <c r="F4468" s="11">
        <v>0</v>
      </c>
      <c r="G4468" s="11">
        <v>0</v>
      </c>
      <c r="H4468" s="11">
        <v>89.794149202</v>
      </c>
      <c r="I4468" s="11">
        <v>1</v>
      </c>
      <c r="J4468" s="11">
        <v>30</v>
      </c>
      <c r="K4468" s="11">
        <v>33.986098814000002</v>
      </c>
      <c r="L4468" s="11" t="s">
        <v>20</v>
      </c>
      <c r="M4468" s="11" t="s">
        <v>14</v>
      </c>
      <c r="N4468" s="11">
        <f t="shared" si="483"/>
        <v>0</v>
      </c>
      <c r="O4468" s="11">
        <f t="shared" si="484"/>
        <v>0</v>
      </c>
      <c r="P4468" s="11">
        <f t="shared" si="485"/>
        <v>1</v>
      </c>
      <c r="Q4468" s="11">
        <f t="shared" si="486"/>
        <v>0</v>
      </c>
      <c r="R4468" s="11">
        <f t="shared" si="487"/>
        <v>0</v>
      </c>
      <c r="S4468" s="11">
        <f t="shared" si="488"/>
        <v>0</v>
      </c>
      <c r="T4468" s="9">
        <f t="shared" si="489"/>
        <v>0</v>
      </c>
    </row>
    <row r="4469" spans="1:20" ht="15" customHeight="1" x14ac:dyDescent="0.75">
      <c r="A4469" s="10">
        <v>0</v>
      </c>
      <c r="B4469" s="11">
        <v>23300</v>
      </c>
      <c r="C4469" s="11">
        <v>143821</v>
      </c>
      <c r="D4469" s="11">
        <v>177028</v>
      </c>
      <c r="E4469" s="11">
        <v>8</v>
      </c>
      <c r="F4469" s="11">
        <v>0</v>
      </c>
      <c r="G4469" s="11">
        <v>0</v>
      </c>
      <c r="H4469" s="11">
        <v>320.92343613000003</v>
      </c>
      <c r="I4469" s="11">
        <v>0</v>
      </c>
      <c r="J4469" s="11">
        <v>16</v>
      </c>
      <c r="K4469" s="11">
        <v>44.752958859000003</v>
      </c>
      <c r="L4469" s="11" t="s">
        <v>13</v>
      </c>
      <c r="M4469" s="11" t="s">
        <v>17</v>
      </c>
      <c r="N4469" s="11">
        <f t="shared" si="483"/>
        <v>1</v>
      </c>
      <c r="O4469" s="11">
        <f t="shared" si="484"/>
        <v>1</v>
      </c>
      <c r="P4469" s="11">
        <f t="shared" si="485"/>
        <v>0</v>
      </c>
      <c r="Q4469" s="11">
        <f t="shared" si="486"/>
        <v>0</v>
      </c>
      <c r="R4469" s="11">
        <f t="shared" si="487"/>
        <v>0</v>
      </c>
      <c r="S4469" s="11">
        <f t="shared" si="488"/>
        <v>0</v>
      </c>
      <c r="T4469" s="9">
        <f t="shared" si="489"/>
        <v>320.92343613000003</v>
      </c>
    </row>
    <row r="4470" spans="1:20" ht="15" customHeight="1" x14ac:dyDescent="0.75">
      <c r="A4470" s="10">
        <v>1</v>
      </c>
      <c r="B4470" s="11">
        <v>23300</v>
      </c>
      <c r="C4470" s="11">
        <v>36000</v>
      </c>
      <c r="D4470" s="11"/>
      <c r="E4470" s="11">
        <v>19</v>
      </c>
      <c r="F4470" s="11">
        <v>4</v>
      </c>
      <c r="G4470" s="11">
        <v>0</v>
      </c>
      <c r="H4470" s="11">
        <v>113.56666667</v>
      </c>
      <c r="I4470" s="11">
        <v>2</v>
      </c>
      <c r="J4470" s="11">
        <v>20</v>
      </c>
      <c r="K4470" s="11"/>
      <c r="L4470" s="11" t="s">
        <v>20</v>
      </c>
      <c r="M4470" s="11" t="s">
        <v>14</v>
      </c>
      <c r="N4470" s="11">
        <f t="shared" si="483"/>
        <v>0</v>
      </c>
      <c r="O4470" s="11">
        <f t="shared" si="484"/>
        <v>0</v>
      </c>
      <c r="P4470" s="11">
        <f t="shared" si="485"/>
        <v>1</v>
      </c>
      <c r="Q4470" s="11">
        <f t="shared" si="486"/>
        <v>0</v>
      </c>
      <c r="R4470" s="11">
        <f t="shared" si="487"/>
        <v>0</v>
      </c>
      <c r="S4470" s="11">
        <f t="shared" si="488"/>
        <v>0</v>
      </c>
      <c r="T4470" s="9">
        <f t="shared" si="489"/>
        <v>0</v>
      </c>
    </row>
    <row r="4471" spans="1:20" ht="15" customHeight="1" x14ac:dyDescent="0.75">
      <c r="A4471" s="10">
        <v>1</v>
      </c>
      <c r="B4471" s="11">
        <v>23300</v>
      </c>
      <c r="C4471" s="11">
        <v>84083</v>
      </c>
      <c r="D4471" s="11">
        <v>107407</v>
      </c>
      <c r="E4471" s="11">
        <v>2</v>
      </c>
      <c r="F4471" s="11">
        <v>0</v>
      </c>
      <c r="G4471" s="11">
        <v>1</v>
      </c>
      <c r="H4471" s="11">
        <v>153.23333332999999</v>
      </c>
      <c r="I4471" s="11">
        <v>6</v>
      </c>
      <c r="J4471" s="11">
        <v>23</v>
      </c>
      <c r="K4471" s="11"/>
      <c r="L4471" s="11" t="s">
        <v>20</v>
      </c>
      <c r="M4471" s="11" t="s">
        <v>19</v>
      </c>
      <c r="N4471" s="11">
        <f t="shared" si="483"/>
        <v>0</v>
      </c>
      <c r="O4471" s="11">
        <f t="shared" si="484"/>
        <v>0</v>
      </c>
      <c r="P4471" s="11">
        <f t="shared" si="485"/>
        <v>0</v>
      </c>
      <c r="Q4471" s="11">
        <f t="shared" si="486"/>
        <v>0</v>
      </c>
      <c r="R4471" s="11">
        <f t="shared" si="487"/>
        <v>0</v>
      </c>
      <c r="S4471" s="11">
        <f t="shared" si="488"/>
        <v>0</v>
      </c>
      <c r="T4471" s="9">
        <f t="shared" si="489"/>
        <v>0</v>
      </c>
    </row>
    <row r="4472" spans="1:20" ht="15" customHeight="1" x14ac:dyDescent="0.75">
      <c r="A4472" s="10">
        <v>0</v>
      </c>
      <c r="B4472" s="11">
        <v>23300</v>
      </c>
      <c r="C4472" s="11">
        <v>61496</v>
      </c>
      <c r="D4472" s="11">
        <v>102823</v>
      </c>
      <c r="E4472" s="11">
        <v>18</v>
      </c>
      <c r="F4472" s="11">
        <v>0</v>
      </c>
      <c r="G4472" s="11">
        <v>0</v>
      </c>
      <c r="H4472" s="11">
        <v>649.74710438</v>
      </c>
      <c r="I4472" s="11">
        <v>1</v>
      </c>
      <c r="J4472" s="11">
        <v>24</v>
      </c>
      <c r="K4472" s="11">
        <v>20.872560266000001</v>
      </c>
      <c r="L4472" s="11" t="s">
        <v>13</v>
      </c>
      <c r="M4472" s="11" t="s">
        <v>18</v>
      </c>
      <c r="N4472" s="11">
        <f t="shared" si="483"/>
        <v>1</v>
      </c>
      <c r="O4472" s="11">
        <f t="shared" si="484"/>
        <v>0</v>
      </c>
      <c r="P4472" s="11">
        <f t="shared" si="485"/>
        <v>0</v>
      </c>
      <c r="Q4472" s="11">
        <f t="shared" si="486"/>
        <v>0</v>
      </c>
      <c r="R4472" s="11">
        <f t="shared" si="487"/>
        <v>0</v>
      </c>
      <c r="S4472" s="11">
        <f t="shared" si="488"/>
        <v>1</v>
      </c>
      <c r="T4472" s="9">
        <f t="shared" si="489"/>
        <v>649.74710438</v>
      </c>
    </row>
    <row r="4473" spans="1:20" ht="15" customHeight="1" x14ac:dyDescent="0.75">
      <c r="A4473" s="10">
        <v>1</v>
      </c>
      <c r="B4473" s="11">
        <v>23300</v>
      </c>
      <c r="C4473" s="11">
        <v>71734</v>
      </c>
      <c r="D4473" s="11">
        <v>100072</v>
      </c>
      <c r="E4473" s="11">
        <v>6</v>
      </c>
      <c r="F4473" s="11">
        <v>0</v>
      </c>
      <c r="G4473" s="11">
        <v>7</v>
      </c>
      <c r="H4473" s="11">
        <v>122.79944313999999</v>
      </c>
      <c r="I4473" s="11">
        <v>0</v>
      </c>
      <c r="J4473" s="11">
        <v>21</v>
      </c>
      <c r="K4473" s="11">
        <v>34.530438586999999</v>
      </c>
      <c r="L4473" s="11" t="s">
        <v>20</v>
      </c>
      <c r="M4473" s="11" t="s">
        <v>18</v>
      </c>
      <c r="N4473" s="11">
        <f t="shared" si="483"/>
        <v>0</v>
      </c>
      <c r="O4473" s="11">
        <f t="shared" si="484"/>
        <v>0</v>
      </c>
      <c r="P4473" s="11">
        <f t="shared" si="485"/>
        <v>0</v>
      </c>
      <c r="Q4473" s="11">
        <f t="shared" si="486"/>
        <v>0</v>
      </c>
      <c r="R4473" s="11">
        <f t="shared" si="487"/>
        <v>0</v>
      </c>
      <c r="S4473" s="11">
        <f t="shared" si="488"/>
        <v>1</v>
      </c>
      <c r="T4473" s="9">
        <f t="shared" si="489"/>
        <v>0</v>
      </c>
    </row>
    <row r="4474" spans="1:20" ht="15" customHeight="1" x14ac:dyDescent="0.75">
      <c r="A4474" s="10">
        <v>0</v>
      </c>
      <c r="B4474" s="11">
        <v>23300</v>
      </c>
      <c r="C4474" s="11">
        <v>27793</v>
      </c>
      <c r="D4474" s="11">
        <v>50177</v>
      </c>
      <c r="E4474" s="11">
        <v>16</v>
      </c>
      <c r="F4474" s="11">
        <v>0</v>
      </c>
      <c r="G4474" s="11">
        <v>0</v>
      </c>
      <c r="H4474" s="11">
        <v>136.40160302999999</v>
      </c>
      <c r="I4474" s="11">
        <v>1</v>
      </c>
      <c r="J4474" s="11">
        <v>24</v>
      </c>
      <c r="K4474" s="11">
        <v>28.052921094999999</v>
      </c>
      <c r="L4474" s="11" t="s">
        <v>20</v>
      </c>
      <c r="M4474" s="11" t="s">
        <v>14</v>
      </c>
      <c r="N4474" s="11">
        <f t="shared" si="483"/>
        <v>0</v>
      </c>
      <c r="O4474" s="11">
        <f t="shared" si="484"/>
        <v>0</v>
      </c>
      <c r="P4474" s="11">
        <f t="shared" si="485"/>
        <v>1</v>
      </c>
      <c r="Q4474" s="11">
        <f t="shared" si="486"/>
        <v>0</v>
      </c>
      <c r="R4474" s="11">
        <f t="shared" si="487"/>
        <v>0</v>
      </c>
      <c r="S4474" s="11">
        <f t="shared" si="488"/>
        <v>0</v>
      </c>
      <c r="T4474" s="9">
        <f t="shared" si="489"/>
        <v>0</v>
      </c>
    </row>
    <row r="4475" spans="1:20" ht="15" customHeight="1" x14ac:dyDescent="0.75">
      <c r="A4475" s="10">
        <v>1</v>
      </c>
      <c r="B4475" s="11">
        <v>23300</v>
      </c>
      <c r="C4475" s="11">
        <v>103783</v>
      </c>
      <c r="D4475" s="11">
        <v>132612</v>
      </c>
      <c r="E4475" s="11">
        <v>1</v>
      </c>
      <c r="F4475" s="11">
        <v>0</v>
      </c>
      <c r="G4475" s="11"/>
      <c r="H4475" s="11">
        <v>120.34796658</v>
      </c>
      <c r="I4475" s="11">
        <v>0</v>
      </c>
      <c r="J4475" s="11">
        <v>19</v>
      </c>
      <c r="K4475" s="11">
        <v>203.31214868999999</v>
      </c>
      <c r="L4475" s="11" t="s">
        <v>20</v>
      </c>
      <c r="M4475" s="11" t="s">
        <v>16</v>
      </c>
      <c r="N4475" s="11">
        <f t="shared" si="483"/>
        <v>0</v>
      </c>
      <c r="O4475" s="11">
        <f t="shared" si="484"/>
        <v>0</v>
      </c>
      <c r="P4475" s="11">
        <f t="shared" si="485"/>
        <v>0</v>
      </c>
      <c r="Q4475" s="11">
        <f t="shared" si="486"/>
        <v>0</v>
      </c>
      <c r="R4475" s="11">
        <f t="shared" si="487"/>
        <v>1</v>
      </c>
      <c r="S4475" s="11">
        <f t="shared" si="488"/>
        <v>0</v>
      </c>
      <c r="T4475" s="9">
        <f t="shared" si="489"/>
        <v>0</v>
      </c>
    </row>
    <row r="4476" spans="1:20" ht="15" customHeight="1" x14ac:dyDescent="0.75">
      <c r="A4476" s="10">
        <v>0</v>
      </c>
      <c r="B4476" s="11">
        <v>23300</v>
      </c>
      <c r="C4476" s="11">
        <v>91957</v>
      </c>
      <c r="D4476" s="11">
        <v>135827</v>
      </c>
      <c r="E4476" s="11"/>
      <c r="F4476" s="11">
        <v>0</v>
      </c>
      <c r="G4476" s="11">
        <v>1</v>
      </c>
      <c r="H4476" s="11">
        <v>203.07168751</v>
      </c>
      <c r="I4476" s="11">
        <v>0</v>
      </c>
      <c r="J4476" s="11">
        <v>20</v>
      </c>
      <c r="K4476" s="11">
        <v>27.833356125000002</v>
      </c>
      <c r="L4476" s="11" t="s">
        <v>20</v>
      </c>
      <c r="M4476" s="11" t="s">
        <v>18</v>
      </c>
      <c r="N4476" s="11">
        <f t="shared" si="483"/>
        <v>0</v>
      </c>
      <c r="O4476" s="11">
        <f t="shared" si="484"/>
        <v>0</v>
      </c>
      <c r="P4476" s="11">
        <f t="shared" si="485"/>
        <v>0</v>
      </c>
      <c r="Q4476" s="11">
        <f t="shared" si="486"/>
        <v>0</v>
      </c>
      <c r="R4476" s="11">
        <f t="shared" si="487"/>
        <v>0</v>
      </c>
      <c r="S4476" s="11">
        <f t="shared" si="488"/>
        <v>1</v>
      </c>
      <c r="T4476" s="9">
        <f t="shared" si="489"/>
        <v>0</v>
      </c>
    </row>
    <row r="4477" spans="1:20" ht="15" customHeight="1" x14ac:dyDescent="0.75">
      <c r="A4477" s="10">
        <v>0</v>
      </c>
      <c r="B4477" s="11">
        <v>23300</v>
      </c>
      <c r="C4477" s="11">
        <v>88825</v>
      </c>
      <c r="D4477" s="11">
        <v>104609</v>
      </c>
      <c r="E4477" s="11">
        <v>8</v>
      </c>
      <c r="F4477" s="11"/>
      <c r="G4477" s="11"/>
      <c r="H4477" s="11"/>
      <c r="I4477" s="11"/>
      <c r="J4477" s="11"/>
      <c r="K4477" s="11">
        <v>28.013238842</v>
      </c>
      <c r="L4477" s="11" t="s">
        <v>13</v>
      </c>
      <c r="M4477" s="11"/>
      <c r="N4477" s="11">
        <f t="shared" si="483"/>
        <v>1</v>
      </c>
      <c r="O4477" s="11">
        <f t="shared" si="484"/>
        <v>0</v>
      </c>
      <c r="P4477" s="11">
        <f t="shared" si="485"/>
        <v>0</v>
      </c>
      <c r="Q4477" s="11">
        <f t="shared" si="486"/>
        <v>0</v>
      </c>
      <c r="R4477" s="11">
        <f t="shared" si="487"/>
        <v>0</v>
      </c>
      <c r="S4477" s="11">
        <f t="shared" si="488"/>
        <v>0</v>
      </c>
      <c r="T4477" s="9">
        <f t="shared" si="489"/>
        <v>0</v>
      </c>
    </row>
    <row r="4478" spans="1:20" ht="15" customHeight="1" x14ac:dyDescent="0.75">
      <c r="A4478" s="10">
        <v>0</v>
      </c>
      <c r="B4478" s="11">
        <v>23300</v>
      </c>
      <c r="C4478" s="11">
        <v>89847</v>
      </c>
      <c r="D4478" s="11">
        <v>136259</v>
      </c>
      <c r="E4478" s="11"/>
      <c r="F4478" s="11">
        <v>0</v>
      </c>
      <c r="G4478" s="11">
        <v>0</v>
      </c>
      <c r="H4478" s="11">
        <v>210.01611964</v>
      </c>
      <c r="I4478" s="11">
        <v>0</v>
      </c>
      <c r="J4478" s="11">
        <v>21</v>
      </c>
      <c r="K4478" s="11">
        <v>29.779942255999998</v>
      </c>
      <c r="L4478" s="11" t="s">
        <v>20</v>
      </c>
      <c r="M4478" s="11" t="s">
        <v>18</v>
      </c>
      <c r="N4478" s="11">
        <f t="shared" si="483"/>
        <v>0</v>
      </c>
      <c r="O4478" s="11">
        <f t="shared" si="484"/>
        <v>0</v>
      </c>
      <c r="P4478" s="11">
        <f t="shared" si="485"/>
        <v>0</v>
      </c>
      <c r="Q4478" s="11">
        <f t="shared" si="486"/>
        <v>0</v>
      </c>
      <c r="R4478" s="11">
        <f t="shared" si="487"/>
        <v>0</v>
      </c>
      <c r="S4478" s="11">
        <f t="shared" si="488"/>
        <v>1</v>
      </c>
      <c r="T4478" s="9">
        <f t="shared" si="489"/>
        <v>0</v>
      </c>
    </row>
    <row r="4479" spans="1:20" ht="15" customHeight="1" x14ac:dyDescent="0.75">
      <c r="A4479" s="10">
        <v>0</v>
      </c>
      <c r="B4479" s="11">
        <v>23400</v>
      </c>
      <c r="C4479" s="11">
        <v>64332</v>
      </c>
      <c r="D4479" s="11">
        <v>95770</v>
      </c>
      <c r="E4479" s="11">
        <v>13</v>
      </c>
      <c r="F4479" s="11">
        <v>0</v>
      </c>
      <c r="G4479" s="11">
        <v>0</v>
      </c>
      <c r="H4479" s="11">
        <v>128.23922250999999</v>
      </c>
      <c r="I4479" s="11">
        <v>0</v>
      </c>
      <c r="J4479" s="11">
        <v>13</v>
      </c>
      <c r="K4479" s="11">
        <v>35.157645613</v>
      </c>
      <c r="L4479" s="11" t="s">
        <v>13</v>
      </c>
      <c r="M4479" s="11" t="s">
        <v>15</v>
      </c>
      <c r="N4479" s="11">
        <f t="shared" si="483"/>
        <v>1</v>
      </c>
      <c r="O4479" s="11">
        <f t="shared" si="484"/>
        <v>0</v>
      </c>
      <c r="P4479" s="11">
        <f t="shared" si="485"/>
        <v>0</v>
      </c>
      <c r="Q4479" s="11">
        <f t="shared" si="486"/>
        <v>1</v>
      </c>
      <c r="R4479" s="11">
        <f t="shared" si="487"/>
        <v>0</v>
      </c>
      <c r="S4479" s="11">
        <f t="shared" si="488"/>
        <v>0</v>
      </c>
      <c r="T4479" s="9">
        <f t="shared" si="489"/>
        <v>128.23922250999999</v>
      </c>
    </row>
    <row r="4480" spans="1:20" ht="15" customHeight="1" x14ac:dyDescent="0.75">
      <c r="A4480" s="10">
        <v>0</v>
      </c>
      <c r="B4480" s="11">
        <v>23400</v>
      </c>
      <c r="C4480" s="11">
        <v>81379</v>
      </c>
      <c r="D4480" s="11">
        <v>105005</v>
      </c>
      <c r="E4480" s="11"/>
      <c r="F4480" s="11">
        <v>0</v>
      </c>
      <c r="G4480" s="11">
        <v>0</v>
      </c>
      <c r="H4480" s="11">
        <v>186.89092457999999</v>
      </c>
      <c r="I4480" s="11">
        <v>1</v>
      </c>
      <c r="J4480" s="11">
        <v>24</v>
      </c>
      <c r="K4480" s="11">
        <v>37.889768705999998</v>
      </c>
      <c r="L4480" s="11" t="s">
        <v>20</v>
      </c>
      <c r="M4480" s="11" t="s">
        <v>14</v>
      </c>
      <c r="N4480" s="11">
        <f t="shared" si="483"/>
        <v>0</v>
      </c>
      <c r="O4480" s="11">
        <f t="shared" si="484"/>
        <v>0</v>
      </c>
      <c r="P4480" s="11">
        <f t="shared" si="485"/>
        <v>1</v>
      </c>
      <c r="Q4480" s="11">
        <f t="shared" si="486"/>
        <v>0</v>
      </c>
      <c r="R4480" s="11">
        <f t="shared" si="487"/>
        <v>0</v>
      </c>
      <c r="S4480" s="11">
        <f t="shared" si="488"/>
        <v>0</v>
      </c>
      <c r="T4480" s="9">
        <f t="shared" si="489"/>
        <v>0</v>
      </c>
    </row>
    <row r="4481" spans="1:20" ht="15" customHeight="1" x14ac:dyDescent="0.75">
      <c r="A4481" s="10">
        <v>0</v>
      </c>
      <c r="B4481" s="11">
        <v>23400</v>
      </c>
      <c r="C4481" s="11">
        <v>91165</v>
      </c>
      <c r="D4481" s="11">
        <v>99564</v>
      </c>
      <c r="E4481" s="11">
        <v>8</v>
      </c>
      <c r="F4481" s="11"/>
      <c r="G4481" s="11"/>
      <c r="H4481" s="11"/>
      <c r="I4481" s="11"/>
      <c r="J4481" s="11"/>
      <c r="K4481" s="11">
        <v>28.978621412999999</v>
      </c>
      <c r="L4481" s="11" t="s">
        <v>13</v>
      </c>
      <c r="M4481" s="11"/>
      <c r="N4481" s="11">
        <f t="shared" si="483"/>
        <v>1</v>
      </c>
      <c r="O4481" s="11">
        <f t="shared" si="484"/>
        <v>0</v>
      </c>
      <c r="P4481" s="11">
        <f t="shared" si="485"/>
        <v>0</v>
      </c>
      <c r="Q4481" s="11">
        <f t="shared" si="486"/>
        <v>0</v>
      </c>
      <c r="R4481" s="11">
        <f t="shared" si="487"/>
        <v>0</v>
      </c>
      <c r="S4481" s="11">
        <f t="shared" si="488"/>
        <v>0</v>
      </c>
      <c r="T4481" s="9">
        <f t="shared" si="489"/>
        <v>0</v>
      </c>
    </row>
    <row r="4482" spans="1:20" ht="15" customHeight="1" x14ac:dyDescent="0.75">
      <c r="A4482" s="10">
        <v>0</v>
      </c>
      <c r="B4482" s="11">
        <v>23400</v>
      </c>
      <c r="C4482" s="11">
        <v>72262</v>
      </c>
      <c r="D4482" s="11">
        <v>94646</v>
      </c>
      <c r="E4482" s="11">
        <v>2</v>
      </c>
      <c r="F4482" s="11">
        <v>0</v>
      </c>
      <c r="G4482" s="11">
        <v>0</v>
      </c>
      <c r="H4482" s="11">
        <v>105.99926564</v>
      </c>
      <c r="I4482" s="11">
        <v>1</v>
      </c>
      <c r="J4482" s="11">
        <v>29</v>
      </c>
      <c r="K4482" s="11">
        <v>31.8406351</v>
      </c>
      <c r="L4482" s="11" t="s">
        <v>20</v>
      </c>
      <c r="M4482" s="11" t="s">
        <v>14</v>
      </c>
      <c r="N4482" s="11">
        <f t="shared" si="483"/>
        <v>0</v>
      </c>
      <c r="O4482" s="11">
        <f t="shared" si="484"/>
        <v>0</v>
      </c>
      <c r="P4482" s="11">
        <f t="shared" si="485"/>
        <v>1</v>
      </c>
      <c r="Q4482" s="11">
        <f t="shared" si="486"/>
        <v>0</v>
      </c>
      <c r="R4482" s="11">
        <f t="shared" si="487"/>
        <v>0</v>
      </c>
      <c r="S4482" s="11">
        <f t="shared" si="488"/>
        <v>0</v>
      </c>
      <c r="T4482" s="9">
        <f t="shared" si="489"/>
        <v>0</v>
      </c>
    </row>
    <row r="4483" spans="1:20" ht="15" customHeight="1" x14ac:dyDescent="0.75">
      <c r="A4483" s="10">
        <v>0</v>
      </c>
      <c r="B4483" s="11">
        <v>23400</v>
      </c>
      <c r="C4483" s="11">
        <v>89427</v>
      </c>
      <c r="D4483" s="11">
        <v>106590</v>
      </c>
      <c r="E4483" s="11">
        <v>6</v>
      </c>
      <c r="F4483" s="11"/>
      <c r="G4483" s="11"/>
      <c r="H4483" s="11"/>
      <c r="I4483" s="11"/>
      <c r="J4483" s="11"/>
      <c r="K4483" s="11">
        <v>29.371651522000001</v>
      </c>
      <c r="L4483" s="11" t="s">
        <v>13</v>
      </c>
      <c r="M4483" s="11"/>
      <c r="N4483" s="11">
        <f t="shared" ref="N4483:N4546" si="490">IF(L4483="HomeImp",1,0)</f>
        <v>1</v>
      </c>
      <c r="O4483" s="11">
        <f t="shared" ref="O4483:O4546" si="491">IF(M4483="Mgr",1,0)</f>
        <v>0</v>
      </c>
      <c r="P4483" s="11">
        <f t="shared" ref="P4483:P4546" si="492">IF(M4483="Other",1,0)</f>
        <v>0</v>
      </c>
      <c r="Q4483" s="11">
        <f t="shared" ref="Q4483:Q4546" si="493">IF(M4483="Office",1,0)</f>
        <v>0</v>
      </c>
      <c r="R4483" s="11">
        <f t="shared" ref="R4483:R4546" si="494">IF(M4483="Sales",1,0)</f>
        <v>0</v>
      </c>
      <c r="S4483" s="11">
        <f t="shared" ref="S4483:S4546" si="495">IF(M4483="ProfExe",1,0)</f>
        <v>0</v>
      </c>
      <c r="T4483" s="9">
        <f t="shared" ref="T4483:T4546" si="496">H4483*N4483</f>
        <v>0</v>
      </c>
    </row>
    <row r="4484" spans="1:20" ht="15" customHeight="1" x14ac:dyDescent="0.75">
      <c r="A4484" s="10">
        <v>0</v>
      </c>
      <c r="B4484" s="11">
        <v>23400</v>
      </c>
      <c r="C4484" s="11">
        <v>48549</v>
      </c>
      <c r="D4484" s="11">
        <v>68957</v>
      </c>
      <c r="E4484" s="11">
        <v>6</v>
      </c>
      <c r="F4484" s="11">
        <v>0</v>
      </c>
      <c r="G4484" s="11">
        <v>0</v>
      </c>
      <c r="H4484" s="11">
        <v>172.81072664000001</v>
      </c>
      <c r="I4484" s="11">
        <v>1</v>
      </c>
      <c r="J4484" s="11">
        <v>27</v>
      </c>
      <c r="K4484" s="11">
        <v>34.456762198</v>
      </c>
      <c r="L4484" s="11" t="s">
        <v>20</v>
      </c>
      <c r="M4484" s="11" t="s">
        <v>15</v>
      </c>
      <c r="N4484" s="11">
        <f t="shared" si="490"/>
        <v>0</v>
      </c>
      <c r="O4484" s="11">
        <f t="shared" si="491"/>
        <v>0</v>
      </c>
      <c r="P4484" s="11">
        <f t="shared" si="492"/>
        <v>0</v>
      </c>
      <c r="Q4484" s="11">
        <f t="shared" si="493"/>
        <v>1</v>
      </c>
      <c r="R4484" s="11">
        <f t="shared" si="494"/>
        <v>0</v>
      </c>
      <c r="S4484" s="11">
        <f t="shared" si="495"/>
        <v>0</v>
      </c>
      <c r="T4484" s="9">
        <f t="shared" si="496"/>
        <v>0</v>
      </c>
    </row>
    <row r="4485" spans="1:20" ht="15" customHeight="1" x14ac:dyDescent="0.75">
      <c r="A4485" s="10">
        <v>0</v>
      </c>
      <c r="B4485" s="11">
        <v>23400</v>
      </c>
      <c r="C4485" s="11">
        <v>125750</v>
      </c>
      <c r="D4485" s="11">
        <v>165732</v>
      </c>
      <c r="E4485" s="11">
        <v>6</v>
      </c>
      <c r="F4485" s="11">
        <v>0</v>
      </c>
      <c r="G4485" s="11">
        <v>0</v>
      </c>
      <c r="H4485" s="11">
        <v>195.08453906</v>
      </c>
      <c r="I4485" s="11">
        <v>0</v>
      </c>
      <c r="J4485" s="11">
        <v>38</v>
      </c>
      <c r="K4485" s="11">
        <v>20.733031637</v>
      </c>
      <c r="L4485" s="11" t="s">
        <v>20</v>
      </c>
      <c r="M4485" s="11" t="s">
        <v>18</v>
      </c>
      <c r="N4485" s="11">
        <f t="shared" si="490"/>
        <v>0</v>
      </c>
      <c r="O4485" s="11">
        <f t="shared" si="491"/>
        <v>0</v>
      </c>
      <c r="P4485" s="11">
        <f t="shared" si="492"/>
        <v>0</v>
      </c>
      <c r="Q4485" s="11">
        <f t="shared" si="493"/>
        <v>0</v>
      </c>
      <c r="R4485" s="11">
        <f t="shared" si="494"/>
        <v>0</v>
      </c>
      <c r="S4485" s="11">
        <f t="shared" si="495"/>
        <v>1</v>
      </c>
      <c r="T4485" s="9">
        <f t="shared" si="496"/>
        <v>0</v>
      </c>
    </row>
    <row r="4486" spans="1:20" ht="15" customHeight="1" x14ac:dyDescent="0.75">
      <c r="A4486" s="10">
        <v>0</v>
      </c>
      <c r="B4486" s="11">
        <v>23400</v>
      </c>
      <c r="C4486" s="11">
        <v>97865</v>
      </c>
      <c r="D4486" s="11">
        <v>120172</v>
      </c>
      <c r="E4486" s="11">
        <v>2</v>
      </c>
      <c r="F4486" s="11">
        <v>0</v>
      </c>
      <c r="G4486" s="11">
        <v>0</v>
      </c>
      <c r="H4486" s="11">
        <v>200.57575227999999</v>
      </c>
      <c r="I4486" s="11">
        <v>1</v>
      </c>
      <c r="J4486" s="11">
        <v>26</v>
      </c>
      <c r="K4486" s="11">
        <v>36.398728722000001</v>
      </c>
      <c r="L4486" s="11" t="s">
        <v>20</v>
      </c>
      <c r="M4486" s="11" t="s">
        <v>19</v>
      </c>
      <c r="N4486" s="11">
        <f t="shared" si="490"/>
        <v>0</v>
      </c>
      <c r="O4486" s="11">
        <f t="shared" si="491"/>
        <v>0</v>
      </c>
      <c r="P4486" s="11">
        <f t="shared" si="492"/>
        <v>0</v>
      </c>
      <c r="Q4486" s="11">
        <f t="shared" si="493"/>
        <v>0</v>
      </c>
      <c r="R4486" s="11">
        <f t="shared" si="494"/>
        <v>0</v>
      </c>
      <c r="S4486" s="11">
        <f t="shared" si="495"/>
        <v>0</v>
      </c>
      <c r="T4486" s="9">
        <f t="shared" si="496"/>
        <v>0</v>
      </c>
    </row>
    <row r="4487" spans="1:20" ht="15" customHeight="1" x14ac:dyDescent="0.75">
      <c r="A4487" s="10">
        <v>0</v>
      </c>
      <c r="B4487" s="11">
        <v>23400</v>
      </c>
      <c r="C4487" s="11">
        <v>35634</v>
      </c>
      <c r="D4487" s="11">
        <v>61149</v>
      </c>
      <c r="E4487" s="11"/>
      <c r="F4487" s="11">
        <v>0</v>
      </c>
      <c r="G4487" s="11">
        <v>0</v>
      </c>
      <c r="H4487" s="11">
        <v>204.64278621</v>
      </c>
      <c r="I4487" s="11">
        <v>0</v>
      </c>
      <c r="J4487" s="11">
        <v>13</v>
      </c>
      <c r="K4487" s="11">
        <v>41.115158942999997</v>
      </c>
      <c r="L4487" s="11" t="s">
        <v>20</v>
      </c>
      <c r="M4487" s="11" t="s">
        <v>14</v>
      </c>
      <c r="N4487" s="11">
        <f t="shared" si="490"/>
        <v>0</v>
      </c>
      <c r="O4487" s="11">
        <f t="shared" si="491"/>
        <v>0</v>
      </c>
      <c r="P4487" s="11">
        <f t="shared" si="492"/>
        <v>1</v>
      </c>
      <c r="Q4487" s="11">
        <f t="shared" si="493"/>
        <v>0</v>
      </c>
      <c r="R4487" s="11">
        <f t="shared" si="494"/>
        <v>0</v>
      </c>
      <c r="S4487" s="11">
        <f t="shared" si="495"/>
        <v>0</v>
      </c>
      <c r="T4487" s="9">
        <f t="shared" si="496"/>
        <v>0</v>
      </c>
    </row>
    <row r="4488" spans="1:20" ht="15" customHeight="1" x14ac:dyDescent="0.75">
      <c r="A4488" s="10">
        <v>0</v>
      </c>
      <c r="B4488" s="11">
        <v>23400</v>
      </c>
      <c r="C4488" s="11">
        <v>89226</v>
      </c>
      <c r="D4488" s="11">
        <v>119604</v>
      </c>
      <c r="E4488" s="11">
        <v>3</v>
      </c>
      <c r="F4488" s="11">
        <v>0</v>
      </c>
      <c r="G4488" s="11">
        <v>0</v>
      </c>
      <c r="H4488" s="11">
        <v>221.68138332000001</v>
      </c>
      <c r="I4488" s="11">
        <v>1</v>
      </c>
      <c r="J4488" s="11">
        <v>26</v>
      </c>
      <c r="K4488" s="11">
        <v>34.556201401999999</v>
      </c>
      <c r="L4488" s="11" t="s">
        <v>20</v>
      </c>
      <c r="M4488" s="11" t="s">
        <v>19</v>
      </c>
      <c r="N4488" s="11">
        <f t="shared" si="490"/>
        <v>0</v>
      </c>
      <c r="O4488" s="11">
        <f t="shared" si="491"/>
        <v>0</v>
      </c>
      <c r="P4488" s="11">
        <f t="shared" si="492"/>
        <v>0</v>
      </c>
      <c r="Q4488" s="11">
        <f t="shared" si="493"/>
        <v>0</v>
      </c>
      <c r="R4488" s="11">
        <f t="shared" si="494"/>
        <v>0</v>
      </c>
      <c r="S4488" s="11">
        <f t="shared" si="495"/>
        <v>0</v>
      </c>
      <c r="T4488" s="9">
        <f t="shared" si="496"/>
        <v>0</v>
      </c>
    </row>
    <row r="4489" spans="1:20" ht="15" customHeight="1" x14ac:dyDescent="0.75">
      <c r="A4489" s="10">
        <v>0</v>
      </c>
      <c r="B4489" s="11">
        <v>23400</v>
      </c>
      <c r="C4489" s="11">
        <v>90924</v>
      </c>
      <c r="D4489" s="11">
        <v>116819</v>
      </c>
      <c r="E4489" s="11">
        <v>24</v>
      </c>
      <c r="F4489" s="11">
        <v>0</v>
      </c>
      <c r="G4489" s="11">
        <v>0</v>
      </c>
      <c r="H4489" s="11">
        <v>245.89786161999999</v>
      </c>
      <c r="I4489" s="11">
        <v>1</v>
      </c>
      <c r="J4489" s="11">
        <v>27</v>
      </c>
      <c r="K4489" s="11">
        <v>40.857427037000001</v>
      </c>
      <c r="L4489" s="11" t="s">
        <v>20</v>
      </c>
      <c r="M4489" s="11" t="s">
        <v>14</v>
      </c>
      <c r="N4489" s="11">
        <f t="shared" si="490"/>
        <v>0</v>
      </c>
      <c r="O4489" s="11">
        <f t="shared" si="491"/>
        <v>0</v>
      </c>
      <c r="P4489" s="11">
        <f t="shared" si="492"/>
        <v>1</v>
      </c>
      <c r="Q4489" s="11">
        <f t="shared" si="493"/>
        <v>0</v>
      </c>
      <c r="R4489" s="11">
        <f t="shared" si="494"/>
        <v>0</v>
      </c>
      <c r="S4489" s="11">
        <f t="shared" si="495"/>
        <v>0</v>
      </c>
      <c r="T4489" s="9">
        <f t="shared" si="496"/>
        <v>0</v>
      </c>
    </row>
    <row r="4490" spans="1:20" ht="15" customHeight="1" x14ac:dyDescent="0.75">
      <c r="A4490" s="10">
        <v>0</v>
      </c>
      <c r="B4490" s="11">
        <v>23400</v>
      </c>
      <c r="C4490" s="11">
        <v>45766</v>
      </c>
      <c r="D4490" s="11">
        <v>66192</v>
      </c>
      <c r="E4490" s="11">
        <v>26</v>
      </c>
      <c r="F4490" s="11">
        <v>0</v>
      </c>
      <c r="G4490" s="11">
        <v>0</v>
      </c>
      <c r="H4490" s="11">
        <v>284.78157227999998</v>
      </c>
      <c r="I4490" s="11">
        <v>2</v>
      </c>
      <c r="J4490" s="11">
        <v>32</v>
      </c>
      <c r="K4490" s="11">
        <v>35.936794804000002</v>
      </c>
      <c r="L4490" s="11" t="s">
        <v>20</v>
      </c>
      <c r="M4490" s="11" t="s">
        <v>14</v>
      </c>
      <c r="N4490" s="11">
        <f t="shared" si="490"/>
        <v>0</v>
      </c>
      <c r="O4490" s="11">
        <f t="shared" si="491"/>
        <v>0</v>
      </c>
      <c r="P4490" s="11">
        <f t="shared" si="492"/>
        <v>1</v>
      </c>
      <c r="Q4490" s="11">
        <f t="shared" si="493"/>
        <v>0</v>
      </c>
      <c r="R4490" s="11">
        <f t="shared" si="494"/>
        <v>0</v>
      </c>
      <c r="S4490" s="11">
        <f t="shared" si="495"/>
        <v>0</v>
      </c>
      <c r="T4490" s="9">
        <f t="shared" si="496"/>
        <v>0</v>
      </c>
    </row>
    <row r="4491" spans="1:20" ht="15" customHeight="1" x14ac:dyDescent="0.75">
      <c r="A4491" s="10">
        <v>0</v>
      </c>
      <c r="B4491" s="11">
        <v>23500</v>
      </c>
      <c r="C4491" s="11">
        <v>95289</v>
      </c>
      <c r="D4491" s="11">
        <v>122273</v>
      </c>
      <c r="E4491" s="11">
        <v>9</v>
      </c>
      <c r="F4491" s="11">
        <v>0</v>
      </c>
      <c r="G4491" s="11">
        <v>0</v>
      </c>
      <c r="H4491" s="11">
        <v>118.61613434</v>
      </c>
      <c r="I4491" s="11">
        <v>1</v>
      </c>
      <c r="J4491" s="11">
        <v>23</v>
      </c>
      <c r="K4491" s="11">
        <v>30.447274538999999</v>
      </c>
      <c r="L4491" s="11" t="s">
        <v>13</v>
      </c>
      <c r="M4491" s="11" t="s">
        <v>17</v>
      </c>
      <c r="N4491" s="11">
        <f t="shared" si="490"/>
        <v>1</v>
      </c>
      <c r="O4491" s="11">
        <f t="shared" si="491"/>
        <v>1</v>
      </c>
      <c r="P4491" s="11">
        <f t="shared" si="492"/>
        <v>0</v>
      </c>
      <c r="Q4491" s="11">
        <f t="shared" si="493"/>
        <v>0</v>
      </c>
      <c r="R4491" s="11">
        <f t="shared" si="494"/>
        <v>0</v>
      </c>
      <c r="S4491" s="11">
        <f t="shared" si="495"/>
        <v>0</v>
      </c>
      <c r="T4491" s="9">
        <f t="shared" si="496"/>
        <v>118.61613434</v>
      </c>
    </row>
    <row r="4492" spans="1:20" ht="15" customHeight="1" x14ac:dyDescent="0.75">
      <c r="A4492" s="10">
        <v>0</v>
      </c>
      <c r="B4492" s="11">
        <v>23500</v>
      </c>
      <c r="C4492" s="11"/>
      <c r="D4492" s="11">
        <v>90205</v>
      </c>
      <c r="E4492" s="11">
        <v>9</v>
      </c>
      <c r="F4492" s="11">
        <v>0</v>
      </c>
      <c r="G4492" s="11">
        <v>0</v>
      </c>
      <c r="H4492" s="11">
        <v>169.01497354</v>
      </c>
      <c r="I4492" s="11">
        <v>0</v>
      </c>
      <c r="J4492" s="11">
        <v>16</v>
      </c>
      <c r="K4492" s="11">
        <v>38.698735921999997</v>
      </c>
      <c r="L4492" s="11" t="s">
        <v>13</v>
      </c>
      <c r="M4492" s="11" t="s">
        <v>14</v>
      </c>
      <c r="N4492" s="11">
        <f t="shared" si="490"/>
        <v>1</v>
      </c>
      <c r="O4492" s="11">
        <f t="shared" si="491"/>
        <v>0</v>
      </c>
      <c r="P4492" s="11">
        <f t="shared" si="492"/>
        <v>1</v>
      </c>
      <c r="Q4492" s="11">
        <f t="shared" si="493"/>
        <v>0</v>
      </c>
      <c r="R4492" s="11">
        <f t="shared" si="494"/>
        <v>0</v>
      </c>
      <c r="S4492" s="11">
        <f t="shared" si="495"/>
        <v>0</v>
      </c>
      <c r="T4492" s="9">
        <f t="shared" si="496"/>
        <v>169.01497354</v>
      </c>
    </row>
    <row r="4493" spans="1:20" ht="15" customHeight="1" x14ac:dyDescent="0.75">
      <c r="A4493" s="10">
        <v>0</v>
      </c>
      <c r="B4493" s="11">
        <v>23500</v>
      </c>
      <c r="C4493" s="11">
        <v>90246</v>
      </c>
      <c r="D4493" s="11">
        <v>119320</v>
      </c>
      <c r="E4493" s="11">
        <v>22</v>
      </c>
      <c r="F4493" s="11">
        <v>0</v>
      </c>
      <c r="G4493" s="11">
        <v>0</v>
      </c>
      <c r="H4493" s="11">
        <v>239.25964489</v>
      </c>
      <c r="I4493" s="11">
        <v>1</v>
      </c>
      <c r="J4493" s="11">
        <v>26</v>
      </c>
      <c r="K4493" s="11">
        <v>41.336696482000001</v>
      </c>
      <c r="L4493" s="11" t="s">
        <v>20</v>
      </c>
      <c r="M4493" s="11" t="s">
        <v>14</v>
      </c>
      <c r="N4493" s="11">
        <f t="shared" si="490"/>
        <v>0</v>
      </c>
      <c r="O4493" s="11">
        <f t="shared" si="491"/>
        <v>0</v>
      </c>
      <c r="P4493" s="11">
        <f t="shared" si="492"/>
        <v>1</v>
      </c>
      <c r="Q4493" s="11">
        <f t="shared" si="493"/>
        <v>0</v>
      </c>
      <c r="R4493" s="11">
        <f t="shared" si="494"/>
        <v>0</v>
      </c>
      <c r="S4493" s="11">
        <f t="shared" si="495"/>
        <v>0</v>
      </c>
      <c r="T4493" s="9">
        <f t="shared" si="496"/>
        <v>0</v>
      </c>
    </row>
    <row r="4494" spans="1:20" ht="15" customHeight="1" x14ac:dyDescent="0.75">
      <c r="A4494" s="10">
        <v>1</v>
      </c>
      <c r="B4494" s="11">
        <v>23500</v>
      </c>
      <c r="C4494" s="11">
        <v>52457</v>
      </c>
      <c r="D4494" s="11">
        <v>77436</v>
      </c>
      <c r="E4494" s="11">
        <v>16</v>
      </c>
      <c r="F4494" s="11">
        <v>0</v>
      </c>
      <c r="G4494" s="11">
        <v>0</v>
      </c>
      <c r="H4494" s="11"/>
      <c r="I4494" s="11">
        <v>0</v>
      </c>
      <c r="J4494" s="11">
        <v>0</v>
      </c>
      <c r="K4494" s="11">
        <v>33.568766269000001</v>
      </c>
      <c r="L4494" s="11" t="s">
        <v>20</v>
      </c>
      <c r="M4494" s="11" t="s">
        <v>14</v>
      </c>
      <c r="N4494" s="11">
        <f t="shared" si="490"/>
        <v>0</v>
      </c>
      <c r="O4494" s="11">
        <f t="shared" si="491"/>
        <v>0</v>
      </c>
      <c r="P4494" s="11">
        <f t="shared" si="492"/>
        <v>1</v>
      </c>
      <c r="Q4494" s="11">
        <f t="shared" si="493"/>
        <v>0</v>
      </c>
      <c r="R4494" s="11">
        <f t="shared" si="494"/>
        <v>0</v>
      </c>
      <c r="S4494" s="11">
        <f t="shared" si="495"/>
        <v>0</v>
      </c>
      <c r="T4494" s="9">
        <f t="shared" si="496"/>
        <v>0</v>
      </c>
    </row>
    <row r="4495" spans="1:20" ht="15" customHeight="1" x14ac:dyDescent="0.75">
      <c r="A4495" s="10">
        <v>0</v>
      </c>
      <c r="B4495" s="11">
        <v>23500</v>
      </c>
      <c r="C4495" s="11">
        <v>18989</v>
      </c>
      <c r="D4495" s="11">
        <v>51607</v>
      </c>
      <c r="E4495" s="11">
        <v>26</v>
      </c>
      <c r="F4495" s="11">
        <v>0</v>
      </c>
      <c r="G4495" s="11">
        <v>1</v>
      </c>
      <c r="H4495" s="11">
        <v>206.76549496000001</v>
      </c>
      <c r="I4495" s="11">
        <v>0</v>
      </c>
      <c r="J4495" s="11">
        <v>24</v>
      </c>
      <c r="K4495" s="11">
        <v>27.551408816999999</v>
      </c>
      <c r="L4495" s="11" t="s">
        <v>20</v>
      </c>
      <c r="M4495" s="11" t="s">
        <v>14</v>
      </c>
      <c r="N4495" s="11">
        <f t="shared" si="490"/>
        <v>0</v>
      </c>
      <c r="O4495" s="11">
        <f t="shared" si="491"/>
        <v>0</v>
      </c>
      <c r="P4495" s="11">
        <f t="shared" si="492"/>
        <v>1</v>
      </c>
      <c r="Q4495" s="11">
        <f t="shared" si="493"/>
        <v>0</v>
      </c>
      <c r="R4495" s="11">
        <f t="shared" si="494"/>
        <v>0</v>
      </c>
      <c r="S4495" s="11">
        <f t="shared" si="495"/>
        <v>0</v>
      </c>
      <c r="T4495" s="9">
        <f t="shared" si="496"/>
        <v>0</v>
      </c>
    </row>
    <row r="4496" spans="1:20" ht="15" customHeight="1" x14ac:dyDescent="0.75">
      <c r="A4496" s="10">
        <v>0</v>
      </c>
      <c r="B4496" s="11">
        <v>23500</v>
      </c>
      <c r="C4496" s="11">
        <v>44952</v>
      </c>
      <c r="D4496" s="11">
        <v>70191</v>
      </c>
      <c r="E4496" s="11">
        <v>6</v>
      </c>
      <c r="F4496" s="11">
        <v>0</v>
      </c>
      <c r="G4496" s="11">
        <v>0</v>
      </c>
      <c r="H4496" s="11">
        <v>164.96393992</v>
      </c>
      <c r="I4496" s="11">
        <v>1</v>
      </c>
      <c r="J4496" s="11">
        <v>26</v>
      </c>
      <c r="K4496" s="11">
        <v>35.788157705000003</v>
      </c>
      <c r="L4496" s="11" t="s">
        <v>20</v>
      </c>
      <c r="M4496" s="11" t="s">
        <v>15</v>
      </c>
      <c r="N4496" s="11">
        <f t="shared" si="490"/>
        <v>0</v>
      </c>
      <c r="O4496" s="11">
        <f t="shared" si="491"/>
        <v>0</v>
      </c>
      <c r="P4496" s="11">
        <f t="shared" si="492"/>
        <v>0</v>
      </c>
      <c r="Q4496" s="11">
        <f t="shared" si="493"/>
        <v>1</v>
      </c>
      <c r="R4496" s="11">
        <f t="shared" si="494"/>
        <v>0</v>
      </c>
      <c r="S4496" s="11">
        <f t="shared" si="495"/>
        <v>0</v>
      </c>
      <c r="T4496" s="9">
        <f t="shared" si="496"/>
        <v>0</v>
      </c>
    </row>
    <row r="4497" spans="1:20" ht="15" customHeight="1" x14ac:dyDescent="0.75">
      <c r="A4497" s="10">
        <v>0</v>
      </c>
      <c r="B4497" s="11">
        <v>23500</v>
      </c>
      <c r="C4497" s="11">
        <v>68049</v>
      </c>
      <c r="D4497" s="11">
        <v>93394</v>
      </c>
      <c r="E4497" s="11">
        <v>6</v>
      </c>
      <c r="F4497" s="11">
        <v>0</v>
      </c>
      <c r="G4497" s="11">
        <v>0</v>
      </c>
      <c r="H4497" s="11">
        <v>191.1124423</v>
      </c>
      <c r="I4497" s="11">
        <v>2</v>
      </c>
      <c r="J4497" s="11">
        <v>18</v>
      </c>
      <c r="K4497" s="11">
        <v>32.132822240000003</v>
      </c>
      <c r="L4497" s="11" t="s">
        <v>20</v>
      </c>
      <c r="M4497" s="11" t="s">
        <v>17</v>
      </c>
      <c r="N4497" s="11">
        <f t="shared" si="490"/>
        <v>0</v>
      </c>
      <c r="O4497" s="11">
        <f t="shared" si="491"/>
        <v>1</v>
      </c>
      <c r="P4497" s="11">
        <f t="shared" si="492"/>
        <v>0</v>
      </c>
      <c r="Q4497" s="11">
        <f t="shared" si="493"/>
        <v>0</v>
      </c>
      <c r="R4497" s="11">
        <f t="shared" si="494"/>
        <v>0</v>
      </c>
      <c r="S4497" s="11">
        <f t="shared" si="495"/>
        <v>0</v>
      </c>
      <c r="T4497" s="9">
        <f t="shared" si="496"/>
        <v>0</v>
      </c>
    </row>
    <row r="4498" spans="1:20" ht="15" customHeight="1" x14ac:dyDescent="0.75">
      <c r="A4498" s="10">
        <v>0</v>
      </c>
      <c r="B4498" s="11">
        <v>23500</v>
      </c>
      <c r="C4498" s="11">
        <v>133197</v>
      </c>
      <c r="D4498" s="11">
        <v>168990</v>
      </c>
      <c r="E4498" s="11">
        <v>8</v>
      </c>
      <c r="F4498" s="11">
        <v>1</v>
      </c>
      <c r="G4498" s="11">
        <v>0</v>
      </c>
      <c r="H4498" s="11">
        <v>214.28459938</v>
      </c>
      <c r="I4498" s="11">
        <v>0</v>
      </c>
      <c r="J4498" s="11">
        <v>19</v>
      </c>
      <c r="K4498" s="11">
        <v>36.642629038999999</v>
      </c>
      <c r="L4498" s="11" t="s">
        <v>20</v>
      </c>
      <c r="M4498" s="11" t="s">
        <v>14</v>
      </c>
      <c r="N4498" s="11">
        <f t="shared" si="490"/>
        <v>0</v>
      </c>
      <c r="O4498" s="11">
        <f t="shared" si="491"/>
        <v>0</v>
      </c>
      <c r="P4498" s="11">
        <f t="shared" si="492"/>
        <v>1</v>
      </c>
      <c r="Q4498" s="11">
        <f t="shared" si="493"/>
        <v>0</v>
      </c>
      <c r="R4498" s="11">
        <f t="shared" si="494"/>
        <v>0</v>
      </c>
      <c r="S4498" s="11">
        <f t="shared" si="495"/>
        <v>0</v>
      </c>
      <c r="T4498" s="9">
        <f t="shared" si="496"/>
        <v>0</v>
      </c>
    </row>
    <row r="4499" spans="1:20" ht="15" customHeight="1" x14ac:dyDescent="0.75">
      <c r="A4499" s="10">
        <v>0</v>
      </c>
      <c r="B4499" s="11">
        <v>23500</v>
      </c>
      <c r="C4499" s="11">
        <v>48286</v>
      </c>
      <c r="D4499" s="11">
        <v>81958</v>
      </c>
      <c r="E4499" s="11">
        <v>6</v>
      </c>
      <c r="F4499" s="11">
        <v>0</v>
      </c>
      <c r="G4499" s="11">
        <v>0</v>
      </c>
      <c r="H4499" s="11">
        <v>248.86009426999999</v>
      </c>
      <c r="I4499" s="11">
        <v>2</v>
      </c>
      <c r="J4499" s="11">
        <v>25</v>
      </c>
      <c r="K4499" s="11">
        <v>32.467300893999997</v>
      </c>
      <c r="L4499" s="11" t="s">
        <v>20</v>
      </c>
      <c r="M4499" s="11" t="s">
        <v>17</v>
      </c>
      <c r="N4499" s="11">
        <f t="shared" si="490"/>
        <v>0</v>
      </c>
      <c r="O4499" s="11">
        <f t="shared" si="491"/>
        <v>1</v>
      </c>
      <c r="P4499" s="11">
        <f t="shared" si="492"/>
        <v>0</v>
      </c>
      <c r="Q4499" s="11">
        <f t="shared" si="493"/>
        <v>0</v>
      </c>
      <c r="R4499" s="11">
        <f t="shared" si="494"/>
        <v>0</v>
      </c>
      <c r="S4499" s="11">
        <f t="shared" si="495"/>
        <v>0</v>
      </c>
      <c r="T4499" s="9">
        <f t="shared" si="496"/>
        <v>0</v>
      </c>
    </row>
    <row r="4500" spans="1:20" ht="15" customHeight="1" x14ac:dyDescent="0.75">
      <c r="A4500" s="10">
        <v>1</v>
      </c>
      <c r="B4500" s="11">
        <v>23500</v>
      </c>
      <c r="C4500" s="11">
        <v>54816</v>
      </c>
      <c r="D4500" s="11">
        <v>87000</v>
      </c>
      <c r="E4500" s="11">
        <v>3.5</v>
      </c>
      <c r="F4500" s="11">
        <v>0</v>
      </c>
      <c r="G4500" s="11">
        <v>1</v>
      </c>
      <c r="H4500" s="11">
        <v>223.2</v>
      </c>
      <c r="I4500" s="11">
        <v>0</v>
      </c>
      <c r="J4500" s="11">
        <v>17</v>
      </c>
      <c r="K4500" s="11"/>
      <c r="L4500" s="11" t="s">
        <v>20</v>
      </c>
      <c r="M4500" s="11" t="s">
        <v>14</v>
      </c>
      <c r="N4500" s="11">
        <f t="shared" si="490"/>
        <v>0</v>
      </c>
      <c r="O4500" s="11">
        <f t="shared" si="491"/>
        <v>0</v>
      </c>
      <c r="P4500" s="11">
        <f t="shared" si="492"/>
        <v>1</v>
      </c>
      <c r="Q4500" s="11">
        <f t="shared" si="493"/>
        <v>0</v>
      </c>
      <c r="R4500" s="11">
        <f t="shared" si="494"/>
        <v>0</v>
      </c>
      <c r="S4500" s="11">
        <f t="shared" si="495"/>
        <v>0</v>
      </c>
      <c r="T4500" s="9">
        <f t="shared" si="496"/>
        <v>0</v>
      </c>
    </row>
    <row r="4501" spans="1:20" ht="15" customHeight="1" x14ac:dyDescent="0.75">
      <c r="A4501" s="10">
        <v>1</v>
      </c>
      <c r="B4501" s="11">
        <v>23500</v>
      </c>
      <c r="C4501" s="11"/>
      <c r="D4501" s="11">
        <v>143168</v>
      </c>
      <c r="E4501" s="11">
        <v>10</v>
      </c>
      <c r="F4501" s="11"/>
      <c r="G4501" s="11"/>
      <c r="H4501" s="11"/>
      <c r="I4501" s="11"/>
      <c r="J4501" s="11"/>
      <c r="K4501" s="11">
        <v>35.733567331000003</v>
      </c>
      <c r="L4501" s="11" t="s">
        <v>20</v>
      </c>
      <c r="M4501" s="11" t="s">
        <v>15</v>
      </c>
      <c r="N4501" s="11">
        <f t="shared" si="490"/>
        <v>0</v>
      </c>
      <c r="O4501" s="11">
        <f t="shared" si="491"/>
        <v>0</v>
      </c>
      <c r="P4501" s="11">
        <f t="shared" si="492"/>
        <v>0</v>
      </c>
      <c r="Q4501" s="11">
        <f t="shared" si="493"/>
        <v>1</v>
      </c>
      <c r="R4501" s="11">
        <f t="shared" si="494"/>
        <v>0</v>
      </c>
      <c r="S4501" s="11">
        <f t="shared" si="495"/>
        <v>0</v>
      </c>
      <c r="T4501" s="9">
        <f t="shared" si="496"/>
        <v>0</v>
      </c>
    </row>
    <row r="4502" spans="1:20" ht="15" customHeight="1" x14ac:dyDescent="0.75">
      <c r="A4502" s="10">
        <v>0</v>
      </c>
      <c r="B4502" s="11">
        <v>23500</v>
      </c>
      <c r="C4502" s="11"/>
      <c r="D4502" s="11">
        <v>131203</v>
      </c>
      <c r="E4502" s="11">
        <v>0</v>
      </c>
      <c r="F4502" s="11">
        <v>0</v>
      </c>
      <c r="G4502" s="11">
        <v>0</v>
      </c>
      <c r="H4502" s="11">
        <v>318.84712975999997</v>
      </c>
      <c r="I4502" s="11">
        <v>3</v>
      </c>
      <c r="J4502" s="11">
        <v>21</v>
      </c>
      <c r="K4502" s="11">
        <v>31.084155792000001</v>
      </c>
      <c r="L4502" s="11" t="s">
        <v>13</v>
      </c>
      <c r="M4502" s="11" t="s">
        <v>14</v>
      </c>
      <c r="N4502" s="11">
        <f t="shared" si="490"/>
        <v>1</v>
      </c>
      <c r="O4502" s="11">
        <f t="shared" si="491"/>
        <v>0</v>
      </c>
      <c r="P4502" s="11">
        <f t="shared" si="492"/>
        <v>1</v>
      </c>
      <c r="Q4502" s="11">
        <f t="shared" si="493"/>
        <v>0</v>
      </c>
      <c r="R4502" s="11">
        <f t="shared" si="494"/>
        <v>0</v>
      </c>
      <c r="S4502" s="11">
        <f t="shared" si="495"/>
        <v>0</v>
      </c>
      <c r="T4502" s="9">
        <f t="shared" si="496"/>
        <v>318.84712975999997</v>
      </c>
    </row>
    <row r="4503" spans="1:20" ht="15" customHeight="1" x14ac:dyDescent="0.75">
      <c r="A4503" s="10">
        <v>0</v>
      </c>
      <c r="B4503" s="11">
        <v>23500</v>
      </c>
      <c r="C4503" s="11">
        <v>146371</v>
      </c>
      <c r="D4503" s="11">
        <v>179434</v>
      </c>
      <c r="E4503" s="11">
        <v>6</v>
      </c>
      <c r="F4503" s="11"/>
      <c r="G4503" s="11"/>
      <c r="H4503" s="11">
        <v>195.17814464</v>
      </c>
      <c r="I4503" s="11">
        <v>4</v>
      </c>
      <c r="J4503" s="11">
        <v>43</v>
      </c>
      <c r="K4503" s="11">
        <v>39.945054470000002</v>
      </c>
      <c r="L4503" s="11" t="s">
        <v>20</v>
      </c>
      <c r="M4503" s="11" t="s">
        <v>18</v>
      </c>
      <c r="N4503" s="11">
        <f t="shared" si="490"/>
        <v>0</v>
      </c>
      <c r="O4503" s="11">
        <f t="shared" si="491"/>
        <v>0</v>
      </c>
      <c r="P4503" s="11">
        <f t="shared" si="492"/>
        <v>0</v>
      </c>
      <c r="Q4503" s="11">
        <f t="shared" si="493"/>
        <v>0</v>
      </c>
      <c r="R4503" s="11">
        <f t="shared" si="494"/>
        <v>0</v>
      </c>
      <c r="S4503" s="11">
        <f t="shared" si="495"/>
        <v>1</v>
      </c>
      <c r="T4503" s="9">
        <f t="shared" si="496"/>
        <v>0</v>
      </c>
    </row>
    <row r="4504" spans="1:20" ht="15" customHeight="1" x14ac:dyDescent="0.75">
      <c r="A4504" s="10">
        <v>0</v>
      </c>
      <c r="B4504" s="11">
        <v>23500</v>
      </c>
      <c r="C4504" s="11">
        <v>75708</v>
      </c>
      <c r="D4504" s="11">
        <v>102198</v>
      </c>
      <c r="E4504" s="11">
        <v>2</v>
      </c>
      <c r="F4504" s="11"/>
      <c r="G4504" s="11"/>
      <c r="H4504" s="11">
        <v>231.43431588999999</v>
      </c>
      <c r="I4504" s="11">
        <v>5</v>
      </c>
      <c r="J4504" s="11">
        <v>23</v>
      </c>
      <c r="K4504" s="11">
        <v>42.179786421999999</v>
      </c>
      <c r="L4504" s="11" t="s">
        <v>20</v>
      </c>
      <c r="M4504" s="11" t="s">
        <v>17</v>
      </c>
      <c r="N4504" s="11">
        <f t="shared" si="490"/>
        <v>0</v>
      </c>
      <c r="O4504" s="11">
        <f t="shared" si="491"/>
        <v>1</v>
      </c>
      <c r="P4504" s="11">
        <f t="shared" si="492"/>
        <v>0</v>
      </c>
      <c r="Q4504" s="11">
        <f t="shared" si="493"/>
        <v>0</v>
      </c>
      <c r="R4504" s="11">
        <f t="shared" si="494"/>
        <v>0</v>
      </c>
      <c r="S4504" s="11">
        <f t="shared" si="495"/>
        <v>0</v>
      </c>
      <c r="T4504" s="9">
        <f t="shared" si="496"/>
        <v>0</v>
      </c>
    </row>
    <row r="4505" spans="1:20" ht="15" customHeight="1" x14ac:dyDescent="0.75">
      <c r="A4505" s="10">
        <v>0</v>
      </c>
      <c r="B4505" s="11">
        <v>23500</v>
      </c>
      <c r="C4505" s="11"/>
      <c r="D4505" s="11">
        <v>59600</v>
      </c>
      <c r="E4505" s="11">
        <v>26</v>
      </c>
      <c r="F4505" s="11">
        <v>0</v>
      </c>
      <c r="G4505" s="11">
        <v>0</v>
      </c>
      <c r="H4505" s="11">
        <v>127.8</v>
      </c>
      <c r="I4505" s="11">
        <v>0</v>
      </c>
      <c r="J4505" s="11">
        <v>9</v>
      </c>
      <c r="K4505" s="11"/>
      <c r="L4505" s="11" t="s">
        <v>20</v>
      </c>
      <c r="M4505" s="11" t="s">
        <v>14</v>
      </c>
      <c r="N4505" s="11">
        <f t="shared" si="490"/>
        <v>0</v>
      </c>
      <c r="O4505" s="11">
        <f t="shared" si="491"/>
        <v>0</v>
      </c>
      <c r="P4505" s="11">
        <f t="shared" si="492"/>
        <v>1</v>
      </c>
      <c r="Q4505" s="11">
        <f t="shared" si="493"/>
        <v>0</v>
      </c>
      <c r="R4505" s="11">
        <f t="shared" si="494"/>
        <v>0</v>
      </c>
      <c r="S4505" s="11">
        <f t="shared" si="495"/>
        <v>0</v>
      </c>
      <c r="T4505" s="9">
        <f t="shared" si="496"/>
        <v>0</v>
      </c>
    </row>
    <row r="4506" spans="1:20" ht="15" customHeight="1" x14ac:dyDescent="0.75">
      <c r="A4506" s="10">
        <v>0</v>
      </c>
      <c r="B4506" s="11">
        <v>23500</v>
      </c>
      <c r="C4506" s="11">
        <v>90129</v>
      </c>
      <c r="D4506" s="11">
        <v>141785</v>
      </c>
      <c r="E4506" s="11">
        <v>23</v>
      </c>
      <c r="F4506" s="11">
        <v>1</v>
      </c>
      <c r="G4506" s="11">
        <v>0</v>
      </c>
      <c r="H4506" s="11">
        <v>158.99682446</v>
      </c>
      <c r="I4506" s="11">
        <v>0</v>
      </c>
      <c r="J4506" s="11">
        <v>25</v>
      </c>
      <c r="K4506" s="11">
        <v>40.331950331999998</v>
      </c>
      <c r="L4506" s="11" t="s">
        <v>20</v>
      </c>
      <c r="M4506" s="11" t="s">
        <v>18</v>
      </c>
      <c r="N4506" s="11">
        <f t="shared" si="490"/>
        <v>0</v>
      </c>
      <c r="O4506" s="11">
        <f t="shared" si="491"/>
        <v>0</v>
      </c>
      <c r="P4506" s="11">
        <f t="shared" si="492"/>
        <v>0</v>
      </c>
      <c r="Q4506" s="11">
        <f t="shared" si="493"/>
        <v>0</v>
      </c>
      <c r="R4506" s="11">
        <f t="shared" si="494"/>
        <v>0</v>
      </c>
      <c r="S4506" s="11">
        <f t="shared" si="495"/>
        <v>1</v>
      </c>
      <c r="T4506" s="9">
        <f t="shared" si="496"/>
        <v>0</v>
      </c>
    </row>
    <row r="4507" spans="1:20" ht="15" customHeight="1" x14ac:dyDescent="0.75">
      <c r="A4507" s="10">
        <v>0</v>
      </c>
      <c r="B4507" s="11">
        <v>23500</v>
      </c>
      <c r="C4507" s="11">
        <v>37858</v>
      </c>
      <c r="D4507" s="11">
        <v>60890</v>
      </c>
      <c r="E4507" s="11">
        <v>2</v>
      </c>
      <c r="F4507" s="11">
        <v>0</v>
      </c>
      <c r="G4507" s="11">
        <v>0</v>
      </c>
      <c r="H4507" s="11">
        <v>110.05727376999999</v>
      </c>
      <c r="I4507" s="11">
        <v>0</v>
      </c>
      <c r="J4507" s="11">
        <v>17</v>
      </c>
      <c r="K4507" s="11">
        <v>19.268439553</v>
      </c>
      <c r="L4507" s="11" t="s">
        <v>20</v>
      </c>
      <c r="M4507" s="11" t="s">
        <v>14</v>
      </c>
      <c r="N4507" s="11">
        <f t="shared" si="490"/>
        <v>0</v>
      </c>
      <c r="O4507" s="11">
        <f t="shared" si="491"/>
        <v>0</v>
      </c>
      <c r="P4507" s="11">
        <f t="shared" si="492"/>
        <v>1</v>
      </c>
      <c r="Q4507" s="11">
        <f t="shared" si="493"/>
        <v>0</v>
      </c>
      <c r="R4507" s="11">
        <f t="shared" si="494"/>
        <v>0</v>
      </c>
      <c r="S4507" s="11">
        <f t="shared" si="495"/>
        <v>0</v>
      </c>
      <c r="T4507" s="9">
        <f t="shared" si="496"/>
        <v>0</v>
      </c>
    </row>
    <row r="4508" spans="1:20" ht="15" customHeight="1" x14ac:dyDescent="0.75">
      <c r="A4508" s="10">
        <v>0</v>
      </c>
      <c r="B4508" s="11">
        <v>23500</v>
      </c>
      <c r="C4508" s="11">
        <v>65587</v>
      </c>
      <c r="D4508" s="11">
        <v>87101</v>
      </c>
      <c r="E4508" s="11">
        <v>3</v>
      </c>
      <c r="F4508" s="11">
        <v>0</v>
      </c>
      <c r="G4508" s="11">
        <v>0</v>
      </c>
      <c r="H4508" s="11">
        <v>83.238000041000006</v>
      </c>
      <c r="I4508" s="11">
        <v>2</v>
      </c>
      <c r="J4508" s="11">
        <v>30</v>
      </c>
      <c r="K4508" s="11">
        <v>32.031678368999998</v>
      </c>
      <c r="L4508" s="11" t="s">
        <v>20</v>
      </c>
      <c r="M4508" s="11" t="s">
        <v>14</v>
      </c>
      <c r="N4508" s="11">
        <f t="shared" si="490"/>
        <v>0</v>
      </c>
      <c r="O4508" s="11">
        <f t="shared" si="491"/>
        <v>0</v>
      </c>
      <c r="P4508" s="11">
        <f t="shared" si="492"/>
        <v>1</v>
      </c>
      <c r="Q4508" s="11">
        <f t="shared" si="493"/>
        <v>0</v>
      </c>
      <c r="R4508" s="11">
        <f t="shared" si="494"/>
        <v>0</v>
      </c>
      <c r="S4508" s="11">
        <f t="shared" si="495"/>
        <v>0</v>
      </c>
      <c r="T4508" s="9">
        <f t="shared" si="496"/>
        <v>0</v>
      </c>
    </row>
    <row r="4509" spans="1:20" ht="15" customHeight="1" x14ac:dyDescent="0.75">
      <c r="A4509" s="10">
        <v>0</v>
      </c>
      <c r="B4509" s="11">
        <v>23500</v>
      </c>
      <c r="C4509" s="11">
        <v>62742</v>
      </c>
      <c r="D4509" s="11">
        <v>111921</v>
      </c>
      <c r="E4509" s="11">
        <v>15</v>
      </c>
      <c r="F4509" s="11">
        <v>0</v>
      </c>
      <c r="G4509" s="11">
        <v>3</v>
      </c>
      <c r="H4509" s="11">
        <v>282.97601588999999</v>
      </c>
      <c r="I4509" s="11">
        <v>0</v>
      </c>
      <c r="J4509" s="11">
        <v>36</v>
      </c>
      <c r="K4509" s="11">
        <v>27.148205463</v>
      </c>
      <c r="L4509" s="11" t="s">
        <v>20</v>
      </c>
      <c r="M4509" s="11" t="s">
        <v>18</v>
      </c>
      <c r="N4509" s="11">
        <f t="shared" si="490"/>
        <v>0</v>
      </c>
      <c r="O4509" s="11">
        <f t="shared" si="491"/>
        <v>0</v>
      </c>
      <c r="P4509" s="11">
        <f t="shared" si="492"/>
        <v>0</v>
      </c>
      <c r="Q4509" s="11">
        <f t="shared" si="493"/>
        <v>0</v>
      </c>
      <c r="R4509" s="11">
        <f t="shared" si="494"/>
        <v>0</v>
      </c>
      <c r="S4509" s="11">
        <f t="shared" si="495"/>
        <v>1</v>
      </c>
      <c r="T4509" s="9">
        <f t="shared" si="496"/>
        <v>0</v>
      </c>
    </row>
    <row r="4510" spans="1:20" ht="15" customHeight="1" x14ac:dyDescent="0.75">
      <c r="A4510" s="10">
        <v>0</v>
      </c>
      <c r="B4510" s="11">
        <v>23500</v>
      </c>
      <c r="C4510" s="11">
        <v>132737</v>
      </c>
      <c r="D4510" s="11">
        <v>285749</v>
      </c>
      <c r="E4510" s="11">
        <v>4</v>
      </c>
      <c r="F4510" s="11">
        <v>0</v>
      </c>
      <c r="G4510" s="11">
        <v>0</v>
      </c>
      <c r="H4510" s="11">
        <v>213.39299485999999</v>
      </c>
      <c r="I4510" s="11">
        <v>0</v>
      </c>
      <c r="J4510" s="11">
        <v>14</v>
      </c>
      <c r="K4510" s="11">
        <v>31.236113806999999</v>
      </c>
      <c r="L4510" s="11" t="s">
        <v>13</v>
      </c>
      <c r="M4510" s="11" t="s">
        <v>17</v>
      </c>
      <c r="N4510" s="11">
        <f t="shared" si="490"/>
        <v>1</v>
      </c>
      <c r="O4510" s="11">
        <f t="shared" si="491"/>
        <v>1</v>
      </c>
      <c r="P4510" s="11">
        <f t="shared" si="492"/>
        <v>0</v>
      </c>
      <c r="Q4510" s="11">
        <f t="shared" si="493"/>
        <v>0</v>
      </c>
      <c r="R4510" s="11">
        <f t="shared" si="494"/>
        <v>0</v>
      </c>
      <c r="S4510" s="11">
        <f t="shared" si="495"/>
        <v>0</v>
      </c>
      <c r="T4510" s="9">
        <f t="shared" si="496"/>
        <v>213.39299485999999</v>
      </c>
    </row>
    <row r="4511" spans="1:20" ht="15" customHeight="1" x14ac:dyDescent="0.75">
      <c r="A4511" s="10">
        <v>0</v>
      </c>
      <c r="B4511" s="11">
        <v>23500</v>
      </c>
      <c r="C4511" s="11">
        <v>94109</v>
      </c>
      <c r="D4511" s="11">
        <v>97194</v>
      </c>
      <c r="E4511" s="11">
        <v>1</v>
      </c>
      <c r="F4511" s="11">
        <v>1</v>
      </c>
      <c r="G4511" s="11">
        <v>0</v>
      </c>
      <c r="H4511" s="11">
        <v>116.81864817</v>
      </c>
      <c r="I4511" s="11">
        <v>0</v>
      </c>
      <c r="J4511" s="11">
        <v>20</v>
      </c>
      <c r="K4511" s="11">
        <v>35.866116431000002</v>
      </c>
      <c r="L4511" s="11" t="s">
        <v>20</v>
      </c>
      <c r="M4511" s="11" t="s">
        <v>18</v>
      </c>
      <c r="N4511" s="11">
        <f t="shared" si="490"/>
        <v>0</v>
      </c>
      <c r="O4511" s="11">
        <f t="shared" si="491"/>
        <v>0</v>
      </c>
      <c r="P4511" s="11">
        <f t="shared" si="492"/>
        <v>0</v>
      </c>
      <c r="Q4511" s="11">
        <f t="shared" si="493"/>
        <v>0</v>
      </c>
      <c r="R4511" s="11">
        <f t="shared" si="494"/>
        <v>0</v>
      </c>
      <c r="S4511" s="11">
        <f t="shared" si="495"/>
        <v>1</v>
      </c>
      <c r="T4511" s="9">
        <f t="shared" si="496"/>
        <v>0</v>
      </c>
    </row>
    <row r="4512" spans="1:20" ht="15" customHeight="1" x14ac:dyDescent="0.75">
      <c r="A4512" s="10">
        <v>0</v>
      </c>
      <c r="B4512" s="11">
        <v>23500</v>
      </c>
      <c r="C4512" s="11"/>
      <c r="D4512" s="11">
        <v>66217</v>
      </c>
      <c r="E4512" s="11">
        <v>24</v>
      </c>
      <c r="F4512" s="11">
        <v>0</v>
      </c>
      <c r="G4512" s="11">
        <v>1</v>
      </c>
      <c r="H4512" s="11">
        <v>122.14755148</v>
      </c>
      <c r="I4512" s="11">
        <v>1</v>
      </c>
      <c r="J4512" s="11">
        <v>8</v>
      </c>
      <c r="K4512" s="11">
        <v>20.172021260000001</v>
      </c>
      <c r="L4512" s="11" t="s">
        <v>20</v>
      </c>
      <c r="M4512" s="11" t="s">
        <v>14</v>
      </c>
      <c r="N4512" s="11">
        <f t="shared" si="490"/>
        <v>0</v>
      </c>
      <c r="O4512" s="11">
        <f t="shared" si="491"/>
        <v>0</v>
      </c>
      <c r="P4512" s="11">
        <f t="shared" si="492"/>
        <v>1</v>
      </c>
      <c r="Q4512" s="11">
        <f t="shared" si="493"/>
        <v>0</v>
      </c>
      <c r="R4512" s="11">
        <f t="shared" si="494"/>
        <v>0</v>
      </c>
      <c r="S4512" s="11">
        <f t="shared" si="495"/>
        <v>0</v>
      </c>
      <c r="T4512" s="9">
        <f t="shared" si="496"/>
        <v>0</v>
      </c>
    </row>
    <row r="4513" spans="1:20" ht="15" customHeight="1" x14ac:dyDescent="0.75">
      <c r="A4513" s="10">
        <v>0</v>
      </c>
      <c r="B4513" s="11">
        <v>23500</v>
      </c>
      <c r="C4513" s="11">
        <v>55731</v>
      </c>
      <c r="D4513" s="11">
        <v>89079</v>
      </c>
      <c r="E4513" s="11">
        <v>4</v>
      </c>
      <c r="F4513" s="11">
        <v>0</v>
      </c>
      <c r="G4513" s="11">
        <v>0</v>
      </c>
      <c r="H4513" s="11">
        <v>273.67437989000001</v>
      </c>
      <c r="I4513" s="11">
        <v>1</v>
      </c>
      <c r="J4513" s="11">
        <v>25</v>
      </c>
      <c r="K4513" s="11">
        <v>33.509409038000001</v>
      </c>
      <c r="L4513" s="11" t="s">
        <v>20</v>
      </c>
      <c r="M4513" s="11" t="s">
        <v>17</v>
      </c>
      <c r="N4513" s="11">
        <f t="shared" si="490"/>
        <v>0</v>
      </c>
      <c r="O4513" s="11">
        <f t="shared" si="491"/>
        <v>1</v>
      </c>
      <c r="P4513" s="11">
        <f t="shared" si="492"/>
        <v>0</v>
      </c>
      <c r="Q4513" s="11">
        <f t="shared" si="493"/>
        <v>0</v>
      </c>
      <c r="R4513" s="11">
        <f t="shared" si="494"/>
        <v>0</v>
      </c>
      <c r="S4513" s="11">
        <f t="shared" si="495"/>
        <v>0</v>
      </c>
      <c r="T4513" s="9">
        <f t="shared" si="496"/>
        <v>0</v>
      </c>
    </row>
    <row r="4514" spans="1:20" ht="15" customHeight="1" x14ac:dyDescent="0.75">
      <c r="A4514" s="10">
        <v>0</v>
      </c>
      <c r="B4514" s="11">
        <v>23500</v>
      </c>
      <c r="C4514" s="11">
        <v>190239</v>
      </c>
      <c r="D4514" s="11">
        <v>233603</v>
      </c>
      <c r="E4514" s="11">
        <v>3</v>
      </c>
      <c r="F4514" s="11">
        <v>0</v>
      </c>
      <c r="G4514" s="11">
        <v>0</v>
      </c>
      <c r="H4514" s="11">
        <v>285.33129265000002</v>
      </c>
      <c r="I4514" s="11">
        <v>0</v>
      </c>
      <c r="J4514" s="11">
        <v>27</v>
      </c>
      <c r="K4514" s="11">
        <v>39.916482965999997</v>
      </c>
      <c r="L4514" s="11" t="s">
        <v>20</v>
      </c>
      <c r="M4514" s="11" t="s">
        <v>18</v>
      </c>
      <c r="N4514" s="11">
        <f t="shared" si="490"/>
        <v>0</v>
      </c>
      <c r="O4514" s="11">
        <f t="shared" si="491"/>
        <v>0</v>
      </c>
      <c r="P4514" s="11">
        <f t="shared" si="492"/>
        <v>0</v>
      </c>
      <c r="Q4514" s="11">
        <f t="shared" si="493"/>
        <v>0</v>
      </c>
      <c r="R4514" s="11">
        <f t="shared" si="494"/>
        <v>0</v>
      </c>
      <c r="S4514" s="11">
        <f t="shared" si="495"/>
        <v>1</v>
      </c>
      <c r="T4514" s="9">
        <f t="shared" si="496"/>
        <v>0</v>
      </c>
    </row>
    <row r="4515" spans="1:20" ht="15" customHeight="1" x14ac:dyDescent="0.75">
      <c r="A4515" s="10">
        <v>0</v>
      </c>
      <c r="B4515" s="11">
        <v>23500</v>
      </c>
      <c r="C4515" s="11">
        <v>147696</v>
      </c>
      <c r="D4515" s="11">
        <v>118200</v>
      </c>
      <c r="E4515" s="11">
        <v>4</v>
      </c>
      <c r="F4515" s="11">
        <v>0</v>
      </c>
      <c r="G4515" s="11">
        <v>0</v>
      </c>
      <c r="H4515" s="11">
        <v>103.67278586</v>
      </c>
      <c r="I4515" s="11">
        <v>2</v>
      </c>
      <c r="J4515" s="11">
        <v>34</v>
      </c>
      <c r="K4515" s="11">
        <v>30.361711412999998</v>
      </c>
      <c r="L4515" s="11"/>
      <c r="M4515" s="11" t="s">
        <v>18</v>
      </c>
      <c r="N4515" s="11">
        <f t="shared" si="490"/>
        <v>0</v>
      </c>
      <c r="O4515" s="11">
        <f t="shared" si="491"/>
        <v>0</v>
      </c>
      <c r="P4515" s="11">
        <f t="shared" si="492"/>
        <v>0</v>
      </c>
      <c r="Q4515" s="11">
        <f t="shared" si="493"/>
        <v>0</v>
      </c>
      <c r="R4515" s="11">
        <f t="shared" si="494"/>
        <v>0</v>
      </c>
      <c r="S4515" s="11">
        <f t="shared" si="495"/>
        <v>1</v>
      </c>
      <c r="T4515" s="9">
        <f t="shared" si="496"/>
        <v>0</v>
      </c>
    </row>
    <row r="4516" spans="1:20" ht="15" customHeight="1" x14ac:dyDescent="0.75">
      <c r="A4516" s="10">
        <v>0</v>
      </c>
      <c r="B4516" s="11">
        <v>23500</v>
      </c>
      <c r="C4516" s="11">
        <v>86144</v>
      </c>
      <c r="D4516" s="11">
        <v>138953</v>
      </c>
      <c r="E4516" s="11">
        <v>13</v>
      </c>
      <c r="F4516" s="11">
        <v>0</v>
      </c>
      <c r="G4516" s="11">
        <v>0</v>
      </c>
      <c r="H4516" s="11">
        <v>110.05419832</v>
      </c>
      <c r="I4516" s="11">
        <v>3</v>
      </c>
      <c r="J4516" s="11">
        <v>15</v>
      </c>
      <c r="K4516" s="11">
        <v>41.841690898000003</v>
      </c>
      <c r="L4516" s="11" t="s">
        <v>20</v>
      </c>
      <c r="M4516" s="11" t="s">
        <v>14</v>
      </c>
      <c r="N4516" s="11">
        <f t="shared" si="490"/>
        <v>0</v>
      </c>
      <c r="O4516" s="11">
        <f t="shared" si="491"/>
        <v>0</v>
      </c>
      <c r="P4516" s="11">
        <f t="shared" si="492"/>
        <v>1</v>
      </c>
      <c r="Q4516" s="11">
        <f t="shared" si="493"/>
        <v>0</v>
      </c>
      <c r="R4516" s="11">
        <f t="shared" si="494"/>
        <v>0</v>
      </c>
      <c r="S4516" s="11">
        <f t="shared" si="495"/>
        <v>0</v>
      </c>
      <c r="T4516" s="9">
        <f t="shared" si="496"/>
        <v>0</v>
      </c>
    </row>
    <row r="4517" spans="1:20" ht="15" customHeight="1" x14ac:dyDescent="0.75">
      <c r="A4517" s="10">
        <v>0</v>
      </c>
      <c r="B4517" s="11">
        <v>23500</v>
      </c>
      <c r="C4517" s="11">
        <v>62441</v>
      </c>
      <c r="D4517" s="11">
        <v>97293</v>
      </c>
      <c r="E4517" s="11">
        <v>1</v>
      </c>
      <c r="F4517" s="11">
        <v>0</v>
      </c>
      <c r="G4517" s="11">
        <v>0</v>
      </c>
      <c r="H4517" s="11">
        <v>152.83275416000001</v>
      </c>
      <c r="I4517" s="11">
        <v>0</v>
      </c>
      <c r="J4517" s="11">
        <v>21</v>
      </c>
      <c r="K4517" s="11">
        <v>34.531259988999999</v>
      </c>
      <c r="L4517" s="11" t="s">
        <v>20</v>
      </c>
      <c r="M4517" s="11" t="s">
        <v>15</v>
      </c>
      <c r="N4517" s="11">
        <f t="shared" si="490"/>
        <v>0</v>
      </c>
      <c r="O4517" s="11">
        <f t="shared" si="491"/>
        <v>0</v>
      </c>
      <c r="P4517" s="11">
        <f t="shared" si="492"/>
        <v>0</v>
      </c>
      <c r="Q4517" s="11">
        <f t="shared" si="493"/>
        <v>1</v>
      </c>
      <c r="R4517" s="11">
        <f t="shared" si="494"/>
        <v>0</v>
      </c>
      <c r="S4517" s="11">
        <f t="shared" si="495"/>
        <v>0</v>
      </c>
      <c r="T4517" s="9">
        <f t="shared" si="496"/>
        <v>0</v>
      </c>
    </row>
    <row r="4518" spans="1:20" ht="15" customHeight="1" x14ac:dyDescent="0.75">
      <c r="A4518" s="10">
        <v>1</v>
      </c>
      <c r="B4518" s="11">
        <v>23500</v>
      </c>
      <c r="C4518" s="11"/>
      <c r="D4518" s="11">
        <v>116983</v>
      </c>
      <c r="E4518" s="11"/>
      <c r="F4518" s="11">
        <v>0</v>
      </c>
      <c r="G4518" s="11">
        <v>1</v>
      </c>
      <c r="H4518" s="11">
        <v>143.41464479999999</v>
      </c>
      <c r="I4518" s="11">
        <v>0</v>
      </c>
      <c r="J4518" s="11">
        <v>10</v>
      </c>
      <c r="K4518" s="11">
        <v>35.060319851999999</v>
      </c>
      <c r="L4518" s="11" t="s">
        <v>13</v>
      </c>
      <c r="M4518" s="11" t="s">
        <v>14</v>
      </c>
      <c r="N4518" s="11">
        <f t="shared" si="490"/>
        <v>1</v>
      </c>
      <c r="O4518" s="11">
        <f t="shared" si="491"/>
        <v>0</v>
      </c>
      <c r="P4518" s="11">
        <f t="shared" si="492"/>
        <v>1</v>
      </c>
      <c r="Q4518" s="11">
        <f t="shared" si="493"/>
        <v>0</v>
      </c>
      <c r="R4518" s="11">
        <f t="shared" si="494"/>
        <v>0</v>
      </c>
      <c r="S4518" s="11">
        <f t="shared" si="495"/>
        <v>0</v>
      </c>
      <c r="T4518" s="9">
        <f t="shared" si="496"/>
        <v>143.41464479999999</v>
      </c>
    </row>
    <row r="4519" spans="1:20" ht="15" customHeight="1" x14ac:dyDescent="0.75">
      <c r="A4519" s="10">
        <v>0</v>
      </c>
      <c r="B4519" s="11">
        <v>23600</v>
      </c>
      <c r="C4519" s="11">
        <v>70769</v>
      </c>
      <c r="D4519" s="11">
        <v>183593</v>
      </c>
      <c r="E4519" s="11">
        <v>11</v>
      </c>
      <c r="F4519" s="11">
        <v>0</v>
      </c>
      <c r="G4519" s="11">
        <v>0</v>
      </c>
      <c r="H4519" s="11">
        <v>367.09848754000001</v>
      </c>
      <c r="I4519" s="11">
        <v>1</v>
      </c>
      <c r="J4519" s="11">
        <v>17</v>
      </c>
      <c r="K4519" s="11">
        <v>33.789192331000002</v>
      </c>
      <c r="L4519" s="11"/>
      <c r="M4519" s="11" t="s">
        <v>14</v>
      </c>
      <c r="N4519" s="11">
        <f t="shared" si="490"/>
        <v>0</v>
      </c>
      <c r="O4519" s="11">
        <f t="shared" si="491"/>
        <v>0</v>
      </c>
      <c r="P4519" s="11">
        <f t="shared" si="492"/>
        <v>1</v>
      </c>
      <c r="Q4519" s="11">
        <f t="shared" si="493"/>
        <v>0</v>
      </c>
      <c r="R4519" s="11">
        <f t="shared" si="494"/>
        <v>0</v>
      </c>
      <c r="S4519" s="11">
        <f t="shared" si="495"/>
        <v>0</v>
      </c>
      <c r="T4519" s="9">
        <f t="shared" si="496"/>
        <v>0</v>
      </c>
    </row>
    <row r="4520" spans="1:20" ht="15" customHeight="1" x14ac:dyDescent="0.75">
      <c r="A4520" s="10">
        <v>0</v>
      </c>
      <c r="B4520" s="11">
        <v>23600</v>
      </c>
      <c r="C4520" s="11">
        <v>30758</v>
      </c>
      <c r="D4520" s="11">
        <v>57280</v>
      </c>
      <c r="E4520" s="11">
        <v>13</v>
      </c>
      <c r="F4520" s="11">
        <v>0</v>
      </c>
      <c r="G4520" s="11">
        <v>0</v>
      </c>
      <c r="H4520" s="11">
        <v>104.39569049000001</v>
      </c>
      <c r="I4520" s="11">
        <v>2</v>
      </c>
      <c r="J4520" s="11">
        <v>24</v>
      </c>
      <c r="K4520" s="11">
        <v>31.120398625</v>
      </c>
      <c r="L4520" s="11" t="s">
        <v>20</v>
      </c>
      <c r="M4520" s="11" t="s">
        <v>14</v>
      </c>
      <c r="N4520" s="11">
        <f t="shared" si="490"/>
        <v>0</v>
      </c>
      <c r="O4520" s="11">
        <f t="shared" si="491"/>
        <v>0</v>
      </c>
      <c r="P4520" s="11">
        <f t="shared" si="492"/>
        <v>1</v>
      </c>
      <c r="Q4520" s="11">
        <f t="shared" si="493"/>
        <v>0</v>
      </c>
      <c r="R4520" s="11">
        <f t="shared" si="494"/>
        <v>0</v>
      </c>
      <c r="S4520" s="11">
        <f t="shared" si="495"/>
        <v>0</v>
      </c>
      <c r="T4520" s="9">
        <f t="shared" si="496"/>
        <v>0</v>
      </c>
    </row>
    <row r="4521" spans="1:20" ht="15" customHeight="1" x14ac:dyDescent="0.75">
      <c r="A4521" s="10">
        <v>0</v>
      </c>
      <c r="B4521" s="11">
        <v>23600</v>
      </c>
      <c r="C4521" s="11">
        <v>87875</v>
      </c>
      <c r="D4521" s="11">
        <v>139025</v>
      </c>
      <c r="E4521" s="11">
        <v>10</v>
      </c>
      <c r="F4521" s="11">
        <v>0</v>
      </c>
      <c r="G4521" s="11">
        <v>0</v>
      </c>
      <c r="H4521" s="11">
        <v>112.91251455</v>
      </c>
      <c r="I4521" s="11">
        <v>2</v>
      </c>
      <c r="J4521" s="11">
        <v>15</v>
      </c>
      <c r="K4521" s="11">
        <v>38.505897277000003</v>
      </c>
      <c r="L4521" s="11" t="s">
        <v>20</v>
      </c>
      <c r="M4521" s="11" t="s">
        <v>14</v>
      </c>
      <c r="N4521" s="11">
        <f t="shared" si="490"/>
        <v>0</v>
      </c>
      <c r="O4521" s="11">
        <f t="shared" si="491"/>
        <v>0</v>
      </c>
      <c r="P4521" s="11">
        <f t="shared" si="492"/>
        <v>1</v>
      </c>
      <c r="Q4521" s="11">
        <f t="shared" si="493"/>
        <v>0</v>
      </c>
      <c r="R4521" s="11">
        <f t="shared" si="494"/>
        <v>0</v>
      </c>
      <c r="S4521" s="11">
        <f t="shared" si="495"/>
        <v>0</v>
      </c>
      <c r="T4521" s="9">
        <f t="shared" si="496"/>
        <v>0</v>
      </c>
    </row>
    <row r="4522" spans="1:20" ht="15" customHeight="1" x14ac:dyDescent="0.75">
      <c r="A4522" s="10">
        <v>0</v>
      </c>
      <c r="B4522" s="11">
        <v>23600</v>
      </c>
      <c r="C4522" s="11">
        <v>136607</v>
      </c>
      <c r="D4522" s="11">
        <v>172414</v>
      </c>
      <c r="E4522" s="11">
        <v>6</v>
      </c>
      <c r="F4522" s="11">
        <v>0</v>
      </c>
      <c r="G4522" s="11">
        <v>0</v>
      </c>
      <c r="H4522" s="11">
        <v>226.04029456000001</v>
      </c>
      <c r="I4522" s="11">
        <v>0</v>
      </c>
      <c r="J4522" s="11">
        <v>20</v>
      </c>
      <c r="K4522" s="11">
        <v>36.976930394</v>
      </c>
      <c r="L4522" s="11" t="s">
        <v>20</v>
      </c>
      <c r="M4522" s="11" t="s">
        <v>14</v>
      </c>
      <c r="N4522" s="11">
        <f t="shared" si="490"/>
        <v>0</v>
      </c>
      <c r="O4522" s="11">
        <f t="shared" si="491"/>
        <v>0</v>
      </c>
      <c r="P4522" s="11">
        <f t="shared" si="492"/>
        <v>1</v>
      </c>
      <c r="Q4522" s="11">
        <f t="shared" si="493"/>
        <v>0</v>
      </c>
      <c r="R4522" s="11">
        <f t="shared" si="494"/>
        <v>0</v>
      </c>
      <c r="S4522" s="11">
        <f t="shared" si="495"/>
        <v>0</v>
      </c>
      <c r="T4522" s="9">
        <f t="shared" si="496"/>
        <v>0</v>
      </c>
    </row>
    <row r="4523" spans="1:20" ht="15" customHeight="1" x14ac:dyDescent="0.75">
      <c r="A4523" s="10">
        <v>0</v>
      </c>
      <c r="B4523" s="11">
        <v>23600</v>
      </c>
      <c r="C4523" s="11"/>
      <c r="D4523" s="11">
        <v>68208</v>
      </c>
      <c r="E4523" s="11">
        <v>26</v>
      </c>
      <c r="F4523" s="11">
        <v>0</v>
      </c>
      <c r="G4523" s="11">
        <v>0</v>
      </c>
      <c r="H4523" s="11">
        <v>119.58590128</v>
      </c>
      <c r="I4523" s="11">
        <v>0</v>
      </c>
      <c r="J4523" s="11">
        <v>8</v>
      </c>
      <c r="K4523" s="11">
        <v>20.818255541999999</v>
      </c>
      <c r="L4523" s="11" t="s">
        <v>20</v>
      </c>
      <c r="M4523" s="11" t="s">
        <v>14</v>
      </c>
      <c r="N4523" s="11">
        <f t="shared" si="490"/>
        <v>0</v>
      </c>
      <c r="O4523" s="11">
        <f t="shared" si="491"/>
        <v>0</v>
      </c>
      <c r="P4523" s="11">
        <f t="shared" si="492"/>
        <v>1</v>
      </c>
      <c r="Q4523" s="11">
        <f t="shared" si="493"/>
        <v>0</v>
      </c>
      <c r="R4523" s="11">
        <f t="shared" si="494"/>
        <v>0</v>
      </c>
      <c r="S4523" s="11">
        <f t="shared" si="495"/>
        <v>0</v>
      </c>
      <c r="T4523" s="9">
        <f t="shared" si="496"/>
        <v>0</v>
      </c>
    </row>
    <row r="4524" spans="1:20" ht="15" customHeight="1" x14ac:dyDescent="0.75">
      <c r="A4524" s="10">
        <v>0</v>
      </c>
      <c r="B4524" s="11">
        <v>23600</v>
      </c>
      <c r="C4524" s="11">
        <v>50424</v>
      </c>
      <c r="D4524" s="11">
        <v>70281</v>
      </c>
      <c r="E4524" s="11">
        <v>24</v>
      </c>
      <c r="F4524" s="11">
        <v>0</v>
      </c>
      <c r="G4524" s="11">
        <v>0</v>
      </c>
      <c r="H4524" s="11">
        <v>312.73847117999998</v>
      </c>
      <c r="I4524" s="11">
        <v>4</v>
      </c>
      <c r="J4524" s="11">
        <v>31</v>
      </c>
      <c r="K4524" s="11">
        <v>35.771675924</v>
      </c>
      <c r="L4524" s="11" t="s">
        <v>20</v>
      </c>
      <c r="M4524" s="11" t="s">
        <v>14</v>
      </c>
      <c r="N4524" s="11">
        <f t="shared" si="490"/>
        <v>0</v>
      </c>
      <c r="O4524" s="11">
        <f t="shared" si="491"/>
        <v>0</v>
      </c>
      <c r="P4524" s="11">
        <f t="shared" si="492"/>
        <v>1</v>
      </c>
      <c r="Q4524" s="11">
        <f t="shared" si="493"/>
        <v>0</v>
      </c>
      <c r="R4524" s="11">
        <f t="shared" si="494"/>
        <v>0</v>
      </c>
      <c r="S4524" s="11">
        <f t="shared" si="495"/>
        <v>0</v>
      </c>
      <c r="T4524" s="9">
        <f t="shared" si="496"/>
        <v>0</v>
      </c>
    </row>
    <row r="4525" spans="1:20" ht="15" customHeight="1" x14ac:dyDescent="0.75">
      <c r="A4525" s="10">
        <v>0</v>
      </c>
      <c r="B4525" s="11">
        <v>23600</v>
      </c>
      <c r="C4525" s="11">
        <v>69846</v>
      </c>
      <c r="D4525" s="11">
        <v>189234</v>
      </c>
      <c r="E4525" s="11">
        <v>11</v>
      </c>
      <c r="F4525" s="11">
        <v>0</v>
      </c>
      <c r="G4525" s="11">
        <v>0</v>
      </c>
      <c r="H4525" s="11">
        <v>357.8050619</v>
      </c>
      <c r="I4525" s="11">
        <v>0</v>
      </c>
      <c r="J4525" s="11">
        <v>17</v>
      </c>
      <c r="K4525" s="11">
        <v>30.564280335999999</v>
      </c>
      <c r="L4525" s="11"/>
      <c r="M4525" s="11" t="s">
        <v>14</v>
      </c>
      <c r="N4525" s="11">
        <f t="shared" si="490"/>
        <v>0</v>
      </c>
      <c r="O4525" s="11">
        <f t="shared" si="491"/>
        <v>0</v>
      </c>
      <c r="P4525" s="11">
        <f t="shared" si="492"/>
        <v>1</v>
      </c>
      <c r="Q4525" s="11">
        <f t="shared" si="493"/>
        <v>0</v>
      </c>
      <c r="R4525" s="11">
        <f t="shared" si="494"/>
        <v>0</v>
      </c>
      <c r="S4525" s="11">
        <f t="shared" si="495"/>
        <v>0</v>
      </c>
      <c r="T4525" s="9">
        <f t="shared" si="496"/>
        <v>0</v>
      </c>
    </row>
    <row r="4526" spans="1:20" ht="15" customHeight="1" x14ac:dyDescent="0.75">
      <c r="A4526" s="10">
        <v>0</v>
      </c>
      <c r="B4526" s="11">
        <v>23600</v>
      </c>
      <c r="C4526" s="11">
        <v>36438</v>
      </c>
      <c r="D4526" s="11">
        <v>80176</v>
      </c>
      <c r="E4526" s="11">
        <v>10</v>
      </c>
      <c r="F4526" s="11">
        <v>0</v>
      </c>
      <c r="G4526" s="11">
        <v>0</v>
      </c>
      <c r="H4526" s="11">
        <v>289.70153887999999</v>
      </c>
      <c r="I4526" s="11">
        <v>0</v>
      </c>
      <c r="J4526" s="11">
        <v>19</v>
      </c>
      <c r="K4526" s="11">
        <v>39.929954553999998</v>
      </c>
      <c r="L4526" s="11" t="s">
        <v>20</v>
      </c>
      <c r="M4526" s="11" t="s">
        <v>18</v>
      </c>
      <c r="N4526" s="11">
        <f t="shared" si="490"/>
        <v>0</v>
      </c>
      <c r="O4526" s="11">
        <f t="shared" si="491"/>
        <v>0</v>
      </c>
      <c r="P4526" s="11">
        <f t="shared" si="492"/>
        <v>0</v>
      </c>
      <c r="Q4526" s="11">
        <f t="shared" si="493"/>
        <v>0</v>
      </c>
      <c r="R4526" s="11">
        <f t="shared" si="494"/>
        <v>0</v>
      </c>
      <c r="S4526" s="11">
        <f t="shared" si="495"/>
        <v>1</v>
      </c>
      <c r="T4526" s="9">
        <f t="shared" si="496"/>
        <v>0</v>
      </c>
    </row>
    <row r="4527" spans="1:20" ht="15" customHeight="1" x14ac:dyDescent="0.75">
      <c r="A4527" s="10">
        <v>0</v>
      </c>
      <c r="B4527" s="11">
        <v>23600</v>
      </c>
      <c r="C4527" s="11">
        <v>57327</v>
      </c>
      <c r="D4527" s="11">
        <v>105411</v>
      </c>
      <c r="E4527" s="11">
        <v>14</v>
      </c>
      <c r="F4527" s="11">
        <v>0</v>
      </c>
      <c r="G4527" s="11">
        <v>3</v>
      </c>
      <c r="H4527" s="11">
        <v>276.18236266999997</v>
      </c>
      <c r="I4527" s="11">
        <v>0</v>
      </c>
      <c r="J4527" s="11">
        <v>35</v>
      </c>
      <c r="K4527" s="11">
        <v>29.283032502000001</v>
      </c>
      <c r="L4527" s="11" t="s">
        <v>20</v>
      </c>
      <c r="M4527" s="11" t="s">
        <v>18</v>
      </c>
      <c r="N4527" s="11">
        <f t="shared" si="490"/>
        <v>0</v>
      </c>
      <c r="O4527" s="11">
        <f t="shared" si="491"/>
        <v>0</v>
      </c>
      <c r="P4527" s="11">
        <f t="shared" si="492"/>
        <v>0</v>
      </c>
      <c r="Q4527" s="11">
        <f t="shared" si="493"/>
        <v>0</v>
      </c>
      <c r="R4527" s="11">
        <f t="shared" si="494"/>
        <v>0</v>
      </c>
      <c r="S4527" s="11">
        <f t="shared" si="495"/>
        <v>1</v>
      </c>
      <c r="T4527" s="9">
        <f t="shared" si="496"/>
        <v>0</v>
      </c>
    </row>
    <row r="4528" spans="1:20" ht="15" customHeight="1" x14ac:dyDescent="0.75">
      <c r="A4528" s="10">
        <v>0</v>
      </c>
      <c r="B4528" s="11">
        <v>23600</v>
      </c>
      <c r="C4528" s="11">
        <v>94908</v>
      </c>
      <c r="D4528" s="11">
        <v>101678</v>
      </c>
      <c r="E4528" s="11">
        <v>1</v>
      </c>
      <c r="F4528" s="11">
        <v>1</v>
      </c>
      <c r="G4528" s="11">
        <v>0</v>
      </c>
      <c r="H4528" s="11">
        <v>125.70170443000001</v>
      </c>
      <c r="I4528" s="11">
        <v>0</v>
      </c>
      <c r="J4528" s="11">
        <v>19</v>
      </c>
      <c r="K4528" s="11">
        <v>33.224319129000001</v>
      </c>
      <c r="L4528" s="11" t="s">
        <v>20</v>
      </c>
      <c r="M4528" s="11" t="s">
        <v>18</v>
      </c>
      <c r="N4528" s="11">
        <f t="shared" si="490"/>
        <v>0</v>
      </c>
      <c r="O4528" s="11">
        <f t="shared" si="491"/>
        <v>0</v>
      </c>
      <c r="P4528" s="11">
        <f t="shared" si="492"/>
        <v>0</v>
      </c>
      <c r="Q4528" s="11">
        <f t="shared" si="493"/>
        <v>0</v>
      </c>
      <c r="R4528" s="11">
        <f t="shared" si="494"/>
        <v>0</v>
      </c>
      <c r="S4528" s="11">
        <f t="shared" si="495"/>
        <v>1</v>
      </c>
      <c r="T4528" s="9">
        <f t="shared" si="496"/>
        <v>0</v>
      </c>
    </row>
    <row r="4529" spans="1:20" ht="15" customHeight="1" x14ac:dyDescent="0.75">
      <c r="A4529" s="10">
        <v>0</v>
      </c>
      <c r="B4529" s="11">
        <v>23600</v>
      </c>
      <c r="C4529" s="11">
        <v>141000</v>
      </c>
      <c r="D4529" s="11">
        <v>175000</v>
      </c>
      <c r="E4529" s="11">
        <v>2</v>
      </c>
      <c r="F4529" s="11">
        <v>0</v>
      </c>
      <c r="G4529" s="11">
        <v>0</v>
      </c>
      <c r="H4529" s="11">
        <v>192.76666667000001</v>
      </c>
      <c r="I4529" s="11">
        <v>0</v>
      </c>
      <c r="J4529" s="11">
        <v>35</v>
      </c>
      <c r="K4529" s="11"/>
      <c r="L4529" s="11" t="s">
        <v>20</v>
      </c>
      <c r="M4529" s="11" t="s">
        <v>14</v>
      </c>
      <c r="N4529" s="11">
        <f t="shared" si="490"/>
        <v>0</v>
      </c>
      <c r="O4529" s="11">
        <f t="shared" si="491"/>
        <v>0</v>
      </c>
      <c r="P4529" s="11">
        <f t="shared" si="492"/>
        <v>1</v>
      </c>
      <c r="Q4529" s="11">
        <f t="shared" si="493"/>
        <v>0</v>
      </c>
      <c r="R4529" s="11">
        <f t="shared" si="494"/>
        <v>0</v>
      </c>
      <c r="S4529" s="11">
        <f t="shared" si="495"/>
        <v>0</v>
      </c>
      <c r="T4529" s="9">
        <f t="shared" si="496"/>
        <v>0</v>
      </c>
    </row>
    <row r="4530" spans="1:20" ht="15" customHeight="1" x14ac:dyDescent="0.75">
      <c r="A4530" s="10">
        <v>0</v>
      </c>
      <c r="B4530" s="11">
        <v>23600</v>
      </c>
      <c r="C4530" s="11">
        <v>82639</v>
      </c>
      <c r="D4530" s="11">
        <v>114266</v>
      </c>
      <c r="E4530" s="11"/>
      <c r="F4530" s="11">
        <v>0</v>
      </c>
      <c r="G4530" s="11">
        <v>0</v>
      </c>
      <c r="H4530" s="11">
        <v>186.15634722999999</v>
      </c>
      <c r="I4530" s="11">
        <v>2</v>
      </c>
      <c r="J4530" s="11">
        <v>25</v>
      </c>
      <c r="K4530" s="11">
        <v>37.943868201000001</v>
      </c>
      <c r="L4530" s="11" t="s">
        <v>20</v>
      </c>
      <c r="M4530" s="11" t="s">
        <v>14</v>
      </c>
      <c r="N4530" s="11">
        <f t="shared" si="490"/>
        <v>0</v>
      </c>
      <c r="O4530" s="11">
        <f t="shared" si="491"/>
        <v>0</v>
      </c>
      <c r="P4530" s="11">
        <f t="shared" si="492"/>
        <v>1</v>
      </c>
      <c r="Q4530" s="11">
        <f t="shared" si="493"/>
        <v>0</v>
      </c>
      <c r="R4530" s="11">
        <f t="shared" si="494"/>
        <v>0</v>
      </c>
      <c r="S4530" s="11">
        <f t="shared" si="495"/>
        <v>0</v>
      </c>
      <c r="T4530" s="9">
        <f t="shared" si="496"/>
        <v>0</v>
      </c>
    </row>
    <row r="4531" spans="1:20" ht="15" customHeight="1" x14ac:dyDescent="0.75">
      <c r="A4531" s="10">
        <v>0</v>
      </c>
      <c r="B4531" s="11">
        <v>23600</v>
      </c>
      <c r="C4531" s="11">
        <v>96452</v>
      </c>
      <c r="D4531" s="11">
        <v>125277</v>
      </c>
      <c r="E4531" s="11">
        <v>11</v>
      </c>
      <c r="F4531" s="11">
        <v>0</v>
      </c>
      <c r="G4531" s="11">
        <v>0</v>
      </c>
      <c r="H4531" s="11">
        <v>127.35992199</v>
      </c>
      <c r="I4531" s="11">
        <v>1</v>
      </c>
      <c r="J4531" s="11">
        <v>23</v>
      </c>
      <c r="K4531" s="11">
        <v>30.985538961</v>
      </c>
      <c r="L4531" s="11" t="s">
        <v>13</v>
      </c>
      <c r="M4531" s="11" t="s">
        <v>17</v>
      </c>
      <c r="N4531" s="11">
        <f t="shared" si="490"/>
        <v>1</v>
      </c>
      <c r="O4531" s="11">
        <f t="shared" si="491"/>
        <v>1</v>
      </c>
      <c r="P4531" s="11">
        <f t="shared" si="492"/>
        <v>0</v>
      </c>
      <c r="Q4531" s="11">
        <f t="shared" si="493"/>
        <v>0</v>
      </c>
      <c r="R4531" s="11">
        <f t="shared" si="494"/>
        <v>0</v>
      </c>
      <c r="S4531" s="11">
        <f t="shared" si="495"/>
        <v>0</v>
      </c>
      <c r="T4531" s="9">
        <f t="shared" si="496"/>
        <v>127.35992199</v>
      </c>
    </row>
    <row r="4532" spans="1:20" ht="15" customHeight="1" x14ac:dyDescent="0.75">
      <c r="A4532" s="10">
        <v>0</v>
      </c>
      <c r="B4532" s="11">
        <v>23600</v>
      </c>
      <c r="C4532" s="11">
        <v>126254</v>
      </c>
      <c r="D4532" s="11">
        <v>169638</v>
      </c>
      <c r="E4532" s="11">
        <v>6</v>
      </c>
      <c r="F4532" s="11">
        <v>0</v>
      </c>
      <c r="G4532" s="11">
        <v>0</v>
      </c>
      <c r="H4532" s="11">
        <v>176.74916309</v>
      </c>
      <c r="I4532" s="11">
        <v>0</v>
      </c>
      <c r="J4532" s="11">
        <v>38</v>
      </c>
      <c r="K4532" s="11">
        <v>17.620920214000002</v>
      </c>
      <c r="L4532" s="11" t="s">
        <v>20</v>
      </c>
      <c r="M4532" s="11" t="s">
        <v>18</v>
      </c>
      <c r="N4532" s="11">
        <f t="shared" si="490"/>
        <v>0</v>
      </c>
      <c r="O4532" s="11">
        <f t="shared" si="491"/>
        <v>0</v>
      </c>
      <c r="P4532" s="11">
        <f t="shared" si="492"/>
        <v>0</v>
      </c>
      <c r="Q4532" s="11">
        <f t="shared" si="493"/>
        <v>0</v>
      </c>
      <c r="R4532" s="11">
        <f t="shared" si="494"/>
        <v>0</v>
      </c>
      <c r="S4532" s="11">
        <f t="shared" si="495"/>
        <v>1</v>
      </c>
      <c r="T4532" s="9">
        <f t="shared" si="496"/>
        <v>0</v>
      </c>
    </row>
    <row r="4533" spans="1:20" ht="15" customHeight="1" x14ac:dyDescent="0.75">
      <c r="A4533" s="10">
        <v>0</v>
      </c>
      <c r="B4533" s="11">
        <v>23600</v>
      </c>
      <c r="C4533" s="11">
        <v>82407</v>
      </c>
      <c r="D4533" s="11">
        <v>106431</v>
      </c>
      <c r="E4533" s="11"/>
      <c r="F4533" s="11">
        <v>0</v>
      </c>
      <c r="G4533" s="11">
        <v>0</v>
      </c>
      <c r="H4533" s="11">
        <v>169.80527106</v>
      </c>
      <c r="I4533" s="11">
        <v>0</v>
      </c>
      <c r="J4533" s="11">
        <v>24</v>
      </c>
      <c r="K4533" s="11">
        <v>39.488844436000001</v>
      </c>
      <c r="L4533" s="11" t="s">
        <v>20</v>
      </c>
      <c r="M4533" s="11" t="s">
        <v>14</v>
      </c>
      <c r="N4533" s="11">
        <f t="shared" si="490"/>
        <v>0</v>
      </c>
      <c r="O4533" s="11">
        <f t="shared" si="491"/>
        <v>0</v>
      </c>
      <c r="P4533" s="11">
        <f t="shared" si="492"/>
        <v>1</v>
      </c>
      <c r="Q4533" s="11">
        <f t="shared" si="493"/>
        <v>0</v>
      </c>
      <c r="R4533" s="11">
        <f t="shared" si="494"/>
        <v>0</v>
      </c>
      <c r="S4533" s="11">
        <f t="shared" si="495"/>
        <v>0</v>
      </c>
      <c r="T4533" s="9">
        <f t="shared" si="496"/>
        <v>0</v>
      </c>
    </row>
    <row r="4534" spans="1:20" ht="15" customHeight="1" x14ac:dyDescent="0.75">
      <c r="A4534" s="10">
        <v>0</v>
      </c>
      <c r="B4534" s="11">
        <v>23600</v>
      </c>
      <c r="C4534" s="11">
        <v>140284</v>
      </c>
      <c r="D4534" s="11">
        <v>182591</v>
      </c>
      <c r="E4534" s="11">
        <v>21</v>
      </c>
      <c r="F4534" s="11">
        <v>0</v>
      </c>
      <c r="G4534" s="11">
        <v>0</v>
      </c>
      <c r="H4534" s="11">
        <v>224.94134672999999</v>
      </c>
      <c r="I4534" s="11">
        <v>0</v>
      </c>
      <c r="J4534" s="11">
        <v>24</v>
      </c>
      <c r="K4534" s="11">
        <v>41.871755798999999</v>
      </c>
      <c r="L4534" s="11" t="s">
        <v>20</v>
      </c>
      <c r="M4534" s="11" t="s">
        <v>18</v>
      </c>
      <c r="N4534" s="11">
        <f t="shared" si="490"/>
        <v>0</v>
      </c>
      <c r="O4534" s="11">
        <f t="shared" si="491"/>
        <v>0</v>
      </c>
      <c r="P4534" s="11">
        <f t="shared" si="492"/>
        <v>0</v>
      </c>
      <c r="Q4534" s="11">
        <f t="shared" si="493"/>
        <v>0</v>
      </c>
      <c r="R4534" s="11">
        <f t="shared" si="494"/>
        <v>0</v>
      </c>
      <c r="S4534" s="11">
        <f t="shared" si="495"/>
        <v>1</v>
      </c>
      <c r="T4534" s="9">
        <f t="shared" si="496"/>
        <v>0</v>
      </c>
    </row>
    <row r="4535" spans="1:20" ht="15" customHeight="1" x14ac:dyDescent="0.75">
      <c r="A4535" s="10">
        <v>0</v>
      </c>
      <c r="B4535" s="11">
        <v>23600</v>
      </c>
      <c r="C4535" s="11">
        <v>56023</v>
      </c>
      <c r="D4535" s="11">
        <v>83659</v>
      </c>
      <c r="E4535" s="11">
        <v>5</v>
      </c>
      <c r="F4535" s="11">
        <v>0</v>
      </c>
      <c r="G4535" s="11">
        <v>0</v>
      </c>
      <c r="H4535" s="11">
        <v>267.75553452999998</v>
      </c>
      <c r="I4535" s="11">
        <v>2</v>
      </c>
      <c r="J4535" s="11">
        <v>25</v>
      </c>
      <c r="K4535" s="11">
        <v>32.200781329000002</v>
      </c>
      <c r="L4535" s="11" t="s">
        <v>20</v>
      </c>
      <c r="M4535" s="11" t="s">
        <v>17</v>
      </c>
      <c r="N4535" s="11">
        <f t="shared" si="490"/>
        <v>0</v>
      </c>
      <c r="O4535" s="11">
        <f t="shared" si="491"/>
        <v>1</v>
      </c>
      <c r="P4535" s="11">
        <f t="shared" si="492"/>
        <v>0</v>
      </c>
      <c r="Q4535" s="11">
        <f t="shared" si="493"/>
        <v>0</v>
      </c>
      <c r="R4535" s="11">
        <f t="shared" si="494"/>
        <v>0</v>
      </c>
      <c r="S4535" s="11">
        <f t="shared" si="495"/>
        <v>0</v>
      </c>
      <c r="T4535" s="9">
        <f t="shared" si="496"/>
        <v>0</v>
      </c>
    </row>
    <row r="4536" spans="1:20" ht="15" customHeight="1" x14ac:dyDescent="0.75">
      <c r="A4536" s="10">
        <v>0</v>
      </c>
      <c r="B4536" s="11">
        <v>23700</v>
      </c>
      <c r="C4536" s="11">
        <v>76196</v>
      </c>
      <c r="D4536" s="11">
        <v>100929</v>
      </c>
      <c r="E4536" s="11">
        <v>17</v>
      </c>
      <c r="F4536" s="11">
        <v>0</v>
      </c>
      <c r="G4536" s="11">
        <v>0</v>
      </c>
      <c r="H4536" s="11">
        <v>180.73115396</v>
      </c>
      <c r="I4536" s="11">
        <v>1</v>
      </c>
      <c r="J4536" s="11">
        <v>13</v>
      </c>
      <c r="K4536" s="11">
        <v>41.526026449</v>
      </c>
      <c r="L4536" s="11" t="s">
        <v>20</v>
      </c>
      <c r="M4536" s="11" t="s">
        <v>14</v>
      </c>
      <c r="N4536" s="11">
        <f t="shared" si="490"/>
        <v>0</v>
      </c>
      <c r="O4536" s="11">
        <f t="shared" si="491"/>
        <v>0</v>
      </c>
      <c r="P4536" s="11">
        <f t="shared" si="492"/>
        <v>1</v>
      </c>
      <c r="Q4536" s="11">
        <f t="shared" si="493"/>
        <v>0</v>
      </c>
      <c r="R4536" s="11">
        <f t="shared" si="494"/>
        <v>0</v>
      </c>
      <c r="S4536" s="11">
        <f t="shared" si="495"/>
        <v>0</v>
      </c>
      <c r="T4536" s="9">
        <f t="shared" si="496"/>
        <v>0</v>
      </c>
    </row>
    <row r="4537" spans="1:20" ht="15" customHeight="1" x14ac:dyDescent="0.75">
      <c r="A4537" s="10">
        <v>0</v>
      </c>
      <c r="B4537" s="11">
        <v>23700</v>
      </c>
      <c r="C4537" s="11"/>
      <c r="D4537" s="11">
        <v>78878</v>
      </c>
      <c r="E4537" s="11">
        <v>4</v>
      </c>
      <c r="F4537" s="11">
        <v>0</v>
      </c>
      <c r="G4537" s="11">
        <v>0</v>
      </c>
      <c r="H4537" s="11">
        <v>408.18764615999999</v>
      </c>
      <c r="I4537" s="11">
        <v>0</v>
      </c>
      <c r="J4537" s="11">
        <v>23</v>
      </c>
      <c r="K4537" s="11">
        <v>24.200935825999998</v>
      </c>
      <c r="L4537" s="11" t="s">
        <v>20</v>
      </c>
      <c r="M4537" s="11" t="s">
        <v>16</v>
      </c>
      <c r="N4537" s="11">
        <f t="shared" si="490"/>
        <v>0</v>
      </c>
      <c r="O4537" s="11">
        <f t="shared" si="491"/>
        <v>0</v>
      </c>
      <c r="P4537" s="11">
        <f t="shared" si="492"/>
        <v>0</v>
      </c>
      <c r="Q4537" s="11">
        <f t="shared" si="493"/>
        <v>0</v>
      </c>
      <c r="R4537" s="11">
        <f t="shared" si="494"/>
        <v>1</v>
      </c>
      <c r="S4537" s="11">
        <f t="shared" si="495"/>
        <v>0</v>
      </c>
      <c r="T4537" s="9">
        <f t="shared" si="496"/>
        <v>0</v>
      </c>
    </row>
    <row r="4538" spans="1:20" ht="15" customHeight="1" x14ac:dyDescent="0.75">
      <c r="A4538" s="10">
        <v>0</v>
      </c>
      <c r="B4538" s="11">
        <v>23700</v>
      </c>
      <c r="C4538" s="11">
        <v>57553</v>
      </c>
      <c r="D4538" s="11">
        <v>101656</v>
      </c>
      <c r="E4538" s="11">
        <v>19</v>
      </c>
      <c r="F4538" s="11">
        <v>0</v>
      </c>
      <c r="G4538" s="11">
        <v>0</v>
      </c>
      <c r="H4538" s="11">
        <v>648.32849259</v>
      </c>
      <c r="I4538" s="11">
        <v>0</v>
      </c>
      <c r="J4538" s="11">
        <v>23</v>
      </c>
      <c r="K4538" s="11">
        <v>22.846478959999999</v>
      </c>
      <c r="L4538" s="11" t="s">
        <v>13</v>
      </c>
      <c r="M4538" s="11" t="s">
        <v>18</v>
      </c>
      <c r="N4538" s="11">
        <f t="shared" si="490"/>
        <v>1</v>
      </c>
      <c r="O4538" s="11">
        <f t="shared" si="491"/>
        <v>0</v>
      </c>
      <c r="P4538" s="11">
        <f t="shared" si="492"/>
        <v>0</v>
      </c>
      <c r="Q4538" s="11">
        <f t="shared" si="493"/>
        <v>0</v>
      </c>
      <c r="R4538" s="11">
        <f t="shared" si="494"/>
        <v>0</v>
      </c>
      <c r="S4538" s="11">
        <f t="shared" si="495"/>
        <v>1</v>
      </c>
      <c r="T4538" s="9">
        <f t="shared" si="496"/>
        <v>648.32849259</v>
      </c>
    </row>
    <row r="4539" spans="1:20" ht="15" customHeight="1" x14ac:dyDescent="0.75">
      <c r="A4539" s="10">
        <v>1</v>
      </c>
      <c r="B4539" s="11">
        <v>23700</v>
      </c>
      <c r="C4539" s="11">
        <v>43712</v>
      </c>
      <c r="D4539" s="11">
        <v>75191</v>
      </c>
      <c r="E4539" s="11">
        <v>6</v>
      </c>
      <c r="F4539" s="11">
        <v>0</v>
      </c>
      <c r="G4539" s="11">
        <v>0</v>
      </c>
      <c r="H4539" s="11">
        <v>50.717534833000002</v>
      </c>
      <c r="I4539" s="11">
        <v>2</v>
      </c>
      <c r="J4539" s="11">
        <v>18</v>
      </c>
      <c r="K4539" s="11">
        <v>37.10325125</v>
      </c>
      <c r="L4539" s="11" t="s">
        <v>20</v>
      </c>
      <c r="M4539" s="11" t="s">
        <v>15</v>
      </c>
      <c r="N4539" s="11">
        <f t="shared" si="490"/>
        <v>0</v>
      </c>
      <c r="O4539" s="11">
        <f t="shared" si="491"/>
        <v>0</v>
      </c>
      <c r="P4539" s="11">
        <f t="shared" si="492"/>
        <v>0</v>
      </c>
      <c r="Q4539" s="11">
        <f t="shared" si="493"/>
        <v>1</v>
      </c>
      <c r="R4539" s="11">
        <f t="shared" si="494"/>
        <v>0</v>
      </c>
      <c r="S4539" s="11">
        <f t="shared" si="495"/>
        <v>0</v>
      </c>
      <c r="T4539" s="9">
        <f t="shared" si="496"/>
        <v>0</v>
      </c>
    </row>
    <row r="4540" spans="1:20" ht="15" customHeight="1" x14ac:dyDescent="0.75">
      <c r="A4540" s="10">
        <v>0</v>
      </c>
      <c r="B4540" s="11">
        <v>23700</v>
      </c>
      <c r="C4540" s="11"/>
      <c r="D4540" s="11">
        <v>78812</v>
      </c>
      <c r="E4540" s="11">
        <v>4</v>
      </c>
      <c r="F4540" s="11">
        <v>0</v>
      </c>
      <c r="G4540" s="11">
        <v>0</v>
      </c>
      <c r="H4540" s="11">
        <v>412.02054673999999</v>
      </c>
      <c r="I4540" s="11">
        <v>0</v>
      </c>
      <c r="J4540" s="11">
        <v>24</v>
      </c>
      <c r="K4540" s="11">
        <v>25.637263088000001</v>
      </c>
      <c r="L4540" s="11" t="s">
        <v>20</v>
      </c>
      <c r="M4540" s="11" t="s">
        <v>16</v>
      </c>
      <c r="N4540" s="11">
        <f t="shared" si="490"/>
        <v>0</v>
      </c>
      <c r="O4540" s="11">
        <f t="shared" si="491"/>
        <v>0</v>
      </c>
      <c r="P4540" s="11">
        <f t="shared" si="492"/>
        <v>0</v>
      </c>
      <c r="Q4540" s="11">
        <f t="shared" si="493"/>
        <v>0</v>
      </c>
      <c r="R4540" s="11">
        <f t="shared" si="494"/>
        <v>1</v>
      </c>
      <c r="S4540" s="11">
        <f t="shared" si="495"/>
        <v>0</v>
      </c>
      <c r="T4540" s="9">
        <f t="shared" si="496"/>
        <v>0</v>
      </c>
    </row>
    <row r="4541" spans="1:20" ht="15" customHeight="1" x14ac:dyDescent="0.75">
      <c r="A4541" s="10">
        <v>0</v>
      </c>
      <c r="B4541" s="11">
        <v>23700</v>
      </c>
      <c r="C4541" s="11">
        <v>138632</v>
      </c>
      <c r="D4541" s="11">
        <v>186585</v>
      </c>
      <c r="E4541" s="11">
        <v>20</v>
      </c>
      <c r="F4541" s="11">
        <v>0</v>
      </c>
      <c r="G4541" s="11">
        <v>0</v>
      </c>
      <c r="H4541" s="11">
        <v>225.89772554999999</v>
      </c>
      <c r="I4541" s="11">
        <v>0</v>
      </c>
      <c r="J4541" s="11">
        <v>24</v>
      </c>
      <c r="K4541" s="11">
        <v>42.766829612000002</v>
      </c>
      <c r="L4541" s="11" t="s">
        <v>20</v>
      </c>
      <c r="M4541" s="11" t="s">
        <v>18</v>
      </c>
      <c r="N4541" s="11">
        <f t="shared" si="490"/>
        <v>0</v>
      </c>
      <c r="O4541" s="11">
        <f t="shared" si="491"/>
        <v>0</v>
      </c>
      <c r="P4541" s="11">
        <f t="shared" si="492"/>
        <v>0</v>
      </c>
      <c r="Q4541" s="11">
        <f t="shared" si="493"/>
        <v>0</v>
      </c>
      <c r="R4541" s="11">
        <f t="shared" si="494"/>
        <v>0</v>
      </c>
      <c r="S4541" s="11">
        <f t="shared" si="495"/>
        <v>1</v>
      </c>
      <c r="T4541" s="9">
        <f t="shared" si="496"/>
        <v>0</v>
      </c>
    </row>
    <row r="4542" spans="1:20" ht="15" customHeight="1" x14ac:dyDescent="0.75">
      <c r="A4542" s="10">
        <v>0</v>
      </c>
      <c r="B4542" s="11">
        <v>23700</v>
      </c>
      <c r="C4542" s="11">
        <v>144373</v>
      </c>
      <c r="D4542" s="11">
        <v>180927</v>
      </c>
      <c r="E4542" s="11">
        <v>5</v>
      </c>
      <c r="F4542" s="11"/>
      <c r="G4542" s="11"/>
      <c r="H4542" s="11">
        <v>175.81537537</v>
      </c>
      <c r="I4542" s="11">
        <v>5</v>
      </c>
      <c r="J4542" s="11">
        <v>43</v>
      </c>
      <c r="K4542" s="11">
        <v>40.315790028000002</v>
      </c>
      <c r="L4542" s="11" t="s">
        <v>20</v>
      </c>
      <c r="M4542" s="11" t="s">
        <v>18</v>
      </c>
      <c r="N4542" s="11">
        <f t="shared" si="490"/>
        <v>0</v>
      </c>
      <c r="O4542" s="11">
        <f t="shared" si="491"/>
        <v>0</v>
      </c>
      <c r="P4542" s="11">
        <f t="shared" si="492"/>
        <v>0</v>
      </c>
      <c r="Q4542" s="11">
        <f t="shared" si="493"/>
        <v>0</v>
      </c>
      <c r="R4542" s="11">
        <f t="shared" si="494"/>
        <v>0</v>
      </c>
      <c r="S4542" s="11">
        <f t="shared" si="495"/>
        <v>1</v>
      </c>
      <c r="T4542" s="9">
        <f t="shared" si="496"/>
        <v>0</v>
      </c>
    </row>
    <row r="4543" spans="1:20" ht="15" customHeight="1" x14ac:dyDescent="0.75">
      <c r="A4543" s="10">
        <v>0</v>
      </c>
      <c r="B4543" s="11">
        <v>23700</v>
      </c>
      <c r="C4543" s="11"/>
      <c r="D4543" s="11">
        <v>46665</v>
      </c>
      <c r="E4543" s="11"/>
      <c r="F4543" s="11"/>
      <c r="G4543" s="11"/>
      <c r="H4543" s="11">
        <v>85.128353795999999</v>
      </c>
      <c r="I4543" s="11"/>
      <c r="J4543" s="11">
        <v>12</v>
      </c>
      <c r="K4543" s="11">
        <v>24.991359418999998</v>
      </c>
      <c r="L4543" s="11" t="s">
        <v>20</v>
      </c>
      <c r="M4543" s="11" t="s">
        <v>14</v>
      </c>
      <c r="N4543" s="11">
        <f t="shared" si="490"/>
        <v>0</v>
      </c>
      <c r="O4543" s="11">
        <f t="shared" si="491"/>
        <v>0</v>
      </c>
      <c r="P4543" s="11">
        <f t="shared" si="492"/>
        <v>1</v>
      </c>
      <c r="Q4543" s="11">
        <f t="shared" si="493"/>
        <v>0</v>
      </c>
      <c r="R4543" s="11">
        <f t="shared" si="494"/>
        <v>0</v>
      </c>
      <c r="S4543" s="11">
        <f t="shared" si="495"/>
        <v>0</v>
      </c>
      <c r="T4543" s="9">
        <f t="shared" si="496"/>
        <v>0</v>
      </c>
    </row>
    <row r="4544" spans="1:20" ht="15" customHeight="1" x14ac:dyDescent="0.75">
      <c r="A4544" s="10">
        <v>0</v>
      </c>
      <c r="B4544" s="11">
        <v>23700</v>
      </c>
      <c r="C4544" s="11">
        <v>46910</v>
      </c>
      <c r="D4544" s="11">
        <v>75136</v>
      </c>
      <c r="E4544" s="11">
        <v>10</v>
      </c>
      <c r="F4544" s="11">
        <v>0</v>
      </c>
      <c r="G4544" s="11">
        <v>0</v>
      </c>
      <c r="H4544" s="11">
        <v>119.23120437999999</v>
      </c>
      <c r="I4544" s="11">
        <v>1</v>
      </c>
      <c r="J4544" s="11">
        <v>19</v>
      </c>
      <c r="K4544" s="11">
        <v>43.829588004000001</v>
      </c>
      <c r="L4544" s="11" t="s">
        <v>20</v>
      </c>
      <c r="M4544" s="11" t="s">
        <v>14</v>
      </c>
      <c r="N4544" s="11">
        <f t="shared" si="490"/>
        <v>0</v>
      </c>
      <c r="O4544" s="11">
        <f t="shared" si="491"/>
        <v>0</v>
      </c>
      <c r="P4544" s="11">
        <f t="shared" si="492"/>
        <v>1</v>
      </c>
      <c r="Q4544" s="11">
        <f t="shared" si="493"/>
        <v>0</v>
      </c>
      <c r="R4544" s="11">
        <f t="shared" si="494"/>
        <v>0</v>
      </c>
      <c r="S4544" s="11">
        <f t="shared" si="495"/>
        <v>0</v>
      </c>
      <c r="T4544" s="9">
        <f t="shared" si="496"/>
        <v>0</v>
      </c>
    </row>
    <row r="4545" spans="1:20" ht="15" customHeight="1" x14ac:dyDescent="0.75">
      <c r="A4545" s="10">
        <v>0</v>
      </c>
      <c r="B4545" s="11">
        <v>23700</v>
      </c>
      <c r="C4545" s="11">
        <v>93734</v>
      </c>
      <c r="D4545" s="11">
        <v>98099</v>
      </c>
      <c r="E4545" s="11">
        <v>8</v>
      </c>
      <c r="F4545" s="11"/>
      <c r="G4545" s="11"/>
      <c r="H4545" s="11"/>
      <c r="I4545" s="11"/>
      <c r="J4545" s="11"/>
      <c r="K4545" s="11">
        <v>30.020087994000001</v>
      </c>
      <c r="L4545" s="11" t="s">
        <v>13</v>
      </c>
      <c r="M4545" s="11"/>
      <c r="N4545" s="11">
        <f t="shared" si="490"/>
        <v>1</v>
      </c>
      <c r="O4545" s="11">
        <f t="shared" si="491"/>
        <v>0</v>
      </c>
      <c r="P4545" s="11">
        <f t="shared" si="492"/>
        <v>0</v>
      </c>
      <c r="Q4545" s="11">
        <f t="shared" si="493"/>
        <v>0</v>
      </c>
      <c r="R4545" s="11">
        <f t="shared" si="494"/>
        <v>0</v>
      </c>
      <c r="S4545" s="11">
        <f t="shared" si="495"/>
        <v>0</v>
      </c>
      <c r="T4545" s="9">
        <f t="shared" si="496"/>
        <v>0</v>
      </c>
    </row>
    <row r="4546" spans="1:20" ht="15" customHeight="1" x14ac:dyDescent="0.75">
      <c r="A4546" s="10">
        <v>0</v>
      </c>
      <c r="B4546" s="11">
        <v>23700</v>
      </c>
      <c r="C4546" s="11">
        <v>62949</v>
      </c>
      <c r="D4546" s="11">
        <v>99295</v>
      </c>
      <c r="E4546" s="11">
        <v>15</v>
      </c>
      <c r="F4546" s="11">
        <v>0</v>
      </c>
      <c r="G4546" s="11">
        <v>0</v>
      </c>
      <c r="H4546" s="11">
        <v>145.35528027000001</v>
      </c>
      <c r="I4546" s="11">
        <v>0</v>
      </c>
      <c r="J4546" s="11">
        <v>14</v>
      </c>
      <c r="K4546" s="11">
        <v>36.032760291999999</v>
      </c>
      <c r="L4546" s="11" t="s">
        <v>13</v>
      </c>
      <c r="M4546" s="11" t="s">
        <v>15</v>
      </c>
      <c r="N4546" s="11">
        <f t="shared" si="490"/>
        <v>1</v>
      </c>
      <c r="O4546" s="11">
        <f t="shared" si="491"/>
        <v>0</v>
      </c>
      <c r="P4546" s="11">
        <f t="shared" si="492"/>
        <v>0</v>
      </c>
      <c r="Q4546" s="11">
        <f t="shared" si="493"/>
        <v>1</v>
      </c>
      <c r="R4546" s="11">
        <f t="shared" si="494"/>
        <v>0</v>
      </c>
      <c r="S4546" s="11">
        <f t="shared" si="495"/>
        <v>0</v>
      </c>
      <c r="T4546" s="9">
        <f t="shared" si="496"/>
        <v>145.35528027000001</v>
      </c>
    </row>
    <row r="4547" spans="1:20" ht="15" customHeight="1" x14ac:dyDescent="0.75">
      <c r="A4547" s="10">
        <v>1</v>
      </c>
      <c r="B4547" s="11">
        <v>23700</v>
      </c>
      <c r="C4547" s="11">
        <v>76000</v>
      </c>
      <c r="D4547" s="11">
        <v>106000</v>
      </c>
      <c r="E4547" s="11">
        <v>2.6</v>
      </c>
      <c r="F4547" s="11">
        <v>1</v>
      </c>
      <c r="G4547" s="11">
        <v>0</v>
      </c>
      <c r="H4547" s="11">
        <v>138.96666667</v>
      </c>
      <c r="I4547" s="11">
        <v>2</v>
      </c>
      <c r="J4547" s="11">
        <v>38</v>
      </c>
      <c r="K4547" s="11"/>
      <c r="L4547" s="11" t="s">
        <v>20</v>
      </c>
      <c r="M4547" s="11" t="s">
        <v>16</v>
      </c>
      <c r="N4547" s="11">
        <f t="shared" ref="N4547:N4610" si="497">IF(L4547="HomeImp",1,0)</f>
        <v>0</v>
      </c>
      <c r="O4547" s="11">
        <f t="shared" ref="O4547:O4610" si="498">IF(M4547="Mgr",1,0)</f>
        <v>0</v>
      </c>
      <c r="P4547" s="11">
        <f t="shared" ref="P4547:P4610" si="499">IF(M4547="Other",1,0)</f>
        <v>0</v>
      </c>
      <c r="Q4547" s="11">
        <f t="shared" ref="Q4547:Q4610" si="500">IF(M4547="Office",1,0)</f>
        <v>0</v>
      </c>
      <c r="R4547" s="11">
        <f t="shared" ref="R4547:R4610" si="501">IF(M4547="Sales",1,0)</f>
        <v>1</v>
      </c>
      <c r="S4547" s="11">
        <f t="shared" ref="S4547:S4610" si="502">IF(M4547="ProfExe",1,0)</f>
        <v>0</v>
      </c>
      <c r="T4547" s="9">
        <f t="shared" ref="T4547:T4610" si="503">H4547*N4547</f>
        <v>0</v>
      </c>
    </row>
    <row r="4548" spans="1:20" ht="15" customHeight="1" x14ac:dyDescent="0.75">
      <c r="A4548" s="10">
        <v>0</v>
      </c>
      <c r="B4548" s="11">
        <v>23700</v>
      </c>
      <c r="C4548" s="11">
        <v>82983</v>
      </c>
      <c r="D4548" s="11">
        <v>106877</v>
      </c>
      <c r="E4548" s="11"/>
      <c r="F4548" s="11">
        <v>0</v>
      </c>
      <c r="G4548" s="11">
        <v>0</v>
      </c>
      <c r="H4548" s="11">
        <v>177.01767441999999</v>
      </c>
      <c r="I4548" s="11">
        <v>2</v>
      </c>
      <c r="J4548" s="11">
        <v>24</v>
      </c>
      <c r="K4548" s="11">
        <v>40.995208218000002</v>
      </c>
      <c r="L4548" s="11" t="s">
        <v>20</v>
      </c>
      <c r="M4548" s="11" t="s">
        <v>14</v>
      </c>
      <c r="N4548" s="11">
        <f t="shared" si="497"/>
        <v>0</v>
      </c>
      <c r="O4548" s="11">
        <f t="shared" si="498"/>
        <v>0</v>
      </c>
      <c r="P4548" s="11">
        <f t="shared" si="499"/>
        <v>1</v>
      </c>
      <c r="Q4548" s="11">
        <f t="shared" si="500"/>
        <v>0</v>
      </c>
      <c r="R4548" s="11">
        <f t="shared" si="501"/>
        <v>0</v>
      </c>
      <c r="S4548" s="11">
        <f t="shared" si="502"/>
        <v>0</v>
      </c>
      <c r="T4548" s="9">
        <f t="shared" si="503"/>
        <v>0</v>
      </c>
    </row>
    <row r="4549" spans="1:20" ht="15" customHeight="1" x14ac:dyDescent="0.75">
      <c r="A4549" s="10">
        <v>0</v>
      </c>
      <c r="B4549" s="11">
        <v>23700</v>
      </c>
      <c r="C4549" s="11">
        <v>87141</v>
      </c>
      <c r="D4549" s="11">
        <v>140428</v>
      </c>
      <c r="E4549" s="11">
        <v>22</v>
      </c>
      <c r="F4549" s="11">
        <v>1</v>
      </c>
      <c r="G4549" s="11">
        <v>0</v>
      </c>
      <c r="H4549" s="11">
        <v>169.28363143000001</v>
      </c>
      <c r="I4549" s="11">
        <v>1</v>
      </c>
      <c r="J4549" s="11">
        <v>25</v>
      </c>
      <c r="K4549" s="11">
        <v>40.980615645</v>
      </c>
      <c r="L4549" s="11" t="s">
        <v>20</v>
      </c>
      <c r="M4549" s="11" t="s">
        <v>18</v>
      </c>
      <c r="N4549" s="11">
        <f t="shared" si="497"/>
        <v>0</v>
      </c>
      <c r="O4549" s="11">
        <f t="shared" si="498"/>
        <v>0</v>
      </c>
      <c r="P4549" s="11">
        <f t="shared" si="499"/>
        <v>0</v>
      </c>
      <c r="Q4549" s="11">
        <f t="shared" si="500"/>
        <v>0</v>
      </c>
      <c r="R4549" s="11">
        <f t="shared" si="501"/>
        <v>0</v>
      </c>
      <c r="S4549" s="11">
        <f t="shared" si="502"/>
        <v>1</v>
      </c>
      <c r="T4549" s="9">
        <f t="shared" si="503"/>
        <v>0</v>
      </c>
    </row>
    <row r="4550" spans="1:20" ht="15" customHeight="1" x14ac:dyDescent="0.75">
      <c r="A4550" s="10">
        <v>0</v>
      </c>
      <c r="B4550" s="11">
        <v>23700</v>
      </c>
      <c r="C4550" s="11">
        <v>104752</v>
      </c>
      <c r="D4550" s="11">
        <v>143913</v>
      </c>
      <c r="E4550" s="11"/>
      <c r="F4550" s="11"/>
      <c r="G4550" s="11"/>
      <c r="H4550" s="11"/>
      <c r="I4550" s="11"/>
      <c r="J4550" s="11"/>
      <c r="K4550" s="11">
        <v>36.761014189000001</v>
      </c>
      <c r="L4550" s="11" t="s">
        <v>13</v>
      </c>
      <c r="M4550" s="11"/>
      <c r="N4550" s="11">
        <f t="shared" si="497"/>
        <v>1</v>
      </c>
      <c r="O4550" s="11">
        <f t="shared" si="498"/>
        <v>0</v>
      </c>
      <c r="P4550" s="11">
        <f t="shared" si="499"/>
        <v>0</v>
      </c>
      <c r="Q4550" s="11">
        <f t="shared" si="500"/>
        <v>0</v>
      </c>
      <c r="R4550" s="11">
        <f t="shared" si="501"/>
        <v>0</v>
      </c>
      <c r="S4550" s="11">
        <f t="shared" si="502"/>
        <v>0</v>
      </c>
      <c r="T4550" s="9">
        <f t="shared" si="503"/>
        <v>0</v>
      </c>
    </row>
    <row r="4551" spans="1:20" ht="15" customHeight="1" x14ac:dyDescent="0.75">
      <c r="A4551" s="10">
        <v>0</v>
      </c>
      <c r="B4551" s="11">
        <v>23700</v>
      </c>
      <c r="C4551" s="11">
        <v>18825</v>
      </c>
      <c r="D4551" s="11">
        <v>55549</v>
      </c>
      <c r="E4551" s="11">
        <v>26</v>
      </c>
      <c r="F4551" s="11">
        <v>0</v>
      </c>
      <c r="G4551" s="11">
        <v>1</v>
      </c>
      <c r="H4551" s="11">
        <v>203.8609299</v>
      </c>
      <c r="I4551" s="11">
        <v>0</v>
      </c>
      <c r="J4551" s="11">
        <v>25</v>
      </c>
      <c r="K4551" s="11">
        <v>26.629077386999999</v>
      </c>
      <c r="L4551" s="11" t="s">
        <v>20</v>
      </c>
      <c r="M4551" s="11" t="s">
        <v>14</v>
      </c>
      <c r="N4551" s="11">
        <f t="shared" si="497"/>
        <v>0</v>
      </c>
      <c r="O4551" s="11">
        <f t="shared" si="498"/>
        <v>0</v>
      </c>
      <c r="P4551" s="11">
        <f t="shared" si="499"/>
        <v>1</v>
      </c>
      <c r="Q4551" s="11">
        <f t="shared" si="500"/>
        <v>0</v>
      </c>
      <c r="R4551" s="11">
        <f t="shared" si="501"/>
        <v>0</v>
      </c>
      <c r="S4551" s="11">
        <f t="shared" si="502"/>
        <v>0</v>
      </c>
      <c r="T4551" s="9">
        <f t="shared" si="503"/>
        <v>0</v>
      </c>
    </row>
    <row r="4552" spans="1:20" ht="15" customHeight="1" x14ac:dyDescent="0.75">
      <c r="A4552" s="10">
        <v>0</v>
      </c>
      <c r="B4552" s="11">
        <v>23700</v>
      </c>
      <c r="C4552" s="11">
        <v>58068</v>
      </c>
      <c r="D4552" s="11">
        <v>97948</v>
      </c>
      <c r="E4552" s="11">
        <v>1</v>
      </c>
      <c r="F4552" s="11">
        <v>0</v>
      </c>
      <c r="G4552" s="11">
        <v>0</v>
      </c>
      <c r="H4552" s="11">
        <v>160.05823641999999</v>
      </c>
      <c r="I4552" s="11">
        <v>1</v>
      </c>
      <c r="J4552" s="11">
        <v>21</v>
      </c>
      <c r="K4552" s="11">
        <v>34.355460774999997</v>
      </c>
      <c r="L4552" s="11" t="s">
        <v>20</v>
      </c>
      <c r="M4552" s="11" t="s">
        <v>15</v>
      </c>
      <c r="N4552" s="11">
        <f t="shared" si="497"/>
        <v>0</v>
      </c>
      <c r="O4552" s="11">
        <f t="shared" si="498"/>
        <v>0</v>
      </c>
      <c r="P4552" s="11">
        <f t="shared" si="499"/>
        <v>0</v>
      </c>
      <c r="Q4552" s="11">
        <f t="shared" si="500"/>
        <v>1</v>
      </c>
      <c r="R4552" s="11">
        <f t="shared" si="501"/>
        <v>0</v>
      </c>
      <c r="S4552" s="11">
        <f t="shared" si="502"/>
        <v>0</v>
      </c>
      <c r="T4552" s="9">
        <f t="shared" si="503"/>
        <v>0</v>
      </c>
    </row>
    <row r="4553" spans="1:20" ht="15" customHeight="1" x14ac:dyDescent="0.75">
      <c r="A4553" s="10">
        <v>0</v>
      </c>
      <c r="B4553" s="11">
        <v>23800</v>
      </c>
      <c r="C4553" s="11">
        <v>74390</v>
      </c>
      <c r="D4553" s="11">
        <v>186176</v>
      </c>
      <c r="E4553" s="11">
        <v>10</v>
      </c>
      <c r="F4553" s="11">
        <v>0</v>
      </c>
      <c r="G4553" s="11">
        <v>0</v>
      </c>
      <c r="H4553" s="11">
        <v>363.14019166000003</v>
      </c>
      <c r="I4553" s="11">
        <v>1</v>
      </c>
      <c r="J4553" s="11">
        <v>16</v>
      </c>
      <c r="K4553" s="11">
        <v>30.27099531</v>
      </c>
      <c r="L4553" s="11"/>
      <c r="M4553" s="11" t="s">
        <v>14</v>
      </c>
      <c r="N4553" s="11">
        <f t="shared" si="497"/>
        <v>0</v>
      </c>
      <c r="O4553" s="11">
        <f t="shared" si="498"/>
        <v>0</v>
      </c>
      <c r="P4553" s="11">
        <f t="shared" si="499"/>
        <v>1</v>
      </c>
      <c r="Q4553" s="11">
        <f t="shared" si="500"/>
        <v>0</v>
      </c>
      <c r="R4553" s="11">
        <f t="shared" si="501"/>
        <v>0</v>
      </c>
      <c r="S4553" s="11">
        <f t="shared" si="502"/>
        <v>0</v>
      </c>
      <c r="T4553" s="9">
        <f t="shared" si="503"/>
        <v>0</v>
      </c>
    </row>
    <row r="4554" spans="1:20" ht="15" customHeight="1" x14ac:dyDescent="0.75">
      <c r="A4554" s="10">
        <v>0</v>
      </c>
      <c r="B4554" s="11">
        <v>23800</v>
      </c>
      <c r="C4554" s="11"/>
      <c r="D4554" s="11">
        <v>71798</v>
      </c>
      <c r="E4554" s="11">
        <v>6</v>
      </c>
      <c r="F4554" s="11">
        <v>0</v>
      </c>
      <c r="G4554" s="11">
        <v>0</v>
      </c>
      <c r="H4554" s="11">
        <v>119.71195475</v>
      </c>
      <c r="I4554" s="11">
        <v>2</v>
      </c>
      <c r="J4554" s="11">
        <v>5</v>
      </c>
      <c r="K4554" s="11">
        <v>19.624527790999998</v>
      </c>
      <c r="L4554" s="11" t="s">
        <v>13</v>
      </c>
      <c r="M4554" s="11" t="s">
        <v>15</v>
      </c>
      <c r="N4554" s="11">
        <f t="shared" si="497"/>
        <v>1</v>
      </c>
      <c r="O4554" s="11">
        <f t="shared" si="498"/>
        <v>0</v>
      </c>
      <c r="P4554" s="11">
        <f t="shared" si="499"/>
        <v>0</v>
      </c>
      <c r="Q4554" s="11">
        <f t="shared" si="500"/>
        <v>1</v>
      </c>
      <c r="R4554" s="11">
        <f t="shared" si="501"/>
        <v>0</v>
      </c>
      <c r="S4554" s="11">
        <f t="shared" si="502"/>
        <v>0</v>
      </c>
      <c r="T4554" s="9">
        <f t="shared" si="503"/>
        <v>119.71195475</v>
      </c>
    </row>
    <row r="4555" spans="1:20" ht="15" customHeight="1" x14ac:dyDescent="0.75">
      <c r="A4555" s="10">
        <v>0</v>
      </c>
      <c r="B4555" s="11">
        <v>23800</v>
      </c>
      <c r="C4555" s="11">
        <v>76390</v>
      </c>
      <c r="D4555" s="11">
        <v>110315</v>
      </c>
      <c r="E4555" s="11">
        <v>7</v>
      </c>
      <c r="F4555" s="11">
        <v>0</v>
      </c>
      <c r="G4555" s="11">
        <v>0</v>
      </c>
      <c r="H4555" s="11">
        <v>275.95535624000001</v>
      </c>
      <c r="I4555" s="11">
        <v>2</v>
      </c>
      <c r="J4555" s="11">
        <v>29</v>
      </c>
      <c r="K4555" s="11">
        <v>29.713601037</v>
      </c>
      <c r="L4555" s="11" t="s">
        <v>20</v>
      </c>
      <c r="M4555" s="11" t="s">
        <v>17</v>
      </c>
      <c r="N4555" s="11">
        <f t="shared" si="497"/>
        <v>0</v>
      </c>
      <c r="O4555" s="11">
        <f t="shared" si="498"/>
        <v>1</v>
      </c>
      <c r="P4555" s="11">
        <f t="shared" si="499"/>
        <v>0</v>
      </c>
      <c r="Q4555" s="11">
        <f t="shared" si="500"/>
        <v>0</v>
      </c>
      <c r="R4555" s="11">
        <f t="shared" si="501"/>
        <v>0</v>
      </c>
      <c r="S4555" s="11">
        <f t="shared" si="502"/>
        <v>0</v>
      </c>
      <c r="T4555" s="9">
        <f t="shared" si="503"/>
        <v>0</v>
      </c>
    </row>
    <row r="4556" spans="1:20" ht="15" customHeight="1" x14ac:dyDescent="0.75">
      <c r="A4556" s="10">
        <v>0</v>
      </c>
      <c r="B4556" s="11">
        <v>23800</v>
      </c>
      <c r="C4556" s="11">
        <v>45279</v>
      </c>
      <c r="D4556" s="11">
        <v>68939</v>
      </c>
      <c r="E4556" s="11">
        <v>6</v>
      </c>
      <c r="F4556" s="11">
        <v>0</v>
      </c>
      <c r="G4556" s="11">
        <v>0</v>
      </c>
      <c r="H4556" s="11">
        <v>77.228821947</v>
      </c>
      <c r="I4556" s="11">
        <v>1</v>
      </c>
      <c r="J4556" s="11">
        <v>19</v>
      </c>
      <c r="K4556" s="11">
        <v>35.521487299999997</v>
      </c>
      <c r="L4556" s="11" t="s">
        <v>20</v>
      </c>
      <c r="M4556" s="11" t="s">
        <v>14</v>
      </c>
      <c r="N4556" s="11">
        <f t="shared" si="497"/>
        <v>0</v>
      </c>
      <c r="O4556" s="11">
        <f t="shared" si="498"/>
        <v>0</v>
      </c>
      <c r="P4556" s="11">
        <f t="shared" si="499"/>
        <v>1</v>
      </c>
      <c r="Q4556" s="11">
        <f t="shared" si="500"/>
        <v>0</v>
      </c>
      <c r="R4556" s="11">
        <f t="shared" si="501"/>
        <v>0</v>
      </c>
      <c r="S4556" s="11">
        <f t="shared" si="502"/>
        <v>0</v>
      </c>
      <c r="T4556" s="9">
        <f t="shared" si="503"/>
        <v>0</v>
      </c>
    </row>
    <row r="4557" spans="1:20" ht="15" customHeight="1" x14ac:dyDescent="0.75">
      <c r="A4557" s="10">
        <v>1</v>
      </c>
      <c r="B4557" s="11">
        <v>23800</v>
      </c>
      <c r="C4557" s="11">
        <v>19612</v>
      </c>
      <c r="D4557" s="11">
        <v>77300</v>
      </c>
      <c r="E4557" s="11">
        <v>15</v>
      </c>
      <c r="F4557" s="11">
        <v>0</v>
      </c>
      <c r="G4557" s="11">
        <v>6</v>
      </c>
      <c r="H4557" s="11">
        <v>173.46666667</v>
      </c>
      <c r="I4557" s="11">
        <v>0</v>
      </c>
      <c r="J4557" s="11">
        <v>19</v>
      </c>
      <c r="K4557" s="11"/>
      <c r="L4557" s="11" t="s">
        <v>20</v>
      </c>
      <c r="M4557" s="11" t="s">
        <v>18</v>
      </c>
      <c r="N4557" s="11">
        <f t="shared" si="497"/>
        <v>0</v>
      </c>
      <c r="O4557" s="11">
        <f t="shared" si="498"/>
        <v>0</v>
      </c>
      <c r="P4557" s="11">
        <f t="shared" si="499"/>
        <v>0</v>
      </c>
      <c r="Q4557" s="11">
        <f t="shared" si="500"/>
        <v>0</v>
      </c>
      <c r="R4557" s="11">
        <f t="shared" si="501"/>
        <v>0</v>
      </c>
      <c r="S4557" s="11">
        <f t="shared" si="502"/>
        <v>1</v>
      </c>
      <c r="T4557" s="9">
        <f t="shared" si="503"/>
        <v>0</v>
      </c>
    </row>
    <row r="4558" spans="1:20" ht="15" customHeight="1" x14ac:dyDescent="0.75">
      <c r="A4558" s="10">
        <v>0</v>
      </c>
      <c r="B4558" s="11">
        <v>23800</v>
      </c>
      <c r="C4558" s="11">
        <v>188250</v>
      </c>
      <c r="D4558" s="11">
        <v>233800</v>
      </c>
      <c r="E4558" s="11">
        <v>2</v>
      </c>
      <c r="F4558" s="11">
        <v>0</v>
      </c>
      <c r="G4558" s="11">
        <v>0</v>
      </c>
      <c r="H4558" s="11">
        <v>307.57275263000002</v>
      </c>
      <c r="I4558" s="11">
        <v>1</v>
      </c>
      <c r="J4558" s="11">
        <v>27</v>
      </c>
      <c r="K4558" s="11">
        <v>36.690724402999997</v>
      </c>
      <c r="L4558" s="11" t="s">
        <v>20</v>
      </c>
      <c r="M4558" s="11" t="s">
        <v>18</v>
      </c>
      <c r="N4558" s="11">
        <f t="shared" si="497"/>
        <v>0</v>
      </c>
      <c r="O4558" s="11">
        <f t="shared" si="498"/>
        <v>0</v>
      </c>
      <c r="P4558" s="11">
        <f t="shared" si="499"/>
        <v>0</v>
      </c>
      <c r="Q4558" s="11">
        <f t="shared" si="500"/>
        <v>0</v>
      </c>
      <c r="R4558" s="11">
        <f t="shared" si="501"/>
        <v>0</v>
      </c>
      <c r="S4558" s="11">
        <f t="shared" si="502"/>
        <v>1</v>
      </c>
      <c r="T4558" s="9">
        <f t="shared" si="503"/>
        <v>0</v>
      </c>
    </row>
    <row r="4559" spans="1:20" ht="15" customHeight="1" x14ac:dyDescent="0.75">
      <c r="A4559" s="10">
        <v>1</v>
      </c>
      <c r="B4559" s="11">
        <v>23800</v>
      </c>
      <c r="C4559" s="11">
        <v>55753</v>
      </c>
      <c r="D4559" s="11">
        <v>87971</v>
      </c>
      <c r="E4559" s="11">
        <v>1</v>
      </c>
      <c r="F4559" s="11">
        <v>0</v>
      </c>
      <c r="G4559" s="11">
        <v>0</v>
      </c>
      <c r="H4559" s="11">
        <v>56.667099395000001</v>
      </c>
      <c r="I4559" s="11">
        <v>0</v>
      </c>
      <c r="J4559" s="11">
        <v>13</v>
      </c>
      <c r="K4559" s="11">
        <v>64.775727756999999</v>
      </c>
      <c r="L4559" s="11" t="s">
        <v>13</v>
      </c>
      <c r="M4559" s="11" t="s">
        <v>14</v>
      </c>
      <c r="N4559" s="11">
        <f t="shared" si="497"/>
        <v>1</v>
      </c>
      <c r="O4559" s="11">
        <f t="shared" si="498"/>
        <v>0</v>
      </c>
      <c r="P4559" s="11">
        <f t="shared" si="499"/>
        <v>1</v>
      </c>
      <c r="Q4559" s="11">
        <f t="shared" si="500"/>
        <v>0</v>
      </c>
      <c r="R4559" s="11">
        <f t="shared" si="501"/>
        <v>0</v>
      </c>
      <c r="S4559" s="11">
        <f t="shared" si="502"/>
        <v>0</v>
      </c>
      <c r="T4559" s="9">
        <f t="shared" si="503"/>
        <v>56.667099395000001</v>
      </c>
    </row>
    <row r="4560" spans="1:20" ht="15" customHeight="1" x14ac:dyDescent="0.75">
      <c r="A4560" s="10">
        <v>1</v>
      </c>
      <c r="B4560" s="11">
        <v>23800</v>
      </c>
      <c r="C4560" s="11">
        <v>9124</v>
      </c>
      <c r="D4560" s="11">
        <v>41900</v>
      </c>
      <c r="E4560" s="11">
        <v>28</v>
      </c>
      <c r="F4560" s="11">
        <v>0</v>
      </c>
      <c r="G4560" s="11">
        <v>2</v>
      </c>
      <c r="H4560" s="11">
        <v>120.73333332999999</v>
      </c>
      <c r="I4560" s="11">
        <v>1</v>
      </c>
      <c r="J4560" s="11">
        <v>16</v>
      </c>
      <c r="K4560" s="11"/>
      <c r="L4560" s="11" t="s">
        <v>20</v>
      </c>
      <c r="M4560" s="11" t="s">
        <v>14</v>
      </c>
      <c r="N4560" s="11">
        <f t="shared" si="497"/>
        <v>0</v>
      </c>
      <c r="O4560" s="11">
        <f t="shared" si="498"/>
        <v>0</v>
      </c>
      <c r="P4560" s="11">
        <f t="shared" si="499"/>
        <v>1</v>
      </c>
      <c r="Q4560" s="11">
        <f t="shared" si="500"/>
        <v>0</v>
      </c>
      <c r="R4560" s="11">
        <f t="shared" si="501"/>
        <v>0</v>
      </c>
      <c r="S4560" s="11">
        <f t="shared" si="502"/>
        <v>0</v>
      </c>
      <c r="T4560" s="9">
        <f t="shared" si="503"/>
        <v>0</v>
      </c>
    </row>
    <row r="4561" spans="1:20" ht="15" customHeight="1" x14ac:dyDescent="0.75">
      <c r="A4561" s="10">
        <v>0</v>
      </c>
      <c r="B4561" s="11">
        <v>23800</v>
      </c>
      <c r="C4561" s="11">
        <v>46884</v>
      </c>
      <c r="D4561" s="11">
        <v>68142</v>
      </c>
      <c r="E4561" s="11">
        <v>8</v>
      </c>
      <c r="F4561" s="11">
        <v>0</v>
      </c>
      <c r="G4561" s="11">
        <v>0</v>
      </c>
      <c r="H4561" s="11">
        <v>59.405775058000003</v>
      </c>
      <c r="I4561" s="11">
        <v>1</v>
      </c>
      <c r="J4561" s="11">
        <v>18</v>
      </c>
      <c r="K4561" s="11">
        <v>35.696636224999999</v>
      </c>
      <c r="L4561" s="11" t="s">
        <v>20</v>
      </c>
      <c r="M4561" s="11" t="s">
        <v>14</v>
      </c>
      <c r="N4561" s="11">
        <f t="shared" si="497"/>
        <v>0</v>
      </c>
      <c r="O4561" s="11">
        <f t="shared" si="498"/>
        <v>0</v>
      </c>
      <c r="P4561" s="11">
        <f t="shared" si="499"/>
        <v>1</v>
      </c>
      <c r="Q4561" s="11">
        <f t="shared" si="500"/>
        <v>0</v>
      </c>
      <c r="R4561" s="11">
        <f t="shared" si="501"/>
        <v>0</v>
      </c>
      <c r="S4561" s="11">
        <f t="shared" si="502"/>
        <v>0</v>
      </c>
      <c r="T4561" s="9">
        <f t="shared" si="503"/>
        <v>0</v>
      </c>
    </row>
    <row r="4562" spans="1:20" ht="15" customHeight="1" x14ac:dyDescent="0.75">
      <c r="A4562" s="10">
        <v>0</v>
      </c>
      <c r="B4562" s="11">
        <v>23800</v>
      </c>
      <c r="C4562" s="11"/>
      <c r="D4562" s="11">
        <v>55669</v>
      </c>
      <c r="E4562" s="11"/>
      <c r="F4562" s="11">
        <v>0</v>
      </c>
      <c r="G4562" s="11">
        <v>1</v>
      </c>
      <c r="H4562" s="11">
        <v>308.42512577999997</v>
      </c>
      <c r="I4562" s="11">
        <v>0</v>
      </c>
      <c r="J4562" s="11">
        <v>18</v>
      </c>
      <c r="K4562" s="11">
        <v>37.654075235000001</v>
      </c>
      <c r="L4562" s="11" t="s">
        <v>20</v>
      </c>
      <c r="M4562" s="11" t="s">
        <v>14</v>
      </c>
      <c r="N4562" s="11">
        <f t="shared" si="497"/>
        <v>0</v>
      </c>
      <c r="O4562" s="11">
        <f t="shared" si="498"/>
        <v>0</v>
      </c>
      <c r="P4562" s="11">
        <f t="shared" si="499"/>
        <v>1</v>
      </c>
      <c r="Q4562" s="11">
        <f t="shared" si="500"/>
        <v>0</v>
      </c>
      <c r="R4562" s="11">
        <f t="shared" si="501"/>
        <v>0</v>
      </c>
      <c r="S4562" s="11">
        <f t="shared" si="502"/>
        <v>0</v>
      </c>
      <c r="T4562" s="9">
        <f t="shared" si="503"/>
        <v>0</v>
      </c>
    </row>
    <row r="4563" spans="1:20" ht="15" customHeight="1" x14ac:dyDescent="0.75">
      <c r="A4563" s="10">
        <v>0</v>
      </c>
      <c r="B4563" s="11">
        <v>23800</v>
      </c>
      <c r="C4563" s="11">
        <v>101536</v>
      </c>
      <c r="D4563" s="11">
        <v>147601</v>
      </c>
      <c r="E4563" s="11">
        <v>10</v>
      </c>
      <c r="F4563" s="11">
        <v>0</v>
      </c>
      <c r="G4563" s="11">
        <v>0</v>
      </c>
      <c r="H4563" s="11">
        <v>161.25574183000001</v>
      </c>
      <c r="I4563" s="11">
        <v>1</v>
      </c>
      <c r="J4563" s="11">
        <v>23</v>
      </c>
      <c r="K4563" s="11">
        <v>32.719421240999999</v>
      </c>
      <c r="L4563" s="11" t="s">
        <v>13</v>
      </c>
      <c r="M4563" s="11" t="s">
        <v>18</v>
      </c>
      <c r="N4563" s="11">
        <f t="shared" si="497"/>
        <v>1</v>
      </c>
      <c r="O4563" s="11">
        <f t="shared" si="498"/>
        <v>0</v>
      </c>
      <c r="P4563" s="11">
        <f t="shared" si="499"/>
        <v>0</v>
      </c>
      <c r="Q4563" s="11">
        <f t="shared" si="500"/>
        <v>0</v>
      </c>
      <c r="R4563" s="11">
        <f t="shared" si="501"/>
        <v>0</v>
      </c>
      <c r="S4563" s="11">
        <f t="shared" si="502"/>
        <v>1</v>
      </c>
      <c r="T4563" s="9">
        <f t="shared" si="503"/>
        <v>161.25574183000001</v>
      </c>
    </row>
    <row r="4564" spans="1:20" ht="15" customHeight="1" x14ac:dyDescent="0.75">
      <c r="A4564" s="10">
        <v>0</v>
      </c>
      <c r="B4564" s="11">
        <v>23800</v>
      </c>
      <c r="C4564" s="11">
        <v>44372</v>
      </c>
      <c r="D4564" s="11">
        <v>67279</v>
      </c>
      <c r="E4564" s="11">
        <v>6</v>
      </c>
      <c r="F4564" s="11">
        <v>0</v>
      </c>
      <c r="G4564" s="11">
        <v>0</v>
      </c>
      <c r="H4564" s="11">
        <v>75.813971336999998</v>
      </c>
      <c r="I4564" s="11">
        <v>2</v>
      </c>
      <c r="J4564" s="11">
        <v>19</v>
      </c>
      <c r="K4564" s="11">
        <v>36.529569477999999</v>
      </c>
      <c r="L4564" s="11" t="s">
        <v>20</v>
      </c>
      <c r="M4564" s="11" t="s">
        <v>14</v>
      </c>
      <c r="N4564" s="11">
        <f t="shared" si="497"/>
        <v>0</v>
      </c>
      <c r="O4564" s="11">
        <f t="shared" si="498"/>
        <v>0</v>
      </c>
      <c r="P4564" s="11">
        <f t="shared" si="499"/>
        <v>1</v>
      </c>
      <c r="Q4564" s="11">
        <f t="shared" si="500"/>
        <v>0</v>
      </c>
      <c r="R4564" s="11">
        <f t="shared" si="501"/>
        <v>0</v>
      </c>
      <c r="S4564" s="11">
        <f t="shared" si="502"/>
        <v>0</v>
      </c>
      <c r="T4564" s="9">
        <f t="shared" si="503"/>
        <v>0</v>
      </c>
    </row>
    <row r="4565" spans="1:20" ht="15" customHeight="1" x14ac:dyDescent="0.75">
      <c r="A4565" s="10">
        <v>0</v>
      </c>
      <c r="B4565" s="11">
        <v>23900</v>
      </c>
      <c r="C4565" s="11">
        <v>7500</v>
      </c>
      <c r="D4565" s="11">
        <v>26500</v>
      </c>
      <c r="E4565" s="11">
        <v>17</v>
      </c>
      <c r="F4565" s="11">
        <v>3</v>
      </c>
      <c r="G4565" s="11">
        <v>0</v>
      </c>
      <c r="H4565" s="11">
        <v>126.83333333</v>
      </c>
      <c r="I4565" s="11">
        <v>2</v>
      </c>
      <c r="J4565" s="11">
        <v>19</v>
      </c>
      <c r="K4565" s="11"/>
      <c r="L4565" s="11" t="s">
        <v>20</v>
      </c>
      <c r="M4565" s="11" t="s">
        <v>14</v>
      </c>
      <c r="N4565" s="11">
        <f t="shared" si="497"/>
        <v>0</v>
      </c>
      <c r="O4565" s="11">
        <f t="shared" si="498"/>
        <v>0</v>
      </c>
      <c r="P4565" s="11">
        <f t="shared" si="499"/>
        <v>1</v>
      </c>
      <c r="Q4565" s="11">
        <f t="shared" si="500"/>
        <v>0</v>
      </c>
      <c r="R4565" s="11">
        <f t="shared" si="501"/>
        <v>0</v>
      </c>
      <c r="S4565" s="11">
        <f t="shared" si="502"/>
        <v>0</v>
      </c>
      <c r="T4565" s="9">
        <f t="shared" si="503"/>
        <v>0</v>
      </c>
    </row>
    <row r="4566" spans="1:20" ht="15" customHeight="1" x14ac:dyDescent="0.75">
      <c r="A4566" s="10">
        <v>0</v>
      </c>
      <c r="B4566" s="11">
        <v>23900</v>
      </c>
      <c r="C4566" s="11">
        <v>236803</v>
      </c>
      <c r="D4566" s="11">
        <v>267036</v>
      </c>
      <c r="E4566" s="11">
        <v>7</v>
      </c>
      <c r="F4566" s="11">
        <v>0</v>
      </c>
      <c r="G4566" s="11">
        <v>0</v>
      </c>
      <c r="H4566" s="11">
        <v>252.07354491000001</v>
      </c>
      <c r="I4566" s="11">
        <v>1</v>
      </c>
      <c r="J4566" s="11">
        <v>50</v>
      </c>
      <c r="K4566" s="11">
        <v>38.074090593000001</v>
      </c>
      <c r="L4566" s="11" t="s">
        <v>13</v>
      </c>
      <c r="M4566" s="11" t="s">
        <v>19</v>
      </c>
      <c r="N4566" s="11">
        <f t="shared" si="497"/>
        <v>1</v>
      </c>
      <c r="O4566" s="11">
        <f t="shared" si="498"/>
        <v>0</v>
      </c>
      <c r="P4566" s="11">
        <f t="shared" si="499"/>
        <v>0</v>
      </c>
      <c r="Q4566" s="11">
        <f t="shared" si="500"/>
        <v>0</v>
      </c>
      <c r="R4566" s="11">
        <f t="shared" si="501"/>
        <v>0</v>
      </c>
      <c r="S4566" s="11">
        <f t="shared" si="502"/>
        <v>0</v>
      </c>
      <c r="T4566" s="9">
        <f t="shared" si="503"/>
        <v>252.07354491000001</v>
      </c>
    </row>
    <row r="4567" spans="1:20" ht="15" customHeight="1" x14ac:dyDescent="0.75">
      <c r="A4567" s="10">
        <v>0</v>
      </c>
      <c r="B4567" s="11">
        <v>23900</v>
      </c>
      <c r="C4567" s="11"/>
      <c r="D4567" s="11">
        <v>63096</v>
      </c>
      <c r="E4567" s="11"/>
      <c r="F4567" s="11">
        <v>0</v>
      </c>
      <c r="G4567" s="11">
        <v>0</v>
      </c>
      <c r="H4567" s="11">
        <v>313.80972585000001</v>
      </c>
      <c r="I4567" s="11">
        <v>0</v>
      </c>
      <c r="J4567" s="11">
        <v>19</v>
      </c>
      <c r="K4567" s="11">
        <v>37.513324048000001</v>
      </c>
      <c r="L4567" s="11" t="s">
        <v>20</v>
      </c>
      <c r="M4567" s="11" t="s">
        <v>14</v>
      </c>
      <c r="N4567" s="11">
        <f t="shared" si="497"/>
        <v>0</v>
      </c>
      <c r="O4567" s="11">
        <f t="shared" si="498"/>
        <v>0</v>
      </c>
      <c r="P4567" s="11">
        <f t="shared" si="499"/>
        <v>1</v>
      </c>
      <c r="Q4567" s="11">
        <f t="shared" si="500"/>
        <v>0</v>
      </c>
      <c r="R4567" s="11">
        <f t="shared" si="501"/>
        <v>0</v>
      </c>
      <c r="S4567" s="11">
        <f t="shared" si="502"/>
        <v>0</v>
      </c>
      <c r="T4567" s="9">
        <f t="shared" si="503"/>
        <v>0</v>
      </c>
    </row>
    <row r="4568" spans="1:20" ht="15" customHeight="1" x14ac:dyDescent="0.75">
      <c r="A4568" s="10">
        <v>0</v>
      </c>
      <c r="B4568" s="11">
        <v>23900</v>
      </c>
      <c r="C4568" s="11">
        <v>21549</v>
      </c>
      <c r="D4568" s="11">
        <v>49842</v>
      </c>
      <c r="E4568" s="11">
        <v>25</v>
      </c>
      <c r="F4568" s="11">
        <v>0</v>
      </c>
      <c r="G4568" s="11">
        <v>0</v>
      </c>
      <c r="H4568" s="11">
        <v>300.29631253000002</v>
      </c>
      <c r="I4568" s="11"/>
      <c r="J4568" s="11">
        <v>12</v>
      </c>
      <c r="K4568" s="11">
        <v>30.203989282999999</v>
      </c>
      <c r="L4568" s="11" t="s">
        <v>20</v>
      </c>
      <c r="M4568" s="11" t="s">
        <v>14</v>
      </c>
      <c r="N4568" s="11">
        <f t="shared" si="497"/>
        <v>0</v>
      </c>
      <c r="O4568" s="11">
        <f t="shared" si="498"/>
        <v>0</v>
      </c>
      <c r="P4568" s="11">
        <f t="shared" si="499"/>
        <v>1</v>
      </c>
      <c r="Q4568" s="11">
        <f t="shared" si="500"/>
        <v>0</v>
      </c>
      <c r="R4568" s="11">
        <f t="shared" si="501"/>
        <v>0</v>
      </c>
      <c r="S4568" s="11">
        <f t="shared" si="502"/>
        <v>0</v>
      </c>
      <c r="T4568" s="9">
        <f t="shared" si="503"/>
        <v>0</v>
      </c>
    </row>
    <row r="4569" spans="1:20" ht="15" customHeight="1" x14ac:dyDescent="0.75">
      <c r="A4569" s="10">
        <v>0</v>
      </c>
      <c r="B4569" s="11">
        <v>23900</v>
      </c>
      <c r="C4569" s="11">
        <v>90475</v>
      </c>
      <c r="D4569" s="11">
        <v>136094</v>
      </c>
      <c r="E4569" s="11"/>
      <c r="F4569" s="11">
        <v>0</v>
      </c>
      <c r="G4569" s="11">
        <v>1</v>
      </c>
      <c r="H4569" s="11">
        <v>207.78427098</v>
      </c>
      <c r="I4569" s="11">
        <v>0</v>
      </c>
      <c r="J4569" s="11">
        <v>21</v>
      </c>
      <c r="K4569" s="11">
        <v>30.549215834000002</v>
      </c>
      <c r="L4569" s="11" t="s">
        <v>20</v>
      </c>
      <c r="M4569" s="11" t="s">
        <v>18</v>
      </c>
      <c r="N4569" s="11">
        <f t="shared" si="497"/>
        <v>0</v>
      </c>
      <c r="O4569" s="11">
        <f t="shared" si="498"/>
        <v>0</v>
      </c>
      <c r="P4569" s="11">
        <f t="shared" si="499"/>
        <v>0</v>
      </c>
      <c r="Q4569" s="11">
        <f t="shared" si="500"/>
        <v>0</v>
      </c>
      <c r="R4569" s="11">
        <f t="shared" si="501"/>
        <v>0</v>
      </c>
      <c r="S4569" s="11">
        <f t="shared" si="502"/>
        <v>1</v>
      </c>
      <c r="T4569" s="9">
        <f t="shared" si="503"/>
        <v>0</v>
      </c>
    </row>
    <row r="4570" spans="1:20" ht="15" customHeight="1" x14ac:dyDescent="0.75">
      <c r="A4570" s="10">
        <v>0</v>
      </c>
      <c r="B4570" s="11">
        <v>23900</v>
      </c>
      <c r="C4570" s="11">
        <v>70694</v>
      </c>
      <c r="D4570" s="11">
        <v>95718</v>
      </c>
      <c r="E4570" s="11">
        <v>11</v>
      </c>
      <c r="F4570" s="11">
        <v>0</v>
      </c>
      <c r="G4570" s="11">
        <v>0</v>
      </c>
      <c r="H4570" s="11">
        <v>138.16735958999999</v>
      </c>
      <c r="I4570" s="11">
        <v>0</v>
      </c>
      <c r="J4570" s="11">
        <v>13</v>
      </c>
      <c r="K4570" s="11">
        <v>38.561206280999997</v>
      </c>
      <c r="L4570" s="11" t="s">
        <v>13</v>
      </c>
      <c r="M4570" s="11" t="s">
        <v>15</v>
      </c>
      <c r="N4570" s="11">
        <f t="shared" si="497"/>
        <v>1</v>
      </c>
      <c r="O4570" s="11">
        <f t="shared" si="498"/>
        <v>0</v>
      </c>
      <c r="P4570" s="11">
        <f t="shared" si="499"/>
        <v>0</v>
      </c>
      <c r="Q4570" s="11">
        <f t="shared" si="500"/>
        <v>1</v>
      </c>
      <c r="R4570" s="11">
        <f t="shared" si="501"/>
        <v>0</v>
      </c>
      <c r="S4570" s="11">
        <f t="shared" si="502"/>
        <v>0</v>
      </c>
      <c r="T4570" s="9">
        <f t="shared" si="503"/>
        <v>138.16735958999999</v>
      </c>
    </row>
    <row r="4571" spans="1:20" ht="15" customHeight="1" x14ac:dyDescent="0.75">
      <c r="A4571" s="10">
        <v>0</v>
      </c>
      <c r="B4571" s="11">
        <v>23900</v>
      </c>
      <c r="C4571" s="11">
        <v>16082</v>
      </c>
      <c r="D4571" s="11">
        <v>31196</v>
      </c>
      <c r="E4571" s="11">
        <v>17</v>
      </c>
      <c r="F4571" s="11">
        <v>2</v>
      </c>
      <c r="G4571" s="11">
        <v>0</v>
      </c>
      <c r="H4571" s="11">
        <v>123.36864611999999</v>
      </c>
      <c r="I4571" s="11">
        <v>1</v>
      </c>
      <c r="J4571" s="11">
        <v>19</v>
      </c>
      <c r="K4571" s="11">
        <v>26.716256850000001</v>
      </c>
      <c r="L4571" s="11" t="s">
        <v>20</v>
      </c>
      <c r="M4571" s="11" t="s">
        <v>14</v>
      </c>
      <c r="N4571" s="11">
        <f t="shared" si="497"/>
        <v>0</v>
      </c>
      <c r="O4571" s="11">
        <f t="shared" si="498"/>
        <v>0</v>
      </c>
      <c r="P4571" s="11">
        <f t="shared" si="499"/>
        <v>1</v>
      </c>
      <c r="Q4571" s="11">
        <f t="shared" si="500"/>
        <v>0</v>
      </c>
      <c r="R4571" s="11">
        <f t="shared" si="501"/>
        <v>0</v>
      </c>
      <c r="S4571" s="11">
        <f t="shared" si="502"/>
        <v>0</v>
      </c>
      <c r="T4571" s="9">
        <f t="shared" si="503"/>
        <v>0</v>
      </c>
    </row>
    <row r="4572" spans="1:20" ht="15" customHeight="1" x14ac:dyDescent="0.75">
      <c r="A4572" s="10">
        <v>0</v>
      </c>
      <c r="B4572" s="11">
        <v>23900</v>
      </c>
      <c r="C4572" s="11">
        <v>95060</v>
      </c>
      <c r="D4572" s="11">
        <v>134567</v>
      </c>
      <c r="E4572" s="11"/>
      <c r="F4572" s="11">
        <v>0</v>
      </c>
      <c r="G4572" s="11">
        <v>0</v>
      </c>
      <c r="H4572" s="11">
        <v>194.25100609</v>
      </c>
      <c r="I4572" s="11">
        <v>0</v>
      </c>
      <c r="J4572" s="11">
        <v>20</v>
      </c>
      <c r="K4572" s="11">
        <v>27.157061267</v>
      </c>
      <c r="L4572" s="11" t="s">
        <v>20</v>
      </c>
      <c r="M4572" s="11" t="s">
        <v>18</v>
      </c>
      <c r="N4572" s="11">
        <f t="shared" si="497"/>
        <v>0</v>
      </c>
      <c r="O4572" s="11">
        <f t="shared" si="498"/>
        <v>0</v>
      </c>
      <c r="P4572" s="11">
        <f t="shared" si="499"/>
        <v>0</v>
      </c>
      <c r="Q4572" s="11">
        <f t="shared" si="500"/>
        <v>0</v>
      </c>
      <c r="R4572" s="11">
        <f t="shared" si="501"/>
        <v>0</v>
      </c>
      <c r="S4572" s="11">
        <f t="shared" si="502"/>
        <v>1</v>
      </c>
      <c r="T4572" s="9">
        <f t="shared" si="503"/>
        <v>0</v>
      </c>
    </row>
    <row r="4573" spans="1:20" ht="15" customHeight="1" x14ac:dyDescent="0.75">
      <c r="A4573" s="10">
        <v>0</v>
      </c>
      <c r="B4573" s="11">
        <v>23900</v>
      </c>
      <c r="C4573" s="11">
        <v>31992</v>
      </c>
      <c r="D4573" s="11">
        <v>57986</v>
      </c>
      <c r="E4573" s="11"/>
      <c r="F4573" s="11">
        <v>0</v>
      </c>
      <c r="G4573" s="11">
        <v>0</v>
      </c>
      <c r="H4573" s="11">
        <v>226.24324322000001</v>
      </c>
      <c r="I4573" s="11">
        <v>0</v>
      </c>
      <c r="J4573" s="11">
        <v>12</v>
      </c>
      <c r="K4573" s="11">
        <v>38.671843109999998</v>
      </c>
      <c r="L4573" s="11" t="s">
        <v>20</v>
      </c>
      <c r="M4573" s="11" t="s">
        <v>14</v>
      </c>
      <c r="N4573" s="11">
        <f t="shared" si="497"/>
        <v>0</v>
      </c>
      <c r="O4573" s="11">
        <f t="shared" si="498"/>
        <v>0</v>
      </c>
      <c r="P4573" s="11">
        <f t="shared" si="499"/>
        <v>1</v>
      </c>
      <c r="Q4573" s="11">
        <f t="shared" si="500"/>
        <v>0</v>
      </c>
      <c r="R4573" s="11">
        <f t="shared" si="501"/>
        <v>0</v>
      </c>
      <c r="S4573" s="11">
        <f t="shared" si="502"/>
        <v>0</v>
      </c>
      <c r="T4573" s="9">
        <f t="shared" si="503"/>
        <v>0</v>
      </c>
    </row>
    <row r="4574" spans="1:20" ht="15" customHeight="1" x14ac:dyDescent="0.75">
      <c r="A4574" s="10">
        <v>1</v>
      </c>
      <c r="B4574" s="11">
        <v>23900</v>
      </c>
      <c r="C4574" s="11"/>
      <c r="D4574" s="11">
        <v>105700</v>
      </c>
      <c r="E4574" s="11">
        <v>0.8</v>
      </c>
      <c r="F4574" s="11"/>
      <c r="G4574" s="11"/>
      <c r="H4574" s="11"/>
      <c r="I4574" s="11"/>
      <c r="J4574" s="11"/>
      <c r="K4574" s="11"/>
      <c r="L4574" s="11" t="s">
        <v>20</v>
      </c>
      <c r="M4574" s="11" t="s">
        <v>14</v>
      </c>
      <c r="N4574" s="11">
        <f t="shared" si="497"/>
        <v>0</v>
      </c>
      <c r="O4574" s="11">
        <f t="shared" si="498"/>
        <v>0</v>
      </c>
      <c r="P4574" s="11">
        <f t="shared" si="499"/>
        <v>1</v>
      </c>
      <c r="Q4574" s="11">
        <f t="shared" si="500"/>
        <v>0</v>
      </c>
      <c r="R4574" s="11">
        <f t="shared" si="501"/>
        <v>0</v>
      </c>
      <c r="S4574" s="11">
        <f t="shared" si="502"/>
        <v>0</v>
      </c>
      <c r="T4574" s="9">
        <f t="shared" si="503"/>
        <v>0</v>
      </c>
    </row>
    <row r="4575" spans="1:20" ht="15" customHeight="1" x14ac:dyDescent="0.75">
      <c r="A4575" s="10">
        <v>0</v>
      </c>
      <c r="B4575" s="11">
        <v>23900</v>
      </c>
      <c r="C4575" s="11">
        <v>80406</v>
      </c>
      <c r="D4575" s="11">
        <v>108122</v>
      </c>
      <c r="E4575" s="11">
        <v>17</v>
      </c>
      <c r="F4575" s="11">
        <v>0</v>
      </c>
      <c r="G4575" s="11">
        <v>0</v>
      </c>
      <c r="H4575" s="11">
        <v>211.92327535000001</v>
      </c>
      <c r="I4575" s="11">
        <v>0</v>
      </c>
      <c r="J4575" s="11">
        <v>13</v>
      </c>
      <c r="K4575" s="11">
        <v>41.494839796000001</v>
      </c>
      <c r="L4575" s="11" t="s">
        <v>20</v>
      </c>
      <c r="M4575" s="11" t="s">
        <v>14</v>
      </c>
      <c r="N4575" s="11">
        <f t="shared" si="497"/>
        <v>0</v>
      </c>
      <c r="O4575" s="11">
        <f t="shared" si="498"/>
        <v>0</v>
      </c>
      <c r="P4575" s="11">
        <f t="shared" si="499"/>
        <v>1</v>
      </c>
      <c r="Q4575" s="11">
        <f t="shared" si="500"/>
        <v>0</v>
      </c>
      <c r="R4575" s="11">
        <f t="shared" si="501"/>
        <v>0</v>
      </c>
      <c r="S4575" s="11">
        <f t="shared" si="502"/>
        <v>0</v>
      </c>
      <c r="T4575" s="9">
        <f t="shared" si="503"/>
        <v>0</v>
      </c>
    </row>
    <row r="4576" spans="1:20" ht="15" customHeight="1" x14ac:dyDescent="0.75">
      <c r="A4576" s="10">
        <v>0</v>
      </c>
      <c r="B4576" s="11">
        <v>23900</v>
      </c>
      <c r="C4576" s="11">
        <v>27800</v>
      </c>
      <c r="D4576" s="11">
        <v>43403</v>
      </c>
      <c r="E4576" s="11">
        <v>27</v>
      </c>
      <c r="F4576" s="11">
        <v>0</v>
      </c>
      <c r="G4576" s="11">
        <v>0</v>
      </c>
      <c r="H4576" s="11">
        <v>307.62423877999998</v>
      </c>
      <c r="I4576" s="11"/>
      <c r="J4576" s="11">
        <v>12</v>
      </c>
      <c r="K4576" s="11">
        <v>31.913704681999999</v>
      </c>
      <c r="L4576" s="11" t="s">
        <v>20</v>
      </c>
      <c r="M4576" s="11" t="s">
        <v>14</v>
      </c>
      <c r="N4576" s="11">
        <f t="shared" si="497"/>
        <v>0</v>
      </c>
      <c r="O4576" s="11">
        <f t="shared" si="498"/>
        <v>0</v>
      </c>
      <c r="P4576" s="11">
        <f t="shared" si="499"/>
        <v>1</v>
      </c>
      <c r="Q4576" s="11">
        <f t="shared" si="500"/>
        <v>0</v>
      </c>
      <c r="R4576" s="11">
        <f t="shared" si="501"/>
        <v>0</v>
      </c>
      <c r="S4576" s="11">
        <f t="shared" si="502"/>
        <v>0</v>
      </c>
      <c r="T4576" s="9">
        <f t="shared" si="503"/>
        <v>0</v>
      </c>
    </row>
    <row r="4577" spans="1:20" ht="15" customHeight="1" x14ac:dyDescent="0.75">
      <c r="A4577" s="10">
        <v>0</v>
      </c>
      <c r="B4577" s="11">
        <v>23900</v>
      </c>
      <c r="C4577" s="11">
        <v>85097</v>
      </c>
      <c r="D4577" s="11">
        <v>100730</v>
      </c>
      <c r="E4577" s="11">
        <v>9</v>
      </c>
      <c r="F4577" s="11"/>
      <c r="G4577" s="11"/>
      <c r="H4577" s="11"/>
      <c r="I4577" s="11"/>
      <c r="J4577" s="11"/>
      <c r="K4577" s="11">
        <v>29.508517267999999</v>
      </c>
      <c r="L4577" s="11" t="s">
        <v>13</v>
      </c>
      <c r="M4577" s="11"/>
      <c r="N4577" s="11">
        <f t="shared" si="497"/>
        <v>1</v>
      </c>
      <c r="O4577" s="11">
        <f t="shared" si="498"/>
        <v>0</v>
      </c>
      <c r="P4577" s="11">
        <f t="shared" si="499"/>
        <v>0</v>
      </c>
      <c r="Q4577" s="11">
        <f t="shared" si="500"/>
        <v>0</v>
      </c>
      <c r="R4577" s="11">
        <f t="shared" si="501"/>
        <v>0</v>
      </c>
      <c r="S4577" s="11">
        <f t="shared" si="502"/>
        <v>0</v>
      </c>
      <c r="T4577" s="9">
        <f t="shared" si="503"/>
        <v>0</v>
      </c>
    </row>
    <row r="4578" spans="1:20" ht="15" customHeight="1" x14ac:dyDescent="0.75">
      <c r="A4578" s="10">
        <v>0</v>
      </c>
      <c r="B4578" s="11">
        <v>23900</v>
      </c>
      <c r="C4578" s="11">
        <v>90244</v>
      </c>
      <c r="D4578" s="11">
        <v>120751</v>
      </c>
      <c r="E4578" s="11">
        <v>3</v>
      </c>
      <c r="F4578" s="11">
        <v>0</v>
      </c>
      <c r="G4578" s="11">
        <v>0</v>
      </c>
      <c r="H4578" s="11">
        <v>194.98725245</v>
      </c>
      <c r="I4578" s="11">
        <v>1</v>
      </c>
      <c r="J4578" s="11">
        <v>26</v>
      </c>
      <c r="K4578" s="11">
        <v>35.406059646000003</v>
      </c>
      <c r="L4578" s="11" t="s">
        <v>20</v>
      </c>
      <c r="M4578" s="11" t="s">
        <v>19</v>
      </c>
      <c r="N4578" s="11">
        <f t="shared" si="497"/>
        <v>0</v>
      </c>
      <c r="O4578" s="11">
        <f t="shared" si="498"/>
        <v>0</v>
      </c>
      <c r="P4578" s="11">
        <f t="shared" si="499"/>
        <v>0</v>
      </c>
      <c r="Q4578" s="11">
        <f t="shared" si="500"/>
        <v>0</v>
      </c>
      <c r="R4578" s="11">
        <f t="shared" si="501"/>
        <v>0</v>
      </c>
      <c r="S4578" s="11">
        <f t="shared" si="502"/>
        <v>0</v>
      </c>
      <c r="T4578" s="9">
        <f t="shared" si="503"/>
        <v>0</v>
      </c>
    </row>
    <row r="4579" spans="1:20" ht="15" customHeight="1" x14ac:dyDescent="0.75">
      <c r="A4579" s="10">
        <v>0</v>
      </c>
      <c r="B4579" s="11">
        <v>23900</v>
      </c>
      <c r="C4579" s="11">
        <v>55284</v>
      </c>
      <c r="D4579" s="11">
        <v>92305</v>
      </c>
      <c r="E4579" s="11">
        <v>7</v>
      </c>
      <c r="F4579" s="11">
        <v>0</v>
      </c>
      <c r="G4579" s="11">
        <v>0</v>
      </c>
      <c r="H4579" s="11">
        <v>241.08364932999999</v>
      </c>
      <c r="I4579" s="11">
        <v>1</v>
      </c>
      <c r="J4579" s="11">
        <v>19</v>
      </c>
      <c r="K4579" s="11">
        <v>37.479757124000002</v>
      </c>
      <c r="L4579" s="11" t="s">
        <v>20</v>
      </c>
      <c r="M4579" s="11" t="s">
        <v>14</v>
      </c>
      <c r="N4579" s="11">
        <f t="shared" si="497"/>
        <v>0</v>
      </c>
      <c r="O4579" s="11">
        <f t="shared" si="498"/>
        <v>0</v>
      </c>
      <c r="P4579" s="11">
        <f t="shared" si="499"/>
        <v>1</v>
      </c>
      <c r="Q4579" s="11">
        <f t="shared" si="500"/>
        <v>0</v>
      </c>
      <c r="R4579" s="11">
        <f t="shared" si="501"/>
        <v>0</v>
      </c>
      <c r="S4579" s="11">
        <f t="shared" si="502"/>
        <v>0</v>
      </c>
      <c r="T4579" s="9">
        <f t="shared" si="503"/>
        <v>0</v>
      </c>
    </row>
    <row r="4580" spans="1:20" ht="15" customHeight="1" x14ac:dyDescent="0.75">
      <c r="A4580" s="10">
        <v>0</v>
      </c>
      <c r="B4580" s="11">
        <v>23900</v>
      </c>
      <c r="C4580" s="11"/>
      <c r="D4580" s="11">
        <v>62276</v>
      </c>
      <c r="E4580" s="11">
        <v>26</v>
      </c>
      <c r="F4580" s="11">
        <v>0</v>
      </c>
      <c r="G4580" s="11">
        <v>0</v>
      </c>
      <c r="H4580" s="11">
        <v>127.02462497</v>
      </c>
      <c r="I4580" s="11">
        <v>0</v>
      </c>
      <c r="J4580" s="11">
        <v>8</v>
      </c>
      <c r="K4580" s="11">
        <v>20.407825584000001</v>
      </c>
      <c r="L4580" s="11" t="s">
        <v>20</v>
      </c>
      <c r="M4580" s="11" t="s">
        <v>14</v>
      </c>
      <c r="N4580" s="11">
        <f t="shared" si="497"/>
        <v>0</v>
      </c>
      <c r="O4580" s="11">
        <f t="shared" si="498"/>
        <v>0</v>
      </c>
      <c r="P4580" s="11">
        <f t="shared" si="499"/>
        <v>1</v>
      </c>
      <c r="Q4580" s="11">
        <f t="shared" si="500"/>
        <v>0</v>
      </c>
      <c r="R4580" s="11">
        <f t="shared" si="501"/>
        <v>0</v>
      </c>
      <c r="S4580" s="11">
        <f t="shared" si="502"/>
        <v>0</v>
      </c>
      <c r="T4580" s="9">
        <f t="shared" si="503"/>
        <v>0</v>
      </c>
    </row>
    <row r="4581" spans="1:20" ht="15" customHeight="1" x14ac:dyDescent="0.75">
      <c r="A4581" s="10">
        <v>0</v>
      </c>
      <c r="B4581" s="11">
        <v>23900</v>
      </c>
      <c r="C4581" s="11">
        <v>140328</v>
      </c>
      <c r="D4581" s="11">
        <v>183533</v>
      </c>
      <c r="E4581" s="11">
        <v>8</v>
      </c>
      <c r="F4581" s="11">
        <v>0</v>
      </c>
      <c r="G4581" s="11">
        <v>0</v>
      </c>
      <c r="H4581" s="11">
        <v>322.78811436000001</v>
      </c>
      <c r="I4581" s="11">
        <v>0</v>
      </c>
      <c r="J4581" s="11">
        <v>17</v>
      </c>
      <c r="K4581" s="11">
        <v>45.413177554999997</v>
      </c>
      <c r="L4581" s="11" t="s">
        <v>13</v>
      </c>
      <c r="M4581" s="11" t="s">
        <v>17</v>
      </c>
      <c r="N4581" s="11">
        <f t="shared" si="497"/>
        <v>1</v>
      </c>
      <c r="O4581" s="11">
        <f t="shared" si="498"/>
        <v>1</v>
      </c>
      <c r="P4581" s="11">
        <f t="shared" si="499"/>
        <v>0</v>
      </c>
      <c r="Q4581" s="11">
        <f t="shared" si="500"/>
        <v>0</v>
      </c>
      <c r="R4581" s="11">
        <f t="shared" si="501"/>
        <v>0</v>
      </c>
      <c r="S4581" s="11">
        <f t="shared" si="502"/>
        <v>0</v>
      </c>
      <c r="T4581" s="9">
        <f t="shared" si="503"/>
        <v>322.78811436000001</v>
      </c>
    </row>
    <row r="4582" spans="1:20" ht="15" customHeight="1" x14ac:dyDescent="0.75">
      <c r="A4582" s="10">
        <v>0</v>
      </c>
      <c r="B4582" s="11">
        <v>23900</v>
      </c>
      <c r="C4582" s="11">
        <v>87884</v>
      </c>
      <c r="D4582" s="11">
        <v>116559</v>
      </c>
      <c r="E4582" s="11">
        <v>23</v>
      </c>
      <c r="F4582" s="11"/>
      <c r="G4582" s="11">
        <v>0</v>
      </c>
      <c r="H4582" s="11">
        <v>314.39449343000001</v>
      </c>
      <c r="I4582" s="11">
        <v>0</v>
      </c>
      <c r="J4582" s="11">
        <v>42</v>
      </c>
      <c r="K4582" s="11">
        <v>37.988131719999998</v>
      </c>
      <c r="L4582" s="11" t="s">
        <v>20</v>
      </c>
      <c r="M4582" s="11" t="s">
        <v>17</v>
      </c>
      <c r="N4582" s="11">
        <f t="shared" si="497"/>
        <v>0</v>
      </c>
      <c r="O4582" s="11">
        <f t="shared" si="498"/>
        <v>1</v>
      </c>
      <c r="P4582" s="11">
        <f t="shared" si="499"/>
        <v>0</v>
      </c>
      <c r="Q4582" s="11">
        <f t="shared" si="500"/>
        <v>0</v>
      </c>
      <c r="R4582" s="11">
        <f t="shared" si="501"/>
        <v>0</v>
      </c>
      <c r="S4582" s="11">
        <f t="shared" si="502"/>
        <v>0</v>
      </c>
      <c r="T4582" s="9">
        <f t="shared" si="503"/>
        <v>0</v>
      </c>
    </row>
    <row r="4583" spans="1:20" ht="15" customHeight="1" x14ac:dyDescent="0.75">
      <c r="A4583" s="10">
        <v>0</v>
      </c>
      <c r="B4583" s="11">
        <v>23900</v>
      </c>
      <c r="C4583" s="11"/>
      <c r="D4583" s="11">
        <v>151738</v>
      </c>
      <c r="E4583" s="11"/>
      <c r="F4583" s="11"/>
      <c r="G4583" s="11"/>
      <c r="H4583" s="11"/>
      <c r="I4583" s="11"/>
      <c r="J4583" s="11"/>
      <c r="K4583" s="11">
        <v>16.426394706</v>
      </c>
      <c r="L4583" s="11"/>
      <c r="M4583" s="11"/>
      <c r="N4583" s="11">
        <f t="shared" si="497"/>
        <v>0</v>
      </c>
      <c r="O4583" s="11">
        <f t="shared" si="498"/>
        <v>0</v>
      </c>
      <c r="P4583" s="11">
        <f t="shared" si="499"/>
        <v>0</v>
      </c>
      <c r="Q4583" s="11">
        <f t="shared" si="500"/>
        <v>0</v>
      </c>
      <c r="R4583" s="11">
        <f t="shared" si="501"/>
        <v>0</v>
      </c>
      <c r="S4583" s="11">
        <f t="shared" si="502"/>
        <v>0</v>
      </c>
      <c r="T4583" s="9">
        <f t="shared" si="503"/>
        <v>0</v>
      </c>
    </row>
    <row r="4584" spans="1:20" ht="15" customHeight="1" x14ac:dyDescent="0.75">
      <c r="A4584" s="10">
        <v>0</v>
      </c>
      <c r="B4584" s="11">
        <v>24000</v>
      </c>
      <c r="C4584" s="11">
        <v>43427</v>
      </c>
      <c r="D4584" s="11">
        <v>68308</v>
      </c>
      <c r="E4584" s="11">
        <v>25</v>
      </c>
      <c r="F4584" s="11">
        <v>0</v>
      </c>
      <c r="G4584" s="11">
        <v>0</v>
      </c>
      <c r="H4584" s="11">
        <v>302.77226199</v>
      </c>
      <c r="I4584" s="11">
        <v>2</v>
      </c>
      <c r="J4584" s="11">
        <v>31</v>
      </c>
      <c r="K4584" s="11">
        <v>34.871855162000003</v>
      </c>
      <c r="L4584" s="11" t="s">
        <v>20</v>
      </c>
      <c r="M4584" s="11" t="s">
        <v>14</v>
      </c>
      <c r="N4584" s="11">
        <f t="shared" si="497"/>
        <v>0</v>
      </c>
      <c r="O4584" s="11">
        <f t="shared" si="498"/>
        <v>0</v>
      </c>
      <c r="P4584" s="11">
        <f t="shared" si="499"/>
        <v>1</v>
      </c>
      <c r="Q4584" s="11">
        <f t="shared" si="500"/>
        <v>0</v>
      </c>
      <c r="R4584" s="11">
        <f t="shared" si="501"/>
        <v>0</v>
      </c>
      <c r="S4584" s="11">
        <f t="shared" si="502"/>
        <v>0</v>
      </c>
      <c r="T4584" s="9">
        <f t="shared" si="503"/>
        <v>0</v>
      </c>
    </row>
    <row r="4585" spans="1:20" ht="15" customHeight="1" x14ac:dyDescent="0.75">
      <c r="A4585" s="10">
        <v>0</v>
      </c>
      <c r="B4585" s="11">
        <v>24000</v>
      </c>
      <c r="C4585" s="11">
        <v>96072</v>
      </c>
      <c r="D4585" s="11">
        <v>122441</v>
      </c>
      <c r="E4585" s="11">
        <v>10</v>
      </c>
      <c r="F4585" s="11">
        <v>0</v>
      </c>
      <c r="G4585" s="11">
        <v>0</v>
      </c>
      <c r="H4585" s="11">
        <v>127.741782</v>
      </c>
      <c r="I4585" s="11">
        <v>1</v>
      </c>
      <c r="J4585" s="11">
        <v>24</v>
      </c>
      <c r="K4585" s="11">
        <v>33.608037305000003</v>
      </c>
      <c r="L4585" s="11" t="s">
        <v>13</v>
      </c>
      <c r="M4585" s="11" t="s">
        <v>17</v>
      </c>
      <c r="N4585" s="11">
        <f t="shared" si="497"/>
        <v>1</v>
      </c>
      <c r="O4585" s="11">
        <f t="shared" si="498"/>
        <v>1</v>
      </c>
      <c r="P4585" s="11">
        <f t="shared" si="499"/>
        <v>0</v>
      </c>
      <c r="Q4585" s="11">
        <f t="shared" si="500"/>
        <v>0</v>
      </c>
      <c r="R4585" s="11">
        <f t="shared" si="501"/>
        <v>0</v>
      </c>
      <c r="S4585" s="11">
        <f t="shared" si="502"/>
        <v>0</v>
      </c>
      <c r="T4585" s="9">
        <f t="shared" si="503"/>
        <v>127.741782</v>
      </c>
    </row>
    <row r="4586" spans="1:20" ht="15" customHeight="1" x14ac:dyDescent="0.75">
      <c r="A4586" s="10">
        <v>0</v>
      </c>
      <c r="B4586" s="11">
        <v>24000</v>
      </c>
      <c r="C4586" s="11">
        <v>31243</v>
      </c>
      <c r="D4586" s="11">
        <v>50602</v>
      </c>
      <c r="E4586" s="11">
        <v>3</v>
      </c>
      <c r="F4586" s="11">
        <v>1</v>
      </c>
      <c r="G4586" s="11"/>
      <c r="H4586" s="11">
        <v>135.19851865000001</v>
      </c>
      <c r="I4586" s="11"/>
      <c r="J4586" s="11">
        <v>11</v>
      </c>
      <c r="K4586" s="11">
        <v>25.357164928</v>
      </c>
      <c r="L4586" s="11" t="s">
        <v>13</v>
      </c>
      <c r="M4586" s="11" t="s">
        <v>19</v>
      </c>
      <c r="N4586" s="11">
        <f t="shared" si="497"/>
        <v>1</v>
      </c>
      <c r="O4586" s="11">
        <f t="shared" si="498"/>
        <v>0</v>
      </c>
      <c r="P4586" s="11">
        <f t="shared" si="499"/>
        <v>0</v>
      </c>
      <c r="Q4586" s="11">
        <f t="shared" si="500"/>
        <v>0</v>
      </c>
      <c r="R4586" s="11">
        <f t="shared" si="501"/>
        <v>0</v>
      </c>
      <c r="S4586" s="11">
        <f t="shared" si="502"/>
        <v>0</v>
      </c>
      <c r="T4586" s="9">
        <f t="shared" si="503"/>
        <v>135.19851865000001</v>
      </c>
    </row>
    <row r="4587" spans="1:20" ht="15" customHeight="1" x14ac:dyDescent="0.75">
      <c r="A4587" s="10">
        <v>0</v>
      </c>
      <c r="B4587" s="11">
        <v>24000</v>
      </c>
      <c r="C4587" s="11">
        <v>144975</v>
      </c>
      <c r="D4587" s="11">
        <v>180539</v>
      </c>
      <c r="E4587" s="11">
        <v>6</v>
      </c>
      <c r="F4587" s="11"/>
      <c r="G4587" s="11"/>
      <c r="H4587" s="11">
        <v>193.11968110000001</v>
      </c>
      <c r="I4587" s="11">
        <v>5</v>
      </c>
      <c r="J4587" s="11">
        <v>43</v>
      </c>
      <c r="K4587" s="11">
        <v>39.593595223000001</v>
      </c>
      <c r="L4587" s="11" t="s">
        <v>20</v>
      </c>
      <c r="M4587" s="11" t="s">
        <v>18</v>
      </c>
      <c r="N4587" s="11">
        <f t="shared" si="497"/>
        <v>0</v>
      </c>
      <c r="O4587" s="11">
        <f t="shared" si="498"/>
        <v>0</v>
      </c>
      <c r="P4587" s="11">
        <f t="shared" si="499"/>
        <v>0</v>
      </c>
      <c r="Q4587" s="11">
        <f t="shared" si="500"/>
        <v>0</v>
      </c>
      <c r="R4587" s="11">
        <f t="shared" si="501"/>
        <v>0</v>
      </c>
      <c r="S4587" s="11">
        <f t="shared" si="502"/>
        <v>1</v>
      </c>
      <c r="T4587" s="9">
        <f t="shared" si="503"/>
        <v>0</v>
      </c>
    </row>
    <row r="4588" spans="1:20" ht="15" customHeight="1" x14ac:dyDescent="0.75">
      <c r="A4588" s="10">
        <v>0</v>
      </c>
      <c r="B4588" s="11">
        <v>24000</v>
      </c>
      <c r="C4588" s="11">
        <v>43948</v>
      </c>
      <c r="D4588" s="11">
        <v>86111</v>
      </c>
      <c r="E4588" s="11">
        <v>24</v>
      </c>
      <c r="F4588" s="11">
        <v>0</v>
      </c>
      <c r="G4588" s="11">
        <v>0</v>
      </c>
      <c r="H4588" s="11">
        <v>258.30359385999998</v>
      </c>
      <c r="I4588" s="11">
        <v>0</v>
      </c>
      <c r="J4588" s="11">
        <v>7</v>
      </c>
      <c r="K4588" s="11">
        <v>26.617748760000001</v>
      </c>
      <c r="L4588" s="11" t="s">
        <v>13</v>
      </c>
      <c r="M4588" s="11" t="s">
        <v>14</v>
      </c>
      <c r="N4588" s="11">
        <f t="shared" si="497"/>
        <v>1</v>
      </c>
      <c r="O4588" s="11">
        <f t="shared" si="498"/>
        <v>0</v>
      </c>
      <c r="P4588" s="11">
        <f t="shared" si="499"/>
        <v>1</v>
      </c>
      <c r="Q4588" s="11">
        <f t="shared" si="500"/>
        <v>0</v>
      </c>
      <c r="R4588" s="11">
        <f t="shared" si="501"/>
        <v>0</v>
      </c>
      <c r="S4588" s="11">
        <f t="shared" si="502"/>
        <v>0</v>
      </c>
      <c r="T4588" s="9">
        <f t="shared" si="503"/>
        <v>258.30359385999998</v>
      </c>
    </row>
    <row r="4589" spans="1:20" ht="15" customHeight="1" x14ac:dyDescent="0.75">
      <c r="A4589" s="10">
        <v>1</v>
      </c>
      <c r="B4589" s="11">
        <v>24000</v>
      </c>
      <c r="C4589" s="11">
        <v>88783</v>
      </c>
      <c r="D4589" s="11">
        <v>116967</v>
      </c>
      <c r="E4589" s="11">
        <v>2</v>
      </c>
      <c r="F4589" s="11">
        <v>0</v>
      </c>
      <c r="G4589" s="11">
        <v>0</v>
      </c>
      <c r="H4589" s="11">
        <v>171.50625674</v>
      </c>
      <c r="I4589" s="11">
        <v>5</v>
      </c>
      <c r="J4589" s="11">
        <v>23</v>
      </c>
      <c r="K4589" s="11">
        <v>56.961838569000001</v>
      </c>
      <c r="L4589" s="11" t="s">
        <v>20</v>
      </c>
      <c r="M4589" s="11" t="s">
        <v>19</v>
      </c>
      <c r="N4589" s="11">
        <f t="shared" si="497"/>
        <v>0</v>
      </c>
      <c r="O4589" s="11">
        <f t="shared" si="498"/>
        <v>0</v>
      </c>
      <c r="P4589" s="11">
        <f t="shared" si="499"/>
        <v>0</v>
      </c>
      <c r="Q4589" s="11">
        <f t="shared" si="500"/>
        <v>0</v>
      </c>
      <c r="R4589" s="11">
        <f t="shared" si="501"/>
        <v>0</v>
      </c>
      <c r="S4589" s="11">
        <f t="shared" si="502"/>
        <v>0</v>
      </c>
      <c r="T4589" s="9">
        <f t="shared" si="503"/>
        <v>0</v>
      </c>
    </row>
    <row r="4590" spans="1:20" ht="15" customHeight="1" x14ac:dyDescent="0.75">
      <c r="A4590" s="10">
        <v>1</v>
      </c>
      <c r="B4590" s="11">
        <v>24000</v>
      </c>
      <c r="C4590" s="11">
        <v>19500</v>
      </c>
      <c r="D4590" s="11">
        <v>38000</v>
      </c>
      <c r="E4590" s="11"/>
      <c r="F4590" s="11">
        <v>0</v>
      </c>
      <c r="G4590" s="11">
        <v>1</v>
      </c>
      <c r="H4590" s="11">
        <v>198.9</v>
      </c>
      <c r="I4590" s="11"/>
      <c r="J4590" s="11">
        <v>17</v>
      </c>
      <c r="K4590" s="11"/>
      <c r="L4590" s="11" t="s">
        <v>20</v>
      </c>
      <c r="M4590" s="11" t="s">
        <v>14</v>
      </c>
      <c r="N4590" s="11">
        <f t="shared" si="497"/>
        <v>0</v>
      </c>
      <c r="O4590" s="11">
        <f t="shared" si="498"/>
        <v>0</v>
      </c>
      <c r="P4590" s="11">
        <f t="shared" si="499"/>
        <v>1</v>
      </c>
      <c r="Q4590" s="11">
        <f t="shared" si="500"/>
        <v>0</v>
      </c>
      <c r="R4590" s="11">
        <f t="shared" si="501"/>
        <v>0</v>
      </c>
      <c r="S4590" s="11">
        <f t="shared" si="502"/>
        <v>0</v>
      </c>
      <c r="T4590" s="9">
        <f t="shared" si="503"/>
        <v>0</v>
      </c>
    </row>
    <row r="4591" spans="1:20" ht="15" customHeight="1" x14ac:dyDescent="0.75">
      <c r="A4591" s="10">
        <v>0</v>
      </c>
      <c r="B4591" s="11">
        <v>24000</v>
      </c>
      <c r="C4591" s="11">
        <v>16997</v>
      </c>
      <c r="D4591" s="11">
        <v>45000</v>
      </c>
      <c r="E4591" s="11">
        <v>25</v>
      </c>
      <c r="F4591" s="11">
        <v>0</v>
      </c>
      <c r="G4591" s="11">
        <v>0</v>
      </c>
      <c r="H4591" s="11">
        <v>118.66666667</v>
      </c>
      <c r="I4591" s="11">
        <v>1</v>
      </c>
      <c r="J4591" s="11">
        <v>11</v>
      </c>
      <c r="K4591" s="11"/>
      <c r="L4591" s="11" t="s">
        <v>20</v>
      </c>
      <c r="M4591" s="11" t="s">
        <v>14</v>
      </c>
      <c r="N4591" s="11">
        <f t="shared" si="497"/>
        <v>0</v>
      </c>
      <c r="O4591" s="11">
        <f t="shared" si="498"/>
        <v>0</v>
      </c>
      <c r="P4591" s="11">
        <f t="shared" si="499"/>
        <v>1</v>
      </c>
      <c r="Q4591" s="11">
        <f t="shared" si="500"/>
        <v>0</v>
      </c>
      <c r="R4591" s="11">
        <f t="shared" si="501"/>
        <v>0</v>
      </c>
      <c r="S4591" s="11">
        <f t="shared" si="502"/>
        <v>0</v>
      </c>
      <c r="T4591" s="9">
        <f t="shared" si="503"/>
        <v>0</v>
      </c>
    </row>
    <row r="4592" spans="1:20" ht="15" customHeight="1" x14ac:dyDescent="0.75">
      <c r="A4592" s="10">
        <v>0</v>
      </c>
      <c r="B4592" s="11">
        <v>24000</v>
      </c>
      <c r="C4592" s="11">
        <v>137000</v>
      </c>
      <c r="D4592" s="11">
        <v>204963</v>
      </c>
      <c r="E4592" s="11">
        <v>5</v>
      </c>
      <c r="F4592" s="11">
        <v>0</v>
      </c>
      <c r="G4592" s="11">
        <v>0</v>
      </c>
      <c r="H4592" s="11">
        <v>189.7</v>
      </c>
      <c r="I4592" s="11">
        <v>1</v>
      </c>
      <c r="J4592" s="11">
        <v>28</v>
      </c>
      <c r="K4592" s="11"/>
      <c r="L4592" s="11" t="s">
        <v>13</v>
      </c>
      <c r="M4592" s="11" t="s">
        <v>18</v>
      </c>
      <c r="N4592" s="11">
        <f t="shared" si="497"/>
        <v>1</v>
      </c>
      <c r="O4592" s="11">
        <f t="shared" si="498"/>
        <v>0</v>
      </c>
      <c r="P4592" s="11">
        <f t="shared" si="499"/>
        <v>0</v>
      </c>
      <c r="Q4592" s="11">
        <f t="shared" si="500"/>
        <v>0</v>
      </c>
      <c r="R4592" s="11">
        <f t="shared" si="501"/>
        <v>0</v>
      </c>
      <c r="S4592" s="11">
        <f t="shared" si="502"/>
        <v>1</v>
      </c>
      <c r="T4592" s="9">
        <f t="shared" si="503"/>
        <v>189.7</v>
      </c>
    </row>
    <row r="4593" spans="1:20" ht="15" customHeight="1" x14ac:dyDescent="0.75">
      <c r="A4593" s="10">
        <v>0</v>
      </c>
      <c r="B4593" s="11">
        <v>24000</v>
      </c>
      <c r="C4593" s="11">
        <v>114196</v>
      </c>
      <c r="D4593" s="11">
        <v>150000</v>
      </c>
      <c r="E4593" s="11">
        <v>4</v>
      </c>
      <c r="F4593" s="11">
        <v>0</v>
      </c>
      <c r="G4593" s="11">
        <v>0</v>
      </c>
      <c r="H4593" s="11">
        <v>289.13333333000003</v>
      </c>
      <c r="I4593" s="11">
        <v>0</v>
      </c>
      <c r="J4593" s="11">
        <v>25</v>
      </c>
      <c r="K4593" s="11"/>
      <c r="L4593" s="11" t="s">
        <v>20</v>
      </c>
      <c r="M4593" s="11" t="s">
        <v>17</v>
      </c>
      <c r="N4593" s="11">
        <f t="shared" si="497"/>
        <v>0</v>
      </c>
      <c r="O4593" s="11">
        <f t="shared" si="498"/>
        <v>1</v>
      </c>
      <c r="P4593" s="11">
        <f t="shared" si="499"/>
        <v>0</v>
      </c>
      <c r="Q4593" s="11">
        <f t="shared" si="500"/>
        <v>0</v>
      </c>
      <c r="R4593" s="11">
        <f t="shared" si="501"/>
        <v>0</v>
      </c>
      <c r="S4593" s="11">
        <f t="shared" si="502"/>
        <v>0</v>
      </c>
      <c r="T4593" s="9">
        <f t="shared" si="503"/>
        <v>0</v>
      </c>
    </row>
    <row r="4594" spans="1:20" ht="15" customHeight="1" x14ac:dyDescent="0.75">
      <c r="A4594" s="10">
        <v>0</v>
      </c>
      <c r="B4594" s="11">
        <v>24000</v>
      </c>
      <c r="C4594" s="11">
        <v>59300</v>
      </c>
      <c r="D4594" s="11">
        <v>88000</v>
      </c>
      <c r="E4594" s="11">
        <v>16</v>
      </c>
      <c r="F4594" s="11">
        <v>0</v>
      </c>
      <c r="G4594" s="11">
        <v>0</v>
      </c>
      <c r="H4594" s="11">
        <v>97.933333332999993</v>
      </c>
      <c r="I4594" s="11">
        <v>1</v>
      </c>
      <c r="J4594" s="11">
        <v>17</v>
      </c>
      <c r="K4594" s="11"/>
      <c r="L4594" s="11" t="s">
        <v>20</v>
      </c>
      <c r="M4594" s="11" t="s">
        <v>14</v>
      </c>
      <c r="N4594" s="11">
        <f t="shared" si="497"/>
        <v>0</v>
      </c>
      <c r="O4594" s="11">
        <f t="shared" si="498"/>
        <v>0</v>
      </c>
      <c r="P4594" s="11">
        <f t="shared" si="499"/>
        <v>1</v>
      </c>
      <c r="Q4594" s="11">
        <f t="shared" si="500"/>
        <v>0</v>
      </c>
      <c r="R4594" s="11">
        <f t="shared" si="501"/>
        <v>0</v>
      </c>
      <c r="S4594" s="11">
        <f t="shared" si="502"/>
        <v>0</v>
      </c>
      <c r="T4594" s="9">
        <f t="shared" si="503"/>
        <v>0</v>
      </c>
    </row>
    <row r="4595" spans="1:20" ht="15" customHeight="1" x14ac:dyDescent="0.75">
      <c r="A4595" s="10">
        <v>1</v>
      </c>
      <c r="B4595" s="11">
        <v>24000</v>
      </c>
      <c r="C4595" s="11">
        <v>35000</v>
      </c>
      <c r="D4595" s="11"/>
      <c r="E4595" s="11">
        <v>3</v>
      </c>
      <c r="F4595" s="11">
        <v>1</v>
      </c>
      <c r="G4595" s="11">
        <v>0</v>
      </c>
      <c r="H4595" s="11">
        <v>177.5</v>
      </c>
      <c r="I4595" s="11">
        <v>0</v>
      </c>
      <c r="J4595" s="11">
        <v>16</v>
      </c>
      <c r="K4595" s="11"/>
      <c r="L4595" s="11" t="s">
        <v>20</v>
      </c>
      <c r="M4595" s="11" t="s">
        <v>19</v>
      </c>
      <c r="N4595" s="11">
        <f t="shared" si="497"/>
        <v>0</v>
      </c>
      <c r="O4595" s="11">
        <f t="shared" si="498"/>
        <v>0</v>
      </c>
      <c r="P4595" s="11">
        <f t="shared" si="499"/>
        <v>0</v>
      </c>
      <c r="Q4595" s="11">
        <f t="shared" si="500"/>
        <v>0</v>
      </c>
      <c r="R4595" s="11">
        <f t="shared" si="501"/>
        <v>0</v>
      </c>
      <c r="S4595" s="11">
        <f t="shared" si="502"/>
        <v>0</v>
      </c>
      <c r="T4595" s="9">
        <f t="shared" si="503"/>
        <v>0</v>
      </c>
    </row>
    <row r="4596" spans="1:20" ht="15" customHeight="1" x14ac:dyDescent="0.75">
      <c r="A4596" s="10">
        <v>1</v>
      </c>
      <c r="B4596" s="11">
        <v>24000</v>
      </c>
      <c r="C4596" s="11">
        <v>136000</v>
      </c>
      <c r="D4596" s="11"/>
      <c r="E4596" s="11">
        <v>3</v>
      </c>
      <c r="F4596" s="11">
        <v>1</v>
      </c>
      <c r="G4596" s="11">
        <v>6</v>
      </c>
      <c r="H4596" s="11">
        <v>303.29428571</v>
      </c>
      <c r="I4596" s="11">
        <v>1</v>
      </c>
      <c r="J4596" s="11">
        <v>27</v>
      </c>
      <c r="K4596" s="11"/>
      <c r="L4596" s="11" t="s">
        <v>20</v>
      </c>
      <c r="M4596" s="11" t="s">
        <v>18</v>
      </c>
      <c r="N4596" s="11">
        <f t="shared" si="497"/>
        <v>0</v>
      </c>
      <c r="O4596" s="11">
        <f t="shared" si="498"/>
        <v>0</v>
      </c>
      <c r="P4596" s="11">
        <f t="shared" si="499"/>
        <v>0</v>
      </c>
      <c r="Q4596" s="11">
        <f t="shared" si="500"/>
        <v>0</v>
      </c>
      <c r="R4596" s="11">
        <f t="shared" si="501"/>
        <v>0</v>
      </c>
      <c r="S4596" s="11">
        <f t="shared" si="502"/>
        <v>1</v>
      </c>
      <c r="T4596" s="9">
        <f t="shared" si="503"/>
        <v>0</v>
      </c>
    </row>
    <row r="4597" spans="1:20" ht="15" customHeight="1" x14ac:dyDescent="0.75">
      <c r="A4597" s="10">
        <v>1</v>
      </c>
      <c r="B4597" s="11">
        <v>24000</v>
      </c>
      <c r="C4597" s="11">
        <v>18655</v>
      </c>
      <c r="D4597" s="11">
        <v>48800</v>
      </c>
      <c r="E4597" s="11">
        <v>3</v>
      </c>
      <c r="F4597" s="11">
        <v>0</v>
      </c>
      <c r="G4597" s="11">
        <v>0</v>
      </c>
      <c r="H4597" s="11">
        <v>65.966666666999998</v>
      </c>
      <c r="I4597" s="11">
        <v>3</v>
      </c>
      <c r="J4597" s="11">
        <v>12</v>
      </c>
      <c r="K4597" s="11"/>
      <c r="L4597" s="11" t="s">
        <v>13</v>
      </c>
      <c r="M4597" s="11" t="s">
        <v>14</v>
      </c>
      <c r="N4597" s="11">
        <f t="shared" si="497"/>
        <v>1</v>
      </c>
      <c r="O4597" s="11">
        <f t="shared" si="498"/>
        <v>0</v>
      </c>
      <c r="P4597" s="11">
        <f t="shared" si="499"/>
        <v>1</v>
      </c>
      <c r="Q4597" s="11">
        <f t="shared" si="500"/>
        <v>0</v>
      </c>
      <c r="R4597" s="11">
        <f t="shared" si="501"/>
        <v>0</v>
      </c>
      <c r="S4597" s="11">
        <f t="shared" si="502"/>
        <v>0</v>
      </c>
      <c r="T4597" s="9">
        <f t="shared" si="503"/>
        <v>65.966666666999998</v>
      </c>
    </row>
    <row r="4598" spans="1:20" ht="15" customHeight="1" x14ac:dyDescent="0.75">
      <c r="A4598" s="10">
        <v>0</v>
      </c>
      <c r="B4598" s="11">
        <v>24000</v>
      </c>
      <c r="C4598" s="11">
        <v>239568</v>
      </c>
      <c r="D4598" s="11">
        <v>266430</v>
      </c>
      <c r="E4598" s="11">
        <v>7</v>
      </c>
      <c r="F4598" s="11">
        <v>0</v>
      </c>
      <c r="G4598" s="11">
        <v>0</v>
      </c>
      <c r="H4598" s="11">
        <v>243.73241747</v>
      </c>
      <c r="I4598" s="11">
        <v>3</v>
      </c>
      <c r="J4598" s="11">
        <v>50</v>
      </c>
      <c r="K4598" s="11">
        <v>35.871958945999999</v>
      </c>
      <c r="L4598" s="11" t="s">
        <v>13</v>
      </c>
      <c r="M4598" s="11" t="s">
        <v>19</v>
      </c>
      <c r="N4598" s="11">
        <f t="shared" si="497"/>
        <v>1</v>
      </c>
      <c r="O4598" s="11">
        <f t="shared" si="498"/>
        <v>0</v>
      </c>
      <c r="P4598" s="11">
        <f t="shared" si="499"/>
        <v>0</v>
      </c>
      <c r="Q4598" s="11">
        <f t="shared" si="500"/>
        <v>0</v>
      </c>
      <c r="R4598" s="11">
        <f t="shared" si="501"/>
        <v>0</v>
      </c>
      <c r="S4598" s="11">
        <f t="shared" si="502"/>
        <v>0</v>
      </c>
      <c r="T4598" s="9">
        <f t="shared" si="503"/>
        <v>243.73241747</v>
      </c>
    </row>
    <row r="4599" spans="1:20" ht="15" customHeight="1" x14ac:dyDescent="0.75">
      <c r="A4599" s="10">
        <v>0</v>
      </c>
      <c r="B4599" s="11">
        <v>24000</v>
      </c>
      <c r="C4599" s="11">
        <v>111488</v>
      </c>
      <c r="D4599" s="11">
        <v>163796</v>
      </c>
      <c r="E4599" s="11">
        <v>15</v>
      </c>
      <c r="F4599" s="11">
        <v>0</v>
      </c>
      <c r="G4599" s="11">
        <v>0</v>
      </c>
      <c r="H4599" s="11">
        <v>185.80205049</v>
      </c>
      <c r="I4599" s="11">
        <v>0</v>
      </c>
      <c r="J4599" s="11">
        <v>25</v>
      </c>
      <c r="K4599" s="11">
        <v>32.22967397</v>
      </c>
      <c r="L4599" s="11" t="s">
        <v>20</v>
      </c>
      <c r="M4599" s="11" t="s">
        <v>17</v>
      </c>
      <c r="N4599" s="11">
        <f t="shared" si="497"/>
        <v>0</v>
      </c>
      <c r="O4599" s="11">
        <f t="shared" si="498"/>
        <v>1</v>
      </c>
      <c r="P4599" s="11">
        <f t="shared" si="499"/>
        <v>0</v>
      </c>
      <c r="Q4599" s="11">
        <f t="shared" si="500"/>
        <v>0</v>
      </c>
      <c r="R4599" s="11">
        <f t="shared" si="501"/>
        <v>0</v>
      </c>
      <c r="S4599" s="11">
        <f t="shared" si="502"/>
        <v>0</v>
      </c>
      <c r="T4599" s="9">
        <f t="shared" si="503"/>
        <v>0</v>
      </c>
    </row>
    <row r="4600" spans="1:20" ht="15" customHeight="1" x14ac:dyDescent="0.75">
      <c r="A4600" s="10">
        <v>0</v>
      </c>
      <c r="B4600" s="11">
        <v>24000</v>
      </c>
      <c r="C4600" s="11">
        <v>17575</v>
      </c>
      <c r="D4600" s="11">
        <v>50375</v>
      </c>
      <c r="E4600" s="11">
        <v>23</v>
      </c>
      <c r="F4600" s="11">
        <v>0</v>
      </c>
      <c r="G4600" s="11">
        <v>0</v>
      </c>
      <c r="H4600" s="11">
        <v>135.76405083</v>
      </c>
      <c r="I4600" s="11">
        <v>0</v>
      </c>
      <c r="J4600" s="11">
        <v>11</v>
      </c>
      <c r="K4600" s="11">
        <v>22.981005101000001</v>
      </c>
      <c r="L4600" s="11" t="s">
        <v>20</v>
      </c>
      <c r="M4600" s="11" t="s">
        <v>14</v>
      </c>
      <c r="N4600" s="11">
        <f t="shared" si="497"/>
        <v>0</v>
      </c>
      <c r="O4600" s="11">
        <f t="shared" si="498"/>
        <v>0</v>
      </c>
      <c r="P4600" s="11">
        <f t="shared" si="499"/>
        <v>1</v>
      </c>
      <c r="Q4600" s="11">
        <f t="shared" si="500"/>
        <v>0</v>
      </c>
      <c r="R4600" s="11">
        <f t="shared" si="501"/>
        <v>0</v>
      </c>
      <c r="S4600" s="11">
        <f t="shared" si="502"/>
        <v>0</v>
      </c>
      <c r="T4600" s="9">
        <f t="shared" si="503"/>
        <v>0</v>
      </c>
    </row>
    <row r="4601" spans="1:20" ht="15" customHeight="1" x14ac:dyDescent="0.75">
      <c r="A4601" s="10">
        <v>1</v>
      </c>
      <c r="B4601" s="11">
        <v>24100</v>
      </c>
      <c r="C4601" s="11">
        <v>164155</v>
      </c>
      <c r="D4601" s="11">
        <v>225184</v>
      </c>
      <c r="E4601" s="11">
        <v>2</v>
      </c>
      <c r="F4601" s="11"/>
      <c r="G4601" s="11"/>
      <c r="H4601" s="11"/>
      <c r="I4601" s="11"/>
      <c r="J4601" s="11"/>
      <c r="K4601" s="11">
        <v>31.564226915999999</v>
      </c>
      <c r="L4601" s="11" t="s">
        <v>13</v>
      </c>
      <c r="M4601" s="11" t="s">
        <v>19</v>
      </c>
      <c r="N4601" s="11">
        <f t="shared" si="497"/>
        <v>1</v>
      </c>
      <c r="O4601" s="11">
        <f t="shared" si="498"/>
        <v>0</v>
      </c>
      <c r="P4601" s="11">
        <f t="shared" si="499"/>
        <v>0</v>
      </c>
      <c r="Q4601" s="11">
        <f t="shared" si="500"/>
        <v>0</v>
      </c>
      <c r="R4601" s="11">
        <f t="shared" si="501"/>
        <v>0</v>
      </c>
      <c r="S4601" s="11">
        <f t="shared" si="502"/>
        <v>0</v>
      </c>
      <c r="T4601" s="9">
        <f t="shared" si="503"/>
        <v>0</v>
      </c>
    </row>
    <row r="4602" spans="1:20" ht="15" customHeight="1" x14ac:dyDescent="0.75">
      <c r="A4602" s="10">
        <v>0</v>
      </c>
      <c r="B4602" s="11">
        <v>24100</v>
      </c>
      <c r="C4602" s="11">
        <v>57041</v>
      </c>
      <c r="D4602" s="11">
        <v>92081</v>
      </c>
      <c r="E4602" s="11">
        <v>7</v>
      </c>
      <c r="F4602" s="11">
        <v>0</v>
      </c>
      <c r="G4602" s="11">
        <v>0</v>
      </c>
      <c r="H4602" s="11">
        <v>230.05972968</v>
      </c>
      <c r="I4602" s="11">
        <v>0</v>
      </c>
      <c r="J4602" s="11">
        <v>19</v>
      </c>
      <c r="K4602" s="11">
        <v>35.896708642</v>
      </c>
      <c r="L4602" s="11" t="s">
        <v>20</v>
      </c>
      <c r="M4602" s="11" t="s">
        <v>14</v>
      </c>
      <c r="N4602" s="11">
        <f t="shared" si="497"/>
        <v>0</v>
      </c>
      <c r="O4602" s="11">
        <f t="shared" si="498"/>
        <v>0</v>
      </c>
      <c r="P4602" s="11">
        <f t="shared" si="499"/>
        <v>1</v>
      </c>
      <c r="Q4602" s="11">
        <f t="shared" si="500"/>
        <v>0</v>
      </c>
      <c r="R4602" s="11">
        <f t="shared" si="501"/>
        <v>0</v>
      </c>
      <c r="S4602" s="11">
        <f t="shared" si="502"/>
        <v>0</v>
      </c>
      <c r="T4602" s="9">
        <f t="shared" si="503"/>
        <v>0</v>
      </c>
    </row>
    <row r="4603" spans="1:20" ht="15" customHeight="1" x14ac:dyDescent="0.75">
      <c r="A4603" s="10">
        <v>0</v>
      </c>
      <c r="B4603" s="11">
        <v>24100</v>
      </c>
      <c r="C4603" s="11">
        <v>77435</v>
      </c>
      <c r="D4603" s="11">
        <v>113000</v>
      </c>
      <c r="E4603" s="11">
        <v>10</v>
      </c>
      <c r="F4603" s="11">
        <v>0</v>
      </c>
      <c r="G4603" s="11">
        <v>1</v>
      </c>
      <c r="H4603" s="11">
        <v>124.76666667000001</v>
      </c>
      <c r="I4603" s="11">
        <v>0</v>
      </c>
      <c r="J4603" s="11">
        <v>19</v>
      </c>
      <c r="K4603" s="11"/>
      <c r="L4603" s="11" t="s">
        <v>20</v>
      </c>
      <c r="M4603" s="11" t="s">
        <v>18</v>
      </c>
      <c r="N4603" s="11">
        <f t="shared" si="497"/>
        <v>0</v>
      </c>
      <c r="O4603" s="11">
        <f t="shared" si="498"/>
        <v>0</v>
      </c>
      <c r="P4603" s="11">
        <f t="shared" si="499"/>
        <v>0</v>
      </c>
      <c r="Q4603" s="11">
        <f t="shared" si="500"/>
        <v>0</v>
      </c>
      <c r="R4603" s="11">
        <f t="shared" si="501"/>
        <v>0</v>
      </c>
      <c r="S4603" s="11">
        <f t="shared" si="502"/>
        <v>1</v>
      </c>
      <c r="T4603" s="9">
        <f t="shared" si="503"/>
        <v>0</v>
      </c>
    </row>
    <row r="4604" spans="1:20" ht="15" customHeight="1" x14ac:dyDescent="0.75">
      <c r="A4604" s="10">
        <v>1</v>
      </c>
      <c r="B4604" s="11">
        <v>24100</v>
      </c>
      <c r="C4604" s="11">
        <v>30951</v>
      </c>
      <c r="D4604" s="11">
        <v>58000</v>
      </c>
      <c r="E4604" s="11">
        <v>11</v>
      </c>
      <c r="F4604" s="11">
        <v>0</v>
      </c>
      <c r="G4604" s="11">
        <v>4</v>
      </c>
      <c r="H4604" s="11">
        <v>36.5</v>
      </c>
      <c r="I4604" s="11">
        <v>0</v>
      </c>
      <c r="J4604" s="11">
        <v>12</v>
      </c>
      <c r="K4604" s="11"/>
      <c r="L4604" s="11" t="s">
        <v>20</v>
      </c>
      <c r="M4604" s="11" t="s">
        <v>17</v>
      </c>
      <c r="N4604" s="11">
        <f t="shared" si="497"/>
        <v>0</v>
      </c>
      <c r="O4604" s="11">
        <f t="shared" si="498"/>
        <v>1</v>
      </c>
      <c r="P4604" s="11">
        <f t="shared" si="499"/>
        <v>0</v>
      </c>
      <c r="Q4604" s="11">
        <f t="shared" si="500"/>
        <v>0</v>
      </c>
      <c r="R4604" s="11">
        <f t="shared" si="501"/>
        <v>0</v>
      </c>
      <c r="S4604" s="11">
        <f t="shared" si="502"/>
        <v>0</v>
      </c>
      <c r="T4604" s="9">
        <f t="shared" si="503"/>
        <v>0</v>
      </c>
    </row>
    <row r="4605" spans="1:20" ht="15" customHeight="1" x14ac:dyDescent="0.75">
      <c r="A4605" s="10">
        <v>0</v>
      </c>
      <c r="B4605" s="11">
        <v>24100</v>
      </c>
      <c r="C4605" s="11">
        <v>184697</v>
      </c>
      <c r="D4605" s="11">
        <v>238729</v>
      </c>
      <c r="E4605" s="11">
        <v>2</v>
      </c>
      <c r="F4605" s="11">
        <v>0</v>
      </c>
      <c r="G4605" s="11">
        <v>0</v>
      </c>
      <c r="H4605" s="11">
        <v>317.69255678000002</v>
      </c>
      <c r="I4605" s="11">
        <v>0</v>
      </c>
      <c r="J4605" s="11">
        <v>26</v>
      </c>
      <c r="K4605" s="11">
        <v>37.782036284</v>
      </c>
      <c r="L4605" s="11" t="s">
        <v>20</v>
      </c>
      <c r="M4605" s="11" t="s">
        <v>18</v>
      </c>
      <c r="N4605" s="11">
        <f t="shared" si="497"/>
        <v>0</v>
      </c>
      <c r="O4605" s="11">
        <f t="shared" si="498"/>
        <v>0</v>
      </c>
      <c r="P4605" s="11">
        <f t="shared" si="499"/>
        <v>0</v>
      </c>
      <c r="Q4605" s="11">
        <f t="shared" si="500"/>
        <v>0</v>
      </c>
      <c r="R4605" s="11">
        <f t="shared" si="501"/>
        <v>0</v>
      </c>
      <c r="S4605" s="11">
        <f t="shared" si="502"/>
        <v>1</v>
      </c>
      <c r="T4605" s="9">
        <f t="shared" si="503"/>
        <v>0</v>
      </c>
    </row>
    <row r="4606" spans="1:20" ht="15" customHeight="1" x14ac:dyDescent="0.75">
      <c r="A4606" s="10">
        <v>0</v>
      </c>
      <c r="B4606" s="11">
        <v>24100</v>
      </c>
      <c r="C4606" s="11">
        <v>61811</v>
      </c>
      <c r="D4606" s="11">
        <v>97086</v>
      </c>
      <c r="E4606" s="11">
        <v>6</v>
      </c>
      <c r="F4606" s="11">
        <v>0</v>
      </c>
      <c r="G4606" s="11">
        <v>0</v>
      </c>
      <c r="H4606" s="11">
        <v>222.62659081999999</v>
      </c>
      <c r="I4606" s="11">
        <v>1</v>
      </c>
      <c r="J4606" s="11">
        <v>19</v>
      </c>
      <c r="K4606" s="11">
        <v>34.682537009999997</v>
      </c>
      <c r="L4606" s="11" t="s">
        <v>20</v>
      </c>
      <c r="M4606" s="11" t="s">
        <v>14</v>
      </c>
      <c r="N4606" s="11">
        <f t="shared" si="497"/>
        <v>0</v>
      </c>
      <c r="O4606" s="11">
        <f t="shared" si="498"/>
        <v>0</v>
      </c>
      <c r="P4606" s="11">
        <f t="shared" si="499"/>
        <v>1</v>
      </c>
      <c r="Q4606" s="11">
        <f t="shared" si="500"/>
        <v>0</v>
      </c>
      <c r="R4606" s="11">
        <f t="shared" si="501"/>
        <v>0</v>
      </c>
      <c r="S4606" s="11">
        <f t="shared" si="502"/>
        <v>0</v>
      </c>
      <c r="T4606" s="9">
        <f t="shared" si="503"/>
        <v>0</v>
      </c>
    </row>
    <row r="4607" spans="1:20" ht="15" customHeight="1" x14ac:dyDescent="0.75">
      <c r="A4607" s="10">
        <v>0</v>
      </c>
      <c r="B4607" s="11">
        <v>24100</v>
      </c>
      <c r="C4607" s="11">
        <v>80005</v>
      </c>
      <c r="D4607" s="11">
        <v>102098</v>
      </c>
      <c r="E4607" s="11">
        <v>18</v>
      </c>
      <c r="F4607" s="11">
        <v>1</v>
      </c>
      <c r="G4607" s="11">
        <v>0</v>
      </c>
      <c r="H4607" s="11">
        <v>196.25310408999999</v>
      </c>
      <c r="I4607" s="11">
        <v>1</v>
      </c>
      <c r="J4607" s="11">
        <v>12</v>
      </c>
      <c r="K4607" s="11">
        <v>39.758932498999997</v>
      </c>
      <c r="L4607" s="11" t="s">
        <v>20</v>
      </c>
      <c r="M4607" s="11" t="s">
        <v>14</v>
      </c>
      <c r="N4607" s="11">
        <f t="shared" si="497"/>
        <v>0</v>
      </c>
      <c r="O4607" s="11">
        <f t="shared" si="498"/>
        <v>0</v>
      </c>
      <c r="P4607" s="11">
        <f t="shared" si="499"/>
        <v>1</v>
      </c>
      <c r="Q4607" s="11">
        <f t="shared" si="500"/>
        <v>0</v>
      </c>
      <c r="R4607" s="11">
        <f t="shared" si="501"/>
        <v>0</v>
      </c>
      <c r="S4607" s="11">
        <f t="shared" si="502"/>
        <v>0</v>
      </c>
      <c r="T4607" s="9">
        <f t="shared" si="503"/>
        <v>0</v>
      </c>
    </row>
    <row r="4608" spans="1:20" ht="15" customHeight="1" x14ac:dyDescent="0.75">
      <c r="A4608" s="10">
        <v>0</v>
      </c>
      <c r="B4608" s="11">
        <v>24100</v>
      </c>
      <c r="C4608" s="11">
        <v>104442</v>
      </c>
      <c r="D4608" s="11">
        <v>161366</v>
      </c>
      <c r="E4608" s="11">
        <v>14</v>
      </c>
      <c r="F4608" s="11">
        <v>0</v>
      </c>
      <c r="G4608" s="11">
        <v>0</v>
      </c>
      <c r="H4608" s="11">
        <v>195.64233318000001</v>
      </c>
      <c r="I4608" s="11">
        <v>0</v>
      </c>
      <c r="J4608" s="11">
        <v>25</v>
      </c>
      <c r="K4608" s="11">
        <v>34.540809522000004</v>
      </c>
      <c r="L4608" s="11" t="s">
        <v>20</v>
      </c>
      <c r="M4608" s="11" t="s">
        <v>17</v>
      </c>
      <c r="N4608" s="11">
        <f t="shared" si="497"/>
        <v>0</v>
      </c>
      <c r="O4608" s="11">
        <f t="shared" si="498"/>
        <v>1</v>
      </c>
      <c r="P4608" s="11">
        <f t="shared" si="499"/>
        <v>0</v>
      </c>
      <c r="Q4608" s="11">
        <f t="shared" si="500"/>
        <v>0</v>
      </c>
      <c r="R4608" s="11">
        <f t="shared" si="501"/>
        <v>0</v>
      </c>
      <c r="S4608" s="11">
        <f t="shared" si="502"/>
        <v>0</v>
      </c>
      <c r="T4608" s="9">
        <f t="shared" si="503"/>
        <v>0</v>
      </c>
    </row>
    <row r="4609" spans="1:20" ht="15" customHeight="1" x14ac:dyDescent="0.75">
      <c r="A4609" s="10">
        <v>0</v>
      </c>
      <c r="B4609" s="11">
        <v>24100</v>
      </c>
      <c r="C4609" s="11">
        <v>95549</v>
      </c>
      <c r="D4609" s="11">
        <v>112283</v>
      </c>
      <c r="E4609" s="11">
        <v>22</v>
      </c>
      <c r="F4609" s="11">
        <v>0</v>
      </c>
      <c r="G4609" s="11">
        <v>0</v>
      </c>
      <c r="H4609" s="11">
        <v>243.34973256999999</v>
      </c>
      <c r="I4609" s="11">
        <v>0</v>
      </c>
      <c r="J4609" s="11">
        <v>28</v>
      </c>
      <c r="K4609" s="11">
        <v>39.082696628999997</v>
      </c>
      <c r="L4609" s="11" t="s">
        <v>20</v>
      </c>
      <c r="M4609" s="11" t="s">
        <v>14</v>
      </c>
      <c r="N4609" s="11">
        <f t="shared" si="497"/>
        <v>0</v>
      </c>
      <c r="O4609" s="11">
        <f t="shared" si="498"/>
        <v>0</v>
      </c>
      <c r="P4609" s="11">
        <f t="shared" si="499"/>
        <v>1</v>
      </c>
      <c r="Q4609" s="11">
        <f t="shared" si="500"/>
        <v>0</v>
      </c>
      <c r="R4609" s="11">
        <f t="shared" si="501"/>
        <v>0</v>
      </c>
      <c r="S4609" s="11">
        <f t="shared" si="502"/>
        <v>0</v>
      </c>
      <c r="T4609" s="9">
        <f t="shared" si="503"/>
        <v>0</v>
      </c>
    </row>
    <row r="4610" spans="1:20" ht="15" customHeight="1" x14ac:dyDescent="0.75">
      <c r="A4610" s="10">
        <v>0</v>
      </c>
      <c r="B4610" s="11">
        <v>24100</v>
      </c>
      <c r="C4610" s="11">
        <v>57555</v>
      </c>
      <c r="D4610" s="11">
        <v>90732</v>
      </c>
      <c r="E4610" s="11">
        <v>8</v>
      </c>
      <c r="F4610" s="11">
        <v>0</v>
      </c>
      <c r="G4610" s="11">
        <v>0</v>
      </c>
      <c r="H4610" s="11">
        <v>236.96199247999999</v>
      </c>
      <c r="I4610" s="11">
        <v>1</v>
      </c>
      <c r="J4610" s="11">
        <v>19</v>
      </c>
      <c r="K4610" s="11">
        <v>37.934877856999996</v>
      </c>
      <c r="L4610" s="11" t="s">
        <v>20</v>
      </c>
      <c r="M4610" s="11" t="s">
        <v>14</v>
      </c>
      <c r="N4610" s="11">
        <f t="shared" si="497"/>
        <v>0</v>
      </c>
      <c r="O4610" s="11">
        <f t="shared" si="498"/>
        <v>0</v>
      </c>
      <c r="P4610" s="11">
        <f t="shared" si="499"/>
        <v>1</v>
      </c>
      <c r="Q4610" s="11">
        <f t="shared" si="500"/>
        <v>0</v>
      </c>
      <c r="R4610" s="11">
        <f t="shared" si="501"/>
        <v>0</v>
      </c>
      <c r="S4610" s="11">
        <f t="shared" si="502"/>
        <v>0</v>
      </c>
      <c r="T4610" s="9">
        <f t="shared" si="503"/>
        <v>0</v>
      </c>
    </row>
    <row r="4611" spans="1:20" ht="15" customHeight="1" x14ac:dyDescent="0.75">
      <c r="A4611" s="10">
        <v>0</v>
      </c>
      <c r="B4611" s="11">
        <v>24100</v>
      </c>
      <c r="C4611" s="11"/>
      <c r="D4611" s="11">
        <v>49433</v>
      </c>
      <c r="E4611" s="11"/>
      <c r="F4611" s="11"/>
      <c r="G4611" s="11"/>
      <c r="H4611" s="11">
        <v>83.099726125999993</v>
      </c>
      <c r="I4611" s="11"/>
      <c r="J4611" s="11">
        <v>13</v>
      </c>
      <c r="K4611" s="11">
        <v>26.148970180999999</v>
      </c>
      <c r="L4611" s="11" t="s">
        <v>20</v>
      </c>
      <c r="M4611" s="11" t="s">
        <v>14</v>
      </c>
      <c r="N4611" s="11">
        <f t="shared" ref="N4611:N4674" si="504">IF(L4611="HomeImp",1,0)</f>
        <v>0</v>
      </c>
      <c r="O4611" s="11">
        <f t="shared" ref="O4611:O4674" si="505">IF(M4611="Mgr",1,0)</f>
        <v>0</v>
      </c>
      <c r="P4611" s="11">
        <f t="shared" ref="P4611:P4674" si="506">IF(M4611="Other",1,0)</f>
        <v>1</v>
      </c>
      <c r="Q4611" s="11">
        <f t="shared" ref="Q4611:Q4674" si="507">IF(M4611="Office",1,0)</f>
        <v>0</v>
      </c>
      <c r="R4611" s="11">
        <f t="shared" ref="R4611:R4674" si="508">IF(M4611="Sales",1,0)</f>
        <v>0</v>
      </c>
      <c r="S4611" s="11">
        <f t="shared" ref="S4611:S4674" si="509">IF(M4611="ProfExe",1,0)</f>
        <v>0</v>
      </c>
      <c r="T4611" s="9">
        <f t="shared" ref="T4611:T4674" si="510">H4611*N4611</f>
        <v>0</v>
      </c>
    </row>
    <row r="4612" spans="1:20" ht="15" customHeight="1" x14ac:dyDescent="0.75">
      <c r="A4612" s="10">
        <v>1</v>
      </c>
      <c r="B4612" s="11">
        <v>24200</v>
      </c>
      <c r="C4612" s="11">
        <v>10286</v>
      </c>
      <c r="D4612" s="11"/>
      <c r="E4612" s="11">
        <v>24.5</v>
      </c>
      <c r="F4612" s="11">
        <v>0</v>
      </c>
      <c r="G4612" s="11">
        <v>1</v>
      </c>
      <c r="H4612" s="11">
        <v>216.13333333</v>
      </c>
      <c r="I4612" s="11">
        <v>4</v>
      </c>
      <c r="J4612" s="11">
        <v>32</v>
      </c>
      <c r="K4612" s="11"/>
      <c r="L4612" s="11" t="s">
        <v>20</v>
      </c>
      <c r="M4612" s="11" t="s">
        <v>14</v>
      </c>
      <c r="N4612" s="11">
        <f t="shared" si="504"/>
        <v>0</v>
      </c>
      <c r="O4612" s="11">
        <f t="shared" si="505"/>
        <v>0</v>
      </c>
      <c r="P4612" s="11">
        <f t="shared" si="506"/>
        <v>1</v>
      </c>
      <c r="Q4612" s="11">
        <f t="shared" si="507"/>
        <v>0</v>
      </c>
      <c r="R4612" s="11">
        <f t="shared" si="508"/>
        <v>0</v>
      </c>
      <c r="S4612" s="11">
        <f t="shared" si="509"/>
        <v>0</v>
      </c>
      <c r="T4612" s="9">
        <f t="shared" si="510"/>
        <v>0</v>
      </c>
    </row>
    <row r="4613" spans="1:20" ht="15" customHeight="1" x14ac:dyDescent="0.75">
      <c r="A4613" s="10">
        <v>0</v>
      </c>
      <c r="B4613" s="11">
        <v>24200</v>
      </c>
      <c r="C4613" s="11">
        <v>45902</v>
      </c>
      <c r="D4613" s="11">
        <v>70212</v>
      </c>
      <c r="E4613" s="11">
        <v>25</v>
      </c>
      <c r="F4613" s="11">
        <v>0</v>
      </c>
      <c r="G4613" s="11">
        <v>0</v>
      </c>
      <c r="H4613" s="11">
        <v>303.76246946999998</v>
      </c>
      <c r="I4613" s="11">
        <v>3</v>
      </c>
      <c r="J4613" s="11">
        <v>32</v>
      </c>
      <c r="K4613" s="11">
        <v>35.223861622999998</v>
      </c>
      <c r="L4613" s="11" t="s">
        <v>20</v>
      </c>
      <c r="M4613" s="11" t="s">
        <v>14</v>
      </c>
      <c r="N4613" s="11">
        <f t="shared" si="504"/>
        <v>0</v>
      </c>
      <c r="O4613" s="11">
        <f t="shared" si="505"/>
        <v>0</v>
      </c>
      <c r="P4613" s="11">
        <f t="shared" si="506"/>
        <v>1</v>
      </c>
      <c r="Q4613" s="11">
        <f t="shared" si="507"/>
        <v>0</v>
      </c>
      <c r="R4613" s="11">
        <f t="shared" si="508"/>
        <v>0</v>
      </c>
      <c r="S4613" s="11">
        <f t="shared" si="509"/>
        <v>0</v>
      </c>
      <c r="T4613" s="9">
        <f t="shared" si="510"/>
        <v>0</v>
      </c>
    </row>
    <row r="4614" spans="1:20" ht="15" customHeight="1" x14ac:dyDescent="0.75">
      <c r="A4614" s="10">
        <v>0</v>
      </c>
      <c r="B4614" s="11">
        <v>24200</v>
      </c>
      <c r="C4614" s="11">
        <v>91491</v>
      </c>
      <c r="D4614" s="11">
        <v>141827</v>
      </c>
      <c r="E4614" s="11">
        <v>21</v>
      </c>
      <c r="F4614" s="11">
        <v>1</v>
      </c>
      <c r="G4614" s="11">
        <v>0</v>
      </c>
      <c r="H4614" s="11">
        <v>163.17437719</v>
      </c>
      <c r="I4614" s="11">
        <v>0</v>
      </c>
      <c r="J4614" s="11">
        <v>25</v>
      </c>
      <c r="K4614" s="11">
        <v>42.060981767000001</v>
      </c>
      <c r="L4614" s="11" t="s">
        <v>20</v>
      </c>
      <c r="M4614" s="11" t="s">
        <v>18</v>
      </c>
      <c r="N4614" s="11">
        <f t="shared" si="504"/>
        <v>0</v>
      </c>
      <c r="O4614" s="11">
        <f t="shared" si="505"/>
        <v>0</v>
      </c>
      <c r="P4614" s="11">
        <f t="shared" si="506"/>
        <v>0</v>
      </c>
      <c r="Q4614" s="11">
        <f t="shared" si="507"/>
        <v>0</v>
      </c>
      <c r="R4614" s="11">
        <f t="shared" si="508"/>
        <v>0</v>
      </c>
      <c r="S4614" s="11">
        <f t="shared" si="509"/>
        <v>1</v>
      </c>
      <c r="T4614" s="9">
        <f t="shared" si="510"/>
        <v>0</v>
      </c>
    </row>
    <row r="4615" spans="1:20" ht="15" customHeight="1" x14ac:dyDescent="0.75">
      <c r="A4615" s="10">
        <v>0</v>
      </c>
      <c r="B4615" s="11">
        <v>24200</v>
      </c>
      <c r="C4615" s="11">
        <v>92572</v>
      </c>
      <c r="D4615" s="11">
        <v>121310</v>
      </c>
      <c r="E4615" s="11">
        <v>9</v>
      </c>
      <c r="F4615" s="11">
        <v>0</v>
      </c>
      <c r="G4615" s="11">
        <v>0</v>
      </c>
      <c r="H4615" s="11">
        <v>117.04550066</v>
      </c>
      <c r="I4615" s="11">
        <v>1</v>
      </c>
      <c r="J4615" s="11">
        <v>24</v>
      </c>
      <c r="K4615" s="11">
        <v>30.482780029000001</v>
      </c>
      <c r="L4615" s="11" t="s">
        <v>13</v>
      </c>
      <c r="M4615" s="11" t="s">
        <v>17</v>
      </c>
      <c r="N4615" s="11">
        <f t="shared" si="504"/>
        <v>1</v>
      </c>
      <c r="O4615" s="11">
        <f t="shared" si="505"/>
        <v>1</v>
      </c>
      <c r="P4615" s="11">
        <f t="shared" si="506"/>
        <v>0</v>
      </c>
      <c r="Q4615" s="11">
        <f t="shared" si="507"/>
        <v>0</v>
      </c>
      <c r="R4615" s="11">
        <f t="shared" si="508"/>
        <v>0</v>
      </c>
      <c r="S4615" s="11">
        <f t="shared" si="509"/>
        <v>0</v>
      </c>
      <c r="T4615" s="9">
        <f t="shared" si="510"/>
        <v>117.04550066</v>
      </c>
    </row>
    <row r="4616" spans="1:20" ht="15" customHeight="1" x14ac:dyDescent="0.75">
      <c r="A4616" s="10">
        <v>0</v>
      </c>
      <c r="B4616" s="11">
        <v>24200</v>
      </c>
      <c r="C4616" s="11">
        <v>242111</v>
      </c>
      <c r="D4616" s="11">
        <v>266670</v>
      </c>
      <c r="E4616" s="11">
        <v>6</v>
      </c>
      <c r="F4616" s="11">
        <v>1</v>
      </c>
      <c r="G4616" s="11">
        <v>0</v>
      </c>
      <c r="H4616" s="11">
        <v>243.00312872000001</v>
      </c>
      <c r="I4616" s="11">
        <v>3</v>
      </c>
      <c r="J4616" s="11">
        <v>51</v>
      </c>
      <c r="K4616" s="11">
        <v>36.575387743999997</v>
      </c>
      <c r="L4616" s="11" t="s">
        <v>13</v>
      </c>
      <c r="M4616" s="11" t="s">
        <v>19</v>
      </c>
      <c r="N4616" s="11">
        <f t="shared" si="504"/>
        <v>1</v>
      </c>
      <c r="O4616" s="11">
        <f t="shared" si="505"/>
        <v>0</v>
      </c>
      <c r="P4616" s="11">
        <f t="shared" si="506"/>
        <v>0</v>
      </c>
      <c r="Q4616" s="11">
        <f t="shared" si="507"/>
        <v>0</v>
      </c>
      <c r="R4616" s="11">
        <f t="shared" si="508"/>
        <v>0</v>
      </c>
      <c r="S4616" s="11">
        <f t="shared" si="509"/>
        <v>0</v>
      </c>
      <c r="T4616" s="9">
        <f t="shared" si="510"/>
        <v>243.00312872000001</v>
      </c>
    </row>
    <row r="4617" spans="1:20" ht="15" customHeight="1" x14ac:dyDescent="0.75">
      <c r="A4617" s="10">
        <v>0</v>
      </c>
      <c r="B4617" s="11">
        <v>24200</v>
      </c>
      <c r="C4617" s="11">
        <v>49798</v>
      </c>
      <c r="D4617" s="11">
        <v>67458</v>
      </c>
      <c r="E4617" s="11">
        <v>6</v>
      </c>
      <c r="F4617" s="11">
        <v>0</v>
      </c>
      <c r="G4617" s="11">
        <v>0</v>
      </c>
      <c r="H4617" s="11">
        <v>68.931110224999998</v>
      </c>
      <c r="I4617" s="11">
        <v>2</v>
      </c>
      <c r="J4617" s="11">
        <v>18</v>
      </c>
      <c r="K4617" s="11">
        <v>36.464365860000001</v>
      </c>
      <c r="L4617" s="11" t="s">
        <v>20</v>
      </c>
      <c r="M4617" s="11" t="s">
        <v>14</v>
      </c>
      <c r="N4617" s="11">
        <f t="shared" si="504"/>
        <v>0</v>
      </c>
      <c r="O4617" s="11">
        <f t="shared" si="505"/>
        <v>0</v>
      </c>
      <c r="P4617" s="11">
        <f t="shared" si="506"/>
        <v>1</v>
      </c>
      <c r="Q4617" s="11">
        <f t="shared" si="507"/>
        <v>0</v>
      </c>
      <c r="R4617" s="11">
        <f t="shared" si="508"/>
        <v>0</v>
      </c>
      <c r="S4617" s="11">
        <f t="shared" si="509"/>
        <v>0</v>
      </c>
      <c r="T4617" s="9">
        <f t="shared" si="510"/>
        <v>0</v>
      </c>
    </row>
    <row r="4618" spans="1:20" ht="15" customHeight="1" x14ac:dyDescent="0.75">
      <c r="A4618" s="10">
        <v>1</v>
      </c>
      <c r="B4618" s="11">
        <v>24200</v>
      </c>
      <c r="C4618" s="11">
        <v>121000</v>
      </c>
      <c r="D4618" s="11">
        <v>162900</v>
      </c>
      <c r="E4618" s="11">
        <v>13</v>
      </c>
      <c r="F4618" s="11">
        <v>1</v>
      </c>
      <c r="G4618" s="11">
        <v>1</v>
      </c>
      <c r="H4618" s="11">
        <v>151.93333333000001</v>
      </c>
      <c r="I4618" s="11">
        <v>1</v>
      </c>
      <c r="J4618" s="11">
        <v>35</v>
      </c>
      <c r="K4618" s="11"/>
      <c r="L4618" s="11" t="s">
        <v>20</v>
      </c>
      <c r="M4618" s="11" t="s">
        <v>19</v>
      </c>
      <c r="N4618" s="11">
        <f t="shared" si="504"/>
        <v>0</v>
      </c>
      <c r="O4618" s="11">
        <f t="shared" si="505"/>
        <v>0</v>
      </c>
      <c r="P4618" s="11">
        <f t="shared" si="506"/>
        <v>0</v>
      </c>
      <c r="Q4618" s="11">
        <f t="shared" si="507"/>
        <v>0</v>
      </c>
      <c r="R4618" s="11">
        <f t="shared" si="508"/>
        <v>0</v>
      </c>
      <c r="S4618" s="11">
        <f t="shared" si="509"/>
        <v>0</v>
      </c>
      <c r="T4618" s="9">
        <f t="shared" si="510"/>
        <v>0</v>
      </c>
    </row>
    <row r="4619" spans="1:20" ht="15" customHeight="1" x14ac:dyDescent="0.75">
      <c r="A4619" s="10">
        <v>1</v>
      </c>
      <c r="B4619" s="11">
        <v>24200</v>
      </c>
      <c r="C4619" s="11">
        <v>37500</v>
      </c>
      <c r="D4619" s="11"/>
      <c r="E4619" s="11">
        <v>4</v>
      </c>
      <c r="F4619" s="11">
        <v>0</v>
      </c>
      <c r="G4619" s="11">
        <v>0</v>
      </c>
      <c r="H4619" s="11">
        <v>123.8</v>
      </c>
      <c r="I4619" s="11">
        <v>0</v>
      </c>
      <c r="J4619" s="11">
        <v>14</v>
      </c>
      <c r="K4619" s="11"/>
      <c r="L4619" s="11"/>
      <c r="M4619" s="11" t="s">
        <v>18</v>
      </c>
      <c r="N4619" s="11">
        <f t="shared" si="504"/>
        <v>0</v>
      </c>
      <c r="O4619" s="11">
        <f t="shared" si="505"/>
        <v>0</v>
      </c>
      <c r="P4619" s="11">
        <f t="shared" si="506"/>
        <v>0</v>
      </c>
      <c r="Q4619" s="11">
        <f t="shared" si="507"/>
        <v>0</v>
      </c>
      <c r="R4619" s="11">
        <f t="shared" si="508"/>
        <v>0</v>
      </c>
      <c r="S4619" s="11">
        <f t="shared" si="509"/>
        <v>1</v>
      </c>
      <c r="T4619" s="9">
        <f t="shared" si="510"/>
        <v>0</v>
      </c>
    </row>
    <row r="4620" spans="1:20" ht="15" customHeight="1" x14ac:dyDescent="0.75">
      <c r="A4620" s="10">
        <v>1</v>
      </c>
      <c r="B4620" s="11">
        <v>24200</v>
      </c>
      <c r="C4620" s="11">
        <v>39808</v>
      </c>
      <c r="D4620" s="11"/>
      <c r="E4620" s="11">
        <v>3</v>
      </c>
      <c r="F4620" s="11">
        <v>1</v>
      </c>
      <c r="G4620" s="11">
        <v>0</v>
      </c>
      <c r="H4620" s="11">
        <v>184.72511268</v>
      </c>
      <c r="I4620" s="11">
        <v>0</v>
      </c>
      <c r="J4620" s="11">
        <v>16</v>
      </c>
      <c r="K4620" s="11">
        <v>51.630380590999998</v>
      </c>
      <c r="L4620" s="11" t="s">
        <v>20</v>
      </c>
      <c r="M4620" s="11" t="s">
        <v>19</v>
      </c>
      <c r="N4620" s="11">
        <f t="shared" si="504"/>
        <v>0</v>
      </c>
      <c r="O4620" s="11">
        <f t="shared" si="505"/>
        <v>0</v>
      </c>
      <c r="P4620" s="11">
        <f t="shared" si="506"/>
        <v>0</v>
      </c>
      <c r="Q4620" s="11">
        <f t="shared" si="507"/>
        <v>0</v>
      </c>
      <c r="R4620" s="11">
        <f t="shared" si="508"/>
        <v>0</v>
      </c>
      <c r="S4620" s="11">
        <f t="shared" si="509"/>
        <v>0</v>
      </c>
      <c r="T4620" s="9">
        <f t="shared" si="510"/>
        <v>0</v>
      </c>
    </row>
    <row r="4621" spans="1:20" ht="15" customHeight="1" x14ac:dyDescent="0.75">
      <c r="A4621" s="10">
        <v>0</v>
      </c>
      <c r="B4621" s="11">
        <v>24200</v>
      </c>
      <c r="C4621" s="11">
        <v>68477</v>
      </c>
      <c r="D4621" s="11">
        <v>91598</v>
      </c>
      <c r="E4621" s="11">
        <v>16</v>
      </c>
      <c r="F4621" s="11">
        <v>0</v>
      </c>
      <c r="G4621" s="11">
        <v>0</v>
      </c>
      <c r="H4621" s="11">
        <v>88.665201261999997</v>
      </c>
      <c r="I4621" s="11">
        <v>0</v>
      </c>
      <c r="J4621" s="11">
        <v>17</v>
      </c>
      <c r="K4621" s="11">
        <v>32.523092222999999</v>
      </c>
      <c r="L4621" s="11" t="s">
        <v>20</v>
      </c>
      <c r="M4621" s="11" t="s">
        <v>14</v>
      </c>
      <c r="N4621" s="11">
        <f t="shared" si="504"/>
        <v>0</v>
      </c>
      <c r="O4621" s="11">
        <f t="shared" si="505"/>
        <v>0</v>
      </c>
      <c r="P4621" s="11">
        <f t="shared" si="506"/>
        <v>1</v>
      </c>
      <c r="Q4621" s="11">
        <f t="shared" si="507"/>
        <v>0</v>
      </c>
      <c r="R4621" s="11">
        <f t="shared" si="508"/>
        <v>0</v>
      </c>
      <c r="S4621" s="11">
        <f t="shared" si="509"/>
        <v>0</v>
      </c>
      <c r="T4621" s="9">
        <f t="shared" si="510"/>
        <v>0</v>
      </c>
    </row>
    <row r="4622" spans="1:20" ht="15" customHeight="1" x14ac:dyDescent="0.75">
      <c r="A4622" s="10">
        <v>0</v>
      </c>
      <c r="B4622" s="11">
        <v>24200</v>
      </c>
      <c r="C4622" s="11">
        <v>22763</v>
      </c>
      <c r="D4622" s="11">
        <v>47622</v>
      </c>
      <c r="E4622" s="11">
        <v>23</v>
      </c>
      <c r="F4622" s="11">
        <v>0</v>
      </c>
      <c r="G4622" s="11">
        <v>0</v>
      </c>
      <c r="H4622" s="11">
        <v>126.92269121</v>
      </c>
      <c r="I4622" s="11">
        <v>1</v>
      </c>
      <c r="J4622" s="11">
        <v>10</v>
      </c>
      <c r="K4622" s="11">
        <v>23.040944709000001</v>
      </c>
      <c r="L4622" s="11" t="s">
        <v>20</v>
      </c>
      <c r="M4622" s="11" t="s">
        <v>14</v>
      </c>
      <c r="N4622" s="11">
        <f t="shared" si="504"/>
        <v>0</v>
      </c>
      <c r="O4622" s="11">
        <f t="shared" si="505"/>
        <v>0</v>
      </c>
      <c r="P4622" s="11">
        <f t="shared" si="506"/>
        <v>1</v>
      </c>
      <c r="Q4622" s="11">
        <f t="shared" si="507"/>
        <v>0</v>
      </c>
      <c r="R4622" s="11">
        <f t="shared" si="508"/>
        <v>0</v>
      </c>
      <c r="S4622" s="11">
        <f t="shared" si="509"/>
        <v>0</v>
      </c>
      <c r="T4622" s="9">
        <f t="shared" si="510"/>
        <v>0</v>
      </c>
    </row>
    <row r="4623" spans="1:20" ht="15" customHeight="1" x14ac:dyDescent="0.75">
      <c r="A4623" s="10">
        <v>0</v>
      </c>
      <c r="B4623" s="11">
        <v>24200</v>
      </c>
      <c r="C4623" s="11">
        <v>63229</v>
      </c>
      <c r="D4623" s="11">
        <v>89394</v>
      </c>
      <c r="E4623" s="11">
        <v>15</v>
      </c>
      <c r="F4623" s="11">
        <v>0</v>
      </c>
      <c r="G4623" s="11">
        <v>0</v>
      </c>
      <c r="H4623" s="11">
        <v>84.668791549000005</v>
      </c>
      <c r="I4623" s="11">
        <v>0</v>
      </c>
      <c r="J4623" s="11">
        <v>16</v>
      </c>
      <c r="K4623" s="11">
        <v>35.604886706000002</v>
      </c>
      <c r="L4623" s="11" t="s">
        <v>20</v>
      </c>
      <c r="M4623" s="11" t="s">
        <v>14</v>
      </c>
      <c r="N4623" s="11">
        <f t="shared" si="504"/>
        <v>0</v>
      </c>
      <c r="O4623" s="11">
        <f t="shared" si="505"/>
        <v>0</v>
      </c>
      <c r="P4623" s="11">
        <f t="shared" si="506"/>
        <v>1</v>
      </c>
      <c r="Q4623" s="11">
        <f t="shared" si="507"/>
        <v>0</v>
      </c>
      <c r="R4623" s="11">
        <f t="shared" si="508"/>
        <v>0</v>
      </c>
      <c r="S4623" s="11">
        <f t="shared" si="509"/>
        <v>0</v>
      </c>
      <c r="T4623" s="9">
        <f t="shared" si="510"/>
        <v>0</v>
      </c>
    </row>
    <row r="4624" spans="1:20" ht="15" customHeight="1" x14ac:dyDescent="0.75">
      <c r="A4624" s="10">
        <v>0</v>
      </c>
      <c r="B4624" s="11">
        <v>24200</v>
      </c>
      <c r="C4624" s="11">
        <v>150939</v>
      </c>
      <c r="D4624" s="11">
        <v>183208</v>
      </c>
      <c r="E4624" s="11">
        <v>1</v>
      </c>
      <c r="F4624" s="11">
        <v>0</v>
      </c>
      <c r="G4624" s="11">
        <v>0</v>
      </c>
      <c r="H4624" s="11">
        <v>205.77680196</v>
      </c>
      <c r="I4624" s="11">
        <v>0</v>
      </c>
      <c r="J4624" s="11">
        <v>34</v>
      </c>
      <c r="K4624" s="11">
        <v>39.656334057999999</v>
      </c>
      <c r="L4624" s="11" t="s">
        <v>20</v>
      </c>
      <c r="M4624" s="11" t="s">
        <v>14</v>
      </c>
      <c r="N4624" s="11">
        <f t="shared" si="504"/>
        <v>0</v>
      </c>
      <c r="O4624" s="11">
        <f t="shared" si="505"/>
        <v>0</v>
      </c>
      <c r="P4624" s="11">
        <f t="shared" si="506"/>
        <v>1</v>
      </c>
      <c r="Q4624" s="11">
        <f t="shared" si="507"/>
        <v>0</v>
      </c>
      <c r="R4624" s="11">
        <f t="shared" si="508"/>
        <v>0</v>
      </c>
      <c r="S4624" s="11">
        <f t="shared" si="509"/>
        <v>0</v>
      </c>
      <c r="T4624" s="9">
        <f t="shared" si="510"/>
        <v>0</v>
      </c>
    </row>
    <row r="4625" spans="1:20" ht="15" customHeight="1" x14ac:dyDescent="0.75">
      <c r="A4625" s="10">
        <v>0</v>
      </c>
      <c r="B4625" s="11">
        <v>24200</v>
      </c>
      <c r="C4625" s="11">
        <v>90626</v>
      </c>
      <c r="D4625" s="11">
        <v>116601</v>
      </c>
      <c r="E4625" s="11">
        <v>2</v>
      </c>
      <c r="F4625" s="11">
        <v>0</v>
      </c>
      <c r="G4625" s="11">
        <v>0</v>
      </c>
      <c r="H4625" s="11">
        <v>226.11638661000001</v>
      </c>
      <c r="I4625" s="11">
        <v>1</v>
      </c>
      <c r="J4625" s="11">
        <v>27</v>
      </c>
      <c r="K4625" s="11">
        <v>34.499938364999998</v>
      </c>
      <c r="L4625" s="11" t="s">
        <v>20</v>
      </c>
      <c r="M4625" s="11" t="s">
        <v>19</v>
      </c>
      <c r="N4625" s="11">
        <f t="shared" si="504"/>
        <v>0</v>
      </c>
      <c r="O4625" s="11">
        <f t="shared" si="505"/>
        <v>0</v>
      </c>
      <c r="P4625" s="11">
        <f t="shared" si="506"/>
        <v>0</v>
      </c>
      <c r="Q4625" s="11">
        <f t="shared" si="507"/>
        <v>0</v>
      </c>
      <c r="R4625" s="11">
        <f t="shared" si="508"/>
        <v>0</v>
      </c>
      <c r="S4625" s="11">
        <f t="shared" si="509"/>
        <v>0</v>
      </c>
      <c r="T4625" s="9">
        <f t="shared" si="510"/>
        <v>0</v>
      </c>
    </row>
    <row r="4626" spans="1:20" ht="15" customHeight="1" x14ac:dyDescent="0.75">
      <c r="A4626" s="10">
        <v>0</v>
      </c>
      <c r="B4626" s="11">
        <v>24200</v>
      </c>
      <c r="C4626" s="11">
        <v>104005</v>
      </c>
      <c r="D4626" s="11">
        <v>158224</v>
      </c>
      <c r="E4626" s="11">
        <v>14</v>
      </c>
      <c r="F4626" s="11">
        <v>0</v>
      </c>
      <c r="G4626" s="11">
        <v>0</v>
      </c>
      <c r="H4626" s="11">
        <v>175.62208285</v>
      </c>
      <c r="I4626" s="11">
        <v>0</v>
      </c>
      <c r="J4626" s="11">
        <v>25</v>
      </c>
      <c r="K4626" s="11">
        <v>33.992424446000001</v>
      </c>
      <c r="L4626" s="11" t="s">
        <v>20</v>
      </c>
      <c r="M4626" s="11" t="s">
        <v>17</v>
      </c>
      <c r="N4626" s="11">
        <f t="shared" si="504"/>
        <v>0</v>
      </c>
      <c r="O4626" s="11">
        <f t="shared" si="505"/>
        <v>1</v>
      </c>
      <c r="P4626" s="11">
        <f t="shared" si="506"/>
        <v>0</v>
      </c>
      <c r="Q4626" s="11">
        <f t="shared" si="507"/>
        <v>0</v>
      </c>
      <c r="R4626" s="11">
        <f t="shared" si="508"/>
        <v>0</v>
      </c>
      <c r="S4626" s="11">
        <f t="shared" si="509"/>
        <v>0</v>
      </c>
      <c r="T4626" s="9">
        <f t="shared" si="510"/>
        <v>0</v>
      </c>
    </row>
    <row r="4627" spans="1:20" ht="15" customHeight="1" x14ac:dyDescent="0.75">
      <c r="A4627" s="10">
        <v>0</v>
      </c>
      <c r="B4627" s="11">
        <v>24300</v>
      </c>
      <c r="C4627" s="11">
        <v>142000</v>
      </c>
      <c r="D4627" s="11">
        <v>175000</v>
      </c>
      <c r="E4627" s="11">
        <v>6</v>
      </c>
      <c r="F4627" s="11">
        <v>0</v>
      </c>
      <c r="G4627" s="11">
        <v>0</v>
      </c>
      <c r="H4627" s="11">
        <v>323.66666666999998</v>
      </c>
      <c r="I4627" s="11">
        <v>0</v>
      </c>
      <c r="J4627" s="11">
        <v>35</v>
      </c>
      <c r="K4627" s="11"/>
      <c r="L4627" s="11" t="s">
        <v>20</v>
      </c>
      <c r="M4627" s="11" t="s">
        <v>18</v>
      </c>
      <c r="N4627" s="11">
        <f t="shared" si="504"/>
        <v>0</v>
      </c>
      <c r="O4627" s="11">
        <f t="shared" si="505"/>
        <v>0</v>
      </c>
      <c r="P4627" s="11">
        <f t="shared" si="506"/>
        <v>0</v>
      </c>
      <c r="Q4627" s="11">
        <f t="shared" si="507"/>
        <v>0</v>
      </c>
      <c r="R4627" s="11">
        <f t="shared" si="508"/>
        <v>0</v>
      </c>
      <c r="S4627" s="11">
        <f t="shared" si="509"/>
        <v>1</v>
      </c>
      <c r="T4627" s="9">
        <f t="shared" si="510"/>
        <v>0</v>
      </c>
    </row>
    <row r="4628" spans="1:20" ht="15" customHeight="1" x14ac:dyDescent="0.75">
      <c r="A4628" s="10">
        <v>0</v>
      </c>
      <c r="B4628" s="11">
        <v>24300</v>
      </c>
      <c r="C4628" s="11">
        <v>70912</v>
      </c>
      <c r="D4628" s="11">
        <v>98353</v>
      </c>
      <c r="E4628" s="11">
        <v>9</v>
      </c>
      <c r="F4628" s="11">
        <v>1</v>
      </c>
      <c r="G4628" s="11">
        <v>0</v>
      </c>
      <c r="H4628" s="11">
        <v>126.2435974</v>
      </c>
      <c r="I4628" s="11">
        <v>3</v>
      </c>
      <c r="J4628" s="11">
        <v>26</v>
      </c>
      <c r="K4628" s="11">
        <v>36.372531414999997</v>
      </c>
      <c r="L4628" s="11" t="s">
        <v>20</v>
      </c>
      <c r="M4628" s="11" t="s">
        <v>18</v>
      </c>
      <c r="N4628" s="11">
        <f t="shared" si="504"/>
        <v>0</v>
      </c>
      <c r="O4628" s="11">
        <f t="shared" si="505"/>
        <v>0</v>
      </c>
      <c r="P4628" s="11">
        <f t="shared" si="506"/>
        <v>0</v>
      </c>
      <c r="Q4628" s="11">
        <f t="shared" si="507"/>
        <v>0</v>
      </c>
      <c r="R4628" s="11">
        <f t="shared" si="508"/>
        <v>0</v>
      </c>
      <c r="S4628" s="11">
        <f t="shared" si="509"/>
        <v>1</v>
      </c>
      <c r="T4628" s="9">
        <f t="shared" si="510"/>
        <v>0</v>
      </c>
    </row>
    <row r="4629" spans="1:20" ht="15" customHeight="1" x14ac:dyDescent="0.75">
      <c r="A4629" s="10">
        <v>0</v>
      </c>
      <c r="B4629" s="11">
        <v>24300</v>
      </c>
      <c r="C4629" s="11">
        <v>50826</v>
      </c>
      <c r="D4629" s="11">
        <v>68199</v>
      </c>
      <c r="E4629" s="11">
        <v>7</v>
      </c>
      <c r="F4629" s="11">
        <v>0</v>
      </c>
      <c r="G4629" s="11">
        <v>0</v>
      </c>
      <c r="H4629" s="11">
        <v>71.181988899999993</v>
      </c>
      <c r="I4629" s="11">
        <v>1</v>
      </c>
      <c r="J4629" s="11">
        <v>19</v>
      </c>
      <c r="K4629" s="11">
        <v>36.496201083999999</v>
      </c>
      <c r="L4629" s="11" t="s">
        <v>20</v>
      </c>
      <c r="M4629" s="11" t="s">
        <v>14</v>
      </c>
      <c r="N4629" s="11">
        <f t="shared" si="504"/>
        <v>0</v>
      </c>
      <c r="O4629" s="11">
        <f t="shared" si="505"/>
        <v>0</v>
      </c>
      <c r="P4629" s="11">
        <f t="shared" si="506"/>
        <v>1</v>
      </c>
      <c r="Q4629" s="11">
        <f t="shared" si="507"/>
        <v>0</v>
      </c>
      <c r="R4629" s="11">
        <f t="shared" si="508"/>
        <v>0</v>
      </c>
      <c r="S4629" s="11">
        <f t="shared" si="509"/>
        <v>0</v>
      </c>
      <c r="T4629" s="9">
        <f t="shared" si="510"/>
        <v>0</v>
      </c>
    </row>
    <row r="4630" spans="1:20" ht="15" customHeight="1" x14ac:dyDescent="0.75">
      <c r="A4630" s="10">
        <v>0</v>
      </c>
      <c r="B4630" s="11">
        <v>24300</v>
      </c>
      <c r="C4630" s="11">
        <v>93520</v>
      </c>
      <c r="D4630" s="11">
        <v>137241</v>
      </c>
      <c r="E4630" s="11"/>
      <c r="F4630" s="11">
        <v>0</v>
      </c>
      <c r="G4630" s="11">
        <v>0</v>
      </c>
      <c r="H4630" s="11">
        <v>199.76356315000001</v>
      </c>
      <c r="I4630" s="11">
        <v>0</v>
      </c>
      <c r="J4630" s="11">
        <v>20</v>
      </c>
      <c r="K4630" s="11">
        <v>27.471559692</v>
      </c>
      <c r="L4630" s="11" t="s">
        <v>20</v>
      </c>
      <c r="M4630" s="11" t="s">
        <v>18</v>
      </c>
      <c r="N4630" s="11">
        <f t="shared" si="504"/>
        <v>0</v>
      </c>
      <c r="O4630" s="11">
        <f t="shared" si="505"/>
        <v>0</v>
      </c>
      <c r="P4630" s="11">
        <f t="shared" si="506"/>
        <v>0</v>
      </c>
      <c r="Q4630" s="11">
        <f t="shared" si="507"/>
        <v>0</v>
      </c>
      <c r="R4630" s="11">
        <f t="shared" si="508"/>
        <v>0</v>
      </c>
      <c r="S4630" s="11">
        <f t="shared" si="509"/>
        <v>1</v>
      </c>
      <c r="T4630" s="9">
        <f t="shared" si="510"/>
        <v>0</v>
      </c>
    </row>
    <row r="4631" spans="1:20" ht="15" customHeight="1" x14ac:dyDescent="0.75">
      <c r="A4631" s="10">
        <v>0</v>
      </c>
      <c r="B4631" s="11">
        <v>24300</v>
      </c>
      <c r="C4631" s="11">
        <v>41323</v>
      </c>
      <c r="D4631" s="11">
        <v>73309</v>
      </c>
      <c r="E4631" s="11">
        <v>27</v>
      </c>
      <c r="F4631" s="11">
        <v>0</v>
      </c>
      <c r="G4631" s="11">
        <v>1</v>
      </c>
      <c r="H4631" s="11">
        <v>298.18590412999998</v>
      </c>
      <c r="I4631" s="11">
        <v>2</v>
      </c>
      <c r="J4631" s="11">
        <v>32</v>
      </c>
      <c r="K4631" s="11">
        <v>36.155277517000002</v>
      </c>
      <c r="L4631" s="11" t="s">
        <v>20</v>
      </c>
      <c r="M4631" s="11" t="s">
        <v>14</v>
      </c>
      <c r="N4631" s="11">
        <f t="shared" si="504"/>
        <v>0</v>
      </c>
      <c r="O4631" s="11">
        <f t="shared" si="505"/>
        <v>0</v>
      </c>
      <c r="P4631" s="11">
        <f t="shared" si="506"/>
        <v>1</v>
      </c>
      <c r="Q4631" s="11">
        <f t="shared" si="507"/>
        <v>0</v>
      </c>
      <c r="R4631" s="11">
        <f t="shared" si="508"/>
        <v>0</v>
      </c>
      <c r="S4631" s="11">
        <f t="shared" si="509"/>
        <v>0</v>
      </c>
      <c r="T4631" s="9">
        <f t="shared" si="510"/>
        <v>0</v>
      </c>
    </row>
    <row r="4632" spans="1:20" ht="15" customHeight="1" x14ac:dyDescent="0.75">
      <c r="A4632" s="10">
        <v>0</v>
      </c>
      <c r="B4632" s="11">
        <v>24300</v>
      </c>
      <c r="C4632" s="11">
        <v>110442</v>
      </c>
      <c r="D4632" s="11">
        <v>138581</v>
      </c>
      <c r="E4632" s="11">
        <v>9</v>
      </c>
      <c r="F4632" s="11">
        <v>2</v>
      </c>
      <c r="G4632" s="11">
        <v>0</v>
      </c>
      <c r="H4632" s="11">
        <v>175.15368945</v>
      </c>
      <c r="I4632" s="11">
        <v>4</v>
      </c>
      <c r="J4632" s="11">
        <v>17</v>
      </c>
      <c r="K4632" s="11">
        <v>40.348885328999998</v>
      </c>
      <c r="L4632" s="11" t="s">
        <v>20</v>
      </c>
      <c r="M4632" s="11" t="s">
        <v>17</v>
      </c>
      <c r="N4632" s="11">
        <f t="shared" si="504"/>
        <v>0</v>
      </c>
      <c r="O4632" s="11">
        <f t="shared" si="505"/>
        <v>1</v>
      </c>
      <c r="P4632" s="11">
        <f t="shared" si="506"/>
        <v>0</v>
      </c>
      <c r="Q4632" s="11">
        <f t="shared" si="507"/>
        <v>0</v>
      </c>
      <c r="R4632" s="11">
        <f t="shared" si="508"/>
        <v>0</v>
      </c>
      <c r="S4632" s="11">
        <f t="shared" si="509"/>
        <v>0</v>
      </c>
      <c r="T4632" s="9">
        <f t="shared" si="510"/>
        <v>0</v>
      </c>
    </row>
    <row r="4633" spans="1:20" ht="15" customHeight="1" x14ac:dyDescent="0.75">
      <c r="A4633" s="10">
        <v>0</v>
      </c>
      <c r="B4633" s="11">
        <v>24300</v>
      </c>
      <c r="C4633" s="11">
        <v>236390</v>
      </c>
      <c r="D4633" s="11">
        <v>262210</v>
      </c>
      <c r="E4633" s="11">
        <v>6</v>
      </c>
      <c r="F4633" s="11">
        <v>0</v>
      </c>
      <c r="G4633" s="11">
        <v>0</v>
      </c>
      <c r="H4633" s="11">
        <v>243.07790007</v>
      </c>
      <c r="I4633" s="11">
        <v>2</v>
      </c>
      <c r="J4633" s="11">
        <v>50</v>
      </c>
      <c r="K4633" s="11">
        <v>36.906664968999998</v>
      </c>
      <c r="L4633" s="11" t="s">
        <v>13</v>
      </c>
      <c r="M4633" s="11" t="s">
        <v>19</v>
      </c>
      <c r="N4633" s="11">
        <f t="shared" si="504"/>
        <v>1</v>
      </c>
      <c r="O4633" s="11">
        <f t="shared" si="505"/>
        <v>0</v>
      </c>
      <c r="P4633" s="11">
        <f t="shared" si="506"/>
        <v>0</v>
      </c>
      <c r="Q4633" s="11">
        <f t="shared" si="507"/>
        <v>0</v>
      </c>
      <c r="R4633" s="11">
        <f t="shared" si="508"/>
        <v>0</v>
      </c>
      <c r="S4633" s="11">
        <f t="shared" si="509"/>
        <v>0</v>
      </c>
      <c r="T4633" s="9">
        <f t="shared" si="510"/>
        <v>243.07790007</v>
      </c>
    </row>
    <row r="4634" spans="1:20" ht="15" customHeight="1" x14ac:dyDescent="0.75">
      <c r="A4634" s="10">
        <v>0</v>
      </c>
      <c r="B4634" s="11">
        <v>24300</v>
      </c>
      <c r="C4634" s="11"/>
      <c r="D4634" s="11">
        <v>144123</v>
      </c>
      <c r="E4634" s="11"/>
      <c r="F4634" s="11"/>
      <c r="G4634" s="11"/>
      <c r="H4634" s="11"/>
      <c r="I4634" s="11"/>
      <c r="J4634" s="11"/>
      <c r="K4634" s="11">
        <v>15.529230142999999</v>
      </c>
      <c r="L4634" s="11"/>
      <c r="M4634" s="11"/>
      <c r="N4634" s="11">
        <f t="shared" si="504"/>
        <v>0</v>
      </c>
      <c r="O4634" s="11">
        <f t="shared" si="505"/>
        <v>0</v>
      </c>
      <c r="P4634" s="11">
        <f t="shared" si="506"/>
        <v>0</v>
      </c>
      <c r="Q4634" s="11">
        <f t="shared" si="507"/>
        <v>0</v>
      </c>
      <c r="R4634" s="11">
        <f t="shared" si="508"/>
        <v>0</v>
      </c>
      <c r="S4634" s="11">
        <f t="shared" si="509"/>
        <v>0</v>
      </c>
      <c r="T4634" s="9">
        <f t="shared" si="510"/>
        <v>0</v>
      </c>
    </row>
    <row r="4635" spans="1:20" ht="15" customHeight="1" x14ac:dyDescent="0.75">
      <c r="A4635" s="10">
        <v>0</v>
      </c>
      <c r="B4635" s="11">
        <v>24300</v>
      </c>
      <c r="C4635" s="11">
        <v>55579</v>
      </c>
      <c r="D4635" s="11">
        <v>98320</v>
      </c>
      <c r="E4635" s="11">
        <v>1</v>
      </c>
      <c r="F4635" s="11">
        <v>0</v>
      </c>
      <c r="G4635" s="11">
        <v>0</v>
      </c>
      <c r="H4635" s="11">
        <v>187.02181081000001</v>
      </c>
      <c r="I4635" s="11">
        <v>0</v>
      </c>
      <c r="J4635" s="11">
        <v>26</v>
      </c>
      <c r="K4635" s="11">
        <v>33.473373584999997</v>
      </c>
      <c r="L4635" s="11" t="s">
        <v>20</v>
      </c>
      <c r="M4635" s="11" t="s">
        <v>18</v>
      </c>
      <c r="N4635" s="11">
        <f t="shared" si="504"/>
        <v>0</v>
      </c>
      <c r="O4635" s="11">
        <f t="shared" si="505"/>
        <v>0</v>
      </c>
      <c r="P4635" s="11">
        <f t="shared" si="506"/>
        <v>0</v>
      </c>
      <c r="Q4635" s="11">
        <f t="shared" si="507"/>
        <v>0</v>
      </c>
      <c r="R4635" s="11">
        <f t="shared" si="508"/>
        <v>0</v>
      </c>
      <c r="S4635" s="11">
        <f t="shared" si="509"/>
        <v>1</v>
      </c>
      <c r="T4635" s="9">
        <f t="shared" si="510"/>
        <v>0</v>
      </c>
    </row>
    <row r="4636" spans="1:20" ht="15" customHeight="1" x14ac:dyDescent="0.75">
      <c r="A4636" s="10">
        <v>0</v>
      </c>
      <c r="B4636" s="11">
        <v>24300</v>
      </c>
      <c r="C4636" s="11">
        <v>21660</v>
      </c>
      <c r="D4636" s="11">
        <v>48475</v>
      </c>
      <c r="E4636" s="11">
        <v>26</v>
      </c>
      <c r="F4636" s="11">
        <v>0</v>
      </c>
      <c r="G4636" s="11">
        <v>0</v>
      </c>
      <c r="H4636" s="11">
        <v>102.78283553</v>
      </c>
      <c r="I4636" s="11">
        <v>0</v>
      </c>
      <c r="J4636" s="11">
        <v>10</v>
      </c>
      <c r="K4636" s="11">
        <v>23.247958280999999</v>
      </c>
      <c r="L4636" s="11" t="s">
        <v>20</v>
      </c>
      <c r="M4636" s="11" t="s">
        <v>14</v>
      </c>
      <c r="N4636" s="11">
        <f t="shared" si="504"/>
        <v>0</v>
      </c>
      <c r="O4636" s="11">
        <f t="shared" si="505"/>
        <v>0</v>
      </c>
      <c r="P4636" s="11">
        <f t="shared" si="506"/>
        <v>1</v>
      </c>
      <c r="Q4636" s="11">
        <f t="shared" si="507"/>
        <v>0</v>
      </c>
      <c r="R4636" s="11">
        <f t="shared" si="508"/>
        <v>0</v>
      </c>
      <c r="S4636" s="11">
        <f t="shared" si="509"/>
        <v>0</v>
      </c>
      <c r="T4636" s="9">
        <f t="shared" si="510"/>
        <v>0</v>
      </c>
    </row>
    <row r="4637" spans="1:20" ht="15" customHeight="1" x14ac:dyDescent="0.75">
      <c r="A4637" s="10">
        <v>0</v>
      </c>
      <c r="B4637" s="11">
        <v>24300</v>
      </c>
      <c r="C4637" s="11">
        <v>123686</v>
      </c>
      <c r="D4637" s="11">
        <v>153184</v>
      </c>
      <c r="E4637" s="11">
        <v>4</v>
      </c>
      <c r="F4637" s="11">
        <v>0</v>
      </c>
      <c r="G4637" s="11">
        <v>0</v>
      </c>
      <c r="H4637" s="11">
        <v>298.28291332999999</v>
      </c>
      <c r="I4637" s="11">
        <v>0</v>
      </c>
      <c r="J4637" s="11">
        <v>25</v>
      </c>
      <c r="K4637" s="11">
        <v>36.336564389000003</v>
      </c>
      <c r="L4637" s="11" t="s">
        <v>20</v>
      </c>
      <c r="M4637" s="11" t="s">
        <v>17</v>
      </c>
      <c r="N4637" s="11">
        <f t="shared" si="504"/>
        <v>0</v>
      </c>
      <c r="O4637" s="11">
        <f t="shared" si="505"/>
        <v>1</v>
      </c>
      <c r="P4637" s="11">
        <f t="shared" si="506"/>
        <v>0</v>
      </c>
      <c r="Q4637" s="11">
        <f t="shared" si="507"/>
        <v>0</v>
      </c>
      <c r="R4637" s="11">
        <f t="shared" si="508"/>
        <v>0</v>
      </c>
      <c r="S4637" s="11">
        <f t="shared" si="509"/>
        <v>0</v>
      </c>
      <c r="T4637" s="9">
        <f t="shared" si="510"/>
        <v>0</v>
      </c>
    </row>
    <row r="4638" spans="1:20" ht="15" customHeight="1" x14ac:dyDescent="0.75">
      <c r="A4638" s="10">
        <v>0</v>
      </c>
      <c r="B4638" s="11">
        <v>24300</v>
      </c>
      <c r="C4638" s="11"/>
      <c r="D4638" s="11">
        <v>60628</v>
      </c>
      <c r="E4638" s="11">
        <v>23</v>
      </c>
      <c r="F4638" s="11">
        <v>0</v>
      </c>
      <c r="G4638" s="11">
        <v>0</v>
      </c>
      <c r="H4638" s="11">
        <v>145.29273612</v>
      </c>
      <c r="I4638" s="11">
        <v>0</v>
      </c>
      <c r="J4638" s="11">
        <v>9</v>
      </c>
      <c r="K4638" s="11">
        <v>22.984818991000001</v>
      </c>
      <c r="L4638" s="11" t="s">
        <v>20</v>
      </c>
      <c r="M4638" s="11" t="s">
        <v>14</v>
      </c>
      <c r="N4638" s="11">
        <f t="shared" si="504"/>
        <v>0</v>
      </c>
      <c r="O4638" s="11">
        <f t="shared" si="505"/>
        <v>0</v>
      </c>
      <c r="P4638" s="11">
        <f t="shared" si="506"/>
        <v>1</v>
      </c>
      <c r="Q4638" s="11">
        <f t="shared" si="507"/>
        <v>0</v>
      </c>
      <c r="R4638" s="11">
        <f t="shared" si="508"/>
        <v>0</v>
      </c>
      <c r="S4638" s="11">
        <f t="shared" si="509"/>
        <v>0</v>
      </c>
      <c r="T4638" s="9">
        <f t="shared" si="510"/>
        <v>0</v>
      </c>
    </row>
    <row r="4639" spans="1:20" ht="15" customHeight="1" x14ac:dyDescent="0.75">
      <c r="A4639" s="10">
        <v>0</v>
      </c>
      <c r="B4639" s="11">
        <v>24300</v>
      </c>
      <c r="C4639" s="11">
        <v>42276</v>
      </c>
      <c r="D4639" s="11">
        <v>68775</v>
      </c>
      <c r="E4639" s="11">
        <v>24</v>
      </c>
      <c r="F4639" s="11">
        <v>0</v>
      </c>
      <c r="G4639" s="11">
        <v>0</v>
      </c>
      <c r="H4639" s="11">
        <v>309.68358561000002</v>
      </c>
      <c r="I4639" s="11">
        <v>2</v>
      </c>
      <c r="J4639" s="11">
        <v>31</v>
      </c>
      <c r="K4639" s="11">
        <v>32.746506891000003</v>
      </c>
      <c r="L4639" s="11" t="s">
        <v>20</v>
      </c>
      <c r="M4639" s="11" t="s">
        <v>14</v>
      </c>
      <c r="N4639" s="11">
        <f t="shared" si="504"/>
        <v>0</v>
      </c>
      <c r="O4639" s="11">
        <f t="shared" si="505"/>
        <v>0</v>
      </c>
      <c r="P4639" s="11">
        <f t="shared" si="506"/>
        <v>1</v>
      </c>
      <c r="Q4639" s="11">
        <f t="shared" si="507"/>
        <v>0</v>
      </c>
      <c r="R4639" s="11">
        <f t="shared" si="508"/>
        <v>0</v>
      </c>
      <c r="S4639" s="11">
        <f t="shared" si="509"/>
        <v>0</v>
      </c>
      <c r="T4639" s="9">
        <f t="shared" si="510"/>
        <v>0</v>
      </c>
    </row>
    <row r="4640" spans="1:20" ht="15" customHeight="1" x14ac:dyDescent="0.75">
      <c r="A4640" s="10">
        <v>0</v>
      </c>
      <c r="B4640" s="11">
        <v>24400</v>
      </c>
      <c r="C4640" s="11">
        <v>110177</v>
      </c>
      <c r="D4640" s="11">
        <v>145000</v>
      </c>
      <c r="E4640" s="11">
        <v>5</v>
      </c>
      <c r="F4640" s="11"/>
      <c r="G4640" s="11"/>
      <c r="H4640" s="11">
        <v>293.23652482</v>
      </c>
      <c r="I4640" s="11">
        <v>2</v>
      </c>
      <c r="J4640" s="11">
        <v>36</v>
      </c>
      <c r="K4640" s="11"/>
      <c r="L4640" s="11" t="s">
        <v>20</v>
      </c>
      <c r="M4640" s="11" t="s">
        <v>15</v>
      </c>
      <c r="N4640" s="11">
        <f t="shared" si="504"/>
        <v>0</v>
      </c>
      <c r="O4640" s="11">
        <f t="shared" si="505"/>
        <v>0</v>
      </c>
      <c r="P4640" s="11">
        <f t="shared" si="506"/>
        <v>0</v>
      </c>
      <c r="Q4640" s="11">
        <f t="shared" si="507"/>
        <v>1</v>
      </c>
      <c r="R4640" s="11">
        <f t="shared" si="508"/>
        <v>0</v>
      </c>
      <c r="S4640" s="11">
        <f t="shared" si="509"/>
        <v>0</v>
      </c>
      <c r="T4640" s="9">
        <f t="shared" si="510"/>
        <v>0</v>
      </c>
    </row>
    <row r="4641" spans="1:20" ht="15" customHeight="1" x14ac:dyDescent="0.75">
      <c r="A4641" s="10">
        <v>1</v>
      </c>
      <c r="B4641" s="11">
        <v>24400</v>
      </c>
      <c r="C4641" s="11">
        <v>119000</v>
      </c>
      <c r="D4641" s="11">
        <v>144400</v>
      </c>
      <c r="E4641" s="11">
        <v>33</v>
      </c>
      <c r="F4641" s="11">
        <v>0</v>
      </c>
      <c r="G4641" s="11">
        <v>2</v>
      </c>
      <c r="H4641" s="11">
        <v>229.3</v>
      </c>
      <c r="I4641" s="11">
        <v>7</v>
      </c>
      <c r="J4641" s="11">
        <v>36</v>
      </c>
      <c r="K4641" s="11"/>
      <c r="L4641" s="11" t="s">
        <v>20</v>
      </c>
      <c r="M4641" s="11" t="s">
        <v>17</v>
      </c>
      <c r="N4641" s="11">
        <f t="shared" si="504"/>
        <v>0</v>
      </c>
      <c r="O4641" s="11">
        <f t="shared" si="505"/>
        <v>1</v>
      </c>
      <c r="P4641" s="11">
        <f t="shared" si="506"/>
        <v>0</v>
      </c>
      <c r="Q4641" s="11">
        <f t="shared" si="507"/>
        <v>0</v>
      </c>
      <c r="R4641" s="11">
        <f t="shared" si="508"/>
        <v>0</v>
      </c>
      <c r="S4641" s="11">
        <f t="shared" si="509"/>
        <v>0</v>
      </c>
      <c r="T4641" s="9">
        <f t="shared" si="510"/>
        <v>0</v>
      </c>
    </row>
    <row r="4642" spans="1:20" ht="15" customHeight="1" x14ac:dyDescent="0.75">
      <c r="A4642" s="10">
        <v>1</v>
      </c>
      <c r="B4642" s="11">
        <v>24400</v>
      </c>
      <c r="C4642" s="11">
        <v>88000</v>
      </c>
      <c r="D4642" s="11">
        <v>119100</v>
      </c>
      <c r="E4642" s="11">
        <v>12</v>
      </c>
      <c r="F4642" s="11">
        <v>0</v>
      </c>
      <c r="G4642" s="11">
        <v>0</v>
      </c>
      <c r="H4642" s="11">
        <v>84.233333333000004</v>
      </c>
      <c r="I4642" s="11">
        <v>5</v>
      </c>
      <c r="J4642" s="11">
        <v>19</v>
      </c>
      <c r="K4642" s="11"/>
      <c r="L4642" s="11" t="s">
        <v>13</v>
      </c>
      <c r="M4642" s="11" t="s">
        <v>14</v>
      </c>
      <c r="N4642" s="11">
        <f t="shared" si="504"/>
        <v>1</v>
      </c>
      <c r="O4642" s="11">
        <f t="shared" si="505"/>
        <v>0</v>
      </c>
      <c r="P4642" s="11">
        <f t="shared" si="506"/>
        <v>1</v>
      </c>
      <c r="Q4642" s="11">
        <f t="shared" si="507"/>
        <v>0</v>
      </c>
      <c r="R4642" s="11">
        <f t="shared" si="508"/>
        <v>0</v>
      </c>
      <c r="S4642" s="11">
        <f t="shared" si="509"/>
        <v>0</v>
      </c>
      <c r="T4642" s="9">
        <f t="shared" si="510"/>
        <v>84.233333333000004</v>
      </c>
    </row>
    <row r="4643" spans="1:20" ht="15" customHeight="1" x14ac:dyDescent="0.75">
      <c r="A4643" s="10">
        <v>0</v>
      </c>
      <c r="B4643" s="11">
        <v>24400</v>
      </c>
      <c r="C4643" s="11">
        <v>237543</v>
      </c>
      <c r="D4643" s="11">
        <v>261393</v>
      </c>
      <c r="E4643" s="11">
        <v>3</v>
      </c>
      <c r="F4643" s="11">
        <v>1</v>
      </c>
      <c r="G4643" s="11">
        <v>0</v>
      </c>
      <c r="H4643" s="11">
        <v>254.51744803</v>
      </c>
      <c r="I4643" s="11">
        <v>2</v>
      </c>
      <c r="J4643" s="11">
        <v>50</v>
      </c>
      <c r="K4643" s="11">
        <v>37.906585669999998</v>
      </c>
      <c r="L4643" s="11" t="s">
        <v>13</v>
      </c>
      <c r="M4643" s="11" t="s">
        <v>19</v>
      </c>
      <c r="N4643" s="11">
        <f t="shared" si="504"/>
        <v>1</v>
      </c>
      <c r="O4643" s="11">
        <f t="shared" si="505"/>
        <v>0</v>
      </c>
      <c r="P4643" s="11">
        <f t="shared" si="506"/>
        <v>0</v>
      </c>
      <c r="Q4643" s="11">
        <f t="shared" si="507"/>
        <v>0</v>
      </c>
      <c r="R4643" s="11">
        <f t="shared" si="508"/>
        <v>0</v>
      </c>
      <c r="S4643" s="11">
        <f t="shared" si="509"/>
        <v>0</v>
      </c>
      <c r="T4643" s="9">
        <f t="shared" si="510"/>
        <v>254.51744803</v>
      </c>
    </row>
    <row r="4644" spans="1:20" ht="15" customHeight="1" x14ac:dyDescent="0.75">
      <c r="A4644" s="10">
        <v>1</v>
      </c>
      <c r="B4644" s="11">
        <v>24400</v>
      </c>
      <c r="C4644" s="11">
        <v>69873</v>
      </c>
      <c r="D4644" s="11">
        <v>101484</v>
      </c>
      <c r="E4644" s="11">
        <v>15</v>
      </c>
      <c r="F4644" s="11">
        <v>0</v>
      </c>
      <c r="G4644" s="11">
        <v>6</v>
      </c>
      <c r="H4644" s="11">
        <v>225.75255419999999</v>
      </c>
      <c r="I4644" s="11">
        <v>0</v>
      </c>
      <c r="J4644" s="11">
        <v>29</v>
      </c>
      <c r="K4644" s="11"/>
      <c r="L4644" s="11" t="s">
        <v>20</v>
      </c>
      <c r="M4644" s="11" t="s">
        <v>14</v>
      </c>
      <c r="N4644" s="11">
        <f t="shared" si="504"/>
        <v>0</v>
      </c>
      <c r="O4644" s="11">
        <f t="shared" si="505"/>
        <v>0</v>
      </c>
      <c r="P4644" s="11">
        <f t="shared" si="506"/>
        <v>1</v>
      </c>
      <c r="Q4644" s="11">
        <f t="shared" si="507"/>
        <v>0</v>
      </c>
      <c r="R4644" s="11">
        <f t="shared" si="508"/>
        <v>0</v>
      </c>
      <c r="S4644" s="11">
        <f t="shared" si="509"/>
        <v>0</v>
      </c>
      <c r="T4644" s="9">
        <f t="shared" si="510"/>
        <v>0</v>
      </c>
    </row>
    <row r="4645" spans="1:20" ht="15" customHeight="1" x14ac:dyDescent="0.75">
      <c r="A4645" s="10">
        <v>0</v>
      </c>
      <c r="B4645" s="11">
        <v>24400</v>
      </c>
      <c r="C4645" s="11">
        <v>50317</v>
      </c>
      <c r="D4645" s="11">
        <v>71327</v>
      </c>
      <c r="E4645" s="11">
        <v>6</v>
      </c>
      <c r="F4645" s="11">
        <v>0</v>
      </c>
      <c r="G4645" s="11">
        <v>0</v>
      </c>
      <c r="H4645" s="11">
        <v>45.485801766999998</v>
      </c>
      <c r="I4645" s="11">
        <v>1</v>
      </c>
      <c r="J4645" s="11">
        <v>18</v>
      </c>
      <c r="K4645" s="11">
        <v>37.014140785999999</v>
      </c>
      <c r="L4645" s="11" t="s">
        <v>20</v>
      </c>
      <c r="M4645" s="11" t="s">
        <v>14</v>
      </c>
      <c r="N4645" s="11">
        <f t="shared" si="504"/>
        <v>0</v>
      </c>
      <c r="O4645" s="11">
        <f t="shared" si="505"/>
        <v>0</v>
      </c>
      <c r="P4645" s="11">
        <f t="shared" si="506"/>
        <v>1</v>
      </c>
      <c r="Q4645" s="11">
        <f t="shared" si="507"/>
        <v>0</v>
      </c>
      <c r="R4645" s="11">
        <f t="shared" si="508"/>
        <v>0</v>
      </c>
      <c r="S4645" s="11">
        <f t="shared" si="509"/>
        <v>0</v>
      </c>
      <c r="T4645" s="9">
        <f t="shared" si="510"/>
        <v>0</v>
      </c>
    </row>
    <row r="4646" spans="1:20" ht="15" customHeight="1" x14ac:dyDescent="0.75">
      <c r="A4646" s="10">
        <v>0</v>
      </c>
      <c r="B4646" s="11">
        <v>24400</v>
      </c>
      <c r="C4646" s="11">
        <v>87838</v>
      </c>
      <c r="D4646" s="11">
        <v>104468</v>
      </c>
      <c r="E4646" s="11">
        <v>6</v>
      </c>
      <c r="F4646" s="11"/>
      <c r="G4646" s="11"/>
      <c r="H4646" s="11"/>
      <c r="I4646" s="11"/>
      <c r="J4646" s="11"/>
      <c r="K4646" s="11">
        <v>30.280354844000001</v>
      </c>
      <c r="L4646" s="11" t="s">
        <v>13</v>
      </c>
      <c r="M4646" s="11"/>
      <c r="N4646" s="11">
        <f t="shared" si="504"/>
        <v>1</v>
      </c>
      <c r="O4646" s="11">
        <f t="shared" si="505"/>
        <v>0</v>
      </c>
      <c r="P4646" s="11">
        <f t="shared" si="506"/>
        <v>0</v>
      </c>
      <c r="Q4646" s="11">
        <f t="shared" si="507"/>
        <v>0</v>
      </c>
      <c r="R4646" s="11">
        <f t="shared" si="508"/>
        <v>0</v>
      </c>
      <c r="S4646" s="11">
        <f t="shared" si="509"/>
        <v>0</v>
      </c>
      <c r="T4646" s="9">
        <f t="shared" si="510"/>
        <v>0</v>
      </c>
    </row>
    <row r="4647" spans="1:20" ht="15" customHeight="1" x14ac:dyDescent="0.75">
      <c r="A4647" s="10">
        <v>0</v>
      </c>
      <c r="B4647" s="11">
        <v>24400</v>
      </c>
      <c r="C4647" s="11">
        <v>119111</v>
      </c>
      <c r="D4647" s="11">
        <v>154860</v>
      </c>
      <c r="E4647" s="11">
        <v>3</v>
      </c>
      <c r="F4647" s="11">
        <v>0</v>
      </c>
      <c r="G4647" s="11">
        <v>0</v>
      </c>
      <c r="H4647" s="11">
        <v>296.93039005999998</v>
      </c>
      <c r="I4647" s="11">
        <v>0</v>
      </c>
      <c r="J4647" s="11">
        <v>25</v>
      </c>
      <c r="K4647" s="11">
        <v>38.493132607</v>
      </c>
      <c r="L4647" s="11" t="s">
        <v>20</v>
      </c>
      <c r="M4647" s="11" t="s">
        <v>17</v>
      </c>
      <c r="N4647" s="11">
        <f t="shared" si="504"/>
        <v>0</v>
      </c>
      <c r="O4647" s="11">
        <f t="shared" si="505"/>
        <v>1</v>
      </c>
      <c r="P4647" s="11">
        <f t="shared" si="506"/>
        <v>0</v>
      </c>
      <c r="Q4647" s="11">
        <f t="shared" si="507"/>
        <v>0</v>
      </c>
      <c r="R4647" s="11">
        <f t="shared" si="508"/>
        <v>0</v>
      </c>
      <c r="S4647" s="11">
        <f t="shared" si="509"/>
        <v>0</v>
      </c>
      <c r="T4647" s="9">
        <f t="shared" si="510"/>
        <v>0</v>
      </c>
    </row>
    <row r="4648" spans="1:20" ht="15" customHeight="1" x14ac:dyDescent="0.75">
      <c r="A4648" s="10">
        <v>0</v>
      </c>
      <c r="B4648" s="11">
        <v>24400</v>
      </c>
      <c r="C4648" s="11">
        <v>147073</v>
      </c>
      <c r="D4648" s="11">
        <v>182069</v>
      </c>
      <c r="E4648" s="11">
        <v>2</v>
      </c>
      <c r="F4648" s="11">
        <v>0</v>
      </c>
      <c r="G4648" s="11">
        <v>0</v>
      </c>
      <c r="H4648" s="11">
        <v>173.71494662000001</v>
      </c>
      <c r="I4648" s="11">
        <v>0</v>
      </c>
      <c r="J4648" s="11">
        <v>35</v>
      </c>
      <c r="K4648" s="11">
        <v>37.812367930000001</v>
      </c>
      <c r="L4648" s="11" t="s">
        <v>20</v>
      </c>
      <c r="M4648" s="11" t="s">
        <v>14</v>
      </c>
      <c r="N4648" s="11">
        <f t="shared" si="504"/>
        <v>0</v>
      </c>
      <c r="O4648" s="11">
        <f t="shared" si="505"/>
        <v>0</v>
      </c>
      <c r="P4648" s="11">
        <f t="shared" si="506"/>
        <v>1</v>
      </c>
      <c r="Q4648" s="11">
        <f t="shared" si="507"/>
        <v>0</v>
      </c>
      <c r="R4648" s="11">
        <f t="shared" si="508"/>
        <v>0</v>
      </c>
      <c r="S4648" s="11">
        <f t="shared" si="509"/>
        <v>0</v>
      </c>
      <c r="T4648" s="9">
        <f t="shared" si="510"/>
        <v>0</v>
      </c>
    </row>
    <row r="4649" spans="1:20" ht="15" customHeight="1" x14ac:dyDescent="0.75">
      <c r="A4649" s="10">
        <v>0</v>
      </c>
      <c r="B4649" s="11">
        <v>24400</v>
      </c>
      <c r="C4649" s="11">
        <v>26366</v>
      </c>
      <c r="D4649" s="11">
        <v>54775</v>
      </c>
      <c r="E4649" s="11">
        <v>13</v>
      </c>
      <c r="F4649" s="11">
        <v>0</v>
      </c>
      <c r="G4649" s="11">
        <v>0</v>
      </c>
      <c r="H4649" s="11">
        <v>101.63623493</v>
      </c>
      <c r="I4649" s="11">
        <v>2</v>
      </c>
      <c r="J4649" s="11">
        <v>24</v>
      </c>
      <c r="K4649" s="11">
        <v>29.095881267999999</v>
      </c>
      <c r="L4649" s="11" t="s">
        <v>20</v>
      </c>
      <c r="M4649" s="11" t="s">
        <v>14</v>
      </c>
      <c r="N4649" s="11">
        <f t="shared" si="504"/>
        <v>0</v>
      </c>
      <c r="O4649" s="11">
        <f t="shared" si="505"/>
        <v>0</v>
      </c>
      <c r="P4649" s="11">
        <f t="shared" si="506"/>
        <v>1</v>
      </c>
      <c r="Q4649" s="11">
        <f t="shared" si="507"/>
        <v>0</v>
      </c>
      <c r="R4649" s="11">
        <f t="shared" si="508"/>
        <v>0</v>
      </c>
      <c r="S4649" s="11">
        <f t="shared" si="509"/>
        <v>0</v>
      </c>
      <c r="T4649" s="9">
        <f t="shared" si="510"/>
        <v>0</v>
      </c>
    </row>
    <row r="4650" spans="1:20" ht="15" customHeight="1" x14ac:dyDescent="0.75">
      <c r="A4650" s="10">
        <v>0</v>
      </c>
      <c r="B4650" s="11">
        <v>24400</v>
      </c>
      <c r="C4650" s="11"/>
      <c r="D4650" s="11">
        <v>59888</v>
      </c>
      <c r="E4650" s="11"/>
      <c r="F4650" s="11">
        <v>0</v>
      </c>
      <c r="G4650" s="11">
        <v>0</v>
      </c>
      <c r="H4650" s="11">
        <v>288.22968109999999</v>
      </c>
      <c r="I4650" s="11">
        <v>0</v>
      </c>
      <c r="J4650" s="11">
        <v>19</v>
      </c>
      <c r="K4650" s="11">
        <v>38.581332836999998</v>
      </c>
      <c r="L4650" s="11" t="s">
        <v>20</v>
      </c>
      <c r="M4650" s="11" t="s">
        <v>14</v>
      </c>
      <c r="N4650" s="11">
        <f t="shared" si="504"/>
        <v>0</v>
      </c>
      <c r="O4650" s="11">
        <f t="shared" si="505"/>
        <v>0</v>
      </c>
      <c r="P4650" s="11">
        <f t="shared" si="506"/>
        <v>1</v>
      </c>
      <c r="Q4650" s="11">
        <f t="shared" si="507"/>
        <v>0</v>
      </c>
      <c r="R4650" s="11">
        <f t="shared" si="508"/>
        <v>0</v>
      </c>
      <c r="S4650" s="11">
        <f t="shared" si="509"/>
        <v>0</v>
      </c>
      <c r="T4650" s="9">
        <f t="shared" si="510"/>
        <v>0</v>
      </c>
    </row>
    <row r="4651" spans="1:20" ht="15" customHeight="1" x14ac:dyDescent="0.75">
      <c r="A4651" s="10">
        <v>0</v>
      </c>
      <c r="B4651" s="11">
        <v>24400</v>
      </c>
      <c r="C4651" s="11"/>
      <c r="D4651" s="11">
        <v>28900</v>
      </c>
      <c r="E4651" s="11">
        <v>24</v>
      </c>
      <c r="F4651" s="11">
        <v>0</v>
      </c>
      <c r="G4651" s="11">
        <v>0</v>
      </c>
      <c r="H4651" s="11">
        <v>81.166666667000001</v>
      </c>
      <c r="I4651" s="11">
        <v>2</v>
      </c>
      <c r="J4651" s="11">
        <v>15</v>
      </c>
      <c r="K4651" s="11"/>
      <c r="L4651" s="11" t="s">
        <v>13</v>
      </c>
      <c r="M4651" s="11" t="s">
        <v>14</v>
      </c>
      <c r="N4651" s="11">
        <f t="shared" si="504"/>
        <v>1</v>
      </c>
      <c r="O4651" s="11">
        <f t="shared" si="505"/>
        <v>0</v>
      </c>
      <c r="P4651" s="11">
        <f t="shared" si="506"/>
        <v>1</v>
      </c>
      <c r="Q4651" s="11">
        <f t="shared" si="507"/>
        <v>0</v>
      </c>
      <c r="R4651" s="11">
        <f t="shared" si="508"/>
        <v>0</v>
      </c>
      <c r="S4651" s="11">
        <f t="shared" si="509"/>
        <v>0</v>
      </c>
      <c r="T4651" s="9">
        <f t="shared" si="510"/>
        <v>81.166666667000001</v>
      </c>
    </row>
    <row r="4652" spans="1:20" ht="15" customHeight="1" x14ac:dyDescent="0.75">
      <c r="A4652" s="10">
        <v>0</v>
      </c>
      <c r="B4652" s="11">
        <v>24400</v>
      </c>
      <c r="C4652" s="11">
        <v>109253</v>
      </c>
      <c r="D4652" s="11">
        <v>158257</v>
      </c>
      <c r="E4652" s="11">
        <v>17</v>
      </c>
      <c r="F4652" s="11">
        <v>0</v>
      </c>
      <c r="G4652" s="11">
        <v>0</v>
      </c>
      <c r="H4652" s="11">
        <v>193.96528716</v>
      </c>
      <c r="I4652" s="11">
        <v>0</v>
      </c>
      <c r="J4652" s="11">
        <v>25</v>
      </c>
      <c r="K4652" s="11">
        <v>34.594492543999998</v>
      </c>
      <c r="L4652" s="11" t="s">
        <v>20</v>
      </c>
      <c r="M4652" s="11" t="s">
        <v>17</v>
      </c>
      <c r="N4652" s="11">
        <f t="shared" si="504"/>
        <v>0</v>
      </c>
      <c r="O4652" s="11">
        <f t="shared" si="505"/>
        <v>1</v>
      </c>
      <c r="P4652" s="11">
        <f t="shared" si="506"/>
        <v>0</v>
      </c>
      <c r="Q4652" s="11">
        <f t="shared" si="507"/>
        <v>0</v>
      </c>
      <c r="R4652" s="11">
        <f t="shared" si="508"/>
        <v>0</v>
      </c>
      <c r="S4652" s="11">
        <f t="shared" si="509"/>
        <v>0</v>
      </c>
      <c r="T4652" s="9">
        <f t="shared" si="510"/>
        <v>0</v>
      </c>
    </row>
    <row r="4653" spans="1:20" ht="15" customHeight="1" x14ac:dyDescent="0.75">
      <c r="A4653" s="10">
        <v>0</v>
      </c>
      <c r="B4653" s="11">
        <v>24400</v>
      </c>
      <c r="C4653" s="11">
        <v>93411</v>
      </c>
      <c r="D4653" s="11">
        <v>140031</v>
      </c>
      <c r="E4653" s="11">
        <v>6</v>
      </c>
      <c r="F4653" s="11">
        <v>0</v>
      </c>
      <c r="G4653" s="11">
        <v>0</v>
      </c>
      <c r="H4653" s="11">
        <v>177.51124938000001</v>
      </c>
      <c r="I4653" s="11">
        <v>0</v>
      </c>
      <c r="J4653" s="11">
        <v>32</v>
      </c>
      <c r="K4653" s="11">
        <v>31.027335915999998</v>
      </c>
      <c r="L4653" s="11" t="s">
        <v>13</v>
      </c>
      <c r="M4653" s="11" t="s">
        <v>18</v>
      </c>
      <c r="N4653" s="11">
        <f t="shared" si="504"/>
        <v>1</v>
      </c>
      <c r="O4653" s="11">
        <f t="shared" si="505"/>
        <v>0</v>
      </c>
      <c r="P4653" s="11">
        <f t="shared" si="506"/>
        <v>0</v>
      </c>
      <c r="Q4653" s="11">
        <f t="shared" si="507"/>
        <v>0</v>
      </c>
      <c r="R4653" s="11">
        <f t="shared" si="508"/>
        <v>0</v>
      </c>
      <c r="S4653" s="11">
        <f t="shared" si="509"/>
        <v>1</v>
      </c>
      <c r="T4653" s="9">
        <f t="shared" si="510"/>
        <v>177.51124938000001</v>
      </c>
    </row>
    <row r="4654" spans="1:20" ht="15" customHeight="1" x14ac:dyDescent="0.75">
      <c r="A4654" s="10">
        <v>0</v>
      </c>
      <c r="B4654" s="11">
        <v>24400</v>
      </c>
      <c r="C4654" s="11">
        <v>65233</v>
      </c>
      <c r="D4654" s="11">
        <v>96473</v>
      </c>
      <c r="E4654" s="11">
        <v>15</v>
      </c>
      <c r="F4654" s="11">
        <v>0</v>
      </c>
      <c r="G4654" s="11">
        <v>0</v>
      </c>
      <c r="H4654" s="11">
        <v>80.098690968</v>
      </c>
      <c r="I4654" s="11">
        <v>1</v>
      </c>
      <c r="J4654" s="11">
        <v>17</v>
      </c>
      <c r="K4654" s="11">
        <v>35.442946765000002</v>
      </c>
      <c r="L4654" s="11" t="s">
        <v>20</v>
      </c>
      <c r="M4654" s="11" t="s">
        <v>14</v>
      </c>
      <c r="N4654" s="11">
        <f t="shared" si="504"/>
        <v>0</v>
      </c>
      <c r="O4654" s="11">
        <f t="shared" si="505"/>
        <v>0</v>
      </c>
      <c r="P4654" s="11">
        <f t="shared" si="506"/>
        <v>1</v>
      </c>
      <c r="Q4654" s="11">
        <f t="shared" si="507"/>
        <v>0</v>
      </c>
      <c r="R4654" s="11">
        <f t="shared" si="508"/>
        <v>0</v>
      </c>
      <c r="S4654" s="11">
        <f t="shared" si="509"/>
        <v>0</v>
      </c>
      <c r="T4654" s="9">
        <f t="shared" si="510"/>
        <v>0</v>
      </c>
    </row>
    <row r="4655" spans="1:20" ht="15" customHeight="1" x14ac:dyDescent="0.75">
      <c r="A4655" s="10">
        <v>0</v>
      </c>
      <c r="B4655" s="11">
        <v>24400</v>
      </c>
      <c r="C4655" s="11">
        <v>91316</v>
      </c>
      <c r="D4655" s="11">
        <v>147837</v>
      </c>
      <c r="E4655" s="11">
        <v>23</v>
      </c>
      <c r="F4655" s="11">
        <v>0</v>
      </c>
      <c r="G4655" s="11">
        <v>0</v>
      </c>
      <c r="H4655" s="11">
        <v>170.05674852999999</v>
      </c>
      <c r="I4655" s="11">
        <v>0</v>
      </c>
      <c r="J4655" s="11">
        <v>24</v>
      </c>
      <c r="K4655" s="11">
        <v>42.668454646999997</v>
      </c>
      <c r="L4655" s="11" t="s">
        <v>20</v>
      </c>
      <c r="M4655" s="11" t="s">
        <v>18</v>
      </c>
      <c r="N4655" s="11">
        <f t="shared" si="504"/>
        <v>0</v>
      </c>
      <c r="O4655" s="11">
        <f t="shared" si="505"/>
        <v>0</v>
      </c>
      <c r="P4655" s="11">
        <f t="shared" si="506"/>
        <v>0</v>
      </c>
      <c r="Q4655" s="11">
        <f t="shared" si="507"/>
        <v>0</v>
      </c>
      <c r="R4655" s="11">
        <f t="shared" si="508"/>
        <v>0</v>
      </c>
      <c r="S4655" s="11">
        <f t="shared" si="509"/>
        <v>1</v>
      </c>
      <c r="T4655" s="9">
        <f t="shared" si="510"/>
        <v>0</v>
      </c>
    </row>
    <row r="4656" spans="1:20" ht="15" customHeight="1" x14ac:dyDescent="0.75">
      <c r="A4656" s="10">
        <v>0</v>
      </c>
      <c r="B4656" s="11">
        <v>24400</v>
      </c>
      <c r="C4656" s="11">
        <v>80065</v>
      </c>
      <c r="D4656" s="11">
        <v>118423</v>
      </c>
      <c r="E4656" s="11">
        <v>8</v>
      </c>
      <c r="F4656" s="11">
        <v>0</v>
      </c>
      <c r="G4656" s="11">
        <v>1</v>
      </c>
      <c r="H4656" s="11">
        <v>126.54274617</v>
      </c>
      <c r="I4656" s="11">
        <v>0</v>
      </c>
      <c r="J4656" s="11">
        <v>18</v>
      </c>
      <c r="K4656" s="11">
        <v>26.273908099</v>
      </c>
      <c r="L4656" s="11" t="s">
        <v>20</v>
      </c>
      <c r="M4656" s="11" t="s">
        <v>18</v>
      </c>
      <c r="N4656" s="11">
        <f t="shared" si="504"/>
        <v>0</v>
      </c>
      <c r="O4656" s="11">
        <f t="shared" si="505"/>
        <v>0</v>
      </c>
      <c r="P4656" s="11">
        <f t="shared" si="506"/>
        <v>0</v>
      </c>
      <c r="Q4656" s="11">
        <f t="shared" si="507"/>
        <v>0</v>
      </c>
      <c r="R4656" s="11">
        <f t="shared" si="508"/>
        <v>0</v>
      </c>
      <c r="S4656" s="11">
        <f t="shared" si="509"/>
        <v>1</v>
      </c>
      <c r="T4656" s="9">
        <f t="shared" si="510"/>
        <v>0</v>
      </c>
    </row>
    <row r="4657" spans="1:20" ht="15" customHeight="1" x14ac:dyDescent="0.75">
      <c r="A4657" s="10">
        <v>0</v>
      </c>
      <c r="B4657" s="11">
        <v>24400</v>
      </c>
      <c r="C4657" s="11">
        <v>61260</v>
      </c>
      <c r="D4657" s="11">
        <v>103842</v>
      </c>
      <c r="E4657" s="11">
        <v>1</v>
      </c>
      <c r="F4657" s="11">
        <v>0</v>
      </c>
      <c r="G4657" s="11">
        <v>0</v>
      </c>
      <c r="H4657" s="11">
        <v>179.5402847</v>
      </c>
      <c r="I4657" s="11">
        <v>0</v>
      </c>
      <c r="J4657" s="11">
        <v>26</v>
      </c>
      <c r="K4657" s="11">
        <v>33.590455142000003</v>
      </c>
      <c r="L4657" s="11" t="s">
        <v>20</v>
      </c>
      <c r="M4657" s="11" t="s">
        <v>18</v>
      </c>
      <c r="N4657" s="11">
        <f t="shared" si="504"/>
        <v>0</v>
      </c>
      <c r="O4657" s="11">
        <f t="shared" si="505"/>
        <v>0</v>
      </c>
      <c r="P4657" s="11">
        <f t="shared" si="506"/>
        <v>0</v>
      </c>
      <c r="Q4657" s="11">
        <f t="shared" si="507"/>
        <v>0</v>
      </c>
      <c r="R4657" s="11">
        <f t="shared" si="508"/>
        <v>0</v>
      </c>
      <c r="S4657" s="11">
        <f t="shared" si="509"/>
        <v>1</v>
      </c>
      <c r="T4657" s="9">
        <f t="shared" si="510"/>
        <v>0</v>
      </c>
    </row>
    <row r="4658" spans="1:20" ht="15" customHeight="1" x14ac:dyDescent="0.75">
      <c r="A4658" s="10">
        <v>0</v>
      </c>
      <c r="B4658" s="11">
        <v>24400</v>
      </c>
      <c r="C4658" s="11">
        <v>217533</v>
      </c>
      <c r="D4658" s="11">
        <v>289931</v>
      </c>
      <c r="E4658" s="11">
        <v>6</v>
      </c>
      <c r="F4658" s="11"/>
      <c r="G4658" s="11">
        <v>3</v>
      </c>
      <c r="H4658" s="11">
        <v>471.88752663999998</v>
      </c>
      <c r="I4658" s="11"/>
      <c r="J4658" s="11">
        <v>55</v>
      </c>
      <c r="K4658" s="11">
        <v>31.337807889</v>
      </c>
      <c r="L4658" s="11" t="s">
        <v>13</v>
      </c>
      <c r="M4658" s="11" t="s">
        <v>18</v>
      </c>
      <c r="N4658" s="11">
        <f t="shared" si="504"/>
        <v>1</v>
      </c>
      <c r="O4658" s="11">
        <f t="shared" si="505"/>
        <v>0</v>
      </c>
      <c r="P4658" s="11">
        <f t="shared" si="506"/>
        <v>0</v>
      </c>
      <c r="Q4658" s="11">
        <f t="shared" si="507"/>
        <v>0</v>
      </c>
      <c r="R4658" s="11">
        <f t="shared" si="508"/>
        <v>0</v>
      </c>
      <c r="S4658" s="11">
        <f t="shared" si="509"/>
        <v>1</v>
      </c>
      <c r="T4658" s="9">
        <f t="shared" si="510"/>
        <v>471.88752663999998</v>
      </c>
    </row>
    <row r="4659" spans="1:20" ht="15" customHeight="1" x14ac:dyDescent="0.75">
      <c r="A4659" s="10">
        <v>0</v>
      </c>
      <c r="B4659" s="11">
        <v>24400</v>
      </c>
      <c r="C4659" s="11">
        <v>112178</v>
      </c>
      <c r="D4659" s="11">
        <v>159638</v>
      </c>
      <c r="E4659" s="11">
        <v>17</v>
      </c>
      <c r="F4659" s="11">
        <v>0</v>
      </c>
      <c r="G4659" s="11">
        <v>0</v>
      </c>
      <c r="H4659" s="11">
        <v>197.96955851000001</v>
      </c>
      <c r="I4659" s="11">
        <v>0</v>
      </c>
      <c r="J4659" s="11">
        <v>26</v>
      </c>
      <c r="K4659" s="11">
        <v>33.130175891999997</v>
      </c>
      <c r="L4659" s="11" t="s">
        <v>20</v>
      </c>
      <c r="M4659" s="11" t="s">
        <v>17</v>
      </c>
      <c r="N4659" s="11">
        <f t="shared" si="504"/>
        <v>0</v>
      </c>
      <c r="O4659" s="11">
        <f t="shared" si="505"/>
        <v>1</v>
      </c>
      <c r="P4659" s="11">
        <f t="shared" si="506"/>
        <v>0</v>
      </c>
      <c r="Q4659" s="11">
        <f t="shared" si="507"/>
        <v>0</v>
      </c>
      <c r="R4659" s="11">
        <f t="shared" si="508"/>
        <v>0</v>
      </c>
      <c r="S4659" s="11">
        <f t="shared" si="509"/>
        <v>0</v>
      </c>
      <c r="T4659" s="9">
        <f t="shared" si="510"/>
        <v>0</v>
      </c>
    </row>
    <row r="4660" spans="1:20" ht="15" customHeight="1" x14ac:dyDescent="0.75">
      <c r="A4660" s="10">
        <v>0</v>
      </c>
      <c r="B4660" s="11">
        <v>24400</v>
      </c>
      <c r="C4660" s="11">
        <v>95843</v>
      </c>
      <c r="D4660" s="11">
        <v>123377</v>
      </c>
      <c r="E4660" s="11">
        <v>2</v>
      </c>
      <c r="F4660" s="11">
        <v>0</v>
      </c>
      <c r="G4660" s="11">
        <v>0</v>
      </c>
      <c r="H4660" s="11">
        <v>201.97675616000001</v>
      </c>
      <c r="I4660" s="11">
        <v>1</v>
      </c>
      <c r="J4660" s="11">
        <v>26</v>
      </c>
      <c r="K4660" s="11">
        <v>32.903468132</v>
      </c>
      <c r="L4660" s="11" t="s">
        <v>20</v>
      </c>
      <c r="M4660" s="11" t="s">
        <v>19</v>
      </c>
      <c r="N4660" s="11">
        <f t="shared" si="504"/>
        <v>0</v>
      </c>
      <c r="O4660" s="11">
        <f t="shared" si="505"/>
        <v>0</v>
      </c>
      <c r="P4660" s="11">
        <f t="shared" si="506"/>
        <v>0</v>
      </c>
      <c r="Q4660" s="11">
        <f t="shared" si="507"/>
        <v>0</v>
      </c>
      <c r="R4660" s="11">
        <f t="shared" si="508"/>
        <v>0</v>
      </c>
      <c r="S4660" s="11">
        <f t="shared" si="509"/>
        <v>0</v>
      </c>
      <c r="T4660" s="9">
        <f t="shared" si="510"/>
        <v>0</v>
      </c>
    </row>
    <row r="4661" spans="1:20" ht="15" customHeight="1" x14ac:dyDescent="0.75">
      <c r="A4661" s="10">
        <v>0</v>
      </c>
      <c r="B4661" s="11">
        <v>24500</v>
      </c>
      <c r="C4661" s="11">
        <v>33537</v>
      </c>
      <c r="D4661" s="11">
        <v>57048</v>
      </c>
      <c r="E4661" s="11">
        <v>14</v>
      </c>
      <c r="F4661" s="11">
        <v>0</v>
      </c>
      <c r="G4661" s="11">
        <v>0</v>
      </c>
      <c r="H4661" s="11">
        <v>99.376132514999995</v>
      </c>
      <c r="I4661" s="11">
        <v>1</v>
      </c>
      <c r="J4661" s="11">
        <v>24</v>
      </c>
      <c r="K4661" s="11">
        <v>28.495004812000001</v>
      </c>
      <c r="L4661" s="11" t="s">
        <v>20</v>
      </c>
      <c r="M4661" s="11" t="s">
        <v>14</v>
      </c>
      <c r="N4661" s="11">
        <f t="shared" si="504"/>
        <v>0</v>
      </c>
      <c r="O4661" s="11">
        <f t="shared" si="505"/>
        <v>0</v>
      </c>
      <c r="P4661" s="11">
        <f t="shared" si="506"/>
        <v>1</v>
      </c>
      <c r="Q4661" s="11">
        <f t="shared" si="507"/>
        <v>0</v>
      </c>
      <c r="R4661" s="11">
        <f t="shared" si="508"/>
        <v>0</v>
      </c>
      <c r="S4661" s="11">
        <f t="shared" si="509"/>
        <v>0</v>
      </c>
      <c r="T4661" s="9">
        <f t="shared" si="510"/>
        <v>0</v>
      </c>
    </row>
    <row r="4662" spans="1:20" ht="15" customHeight="1" x14ac:dyDescent="0.75">
      <c r="A4662" s="10">
        <v>0</v>
      </c>
      <c r="B4662" s="11">
        <v>24500</v>
      </c>
      <c r="C4662" s="11"/>
      <c r="D4662" s="11">
        <v>149489</v>
      </c>
      <c r="E4662" s="11"/>
      <c r="F4662" s="11"/>
      <c r="G4662" s="11"/>
      <c r="H4662" s="11"/>
      <c r="I4662" s="11"/>
      <c r="J4662" s="11"/>
      <c r="K4662" s="11">
        <v>15.443486052000001</v>
      </c>
      <c r="L4662" s="11"/>
      <c r="M4662" s="11"/>
      <c r="N4662" s="11">
        <f t="shared" si="504"/>
        <v>0</v>
      </c>
      <c r="O4662" s="11">
        <f t="shared" si="505"/>
        <v>0</v>
      </c>
      <c r="P4662" s="11">
        <f t="shared" si="506"/>
        <v>0</v>
      </c>
      <c r="Q4662" s="11">
        <f t="shared" si="507"/>
        <v>0</v>
      </c>
      <c r="R4662" s="11">
        <f t="shared" si="508"/>
        <v>0</v>
      </c>
      <c r="S4662" s="11">
        <f t="shared" si="509"/>
        <v>0</v>
      </c>
      <c r="T4662" s="9">
        <f t="shared" si="510"/>
        <v>0</v>
      </c>
    </row>
    <row r="4663" spans="1:20" ht="15" customHeight="1" x14ac:dyDescent="0.75">
      <c r="A4663" s="10">
        <v>0</v>
      </c>
      <c r="B4663" s="11">
        <v>24500</v>
      </c>
      <c r="C4663" s="11">
        <v>21470</v>
      </c>
      <c r="D4663" s="11">
        <v>52228</v>
      </c>
      <c r="E4663" s="11">
        <v>25</v>
      </c>
      <c r="F4663" s="11">
        <v>0</v>
      </c>
      <c r="G4663" s="11">
        <v>0</v>
      </c>
      <c r="H4663" s="11">
        <v>124.55994930999999</v>
      </c>
      <c r="I4663" s="11">
        <v>0</v>
      </c>
      <c r="J4663" s="11">
        <v>11</v>
      </c>
      <c r="K4663" s="11">
        <v>23.888121681000001</v>
      </c>
      <c r="L4663" s="11" t="s">
        <v>20</v>
      </c>
      <c r="M4663" s="11" t="s">
        <v>14</v>
      </c>
      <c r="N4663" s="11">
        <f t="shared" si="504"/>
        <v>0</v>
      </c>
      <c r="O4663" s="11">
        <f t="shared" si="505"/>
        <v>0</v>
      </c>
      <c r="P4663" s="11">
        <f t="shared" si="506"/>
        <v>1</v>
      </c>
      <c r="Q4663" s="11">
        <f t="shared" si="507"/>
        <v>0</v>
      </c>
      <c r="R4663" s="11">
        <f t="shared" si="508"/>
        <v>0</v>
      </c>
      <c r="S4663" s="11">
        <f t="shared" si="509"/>
        <v>0</v>
      </c>
      <c r="T4663" s="9">
        <f t="shared" si="510"/>
        <v>0</v>
      </c>
    </row>
    <row r="4664" spans="1:20" ht="15" customHeight="1" x14ac:dyDescent="0.75">
      <c r="A4664" s="10">
        <v>0</v>
      </c>
      <c r="B4664" s="11">
        <v>24500</v>
      </c>
      <c r="C4664" s="11">
        <v>80072</v>
      </c>
      <c r="D4664" s="11">
        <v>107559</v>
      </c>
      <c r="E4664" s="11">
        <v>18</v>
      </c>
      <c r="F4664" s="11">
        <v>0</v>
      </c>
      <c r="G4664" s="11">
        <v>0</v>
      </c>
      <c r="H4664" s="11">
        <v>194.87746018999999</v>
      </c>
      <c r="I4664" s="11">
        <v>0</v>
      </c>
      <c r="J4664" s="11">
        <v>12</v>
      </c>
      <c r="K4664" s="11">
        <v>39.210169634000003</v>
      </c>
      <c r="L4664" s="11" t="s">
        <v>20</v>
      </c>
      <c r="M4664" s="11" t="s">
        <v>14</v>
      </c>
      <c r="N4664" s="11">
        <f t="shared" si="504"/>
        <v>0</v>
      </c>
      <c r="O4664" s="11">
        <f t="shared" si="505"/>
        <v>0</v>
      </c>
      <c r="P4664" s="11">
        <f t="shared" si="506"/>
        <v>1</v>
      </c>
      <c r="Q4664" s="11">
        <f t="shared" si="507"/>
        <v>0</v>
      </c>
      <c r="R4664" s="11">
        <f t="shared" si="508"/>
        <v>0</v>
      </c>
      <c r="S4664" s="11">
        <f t="shared" si="509"/>
        <v>0</v>
      </c>
      <c r="T4664" s="9">
        <f t="shared" si="510"/>
        <v>0</v>
      </c>
    </row>
    <row r="4665" spans="1:20" ht="15" customHeight="1" x14ac:dyDescent="0.75">
      <c r="A4665" s="10">
        <v>0</v>
      </c>
      <c r="B4665" s="11">
        <v>24500</v>
      </c>
      <c r="C4665" s="11">
        <v>118251</v>
      </c>
      <c r="D4665" s="11">
        <v>158758</v>
      </c>
      <c r="E4665" s="11">
        <v>2</v>
      </c>
      <c r="F4665" s="11">
        <v>0</v>
      </c>
      <c r="G4665" s="11">
        <v>0</v>
      </c>
      <c r="H4665" s="11">
        <v>282.64992165000001</v>
      </c>
      <c r="I4665" s="11">
        <v>0</v>
      </c>
      <c r="J4665" s="11">
        <v>24</v>
      </c>
      <c r="K4665" s="11">
        <v>38.844801953999998</v>
      </c>
      <c r="L4665" s="11" t="s">
        <v>20</v>
      </c>
      <c r="M4665" s="11" t="s">
        <v>17</v>
      </c>
      <c r="N4665" s="11">
        <f t="shared" si="504"/>
        <v>0</v>
      </c>
      <c r="O4665" s="11">
        <f t="shared" si="505"/>
        <v>1</v>
      </c>
      <c r="P4665" s="11">
        <f t="shared" si="506"/>
        <v>0</v>
      </c>
      <c r="Q4665" s="11">
        <f t="shared" si="507"/>
        <v>0</v>
      </c>
      <c r="R4665" s="11">
        <f t="shared" si="508"/>
        <v>0</v>
      </c>
      <c r="S4665" s="11">
        <f t="shared" si="509"/>
        <v>0</v>
      </c>
      <c r="T4665" s="9">
        <f t="shared" si="510"/>
        <v>0</v>
      </c>
    </row>
    <row r="4666" spans="1:20" ht="15" customHeight="1" x14ac:dyDescent="0.75">
      <c r="A4666" s="10">
        <v>0</v>
      </c>
      <c r="B4666" s="11">
        <v>24500</v>
      </c>
      <c r="C4666" s="11">
        <v>69615</v>
      </c>
      <c r="D4666" s="11">
        <v>94656</v>
      </c>
      <c r="E4666" s="11">
        <v>7</v>
      </c>
      <c r="F4666" s="11">
        <v>0</v>
      </c>
      <c r="G4666" s="11">
        <v>1</v>
      </c>
      <c r="H4666" s="11">
        <v>136.55562165000001</v>
      </c>
      <c r="I4666" s="11">
        <v>3</v>
      </c>
      <c r="J4666" s="11">
        <v>26</v>
      </c>
      <c r="K4666" s="11">
        <v>35.565296678000003</v>
      </c>
      <c r="L4666" s="11" t="s">
        <v>20</v>
      </c>
      <c r="M4666" s="11" t="s">
        <v>18</v>
      </c>
      <c r="N4666" s="11">
        <f t="shared" si="504"/>
        <v>0</v>
      </c>
      <c r="O4666" s="11">
        <f t="shared" si="505"/>
        <v>0</v>
      </c>
      <c r="P4666" s="11">
        <f t="shared" si="506"/>
        <v>0</v>
      </c>
      <c r="Q4666" s="11">
        <f t="shared" si="507"/>
        <v>0</v>
      </c>
      <c r="R4666" s="11">
        <f t="shared" si="508"/>
        <v>0</v>
      </c>
      <c r="S4666" s="11">
        <f t="shared" si="509"/>
        <v>1</v>
      </c>
      <c r="T4666" s="9">
        <f t="shared" si="510"/>
        <v>0</v>
      </c>
    </row>
    <row r="4667" spans="1:20" ht="15" customHeight="1" x14ac:dyDescent="0.75">
      <c r="A4667" s="10">
        <v>0</v>
      </c>
      <c r="B4667" s="11">
        <v>24500</v>
      </c>
      <c r="C4667" s="11">
        <v>134188</v>
      </c>
      <c r="D4667" s="11">
        <v>171658</v>
      </c>
      <c r="E4667" s="11">
        <v>5</v>
      </c>
      <c r="F4667" s="11">
        <v>1</v>
      </c>
      <c r="G4667" s="11">
        <v>0</v>
      </c>
      <c r="H4667" s="11">
        <v>219.16757792000001</v>
      </c>
      <c r="I4667" s="11">
        <v>0</v>
      </c>
      <c r="J4667" s="11">
        <v>20</v>
      </c>
      <c r="K4667" s="11">
        <v>34.986140571999996</v>
      </c>
      <c r="L4667" s="11" t="s">
        <v>20</v>
      </c>
      <c r="M4667" s="11" t="s">
        <v>14</v>
      </c>
      <c r="N4667" s="11">
        <f t="shared" si="504"/>
        <v>0</v>
      </c>
      <c r="O4667" s="11">
        <f t="shared" si="505"/>
        <v>0</v>
      </c>
      <c r="P4667" s="11">
        <f t="shared" si="506"/>
        <v>1</v>
      </c>
      <c r="Q4667" s="11">
        <f t="shared" si="507"/>
        <v>0</v>
      </c>
      <c r="R4667" s="11">
        <f t="shared" si="508"/>
        <v>0</v>
      </c>
      <c r="S4667" s="11">
        <f t="shared" si="509"/>
        <v>0</v>
      </c>
      <c r="T4667" s="9">
        <f t="shared" si="510"/>
        <v>0</v>
      </c>
    </row>
    <row r="4668" spans="1:20" ht="15" customHeight="1" x14ac:dyDescent="0.75">
      <c r="A4668" s="10">
        <v>0</v>
      </c>
      <c r="B4668" s="11">
        <v>24500</v>
      </c>
      <c r="C4668" s="11">
        <v>67336</v>
      </c>
      <c r="D4668" s="11">
        <v>96060</v>
      </c>
      <c r="E4668" s="11">
        <v>8</v>
      </c>
      <c r="F4668" s="11">
        <v>0</v>
      </c>
      <c r="G4668" s="11">
        <v>1</v>
      </c>
      <c r="H4668" s="11">
        <v>142.34424974999999</v>
      </c>
      <c r="I4668" s="11">
        <v>3</v>
      </c>
      <c r="J4668" s="11">
        <v>25</v>
      </c>
      <c r="K4668" s="11">
        <v>35.979856239</v>
      </c>
      <c r="L4668" s="11" t="s">
        <v>20</v>
      </c>
      <c r="M4668" s="11" t="s">
        <v>18</v>
      </c>
      <c r="N4668" s="11">
        <f t="shared" si="504"/>
        <v>0</v>
      </c>
      <c r="O4668" s="11">
        <f t="shared" si="505"/>
        <v>0</v>
      </c>
      <c r="P4668" s="11">
        <f t="shared" si="506"/>
        <v>0</v>
      </c>
      <c r="Q4668" s="11">
        <f t="shared" si="507"/>
        <v>0</v>
      </c>
      <c r="R4668" s="11">
        <f t="shared" si="508"/>
        <v>0</v>
      </c>
      <c r="S4668" s="11">
        <f t="shared" si="509"/>
        <v>1</v>
      </c>
      <c r="T4668" s="9">
        <f t="shared" si="510"/>
        <v>0</v>
      </c>
    </row>
    <row r="4669" spans="1:20" ht="15" customHeight="1" x14ac:dyDescent="0.75">
      <c r="A4669" s="10">
        <v>0</v>
      </c>
      <c r="B4669" s="11">
        <v>24500</v>
      </c>
      <c r="C4669" s="11">
        <v>62490</v>
      </c>
      <c r="D4669" s="11">
        <v>97467</v>
      </c>
      <c r="E4669" s="11">
        <v>14</v>
      </c>
      <c r="F4669" s="11">
        <v>0</v>
      </c>
      <c r="G4669" s="11">
        <v>0</v>
      </c>
      <c r="H4669" s="11">
        <v>96.972678724000005</v>
      </c>
      <c r="I4669" s="11">
        <v>1</v>
      </c>
      <c r="J4669" s="11">
        <v>17</v>
      </c>
      <c r="K4669" s="11">
        <v>34.975655027000002</v>
      </c>
      <c r="L4669" s="11" t="s">
        <v>20</v>
      </c>
      <c r="M4669" s="11" t="s">
        <v>14</v>
      </c>
      <c r="N4669" s="11">
        <f t="shared" si="504"/>
        <v>0</v>
      </c>
      <c r="O4669" s="11">
        <f t="shared" si="505"/>
        <v>0</v>
      </c>
      <c r="P4669" s="11">
        <f t="shared" si="506"/>
        <v>1</v>
      </c>
      <c r="Q4669" s="11">
        <f t="shared" si="507"/>
        <v>0</v>
      </c>
      <c r="R4669" s="11">
        <f t="shared" si="508"/>
        <v>0</v>
      </c>
      <c r="S4669" s="11">
        <f t="shared" si="509"/>
        <v>0</v>
      </c>
      <c r="T4669" s="9">
        <f t="shared" si="510"/>
        <v>0</v>
      </c>
    </row>
    <row r="4670" spans="1:20" ht="15" customHeight="1" x14ac:dyDescent="0.75">
      <c r="A4670" s="10">
        <v>1</v>
      </c>
      <c r="B4670" s="11">
        <v>24500</v>
      </c>
      <c r="C4670" s="11">
        <v>95736</v>
      </c>
      <c r="D4670" s="11">
        <v>134000</v>
      </c>
      <c r="E4670" s="11">
        <v>1.5</v>
      </c>
      <c r="F4670" s="11">
        <v>0</v>
      </c>
      <c r="G4670" s="11">
        <v>1</v>
      </c>
      <c r="H4670" s="11">
        <v>122.5</v>
      </c>
      <c r="I4670" s="11">
        <v>2</v>
      </c>
      <c r="J4670" s="11">
        <v>20</v>
      </c>
      <c r="K4670" s="11"/>
      <c r="L4670" s="11" t="s">
        <v>13</v>
      </c>
      <c r="M4670" s="11" t="s">
        <v>17</v>
      </c>
      <c r="N4670" s="11">
        <f t="shared" si="504"/>
        <v>1</v>
      </c>
      <c r="O4670" s="11">
        <f t="shared" si="505"/>
        <v>1</v>
      </c>
      <c r="P4670" s="11">
        <f t="shared" si="506"/>
        <v>0</v>
      </c>
      <c r="Q4670" s="11">
        <f t="shared" si="507"/>
        <v>0</v>
      </c>
      <c r="R4670" s="11">
        <f t="shared" si="508"/>
        <v>0</v>
      </c>
      <c r="S4670" s="11">
        <f t="shared" si="509"/>
        <v>0</v>
      </c>
      <c r="T4670" s="9">
        <f t="shared" si="510"/>
        <v>122.5</v>
      </c>
    </row>
    <row r="4671" spans="1:20" ht="15" customHeight="1" x14ac:dyDescent="0.75">
      <c r="A4671" s="10">
        <v>0</v>
      </c>
      <c r="B4671" s="11">
        <v>24500</v>
      </c>
      <c r="C4671" s="11">
        <v>52000</v>
      </c>
      <c r="D4671" s="11">
        <v>84915</v>
      </c>
      <c r="E4671" s="11">
        <v>0.4</v>
      </c>
      <c r="F4671" s="11">
        <v>0</v>
      </c>
      <c r="G4671" s="11">
        <v>1</v>
      </c>
      <c r="H4671" s="11">
        <v>93.166666667000001</v>
      </c>
      <c r="I4671" s="11">
        <v>0</v>
      </c>
      <c r="J4671" s="11">
        <v>23</v>
      </c>
      <c r="K4671" s="11"/>
      <c r="L4671" s="11" t="s">
        <v>20</v>
      </c>
      <c r="M4671" s="11" t="s">
        <v>15</v>
      </c>
      <c r="N4671" s="11">
        <f t="shared" si="504"/>
        <v>0</v>
      </c>
      <c r="O4671" s="11">
        <f t="shared" si="505"/>
        <v>0</v>
      </c>
      <c r="P4671" s="11">
        <f t="shared" si="506"/>
        <v>0</v>
      </c>
      <c r="Q4671" s="11">
        <f t="shared" si="507"/>
        <v>1</v>
      </c>
      <c r="R4671" s="11">
        <f t="shared" si="508"/>
        <v>0</v>
      </c>
      <c r="S4671" s="11">
        <f t="shared" si="509"/>
        <v>0</v>
      </c>
      <c r="T4671" s="9">
        <f t="shared" si="510"/>
        <v>0</v>
      </c>
    </row>
    <row r="4672" spans="1:20" ht="15" customHeight="1" x14ac:dyDescent="0.75">
      <c r="A4672" s="10">
        <v>0</v>
      </c>
      <c r="B4672" s="11">
        <v>24500</v>
      </c>
      <c r="C4672" s="11">
        <v>216787</v>
      </c>
      <c r="D4672" s="11">
        <v>281351</v>
      </c>
      <c r="E4672" s="11">
        <v>5</v>
      </c>
      <c r="F4672" s="11"/>
      <c r="G4672" s="11">
        <v>4</v>
      </c>
      <c r="H4672" s="11">
        <v>473.81398605999999</v>
      </c>
      <c r="I4672" s="11"/>
      <c r="J4672" s="11">
        <v>55</v>
      </c>
      <c r="K4672" s="11">
        <v>31.201174854000001</v>
      </c>
      <c r="L4672" s="11" t="s">
        <v>13</v>
      </c>
      <c r="M4672" s="11" t="s">
        <v>18</v>
      </c>
      <c r="N4672" s="11">
        <f t="shared" si="504"/>
        <v>1</v>
      </c>
      <c r="O4672" s="11">
        <f t="shared" si="505"/>
        <v>0</v>
      </c>
      <c r="P4672" s="11">
        <f t="shared" si="506"/>
        <v>0</v>
      </c>
      <c r="Q4672" s="11">
        <f t="shared" si="507"/>
        <v>0</v>
      </c>
      <c r="R4672" s="11">
        <f t="shared" si="508"/>
        <v>0</v>
      </c>
      <c r="S4672" s="11">
        <f t="shared" si="509"/>
        <v>1</v>
      </c>
      <c r="T4672" s="9">
        <f t="shared" si="510"/>
        <v>473.81398605999999</v>
      </c>
    </row>
    <row r="4673" spans="1:20" ht="15" customHeight="1" x14ac:dyDescent="0.75">
      <c r="A4673" s="10">
        <v>0</v>
      </c>
      <c r="B4673" s="11">
        <v>24500</v>
      </c>
      <c r="C4673" s="11"/>
      <c r="D4673" s="11">
        <v>51623</v>
      </c>
      <c r="E4673" s="11"/>
      <c r="F4673" s="11"/>
      <c r="G4673" s="11"/>
      <c r="H4673" s="11">
        <v>91.862388358999993</v>
      </c>
      <c r="I4673" s="11"/>
      <c r="J4673" s="11">
        <v>12</v>
      </c>
      <c r="K4673" s="11">
        <v>28.879570661999999</v>
      </c>
      <c r="L4673" s="11" t="s">
        <v>20</v>
      </c>
      <c r="M4673" s="11" t="s">
        <v>14</v>
      </c>
      <c r="N4673" s="11">
        <f t="shared" si="504"/>
        <v>0</v>
      </c>
      <c r="O4673" s="11">
        <f t="shared" si="505"/>
        <v>0</v>
      </c>
      <c r="P4673" s="11">
        <f t="shared" si="506"/>
        <v>1</v>
      </c>
      <c r="Q4673" s="11">
        <f t="shared" si="507"/>
        <v>0</v>
      </c>
      <c r="R4673" s="11">
        <f t="shared" si="508"/>
        <v>0</v>
      </c>
      <c r="S4673" s="11">
        <f t="shared" si="509"/>
        <v>0</v>
      </c>
      <c r="T4673" s="9">
        <f t="shared" si="510"/>
        <v>0</v>
      </c>
    </row>
    <row r="4674" spans="1:20" ht="15" customHeight="1" x14ac:dyDescent="0.75">
      <c r="A4674" s="10">
        <v>0</v>
      </c>
      <c r="B4674" s="11">
        <v>24500</v>
      </c>
      <c r="C4674" s="11">
        <v>82756</v>
      </c>
      <c r="D4674" s="11">
        <v>122917</v>
      </c>
      <c r="E4674" s="11">
        <v>11</v>
      </c>
      <c r="F4674" s="11">
        <v>0</v>
      </c>
      <c r="G4674" s="11">
        <v>1</v>
      </c>
      <c r="H4674" s="11">
        <v>108.65014117</v>
      </c>
      <c r="I4674" s="11">
        <v>0</v>
      </c>
      <c r="J4674" s="11">
        <v>18</v>
      </c>
      <c r="K4674" s="11">
        <v>26.127436676999999</v>
      </c>
      <c r="L4674" s="11" t="s">
        <v>20</v>
      </c>
      <c r="M4674" s="11" t="s">
        <v>18</v>
      </c>
      <c r="N4674" s="11">
        <f t="shared" si="504"/>
        <v>0</v>
      </c>
      <c r="O4674" s="11">
        <f t="shared" si="505"/>
        <v>0</v>
      </c>
      <c r="P4674" s="11">
        <f t="shared" si="506"/>
        <v>0</v>
      </c>
      <c r="Q4674" s="11">
        <f t="shared" si="507"/>
        <v>0</v>
      </c>
      <c r="R4674" s="11">
        <f t="shared" si="508"/>
        <v>0</v>
      </c>
      <c r="S4674" s="11">
        <f t="shared" si="509"/>
        <v>1</v>
      </c>
      <c r="T4674" s="9">
        <f t="shared" si="510"/>
        <v>0</v>
      </c>
    </row>
    <row r="4675" spans="1:20" ht="15" customHeight="1" x14ac:dyDescent="0.75">
      <c r="A4675" s="10">
        <v>0</v>
      </c>
      <c r="B4675" s="11">
        <v>24500</v>
      </c>
      <c r="C4675" s="11">
        <v>123319</v>
      </c>
      <c r="D4675" s="11">
        <v>159934</v>
      </c>
      <c r="E4675" s="11">
        <v>2</v>
      </c>
      <c r="F4675" s="11">
        <v>0</v>
      </c>
      <c r="G4675" s="11">
        <v>0</v>
      </c>
      <c r="H4675" s="11">
        <v>300.62518954000001</v>
      </c>
      <c r="I4675" s="11">
        <v>0</v>
      </c>
      <c r="J4675" s="11">
        <v>25</v>
      </c>
      <c r="K4675" s="11">
        <v>37.786175200999999</v>
      </c>
      <c r="L4675" s="11" t="s">
        <v>20</v>
      </c>
      <c r="M4675" s="11" t="s">
        <v>17</v>
      </c>
      <c r="N4675" s="11">
        <f t="shared" ref="N4675:N4738" si="511">IF(L4675="HomeImp",1,0)</f>
        <v>0</v>
      </c>
      <c r="O4675" s="11">
        <f t="shared" ref="O4675:O4738" si="512">IF(M4675="Mgr",1,0)</f>
        <v>1</v>
      </c>
      <c r="P4675" s="11">
        <f t="shared" ref="P4675:P4738" si="513">IF(M4675="Other",1,0)</f>
        <v>0</v>
      </c>
      <c r="Q4675" s="11">
        <f t="shared" ref="Q4675:Q4738" si="514">IF(M4675="Office",1,0)</f>
        <v>0</v>
      </c>
      <c r="R4675" s="11">
        <f t="shared" ref="R4675:R4738" si="515">IF(M4675="Sales",1,0)</f>
        <v>0</v>
      </c>
      <c r="S4675" s="11">
        <f t="shared" ref="S4675:S4738" si="516">IF(M4675="ProfExe",1,0)</f>
        <v>0</v>
      </c>
      <c r="T4675" s="9">
        <f t="shared" ref="T4675:T4738" si="517">H4675*N4675</f>
        <v>0</v>
      </c>
    </row>
    <row r="4676" spans="1:20" ht="15" customHeight="1" x14ac:dyDescent="0.75">
      <c r="A4676" s="10">
        <v>0</v>
      </c>
      <c r="B4676" s="11">
        <v>24500</v>
      </c>
      <c r="C4676" s="11"/>
      <c r="D4676" s="11">
        <v>35543</v>
      </c>
      <c r="E4676" s="11">
        <v>21</v>
      </c>
      <c r="F4676" s="11">
        <v>0</v>
      </c>
      <c r="G4676" s="11">
        <v>0</v>
      </c>
      <c r="H4676" s="11">
        <v>83.111988151999995</v>
      </c>
      <c r="I4676" s="11">
        <v>1</v>
      </c>
      <c r="J4676" s="11">
        <v>15</v>
      </c>
      <c r="K4676" s="11">
        <v>29.855633501</v>
      </c>
      <c r="L4676" s="11" t="s">
        <v>13</v>
      </c>
      <c r="M4676" s="11" t="s">
        <v>14</v>
      </c>
      <c r="N4676" s="11">
        <f t="shared" si="511"/>
        <v>1</v>
      </c>
      <c r="O4676" s="11">
        <f t="shared" si="512"/>
        <v>0</v>
      </c>
      <c r="P4676" s="11">
        <f t="shared" si="513"/>
        <v>1</v>
      </c>
      <c r="Q4676" s="11">
        <f t="shared" si="514"/>
        <v>0</v>
      </c>
      <c r="R4676" s="11">
        <f t="shared" si="515"/>
        <v>0</v>
      </c>
      <c r="S4676" s="11">
        <f t="shared" si="516"/>
        <v>0</v>
      </c>
      <c r="T4676" s="9">
        <f t="shared" si="517"/>
        <v>83.111988151999995</v>
      </c>
    </row>
    <row r="4677" spans="1:20" ht="15" customHeight="1" x14ac:dyDescent="0.75">
      <c r="A4677" s="10">
        <v>0</v>
      </c>
      <c r="B4677" s="11">
        <v>24600</v>
      </c>
      <c r="C4677" s="11">
        <v>113034</v>
      </c>
      <c r="D4677" s="11">
        <v>165176</v>
      </c>
      <c r="E4677" s="11">
        <v>15</v>
      </c>
      <c r="F4677" s="11">
        <v>0</v>
      </c>
      <c r="G4677" s="11">
        <v>0</v>
      </c>
      <c r="H4677" s="11">
        <v>194.84216401</v>
      </c>
      <c r="I4677" s="11">
        <v>0</v>
      </c>
      <c r="J4677" s="11">
        <v>26</v>
      </c>
      <c r="K4677" s="11">
        <v>32.770147928999997</v>
      </c>
      <c r="L4677" s="11" t="s">
        <v>20</v>
      </c>
      <c r="M4677" s="11" t="s">
        <v>17</v>
      </c>
      <c r="N4677" s="11">
        <f t="shared" si="511"/>
        <v>0</v>
      </c>
      <c r="O4677" s="11">
        <f t="shared" si="512"/>
        <v>1</v>
      </c>
      <c r="P4677" s="11">
        <f t="shared" si="513"/>
        <v>0</v>
      </c>
      <c r="Q4677" s="11">
        <f t="shared" si="514"/>
        <v>0</v>
      </c>
      <c r="R4677" s="11">
        <f t="shared" si="515"/>
        <v>0</v>
      </c>
      <c r="S4677" s="11">
        <f t="shared" si="516"/>
        <v>0</v>
      </c>
      <c r="T4677" s="9">
        <f t="shared" si="517"/>
        <v>0</v>
      </c>
    </row>
    <row r="4678" spans="1:20" ht="15" customHeight="1" x14ac:dyDescent="0.75">
      <c r="A4678" s="10">
        <v>0</v>
      </c>
      <c r="B4678" s="11">
        <v>24600</v>
      </c>
      <c r="C4678" s="11">
        <v>83099</v>
      </c>
      <c r="D4678" s="11">
        <v>113245</v>
      </c>
      <c r="E4678" s="11">
        <v>9</v>
      </c>
      <c r="F4678" s="11">
        <v>0</v>
      </c>
      <c r="G4678" s="11">
        <v>1</v>
      </c>
      <c r="H4678" s="11">
        <v>122.74921636000001</v>
      </c>
      <c r="I4678" s="11">
        <v>0</v>
      </c>
      <c r="J4678" s="11">
        <v>19</v>
      </c>
      <c r="K4678" s="11">
        <v>28.125731086999998</v>
      </c>
      <c r="L4678" s="11" t="s">
        <v>20</v>
      </c>
      <c r="M4678" s="11" t="s">
        <v>18</v>
      </c>
      <c r="N4678" s="11">
        <f t="shared" si="511"/>
        <v>0</v>
      </c>
      <c r="O4678" s="11">
        <f t="shared" si="512"/>
        <v>0</v>
      </c>
      <c r="P4678" s="11">
        <f t="shared" si="513"/>
        <v>0</v>
      </c>
      <c r="Q4678" s="11">
        <f t="shared" si="514"/>
        <v>0</v>
      </c>
      <c r="R4678" s="11">
        <f t="shared" si="515"/>
        <v>0</v>
      </c>
      <c r="S4678" s="11">
        <f t="shared" si="516"/>
        <v>1</v>
      </c>
      <c r="T4678" s="9">
        <f t="shared" si="517"/>
        <v>0</v>
      </c>
    </row>
    <row r="4679" spans="1:20" ht="15" customHeight="1" x14ac:dyDescent="0.75">
      <c r="A4679" s="10">
        <v>0</v>
      </c>
      <c r="B4679" s="11">
        <v>24600</v>
      </c>
      <c r="C4679" s="11">
        <v>71862</v>
      </c>
      <c r="D4679" s="11">
        <v>94704</v>
      </c>
      <c r="E4679" s="11">
        <v>1</v>
      </c>
      <c r="F4679" s="11">
        <v>0</v>
      </c>
      <c r="G4679" s="11">
        <v>0</v>
      </c>
      <c r="H4679" s="11">
        <v>93.261713388999993</v>
      </c>
      <c r="I4679" s="11">
        <v>2</v>
      </c>
      <c r="J4679" s="11">
        <v>29</v>
      </c>
      <c r="K4679" s="11">
        <v>35.290583198</v>
      </c>
      <c r="L4679" s="11" t="s">
        <v>20</v>
      </c>
      <c r="M4679" s="11" t="s">
        <v>14</v>
      </c>
      <c r="N4679" s="11">
        <f t="shared" si="511"/>
        <v>0</v>
      </c>
      <c r="O4679" s="11">
        <f t="shared" si="512"/>
        <v>0</v>
      </c>
      <c r="P4679" s="11">
        <f t="shared" si="513"/>
        <v>1</v>
      </c>
      <c r="Q4679" s="11">
        <f t="shared" si="514"/>
        <v>0</v>
      </c>
      <c r="R4679" s="11">
        <f t="shared" si="515"/>
        <v>0</v>
      </c>
      <c r="S4679" s="11">
        <f t="shared" si="516"/>
        <v>0</v>
      </c>
      <c r="T4679" s="9">
        <f t="shared" si="517"/>
        <v>0</v>
      </c>
    </row>
    <row r="4680" spans="1:20" ht="15" customHeight="1" x14ac:dyDescent="0.75">
      <c r="A4680" s="10">
        <v>0</v>
      </c>
      <c r="B4680" s="11">
        <v>24600</v>
      </c>
      <c r="C4680" s="11">
        <v>41300</v>
      </c>
      <c r="D4680" s="11">
        <v>61700</v>
      </c>
      <c r="E4680" s="11">
        <v>19</v>
      </c>
      <c r="F4680" s="11">
        <v>0</v>
      </c>
      <c r="G4680" s="11">
        <v>0</v>
      </c>
      <c r="H4680" s="11">
        <v>181.63333333</v>
      </c>
      <c r="I4680" s="11">
        <v>2</v>
      </c>
      <c r="J4680" s="11">
        <v>22</v>
      </c>
      <c r="K4680" s="11"/>
      <c r="L4680" s="11" t="s">
        <v>20</v>
      </c>
      <c r="M4680" s="11" t="s">
        <v>15</v>
      </c>
      <c r="N4680" s="11">
        <f t="shared" si="511"/>
        <v>0</v>
      </c>
      <c r="O4680" s="11">
        <f t="shared" si="512"/>
        <v>0</v>
      </c>
      <c r="P4680" s="11">
        <f t="shared" si="513"/>
        <v>0</v>
      </c>
      <c r="Q4680" s="11">
        <f t="shared" si="514"/>
        <v>1</v>
      </c>
      <c r="R4680" s="11">
        <f t="shared" si="515"/>
        <v>0</v>
      </c>
      <c r="S4680" s="11">
        <f t="shared" si="516"/>
        <v>0</v>
      </c>
      <c r="T4680" s="9">
        <f t="shared" si="517"/>
        <v>0</v>
      </c>
    </row>
    <row r="4681" spans="1:20" ht="15" customHeight="1" x14ac:dyDescent="0.75">
      <c r="A4681" s="10">
        <v>0</v>
      </c>
      <c r="B4681" s="11">
        <v>24600</v>
      </c>
      <c r="C4681" s="11">
        <v>135278</v>
      </c>
      <c r="D4681" s="11">
        <v>164559</v>
      </c>
      <c r="E4681" s="11">
        <v>5</v>
      </c>
      <c r="F4681" s="11">
        <v>1</v>
      </c>
      <c r="G4681" s="11">
        <v>0</v>
      </c>
      <c r="H4681" s="11">
        <v>225.36684849</v>
      </c>
      <c r="I4681" s="11">
        <v>0</v>
      </c>
      <c r="J4681" s="11">
        <v>20</v>
      </c>
      <c r="K4681" s="11">
        <v>34.079157690999999</v>
      </c>
      <c r="L4681" s="11" t="s">
        <v>20</v>
      </c>
      <c r="M4681" s="11" t="s">
        <v>14</v>
      </c>
      <c r="N4681" s="11">
        <f t="shared" si="511"/>
        <v>0</v>
      </c>
      <c r="O4681" s="11">
        <f t="shared" si="512"/>
        <v>0</v>
      </c>
      <c r="P4681" s="11">
        <f t="shared" si="513"/>
        <v>1</v>
      </c>
      <c r="Q4681" s="11">
        <f t="shared" si="514"/>
        <v>0</v>
      </c>
      <c r="R4681" s="11">
        <f t="shared" si="515"/>
        <v>0</v>
      </c>
      <c r="S4681" s="11">
        <f t="shared" si="516"/>
        <v>0</v>
      </c>
      <c r="T4681" s="9">
        <f t="shared" si="517"/>
        <v>0</v>
      </c>
    </row>
    <row r="4682" spans="1:20" ht="15" customHeight="1" x14ac:dyDescent="0.75">
      <c r="A4682" s="10">
        <v>0</v>
      </c>
      <c r="B4682" s="11">
        <v>24600</v>
      </c>
      <c r="C4682" s="11"/>
      <c r="D4682" s="11">
        <v>146804</v>
      </c>
      <c r="E4682" s="11"/>
      <c r="F4682" s="11"/>
      <c r="G4682" s="11"/>
      <c r="H4682" s="11"/>
      <c r="I4682" s="11"/>
      <c r="J4682" s="11"/>
      <c r="K4682" s="11">
        <v>17.263534848999999</v>
      </c>
      <c r="L4682" s="11"/>
      <c r="M4682" s="11"/>
      <c r="N4682" s="11">
        <f t="shared" si="511"/>
        <v>0</v>
      </c>
      <c r="O4682" s="11">
        <f t="shared" si="512"/>
        <v>0</v>
      </c>
      <c r="P4682" s="11">
        <f t="shared" si="513"/>
        <v>0</v>
      </c>
      <c r="Q4682" s="11">
        <f t="shared" si="514"/>
        <v>0</v>
      </c>
      <c r="R4682" s="11">
        <f t="shared" si="515"/>
        <v>0</v>
      </c>
      <c r="S4682" s="11">
        <f t="shared" si="516"/>
        <v>0</v>
      </c>
      <c r="T4682" s="9">
        <f t="shared" si="517"/>
        <v>0</v>
      </c>
    </row>
    <row r="4683" spans="1:20" ht="15" customHeight="1" x14ac:dyDescent="0.75">
      <c r="A4683" s="10">
        <v>1</v>
      </c>
      <c r="B4683" s="11">
        <v>24600</v>
      </c>
      <c r="C4683" s="11">
        <v>75636</v>
      </c>
      <c r="D4683" s="11">
        <v>112956</v>
      </c>
      <c r="E4683" s="11">
        <v>1</v>
      </c>
      <c r="F4683" s="11">
        <v>1</v>
      </c>
      <c r="G4683" s="11">
        <v>0</v>
      </c>
      <c r="H4683" s="11">
        <v>318.54616542000002</v>
      </c>
      <c r="I4683" s="11">
        <v>3</v>
      </c>
      <c r="J4683" s="11">
        <v>42</v>
      </c>
      <c r="K4683" s="11"/>
      <c r="L4683" s="11" t="s">
        <v>20</v>
      </c>
      <c r="M4683" s="11" t="s">
        <v>18</v>
      </c>
      <c r="N4683" s="11">
        <f t="shared" si="511"/>
        <v>0</v>
      </c>
      <c r="O4683" s="11">
        <f t="shared" si="512"/>
        <v>0</v>
      </c>
      <c r="P4683" s="11">
        <f t="shared" si="513"/>
        <v>0</v>
      </c>
      <c r="Q4683" s="11">
        <f t="shared" si="514"/>
        <v>0</v>
      </c>
      <c r="R4683" s="11">
        <f t="shared" si="515"/>
        <v>0</v>
      </c>
      <c r="S4683" s="11">
        <f t="shared" si="516"/>
        <v>1</v>
      </c>
      <c r="T4683" s="9">
        <f t="shared" si="517"/>
        <v>0</v>
      </c>
    </row>
    <row r="4684" spans="1:20" ht="15" customHeight="1" x14ac:dyDescent="0.75">
      <c r="A4684" s="10">
        <v>0</v>
      </c>
      <c r="B4684" s="11">
        <v>24600</v>
      </c>
      <c r="C4684" s="11">
        <v>221331</v>
      </c>
      <c r="D4684" s="11">
        <v>289991</v>
      </c>
      <c r="E4684" s="11">
        <v>5</v>
      </c>
      <c r="F4684" s="11"/>
      <c r="G4684" s="11">
        <v>4</v>
      </c>
      <c r="H4684" s="11">
        <v>474.02707409999999</v>
      </c>
      <c r="I4684" s="11"/>
      <c r="J4684" s="11">
        <v>55</v>
      </c>
      <c r="K4684" s="11">
        <v>31.463384548000001</v>
      </c>
      <c r="L4684" s="11" t="s">
        <v>13</v>
      </c>
      <c r="M4684" s="11" t="s">
        <v>18</v>
      </c>
      <c r="N4684" s="11">
        <f t="shared" si="511"/>
        <v>1</v>
      </c>
      <c r="O4684" s="11">
        <f t="shared" si="512"/>
        <v>0</v>
      </c>
      <c r="P4684" s="11">
        <f t="shared" si="513"/>
        <v>0</v>
      </c>
      <c r="Q4684" s="11">
        <f t="shared" si="514"/>
        <v>0</v>
      </c>
      <c r="R4684" s="11">
        <f t="shared" si="515"/>
        <v>0</v>
      </c>
      <c r="S4684" s="11">
        <f t="shared" si="516"/>
        <v>1</v>
      </c>
      <c r="T4684" s="9">
        <f t="shared" si="517"/>
        <v>474.02707409999999</v>
      </c>
    </row>
    <row r="4685" spans="1:20" ht="15" customHeight="1" x14ac:dyDescent="0.75">
      <c r="A4685" s="10">
        <v>0</v>
      </c>
      <c r="B4685" s="11">
        <v>24700</v>
      </c>
      <c r="C4685" s="11">
        <v>55435</v>
      </c>
      <c r="D4685" s="11">
        <v>89663</v>
      </c>
      <c r="E4685" s="11">
        <v>7</v>
      </c>
      <c r="F4685" s="11">
        <v>0</v>
      </c>
      <c r="G4685" s="11">
        <v>0</v>
      </c>
      <c r="H4685" s="11">
        <v>252.62206943000001</v>
      </c>
      <c r="I4685" s="11">
        <v>2</v>
      </c>
      <c r="J4685" s="11">
        <v>26</v>
      </c>
      <c r="K4685" s="11">
        <v>34.741847931999999</v>
      </c>
      <c r="L4685" s="11" t="s">
        <v>20</v>
      </c>
      <c r="M4685" s="11" t="s">
        <v>17</v>
      </c>
      <c r="N4685" s="11">
        <f t="shared" si="511"/>
        <v>0</v>
      </c>
      <c r="O4685" s="11">
        <f t="shared" si="512"/>
        <v>1</v>
      </c>
      <c r="P4685" s="11">
        <f t="shared" si="513"/>
        <v>0</v>
      </c>
      <c r="Q4685" s="11">
        <f t="shared" si="514"/>
        <v>0</v>
      </c>
      <c r="R4685" s="11">
        <f t="shared" si="515"/>
        <v>0</v>
      </c>
      <c r="S4685" s="11">
        <f t="shared" si="516"/>
        <v>0</v>
      </c>
      <c r="T4685" s="9">
        <f t="shared" si="517"/>
        <v>0</v>
      </c>
    </row>
    <row r="4686" spans="1:20" ht="15" customHeight="1" x14ac:dyDescent="0.75">
      <c r="A4686" s="10">
        <v>0</v>
      </c>
      <c r="B4686" s="11">
        <v>24700</v>
      </c>
      <c r="C4686" s="11">
        <v>149235</v>
      </c>
      <c r="D4686" s="11">
        <v>178454</v>
      </c>
      <c r="E4686" s="11">
        <v>5</v>
      </c>
      <c r="F4686" s="11">
        <v>0</v>
      </c>
      <c r="G4686" s="11">
        <v>0</v>
      </c>
      <c r="H4686" s="11">
        <v>324.13778352000003</v>
      </c>
      <c r="I4686" s="11">
        <v>0</v>
      </c>
      <c r="J4686" s="11">
        <v>34</v>
      </c>
      <c r="K4686" s="11">
        <v>38.709991447999997</v>
      </c>
      <c r="L4686" s="11" t="s">
        <v>20</v>
      </c>
      <c r="M4686" s="11" t="s">
        <v>18</v>
      </c>
      <c r="N4686" s="11">
        <f t="shared" si="511"/>
        <v>0</v>
      </c>
      <c r="O4686" s="11">
        <f t="shared" si="512"/>
        <v>0</v>
      </c>
      <c r="P4686" s="11">
        <f t="shared" si="513"/>
        <v>0</v>
      </c>
      <c r="Q4686" s="11">
        <f t="shared" si="514"/>
        <v>0</v>
      </c>
      <c r="R4686" s="11">
        <f t="shared" si="515"/>
        <v>0</v>
      </c>
      <c r="S4686" s="11">
        <f t="shared" si="516"/>
        <v>1</v>
      </c>
      <c r="T4686" s="9">
        <f t="shared" si="517"/>
        <v>0</v>
      </c>
    </row>
    <row r="4687" spans="1:20" ht="15" customHeight="1" x14ac:dyDescent="0.75">
      <c r="A4687" s="10">
        <v>0</v>
      </c>
      <c r="B4687" s="11">
        <v>24700</v>
      </c>
      <c r="C4687" s="11">
        <v>111107</v>
      </c>
      <c r="D4687" s="11">
        <v>163926</v>
      </c>
      <c r="E4687" s="11">
        <v>15</v>
      </c>
      <c r="F4687" s="11">
        <v>0</v>
      </c>
      <c r="G4687" s="11">
        <v>1</v>
      </c>
      <c r="H4687" s="11">
        <v>170.62943141</v>
      </c>
      <c r="I4687" s="11">
        <v>1</v>
      </c>
      <c r="J4687" s="11">
        <v>26</v>
      </c>
      <c r="K4687" s="11">
        <v>32.934291805999997</v>
      </c>
      <c r="L4687" s="11" t="s">
        <v>20</v>
      </c>
      <c r="M4687" s="11" t="s">
        <v>17</v>
      </c>
      <c r="N4687" s="11">
        <f t="shared" si="511"/>
        <v>0</v>
      </c>
      <c r="O4687" s="11">
        <f t="shared" si="512"/>
        <v>1</v>
      </c>
      <c r="P4687" s="11">
        <f t="shared" si="513"/>
        <v>0</v>
      </c>
      <c r="Q4687" s="11">
        <f t="shared" si="514"/>
        <v>0</v>
      </c>
      <c r="R4687" s="11">
        <f t="shared" si="515"/>
        <v>0</v>
      </c>
      <c r="S4687" s="11">
        <f t="shared" si="516"/>
        <v>0</v>
      </c>
      <c r="T4687" s="9">
        <f t="shared" si="517"/>
        <v>0</v>
      </c>
    </row>
    <row r="4688" spans="1:20" ht="15" customHeight="1" x14ac:dyDescent="0.75">
      <c r="A4688" s="10">
        <v>0</v>
      </c>
      <c r="B4688" s="11">
        <v>24700</v>
      </c>
      <c r="C4688" s="11">
        <v>23231</v>
      </c>
      <c r="D4688" s="11">
        <v>54024</v>
      </c>
      <c r="E4688" s="11">
        <v>24</v>
      </c>
      <c r="F4688" s="11">
        <v>0</v>
      </c>
      <c r="G4688" s="11">
        <v>0</v>
      </c>
      <c r="H4688" s="11">
        <v>118.15409151999999</v>
      </c>
      <c r="I4688" s="11">
        <v>0</v>
      </c>
      <c r="J4688" s="11">
        <v>11</v>
      </c>
      <c r="K4688" s="11">
        <v>23.265224918000001</v>
      </c>
      <c r="L4688" s="11" t="s">
        <v>20</v>
      </c>
      <c r="M4688" s="11" t="s">
        <v>14</v>
      </c>
      <c r="N4688" s="11">
        <f t="shared" si="511"/>
        <v>0</v>
      </c>
      <c r="O4688" s="11">
        <f t="shared" si="512"/>
        <v>0</v>
      </c>
      <c r="P4688" s="11">
        <f t="shared" si="513"/>
        <v>1</v>
      </c>
      <c r="Q4688" s="11">
        <f t="shared" si="514"/>
        <v>0</v>
      </c>
      <c r="R4688" s="11">
        <f t="shared" si="515"/>
        <v>0</v>
      </c>
      <c r="S4688" s="11">
        <f t="shared" si="516"/>
        <v>0</v>
      </c>
      <c r="T4688" s="9">
        <f t="shared" si="517"/>
        <v>0</v>
      </c>
    </row>
    <row r="4689" spans="1:20" ht="15" customHeight="1" x14ac:dyDescent="0.75">
      <c r="A4689" s="10">
        <v>0</v>
      </c>
      <c r="B4689" s="11">
        <v>24700</v>
      </c>
      <c r="C4689" s="11">
        <v>109377</v>
      </c>
      <c r="D4689" s="11">
        <v>133116</v>
      </c>
      <c r="E4689" s="11">
        <v>10</v>
      </c>
      <c r="F4689" s="11">
        <v>1</v>
      </c>
      <c r="G4689" s="11">
        <v>0</v>
      </c>
      <c r="H4689" s="11">
        <v>184.35578292</v>
      </c>
      <c r="I4689" s="11">
        <v>5</v>
      </c>
      <c r="J4689" s="11">
        <v>17</v>
      </c>
      <c r="K4689" s="11">
        <v>40.202630102000001</v>
      </c>
      <c r="L4689" s="11" t="s">
        <v>20</v>
      </c>
      <c r="M4689" s="11" t="s">
        <v>17</v>
      </c>
      <c r="N4689" s="11">
        <f t="shared" si="511"/>
        <v>0</v>
      </c>
      <c r="O4689" s="11">
        <f t="shared" si="512"/>
        <v>1</v>
      </c>
      <c r="P4689" s="11">
        <f t="shared" si="513"/>
        <v>0</v>
      </c>
      <c r="Q4689" s="11">
        <f t="shared" si="514"/>
        <v>0</v>
      </c>
      <c r="R4689" s="11">
        <f t="shared" si="515"/>
        <v>0</v>
      </c>
      <c r="S4689" s="11">
        <f t="shared" si="516"/>
        <v>0</v>
      </c>
      <c r="T4689" s="9">
        <f t="shared" si="517"/>
        <v>0</v>
      </c>
    </row>
    <row r="4690" spans="1:20" ht="15" customHeight="1" x14ac:dyDescent="0.75">
      <c r="A4690" s="10">
        <v>1</v>
      </c>
      <c r="B4690" s="11">
        <v>24700</v>
      </c>
      <c r="C4690" s="11">
        <v>79347</v>
      </c>
      <c r="D4690" s="11">
        <v>108238</v>
      </c>
      <c r="E4690" s="11">
        <v>0</v>
      </c>
      <c r="F4690" s="11">
        <v>1</v>
      </c>
      <c r="G4690" s="11">
        <v>0</v>
      </c>
      <c r="H4690" s="11">
        <v>45.62588779</v>
      </c>
      <c r="I4690" s="11">
        <v>6</v>
      </c>
      <c r="J4690" s="11">
        <v>49</v>
      </c>
      <c r="K4690" s="11">
        <v>46.996034289000001</v>
      </c>
      <c r="L4690" s="11" t="s">
        <v>20</v>
      </c>
      <c r="M4690" s="11" t="s">
        <v>14</v>
      </c>
      <c r="N4690" s="11">
        <f t="shared" si="511"/>
        <v>0</v>
      </c>
      <c r="O4690" s="11">
        <f t="shared" si="512"/>
        <v>0</v>
      </c>
      <c r="P4690" s="11">
        <f t="shared" si="513"/>
        <v>1</v>
      </c>
      <c r="Q4690" s="11">
        <f t="shared" si="514"/>
        <v>0</v>
      </c>
      <c r="R4690" s="11">
        <f t="shared" si="515"/>
        <v>0</v>
      </c>
      <c r="S4690" s="11">
        <f t="shared" si="516"/>
        <v>0</v>
      </c>
      <c r="T4690" s="9">
        <f t="shared" si="517"/>
        <v>0</v>
      </c>
    </row>
    <row r="4691" spans="1:20" ht="15" customHeight="1" x14ac:dyDescent="0.75">
      <c r="A4691" s="10">
        <v>0</v>
      </c>
      <c r="B4691" s="11">
        <v>24700</v>
      </c>
      <c r="C4691" s="11">
        <v>53925</v>
      </c>
      <c r="D4691" s="11">
        <v>83056</v>
      </c>
      <c r="E4691" s="11">
        <v>4</v>
      </c>
      <c r="F4691" s="11">
        <v>0</v>
      </c>
      <c r="G4691" s="11">
        <v>0</v>
      </c>
      <c r="H4691" s="11">
        <v>251.1883928</v>
      </c>
      <c r="I4691" s="11">
        <v>2</v>
      </c>
      <c r="J4691" s="11">
        <v>25</v>
      </c>
      <c r="K4691" s="11">
        <v>34.889241726999998</v>
      </c>
      <c r="L4691" s="11" t="s">
        <v>20</v>
      </c>
      <c r="M4691" s="11" t="s">
        <v>17</v>
      </c>
      <c r="N4691" s="11">
        <f t="shared" si="511"/>
        <v>0</v>
      </c>
      <c r="O4691" s="11">
        <f t="shared" si="512"/>
        <v>1</v>
      </c>
      <c r="P4691" s="11">
        <f t="shared" si="513"/>
        <v>0</v>
      </c>
      <c r="Q4691" s="11">
        <f t="shared" si="514"/>
        <v>0</v>
      </c>
      <c r="R4691" s="11">
        <f t="shared" si="515"/>
        <v>0</v>
      </c>
      <c r="S4691" s="11">
        <f t="shared" si="516"/>
        <v>0</v>
      </c>
      <c r="T4691" s="9">
        <f t="shared" si="517"/>
        <v>0</v>
      </c>
    </row>
    <row r="4692" spans="1:20" ht="15" customHeight="1" x14ac:dyDescent="0.75">
      <c r="A4692" s="10">
        <v>0</v>
      </c>
      <c r="B4692" s="11">
        <v>24700</v>
      </c>
      <c r="C4692" s="11">
        <v>44306</v>
      </c>
      <c r="D4692" s="11">
        <v>74197</v>
      </c>
      <c r="E4692" s="11">
        <v>5</v>
      </c>
      <c r="F4692" s="11">
        <v>0</v>
      </c>
      <c r="G4692" s="11">
        <v>0</v>
      </c>
      <c r="H4692" s="11">
        <v>73.715250635999993</v>
      </c>
      <c r="I4692" s="11">
        <v>1</v>
      </c>
      <c r="J4692" s="11">
        <v>18</v>
      </c>
      <c r="K4692" s="11">
        <v>35.441570261999999</v>
      </c>
      <c r="L4692" s="11" t="s">
        <v>20</v>
      </c>
      <c r="M4692" s="11" t="s">
        <v>14</v>
      </c>
      <c r="N4692" s="11">
        <f t="shared" si="511"/>
        <v>0</v>
      </c>
      <c r="O4692" s="11">
        <f t="shared" si="512"/>
        <v>0</v>
      </c>
      <c r="P4692" s="11">
        <f t="shared" si="513"/>
        <v>1</v>
      </c>
      <c r="Q4692" s="11">
        <f t="shared" si="514"/>
        <v>0</v>
      </c>
      <c r="R4692" s="11">
        <f t="shared" si="515"/>
        <v>0</v>
      </c>
      <c r="S4692" s="11">
        <f t="shared" si="516"/>
        <v>0</v>
      </c>
      <c r="T4692" s="9">
        <f t="shared" si="517"/>
        <v>0</v>
      </c>
    </row>
    <row r="4693" spans="1:20" ht="15" customHeight="1" x14ac:dyDescent="0.75">
      <c r="A4693" s="10">
        <v>0</v>
      </c>
      <c r="B4693" s="11">
        <v>24700</v>
      </c>
      <c r="C4693" s="11">
        <v>98900</v>
      </c>
      <c r="D4693" s="11">
        <v>115052</v>
      </c>
      <c r="E4693" s="11">
        <v>23</v>
      </c>
      <c r="F4693" s="11">
        <v>0</v>
      </c>
      <c r="G4693" s="11">
        <v>0</v>
      </c>
      <c r="H4693" s="11">
        <v>239.42607378</v>
      </c>
      <c r="I4693" s="11">
        <v>1</v>
      </c>
      <c r="J4693" s="11">
        <v>26</v>
      </c>
      <c r="K4693" s="11">
        <v>41.700530780999998</v>
      </c>
      <c r="L4693" s="11" t="s">
        <v>20</v>
      </c>
      <c r="M4693" s="11" t="s">
        <v>14</v>
      </c>
      <c r="N4693" s="11">
        <f t="shared" si="511"/>
        <v>0</v>
      </c>
      <c r="O4693" s="11">
        <f t="shared" si="512"/>
        <v>0</v>
      </c>
      <c r="P4693" s="11">
        <f t="shared" si="513"/>
        <v>1</v>
      </c>
      <c r="Q4693" s="11">
        <f t="shared" si="514"/>
        <v>0</v>
      </c>
      <c r="R4693" s="11">
        <f t="shared" si="515"/>
        <v>0</v>
      </c>
      <c r="S4693" s="11">
        <f t="shared" si="516"/>
        <v>0</v>
      </c>
      <c r="T4693" s="9">
        <f t="shared" si="517"/>
        <v>0</v>
      </c>
    </row>
    <row r="4694" spans="1:20" ht="15" customHeight="1" x14ac:dyDescent="0.75">
      <c r="A4694" s="10">
        <v>0</v>
      </c>
      <c r="B4694" s="11">
        <v>24700</v>
      </c>
      <c r="C4694" s="11">
        <v>77022</v>
      </c>
      <c r="D4694" s="11">
        <v>112172</v>
      </c>
      <c r="E4694" s="11">
        <v>9</v>
      </c>
      <c r="F4694" s="11">
        <v>0</v>
      </c>
      <c r="G4694" s="11">
        <v>1</v>
      </c>
      <c r="H4694" s="11">
        <v>306.87107786000001</v>
      </c>
      <c r="I4694" s="11">
        <v>2</v>
      </c>
      <c r="J4694" s="11">
        <v>28</v>
      </c>
      <c r="K4694" s="11">
        <v>30.120041947000001</v>
      </c>
      <c r="L4694" s="11" t="s">
        <v>20</v>
      </c>
      <c r="M4694" s="11" t="s">
        <v>17</v>
      </c>
      <c r="N4694" s="11">
        <f t="shared" si="511"/>
        <v>0</v>
      </c>
      <c r="O4694" s="11">
        <f t="shared" si="512"/>
        <v>1</v>
      </c>
      <c r="P4694" s="11">
        <f t="shared" si="513"/>
        <v>0</v>
      </c>
      <c r="Q4694" s="11">
        <f t="shared" si="514"/>
        <v>0</v>
      </c>
      <c r="R4694" s="11">
        <f t="shared" si="515"/>
        <v>0</v>
      </c>
      <c r="S4694" s="11">
        <f t="shared" si="516"/>
        <v>0</v>
      </c>
      <c r="T4694" s="9">
        <f t="shared" si="517"/>
        <v>0</v>
      </c>
    </row>
    <row r="4695" spans="1:20" ht="15" customHeight="1" x14ac:dyDescent="0.75">
      <c r="A4695" s="10">
        <v>0</v>
      </c>
      <c r="B4695" s="11">
        <v>24800</v>
      </c>
      <c r="C4695" s="11"/>
      <c r="D4695" s="11">
        <v>59934</v>
      </c>
      <c r="E4695" s="11"/>
      <c r="F4695" s="11">
        <v>0</v>
      </c>
      <c r="G4695" s="11">
        <v>1</v>
      </c>
      <c r="H4695" s="11">
        <v>305.68234682999997</v>
      </c>
      <c r="I4695" s="11">
        <v>0</v>
      </c>
      <c r="J4695" s="11">
        <v>18</v>
      </c>
      <c r="K4695" s="11">
        <v>38.029738356999999</v>
      </c>
      <c r="L4695" s="11" t="s">
        <v>20</v>
      </c>
      <c r="M4695" s="11" t="s">
        <v>14</v>
      </c>
      <c r="N4695" s="11">
        <f t="shared" si="511"/>
        <v>0</v>
      </c>
      <c r="O4695" s="11">
        <f t="shared" si="512"/>
        <v>0</v>
      </c>
      <c r="P4695" s="11">
        <f t="shared" si="513"/>
        <v>1</v>
      </c>
      <c r="Q4695" s="11">
        <f t="shared" si="514"/>
        <v>0</v>
      </c>
      <c r="R4695" s="11">
        <f t="shared" si="515"/>
        <v>0</v>
      </c>
      <c r="S4695" s="11">
        <f t="shared" si="516"/>
        <v>0</v>
      </c>
      <c r="T4695" s="9">
        <f t="shared" si="517"/>
        <v>0</v>
      </c>
    </row>
    <row r="4696" spans="1:20" ht="15" customHeight="1" x14ac:dyDescent="0.75">
      <c r="A4696" s="10">
        <v>0</v>
      </c>
      <c r="B4696" s="11">
        <v>24800</v>
      </c>
      <c r="C4696" s="11"/>
      <c r="D4696" s="11">
        <v>63753</v>
      </c>
      <c r="E4696" s="11"/>
      <c r="F4696" s="11">
        <v>0</v>
      </c>
      <c r="G4696" s="11">
        <v>0</v>
      </c>
      <c r="H4696" s="11">
        <v>300.75728559999999</v>
      </c>
      <c r="I4696" s="11">
        <v>0</v>
      </c>
      <c r="J4696" s="11">
        <v>19</v>
      </c>
      <c r="K4696" s="11">
        <v>40.134476763000002</v>
      </c>
      <c r="L4696" s="11" t="s">
        <v>20</v>
      </c>
      <c r="M4696" s="11" t="s">
        <v>14</v>
      </c>
      <c r="N4696" s="11">
        <f t="shared" si="511"/>
        <v>0</v>
      </c>
      <c r="O4696" s="11">
        <f t="shared" si="512"/>
        <v>0</v>
      </c>
      <c r="P4696" s="11">
        <f t="shared" si="513"/>
        <v>1</v>
      </c>
      <c r="Q4696" s="11">
        <f t="shared" si="514"/>
        <v>0</v>
      </c>
      <c r="R4696" s="11">
        <f t="shared" si="515"/>
        <v>0</v>
      </c>
      <c r="S4696" s="11">
        <f t="shared" si="516"/>
        <v>0</v>
      </c>
      <c r="T4696" s="9">
        <f t="shared" si="517"/>
        <v>0</v>
      </c>
    </row>
    <row r="4697" spans="1:20" ht="15" customHeight="1" x14ac:dyDescent="0.75">
      <c r="A4697" s="10">
        <v>0</v>
      </c>
      <c r="B4697" s="11">
        <v>24800</v>
      </c>
      <c r="C4697" s="11">
        <v>144410</v>
      </c>
      <c r="D4697" s="11">
        <v>211936</v>
      </c>
      <c r="E4697" s="11">
        <v>3</v>
      </c>
      <c r="F4697" s="11">
        <v>0</v>
      </c>
      <c r="G4697" s="11">
        <v>0</v>
      </c>
      <c r="H4697" s="11">
        <v>195.07035954</v>
      </c>
      <c r="I4697" s="11">
        <v>1</v>
      </c>
      <c r="J4697" s="11">
        <v>28</v>
      </c>
      <c r="K4697" s="11">
        <v>38.926156878999997</v>
      </c>
      <c r="L4697" s="11" t="s">
        <v>13</v>
      </c>
      <c r="M4697" s="11" t="s">
        <v>18</v>
      </c>
      <c r="N4697" s="11">
        <f t="shared" si="511"/>
        <v>1</v>
      </c>
      <c r="O4697" s="11">
        <f t="shared" si="512"/>
        <v>0</v>
      </c>
      <c r="P4697" s="11">
        <f t="shared" si="513"/>
        <v>0</v>
      </c>
      <c r="Q4697" s="11">
        <f t="shared" si="514"/>
        <v>0</v>
      </c>
      <c r="R4697" s="11">
        <f t="shared" si="515"/>
        <v>0</v>
      </c>
      <c r="S4697" s="11">
        <f t="shared" si="516"/>
        <v>1</v>
      </c>
      <c r="T4697" s="9">
        <f t="shared" si="517"/>
        <v>195.07035954</v>
      </c>
    </row>
    <row r="4698" spans="1:20" ht="15" customHeight="1" x14ac:dyDescent="0.75">
      <c r="A4698" s="10">
        <v>0</v>
      </c>
      <c r="B4698" s="11">
        <v>24800</v>
      </c>
      <c r="C4698" s="11">
        <v>109084</v>
      </c>
      <c r="D4698" s="11">
        <v>140355</v>
      </c>
      <c r="E4698" s="11">
        <v>11</v>
      </c>
      <c r="F4698" s="11">
        <v>2</v>
      </c>
      <c r="G4698" s="11">
        <v>0</v>
      </c>
      <c r="H4698" s="11">
        <v>183.79525849000001</v>
      </c>
      <c r="I4698" s="11">
        <v>5</v>
      </c>
      <c r="J4698" s="11">
        <v>18</v>
      </c>
      <c r="K4698" s="11">
        <v>40.604795832999997</v>
      </c>
      <c r="L4698" s="11" t="s">
        <v>20</v>
      </c>
      <c r="M4698" s="11" t="s">
        <v>17</v>
      </c>
      <c r="N4698" s="11">
        <f t="shared" si="511"/>
        <v>0</v>
      </c>
      <c r="O4698" s="11">
        <f t="shared" si="512"/>
        <v>1</v>
      </c>
      <c r="P4698" s="11">
        <f t="shared" si="513"/>
        <v>0</v>
      </c>
      <c r="Q4698" s="11">
        <f t="shared" si="514"/>
        <v>0</v>
      </c>
      <c r="R4698" s="11">
        <f t="shared" si="515"/>
        <v>0</v>
      </c>
      <c r="S4698" s="11">
        <f t="shared" si="516"/>
        <v>0</v>
      </c>
      <c r="T4698" s="9">
        <f t="shared" si="517"/>
        <v>0</v>
      </c>
    </row>
    <row r="4699" spans="1:20" ht="15" customHeight="1" x14ac:dyDescent="0.75">
      <c r="A4699" s="10">
        <v>0</v>
      </c>
      <c r="B4699" s="11">
        <v>24800</v>
      </c>
      <c r="C4699" s="11"/>
      <c r="D4699" s="11">
        <v>45167</v>
      </c>
      <c r="E4699" s="11"/>
      <c r="F4699" s="11"/>
      <c r="G4699" s="11"/>
      <c r="H4699" s="11">
        <v>84.735617934999993</v>
      </c>
      <c r="I4699" s="11"/>
      <c r="J4699" s="11">
        <v>12</v>
      </c>
      <c r="K4699" s="11">
        <v>28.457018931</v>
      </c>
      <c r="L4699" s="11" t="s">
        <v>20</v>
      </c>
      <c r="M4699" s="11" t="s">
        <v>14</v>
      </c>
      <c r="N4699" s="11">
        <f t="shared" si="511"/>
        <v>0</v>
      </c>
      <c r="O4699" s="11">
        <f t="shared" si="512"/>
        <v>0</v>
      </c>
      <c r="P4699" s="11">
        <f t="shared" si="513"/>
        <v>1</v>
      </c>
      <c r="Q4699" s="11">
        <f t="shared" si="514"/>
        <v>0</v>
      </c>
      <c r="R4699" s="11">
        <f t="shared" si="515"/>
        <v>0</v>
      </c>
      <c r="S4699" s="11">
        <f t="shared" si="516"/>
        <v>0</v>
      </c>
      <c r="T4699" s="9">
        <f t="shared" si="517"/>
        <v>0</v>
      </c>
    </row>
    <row r="4700" spans="1:20" ht="15" customHeight="1" x14ac:dyDescent="0.75">
      <c r="A4700" s="10">
        <v>0</v>
      </c>
      <c r="B4700" s="11">
        <v>24800</v>
      </c>
      <c r="C4700" s="11">
        <v>98139</v>
      </c>
      <c r="D4700" s="11">
        <v>121696</v>
      </c>
      <c r="E4700" s="11">
        <v>3</v>
      </c>
      <c r="F4700" s="11">
        <v>0</v>
      </c>
      <c r="G4700" s="11">
        <v>0</v>
      </c>
      <c r="H4700" s="11">
        <v>208.52326694000001</v>
      </c>
      <c r="I4700" s="11">
        <v>1</v>
      </c>
      <c r="J4700" s="11">
        <v>27</v>
      </c>
      <c r="K4700" s="11">
        <v>32.644265130000001</v>
      </c>
      <c r="L4700" s="11" t="s">
        <v>20</v>
      </c>
      <c r="M4700" s="11" t="s">
        <v>19</v>
      </c>
      <c r="N4700" s="11">
        <f t="shared" si="511"/>
        <v>0</v>
      </c>
      <c r="O4700" s="11">
        <f t="shared" si="512"/>
        <v>0</v>
      </c>
      <c r="P4700" s="11">
        <f t="shared" si="513"/>
        <v>0</v>
      </c>
      <c r="Q4700" s="11">
        <f t="shared" si="514"/>
        <v>0</v>
      </c>
      <c r="R4700" s="11">
        <f t="shared" si="515"/>
        <v>0</v>
      </c>
      <c r="S4700" s="11">
        <f t="shared" si="516"/>
        <v>0</v>
      </c>
      <c r="T4700" s="9">
        <f t="shared" si="517"/>
        <v>0</v>
      </c>
    </row>
    <row r="4701" spans="1:20" ht="15" customHeight="1" x14ac:dyDescent="0.75">
      <c r="A4701" s="10">
        <v>1</v>
      </c>
      <c r="B4701" s="11">
        <v>24800</v>
      </c>
      <c r="C4701" s="11">
        <v>132000</v>
      </c>
      <c r="D4701" s="11">
        <v>165000</v>
      </c>
      <c r="E4701" s="11">
        <v>19</v>
      </c>
      <c r="F4701" s="11">
        <v>0</v>
      </c>
      <c r="G4701" s="11">
        <v>0</v>
      </c>
      <c r="H4701" s="11">
        <v>187.66666667000001</v>
      </c>
      <c r="I4701" s="11">
        <v>4</v>
      </c>
      <c r="J4701" s="11">
        <v>35</v>
      </c>
      <c r="K4701" s="11"/>
      <c r="L4701" s="11" t="s">
        <v>20</v>
      </c>
      <c r="M4701" s="11" t="s">
        <v>17</v>
      </c>
      <c r="N4701" s="11">
        <f t="shared" si="511"/>
        <v>0</v>
      </c>
      <c r="O4701" s="11">
        <f t="shared" si="512"/>
        <v>1</v>
      </c>
      <c r="P4701" s="11">
        <f t="shared" si="513"/>
        <v>0</v>
      </c>
      <c r="Q4701" s="11">
        <f t="shared" si="514"/>
        <v>0</v>
      </c>
      <c r="R4701" s="11">
        <f t="shared" si="515"/>
        <v>0</v>
      </c>
      <c r="S4701" s="11">
        <f t="shared" si="516"/>
        <v>0</v>
      </c>
      <c r="T4701" s="9">
        <f t="shared" si="517"/>
        <v>0</v>
      </c>
    </row>
    <row r="4702" spans="1:20" ht="15" customHeight="1" x14ac:dyDescent="0.75">
      <c r="A4702" s="10">
        <v>1</v>
      </c>
      <c r="B4702" s="11">
        <v>24800</v>
      </c>
      <c r="C4702" s="11">
        <v>37200</v>
      </c>
      <c r="D4702" s="11">
        <v>67000</v>
      </c>
      <c r="E4702" s="11">
        <v>10</v>
      </c>
      <c r="F4702" s="11">
        <v>1</v>
      </c>
      <c r="G4702" s="11">
        <v>8</v>
      </c>
      <c r="H4702" s="11">
        <v>242.46666667</v>
      </c>
      <c r="I4702" s="11">
        <v>4</v>
      </c>
      <c r="J4702" s="11">
        <v>23</v>
      </c>
      <c r="K4702" s="11"/>
      <c r="L4702" s="11" t="s">
        <v>20</v>
      </c>
      <c r="M4702" s="11" t="s">
        <v>14</v>
      </c>
      <c r="N4702" s="11">
        <f t="shared" si="511"/>
        <v>0</v>
      </c>
      <c r="O4702" s="11">
        <f t="shared" si="512"/>
        <v>0</v>
      </c>
      <c r="P4702" s="11">
        <f t="shared" si="513"/>
        <v>1</v>
      </c>
      <c r="Q4702" s="11">
        <f t="shared" si="514"/>
        <v>0</v>
      </c>
      <c r="R4702" s="11">
        <f t="shared" si="515"/>
        <v>0</v>
      </c>
      <c r="S4702" s="11">
        <f t="shared" si="516"/>
        <v>0</v>
      </c>
      <c r="T4702" s="9">
        <f t="shared" si="517"/>
        <v>0</v>
      </c>
    </row>
    <row r="4703" spans="1:20" ht="15" customHeight="1" x14ac:dyDescent="0.75">
      <c r="A4703" s="10">
        <v>0</v>
      </c>
      <c r="B4703" s="11">
        <v>24800</v>
      </c>
      <c r="C4703" s="11">
        <v>82670</v>
      </c>
      <c r="D4703" s="11">
        <v>106563</v>
      </c>
      <c r="E4703" s="11">
        <v>8</v>
      </c>
      <c r="F4703" s="11">
        <v>0</v>
      </c>
      <c r="G4703" s="11">
        <v>0</v>
      </c>
      <c r="H4703" s="11">
        <v>302.98443201999999</v>
      </c>
      <c r="I4703" s="11">
        <v>2</v>
      </c>
      <c r="J4703" s="11">
        <v>28</v>
      </c>
      <c r="K4703" s="11">
        <v>30.956485835999999</v>
      </c>
      <c r="L4703" s="11" t="s">
        <v>20</v>
      </c>
      <c r="M4703" s="11" t="s">
        <v>17</v>
      </c>
      <c r="N4703" s="11">
        <f t="shared" si="511"/>
        <v>0</v>
      </c>
      <c r="O4703" s="11">
        <f t="shared" si="512"/>
        <v>1</v>
      </c>
      <c r="P4703" s="11">
        <f t="shared" si="513"/>
        <v>0</v>
      </c>
      <c r="Q4703" s="11">
        <f t="shared" si="514"/>
        <v>0</v>
      </c>
      <c r="R4703" s="11">
        <f t="shared" si="515"/>
        <v>0</v>
      </c>
      <c r="S4703" s="11">
        <f t="shared" si="516"/>
        <v>0</v>
      </c>
      <c r="T4703" s="9">
        <f t="shared" si="517"/>
        <v>0</v>
      </c>
    </row>
    <row r="4704" spans="1:20" ht="15" customHeight="1" x14ac:dyDescent="0.75">
      <c r="A4704" s="10">
        <v>0</v>
      </c>
      <c r="B4704" s="11">
        <v>24800</v>
      </c>
      <c r="C4704" s="11">
        <v>43287</v>
      </c>
      <c r="D4704" s="11">
        <v>72898</v>
      </c>
      <c r="E4704" s="11">
        <v>8</v>
      </c>
      <c r="F4704" s="11">
        <v>0</v>
      </c>
      <c r="G4704" s="11">
        <v>0</v>
      </c>
      <c r="H4704" s="11">
        <v>87.011035620000001</v>
      </c>
      <c r="I4704" s="11">
        <v>1</v>
      </c>
      <c r="J4704" s="11">
        <v>18</v>
      </c>
      <c r="K4704" s="11">
        <v>34.031095700000002</v>
      </c>
      <c r="L4704" s="11" t="s">
        <v>20</v>
      </c>
      <c r="M4704" s="11" t="s">
        <v>14</v>
      </c>
      <c r="N4704" s="11">
        <f t="shared" si="511"/>
        <v>0</v>
      </c>
      <c r="O4704" s="11">
        <f t="shared" si="512"/>
        <v>0</v>
      </c>
      <c r="P4704" s="11">
        <f t="shared" si="513"/>
        <v>1</v>
      </c>
      <c r="Q4704" s="11">
        <f t="shared" si="514"/>
        <v>0</v>
      </c>
      <c r="R4704" s="11">
        <f t="shared" si="515"/>
        <v>0</v>
      </c>
      <c r="S4704" s="11">
        <f t="shared" si="516"/>
        <v>0</v>
      </c>
      <c r="T4704" s="9">
        <f t="shared" si="517"/>
        <v>0</v>
      </c>
    </row>
    <row r="4705" spans="1:20" ht="15" customHeight="1" x14ac:dyDescent="0.75">
      <c r="A4705" s="10">
        <v>1</v>
      </c>
      <c r="B4705" s="11">
        <v>24800</v>
      </c>
      <c r="C4705" s="11">
        <v>76220</v>
      </c>
      <c r="D4705" s="11">
        <v>102087</v>
      </c>
      <c r="E4705" s="11">
        <v>6</v>
      </c>
      <c r="F4705" s="11">
        <v>0</v>
      </c>
      <c r="G4705" s="11">
        <v>1</v>
      </c>
      <c r="H4705" s="11">
        <v>126.64101955</v>
      </c>
      <c r="I4705" s="11">
        <v>0</v>
      </c>
      <c r="J4705" s="11">
        <v>32</v>
      </c>
      <c r="K4705" s="11">
        <v>48.569574037000002</v>
      </c>
      <c r="L4705" s="11" t="s">
        <v>13</v>
      </c>
      <c r="M4705" s="11" t="s">
        <v>17</v>
      </c>
      <c r="N4705" s="11">
        <f t="shared" si="511"/>
        <v>1</v>
      </c>
      <c r="O4705" s="11">
        <f t="shared" si="512"/>
        <v>1</v>
      </c>
      <c r="P4705" s="11">
        <f t="shared" si="513"/>
        <v>0</v>
      </c>
      <c r="Q4705" s="11">
        <f t="shared" si="514"/>
        <v>0</v>
      </c>
      <c r="R4705" s="11">
        <f t="shared" si="515"/>
        <v>0</v>
      </c>
      <c r="S4705" s="11">
        <f t="shared" si="516"/>
        <v>0</v>
      </c>
      <c r="T4705" s="9">
        <f t="shared" si="517"/>
        <v>126.64101955</v>
      </c>
    </row>
    <row r="4706" spans="1:20" ht="15" customHeight="1" x14ac:dyDescent="0.75">
      <c r="A4706" s="10">
        <v>0</v>
      </c>
      <c r="B4706" s="11">
        <v>24800</v>
      </c>
      <c r="C4706" s="11">
        <v>64537</v>
      </c>
      <c r="D4706" s="11">
        <v>93212</v>
      </c>
      <c r="E4706" s="11">
        <v>7</v>
      </c>
      <c r="F4706" s="11">
        <v>1</v>
      </c>
      <c r="G4706" s="11">
        <v>1</v>
      </c>
      <c r="H4706" s="11">
        <v>120.35142037999999</v>
      </c>
      <c r="I4706" s="11">
        <v>4</v>
      </c>
      <c r="J4706" s="11">
        <v>25</v>
      </c>
      <c r="K4706" s="11">
        <v>34.686088673999997</v>
      </c>
      <c r="L4706" s="11" t="s">
        <v>20</v>
      </c>
      <c r="M4706" s="11" t="s">
        <v>18</v>
      </c>
      <c r="N4706" s="11">
        <f t="shared" si="511"/>
        <v>0</v>
      </c>
      <c r="O4706" s="11">
        <f t="shared" si="512"/>
        <v>0</v>
      </c>
      <c r="P4706" s="11">
        <f t="shared" si="513"/>
        <v>0</v>
      </c>
      <c r="Q4706" s="11">
        <f t="shared" si="514"/>
        <v>0</v>
      </c>
      <c r="R4706" s="11">
        <f t="shared" si="515"/>
        <v>0</v>
      </c>
      <c r="S4706" s="11">
        <f t="shared" si="516"/>
        <v>1</v>
      </c>
      <c r="T4706" s="9">
        <f t="shared" si="517"/>
        <v>0</v>
      </c>
    </row>
    <row r="4707" spans="1:20" ht="15" customHeight="1" x14ac:dyDescent="0.75">
      <c r="A4707" s="10">
        <v>0</v>
      </c>
      <c r="B4707" s="11">
        <v>24900</v>
      </c>
      <c r="C4707" s="11">
        <v>46116</v>
      </c>
      <c r="D4707" s="11">
        <v>77519</v>
      </c>
      <c r="E4707" s="11">
        <v>9</v>
      </c>
      <c r="F4707" s="11">
        <v>0</v>
      </c>
      <c r="G4707" s="11">
        <v>0</v>
      </c>
      <c r="H4707" s="11">
        <v>120.08355192</v>
      </c>
      <c r="I4707" s="11">
        <v>1</v>
      </c>
      <c r="J4707" s="11">
        <v>19</v>
      </c>
      <c r="K4707" s="11">
        <v>42.929509267</v>
      </c>
      <c r="L4707" s="11" t="s">
        <v>20</v>
      </c>
      <c r="M4707" s="11" t="s">
        <v>14</v>
      </c>
      <c r="N4707" s="11">
        <f t="shared" si="511"/>
        <v>0</v>
      </c>
      <c r="O4707" s="11">
        <f t="shared" si="512"/>
        <v>0</v>
      </c>
      <c r="P4707" s="11">
        <f t="shared" si="513"/>
        <v>1</v>
      </c>
      <c r="Q4707" s="11">
        <f t="shared" si="514"/>
        <v>0</v>
      </c>
      <c r="R4707" s="11">
        <f t="shared" si="515"/>
        <v>0</v>
      </c>
      <c r="S4707" s="11">
        <f t="shared" si="516"/>
        <v>0</v>
      </c>
      <c r="T4707" s="9">
        <f t="shared" si="517"/>
        <v>0</v>
      </c>
    </row>
    <row r="4708" spans="1:20" ht="15" customHeight="1" x14ac:dyDescent="0.75">
      <c r="A4708" s="10">
        <v>0</v>
      </c>
      <c r="B4708" s="11">
        <v>24900</v>
      </c>
      <c r="C4708" s="11">
        <v>60778</v>
      </c>
      <c r="D4708" s="11">
        <v>94374</v>
      </c>
      <c r="E4708" s="11">
        <v>5</v>
      </c>
      <c r="F4708" s="11">
        <v>0</v>
      </c>
      <c r="G4708" s="11">
        <v>0</v>
      </c>
      <c r="H4708" s="11">
        <v>232.11880780000001</v>
      </c>
      <c r="I4708" s="11">
        <v>1</v>
      </c>
      <c r="J4708" s="11">
        <v>20</v>
      </c>
      <c r="K4708" s="11">
        <v>34.925490009999997</v>
      </c>
      <c r="L4708" s="11" t="s">
        <v>20</v>
      </c>
      <c r="M4708" s="11" t="s">
        <v>14</v>
      </c>
      <c r="N4708" s="11">
        <f t="shared" si="511"/>
        <v>0</v>
      </c>
      <c r="O4708" s="11">
        <f t="shared" si="512"/>
        <v>0</v>
      </c>
      <c r="P4708" s="11">
        <f t="shared" si="513"/>
        <v>1</v>
      </c>
      <c r="Q4708" s="11">
        <f t="shared" si="514"/>
        <v>0</v>
      </c>
      <c r="R4708" s="11">
        <f t="shared" si="515"/>
        <v>0</v>
      </c>
      <c r="S4708" s="11">
        <f t="shared" si="516"/>
        <v>0</v>
      </c>
      <c r="T4708" s="9">
        <f t="shared" si="517"/>
        <v>0</v>
      </c>
    </row>
    <row r="4709" spans="1:20" ht="15" customHeight="1" x14ac:dyDescent="0.75">
      <c r="A4709" s="10">
        <v>0</v>
      </c>
      <c r="B4709" s="11">
        <v>24900</v>
      </c>
      <c r="C4709" s="11">
        <v>17139</v>
      </c>
      <c r="D4709" s="11">
        <v>33269</v>
      </c>
      <c r="E4709" s="11">
        <v>16</v>
      </c>
      <c r="F4709" s="11">
        <v>3</v>
      </c>
      <c r="G4709" s="11">
        <v>0</v>
      </c>
      <c r="H4709" s="11">
        <v>124.19682654</v>
      </c>
      <c r="I4709" s="11">
        <v>1</v>
      </c>
      <c r="J4709" s="11">
        <v>18</v>
      </c>
      <c r="K4709" s="11">
        <v>26.275832415</v>
      </c>
      <c r="L4709" s="11" t="s">
        <v>20</v>
      </c>
      <c r="M4709" s="11" t="s">
        <v>14</v>
      </c>
      <c r="N4709" s="11">
        <f t="shared" si="511"/>
        <v>0</v>
      </c>
      <c r="O4709" s="11">
        <f t="shared" si="512"/>
        <v>0</v>
      </c>
      <c r="P4709" s="11">
        <f t="shared" si="513"/>
        <v>1</v>
      </c>
      <c r="Q4709" s="11">
        <f t="shared" si="514"/>
        <v>0</v>
      </c>
      <c r="R4709" s="11">
        <f t="shared" si="515"/>
        <v>0</v>
      </c>
      <c r="S4709" s="11">
        <f t="shared" si="516"/>
        <v>0</v>
      </c>
      <c r="T4709" s="9">
        <f t="shared" si="517"/>
        <v>0</v>
      </c>
    </row>
    <row r="4710" spans="1:20" ht="15" customHeight="1" x14ac:dyDescent="0.75">
      <c r="A4710" s="10">
        <v>0</v>
      </c>
      <c r="B4710" s="11">
        <v>24900</v>
      </c>
      <c r="C4710" s="11">
        <v>134427</v>
      </c>
      <c r="D4710" s="11">
        <v>169444</v>
      </c>
      <c r="E4710" s="11">
        <v>7</v>
      </c>
      <c r="F4710" s="11">
        <v>1</v>
      </c>
      <c r="G4710" s="11">
        <v>0</v>
      </c>
      <c r="H4710" s="11">
        <v>202.44732612999999</v>
      </c>
      <c r="I4710" s="11">
        <v>0</v>
      </c>
      <c r="J4710" s="11">
        <v>19</v>
      </c>
      <c r="K4710" s="11">
        <v>35.349211904000001</v>
      </c>
      <c r="L4710" s="11" t="s">
        <v>20</v>
      </c>
      <c r="M4710" s="11" t="s">
        <v>14</v>
      </c>
      <c r="N4710" s="11">
        <f t="shared" si="511"/>
        <v>0</v>
      </c>
      <c r="O4710" s="11">
        <f t="shared" si="512"/>
        <v>0</v>
      </c>
      <c r="P4710" s="11">
        <f t="shared" si="513"/>
        <v>1</v>
      </c>
      <c r="Q4710" s="11">
        <f t="shared" si="514"/>
        <v>0</v>
      </c>
      <c r="R4710" s="11">
        <f t="shared" si="515"/>
        <v>0</v>
      </c>
      <c r="S4710" s="11">
        <f t="shared" si="516"/>
        <v>0</v>
      </c>
      <c r="T4710" s="9">
        <f t="shared" si="517"/>
        <v>0</v>
      </c>
    </row>
    <row r="4711" spans="1:20" ht="15" customHeight="1" x14ac:dyDescent="0.75">
      <c r="A4711" s="10">
        <v>0</v>
      </c>
      <c r="B4711" s="11">
        <v>24900</v>
      </c>
      <c r="C4711" s="11">
        <v>89530</v>
      </c>
      <c r="D4711" s="11">
        <v>146815</v>
      </c>
      <c r="E4711" s="11">
        <v>19</v>
      </c>
      <c r="F4711" s="11">
        <v>1</v>
      </c>
      <c r="G4711" s="11">
        <v>0</v>
      </c>
      <c r="H4711" s="11">
        <v>164.77031037</v>
      </c>
      <c r="I4711" s="11">
        <v>1</v>
      </c>
      <c r="J4711" s="11">
        <v>25</v>
      </c>
      <c r="K4711" s="11">
        <v>39.345858587999999</v>
      </c>
      <c r="L4711" s="11" t="s">
        <v>20</v>
      </c>
      <c r="M4711" s="11" t="s">
        <v>18</v>
      </c>
      <c r="N4711" s="11">
        <f t="shared" si="511"/>
        <v>0</v>
      </c>
      <c r="O4711" s="11">
        <f t="shared" si="512"/>
        <v>0</v>
      </c>
      <c r="P4711" s="11">
        <f t="shared" si="513"/>
        <v>0</v>
      </c>
      <c r="Q4711" s="11">
        <f t="shared" si="514"/>
        <v>0</v>
      </c>
      <c r="R4711" s="11">
        <f t="shared" si="515"/>
        <v>0</v>
      </c>
      <c r="S4711" s="11">
        <f t="shared" si="516"/>
        <v>1</v>
      </c>
      <c r="T4711" s="9">
        <f t="shared" si="517"/>
        <v>0</v>
      </c>
    </row>
    <row r="4712" spans="1:20" ht="15" customHeight="1" x14ac:dyDescent="0.75">
      <c r="A4712" s="10">
        <v>0</v>
      </c>
      <c r="B4712" s="11">
        <v>24900</v>
      </c>
      <c r="C4712" s="11">
        <v>92168</v>
      </c>
      <c r="D4712" s="11">
        <v>143484</v>
      </c>
      <c r="E4712" s="11">
        <v>6</v>
      </c>
      <c r="F4712" s="11">
        <v>0</v>
      </c>
      <c r="G4712" s="11">
        <v>0</v>
      </c>
      <c r="H4712" s="11">
        <v>159.58344206999999</v>
      </c>
      <c r="I4712" s="11">
        <v>0</v>
      </c>
      <c r="J4712" s="11">
        <v>31</v>
      </c>
      <c r="K4712" s="11">
        <v>34.145871345000003</v>
      </c>
      <c r="L4712" s="11" t="s">
        <v>13</v>
      </c>
      <c r="M4712" s="11" t="s">
        <v>18</v>
      </c>
      <c r="N4712" s="11">
        <f t="shared" si="511"/>
        <v>1</v>
      </c>
      <c r="O4712" s="11">
        <f t="shared" si="512"/>
        <v>0</v>
      </c>
      <c r="P4712" s="11">
        <f t="shared" si="513"/>
        <v>0</v>
      </c>
      <c r="Q4712" s="11">
        <f t="shared" si="514"/>
        <v>0</v>
      </c>
      <c r="R4712" s="11">
        <f t="shared" si="515"/>
        <v>0</v>
      </c>
      <c r="S4712" s="11">
        <f t="shared" si="516"/>
        <v>1</v>
      </c>
      <c r="T4712" s="9">
        <f t="shared" si="517"/>
        <v>159.58344206999999</v>
      </c>
    </row>
    <row r="4713" spans="1:20" ht="15" customHeight="1" x14ac:dyDescent="0.75">
      <c r="A4713" s="10">
        <v>1</v>
      </c>
      <c r="B4713" s="11">
        <v>24900</v>
      </c>
      <c r="C4713" s="11">
        <v>62191</v>
      </c>
      <c r="D4713" s="11">
        <v>83694</v>
      </c>
      <c r="E4713" s="11">
        <v>3</v>
      </c>
      <c r="F4713" s="11">
        <v>0</v>
      </c>
      <c r="G4713" s="11">
        <v>0</v>
      </c>
      <c r="H4713" s="11">
        <v>55.937512294999998</v>
      </c>
      <c r="I4713" s="11">
        <v>0</v>
      </c>
      <c r="J4713" s="11">
        <v>14</v>
      </c>
      <c r="K4713" s="11">
        <v>62.110721871000003</v>
      </c>
      <c r="L4713" s="11" t="s">
        <v>13</v>
      </c>
      <c r="M4713" s="11" t="s">
        <v>14</v>
      </c>
      <c r="N4713" s="11">
        <f t="shared" si="511"/>
        <v>1</v>
      </c>
      <c r="O4713" s="11">
        <f t="shared" si="512"/>
        <v>0</v>
      </c>
      <c r="P4713" s="11">
        <f t="shared" si="513"/>
        <v>1</v>
      </c>
      <c r="Q4713" s="11">
        <f t="shared" si="514"/>
        <v>0</v>
      </c>
      <c r="R4713" s="11">
        <f t="shared" si="515"/>
        <v>0</v>
      </c>
      <c r="S4713" s="11">
        <f t="shared" si="516"/>
        <v>0</v>
      </c>
      <c r="T4713" s="9">
        <f t="shared" si="517"/>
        <v>55.937512294999998</v>
      </c>
    </row>
    <row r="4714" spans="1:20" ht="15" customHeight="1" x14ac:dyDescent="0.75">
      <c r="A4714" s="10">
        <v>0</v>
      </c>
      <c r="B4714" s="11">
        <v>24900</v>
      </c>
      <c r="C4714" s="11">
        <v>51155</v>
      </c>
      <c r="D4714" s="11">
        <v>83000</v>
      </c>
      <c r="E4714" s="11">
        <v>9</v>
      </c>
      <c r="F4714" s="11">
        <v>1</v>
      </c>
      <c r="G4714" s="11">
        <v>1</v>
      </c>
      <c r="H4714" s="11">
        <v>139.03333333</v>
      </c>
      <c r="I4714" s="11">
        <v>3</v>
      </c>
      <c r="J4714" s="11">
        <v>30</v>
      </c>
      <c r="K4714" s="11"/>
      <c r="L4714" s="11" t="s">
        <v>20</v>
      </c>
      <c r="M4714" s="11" t="s">
        <v>14</v>
      </c>
      <c r="N4714" s="11">
        <f t="shared" si="511"/>
        <v>0</v>
      </c>
      <c r="O4714" s="11">
        <f t="shared" si="512"/>
        <v>0</v>
      </c>
      <c r="P4714" s="11">
        <f t="shared" si="513"/>
        <v>1</v>
      </c>
      <c r="Q4714" s="11">
        <f t="shared" si="514"/>
        <v>0</v>
      </c>
      <c r="R4714" s="11">
        <f t="shared" si="515"/>
        <v>0</v>
      </c>
      <c r="S4714" s="11">
        <f t="shared" si="516"/>
        <v>0</v>
      </c>
      <c r="T4714" s="9">
        <f t="shared" si="517"/>
        <v>0</v>
      </c>
    </row>
    <row r="4715" spans="1:20" ht="15" customHeight="1" x14ac:dyDescent="0.75">
      <c r="A4715" s="10">
        <v>0</v>
      </c>
      <c r="B4715" s="11">
        <v>24900</v>
      </c>
      <c r="C4715" s="11">
        <v>139241</v>
      </c>
      <c r="D4715" s="11">
        <v>171296</v>
      </c>
      <c r="E4715" s="11">
        <v>6</v>
      </c>
      <c r="F4715" s="11">
        <v>1</v>
      </c>
      <c r="G4715" s="11">
        <v>0</v>
      </c>
      <c r="H4715" s="11">
        <v>220.68715832999999</v>
      </c>
      <c r="I4715" s="11">
        <v>0</v>
      </c>
      <c r="J4715" s="11">
        <v>19</v>
      </c>
      <c r="K4715" s="11">
        <v>35.591655668000001</v>
      </c>
      <c r="L4715" s="11" t="s">
        <v>20</v>
      </c>
      <c r="M4715" s="11" t="s">
        <v>14</v>
      </c>
      <c r="N4715" s="11">
        <f t="shared" si="511"/>
        <v>0</v>
      </c>
      <c r="O4715" s="11">
        <f t="shared" si="512"/>
        <v>0</v>
      </c>
      <c r="P4715" s="11">
        <f t="shared" si="513"/>
        <v>1</v>
      </c>
      <c r="Q4715" s="11">
        <f t="shared" si="514"/>
        <v>0</v>
      </c>
      <c r="R4715" s="11">
        <f t="shared" si="515"/>
        <v>0</v>
      </c>
      <c r="S4715" s="11">
        <f t="shared" si="516"/>
        <v>0</v>
      </c>
      <c r="T4715" s="9">
        <f t="shared" si="517"/>
        <v>0</v>
      </c>
    </row>
    <row r="4716" spans="1:20" ht="15" customHeight="1" x14ac:dyDescent="0.75">
      <c r="A4716" s="10">
        <v>1</v>
      </c>
      <c r="B4716" s="11">
        <v>24900</v>
      </c>
      <c r="C4716" s="11">
        <v>77000</v>
      </c>
      <c r="D4716" s="11">
        <v>115006</v>
      </c>
      <c r="E4716" s="11">
        <v>10</v>
      </c>
      <c r="F4716" s="11">
        <v>0</v>
      </c>
      <c r="G4716" s="11">
        <v>0</v>
      </c>
      <c r="H4716" s="11">
        <v>293.23333332999999</v>
      </c>
      <c r="I4716" s="11">
        <v>0</v>
      </c>
      <c r="J4716" s="11">
        <v>36</v>
      </c>
      <c r="K4716" s="11"/>
      <c r="L4716" s="11" t="s">
        <v>20</v>
      </c>
      <c r="M4716" s="11" t="s">
        <v>14</v>
      </c>
      <c r="N4716" s="11">
        <f t="shared" si="511"/>
        <v>0</v>
      </c>
      <c r="O4716" s="11">
        <f t="shared" si="512"/>
        <v>0</v>
      </c>
      <c r="P4716" s="11">
        <f t="shared" si="513"/>
        <v>1</v>
      </c>
      <c r="Q4716" s="11">
        <f t="shared" si="514"/>
        <v>0</v>
      </c>
      <c r="R4716" s="11">
        <f t="shared" si="515"/>
        <v>0</v>
      </c>
      <c r="S4716" s="11">
        <f t="shared" si="516"/>
        <v>0</v>
      </c>
      <c r="T4716" s="9">
        <f t="shared" si="517"/>
        <v>0</v>
      </c>
    </row>
    <row r="4717" spans="1:20" ht="15" customHeight="1" x14ac:dyDescent="0.75">
      <c r="A4717" s="10">
        <v>0</v>
      </c>
      <c r="B4717" s="11">
        <v>24900</v>
      </c>
      <c r="C4717" s="11"/>
      <c r="D4717" s="11">
        <v>48291</v>
      </c>
      <c r="E4717" s="11"/>
      <c r="F4717" s="11"/>
      <c r="G4717" s="11"/>
      <c r="H4717" s="11">
        <v>94.078377582000002</v>
      </c>
      <c r="I4717" s="11"/>
      <c r="J4717" s="11">
        <v>12</v>
      </c>
      <c r="K4717" s="11">
        <v>25.617845724999999</v>
      </c>
      <c r="L4717" s="11" t="s">
        <v>20</v>
      </c>
      <c r="M4717" s="11" t="s">
        <v>14</v>
      </c>
      <c r="N4717" s="11">
        <f t="shared" si="511"/>
        <v>0</v>
      </c>
      <c r="O4717" s="11">
        <f t="shared" si="512"/>
        <v>0</v>
      </c>
      <c r="P4717" s="11">
        <f t="shared" si="513"/>
        <v>1</v>
      </c>
      <c r="Q4717" s="11">
        <f t="shared" si="514"/>
        <v>0</v>
      </c>
      <c r="R4717" s="11">
        <f t="shared" si="515"/>
        <v>0</v>
      </c>
      <c r="S4717" s="11">
        <f t="shared" si="516"/>
        <v>0</v>
      </c>
      <c r="T4717" s="9">
        <f t="shared" si="517"/>
        <v>0</v>
      </c>
    </row>
    <row r="4718" spans="1:20" ht="15" customHeight="1" x14ac:dyDescent="0.75">
      <c r="A4718" s="10">
        <v>1</v>
      </c>
      <c r="B4718" s="11">
        <v>25000</v>
      </c>
      <c r="C4718" s="11">
        <v>74800</v>
      </c>
      <c r="D4718" s="11">
        <v>105000</v>
      </c>
      <c r="E4718" s="11">
        <v>10</v>
      </c>
      <c r="F4718" s="11">
        <v>0</v>
      </c>
      <c r="G4718" s="11">
        <v>5</v>
      </c>
      <c r="H4718" s="11">
        <v>163.30000000000001</v>
      </c>
      <c r="I4718" s="11">
        <v>2</v>
      </c>
      <c r="J4718" s="11">
        <v>46</v>
      </c>
      <c r="K4718" s="11"/>
      <c r="L4718" s="11" t="s">
        <v>20</v>
      </c>
      <c r="M4718" s="11" t="s">
        <v>17</v>
      </c>
      <c r="N4718" s="11">
        <f t="shared" si="511"/>
        <v>0</v>
      </c>
      <c r="O4718" s="11">
        <f t="shared" si="512"/>
        <v>1</v>
      </c>
      <c r="P4718" s="11">
        <f t="shared" si="513"/>
        <v>0</v>
      </c>
      <c r="Q4718" s="11">
        <f t="shared" si="514"/>
        <v>0</v>
      </c>
      <c r="R4718" s="11">
        <f t="shared" si="515"/>
        <v>0</v>
      </c>
      <c r="S4718" s="11">
        <f t="shared" si="516"/>
        <v>0</v>
      </c>
      <c r="T4718" s="9">
        <f t="shared" si="517"/>
        <v>0</v>
      </c>
    </row>
    <row r="4719" spans="1:20" ht="15" customHeight="1" x14ac:dyDescent="0.75">
      <c r="A4719" s="10">
        <v>0</v>
      </c>
      <c r="B4719" s="11">
        <v>25000</v>
      </c>
      <c r="C4719" s="11"/>
      <c r="D4719" s="11">
        <v>60685</v>
      </c>
      <c r="E4719" s="11"/>
      <c r="F4719" s="11">
        <v>0</v>
      </c>
      <c r="G4719" s="11">
        <v>0</v>
      </c>
      <c r="H4719" s="11">
        <v>311.93588947000001</v>
      </c>
      <c r="I4719" s="11">
        <v>0</v>
      </c>
      <c r="J4719" s="11">
        <v>19</v>
      </c>
      <c r="K4719" s="11">
        <v>39.421713902999997</v>
      </c>
      <c r="L4719" s="11" t="s">
        <v>20</v>
      </c>
      <c r="M4719" s="11" t="s">
        <v>14</v>
      </c>
      <c r="N4719" s="11">
        <f t="shared" si="511"/>
        <v>0</v>
      </c>
      <c r="O4719" s="11">
        <f t="shared" si="512"/>
        <v>0</v>
      </c>
      <c r="P4719" s="11">
        <f t="shared" si="513"/>
        <v>1</v>
      </c>
      <c r="Q4719" s="11">
        <f t="shared" si="514"/>
        <v>0</v>
      </c>
      <c r="R4719" s="11">
        <f t="shared" si="515"/>
        <v>0</v>
      </c>
      <c r="S4719" s="11">
        <f t="shared" si="516"/>
        <v>0</v>
      </c>
      <c r="T4719" s="9">
        <f t="shared" si="517"/>
        <v>0</v>
      </c>
    </row>
    <row r="4720" spans="1:20" ht="15" customHeight="1" x14ac:dyDescent="0.75">
      <c r="A4720" s="10">
        <v>0</v>
      </c>
      <c r="B4720" s="11">
        <v>25000</v>
      </c>
      <c r="C4720" s="11">
        <v>60504</v>
      </c>
      <c r="D4720" s="11">
        <v>93907</v>
      </c>
      <c r="E4720" s="11">
        <v>1</v>
      </c>
      <c r="F4720" s="11">
        <v>0</v>
      </c>
      <c r="G4720" s="11">
        <v>0</v>
      </c>
      <c r="H4720" s="11">
        <v>99.993715323000004</v>
      </c>
      <c r="I4720" s="11">
        <v>0</v>
      </c>
      <c r="J4720" s="11">
        <v>23</v>
      </c>
      <c r="K4720" s="11">
        <v>33.490354240999999</v>
      </c>
      <c r="L4720" s="11" t="s">
        <v>20</v>
      </c>
      <c r="M4720" s="11" t="s">
        <v>15</v>
      </c>
      <c r="N4720" s="11">
        <f t="shared" si="511"/>
        <v>0</v>
      </c>
      <c r="O4720" s="11">
        <f t="shared" si="512"/>
        <v>0</v>
      </c>
      <c r="P4720" s="11">
        <f t="shared" si="513"/>
        <v>0</v>
      </c>
      <c r="Q4720" s="11">
        <f t="shared" si="514"/>
        <v>1</v>
      </c>
      <c r="R4720" s="11">
        <f t="shared" si="515"/>
        <v>0</v>
      </c>
      <c r="S4720" s="11">
        <f t="shared" si="516"/>
        <v>0</v>
      </c>
      <c r="T4720" s="9">
        <f t="shared" si="517"/>
        <v>0</v>
      </c>
    </row>
    <row r="4721" spans="1:20" ht="15" customHeight="1" x14ac:dyDescent="0.75">
      <c r="A4721" s="10">
        <v>0</v>
      </c>
      <c r="B4721" s="11">
        <v>25000</v>
      </c>
      <c r="C4721" s="11">
        <v>95651</v>
      </c>
      <c r="D4721" s="11">
        <v>148280</v>
      </c>
      <c r="E4721" s="11">
        <v>21</v>
      </c>
      <c r="F4721" s="11">
        <v>1</v>
      </c>
      <c r="G4721" s="11">
        <v>0</v>
      </c>
      <c r="H4721" s="11">
        <v>154.5654328</v>
      </c>
      <c r="I4721" s="11">
        <v>0</v>
      </c>
      <c r="J4721" s="11">
        <v>24</v>
      </c>
      <c r="K4721" s="11">
        <v>42.695331273999997</v>
      </c>
      <c r="L4721" s="11" t="s">
        <v>20</v>
      </c>
      <c r="M4721" s="11" t="s">
        <v>18</v>
      </c>
      <c r="N4721" s="11">
        <f t="shared" si="511"/>
        <v>0</v>
      </c>
      <c r="O4721" s="11">
        <f t="shared" si="512"/>
        <v>0</v>
      </c>
      <c r="P4721" s="11">
        <f t="shared" si="513"/>
        <v>0</v>
      </c>
      <c r="Q4721" s="11">
        <f t="shared" si="514"/>
        <v>0</v>
      </c>
      <c r="R4721" s="11">
        <f t="shared" si="515"/>
        <v>0</v>
      </c>
      <c r="S4721" s="11">
        <f t="shared" si="516"/>
        <v>1</v>
      </c>
      <c r="T4721" s="9">
        <f t="shared" si="517"/>
        <v>0</v>
      </c>
    </row>
    <row r="4722" spans="1:20" ht="15" customHeight="1" x14ac:dyDescent="0.75">
      <c r="A4722" s="10">
        <v>1</v>
      </c>
      <c r="B4722" s="11">
        <v>25000</v>
      </c>
      <c r="C4722" s="11">
        <v>47032</v>
      </c>
      <c r="D4722" s="11">
        <v>75957</v>
      </c>
      <c r="E4722" s="11">
        <v>9</v>
      </c>
      <c r="F4722" s="11">
        <v>0</v>
      </c>
      <c r="G4722" s="11">
        <v>7</v>
      </c>
      <c r="H4722" s="11">
        <v>259.46652784999998</v>
      </c>
      <c r="I4722" s="11">
        <v>3</v>
      </c>
      <c r="J4722" s="11">
        <v>22</v>
      </c>
      <c r="K4722" s="11">
        <v>40.787975748999997</v>
      </c>
      <c r="L4722" s="11" t="s">
        <v>20</v>
      </c>
      <c r="M4722" s="11" t="s">
        <v>14</v>
      </c>
      <c r="N4722" s="11">
        <f t="shared" si="511"/>
        <v>0</v>
      </c>
      <c r="O4722" s="11">
        <f t="shared" si="512"/>
        <v>0</v>
      </c>
      <c r="P4722" s="11">
        <f t="shared" si="513"/>
        <v>1</v>
      </c>
      <c r="Q4722" s="11">
        <f t="shared" si="514"/>
        <v>0</v>
      </c>
      <c r="R4722" s="11">
        <f t="shared" si="515"/>
        <v>0</v>
      </c>
      <c r="S4722" s="11">
        <f t="shared" si="516"/>
        <v>0</v>
      </c>
      <c r="T4722" s="9">
        <f t="shared" si="517"/>
        <v>0</v>
      </c>
    </row>
    <row r="4723" spans="1:20" ht="15" customHeight="1" x14ac:dyDescent="0.75">
      <c r="A4723" s="10">
        <v>0</v>
      </c>
      <c r="B4723" s="11">
        <v>25000</v>
      </c>
      <c r="C4723" s="11"/>
      <c r="D4723" s="11">
        <v>62619</v>
      </c>
      <c r="E4723" s="11">
        <v>26</v>
      </c>
      <c r="F4723" s="11">
        <v>0</v>
      </c>
      <c r="G4723" s="11">
        <v>0</v>
      </c>
      <c r="H4723" s="11">
        <v>112.96748332</v>
      </c>
      <c r="I4723" s="11">
        <v>0</v>
      </c>
      <c r="J4723" s="11">
        <v>8</v>
      </c>
      <c r="K4723" s="11">
        <v>21.263805377000001</v>
      </c>
      <c r="L4723" s="11" t="s">
        <v>20</v>
      </c>
      <c r="M4723" s="11" t="s">
        <v>14</v>
      </c>
      <c r="N4723" s="11">
        <f t="shared" si="511"/>
        <v>0</v>
      </c>
      <c r="O4723" s="11">
        <f t="shared" si="512"/>
        <v>0</v>
      </c>
      <c r="P4723" s="11">
        <f t="shared" si="513"/>
        <v>1</v>
      </c>
      <c r="Q4723" s="11">
        <f t="shared" si="514"/>
        <v>0</v>
      </c>
      <c r="R4723" s="11">
        <f t="shared" si="515"/>
        <v>0</v>
      </c>
      <c r="S4723" s="11">
        <f t="shared" si="516"/>
        <v>0</v>
      </c>
      <c r="T4723" s="9">
        <f t="shared" si="517"/>
        <v>0</v>
      </c>
    </row>
    <row r="4724" spans="1:20" ht="15" customHeight="1" x14ac:dyDescent="0.75">
      <c r="A4724" s="10">
        <v>0</v>
      </c>
      <c r="B4724" s="11">
        <v>25000</v>
      </c>
      <c r="C4724" s="11">
        <v>109000</v>
      </c>
      <c r="D4724" s="11">
        <v>175000</v>
      </c>
      <c r="E4724" s="11">
        <v>17</v>
      </c>
      <c r="F4724" s="11">
        <v>0</v>
      </c>
      <c r="G4724" s="11">
        <v>0</v>
      </c>
      <c r="H4724" s="11">
        <v>298.33333333000002</v>
      </c>
      <c r="I4724" s="11">
        <v>1</v>
      </c>
      <c r="J4724" s="11">
        <v>31</v>
      </c>
      <c r="K4724" s="11"/>
      <c r="L4724" s="11" t="s">
        <v>20</v>
      </c>
      <c r="M4724" s="11" t="s">
        <v>16</v>
      </c>
      <c r="N4724" s="11">
        <f t="shared" si="511"/>
        <v>0</v>
      </c>
      <c r="O4724" s="11">
        <f t="shared" si="512"/>
        <v>0</v>
      </c>
      <c r="P4724" s="11">
        <f t="shared" si="513"/>
        <v>0</v>
      </c>
      <c r="Q4724" s="11">
        <f t="shared" si="514"/>
        <v>0</v>
      </c>
      <c r="R4724" s="11">
        <f t="shared" si="515"/>
        <v>1</v>
      </c>
      <c r="S4724" s="11">
        <f t="shared" si="516"/>
        <v>0</v>
      </c>
      <c r="T4724" s="9">
        <f t="shared" si="517"/>
        <v>0</v>
      </c>
    </row>
    <row r="4725" spans="1:20" ht="15" customHeight="1" x14ac:dyDescent="0.75">
      <c r="A4725" s="10">
        <v>0</v>
      </c>
      <c r="B4725" s="11">
        <v>25000</v>
      </c>
      <c r="C4725" s="11">
        <v>94000</v>
      </c>
      <c r="D4725" s="11">
        <v>125000</v>
      </c>
      <c r="E4725" s="11">
        <v>11</v>
      </c>
      <c r="F4725" s="11">
        <v>0</v>
      </c>
      <c r="G4725" s="11">
        <v>1</v>
      </c>
      <c r="H4725" s="11">
        <v>151.13333333</v>
      </c>
      <c r="I4725" s="11">
        <v>0</v>
      </c>
      <c r="J4725" s="11">
        <v>29</v>
      </c>
      <c r="K4725" s="11"/>
      <c r="L4725" s="11" t="s">
        <v>20</v>
      </c>
      <c r="M4725" s="11" t="s">
        <v>15</v>
      </c>
      <c r="N4725" s="11">
        <f t="shared" si="511"/>
        <v>0</v>
      </c>
      <c r="O4725" s="11">
        <f t="shared" si="512"/>
        <v>0</v>
      </c>
      <c r="P4725" s="11">
        <f t="shared" si="513"/>
        <v>0</v>
      </c>
      <c r="Q4725" s="11">
        <f t="shared" si="514"/>
        <v>1</v>
      </c>
      <c r="R4725" s="11">
        <f t="shared" si="515"/>
        <v>0</v>
      </c>
      <c r="S4725" s="11">
        <f t="shared" si="516"/>
        <v>0</v>
      </c>
      <c r="T4725" s="9">
        <f t="shared" si="517"/>
        <v>0</v>
      </c>
    </row>
    <row r="4726" spans="1:20" ht="15" customHeight="1" x14ac:dyDescent="0.75">
      <c r="A4726" s="10">
        <v>0</v>
      </c>
      <c r="B4726" s="11">
        <v>25000</v>
      </c>
      <c r="C4726" s="11">
        <v>99348</v>
      </c>
      <c r="D4726" s="11">
        <v>200000</v>
      </c>
      <c r="E4726" s="11">
        <v>23</v>
      </c>
      <c r="F4726" s="11">
        <v>0</v>
      </c>
      <c r="G4726" s="11">
        <v>0</v>
      </c>
      <c r="H4726" s="11">
        <v>199.83333332999999</v>
      </c>
      <c r="I4726" s="11">
        <v>0</v>
      </c>
      <c r="J4726" s="11">
        <v>19</v>
      </c>
      <c r="K4726" s="11"/>
      <c r="L4726" s="11" t="s">
        <v>20</v>
      </c>
      <c r="M4726" s="11" t="s">
        <v>14</v>
      </c>
      <c r="N4726" s="11">
        <f t="shared" si="511"/>
        <v>0</v>
      </c>
      <c r="O4726" s="11">
        <f t="shared" si="512"/>
        <v>0</v>
      </c>
      <c r="P4726" s="11">
        <f t="shared" si="513"/>
        <v>1</v>
      </c>
      <c r="Q4726" s="11">
        <f t="shared" si="514"/>
        <v>0</v>
      </c>
      <c r="R4726" s="11">
        <f t="shared" si="515"/>
        <v>0</v>
      </c>
      <c r="S4726" s="11">
        <f t="shared" si="516"/>
        <v>0</v>
      </c>
      <c r="T4726" s="9">
        <f t="shared" si="517"/>
        <v>0</v>
      </c>
    </row>
    <row r="4727" spans="1:20" ht="15" customHeight="1" x14ac:dyDescent="0.75">
      <c r="A4727" s="10">
        <v>0</v>
      </c>
      <c r="B4727" s="11">
        <v>25000</v>
      </c>
      <c r="C4727" s="11">
        <v>149000</v>
      </c>
      <c r="D4727" s="11">
        <v>202500</v>
      </c>
      <c r="E4727" s="11">
        <v>11</v>
      </c>
      <c r="F4727" s="11">
        <v>0</v>
      </c>
      <c r="G4727" s="11">
        <v>0</v>
      </c>
      <c r="H4727" s="11">
        <v>256.66666666999998</v>
      </c>
      <c r="I4727" s="11">
        <v>2</v>
      </c>
      <c r="J4727" s="11">
        <v>34</v>
      </c>
      <c r="K4727" s="11"/>
      <c r="L4727" s="11" t="s">
        <v>13</v>
      </c>
      <c r="M4727" s="11" t="s">
        <v>14</v>
      </c>
      <c r="N4727" s="11">
        <f t="shared" si="511"/>
        <v>1</v>
      </c>
      <c r="O4727" s="11">
        <f t="shared" si="512"/>
        <v>0</v>
      </c>
      <c r="P4727" s="11">
        <f t="shared" si="513"/>
        <v>1</v>
      </c>
      <c r="Q4727" s="11">
        <f t="shared" si="514"/>
        <v>0</v>
      </c>
      <c r="R4727" s="11">
        <f t="shared" si="515"/>
        <v>0</v>
      </c>
      <c r="S4727" s="11">
        <f t="shared" si="516"/>
        <v>0</v>
      </c>
      <c r="T4727" s="9">
        <f t="shared" si="517"/>
        <v>256.66666666999998</v>
      </c>
    </row>
    <row r="4728" spans="1:20" ht="15" customHeight="1" x14ac:dyDescent="0.75">
      <c r="A4728" s="10">
        <v>0</v>
      </c>
      <c r="B4728" s="11">
        <v>25000</v>
      </c>
      <c r="C4728" s="11">
        <v>177000</v>
      </c>
      <c r="D4728" s="11">
        <v>226000</v>
      </c>
      <c r="E4728" s="11">
        <v>0.4</v>
      </c>
      <c r="F4728" s="11">
        <v>0</v>
      </c>
      <c r="G4728" s="11">
        <v>0</v>
      </c>
      <c r="H4728" s="11">
        <v>305.13312531000003</v>
      </c>
      <c r="I4728" s="11">
        <v>1</v>
      </c>
      <c r="J4728" s="11">
        <v>33</v>
      </c>
      <c r="K4728" s="11"/>
      <c r="L4728" s="11" t="s">
        <v>20</v>
      </c>
      <c r="M4728" s="11" t="s">
        <v>18</v>
      </c>
      <c r="N4728" s="11">
        <f t="shared" si="511"/>
        <v>0</v>
      </c>
      <c r="O4728" s="11">
        <f t="shared" si="512"/>
        <v>0</v>
      </c>
      <c r="P4728" s="11">
        <f t="shared" si="513"/>
        <v>0</v>
      </c>
      <c r="Q4728" s="11">
        <f t="shared" si="514"/>
        <v>0</v>
      </c>
      <c r="R4728" s="11">
        <f t="shared" si="515"/>
        <v>0</v>
      </c>
      <c r="S4728" s="11">
        <f t="shared" si="516"/>
        <v>1</v>
      </c>
      <c r="T4728" s="9">
        <f t="shared" si="517"/>
        <v>0</v>
      </c>
    </row>
    <row r="4729" spans="1:20" ht="15" customHeight="1" x14ac:dyDescent="0.75">
      <c r="A4729" s="10">
        <v>0</v>
      </c>
      <c r="B4729" s="11">
        <v>25000</v>
      </c>
      <c r="C4729" s="11">
        <v>136375</v>
      </c>
      <c r="D4729" s="11">
        <v>236250</v>
      </c>
      <c r="E4729" s="11">
        <v>29</v>
      </c>
      <c r="F4729" s="11">
        <v>0</v>
      </c>
      <c r="G4729" s="11">
        <v>0</v>
      </c>
      <c r="H4729" s="11">
        <v>354.1</v>
      </c>
      <c r="I4729" s="11">
        <v>1</v>
      </c>
      <c r="J4729" s="11">
        <v>19</v>
      </c>
      <c r="K4729" s="11"/>
      <c r="L4729" s="11" t="s">
        <v>13</v>
      </c>
      <c r="M4729" s="11" t="s">
        <v>18</v>
      </c>
      <c r="N4729" s="11">
        <f t="shared" si="511"/>
        <v>1</v>
      </c>
      <c r="O4729" s="11">
        <f t="shared" si="512"/>
        <v>0</v>
      </c>
      <c r="P4729" s="11">
        <f t="shared" si="513"/>
        <v>0</v>
      </c>
      <c r="Q4729" s="11">
        <f t="shared" si="514"/>
        <v>0</v>
      </c>
      <c r="R4729" s="11">
        <f t="shared" si="515"/>
        <v>0</v>
      </c>
      <c r="S4729" s="11">
        <f t="shared" si="516"/>
        <v>1</v>
      </c>
      <c r="T4729" s="9">
        <f t="shared" si="517"/>
        <v>354.1</v>
      </c>
    </row>
    <row r="4730" spans="1:20" ht="15" customHeight="1" x14ac:dyDescent="0.75">
      <c r="A4730" s="10">
        <v>0</v>
      </c>
      <c r="B4730" s="11">
        <v>25000</v>
      </c>
      <c r="C4730" s="11">
        <v>23900</v>
      </c>
      <c r="D4730" s="11">
        <v>55700</v>
      </c>
      <c r="E4730" s="11">
        <v>2.5</v>
      </c>
      <c r="F4730" s="11">
        <v>0</v>
      </c>
      <c r="G4730" s="11">
        <v>0</v>
      </c>
      <c r="H4730" s="11">
        <v>116.63333333</v>
      </c>
      <c r="I4730" s="11">
        <v>2</v>
      </c>
      <c r="J4730" s="11">
        <v>7</v>
      </c>
      <c r="K4730" s="11"/>
      <c r="L4730" s="11"/>
      <c r="M4730" s="11" t="s">
        <v>15</v>
      </c>
      <c r="N4730" s="11">
        <f t="shared" si="511"/>
        <v>0</v>
      </c>
      <c r="O4730" s="11">
        <f t="shared" si="512"/>
        <v>0</v>
      </c>
      <c r="P4730" s="11">
        <f t="shared" si="513"/>
        <v>0</v>
      </c>
      <c r="Q4730" s="11">
        <f t="shared" si="514"/>
        <v>1</v>
      </c>
      <c r="R4730" s="11">
        <f t="shared" si="515"/>
        <v>0</v>
      </c>
      <c r="S4730" s="11">
        <f t="shared" si="516"/>
        <v>0</v>
      </c>
      <c r="T4730" s="9">
        <f t="shared" si="517"/>
        <v>0</v>
      </c>
    </row>
    <row r="4731" spans="1:20" ht="15" customHeight="1" x14ac:dyDescent="0.75">
      <c r="A4731" s="10">
        <v>0</v>
      </c>
      <c r="B4731" s="11">
        <v>25000</v>
      </c>
      <c r="C4731" s="11">
        <v>19600</v>
      </c>
      <c r="D4731" s="11">
        <v>71000</v>
      </c>
      <c r="E4731" s="11"/>
      <c r="F4731" s="11">
        <v>2</v>
      </c>
      <c r="G4731" s="11">
        <v>2</v>
      </c>
      <c r="H4731" s="11">
        <v>93.333333332999999</v>
      </c>
      <c r="I4731" s="11">
        <v>2</v>
      </c>
      <c r="J4731" s="11">
        <v>26</v>
      </c>
      <c r="K4731" s="11"/>
      <c r="L4731" s="11" t="s">
        <v>20</v>
      </c>
      <c r="M4731" s="11" t="s">
        <v>14</v>
      </c>
      <c r="N4731" s="11">
        <f t="shared" si="511"/>
        <v>0</v>
      </c>
      <c r="O4731" s="11">
        <f t="shared" si="512"/>
        <v>0</v>
      </c>
      <c r="P4731" s="11">
        <f t="shared" si="513"/>
        <v>1</v>
      </c>
      <c r="Q4731" s="11">
        <f t="shared" si="514"/>
        <v>0</v>
      </c>
      <c r="R4731" s="11">
        <f t="shared" si="515"/>
        <v>0</v>
      </c>
      <c r="S4731" s="11">
        <f t="shared" si="516"/>
        <v>0</v>
      </c>
      <c r="T4731" s="9">
        <f t="shared" si="517"/>
        <v>0</v>
      </c>
    </row>
    <row r="4732" spans="1:20" ht="15" customHeight="1" x14ac:dyDescent="0.75">
      <c r="A4732" s="10">
        <v>0</v>
      </c>
      <c r="B4732" s="11">
        <v>25000</v>
      </c>
      <c r="C4732" s="11">
        <v>145000</v>
      </c>
      <c r="D4732" s="11">
        <v>185000</v>
      </c>
      <c r="E4732" s="11">
        <v>2</v>
      </c>
      <c r="F4732" s="11">
        <v>0</v>
      </c>
      <c r="G4732" s="11">
        <v>0</v>
      </c>
      <c r="H4732" s="11">
        <v>176.5</v>
      </c>
      <c r="I4732" s="11">
        <v>1</v>
      </c>
      <c r="J4732" s="11">
        <v>17</v>
      </c>
      <c r="K4732" s="11"/>
      <c r="L4732" s="11" t="s">
        <v>13</v>
      </c>
      <c r="M4732" s="11" t="s">
        <v>19</v>
      </c>
      <c r="N4732" s="11">
        <f t="shared" si="511"/>
        <v>1</v>
      </c>
      <c r="O4732" s="11">
        <f t="shared" si="512"/>
        <v>0</v>
      </c>
      <c r="P4732" s="11">
        <f t="shared" si="513"/>
        <v>0</v>
      </c>
      <c r="Q4732" s="11">
        <f t="shared" si="514"/>
        <v>0</v>
      </c>
      <c r="R4732" s="11">
        <f t="shared" si="515"/>
        <v>0</v>
      </c>
      <c r="S4732" s="11">
        <f t="shared" si="516"/>
        <v>0</v>
      </c>
      <c r="T4732" s="9">
        <f t="shared" si="517"/>
        <v>176.5</v>
      </c>
    </row>
    <row r="4733" spans="1:20" ht="15" customHeight="1" x14ac:dyDescent="0.75">
      <c r="A4733" s="10">
        <v>0</v>
      </c>
      <c r="B4733" s="11">
        <v>25000</v>
      </c>
      <c r="C4733" s="11">
        <v>57459</v>
      </c>
      <c r="D4733" s="11">
        <v>96000</v>
      </c>
      <c r="E4733" s="11">
        <v>16</v>
      </c>
      <c r="F4733" s="11">
        <v>0</v>
      </c>
      <c r="G4733" s="11">
        <v>1</v>
      </c>
      <c r="H4733" s="11">
        <v>133.76666667000001</v>
      </c>
      <c r="I4733" s="11">
        <v>0</v>
      </c>
      <c r="J4733" s="11">
        <v>30</v>
      </c>
      <c r="K4733" s="11"/>
      <c r="L4733" s="11" t="s">
        <v>20</v>
      </c>
      <c r="M4733" s="11" t="s">
        <v>14</v>
      </c>
      <c r="N4733" s="11">
        <f t="shared" si="511"/>
        <v>0</v>
      </c>
      <c r="O4733" s="11">
        <f t="shared" si="512"/>
        <v>0</v>
      </c>
      <c r="P4733" s="11">
        <f t="shared" si="513"/>
        <v>1</v>
      </c>
      <c r="Q4733" s="11">
        <f t="shared" si="514"/>
        <v>0</v>
      </c>
      <c r="R4733" s="11">
        <f t="shared" si="515"/>
        <v>0</v>
      </c>
      <c r="S4733" s="11">
        <f t="shared" si="516"/>
        <v>0</v>
      </c>
      <c r="T4733" s="9">
        <f t="shared" si="517"/>
        <v>0</v>
      </c>
    </row>
    <row r="4734" spans="1:20" ht="15" customHeight="1" x14ac:dyDescent="0.75">
      <c r="A4734" s="10">
        <v>0</v>
      </c>
      <c r="B4734" s="11">
        <v>25000</v>
      </c>
      <c r="C4734" s="11">
        <v>188545</v>
      </c>
      <c r="D4734" s="11">
        <v>241279</v>
      </c>
      <c r="E4734" s="11">
        <v>9</v>
      </c>
      <c r="F4734" s="11">
        <v>0</v>
      </c>
      <c r="G4734" s="11">
        <v>0</v>
      </c>
      <c r="H4734" s="11">
        <v>102.5</v>
      </c>
      <c r="I4734" s="11">
        <v>2</v>
      </c>
      <c r="J4734" s="11">
        <v>26</v>
      </c>
      <c r="K4734" s="11"/>
      <c r="L4734" s="11" t="s">
        <v>20</v>
      </c>
      <c r="M4734" s="11" t="s">
        <v>14</v>
      </c>
      <c r="N4734" s="11">
        <f t="shared" si="511"/>
        <v>0</v>
      </c>
      <c r="O4734" s="11">
        <f t="shared" si="512"/>
        <v>0</v>
      </c>
      <c r="P4734" s="11">
        <f t="shared" si="513"/>
        <v>1</v>
      </c>
      <c r="Q4734" s="11">
        <f t="shared" si="514"/>
        <v>0</v>
      </c>
      <c r="R4734" s="11">
        <f t="shared" si="515"/>
        <v>0</v>
      </c>
      <c r="S4734" s="11">
        <f t="shared" si="516"/>
        <v>0</v>
      </c>
      <c r="T4734" s="9">
        <f t="shared" si="517"/>
        <v>0</v>
      </c>
    </row>
    <row r="4735" spans="1:20" ht="15" customHeight="1" x14ac:dyDescent="0.75">
      <c r="A4735" s="10">
        <v>0</v>
      </c>
      <c r="B4735" s="11">
        <v>25000</v>
      </c>
      <c r="C4735" s="11">
        <v>84000</v>
      </c>
      <c r="D4735" s="11">
        <v>120000</v>
      </c>
      <c r="E4735" s="11">
        <v>1.5</v>
      </c>
      <c r="F4735" s="11">
        <v>0</v>
      </c>
      <c r="G4735" s="11">
        <v>0</v>
      </c>
      <c r="H4735" s="11">
        <v>188.76821305999999</v>
      </c>
      <c r="I4735" s="11">
        <v>2</v>
      </c>
      <c r="J4735" s="11">
        <v>25</v>
      </c>
      <c r="K4735" s="11"/>
      <c r="L4735" s="11" t="s">
        <v>20</v>
      </c>
      <c r="M4735" s="11" t="s">
        <v>14</v>
      </c>
      <c r="N4735" s="11">
        <f t="shared" si="511"/>
        <v>0</v>
      </c>
      <c r="O4735" s="11">
        <f t="shared" si="512"/>
        <v>0</v>
      </c>
      <c r="P4735" s="11">
        <f t="shared" si="513"/>
        <v>1</v>
      </c>
      <c r="Q4735" s="11">
        <f t="shared" si="514"/>
        <v>0</v>
      </c>
      <c r="R4735" s="11">
        <f t="shared" si="515"/>
        <v>0</v>
      </c>
      <c r="S4735" s="11">
        <f t="shared" si="516"/>
        <v>0</v>
      </c>
      <c r="T4735" s="9">
        <f t="shared" si="517"/>
        <v>0</v>
      </c>
    </row>
    <row r="4736" spans="1:20" ht="15" customHeight="1" x14ac:dyDescent="0.75">
      <c r="A4736" s="10">
        <v>0</v>
      </c>
      <c r="B4736" s="11">
        <v>25000</v>
      </c>
      <c r="C4736" s="11">
        <v>94000</v>
      </c>
      <c r="D4736" s="11">
        <v>141750</v>
      </c>
      <c r="E4736" s="11">
        <v>22</v>
      </c>
      <c r="F4736" s="11">
        <v>0</v>
      </c>
      <c r="G4736" s="11">
        <v>0</v>
      </c>
      <c r="H4736" s="11">
        <v>209</v>
      </c>
      <c r="I4736" s="11">
        <v>0</v>
      </c>
      <c r="J4736" s="11">
        <v>13</v>
      </c>
      <c r="K4736" s="11"/>
      <c r="L4736" s="11" t="s">
        <v>20</v>
      </c>
      <c r="M4736" s="11" t="s">
        <v>17</v>
      </c>
      <c r="N4736" s="11">
        <f t="shared" si="511"/>
        <v>0</v>
      </c>
      <c r="O4736" s="11">
        <f t="shared" si="512"/>
        <v>1</v>
      </c>
      <c r="P4736" s="11">
        <f t="shared" si="513"/>
        <v>0</v>
      </c>
      <c r="Q4736" s="11">
        <f t="shared" si="514"/>
        <v>0</v>
      </c>
      <c r="R4736" s="11">
        <f t="shared" si="515"/>
        <v>0</v>
      </c>
      <c r="S4736" s="11">
        <f t="shared" si="516"/>
        <v>0</v>
      </c>
      <c r="T4736" s="9">
        <f t="shared" si="517"/>
        <v>0</v>
      </c>
    </row>
    <row r="4737" spans="1:20" ht="15" customHeight="1" x14ac:dyDescent="0.75">
      <c r="A4737" s="10">
        <v>0</v>
      </c>
      <c r="B4737" s="11">
        <v>25000</v>
      </c>
      <c r="C4737" s="11">
        <v>77590</v>
      </c>
      <c r="D4737" s="11">
        <v>108290</v>
      </c>
      <c r="E4737" s="11">
        <v>10</v>
      </c>
      <c r="F4737" s="11">
        <v>0</v>
      </c>
      <c r="G4737" s="11">
        <v>1</v>
      </c>
      <c r="H4737" s="11">
        <v>396.73333332999999</v>
      </c>
      <c r="I4737" s="11">
        <v>0</v>
      </c>
      <c r="J4737" s="11">
        <v>45</v>
      </c>
      <c r="K4737" s="11"/>
      <c r="L4737" s="11" t="s">
        <v>20</v>
      </c>
      <c r="M4737" s="11" t="s">
        <v>15</v>
      </c>
      <c r="N4737" s="11">
        <f t="shared" si="511"/>
        <v>0</v>
      </c>
      <c r="O4737" s="11">
        <f t="shared" si="512"/>
        <v>0</v>
      </c>
      <c r="P4737" s="11">
        <f t="shared" si="513"/>
        <v>0</v>
      </c>
      <c r="Q4737" s="11">
        <f t="shared" si="514"/>
        <v>1</v>
      </c>
      <c r="R4737" s="11">
        <f t="shared" si="515"/>
        <v>0</v>
      </c>
      <c r="S4737" s="11">
        <f t="shared" si="516"/>
        <v>0</v>
      </c>
      <c r="T4737" s="9">
        <f t="shared" si="517"/>
        <v>0</v>
      </c>
    </row>
    <row r="4738" spans="1:20" ht="15" customHeight="1" x14ac:dyDescent="0.75">
      <c r="A4738" s="10">
        <v>0</v>
      </c>
      <c r="B4738" s="11">
        <v>25000</v>
      </c>
      <c r="C4738" s="11">
        <v>126462</v>
      </c>
      <c r="D4738" s="11">
        <v>207200</v>
      </c>
      <c r="E4738" s="11">
        <v>10</v>
      </c>
      <c r="F4738" s="11">
        <v>0</v>
      </c>
      <c r="G4738" s="11">
        <v>0</v>
      </c>
      <c r="H4738" s="11">
        <v>239.8</v>
      </c>
      <c r="I4738" s="11">
        <v>3</v>
      </c>
      <c r="J4738" s="11">
        <v>27</v>
      </c>
      <c r="K4738" s="11"/>
      <c r="L4738" s="11" t="s">
        <v>20</v>
      </c>
      <c r="M4738" s="11" t="s">
        <v>18</v>
      </c>
      <c r="N4738" s="11">
        <f t="shared" si="511"/>
        <v>0</v>
      </c>
      <c r="O4738" s="11">
        <f t="shared" si="512"/>
        <v>0</v>
      </c>
      <c r="P4738" s="11">
        <f t="shared" si="513"/>
        <v>0</v>
      </c>
      <c r="Q4738" s="11">
        <f t="shared" si="514"/>
        <v>0</v>
      </c>
      <c r="R4738" s="11">
        <f t="shared" si="515"/>
        <v>0</v>
      </c>
      <c r="S4738" s="11">
        <f t="shared" si="516"/>
        <v>1</v>
      </c>
      <c r="T4738" s="9">
        <f t="shared" si="517"/>
        <v>0</v>
      </c>
    </row>
    <row r="4739" spans="1:20" ht="15" customHeight="1" x14ac:dyDescent="0.75">
      <c r="A4739" s="10">
        <v>0</v>
      </c>
      <c r="B4739" s="11">
        <v>25000</v>
      </c>
      <c r="C4739" s="11">
        <v>89000</v>
      </c>
      <c r="D4739" s="11">
        <v>122000</v>
      </c>
      <c r="E4739" s="11">
        <v>0</v>
      </c>
      <c r="F4739" s="11">
        <v>1</v>
      </c>
      <c r="G4739" s="11">
        <v>0</v>
      </c>
      <c r="H4739" s="11">
        <v>193.8</v>
      </c>
      <c r="I4739" s="11">
        <v>3</v>
      </c>
      <c r="J4739" s="11">
        <v>38</v>
      </c>
      <c r="K4739" s="11"/>
      <c r="L4739" s="11" t="s">
        <v>20</v>
      </c>
      <c r="M4739" s="11" t="s">
        <v>18</v>
      </c>
      <c r="N4739" s="11">
        <f t="shared" ref="N4739:N4802" si="518">IF(L4739="HomeImp",1,0)</f>
        <v>0</v>
      </c>
      <c r="O4739" s="11">
        <f t="shared" ref="O4739:O4802" si="519">IF(M4739="Mgr",1,0)</f>
        <v>0</v>
      </c>
      <c r="P4739" s="11">
        <f t="shared" ref="P4739:P4802" si="520">IF(M4739="Other",1,0)</f>
        <v>0</v>
      </c>
      <c r="Q4739" s="11">
        <f t="shared" ref="Q4739:Q4802" si="521">IF(M4739="Office",1,0)</f>
        <v>0</v>
      </c>
      <c r="R4739" s="11">
        <f t="shared" ref="R4739:R4802" si="522">IF(M4739="Sales",1,0)</f>
        <v>0</v>
      </c>
      <c r="S4739" s="11">
        <f t="shared" ref="S4739:S4802" si="523">IF(M4739="ProfExe",1,0)</f>
        <v>1</v>
      </c>
      <c r="T4739" s="9">
        <f t="shared" ref="T4739:T4802" si="524">H4739*N4739</f>
        <v>0</v>
      </c>
    </row>
    <row r="4740" spans="1:20" ht="15" customHeight="1" x14ac:dyDescent="0.75">
      <c r="A4740" s="10">
        <v>0</v>
      </c>
      <c r="B4740" s="11">
        <v>25000</v>
      </c>
      <c r="C4740" s="11">
        <v>199000</v>
      </c>
      <c r="D4740" s="11">
        <v>236200</v>
      </c>
      <c r="E4740" s="11">
        <v>8</v>
      </c>
      <c r="F4740" s="11">
        <v>0</v>
      </c>
      <c r="G4740" s="11">
        <v>0</v>
      </c>
      <c r="H4740" s="11">
        <v>133.36666667</v>
      </c>
      <c r="I4740" s="11">
        <v>1</v>
      </c>
      <c r="J4740" s="11">
        <v>42</v>
      </c>
      <c r="K4740" s="11"/>
      <c r="L4740" s="11" t="s">
        <v>13</v>
      </c>
      <c r="M4740" s="11" t="s">
        <v>14</v>
      </c>
      <c r="N4740" s="11">
        <f t="shared" si="518"/>
        <v>1</v>
      </c>
      <c r="O4740" s="11">
        <f t="shared" si="519"/>
        <v>0</v>
      </c>
      <c r="P4740" s="11">
        <f t="shared" si="520"/>
        <v>1</v>
      </c>
      <c r="Q4740" s="11">
        <f t="shared" si="521"/>
        <v>0</v>
      </c>
      <c r="R4740" s="11">
        <f t="shared" si="522"/>
        <v>0</v>
      </c>
      <c r="S4740" s="11">
        <f t="shared" si="523"/>
        <v>0</v>
      </c>
      <c r="T4740" s="9">
        <f t="shared" si="524"/>
        <v>133.36666667</v>
      </c>
    </row>
    <row r="4741" spans="1:20" ht="15" customHeight="1" x14ac:dyDescent="0.75">
      <c r="A4741" s="10">
        <v>0</v>
      </c>
      <c r="B4741" s="11">
        <v>25000</v>
      </c>
      <c r="C4741" s="11">
        <v>140000</v>
      </c>
      <c r="D4741" s="11">
        <v>183600</v>
      </c>
      <c r="E4741" s="11">
        <v>12.6</v>
      </c>
      <c r="F4741" s="11">
        <v>0</v>
      </c>
      <c r="G4741" s="11">
        <v>1</v>
      </c>
      <c r="H4741" s="11">
        <v>148.13333333</v>
      </c>
      <c r="I4741" s="11">
        <v>0</v>
      </c>
      <c r="J4741" s="11">
        <v>37</v>
      </c>
      <c r="K4741" s="11"/>
      <c r="L4741" s="11" t="s">
        <v>20</v>
      </c>
      <c r="M4741" s="11" t="s">
        <v>18</v>
      </c>
      <c r="N4741" s="11">
        <f t="shared" si="518"/>
        <v>0</v>
      </c>
      <c r="O4741" s="11">
        <f t="shared" si="519"/>
        <v>0</v>
      </c>
      <c r="P4741" s="11">
        <f t="shared" si="520"/>
        <v>0</v>
      </c>
      <c r="Q4741" s="11">
        <f t="shared" si="521"/>
        <v>0</v>
      </c>
      <c r="R4741" s="11">
        <f t="shared" si="522"/>
        <v>0</v>
      </c>
      <c r="S4741" s="11">
        <f t="shared" si="523"/>
        <v>1</v>
      </c>
      <c r="T4741" s="9">
        <f t="shared" si="524"/>
        <v>0</v>
      </c>
    </row>
    <row r="4742" spans="1:20" ht="15" customHeight="1" x14ac:dyDescent="0.75">
      <c r="A4742" s="10">
        <v>0</v>
      </c>
      <c r="B4742" s="11">
        <v>25000</v>
      </c>
      <c r="C4742" s="11">
        <v>22800</v>
      </c>
      <c r="D4742" s="11">
        <v>49523</v>
      </c>
      <c r="E4742" s="11">
        <v>36</v>
      </c>
      <c r="F4742" s="11">
        <v>0</v>
      </c>
      <c r="G4742" s="11">
        <v>0</v>
      </c>
      <c r="H4742" s="11">
        <v>281.06666667000002</v>
      </c>
      <c r="I4742" s="11">
        <v>1</v>
      </c>
      <c r="J4742" s="11">
        <v>24</v>
      </c>
      <c r="K4742" s="11"/>
      <c r="L4742" s="11" t="s">
        <v>20</v>
      </c>
      <c r="M4742" s="11" t="s">
        <v>14</v>
      </c>
      <c r="N4742" s="11">
        <f t="shared" si="518"/>
        <v>0</v>
      </c>
      <c r="O4742" s="11">
        <f t="shared" si="519"/>
        <v>0</v>
      </c>
      <c r="P4742" s="11">
        <f t="shared" si="520"/>
        <v>1</v>
      </c>
      <c r="Q4742" s="11">
        <f t="shared" si="521"/>
        <v>0</v>
      </c>
      <c r="R4742" s="11">
        <f t="shared" si="522"/>
        <v>0</v>
      </c>
      <c r="S4742" s="11">
        <f t="shared" si="523"/>
        <v>0</v>
      </c>
      <c r="T4742" s="9">
        <f t="shared" si="524"/>
        <v>0</v>
      </c>
    </row>
    <row r="4743" spans="1:20" ht="15" customHeight="1" x14ac:dyDescent="0.75">
      <c r="A4743" s="10">
        <v>0</v>
      </c>
      <c r="B4743" s="11">
        <v>25000</v>
      </c>
      <c r="C4743" s="11"/>
      <c r="D4743" s="11">
        <v>113000</v>
      </c>
      <c r="E4743" s="11">
        <v>9</v>
      </c>
      <c r="F4743" s="11">
        <v>1</v>
      </c>
      <c r="G4743" s="11">
        <v>0</v>
      </c>
      <c r="H4743" s="11">
        <v>168.4</v>
      </c>
      <c r="I4743" s="11">
        <v>0</v>
      </c>
      <c r="J4743" s="11">
        <v>27</v>
      </c>
      <c r="K4743" s="11"/>
      <c r="L4743" s="11" t="s">
        <v>20</v>
      </c>
      <c r="M4743" s="11" t="s">
        <v>17</v>
      </c>
      <c r="N4743" s="11">
        <f t="shared" si="518"/>
        <v>0</v>
      </c>
      <c r="O4743" s="11">
        <f t="shared" si="519"/>
        <v>1</v>
      </c>
      <c r="P4743" s="11">
        <f t="shared" si="520"/>
        <v>0</v>
      </c>
      <c r="Q4743" s="11">
        <f t="shared" si="521"/>
        <v>0</v>
      </c>
      <c r="R4743" s="11">
        <f t="shared" si="522"/>
        <v>0</v>
      </c>
      <c r="S4743" s="11">
        <f t="shared" si="523"/>
        <v>0</v>
      </c>
      <c r="T4743" s="9">
        <f t="shared" si="524"/>
        <v>0</v>
      </c>
    </row>
    <row r="4744" spans="1:20" ht="15" customHeight="1" x14ac:dyDescent="0.75">
      <c r="A4744" s="10">
        <v>0</v>
      </c>
      <c r="B4744" s="11">
        <v>25000</v>
      </c>
      <c r="C4744" s="11">
        <v>65000</v>
      </c>
      <c r="D4744" s="11">
        <v>99000</v>
      </c>
      <c r="E4744" s="11">
        <v>12</v>
      </c>
      <c r="F4744" s="11">
        <v>0</v>
      </c>
      <c r="G4744" s="11">
        <v>0</v>
      </c>
      <c r="H4744" s="11">
        <v>283.06666667000002</v>
      </c>
      <c r="I4744" s="11">
        <v>1</v>
      </c>
      <c r="J4744" s="11">
        <v>33</v>
      </c>
      <c r="K4744" s="11"/>
      <c r="L4744" s="11" t="s">
        <v>20</v>
      </c>
      <c r="M4744" s="11" t="s">
        <v>18</v>
      </c>
      <c r="N4744" s="11">
        <f t="shared" si="518"/>
        <v>0</v>
      </c>
      <c r="O4744" s="11">
        <f t="shared" si="519"/>
        <v>0</v>
      </c>
      <c r="P4744" s="11">
        <f t="shared" si="520"/>
        <v>0</v>
      </c>
      <c r="Q4744" s="11">
        <f t="shared" si="521"/>
        <v>0</v>
      </c>
      <c r="R4744" s="11">
        <f t="shared" si="522"/>
        <v>0</v>
      </c>
      <c r="S4744" s="11">
        <f t="shared" si="523"/>
        <v>1</v>
      </c>
      <c r="T4744" s="9">
        <f t="shared" si="524"/>
        <v>0</v>
      </c>
    </row>
    <row r="4745" spans="1:20" ht="15" customHeight="1" x14ac:dyDescent="0.75">
      <c r="A4745" s="10">
        <v>0</v>
      </c>
      <c r="B4745" s="11">
        <v>25000</v>
      </c>
      <c r="C4745" s="11">
        <v>42632</v>
      </c>
      <c r="D4745" s="11">
        <v>71000</v>
      </c>
      <c r="E4745" s="11">
        <v>24</v>
      </c>
      <c r="F4745" s="11"/>
      <c r="G4745" s="11">
        <v>1</v>
      </c>
      <c r="H4745" s="11">
        <v>284.93333332999998</v>
      </c>
      <c r="I4745" s="11">
        <v>1</v>
      </c>
      <c r="J4745" s="11">
        <v>30</v>
      </c>
      <c r="K4745" s="11"/>
      <c r="L4745" s="11" t="s">
        <v>20</v>
      </c>
      <c r="M4745" s="11" t="s">
        <v>14</v>
      </c>
      <c r="N4745" s="11">
        <f t="shared" si="518"/>
        <v>0</v>
      </c>
      <c r="O4745" s="11">
        <f t="shared" si="519"/>
        <v>0</v>
      </c>
      <c r="P4745" s="11">
        <f t="shared" si="520"/>
        <v>1</v>
      </c>
      <c r="Q4745" s="11">
        <f t="shared" si="521"/>
        <v>0</v>
      </c>
      <c r="R4745" s="11">
        <f t="shared" si="522"/>
        <v>0</v>
      </c>
      <c r="S4745" s="11">
        <f t="shared" si="523"/>
        <v>0</v>
      </c>
      <c r="T4745" s="9">
        <f t="shared" si="524"/>
        <v>0</v>
      </c>
    </row>
    <row r="4746" spans="1:20" ht="15" customHeight="1" x14ac:dyDescent="0.75">
      <c r="A4746" s="10">
        <v>1</v>
      </c>
      <c r="B4746" s="11">
        <v>25000</v>
      </c>
      <c r="C4746" s="11">
        <v>70150</v>
      </c>
      <c r="D4746" s="11"/>
      <c r="E4746" s="11">
        <v>4</v>
      </c>
      <c r="F4746" s="11">
        <v>2</v>
      </c>
      <c r="G4746" s="11"/>
      <c r="H4746" s="11">
        <v>104.53333333</v>
      </c>
      <c r="I4746" s="11">
        <v>0</v>
      </c>
      <c r="J4746" s="11">
        <v>7</v>
      </c>
      <c r="K4746" s="11"/>
      <c r="L4746" s="11" t="s">
        <v>20</v>
      </c>
      <c r="M4746" s="11" t="s">
        <v>15</v>
      </c>
      <c r="N4746" s="11">
        <f t="shared" si="518"/>
        <v>0</v>
      </c>
      <c r="O4746" s="11">
        <f t="shared" si="519"/>
        <v>0</v>
      </c>
      <c r="P4746" s="11">
        <f t="shared" si="520"/>
        <v>0</v>
      </c>
      <c r="Q4746" s="11">
        <f t="shared" si="521"/>
        <v>1</v>
      </c>
      <c r="R4746" s="11">
        <f t="shared" si="522"/>
        <v>0</v>
      </c>
      <c r="S4746" s="11">
        <f t="shared" si="523"/>
        <v>0</v>
      </c>
      <c r="T4746" s="9">
        <f t="shared" si="524"/>
        <v>0</v>
      </c>
    </row>
    <row r="4747" spans="1:20" ht="15" customHeight="1" x14ac:dyDescent="0.75">
      <c r="A4747" s="10">
        <v>0</v>
      </c>
      <c r="B4747" s="11">
        <v>25000</v>
      </c>
      <c r="C4747" s="11">
        <v>71700</v>
      </c>
      <c r="D4747" s="11">
        <v>122500</v>
      </c>
      <c r="E4747" s="11">
        <v>0</v>
      </c>
      <c r="F4747" s="11">
        <v>0</v>
      </c>
      <c r="G4747" s="11">
        <v>0</v>
      </c>
      <c r="H4747" s="11">
        <v>303.39999999999998</v>
      </c>
      <c r="I4747" s="11">
        <v>1</v>
      </c>
      <c r="J4747" s="11">
        <v>24</v>
      </c>
      <c r="K4747" s="11"/>
      <c r="L4747" s="11" t="s">
        <v>20</v>
      </c>
      <c r="M4747" s="11" t="s">
        <v>15</v>
      </c>
      <c r="N4747" s="11">
        <f t="shared" si="518"/>
        <v>0</v>
      </c>
      <c r="O4747" s="11">
        <f t="shared" si="519"/>
        <v>0</v>
      </c>
      <c r="P4747" s="11">
        <f t="shared" si="520"/>
        <v>0</v>
      </c>
      <c r="Q4747" s="11">
        <f t="shared" si="521"/>
        <v>1</v>
      </c>
      <c r="R4747" s="11">
        <f t="shared" si="522"/>
        <v>0</v>
      </c>
      <c r="S4747" s="11">
        <f t="shared" si="523"/>
        <v>0</v>
      </c>
      <c r="T4747" s="9">
        <f t="shared" si="524"/>
        <v>0</v>
      </c>
    </row>
    <row r="4748" spans="1:20" ht="15" customHeight="1" x14ac:dyDescent="0.75">
      <c r="A4748" s="10">
        <v>0</v>
      </c>
      <c r="B4748" s="11">
        <v>25000</v>
      </c>
      <c r="C4748" s="11">
        <v>69300</v>
      </c>
      <c r="D4748" s="11">
        <v>111800</v>
      </c>
      <c r="E4748" s="11">
        <v>5</v>
      </c>
      <c r="F4748" s="11">
        <v>0</v>
      </c>
      <c r="G4748" s="11">
        <v>0</v>
      </c>
      <c r="H4748" s="11">
        <v>95.366666667000004</v>
      </c>
      <c r="I4748" s="11">
        <v>2</v>
      </c>
      <c r="J4748" s="11">
        <v>32</v>
      </c>
      <c r="K4748" s="11"/>
      <c r="L4748" s="11" t="s">
        <v>20</v>
      </c>
      <c r="M4748" s="11" t="s">
        <v>14</v>
      </c>
      <c r="N4748" s="11">
        <f t="shared" si="518"/>
        <v>0</v>
      </c>
      <c r="O4748" s="11">
        <f t="shared" si="519"/>
        <v>0</v>
      </c>
      <c r="P4748" s="11">
        <f t="shared" si="520"/>
        <v>1</v>
      </c>
      <c r="Q4748" s="11">
        <f t="shared" si="521"/>
        <v>0</v>
      </c>
      <c r="R4748" s="11">
        <f t="shared" si="522"/>
        <v>0</v>
      </c>
      <c r="S4748" s="11">
        <f t="shared" si="523"/>
        <v>0</v>
      </c>
      <c r="T4748" s="9">
        <f t="shared" si="524"/>
        <v>0</v>
      </c>
    </row>
    <row r="4749" spans="1:20" ht="15" customHeight="1" x14ac:dyDescent="0.75">
      <c r="A4749" s="10">
        <v>0</v>
      </c>
      <c r="B4749" s="11">
        <v>25000</v>
      </c>
      <c r="C4749" s="11">
        <v>127491</v>
      </c>
      <c r="D4749" s="11">
        <v>178453</v>
      </c>
      <c r="E4749" s="11">
        <v>1</v>
      </c>
      <c r="F4749" s="11"/>
      <c r="G4749" s="11"/>
      <c r="H4749" s="11">
        <v>120.4</v>
      </c>
      <c r="I4749" s="11"/>
      <c r="J4749" s="11">
        <v>39</v>
      </c>
      <c r="K4749" s="11"/>
      <c r="L4749" s="11" t="s">
        <v>20</v>
      </c>
      <c r="M4749" s="11" t="s">
        <v>17</v>
      </c>
      <c r="N4749" s="11">
        <f t="shared" si="518"/>
        <v>0</v>
      </c>
      <c r="O4749" s="11">
        <f t="shared" si="519"/>
        <v>1</v>
      </c>
      <c r="P4749" s="11">
        <f t="shared" si="520"/>
        <v>0</v>
      </c>
      <c r="Q4749" s="11">
        <f t="shared" si="521"/>
        <v>0</v>
      </c>
      <c r="R4749" s="11">
        <f t="shared" si="522"/>
        <v>0</v>
      </c>
      <c r="S4749" s="11">
        <f t="shared" si="523"/>
        <v>0</v>
      </c>
      <c r="T4749" s="9">
        <f t="shared" si="524"/>
        <v>0</v>
      </c>
    </row>
    <row r="4750" spans="1:20" ht="15" customHeight="1" x14ac:dyDescent="0.75">
      <c r="A4750" s="10">
        <v>0</v>
      </c>
      <c r="B4750" s="11">
        <v>25000</v>
      </c>
      <c r="C4750" s="11">
        <v>65700</v>
      </c>
      <c r="D4750" s="11">
        <v>93400</v>
      </c>
      <c r="E4750" s="11">
        <v>10</v>
      </c>
      <c r="F4750" s="11">
        <v>0</v>
      </c>
      <c r="G4750" s="11">
        <v>0</v>
      </c>
      <c r="H4750" s="11">
        <v>149.16666667000001</v>
      </c>
      <c r="I4750" s="11">
        <v>0</v>
      </c>
      <c r="J4750" s="11">
        <v>21</v>
      </c>
      <c r="K4750" s="11"/>
      <c r="L4750" s="11" t="s">
        <v>20</v>
      </c>
      <c r="M4750" s="11" t="s">
        <v>15</v>
      </c>
      <c r="N4750" s="11">
        <f t="shared" si="518"/>
        <v>0</v>
      </c>
      <c r="O4750" s="11">
        <f t="shared" si="519"/>
        <v>0</v>
      </c>
      <c r="P4750" s="11">
        <f t="shared" si="520"/>
        <v>0</v>
      </c>
      <c r="Q4750" s="11">
        <f t="shared" si="521"/>
        <v>1</v>
      </c>
      <c r="R4750" s="11">
        <f t="shared" si="522"/>
        <v>0</v>
      </c>
      <c r="S4750" s="11">
        <f t="shared" si="523"/>
        <v>0</v>
      </c>
      <c r="T4750" s="9">
        <f t="shared" si="524"/>
        <v>0</v>
      </c>
    </row>
    <row r="4751" spans="1:20" ht="15" customHeight="1" x14ac:dyDescent="0.75">
      <c r="A4751" s="10">
        <v>1</v>
      </c>
      <c r="B4751" s="11">
        <v>25000</v>
      </c>
      <c r="C4751" s="11">
        <v>98500</v>
      </c>
      <c r="D4751" s="11">
        <v>130000</v>
      </c>
      <c r="E4751" s="11">
        <v>5</v>
      </c>
      <c r="F4751" s="11">
        <v>0</v>
      </c>
      <c r="G4751" s="11">
        <v>1</v>
      </c>
      <c r="H4751" s="11">
        <v>201.83333332999999</v>
      </c>
      <c r="I4751" s="11">
        <v>4</v>
      </c>
      <c r="J4751" s="11">
        <v>43</v>
      </c>
      <c r="K4751" s="11"/>
      <c r="L4751" s="11" t="s">
        <v>20</v>
      </c>
      <c r="M4751" s="11" t="s">
        <v>14</v>
      </c>
      <c r="N4751" s="11">
        <f t="shared" si="518"/>
        <v>0</v>
      </c>
      <c r="O4751" s="11">
        <f t="shared" si="519"/>
        <v>0</v>
      </c>
      <c r="P4751" s="11">
        <f t="shared" si="520"/>
        <v>1</v>
      </c>
      <c r="Q4751" s="11">
        <f t="shared" si="521"/>
        <v>0</v>
      </c>
      <c r="R4751" s="11">
        <f t="shared" si="522"/>
        <v>0</v>
      </c>
      <c r="S4751" s="11">
        <f t="shared" si="523"/>
        <v>0</v>
      </c>
      <c r="T4751" s="9">
        <f t="shared" si="524"/>
        <v>0</v>
      </c>
    </row>
    <row r="4752" spans="1:20" ht="15" customHeight="1" x14ac:dyDescent="0.75">
      <c r="A4752" s="10">
        <v>1</v>
      </c>
      <c r="B4752" s="11">
        <v>25000</v>
      </c>
      <c r="C4752" s="11">
        <v>46451</v>
      </c>
      <c r="D4752" s="11">
        <v>89600</v>
      </c>
      <c r="E4752" s="11">
        <v>10</v>
      </c>
      <c r="F4752" s="11">
        <v>1</v>
      </c>
      <c r="G4752" s="11">
        <v>2</v>
      </c>
      <c r="H4752" s="11">
        <v>95.366666667000004</v>
      </c>
      <c r="I4752" s="11">
        <v>2</v>
      </c>
      <c r="J4752" s="11">
        <v>15</v>
      </c>
      <c r="K4752" s="11"/>
      <c r="L4752" s="11" t="s">
        <v>20</v>
      </c>
      <c r="M4752" s="11" t="s">
        <v>15</v>
      </c>
      <c r="N4752" s="11">
        <f t="shared" si="518"/>
        <v>0</v>
      </c>
      <c r="O4752" s="11">
        <f t="shared" si="519"/>
        <v>0</v>
      </c>
      <c r="P4752" s="11">
        <f t="shared" si="520"/>
        <v>0</v>
      </c>
      <c r="Q4752" s="11">
        <f t="shared" si="521"/>
        <v>1</v>
      </c>
      <c r="R4752" s="11">
        <f t="shared" si="522"/>
        <v>0</v>
      </c>
      <c r="S4752" s="11">
        <f t="shared" si="523"/>
        <v>0</v>
      </c>
      <c r="T4752" s="9">
        <f t="shared" si="524"/>
        <v>0</v>
      </c>
    </row>
    <row r="4753" spans="1:20" ht="15" customHeight="1" x14ac:dyDescent="0.75">
      <c r="A4753" s="10">
        <v>1</v>
      </c>
      <c r="B4753" s="11">
        <v>25000</v>
      </c>
      <c r="C4753" s="11">
        <v>71081</v>
      </c>
      <c r="D4753" s="11">
        <v>112500</v>
      </c>
      <c r="E4753" s="11">
        <v>3</v>
      </c>
      <c r="F4753" s="11">
        <v>2</v>
      </c>
      <c r="G4753" s="11">
        <v>0</v>
      </c>
      <c r="H4753" s="11">
        <v>87.2</v>
      </c>
      <c r="I4753" s="11">
        <v>1</v>
      </c>
      <c r="J4753" s="11">
        <v>27</v>
      </c>
      <c r="K4753" s="11"/>
      <c r="L4753" s="11" t="s">
        <v>20</v>
      </c>
      <c r="M4753" s="11" t="s">
        <v>17</v>
      </c>
      <c r="N4753" s="11">
        <f t="shared" si="518"/>
        <v>0</v>
      </c>
      <c r="O4753" s="11">
        <f t="shared" si="519"/>
        <v>1</v>
      </c>
      <c r="P4753" s="11">
        <f t="shared" si="520"/>
        <v>0</v>
      </c>
      <c r="Q4753" s="11">
        <f t="shared" si="521"/>
        <v>0</v>
      </c>
      <c r="R4753" s="11">
        <f t="shared" si="522"/>
        <v>0</v>
      </c>
      <c r="S4753" s="11">
        <f t="shared" si="523"/>
        <v>0</v>
      </c>
      <c r="T4753" s="9">
        <f t="shared" si="524"/>
        <v>0</v>
      </c>
    </row>
    <row r="4754" spans="1:20" ht="15" customHeight="1" x14ac:dyDescent="0.75">
      <c r="A4754" s="10">
        <v>1</v>
      </c>
      <c r="B4754" s="11">
        <v>25000</v>
      </c>
      <c r="C4754" s="11"/>
      <c r="D4754" s="11"/>
      <c r="E4754" s="11">
        <v>22</v>
      </c>
      <c r="F4754" s="11">
        <v>0</v>
      </c>
      <c r="G4754" s="11">
        <v>2</v>
      </c>
      <c r="H4754" s="11">
        <v>203.2</v>
      </c>
      <c r="I4754" s="11">
        <v>0</v>
      </c>
      <c r="J4754" s="11">
        <v>23</v>
      </c>
      <c r="K4754" s="11"/>
      <c r="L4754" s="11" t="s">
        <v>20</v>
      </c>
      <c r="M4754" s="11" t="s">
        <v>14</v>
      </c>
      <c r="N4754" s="11">
        <f t="shared" si="518"/>
        <v>0</v>
      </c>
      <c r="O4754" s="11">
        <f t="shared" si="519"/>
        <v>0</v>
      </c>
      <c r="P4754" s="11">
        <f t="shared" si="520"/>
        <v>1</v>
      </c>
      <c r="Q4754" s="11">
        <f t="shared" si="521"/>
        <v>0</v>
      </c>
      <c r="R4754" s="11">
        <f t="shared" si="522"/>
        <v>0</v>
      </c>
      <c r="S4754" s="11">
        <f t="shared" si="523"/>
        <v>0</v>
      </c>
      <c r="T4754" s="9">
        <f t="shared" si="524"/>
        <v>0</v>
      </c>
    </row>
    <row r="4755" spans="1:20" ht="15" customHeight="1" x14ac:dyDescent="0.75">
      <c r="A4755" s="10">
        <v>1</v>
      </c>
      <c r="B4755" s="11">
        <v>25000</v>
      </c>
      <c r="C4755" s="11">
        <v>26743</v>
      </c>
      <c r="D4755" s="11">
        <v>57000</v>
      </c>
      <c r="E4755" s="11">
        <v>2</v>
      </c>
      <c r="F4755" s="11">
        <v>0</v>
      </c>
      <c r="G4755" s="11">
        <v>0</v>
      </c>
      <c r="H4755" s="11">
        <v>90.6</v>
      </c>
      <c r="I4755" s="11">
        <v>3</v>
      </c>
      <c r="J4755" s="11">
        <v>19</v>
      </c>
      <c r="K4755" s="11"/>
      <c r="L4755" s="11" t="s">
        <v>20</v>
      </c>
      <c r="M4755" s="11" t="s">
        <v>14</v>
      </c>
      <c r="N4755" s="11">
        <f t="shared" si="518"/>
        <v>0</v>
      </c>
      <c r="O4755" s="11">
        <f t="shared" si="519"/>
        <v>0</v>
      </c>
      <c r="P4755" s="11">
        <f t="shared" si="520"/>
        <v>1</v>
      </c>
      <c r="Q4755" s="11">
        <f t="shared" si="521"/>
        <v>0</v>
      </c>
      <c r="R4755" s="11">
        <f t="shared" si="522"/>
        <v>0</v>
      </c>
      <c r="S4755" s="11">
        <f t="shared" si="523"/>
        <v>0</v>
      </c>
      <c r="T4755" s="9">
        <f t="shared" si="524"/>
        <v>0</v>
      </c>
    </row>
    <row r="4756" spans="1:20" ht="15" customHeight="1" x14ac:dyDescent="0.75">
      <c r="A4756" s="10">
        <v>1</v>
      </c>
      <c r="B4756" s="11">
        <v>25000</v>
      </c>
      <c r="C4756" s="11">
        <v>110048</v>
      </c>
      <c r="D4756" s="11"/>
      <c r="E4756" s="11">
        <v>1</v>
      </c>
      <c r="F4756" s="11">
        <v>0</v>
      </c>
      <c r="G4756" s="11">
        <v>1</v>
      </c>
      <c r="H4756" s="11">
        <v>126.4</v>
      </c>
      <c r="I4756" s="11">
        <v>2</v>
      </c>
      <c r="J4756" s="11">
        <v>24</v>
      </c>
      <c r="K4756" s="11"/>
      <c r="L4756" s="11" t="s">
        <v>20</v>
      </c>
      <c r="M4756" s="11" t="s">
        <v>14</v>
      </c>
      <c r="N4756" s="11">
        <f t="shared" si="518"/>
        <v>0</v>
      </c>
      <c r="O4756" s="11">
        <f t="shared" si="519"/>
        <v>0</v>
      </c>
      <c r="P4756" s="11">
        <f t="shared" si="520"/>
        <v>1</v>
      </c>
      <c r="Q4756" s="11">
        <f t="shared" si="521"/>
        <v>0</v>
      </c>
      <c r="R4756" s="11">
        <f t="shared" si="522"/>
        <v>0</v>
      </c>
      <c r="S4756" s="11">
        <f t="shared" si="523"/>
        <v>0</v>
      </c>
      <c r="T4756" s="9">
        <f t="shared" si="524"/>
        <v>0</v>
      </c>
    </row>
    <row r="4757" spans="1:20" ht="15" customHeight="1" x14ac:dyDescent="0.75">
      <c r="A4757" s="10">
        <v>1</v>
      </c>
      <c r="B4757" s="11">
        <v>25000</v>
      </c>
      <c r="C4757" s="11">
        <v>110676</v>
      </c>
      <c r="D4757" s="11"/>
      <c r="E4757" s="11">
        <v>8</v>
      </c>
      <c r="F4757" s="11">
        <v>2</v>
      </c>
      <c r="G4757" s="11">
        <v>0</v>
      </c>
      <c r="H4757" s="11">
        <v>119.36666667</v>
      </c>
      <c r="I4757" s="11">
        <v>0</v>
      </c>
      <c r="J4757" s="11">
        <v>6</v>
      </c>
      <c r="K4757" s="11"/>
      <c r="L4757" s="11" t="s">
        <v>20</v>
      </c>
      <c r="M4757" s="11" t="s">
        <v>16</v>
      </c>
      <c r="N4757" s="11">
        <f t="shared" si="518"/>
        <v>0</v>
      </c>
      <c r="O4757" s="11">
        <f t="shared" si="519"/>
        <v>0</v>
      </c>
      <c r="P4757" s="11">
        <f t="shared" si="520"/>
        <v>0</v>
      </c>
      <c r="Q4757" s="11">
        <f t="shared" si="521"/>
        <v>0</v>
      </c>
      <c r="R4757" s="11">
        <f t="shared" si="522"/>
        <v>1</v>
      </c>
      <c r="S4757" s="11">
        <f t="shared" si="523"/>
        <v>0</v>
      </c>
      <c r="T4757" s="9">
        <f t="shared" si="524"/>
        <v>0</v>
      </c>
    </row>
    <row r="4758" spans="1:20" ht="15" customHeight="1" x14ac:dyDescent="0.75">
      <c r="A4758" s="10">
        <v>1</v>
      </c>
      <c r="B4758" s="11">
        <v>25000</v>
      </c>
      <c r="C4758" s="11">
        <v>184000</v>
      </c>
      <c r="D4758" s="11">
        <v>232760</v>
      </c>
      <c r="E4758" s="11">
        <v>4</v>
      </c>
      <c r="F4758" s="11">
        <v>0</v>
      </c>
      <c r="G4758" s="11">
        <v>4</v>
      </c>
      <c r="H4758" s="11">
        <v>230.1</v>
      </c>
      <c r="I4758" s="11">
        <v>2</v>
      </c>
      <c r="J4758" s="11">
        <v>44</v>
      </c>
      <c r="K4758" s="11"/>
      <c r="L4758" s="11" t="s">
        <v>20</v>
      </c>
      <c r="M4758" s="11" t="s">
        <v>14</v>
      </c>
      <c r="N4758" s="11">
        <f t="shared" si="518"/>
        <v>0</v>
      </c>
      <c r="O4758" s="11">
        <f t="shared" si="519"/>
        <v>0</v>
      </c>
      <c r="P4758" s="11">
        <f t="shared" si="520"/>
        <v>1</v>
      </c>
      <c r="Q4758" s="11">
        <f t="shared" si="521"/>
        <v>0</v>
      </c>
      <c r="R4758" s="11">
        <f t="shared" si="522"/>
        <v>0</v>
      </c>
      <c r="S4758" s="11">
        <f t="shared" si="523"/>
        <v>0</v>
      </c>
      <c r="T4758" s="9">
        <f t="shared" si="524"/>
        <v>0</v>
      </c>
    </row>
    <row r="4759" spans="1:20" ht="15" customHeight="1" x14ac:dyDescent="0.75">
      <c r="A4759" s="10">
        <v>1</v>
      </c>
      <c r="B4759" s="11">
        <v>25000</v>
      </c>
      <c r="C4759" s="11">
        <v>160000</v>
      </c>
      <c r="D4759" s="11">
        <v>220000</v>
      </c>
      <c r="E4759" s="11">
        <v>7</v>
      </c>
      <c r="F4759" s="11">
        <v>0</v>
      </c>
      <c r="G4759" s="11">
        <v>6</v>
      </c>
      <c r="H4759" s="11">
        <v>228.06666666999999</v>
      </c>
      <c r="I4759" s="11">
        <v>2</v>
      </c>
      <c r="J4759" s="11">
        <v>35</v>
      </c>
      <c r="K4759" s="11"/>
      <c r="L4759" s="11" t="s">
        <v>20</v>
      </c>
      <c r="M4759" s="11" t="s">
        <v>14</v>
      </c>
      <c r="N4759" s="11">
        <f t="shared" si="518"/>
        <v>0</v>
      </c>
      <c r="O4759" s="11">
        <f t="shared" si="519"/>
        <v>0</v>
      </c>
      <c r="P4759" s="11">
        <f t="shared" si="520"/>
        <v>1</v>
      </c>
      <c r="Q4759" s="11">
        <f t="shared" si="521"/>
        <v>0</v>
      </c>
      <c r="R4759" s="11">
        <f t="shared" si="522"/>
        <v>0</v>
      </c>
      <c r="S4759" s="11">
        <f t="shared" si="523"/>
        <v>0</v>
      </c>
      <c r="T4759" s="9">
        <f t="shared" si="524"/>
        <v>0</v>
      </c>
    </row>
    <row r="4760" spans="1:20" ht="15" customHeight="1" x14ac:dyDescent="0.75">
      <c r="A4760" s="10">
        <v>1</v>
      </c>
      <c r="B4760" s="11">
        <v>25000</v>
      </c>
      <c r="C4760" s="11">
        <v>82000</v>
      </c>
      <c r="D4760" s="11">
        <v>128325</v>
      </c>
      <c r="E4760" s="11"/>
      <c r="F4760" s="11">
        <v>0</v>
      </c>
      <c r="G4760" s="11">
        <v>1</v>
      </c>
      <c r="H4760" s="11">
        <v>10.133333332999999</v>
      </c>
      <c r="I4760" s="11"/>
      <c r="J4760" s="11">
        <v>41</v>
      </c>
      <c r="K4760" s="11"/>
      <c r="L4760" s="11" t="s">
        <v>20</v>
      </c>
      <c r="M4760" s="11" t="s">
        <v>17</v>
      </c>
      <c r="N4760" s="11">
        <f t="shared" si="518"/>
        <v>0</v>
      </c>
      <c r="O4760" s="11">
        <f t="shared" si="519"/>
        <v>1</v>
      </c>
      <c r="P4760" s="11">
        <f t="shared" si="520"/>
        <v>0</v>
      </c>
      <c r="Q4760" s="11">
        <f t="shared" si="521"/>
        <v>0</v>
      </c>
      <c r="R4760" s="11">
        <f t="shared" si="522"/>
        <v>0</v>
      </c>
      <c r="S4760" s="11">
        <f t="shared" si="523"/>
        <v>0</v>
      </c>
      <c r="T4760" s="9">
        <f t="shared" si="524"/>
        <v>0</v>
      </c>
    </row>
    <row r="4761" spans="1:20" ht="15" customHeight="1" x14ac:dyDescent="0.75">
      <c r="A4761" s="10">
        <v>1</v>
      </c>
      <c r="B4761" s="11">
        <v>25000</v>
      </c>
      <c r="C4761" s="11">
        <v>95000</v>
      </c>
      <c r="D4761" s="11">
        <v>127000</v>
      </c>
      <c r="E4761" s="11">
        <v>15</v>
      </c>
      <c r="F4761" s="11">
        <v>1</v>
      </c>
      <c r="G4761" s="11">
        <v>2</v>
      </c>
      <c r="H4761" s="11">
        <v>296.2</v>
      </c>
      <c r="I4761" s="11">
        <v>2</v>
      </c>
      <c r="J4761" s="11">
        <v>27</v>
      </c>
      <c r="K4761" s="11"/>
      <c r="L4761" s="11" t="s">
        <v>13</v>
      </c>
      <c r="M4761" s="11" t="s">
        <v>18</v>
      </c>
      <c r="N4761" s="11">
        <f t="shared" si="518"/>
        <v>1</v>
      </c>
      <c r="O4761" s="11">
        <f t="shared" si="519"/>
        <v>0</v>
      </c>
      <c r="P4761" s="11">
        <f t="shared" si="520"/>
        <v>0</v>
      </c>
      <c r="Q4761" s="11">
        <f t="shared" si="521"/>
        <v>0</v>
      </c>
      <c r="R4761" s="11">
        <f t="shared" si="522"/>
        <v>0</v>
      </c>
      <c r="S4761" s="11">
        <f t="shared" si="523"/>
        <v>1</v>
      </c>
      <c r="T4761" s="9">
        <f t="shared" si="524"/>
        <v>296.2</v>
      </c>
    </row>
    <row r="4762" spans="1:20" ht="15" customHeight="1" x14ac:dyDescent="0.75">
      <c r="A4762" s="10">
        <v>1</v>
      </c>
      <c r="B4762" s="11">
        <v>25000</v>
      </c>
      <c r="C4762" s="11">
        <v>105750</v>
      </c>
      <c r="D4762" s="11">
        <v>141000</v>
      </c>
      <c r="E4762" s="11">
        <v>15</v>
      </c>
      <c r="F4762" s="11">
        <v>1</v>
      </c>
      <c r="G4762" s="11">
        <v>2</v>
      </c>
      <c r="H4762" s="11">
        <v>305.36666666999997</v>
      </c>
      <c r="I4762" s="11">
        <v>2</v>
      </c>
      <c r="J4762" s="11">
        <v>14</v>
      </c>
      <c r="K4762" s="11"/>
      <c r="L4762" s="11" t="s">
        <v>13</v>
      </c>
      <c r="M4762" s="11" t="s">
        <v>15</v>
      </c>
      <c r="N4762" s="11">
        <f t="shared" si="518"/>
        <v>1</v>
      </c>
      <c r="O4762" s="11">
        <f t="shared" si="519"/>
        <v>0</v>
      </c>
      <c r="P4762" s="11">
        <f t="shared" si="520"/>
        <v>0</v>
      </c>
      <c r="Q4762" s="11">
        <f t="shared" si="521"/>
        <v>1</v>
      </c>
      <c r="R4762" s="11">
        <f t="shared" si="522"/>
        <v>0</v>
      </c>
      <c r="S4762" s="11">
        <f t="shared" si="523"/>
        <v>0</v>
      </c>
      <c r="T4762" s="9">
        <f t="shared" si="524"/>
        <v>305.36666666999997</v>
      </c>
    </row>
    <row r="4763" spans="1:20" ht="15" customHeight="1" x14ac:dyDescent="0.75">
      <c r="A4763" s="10">
        <v>1</v>
      </c>
      <c r="B4763" s="11">
        <v>25000</v>
      </c>
      <c r="C4763" s="11"/>
      <c r="D4763" s="11">
        <v>72970</v>
      </c>
      <c r="E4763" s="11">
        <v>1.8</v>
      </c>
      <c r="F4763" s="11">
        <v>4</v>
      </c>
      <c r="G4763" s="11">
        <v>0</v>
      </c>
      <c r="H4763" s="11">
        <v>198.8</v>
      </c>
      <c r="I4763" s="11">
        <v>0</v>
      </c>
      <c r="J4763" s="11">
        <v>18</v>
      </c>
      <c r="K4763" s="11"/>
      <c r="L4763" s="11" t="s">
        <v>20</v>
      </c>
      <c r="M4763" s="11" t="s">
        <v>18</v>
      </c>
      <c r="N4763" s="11">
        <f t="shared" si="518"/>
        <v>0</v>
      </c>
      <c r="O4763" s="11">
        <f t="shared" si="519"/>
        <v>0</v>
      </c>
      <c r="P4763" s="11">
        <f t="shared" si="520"/>
        <v>0</v>
      </c>
      <c r="Q4763" s="11">
        <f t="shared" si="521"/>
        <v>0</v>
      </c>
      <c r="R4763" s="11">
        <f t="shared" si="522"/>
        <v>0</v>
      </c>
      <c r="S4763" s="11">
        <f t="shared" si="523"/>
        <v>1</v>
      </c>
      <c r="T4763" s="9">
        <f t="shared" si="524"/>
        <v>0</v>
      </c>
    </row>
    <row r="4764" spans="1:20" ht="15" customHeight="1" x14ac:dyDescent="0.75">
      <c r="A4764" s="10">
        <v>1</v>
      </c>
      <c r="B4764" s="11">
        <v>25000</v>
      </c>
      <c r="C4764" s="11">
        <v>117500</v>
      </c>
      <c r="D4764" s="11">
        <v>165000</v>
      </c>
      <c r="E4764" s="11">
        <v>17.5</v>
      </c>
      <c r="F4764" s="11">
        <v>0</v>
      </c>
      <c r="G4764" s="11">
        <v>3</v>
      </c>
      <c r="H4764" s="11">
        <v>239.4</v>
      </c>
      <c r="I4764" s="11">
        <v>1</v>
      </c>
      <c r="J4764" s="11">
        <v>27</v>
      </c>
      <c r="K4764" s="11"/>
      <c r="L4764" s="11" t="s">
        <v>20</v>
      </c>
      <c r="M4764" s="11" t="s">
        <v>18</v>
      </c>
      <c r="N4764" s="11">
        <f t="shared" si="518"/>
        <v>0</v>
      </c>
      <c r="O4764" s="11">
        <f t="shared" si="519"/>
        <v>0</v>
      </c>
      <c r="P4764" s="11">
        <f t="shared" si="520"/>
        <v>0</v>
      </c>
      <c r="Q4764" s="11">
        <f t="shared" si="521"/>
        <v>0</v>
      </c>
      <c r="R4764" s="11">
        <f t="shared" si="522"/>
        <v>0</v>
      </c>
      <c r="S4764" s="11">
        <f t="shared" si="523"/>
        <v>1</v>
      </c>
      <c r="T4764" s="9">
        <f t="shared" si="524"/>
        <v>0</v>
      </c>
    </row>
    <row r="4765" spans="1:20" ht="15" customHeight="1" x14ac:dyDescent="0.75">
      <c r="A4765" s="10">
        <v>1</v>
      </c>
      <c r="B4765" s="11">
        <v>25000</v>
      </c>
      <c r="C4765" s="11">
        <v>123184</v>
      </c>
      <c r="D4765" s="11">
        <v>200000</v>
      </c>
      <c r="E4765" s="11">
        <v>12</v>
      </c>
      <c r="F4765" s="11">
        <v>0</v>
      </c>
      <c r="G4765" s="11">
        <v>1</v>
      </c>
      <c r="H4765" s="11">
        <v>160.30000000000001</v>
      </c>
      <c r="I4765" s="11">
        <v>1</v>
      </c>
      <c r="J4765" s="11">
        <v>32</v>
      </c>
      <c r="K4765" s="11"/>
      <c r="L4765" s="11" t="s">
        <v>20</v>
      </c>
      <c r="M4765" s="11" t="s">
        <v>14</v>
      </c>
      <c r="N4765" s="11">
        <f t="shared" si="518"/>
        <v>0</v>
      </c>
      <c r="O4765" s="11">
        <f t="shared" si="519"/>
        <v>0</v>
      </c>
      <c r="P4765" s="11">
        <f t="shared" si="520"/>
        <v>1</v>
      </c>
      <c r="Q4765" s="11">
        <f t="shared" si="521"/>
        <v>0</v>
      </c>
      <c r="R4765" s="11">
        <f t="shared" si="522"/>
        <v>0</v>
      </c>
      <c r="S4765" s="11">
        <f t="shared" si="523"/>
        <v>0</v>
      </c>
      <c r="T4765" s="9">
        <f t="shared" si="524"/>
        <v>0</v>
      </c>
    </row>
    <row r="4766" spans="1:20" ht="15" customHeight="1" x14ac:dyDescent="0.75">
      <c r="A4766" s="10">
        <v>1</v>
      </c>
      <c r="B4766" s="11">
        <v>25000</v>
      </c>
      <c r="C4766" s="11">
        <v>90000</v>
      </c>
      <c r="D4766" s="11">
        <v>128000</v>
      </c>
      <c r="E4766" s="11">
        <v>10</v>
      </c>
      <c r="F4766" s="11">
        <v>1</v>
      </c>
      <c r="G4766" s="11">
        <v>1</v>
      </c>
      <c r="H4766" s="11">
        <v>73.033333333000002</v>
      </c>
      <c r="I4766" s="11">
        <v>5</v>
      </c>
      <c r="J4766" s="11">
        <v>40</v>
      </c>
      <c r="K4766" s="11"/>
      <c r="L4766" s="11" t="s">
        <v>20</v>
      </c>
      <c r="M4766" s="11" t="s">
        <v>14</v>
      </c>
      <c r="N4766" s="11">
        <f t="shared" si="518"/>
        <v>0</v>
      </c>
      <c r="O4766" s="11">
        <f t="shared" si="519"/>
        <v>0</v>
      </c>
      <c r="P4766" s="11">
        <f t="shared" si="520"/>
        <v>1</v>
      </c>
      <c r="Q4766" s="11">
        <f t="shared" si="521"/>
        <v>0</v>
      </c>
      <c r="R4766" s="11">
        <f t="shared" si="522"/>
        <v>0</v>
      </c>
      <c r="S4766" s="11">
        <f t="shared" si="523"/>
        <v>0</v>
      </c>
      <c r="T4766" s="9">
        <f t="shared" si="524"/>
        <v>0</v>
      </c>
    </row>
    <row r="4767" spans="1:20" ht="15" customHeight="1" x14ac:dyDescent="0.75">
      <c r="A4767" s="10">
        <v>1</v>
      </c>
      <c r="B4767" s="11">
        <v>25000</v>
      </c>
      <c r="C4767" s="11"/>
      <c r="D4767" s="11">
        <v>48700</v>
      </c>
      <c r="E4767" s="11">
        <v>11</v>
      </c>
      <c r="F4767" s="11">
        <v>0</v>
      </c>
      <c r="G4767" s="11">
        <v>3</v>
      </c>
      <c r="H4767" s="11">
        <v>41.566666667</v>
      </c>
      <c r="I4767" s="11">
        <v>3</v>
      </c>
      <c r="J4767" s="11">
        <v>6</v>
      </c>
      <c r="K4767" s="11"/>
      <c r="L4767" s="11" t="s">
        <v>20</v>
      </c>
      <c r="M4767" s="11" t="s">
        <v>18</v>
      </c>
      <c r="N4767" s="11">
        <f t="shared" si="518"/>
        <v>0</v>
      </c>
      <c r="O4767" s="11">
        <f t="shared" si="519"/>
        <v>0</v>
      </c>
      <c r="P4767" s="11">
        <f t="shared" si="520"/>
        <v>0</v>
      </c>
      <c r="Q4767" s="11">
        <f t="shared" si="521"/>
        <v>0</v>
      </c>
      <c r="R4767" s="11">
        <f t="shared" si="522"/>
        <v>0</v>
      </c>
      <c r="S4767" s="11">
        <f t="shared" si="523"/>
        <v>1</v>
      </c>
      <c r="T4767" s="9">
        <f t="shared" si="524"/>
        <v>0</v>
      </c>
    </row>
    <row r="4768" spans="1:20" ht="15" customHeight="1" x14ac:dyDescent="0.75">
      <c r="A4768" s="10">
        <v>1</v>
      </c>
      <c r="B4768" s="11">
        <v>25000</v>
      </c>
      <c r="C4768" s="11">
        <v>101250</v>
      </c>
      <c r="D4768" s="11">
        <v>135000</v>
      </c>
      <c r="E4768" s="11">
        <v>3</v>
      </c>
      <c r="F4768" s="11">
        <v>0</v>
      </c>
      <c r="G4768" s="11">
        <v>0</v>
      </c>
      <c r="H4768" s="11">
        <v>301.3</v>
      </c>
      <c r="I4768" s="11">
        <v>4</v>
      </c>
      <c r="J4768" s="11">
        <v>46</v>
      </c>
      <c r="K4768" s="11"/>
      <c r="L4768" s="11" t="s">
        <v>20</v>
      </c>
      <c r="M4768" s="11" t="s">
        <v>19</v>
      </c>
      <c r="N4768" s="11">
        <f t="shared" si="518"/>
        <v>0</v>
      </c>
      <c r="O4768" s="11">
        <f t="shared" si="519"/>
        <v>0</v>
      </c>
      <c r="P4768" s="11">
        <f t="shared" si="520"/>
        <v>0</v>
      </c>
      <c r="Q4768" s="11">
        <f t="shared" si="521"/>
        <v>0</v>
      </c>
      <c r="R4768" s="11">
        <f t="shared" si="522"/>
        <v>0</v>
      </c>
      <c r="S4768" s="11">
        <f t="shared" si="523"/>
        <v>0</v>
      </c>
      <c r="T4768" s="9">
        <f t="shared" si="524"/>
        <v>0</v>
      </c>
    </row>
    <row r="4769" spans="1:20" ht="15" customHeight="1" x14ac:dyDescent="0.75">
      <c r="A4769" s="10">
        <v>1</v>
      </c>
      <c r="B4769" s="11">
        <v>25000</v>
      </c>
      <c r="C4769" s="11">
        <v>175225</v>
      </c>
      <c r="D4769" s="11">
        <v>211000</v>
      </c>
      <c r="E4769" s="11">
        <v>13</v>
      </c>
      <c r="F4769" s="11">
        <v>1</v>
      </c>
      <c r="G4769" s="11">
        <v>2</v>
      </c>
      <c r="H4769" s="11">
        <v>148.13333333</v>
      </c>
      <c r="I4769" s="11">
        <v>4</v>
      </c>
      <c r="J4769" s="11">
        <v>53</v>
      </c>
      <c r="K4769" s="11"/>
      <c r="L4769" s="11" t="s">
        <v>20</v>
      </c>
      <c r="M4769" s="11" t="s">
        <v>18</v>
      </c>
      <c r="N4769" s="11">
        <f t="shared" si="518"/>
        <v>0</v>
      </c>
      <c r="O4769" s="11">
        <f t="shared" si="519"/>
        <v>0</v>
      </c>
      <c r="P4769" s="11">
        <f t="shared" si="520"/>
        <v>0</v>
      </c>
      <c r="Q4769" s="11">
        <f t="shared" si="521"/>
        <v>0</v>
      </c>
      <c r="R4769" s="11">
        <f t="shared" si="522"/>
        <v>0</v>
      </c>
      <c r="S4769" s="11">
        <f t="shared" si="523"/>
        <v>1</v>
      </c>
      <c r="T4769" s="9">
        <f t="shared" si="524"/>
        <v>0</v>
      </c>
    </row>
    <row r="4770" spans="1:20" ht="15" customHeight="1" x14ac:dyDescent="0.75">
      <c r="A4770" s="10">
        <v>1</v>
      </c>
      <c r="B4770" s="11">
        <v>25000</v>
      </c>
      <c r="C4770" s="11">
        <v>86000</v>
      </c>
      <c r="D4770" s="11"/>
      <c r="E4770" s="11">
        <v>14</v>
      </c>
      <c r="F4770" s="11">
        <v>1</v>
      </c>
      <c r="G4770" s="11">
        <v>0</v>
      </c>
      <c r="H4770" s="11">
        <v>144.03333333</v>
      </c>
      <c r="I4770" s="11">
        <v>2</v>
      </c>
      <c r="J4770" s="11">
        <v>40</v>
      </c>
      <c r="K4770" s="11"/>
      <c r="L4770" s="11" t="s">
        <v>20</v>
      </c>
      <c r="M4770" s="11" t="s">
        <v>14</v>
      </c>
      <c r="N4770" s="11">
        <f t="shared" si="518"/>
        <v>0</v>
      </c>
      <c r="O4770" s="11">
        <f t="shared" si="519"/>
        <v>0</v>
      </c>
      <c r="P4770" s="11">
        <f t="shared" si="520"/>
        <v>1</v>
      </c>
      <c r="Q4770" s="11">
        <f t="shared" si="521"/>
        <v>0</v>
      </c>
      <c r="R4770" s="11">
        <f t="shared" si="522"/>
        <v>0</v>
      </c>
      <c r="S4770" s="11">
        <f t="shared" si="523"/>
        <v>0</v>
      </c>
      <c r="T4770" s="9">
        <f t="shared" si="524"/>
        <v>0</v>
      </c>
    </row>
    <row r="4771" spans="1:20" ht="15" customHeight="1" x14ac:dyDescent="0.75">
      <c r="A4771" s="10">
        <v>1</v>
      </c>
      <c r="B4771" s="11">
        <v>25000</v>
      </c>
      <c r="C4771" s="11">
        <v>59000</v>
      </c>
      <c r="D4771" s="11">
        <v>34000</v>
      </c>
      <c r="E4771" s="11">
        <v>10</v>
      </c>
      <c r="F4771" s="11">
        <v>4</v>
      </c>
      <c r="G4771" s="11">
        <v>2</v>
      </c>
      <c r="H4771" s="11">
        <v>125.83333333</v>
      </c>
      <c r="I4771" s="11">
        <v>7</v>
      </c>
      <c r="J4771" s="11">
        <v>23</v>
      </c>
      <c r="K4771" s="11"/>
      <c r="L4771" s="11" t="s">
        <v>20</v>
      </c>
      <c r="M4771" s="11" t="s">
        <v>16</v>
      </c>
      <c r="N4771" s="11">
        <f t="shared" si="518"/>
        <v>0</v>
      </c>
      <c r="O4771" s="11">
        <f t="shared" si="519"/>
        <v>0</v>
      </c>
      <c r="P4771" s="11">
        <f t="shared" si="520"/>
        <v>0</v>
      </c>
      <c r="Q4771" s="11">
        <f t="shared" si="521"/>
        <v>0</v>
      </c>
      <c r="R4771" s="11">
        <f t="shared" si="522"/>
        <v>1</v>
      </c>
      <c r="S4771" s="11">
        <f t="shared" si="523"/>
        <v>0</v>
      </c>
      <c r="T4771" s="9">
        <f t="shared" si="524"/>
        <v>0</v>
      </c>
    </row>
    <row r="4772" spans="1:20" ht="15" customHeight="1" x14ac:dyDescent="0.75">
      <c r="A4772" s="10">
        <v>1</v>
      </c>
      <c r="B4772" s="11">
        <v>25000</v>
      </c>
      <c r="C4772" s="11">
        <v>106282</v>
      </c>
      <c r="D4772" s="11">
        <v>167500</v>
      </c>
      <c r="E4772" s="11">
        <v>14</v>
      </c>
      <c r="F4772" s="11">
        <v>2</v>
      </c>
      <c r="G4772" s="11">
        <v>4</v>
      </c>
      <c r="H4772" s="11">
        <v>198.86666667</v>
      </c>
      <c r="I4772" s="11">
        <v>2</v>
      </c>
      <c r="J4772" s="11">
        <v>28</v>
      </c>
      <c r="K4772" s="11"/>
      <c r="L4772" s="11" t="s">
        <v>13</v>
      </c>
      <c r="M4772" s="11" t="s">
        <v>18</v>
      </c>
      <c r="N4772" s="11">
        <f t="shared" si="518"/>
        <v>1</v>
      </c>
      <c r="O4772" s="11">
        <f t="shared" si="519"/>
        <v>0</v>
      </c>
      <c r="P4772" s="11">
        <f t="shared" si="520"/>
        <v>0</v>
      </c>
      <c r="Q4772" s="11">
        <f t="shared" si="521"/>
        <v>0</v>
      </c>
      <c r="R4772" s="11">
        <f t="shared" si="522"/>
        <v>0</v>
      </c>
      <c r="S4772" s="11">
        <f t="shared" si="523"/>
        <v>1</v>
      </c>
      <c r="T4772" s="9">
        <f t="shared" si="524"/>
        <v>198.86666667</v>
      </c>
    </row>
    <row r="4773" spans="1:20" ht="15" customHeight="1" x14ac:dyDescent="0.75">
      <c r="A4773" s="10">
        <v>1</v>
      </c>
      <c r="B4773" s="11">
        <v>25000</v>
      </c>
      <c r="C4773" s="11">
        <v>68000</v>
      </c>
      <c r="D4773" s="11"/>
      <c r="E4773" s="11">
        <v>8</v>
      </c>
      <c r="F4773" s="11"/>
      <c r="G4773" s="11">
        <v>1</v>
      </c>
      <c r="H4773" s="11">
        <v>134.76666667000001</v>
      </c>
      <c r="I4773" s="11">
        <v>3</v>
      </c>
      <c r="J4773" s="11">
        <v>33</v>
      </c>
      <c r="K4773" s="11"/>
      <c r="L4773" s="11" t="s">
        <v>20</v>
      </c>
      <c r="M4773" s="11" t="s">
        <v>14</v>
      </c>
      <c r="N4773" s="11">
        <f t="shared" si="518"/>
        <v>0</v>
      </c>
      <c r="O4773" s="11">
        <f t="shared" si="519"/>
        <v>0</v>
      </c>
      <c r="P4773" s="11">
        <f t="shared" si="520"/>
        <v>1</v>
      </c>
      <c r="Q4773" s="11">
        <f t="shared" si="521"/>
        <v>0</v>
      </c>
      <c r="R4773" s="11">
        <f t="shared" si="522"/>
        <v>0</v>
      </c>
      <c r="S4773" s="11">
        <f t="shared" si="523"/>
        <v>0</v>
      </c>
      <c r="T4773" s="9">
        <f t="shared" si="524"/>
        <v>0</v>
      </c>
    </row>
    <row r="4774" spans="1:20" ht="15" customHeight="1" x14ac:dyDescent="0.75">
      <c r="A4774" s="10">
        <v>1</v>
      </c>
      <c r="B4774" s="11">
        <v>25000</v>
      </c>
      <c r="C4774" s="11">
        <v>191600</v>
      </c>
      <c r="D4774" s="11">
        <v>231000</v>
      </c>
      <c r="E4774" s="11"/>
      <c r="F4774" s="11"/>
      <c r="G4774" s="11">
        <v>3</v>
      </c>
      <c r="H4774" s="11">
        <v>106.8</v>
      </c>
      <c r="I4774" s="11">
        <v>1</v>
      </c>
      <c r="J4774" s="11">
        <v>27</v>
      </c>
      <c r="K4774" s="11"/>
      <c r="L4774" s="11" t="s">
        <v>20</v>
      </c>
      <c r="M4774" s="11" t="s">
        <v>14</v>
      </c>
      <c r="N4774" s="11">
        <f t="shared" si="518"/>
        <v>0</v>
      </c>
      <c r="O4774" s="11">
        <f t="shared" si="519"/>
        <v>0</v>
      </c>
      <c r="P4774" s="11">
        <f t="shared" si="520"/>
        <v>1</v>
      </c>
      <c r="Q4774" s="11">
        <f t="shared" si="521"/>
        <v>0</v>
      </c>
      <c r="R4774" s="11">
        <f t="shared" si="522"/>
        <v>0</v>
      </c>
      <c r="S4774" s="11">
        <f t="shared" si="523"/>
        <v>0</v>
      </c>
      <c r="T4774" s="9">
        <f t="shared" si="524"/>
        <v>0</v>
      </c>
    </row>
    <row r="4775" spans="1:20" ht="15" customHeight="1" x14ac:dyDescent="0.75">
      <c r="A4775" s="10">
        <v>1</v>
      </c>
      <c r="B4775" s="11">
        <v>25000</v>
      </c>
      <c r="C4775" s="11">
        <v>59841</v>
      </c>
      <c r="D4775" s="11">
        <v>108620</v>
      </c>
      <c r="E4775" s="11">
        <v>20</v>
      </c>
      <c r="F4775" s="11">
        <v>0</v>
      </c>
      <c r="G4775" s="11">
        <v>0</v>
      </c>
      <c r="H4775" s="11">
        <v>101.46666667</v>
      </c>
      <c r="I4775" s="11">
        <v>0</v>
      </c>
      <c r="J4775" s="11">
        <v>4</v>
      </c>
      <c r="K4775" s="11"/>
      <c r="L4775" s="11"/>
      <c r="M4775" s="11" t="s">
        <v>19</v>
      </c>
      <c r="N4775" s="11">
        <f t="shared" si="518"/>
        <v>0</v>
      </c>
      <c r="O4775" s="11">
        <f t="shared" si="519"/>
        <v>0</v>
      </c>
      <c r="P4775" s="11">
        <f t="shared" si="520"/>
        <v>0</v>
      </c>
      <c r="Q4775" s="11">
        <f t="shared" si="521"/>
        <v>0</v>
      </c>
      <c r="R4775" s="11">
        <f t="shared" si="522"/>
        <v>0</v>
      </c>
      <c r="S4775" s="11">
        <f t="shared" si="523"/>
        <v>0</v>
      </c>
      <c r="T4775" s="9">
        <f t="shared" si="524"/>
        <v>0</v>
      </c>
    </row>
    <row r="4776" spans="1:20" ht="15" customHeight="1" x14ac:dyDescent="0.75">
      <c r="A4776" s="10">
        <v>1</v>
      </c>
      <c r="B4776" s="11">
        <v>25000</v>
      </c>
      <c r="C4776" s="11">
        <v>132000</v>
      </c>
      <c r="D4776" s="11">
        <v>165000</v>
      </c>
      <c r="E4776" s="11">
        <v>10</v>
      </c>
      <c r="F4776" s="11">
        <v>0</v>
      </c>
      <c r="G4776" s="11">
        <v>0</v>
      </c>
      <c r="H4776" s="11">
        <v>196.83333332999999</v>
      </c>
      <c r="I4776" s="11">
        <v>1</v>
      </c>
      <c r="J4776" s="11">
        <v>29</v>
      </c>
      <c r="K4776" s="11"/>
      <c r="L4776" s="11" t="s">
        <v>20</v>
      </c>
      <c r="M4776" s="11" t="s">
        <v>18</v>
      </c>
      <c r="N4776" s="11">
        <f t="shared" si="518"/>
        <v>0</v>
      </c>
      <c r="O4776" s="11">
        <f t="shared" si="519"/>
        <v>0</v>
      </c>
      <c r="P4776" s="11">
        <f t="shared" si="520"/>
        <v>0</v>
      </c>
      <c r="Q4776" s="11">
        <f t="shared" si="521"/>
        <v>0</v>
      </c>
      <c r="R4776" s="11">
        <f t="shared" si="522"/>
        <v>0</v>
      </c>
      <c r="S4776" s="11">
        <f t="shared" si="523"/>
        <v>1</v>
      </c>
      <c r="T4776" s="9">
        <f t="shared" si="524"/>
        <v>0</v>
      </c>
    </row>
    <row r="4777" spans="1:20" ht="15" customHeight="1" x14ac:dyDescent="0.75">
      <c r="A4777" s="10">
        <v>1</v>
      </c>
      <c r="B4777" s="11">
        <v>25000</v>
      </c>
      <c r="C4777" s="11">
        <v>122000</v>
      </c>
      <c r="D4777" s="11">
        <v>151200</v>
      </c>
      <c r="E4777" s="11">
        <v>1</v>
      </c>
      <c r="F4777" s="11">
        <v>1</v>
      </c>
      <c r="G4777" s="11">
        <v>6</v>
      </c>
      <c r="H4777" s="11">
        <v>262.33333333000002</v>
      </c>
      <c r="I4777" s="11">
        <v>3</v>
      </c>
      <c r="J4777" s="11">
        <v>30</v>
      </c>
      <c r="K4777" s="11"/>
      <c r="L4777" s="11" t="s">
        <v>20</v>
      </c>
      <c r="M4777" s="11" t="s">
        <v>15</v>
      </c>
      <c r="N4777" s="11">
        <f t="shared" si="518"/>
        <v>0</v>
      </c>
      <c r="O4777" s="11">
        <f t="shared" si="519"/>
        <v>0</v>
      </c>
      <c r="P4777" s="11">
        <f t="shared" si="520"/>
        <v>0</v>
      </c>
      <c r="Q4777" s="11">
        <f t="shared" si="521"/>
        <v>1</v>
      </c>
      <c r="R4777" s="11">
        <f t="shared" si="522"/>
        <v>0</v>
      </c>
      <c r="S4777" s="11">
        <f t="shared" si="523"/>
        <v>0</v>
      </c>
      <c r="T4777" s="9">
        <f t="shared" si="524"/>
        <v>0</v>
      </c>
    </row>
    <row r="4778" spans="1:20" ht="15" customHeight="1" x14ac:dyDescent="0.75">
      <c r="A4778" s="10">
        <v>1</v>
      </c>
      <c r="B4778" s="11">
        <v>25000</v>
      </c>
      <c r="C4778" s="11">
        <v>104000</v>
      </c>
      <c r="D4778" s="11">
        <v>188500</v>
      </c>
      <c r="E4778" s="11">
        <v>0.7</v>
      </c>
      <c r="F4778" s="11">
        <v>0</v>
      </c>
      <c r="G4778" s="11">
        <v>11</v>
      </c>
      <c r="H4778" s="11">
        <v>194.8</v>
      </c>
      <c r="I4778" s="11">
        <v>1</v>
      </c>
      <c r="J4778" s="11">
        <v>14</v>
      </c>
      <c r="K4778" s="11"/>
      <c r="L4778" s="11" t="s">
        <v>20</v>
      </c>
      <c r="M4778" s="11" t="s">
        <v>14</v>
      </c>
      <c r="N4778" s="11">
        <f t="shared" si="518"/>
        <v>0</v>
      </c>
      <c r="O4778" s="11">
        <f t="shared" si="519"/>
        <v>0</v>
      </c>
      <c r="P4778" s="11">
        <f t="shared" si="520"/>
        <v>1</v>
      </c>
      <c r="Q4778" s="11">
        <f t="shared" si="521"/>
        <v>0</v>
      </c>
      <c r="R4778" s="11">
        <f t="shared" si="522"/>
        <v>0</v>
      </c>
      <c r="S4778" s="11">
        <f t="shared" si="523"/>
        <v>0</v>
      </c>
      <c r="T4778" s="9">
        <f t="shared" si="524"/>
        <v>0</v>
      </c>
    </row>
    <row r="4779" spans="1:20" ht="15" customHeight="1" x14ac:dyDescent="0.75">
      <c r="A4779" s="10">
        <v>1</v>
      </c>
      <c r="B4779" s="11">
        <v>25000</v>
      </c>
      <c r="C4779" s="11">
        <v>86000</v>
      </c>
      <c r="D4779" s="11">
        <v>120000</v>
      </c>
      <c r="E4779" s="11">
        <v>6</v>
      </c>
      <c r="F4779" s="11">
        <v>2</v>
      </c>
      <c r="G4779" s="11">
        <v>1</v>
      </c>
      <c r="H4779" s="11">
        <v>105.53333333</v>
      </c>
      <c r="I4779" s="11">
        <v>8</v>
      </c>
      <c r="J4779" s="11">
        <v>16</v>
      </c>
      <c r="K4779" s="11"/>
      <c r="L4779" s="11" t="s">
        <v>20</v>
      </c>
      <c r="M4779" s="11" t="s">
        <v>17</v>
      </c>
      <c r="N4779" s="11">
        <f t="shared" si="518"/>
        <v>0</v>
      </c>
      <c r="O4779" s="11">
        <f t="shared" si="519"/>
        <v>1</v>
      </c>
      <c r="P4779" s="11">
        <f t="shared" si="520"/>
        <v>0</v>
      </c>
      <c r="Q4779" s="11">
        <f t="shared" si="521"/>
        <v>0</v>
      </c>
      <c r="R4779" s="11">
        <f t="shared" si="522"/>
        <v>0</v>
      </c>
      <c r="S4779" s="11">
        <f t="shared" si="523"/>
        <v>0</v>
      </c>
      <c r="T4779" s="9">
        <f t="shared" si="524"/>
        <v>0</v>
      </c>
    </row>
    <row r="4780" spans="1:20" ht="15" customHeight="1" x14ac:dyDescent="0.75">
      <c r="A4780" s="10">
        <v>1</v>
      </c>
      <c r="B4780" s="11">
        <v>25000</v>
      </c>
      <c r="C4780" s="11">
        <v>11300</v>
      </c>
      <c r="D4780" s="11">
        <v>154340</v>
      </c>
      <c r="E4780" s="11">
        <v>19</v>
      </c>
      <c r="F4780" s="11">
        <v>1</v>
      </c>
      <c r="G4780" s="11">
        <v>5</v>
      </c>
      <c r="H4780" s="11">
        <v>119.66666667</v>
      </c>
      <c r="I4780" s="11">
        <v>1</v>
      </c>
      <c r="J4780" s="11">
        <v>21</v>
      </c>
      <c r="K4780" s="11"/>
      <c r="L4780" s="11" t="s">
        <v>20</v>
      </c>
      <c r="M4780" s="11" t="s">
        <v>14</v>
      </c>
      <c r="N4780" s="11">
        <f t="shared" si="518"/>
        <v>0</v>
      </c>
      <c r="O4780" s="11">
        <f t="shared" si="519"/>
        <v>0</v>
      </c>
      <c r="P4780" s="11">
        <f t="shared" si="520"/>
        <v>1</v>
      </c>
      <c r="Q4780" s="11">
        <f t="shared" si="521"/>
        <v>0</v>
      </c>
      <c r="R4780" s="11">
        <f t="shared" si="522"/>
        <v>0</v>
      </c>
      <c r="S4780" s="11">
        <f t="shared" si="523"/>
        <v>0</v>
      </c>
      <c r="T4780" s="9">
        <f t="shared" si="524"/>
        <v>0</v>
      </c>
    </row>
    <row r="4781" spans="1:20" ht="15" customHeight="1" x14ac:dyDescent="0.75">
      <c r="A4781" s="10">
        <v>1</v>
      </c>
      <c r="B4781" s="11">
        <v>25000</v>
      </c>
      <c r="C4781" s="11">
        <v>39000</v>
      </c>
      <c r="D4781" s="11">
        <v>72500</v>
      </c>
      <c r="E4781" s="11">
        <v>3</v>
      </c>
      <c r="F4781" s="11">
        <v>0</v>
      </c>
      <c r="G4781" s="11">
        <v>1</v>
      </c>
      <c r="H4781" s="11">
        <v>114.66666667</v>
      </c>
      <c r="I4781" s="11">
        <v>3</v>
      </c>
      <c r="J4781" s="11">
        <v>22</v>
      </c>
      <c r="K4781" s="11"/>
      <c r="L4781" s="11" t="s">
        <v>20</v>
      </c>
      <c r="M4781" s="11" t="s">
        <v>14</v>
      </c>
      <c r="N4781" s="11">
        <f t="shared" si="518"/>
        <v>0</v>
      </c>
      <c r="O4781" s="11">
        <f t="shared" si="519"/>
        <v>0</v>
      </c>
      <c r="P4781" s="11">
        <f t="shared" si="520"/>
        <v>1</v>
      </c>
      <c r="Q4781" s="11">
        <f t="shared" si="521"/>
        <v>0</v>
      </c>
      <c r="R4781" s="11">
        <f t="shared" si="522"/>
        <v>0</v>
      </c>
      <c r="S4781" s="11">
        <f t="shared" si="523"/>
        <v>0</v>
      </c>
      <c r="T4781" s="9">
        <f t="shared" si="524"/>
        <v>0</v>
      </c>
    </row>
    <row r="4782" spans="1:20" ht="15" customHeight="1" x14ac:dyDescent="0.75">
      <c r="A4782" s="10">
        <v>1</v>
      </c>
      <c r="B4782" s="11">
        <v>25000</v>
      </c>
      <c r="C4782" s="11">
        <v>112000</v>
      </c>
      <c r="D4782" s="11">
        <v>157000</v>
      </c>
      <c r="E4782" s="11">
        <v>5.5</v>
      </c>
      <c r="F4782" s="11">
        <v>0</v>
      </c>
      <c r="G4782" s="11">
        <v>0</v>
      </c>
      <c r="H4782" s="11">
        <v>63.9</v>
      </c>
      <c r="I4782" s="11">
        <v>3</v>
      </c>
      <c r="J4782" s="11">
        <v>9</v>
      </c>
      <c r="K4782" s="11"/>
      <c r="L4782" s="11" t="s">
        <v>20</v>
      </c>
      <c r="M4782" s="11" t="s">
        <v>15</v>
      </c>
      <c r="N4782" s="11">
        <f t="shared" si="518"/>
        <v>0</v>
      </c>
      <c r="O4782" s="11">
        <f t="shared" si="519"/>
        <v>0</v>
      </c>
      <c r="P4782" s="11">
        <f t="shared" si="520"/>
        <v>0</v>
      </c>
      <c r="Q4782" s="11">
        <f t="shared" si="521"/>
        <v>1</v>
      </c>
      <c r="R4782" s="11">
        <f t="shared" si="522"/>
        <v>0</v>
      </c>
      <c r="S4782" s="11">
        <f t="shared" si="523"/>
        <v>0</v>
      </c>
      <c r="T4782" s="9">
        <f t="shared" si="524"/>
        <v>0</v>
      </c>
    </row>
    <row r="4783" spans="1:20" ht="15" customHeight="1" x14ac:dyDescent="0.75">
      <c r="A4783" s="10">
        <v>1</v>
      </c>
      <c r="B4783" s="11">
        <v>25000</v>
      </c>
      <c r="C4783" s="11">
        <v>103700</v>
      </c>
      <c r="D4783" s="11">
        <v>172762</v>
      </c>
      <c r="E4783" s="11">
        <v>4</v>
      </c>
      <c r="F4783" s="11">
        <v>0</v>
      </c>
      <c r="G4783" s="11">
        <v>0</v>
      </c>
      <c r="H4783" s="11"/>
      <c r="I4783" s="11">
        <v>0</v>
      </c>
      <c r="J4783" s="11">
        <v>0</v>
      </c>
      <c r="K4783" s="11"/>
      <c r="L4783" s="11" t="s">
        <v>20</v>
      </c>
      <c r="M4783" s="11" t="s">
        <v>14</v>
      </c>
      <c r="N4783" s="11">
        <f t="shared" si="518"/>
        <v>0</v>
      </c>
      <c r="O4783" s="11">
        <f t="shared" si="519"/>
        <v>0</v>
      </c>
      <c r="P4783" s="11">
        <f t="shared" si="520"/>
        <v>1</v>
      </c>
      <c r="Q4783" s="11">
        <f t="shared" si="521"/>
        <v>0</v>
      </c>
      <c r="R4783" s="11">
        <f t="shared" si="522"/>
        <v>0</v>
      </c>
      <c r="S4783" s="11">
        <f t="shared" si="523"/>
        <v>0</v>
      </c>
      <c r="T4783" s="9">
        <f t="shared" si="524"/>
        <v>0</v>
      </c>
    </row>
    <row r="4784" spans="1:20" ht="15" customHeight="1" x14ac:dyDescent="0.75">
      <c r="A4784" s="10">
        <v>1</v>
      </c>
      <c r="B4784" s="11">
        <v>25000</v>
      </c>
      <c r="C4784" s="11">
        <v>75110</v>
      </c>
      <c r="D4784" s="11">
        <v>114208</v>
      </c>
      <c r="E4784" s="11">
        <v>3</v>
      </c>
      <c r="F4784" s="11">
        <v>2</v>
      </c>
      <c r="G4784" s="11">
        <v>0</v>
      </c>
      <c r="H4784" s="11">
        <v>83.052647472000004</v>
      </c>
      <c r="I4784" s="11">
        <v>1</v>
      </c>
      <c r="J4784" s="11">
        <v>27</v>
      </c>
      <c r="K4784" s="11">
        <v>45.743949059000002</v>
      </c>
      <c r="L4784" s="11" t="s">
        <v>20</v>
      </c>
      <c r="M4784" s="11" t="s">
        <v>17</v>
      </c>
      <c r="N4784" s="11">
        <f t="shared" si="518"/>
        <v>0</v>
      </c>
      <c r="O4784" s="11">
        <f t="shared" si="519"/>
        <v>1</v>
      </c>
      <c r="P4784" s="11">
        <f t="shared" si="520"/>
        <v>0</v>
      </c>
      <c r="Q4784" s="11">
        <f t="shared" si="521"/>
        <v>0</v>
      </c>
      <c r="R4784" s="11">
        <f t="shared" si="522"/>
        <v>0</v>
      </c>
      <c r="S4784" s="11">
        <f t="shared" si="523"/>
        <v>0</v>
      </c>
      <c r="T4784" s="9">
        <f t="shared" si="524"/>
        <v>0</v>
      </c>
    </row>
    <row r="4785" spans="1:20" ht="15" customHeight="1" x14ac:dyDescent="0.75">
      <c r="A4785" s="10">
        <v>0</v>
      </c>
      <c r="B4785" s="11">
        <v>25000</v>
      </c>
      <c r="C4785" s="11"/>
      <c r="D4785" s="11">
        <v>45764</v>
      </c>
      <c r="E4785" s="11"/>
      <c r="F4785" s="11"/>
      <c r="G4785" s="11"/>
      <c r="H4785" s="11">
        <v>107.14476083</v>
      </c>
      <c r="I4785" s="11"/>
      <c r="J4785" s="11">
        <v>12</v>
      </c>
      <c r="K4785" s="11">
        <v>27.779905336999999</v>
      </c>
      <c r="L4785" s="11" t="s">
        <v>20</v>
      </c>
      <c r="M4785" s="11" t="s">
        <v>14</v>
      </c>
      <c r="N4785" s="11">
        <f t="shared" si="518"/>
        <v>0</v>
      </c>
      <c r="O4785" s="11">
        <f t="shared" si="519"/>
        <v>0</v>
      </c>
      <c r="P4785" s="11">
        <f t="shared" si="520"/>
        <v>1</v>
      </c>
      <c r="Q4785" s="11">
        <f t="shared" si="521"/>
        <v>0</v>
      </c>
      <c r="R4785" s="11">
        <f t="shared" si="522"/>
        <v>0</v>
      </c>
      <c r="S4785" s="11">
        <f t="shared" si="523"/>
        <v>0</v>
      </c>
      <c r="T4785" s="9">
        <f t="shared" si="524"/>
        <v>0</v>
      </c>
    </row>
    <row r="4786" spans="1:20" ht="15" customHeight="1" x14ac:dyDescent="0.75">
      <c r="A4786" s="10">
        <v>0</v>
      </c>
      <c r="B4786" s="11">
        <v>25000</v>
      </c>
      <c r="C4786" s="11">
        <v>135501</v>
      </c>
      <c r="D4786" s="11">
        <v>184613</v>
      </c>
      <c r="E4786" s="11">
        <v>0</v>
      </c>
      <c r="F4786" s="11"/>
      <c r="G4786" s="11"/>
      <c r="H4786" s="11">
        <v>119.53052541</v>
      </c>
      <c r="I4786" s="11"/>
      <c r="J4786" s="11">
        <v>39</v>
      </c>
      <c r="K4786" s="11">
        <v>30.658816229999999</v>
      </c>
      <c r="L4786" s="11" t="s">
        <v>20</v>
      </c>
      <c r="M4786" s="11" t="s">
        <v>17</v>
      </c>
      <c r="N4786" s="11">
        <f t="shared" si="518"/>
        <v>0</v>
      </c>
      <c r="O4786" s="11">
        <f t="shared" si="519"/>
        <v>1</v>
      </c>
      <c r="P4786" s="11">
        <f t="shared" si="520"/>
        <v>0</v>
      </c>
      <c r="Q4786" s="11">
        <f t="shared" si="521"/>
        <v>0</v>
      </c>
      <c r="R4786" s="11">
        <f t="shared" si="522"/>
        <v>0</v>
      </c>
      <c r="S4786" s="11">
        <f t="shared" si="523"/>
        <v>0</v>
      </c>
      <c r="T4786" s="9">
        <f t="shared" si="524"/>
        <v>0</v>
      </c>
    </row>
    <row r="4787" spans="1:20" ht="15" customHeight="1" x14ac:dyDescent="0.75">
      <c r="A4787" s="10">
        <v>0</v>
      </c>
      <c r="B4787" s="11">
        <v>25000</v>
      </c>
      <c r="C4787" s="11"/>
      <c r="D4787" s="11">
        <v>35000</v>
      </c>
      <c r="E4787" s="11">
        <v>10</v>
      </c>
      <c r="F4787" s="11">
        <v>1</v>
      </c>
      <c r="G4787" s="11"/>
      <c r="H4787" s="11">
        <v>88.933333332999993</v>
      </c>
      <c r="I4787" s="11"/>
      <c r="J4787" s="11">
        <v>14</v>
      </c>
      <c r="K4787" s="11"/>
      <c r="L4787" s="11" t="s">
        <v>20</v>
      </c>
      <c r="M4787" s="11" t="s">
        <v>14</v>
      </c>
      <c r="N4787" s="11">
        <f t="shared" si="518"/>
        <v>0</v>
      </c>
      <c r="O4787" s="11">
        <f t="shared" si="519"/>
        <v>0</v>
      </c>
      <c r="P4787" s="11">
        <f t="shared" si="520"/>
        <v>1</v>
      </c>
      <c r="Q4787" s="11">
        <f t="shared" si="521"/>
        <v>0</v>
      </c>
      <c r="R4787" s="11">
        <f t="shared" si="522"/>
        <v>0</v>
      </c>
      <c r="S4787" s="11">
        <f t="shared" si="523"/>
        <v>0</v>
      </c>
      <c r="T4787" s="9">
        <f t="shared" si="524"/>
        <v>0</v>
      </c>
    </row>
    <row r="4788" spans="1:20" ht="15" customHeight="1" x14ac:dyDescent="0.75">
      <c r="A4788" s="10">
        <v>0</v>
      </c>
      <c r="B4788" s="11">
        <v>25000</v>
      </c>
      <c r="C4788" s="11">
        <v>83624</v>
      </c>
      <c r="D4788" s="11">
        <v>116976</v>
      </c>
      <c r="E4788" s="11">
        <v>9</v>
      </c>
      <c r="F4788" s="11">
        <v>0</v>
      </c>
      <c r="G4788" s="11">
        <v>0</v>
      </c>
      <c r="H4788" s="11">
        <v>129.54959324000001</v>
      </c>
      <c r="I4788" s="11">
        <v>0</v>
      </c>
      <c r="J4788" s="11">
        <v>19</v>
      </c>
      <c r="K4788" s="11">
        <v>29.427733682</v>
      </c>
      <c r="L4788" s="11" t="s">
        <v>20</v>
      </c>
      <c r="M4788" s="11" t="s">
        <v>18</v>
      </c>
      <c r="N4788" s="11">
        <f t="shared" si="518"/>
        <v>0</v>
      </c>
      <c r="O4788" s="11">
        <f t="shared" si="519"/>
        <v>0</v>
      </c>
      <c r="P4788" s="11">
        <f t="shared" si="520"/>
        <v>0</v>
      </c>
      <c r="Q4788" s="11">
        <f t="shared" si="521"/>
        <v>0</v>
      </c>
      <c r="R4788" s="11">
        <f t="shared" si="522"/>
        <v>0</v>
      </c>
      <c r="S4788" s="11">
        <f t="shared" si="523"/>
        <v>1</v>
      </c>
      <c r="T4788" s="9">
        <f t="shared" si="524"/>
        <v>0</v>
      </c>
    </row>
    <row r="4789" spans="1:20" ht="15" customHeight="1" x14ac:dyDescent="0.75">
      <c r="A4789" s="10">
        <v>0</v>
      </c>
      <c r="B4789" s="11">
        <v>25000</v>
      </c>
      <c r="C4789" s="11">
        <v>72077</v>
      </c>
      <c r="D4789" s="11">
        <v>104294</v>
      </c>
      <c r="E4789" s="11">
        <v>1</v>
      </c>
      <c r="F4789" s="11"/>
      <c r="G4789" s="11"/>
      <c r="H4789" s="11">
        <v>232.05112346000001</v>
      </c>
      <c r="I4789" s="11">
        <v>4</v>
      </c>
      <c r="J4789" s="11">
        <v>24</v>
      </c>
      <c r="K4789" s="11">
        <v>40.645479766000001</v>
      </c>
      <c r="L4789" s="11" t="s">
        <v>20</v>
      </c>
      <c r="M4789" s="11" t="s">
        <v>17</v>
      </c>
      <c r="N4789" s="11">
        <f t="shared" si="518"/>
        <v>0</v>
      </c>
      <c r="O4789" s="11">
        <f t="shared" si="519"/>
        <v>1</v>
      </c>
      <c r="P4789" s="11">
        <f t="shared" si="520"/>
        <v>0</v>
      </c>
      <c r="Q4789" s="11">
        <f t="shared" si="521"/>
        <v>0</v>
      </c>
      <c r="R4789" s="11">
        <f t="shared" si="522"/>
        <v>0</v>
      </c>
      <c r="S4789" s="11">
        <f t="shared" si="523"/>
        <v>0</v>
      </c>
      <c r="T4789" s="9">
        <f t="shared" si="524"/>
        <v>0</v>
      </c>
    </row>
    <row r="4790" spans="1:20" ht="15" customHeight="1" x14ac:dyDescent="0.75">
      <c r="A4790" s="10">
        <v>0</v>
      </c>
      <c r="B4790" s="11">
        <v>25000</v>
      </c>
      <c r="C4790" s="11">
        <v>36108</v>
      </c>
      <c r="D4790" s="11">
        <v>84365</v>
      </c>
      <c r="E4790" s="11">
        <v>23</v>
      </c>
      <c r="F4790" s="11">
        <v>0</v>
      </c>
      <c r="G4790" s="11">
        <v>0</v>
      </c>
      <c r="H4790" s="11">
        <v>248.85150089000001</v>
      </c>
      <c r="I4790" s="11">
        <v>0</v>
      </c>
      <c r="J4790" s="11">
        <v>7</v>
      </c>
      <c r="K4790" s="11">
        <v>26.027040253999999</v>
      </c>
      <c r="L4790" s="11" t="s">
        <v>13</v>
      </c>
      <c r="M4790" s="11" t="s">
        <v>14</v>
      </c>
      <c r="N4790" s="11">
        <f t="shared" si="518"/>
        <v>1</v>
      </c>
      <c r="O4790" s="11">
        <f t="shared" si="519"/>
        <v>0</v>
      </c>
      <c r="P4790" s="11">
        <f t="shared" si="520"/>
        <v>1</v>
      </c>
      <c r="Q4790" s="11">
        <f t="shared" si="521"/>
        <v>0</v>
      </c>
      <c r="R4790" s="11">
        <f t="shared" si="522"/>
        <v>0</v>
      </c>
      <c r="S4790" s="11">
        <f t="shared" si="523"/>
        <v>0</v>
      </c>
      <c r="T4790" s="9">
        <f t="shared" si="524"/>
        <v>248.85150089000001</v>
      </c>
    </row>
    <row r="4791" spans="1:20" ht="15" customHeight="1" x14ac:dyDescent="0.75">
      <c r="A4791" s="10">
        <v>0</v>
      </c>
      <c r="B4791" s="11">
        <v>25100</v>
      </c>
      <c r="C4791" s="11">
        <v>85337</v>
      </c>
      <c r="D4791" s="11">
        <v>104607</v>
      </c>
      <c r="E4791" s="11">
        <v>6</v>
      </c>
      <c r="F4791" s="11"/>
      <c r="G4791" s="11"/>
      <c r="H4791" s="11"/>
      <c r="I4791" s="11"/>
      <c r="J4791" s="11"/>
      <c r="K4791" s="11">
        <v>27.950475129000001</v>
      </c>
      <c r="L4791" s="11" t="s">
        <v>13</v>
      </c>
      <c r="M4791" s="11"/>
      <c r="N4791" s="11">
        <f t="shared" si="518"/>
        <v>1</v>
      </c>
      <c r="O4791" s="11">
        <f t="shared" si="519"/>
        <v>0</v>
      </c>
      <c r="P4791" s="11">
        <f t="shared" si="520"/>
        <v>0</v>
      </c>
      <c r="Q4791" s="11">
        <f t="shared" si="521"/>
        <v>0</v>
      </c>
      <c r="R4791" s="11">
        <f t="shared" si="522"/>
        <v>0</v>
      </c>
      <c r="S4791" s="11">
        <f t="shared" si="523"/>
        <v>0</v>
      </c>
      <c r="T4791" s="9">
        <f t="shared" si="524"/>
        <v>0</v>
      </c>
    </row>
    <row r="4792" spans="1:20" ht="15" customHeight="1" x14ac:dyDescent="0.75">
      <c r="A4792" s="10">
        <v>0</v>
      </c>
      <c r="B4792" s="11">
        <v>25100</v>
      </c>
      <c r="C4792" s="11">
        <v>28778</v>
      </c>
      <c r="D4792" s="11">
        <v>50872</v>
      </c>
      <c r="E4792" s="11">
        <v>28</v>
      </c>
      <c r="F4792" s="11">
        <v>0</v>
      </c>
      <c r="G4792" s="11">
        <v>0</v>
      </c>
      <c r="H4792" s="11">
        <v>304.19515318999998</v>
      </c>
      <c r="I4792" s="11"/>
      <c r="J4792" s="11">
        <v>12</v>
      </c>
      <c r="K4792" s="11">
        <v>31.599464331</v>
      </c>
      <c r="L4792" s="11" t="s">
        <v>20</v>
      </c>
      <c r="M4792" s="11" t="s">
        <v>14</v>
      </c>
      <c r="N4792" s="11">
        <f t="shared" si="518"/>
        <v>0</v>
      </c>
      <c r="O4792" s="11">
        <f t="shared" si="519"/>
        <v>0</v>
      </c>
      <c r="P4792" s="11">
        <f t="shared" si="520"/>
        <v>1</v>
      </c>
      <c r="Q4792" s="11">
        <f t="shared" si="521"/>
        <v>0</v>
      </c>
      <c r="R4792" s="11">
        <f t="shared" si="522"/>
        <v>0</v>
      </c>
      <c r="S4792" s="11">
        <f t="shared" si="523"/>
        <v>0</v>
      </c>
      <c r="T4792" s="9">
        <f t="shared" si="524"/>
        <v>0</v>
      </c>
    </row>
    <row r="4793" spans="1:20" ht="15" customHeight="1" x14ac:dyDescent="0.75">
      <c r="A4793" s="10">
        <v>0</v>
      </c>
      <c r="B4793" s="11">
        <v>25100</v>
      </c>
      <c r="C4793" s="11">
        <v>147622</v>
      </c>
      <c r="D4793" s="11">
        <v>187441</v>
      </c>
      <c r="E4793" s="11">
        <v>3</v>
      </c>
      <c r="F4793" s="11">
        <v>0</v>
      </c>
      <c r="G4793" s="11">
        <v>0</v>
      </c>
      <c r="H4793" s="11">
        <v>170.48072081999999</v>
      </c>
      <c r="I4793" s="11">
        <v>0</v>
      </c>
      <c r="J4793" s="11">
        <v>16</v>
      </c>
      <c r="K4793" s="11">
        <v>41.52143161</v>
      </c>
      <c r="L4793" s="11" t="s">
        <v>13</v>
      </c>
      <c r="M4793" s="11" t="s">
        <v>19</v>
      </c>
      <c r="N4793" s="11">
        <f t="shared" si="518"/>
        <v>1</v>
      </c>
      <c r="O4793" s="11">
        <f t="shared" si="519"/>
        <v>0</v>
      </c>
      <c r="P4793" s="11">
        <f t="shared" si="520"/>
        <v>0</v>
      </c>
      <c r="Q4793" s="11">
        <f t="shared" si="521"/>
        <v>0</v>
      </c>
      <c r="R4793" s="11">
        <f t="shared" si="522"/>
        <v>0</v>
      </c>
      <c r="S4793" s="11">
        <f t="shared" si="523"/>
        <v>0</v>
      </c>
      <c r="T4793" s="9">
        <f t="shared" si="524"/>
        <v>170.48072081999999</v>
      </c>
    </row>
    <row r="4794" spans="1:20" ht="15" customHeight="1" x14ac:dyDescent="0.75">
      <c r="A4794" s="10">
        <v>0</v>
      </c>
      <c r="B4794" s="11">
        <v>25100</v>
      </c>
      <c r="C4794" s="11">
        <v>77088</v>
      </c>
      <c r="D4794" s="11">
        <v>111568</v>
      </c>
      <c r="E4794" s="11">
        <v>7</v>
      </c>
      <c r="F4794" s="11">
        <v>0</v>
      </c>
      <c r="G4794" s="11">
        <v>0</v>
      </c>
      <c r="H4794" s="11">
        <v>288.00802522999999</v>
      </c>
      <c r="I4794" s="11">
        <v>2</v>
      </c>
      <c r="J4794" s="11">
        <v>29</v>
      </c>
      <c r="K4794" s="11">
        <v>32.550837641999998</v>
      </c>
      <c r="L4794" s="11" t="s">
        <v>20</v>
      </c>
      <c r="M4794" s="11" t="s">
        <v>17</v>
      </c>
      <c r="N4794" s="11">
        <f t="shared" si="518"/>
        <v>0</v>
      </c>
      <c r="O4794" s="11">
        <f t="shared" si="519"/>
        <v>1</v>
      </c>
      <c r="P4794" s="11">
        <f t="shared" si="520"/>
        <v>0</v>
      </c>
      <c r="Q4794" s="11">
        <f t="shared" si="521"/>
        <v>0</v>
      </c>
      <c r="R4794" s="11">
        <f t="shared" si="522"/>
        <v>0</v>
      </c>
      <c r="S4794" s="11">
        <f t="shared" si="523"/>
        <v>0</v>
      </c>
      <c r="T4794" s="9">
        <f t="shared" si="524"/>
        <v>0</v>
      </c>
    </row>
    <row r="4795" spans="1:20" ht="15" customHeight="1" x14ac:dyDescent="0.75">
      <c r="A4795" s="10">
        <v>0</v>
      </c>
      <c r="B4795" s="11">
        <v>25100</v>
      </c>
      <c r="C4795" s="11">
        <v>21490</v>
      </c>
      <c r="D4795" s="11">
        <v>71571</v>
      </c>
      <c r="E4795" s="11"/>
      <c r="F4795" s="11">
        <v>1</v>
      </c>
      <c r="G4795" s="11">
        <v>1</v>
      </c>
      <c r="H4795" s="11">
        <v>101.92513294</v>
      </c>
      <c r="I4795" s="11">
        <v>1</v>
      </c>
      <c r="J4795" s="11">
        <v>25</v>
      </c>
      <c r="K4795" s="11">
        <v>30.444119256</v>
      </c>
      <c r="L4795" s="11" t="s">
        <v>20</v>
      </c>
      <c r="M4795" s="11" t="s">
        <v>14</v>
      </c>
      <c r="N4795" s="11">
        <f t="shared" si="518"/>
        <v>0</v>
      </c>
      <c r="O4795" s="11">
        <f t="shared" si="519"/>
        <v>0</v>
      </c>
      <c r="P4795" s="11">
        <f t="shared" si="520"/>
        <v>1</v>
      </c>
      <c r="Q4795" s="11">
        <f t="shared" si="521"/>
        <v>0</v>
      </c>
      <c r="R4795" s="11">
        <f t="shared" si="522"/>
        <v>0</v>
      </c>
      <c r="S4795" s="11">
        <f t="shared" si="523"/>
        <v>0</v>
      </c>
      <c r="T4795" s="9">
        <f t="shared" si="524"/>
        <v>0</v>
      </c>
    </row>
    <row r="4796" spans="1:20" ht="15" customHeight="1" x14ac:dyDescent="0.75">
      <c r="A4796" s="10">
        <v>0</v>
      </c>
      <c r="B4796" s="11">
        <v>25100</v>
      </c>
      <c r="C4796" s="11">
        <v>28244</v>
      </c>
      <c r="D4796" s="11">
        <v>48375</v>
      </c>
      <c r="E4796" s="11">
        <v>28</v>
      </c>
      <c r="F4796" s="11">
        <v>0</v>
      </c>
      <c r="G4796" s="11">
        <v>0</v>
      </c>
      <c r="H4796" s="11">
        <v>303.09508448999998</v>
      </c>
      <c r="I4796" s="11"/>
      <c r="J4796" s="11">
        <v>13</v>
      </c>
      <c r="K4796" s="11">
        <v>31.688818252000001</v>
      </c>
      <c r="L4796" s="11" t="s">
        <v>20</v>
      </c>
      <c r="M4796" s="11" t="s">
        <v>14</v>
      </c>
      <c r="N4796" s="11">
        <f t="shared" si="518"/>
        <v>0</v>
      </c>
      <c r="O4796" s="11">
        <f t="shared" si="519"/>
        <v>0</v>
      </c>
      <c r="P4796" s="11">
        <f t="shared" si="520"/>
        <v>1</v>
      </c>
      <c r="Q4796" s="11">
        <f t="shared" si="521"/>
        <v>0</v>
      </c>
      <c r="R4796" s="11">
        <f t="shared" si="522"/>
        <v>0</v>
      </c>
      <c r="S4796" s="11">
        <f t="shared" si="523"/>
        <v>0</v>
      </c>
      <c r="T4796" s="9">
        <f t="shared" si="524"/>
        <v>0</v>
      </c>
    </row>
    <row r="4797" spans="1:20" ht="15" customHeight="1" x14ac:dyDescent="0.75">
      <c r="A4797" s="10">
        <v>0</v>
      </c>
      <c r="B4797" s="11">
        <v>25100</v>
      </c>
      <c r="C4797" s="11">
        <v>46614</v>
      </c>
      <c r="D4797" s="11">
        <v>69750</v>
      </c>
      <c r="E4797" s="11">
        <v>17</v>
      </c>
      <c r="F4797" s="11">
        <v>0</v>
      </c>
      <c r="G4797" s="11">
        <v>0</v>
      </c>
      <c r="H4797" s="11">
        <v>193.25257944000001</v>
      </c>
      <c r="I4797" s="11">
        <v>1</v>
      </c>
      <c r="J4797" s="11">
        <v>22</v>
      </c>
      <c r="K4797" s="11">
        <v>33.715351648999999</v>
      </c>
      <c r="L4797" s="11" t="s">
        <v>20</v>
      </c>
      <c r="M4797" s="11" t="s">
        <v>15</v>
      </c>
      <c r="N4797" s="11">
        <f t="shared" si="518"/>
        <v>0</v>
      </c>
      <c r="O4797" s="11">
        <f t="shared" si="519"/>
        <v>0</v>
      </c>
      <c r="P4797" s="11">
        <f t="shared" si="520"/>
        <v>0</v>
      </c>
      <c r="Q4797" s="11">
        <f t="shared" si="521"/>
        <v>1</v>
      </c>
      <c r="R4797" s="11">
        <f t="shared" si="522"/>
        <v>0</v>
      </c>
      <c r="S4797" s="11">
        <f t="shared" si="523"/>
        <v>0</v>
      </c>
      <c r="T4797" s="9">
        <f t="shared" si="524"/>
        <v>0</v>
      </c>
    </row>
    <row r="4798" spans="1:20" ht="15" customHeight="1" x14ac:dyDescent="0.75">
      <c r="A4798" s="10">
        <v>0</v>
      </c>
      <c r="B4798" s="11">
        <v>25100</v>
      </c>
      <c r="C4798" s="11"/>
      <c r="D4798" s="11">
        <v>59783</v>
      </c>
      <c r="E4798" s="11"/>
      <c r="F4798" s="11">
        <v>0</v>
      </c>
      <c r="G4798" s="11">
        <v>0</v>
      </c>
      <c r="H4798" s="11">
        <v>307.74973592999999</v>
      </c>
      <c r="I4798" s="11">
        <v>0</v>
      </c>
      <c r="J4798" s="11">
        <v>19</v>
      </c>
      <c r="K4798" s="11">
        <v>39.277021984000001</v>
      </c>
      <c r="L4798" s="11" t="s">
        <v>20</v>
      </c>
      <c r="M4798" s="11" t="s">
        <v>14</v>
      </c>
      <c r="N4798" s="11">
        <f t="shared" si="518"/>
        <v>0</v>
      </c>
      <c r="O4798" s="11">
        <f t="shared" si="519"/>
        <v>0</v>
      </c>
      <c r="P4798" s="11">
        <f t="shared" si="520"/>
        <v>1</v>
      </c>
      <c r="Q4798" s="11">
        <f t="shared" si="521"/>
        <v>0</v>
      </c>
      <c r="R4798" s="11">
        <f t="shared" si="522"/>
        <v>0</v>
      </c>
      <c r="S4798" s="11">
        <f t="shared" si="523"/>
        <v>0</v>
      </c>
      <c r="T4798" s="9">
        <f t="shared" si="524"/>
        <v>0</v>
      </c>
    </row>
    <row r="4799" spans="1:20" ht="15" customHeight="1" x14ac:dyDescent="0.75">
      <c r="A4799" s="10">
        <v>0</v>
      </c>
      <c r="B4799" s="11">
        <v>25100</v>
      </c>
      <c r="C4799" s="11">
        <v>65633</v>
      </c>
      <c r="D4799" s="11">
        <v>100776</v>
      </c>
      <c r="E4799" s="11">
        <v>15</v>
      </c>
      <c r="F4799" s="11">
        <v>0</v>
      </c>
      <c r="G4799" s="11">
        <v>1</v>
      </c>
      <c r="H4799" s="11">
        <v>141.93813032</v>
      </c>
      <c r="I4799" s="11">
        <v>0</v>
      </c>
      <c r="J4799" s="11">
        <v>29</v>
      </c>
      <c r="K4799" s="11">
        <v>40.620209690000003</v>
      </c>
      <c r="L4799" s="11" t="s">
        <v>20</v>
      </c>
      <c r="M4799" s="11" t="s">
        <v>14</v>
      </c>
      <c r="N4799" s="11">
        <f t="shared" si="518"/>
        <v>0</v>
      </c>
      <c r="O4799" s="11">
        <f t="shared" si="519"/>
        <v>0</v>
      </c>
      <c r="P4799" s="11">
        <f t="shared" si="520"/>
        <v>1</v>
      </c>
      <c r="Q4799" s="11">
        <f t="shared" si="521"/>
        <v>0</v>
      </c>
      <c r="R4799" s="11">
        <f t="shared" si="522"/>
        <v>0</v>
      </c>
      <c r="S4799" s="11">
        <f t="shared" si="523"/>
        <v>0</v>
      </c>
      <c r="T4799" s="9">
        <f t="shared" si="524"/>
        <v>0</v>
      </c>
    </row>
    <row r="4800" spans="1:20" ht="15" customHeight="1" x14ac:dyDescent="0.75">
      <c r="A4800" s="10">
        <v>0</v>
      </c>
      <c r="B4800" s="11">
        <v>25100</v>
      </c>
      <c r="C4800" s="11">
        <v>41314</v>
      </c>
      <c r="D4800" s="11">
        <v>71357</v>
      </c>
      <c r="E4800" s="11">
        <v>19</v>
      </c>
      <c r="F4800" s="11">
        <v>0</v>
      </c>
      <c r="G4800" s="11">
        <v>0</v>
      </c>
      <c r="H4800" s="11">
        <v>183.63142830000001</v>
      </c>
      <c r="I4800" s="11">
        <v>1</v>
      </c>
      <c r="J4800" s="11">
        <v>22</v>
      </c>
      <c r="K4800" s="11">
        <v>33.665534117</v>
      </c>
      <c r="L4800" s="11" t="s">
        <v>20</v>
      </c>
      <c r="M4800" s="11" t="s">
        <v>15</v>
      </c>
      <c r="N4800" s="11">
        <f t="shared" si="518"/>
        <v>0</v>
      </c>
      <c r="O4800" s="11">
        <f t="shared" si="519"/>
        <v>0</v>
      </c>
      <c r="P4800" s="11">
        <f t="shared" si="520"/>
        <v>0</v>
      </c>
      <c r="Q4800" s="11">
        <f t="shared" si="521"/>
        <v>1</v>
      </c>
      <c r="R4800" s="11">
        <f t="shared" si="522"/>
        <v>0</v>
      </c>
      <c r="S4800" s="11">
        <f t="shared" si="523"/>
        <v>0</v>
      </c>
      <c r="T4800" s="9">
        <f t="shared" si="524"/>
        <v>0</v>
      </c>
    </row>
    <row r="4801" spans="1:20" ht="15" customHeight="1" x14ac:dyDescent="0.75">
      <c r="A4801" s="10">
        <v>0</v>
      </c>
      <c r="B4801" s="11">
        <v>25100</v>
      </c>
      <c r="C4801" s="11">
        <v>58042</v>
      </c>
      <c r="D4801" s="11">
        <v>98964</v>
      </c>
      <c r="E4801" s="11">
        <v>16</v>
      </c>
      <c r="F4801" s="11">
        <v>0</v>
      </c>
      <c r="G4801" s="11">
        <v>1</v>
      </c>
      <c r="H4801" s="11">
        <v>125.79586390999999</v>
      </c>
      <c r="I4801" s="11">
        <v>0</v>
      </c>
      <c r="J4801" s="11">
        <v>29</v>
      </c>
      <c r="K4801" s="11">
        <v>38.372223501000001</v>
      </c>
      <c r="L4801" s="11" t="s">
        <v>20</v>
      </c>
      <c r="M4801" s="11" t="s">
        <v>14</v>
      </c>
      <c r="N4801" s="11">
        <f t="shared" si="518"/>
        <v>0</v>
      </c>
      <c r="O4801" s="11">
        <f t="shared" si="519"/>
        <v>0</v>
      </c>
      <c r="P4801" s="11">
        <f t="shared" si="520"/>
        <v>1</v>
      </c>
      <c r="Q4801" s="11">
        <f t="shared" si="521"/>
        <v>0</v>
      </c>
      <c r="R4801" s="11">
        <f t="shared" si="522"/>
        <v>0</v>
      </c>
      <c r="S4801" s="11">
        <f t="shared" si="523"/>
        <v>0</v>
      </c>
      <c r="T4801" s="9">
        <f t="shared" si="524"/>
        <v>0</v>
      </c>
    </row>
    <row r="4802" spans="1:20" ht="15" customHeight="1" x14ac:dyDescent="0.75">
      <c r="A4802" s="10">
        <v>0</v>
      </c>
      <c r="B4802" s="11">
        <v>25100</v>
      </c>
      <c r="C4802" s="11">
        <v>26889</v>
      </c>
      <c r="D4802" s="11">
        <v>47061</v>
      </c>
      <c r="E4802" s="11">
        <v>28</v>
      </c>
      <c r="F4802" s="11">
        <v>0</v>
      </c>
      <c r="G4802" s="11">
        <v>0</v>
      </c>
      <c r="H4802" s="11">
        <v>318.90133250999997</v>
      </c>
      <c r="I4802" s="11"/>
      <c r="J4802" s="11">
        <v>13</v>
      </c>
      <c r="K4802" s="11">
        <v>31.324565960000001</v>
      </c>
      <c r="L4802" s="11" t="s">
        <v>20</v>
      </c>
      <c r="M4802" s="11" t="s">
        <v>14</v>
      </c>
      <c r="N4802" s="11">
        <f t="shared" si="518"/>
        <v>0</v>
      </c>
      <c r="O4802" s="11">
        <f t="shared" si="519"/>
        <v>0</v>
      </c>
      <c r="P4802" s="11">
        <f t="shared" si="520"/>
        <v>1</v>
      </c>
      <c r="Q4802" s="11">
        <f t="shared" si="521"/>
        <v>0</v>
      </c>
      <c r="R4802" s="11">
        <f t="shared" si="522"/>
        <v>0</v>
      </c>
      <c r="S4802" s="11">
        <f t="shared" si="523"/>
        <v>0</v>
      </c>
      <c r="T4802" s="9">
        <f t="shared" si="524"/>
        <v>0</v>
      </c>
    </row>
    <row r="4803" spans="1:20" ht="15" customHeight="1" x14ac:dyDescent="0.75">
      <c r="A4803" s="10">
        <v>0</v>
      </c>
      <c r="B4803" s="11">
        <v>25100</v>
      </c>
      <c r="C4803" s="11">
        <v>118559</v>
      </c>
      <c r="D4803" s="11">
        <v>150172</v>
      </c>
      <c r="E4803" s="11">
        <v>4</v>
      </c>
      <c r="F4803" s="11"/>
      <c r="G4803" s="11"/>
      <c r="H4803" s="11">
        <v>279.19802142999998</v>
      </c>
      <c r="I4803" s="11">
        <v>1</v>
      </c>
      <c r="J4803" s="11">
        <v>37</v>
      </c>
      <c r="K4803" s="11">
        <v>42.987979461000002</v>
      </c>
      <c r="L4803" s="11" t="s">
        <v>20</v>
      </c>
      <c r="M4803" s="11" t="s">
        <v>15</v>
      </c>
      <c r="N4803" s="11">
        <f t="shared" ref="N4803:N4866" si="525">IF(L4803="HomeImp",1,0)</f>
        <v>0</v>
      </c>
      <c r="O4803" s="11">
        <f t="shared" ref="O4803:O4866" si="526">IF(M4803="Mgr",1,0)</f>
        <v>0</v>
      </c>
      <c r="P4803" s="11">
        <f t="shared" ref="P4803:P4866" si="527">IF(M4803="Other",1,0)</f>
        <v>0</v>
      </c>
      <c r="Q4803" s="11">
        <f t="shared" ref="Q4803:Q4866" si="528">IF(M4803="Office",1,0)</f>
        <v>1</v>
      </c>
      <c r="R4803" s="11">
        <f t="shared" ref="R4803:R4866" si="529">IF(M4803="Sales",1,0)</f>
        <v>0</v>
      </c>
      <c r="S4803" s="11">
        <f t="shared" ref="S4803:S4866" si="530">IF(M4803="ProfExe",1,0)</f>
        <v>0</v>
      </c>
      <c r="T4803" s="9">
        <f t="shared" ref="T4803:T4866" si="531">H4803*N4803</f>
        <v>0</v>
      </c>
    </row>
    <row r="4804" spans="1:20" ht="15" customHeight="1" x14ac:dyDescent="0.75">
      <c r="A4804" s="10">
        <v>0</v>
      </c>
      <c r="B4804" s="11">
        <v>25100</v>
      </c>
      <c r="C4804" s="11">
        <v>26211</v>
      </c>
      <c r="D4804" s="11">
        <v>42517</v>
      </c>
      <c r="E4804" s="11">
        <v>28</v>
      </c>
      <c r="F4804" s="11">
        <v>0</v>
      </c>
      <c r="G4804" s="11">
        <v>0</v>
      </c>
      <c r="H4804" s="11">
        <v>313.33622787000002</v>
      </c>
      <c r="I4804" s="11"/>
      <c r="J4804" s="11">
        <v>12</v>
      </c>
      <c r="K4804" s="11">
        <v>31.295069565999999</v>
      </c>
      <c r="L4804" s="11" t="s">
        <v>20</v>
      </c>
      <c r="M4804" s="11" t="s">
        <v>14</v>
      </c>
      <c r="N4804" s="11">
        <f t="shared" si="525"/>
        <v>0</v>
      </c>
      <c r="O4804" s="11">
        <f t="shared" si="526"/>
        <v>0</v>
      </c>
      <c r="P4804" s="11">
        <f t="shared" si="527"/>
        <v>1</v>
      </c>
      <c r="Q4804" s="11">
        <f t="shared" si="528"/>
        <v>0</v>
      </c>
      <c r="R4804" s="11">
        <f t="shared" si="529"/>
        <v>0</v>
      </c>
      <c r="S4804" s="11">
        <f t="shared" si="530"/>
        <v>0</v>
      </c>
      <c r="T4804" s="9">
        <f t="shared" si="531"/>
        <v>0</v>
      </c>
    </row>
    <row r="4805" spans="1:20" ht="15" customHeight="1" x14ac:dyDescent="0.75">
      <c r="A4805" s="10">
        <v>0</v>
      </c>
      <c r="B4805" s="11">
        <v>25100</v>
      </c>
      <c r="C4805" s="11">
        <v>96627</v>
      </c>
      <c r="D4805" s="11">
        <v>128022</v>
      </c>
      <c r="E4805" s="11">
        <v>1</v>
      </c>
      <c r="F4805" s="11">
        <v>0</v>
      </c>
      <c r="G4805" s="11">
        <v>0</v>
      </c>
      <c r="H4805" s="11">
        <v>197.63347142000001</v>
      </c>
      <c r="I4805" s="11">
        <v>3</v>
      </c>
      <c r="J4805" s="11">
        <v>37</v>
      </c>
      <c r="K4805" s="11">
        <v>35.980542350999997</v>
      </c>
      <c r="L4805" s="11" t="s">
        <v>20</v>
      </c>
      <c r="M4805" s="11" t="s">
        <v>18</v>
      </c>
      <c r="N4805" s="11">
        <f t="shared" si="525"/>
        <v>0</v>
      </c>
      <c r="O4805" s="11">
        <f t="shared" si="526"/>
        <v>0</v>
      </c>
      <c r="P4805" s="11">
        <f t="shared" si="527"/>
        <v>0</v>
      </c>
      <c r="Q4805" s="11">
        <f t="shared" si="528"/>
        <v>0</v>
      </c>
      <c r="R4805" s="11">
        <f t="shared" si="529"/>
        <v>0</v>
      </c>
      <c r="S4805" s="11">
        <f t="shared" si="530"/>
        <v>1</v>
      </c>
      <c r="T4805" s="9">
        <f t="shared" si="531"/>
        <v>0</v>
      </c>
    </row>
    <row r="4806" spans="1:20" ht="15" customHeight="1" x14ac:dyDescent="0.75">
      <c r="A4806" s="10">
        <v>0</v>
      </c>
      <c r="B4806" s="11">
        <v>25100</v>
      </c>
      <c r="C4806" s="11">
        <v>66938</v>
      </c>
      <c r="D4806" s="11">
        <v>92544</v>
      </c>
      <c r="E4806" s="11">
        <v>8</v>
      </c>
      <c r="F4806" s="11">
        <v>1</v>
      </c>
      <c r="G4806" s="11">
        <v>1</v>
      </c>
      <c r="H4806" s="11">
        <v>135.66507023</v>
      </c>
      <c r="I4806" s="11">
        <v>4</v>
      </c>
      <c r="J4806" s="11">
        <v>26</v>
      </c>
      <c r="K4806" s="11">
        <v>34.565876305000003</v>
      </c>
      <c r="L4806" s="11" t="s">
        <v>20</v>
      </c>
      <c r="M4806" s="11" t="s">
        <v>18</v>
      </c>
      <c r="N4806" s="11">
        <f t="shared" si="525"/>
        <v>0</v>
      </c>
      <c r="O4806" s="11">
        <f t="shared" si="526"/>
        <v>0</v>
      </c>
      <c r="P4806" s="11">
        <f t="shared" si="527"/>
        <v>0</v>
      </c>
      <c r="Q4806" s="11">
        <f t="shared" si="528"/>
        <v>0</v>
      </c>
      <c r="R4806" s="11">
        <f t="shared" si="529"/>
        <v>0</v>
      </c>
      <c r="S4806" s="11">
        <f t="shared" si="530"/>
        <v>1</v>
      </c>
      <c r="T4806" s="9">
        <f t="shared" si="531"/>
        <v>0</v>
      </c>
    </row>
    <row r="4807" spans="1:20" ht="15" customHeight="1" x14ac:dyDescent="0.75">
      <c r="A4807" s="10">
        <v>0</v>
      </c>
      <c r="B4807" s="11">
        <v>25100</v>
      </c>
      <c r="C4807" s="11">
        <v>23269</v>
      </c>
      <c r="D4807" s="11">
        <v>75668</v>
      </c>
      <c r="E4807" s="11"/>
      <c r="F4807" s="11">
        <v>2</v>
      </c>
      <c r="G4807" s="11">
        <v>1</v>
      </c>
      <c r="H4807" s="11">
        <v>73.317884984000003</v>
      </c>
      <c r="I4807" s="11">
        <v>2</v>
      </c>
      <c r="J4807" s="11">
        <v>25</v>
      </c>
      <c r="K4807" s="11">
        <v>28.165930143000001</v>
      </c>
      <c r="L4807" s="11" t="s">
        <v>20</v>
      </c>
      <c r="M4807" s="11" t="s">
        <v>14</v>
      </c>
      <c r="N4807" s="11">
        <f t="shared" si="525"/>
        <v>0</v>
      </c>
      <c r="O4807" s="11">
        <f t="shared" si="526"/>
        <v>0</v>
      </c>
      <c r="P4807" s="11">
        <f t="shared" si="527"/>
        <v>1</v>
      </c>
      <c r="Q4807" s="11">
        <f t="shared" si="528"/>
        <v>0</v>
      </c>
      <c r="R4807" s="11">
        <f t="shared" si="529"/>
        <v>0</v>
      </c>
      <c r="S4807" s="11">
        <f t="shared" si="530"/>
        <v>0</v>
      </c>
      <c r="T4807" s="9">
        <f t="shared" si="531"/>
        <v>0</v>
      </c>
    </row>
    <row r="4808" spans="1:20" ht="15" customHeight="1" x14ac:dyDescent="0.75">
      <c r="A4808" s="10">
        <v>0</v>
      </c>
      <c r="B4808" s="11">
        <v>25100</v>
      </c>
      <c r="C4808" s="11">
        <v>143881</v>
      </c>
      <c r="D4808" s="11">
        <v>243809</v>
      </c>
      <c r="E4808" s="11">
        <v>27</v>
      </c>
      <c r="F4808" s="11">
        <v>0</v>
      </c>
      <c r="G4808" s="11">
        <v>0</v>
      </c>
      <c r="H4808" s="11">
        <v>353.99083646999998</v>
      </c>
      <c r="I4808" s="11">
        <v>1</v>
      </c>
      <c r="J4808" s="11">
        <v>18</v>
      </c>
      <c r="K4808" s="11">
        <v>39.876707029999999</v>
      </c>
      <c r="L4808" s="11" t="s">
        <v>13</v>
      </c>
      <c r="M4808" s="11" t="s">
        <v>18</v>
      </c>
      <c r="N4808" s="11">
        <f t="shared" si="525"/>
        <v>1</v>
      </c>
      <c r="O4808" s="11">
        <f t="shared" si="526"/>
        <v>0</v>
      </c>
      <c r="P4808" s="11">
        <f t="shared" si="527"/>
        <v>0</v>
      </c>
      <c r="Q4808" s="11">
        <f t="shared" si="528"/>
        <v>0</v>
      </c>
      <c r="R4808" s="11">
        <f t="shared" si="529"/>
        <v>0</v>
      </c>
      <c r="S4808" s="11">
        <f t="shared" si="530"/>
        <v>1</v>
      </c>
      <c r="T4808" s="9">
        <f t="shared" si="531"/>
        <v>353.99083646999998</v>
      </c>
    </row>
    <row r="4809" spans="1:20" ht="15" customHeight="1" x14ac:dyDescent="0.75">
      <c r="A4809" s="10">
        <v>0</v>
      </c>
      <c r="B4809" s="11">
        <v>25100</v>
      </c>
      <c r="C4809" s="11">
        <v>73398</v>
      </c>
      <c r="D4809" s="11">
        <v>115065</v>
      </c>
      <c r="E4809" s="11">
        <v>5</v>
      </c>
      <c r="F4809" s="11">
        <v>0</v>
      </c>
      <c r="G4809" s="11">
        <v>0</v>
      </c>
      <c r="H4809" s="11">
        <v>88.606337474</v>
      </c>
      <c r="I4809" s="11">
        <v>2</v>
      </c>
      <c r="J4809" s="11">
        <v>31</v>
      </c>
      <c r="K4809" s="11">
        <v>42.050244454000001</v>
      </c>
      <c r="L4809" s="11" t="s">
        <v>20</v>
      </c>
      <c r="M4809" s="11" t="s">
        <v>14</v>
      </c>
      <c r="N4809" s="11">
        <f t="shared" si="525"/>
        <v>0</v>
      </c>
      <c r="O4809" s="11">
        <f t="shared" si="526"/>
        <v>0</v>
      </c>
      <c r="P4809" s="11">
        <f t="shared" si="527"/>
        <v>1</v>
      </c>
      <c r="Q4809" s="11">
        <f t="shared" si="528"/>
        <v>0</v>
      </c>
      <c r="R4809" s="11">
        <f t="shared" si="529"/>
        <v>0</v>
      </c>
      <c r="S4809" s="11">
        <f t="shared" si="530"/>
        <v>0</v>
      </c>
      <c r="T4809" s="9">
        <f t="shared" si="531"/>
        <v>0</v>
      </c>
    </row>
    <row r="4810" spans="1:20" ht="15" customHeight="1" x14ac:dyDescent="0.75">
      <c r="A4810" s="10">
        <v>0</v>
      </c>
      <c r="B4810" s="11">
        <v>25100</v>
      </c>
      <c r="C4810" s="11">
        <v>44639</v>
      </c>
      <c r="D4810" s="11">
        <v>75412</v>
      </c>
      <c r="E4810" s="11">
        <v>22</v>
      </c>
      <c r="F4810" s="11"/>
      <c r="G4810" s="11">
        <v>1</v>
      </c>
      <c r="H4810" s="11">
        <v>284.91367043000002</v>
      </c>
      <c r="I4810" s="11">
        <v>0</v>
      </c>
      <c r="J4810" s="11">
        <v>29</v>
      </c>
      <c r="K4810" s="11">
        <v>39.518017084999997</v>
      </c>
      <c r="L4810" s="11" t="s">
        <v>20</v>
      </c>
      <c r="M4810" s="11" t="s">
        <v>14</v>
      </c>
      <c r="N4810" s="11">
        <f t="shared" si="525"/>
        <v>0</v>
      </c>
      <c r="O4810" s="11">
        <f t="shared" si="526"/>
        <v>0</v>
      </c>
      <c r="P4810" s="11">
        <f t="shared" si="527"/>
        <v>1</v>
      </c>
      <c r="Q4810" s="11">
        <f t="shared" si="528"/>
        <v>0</v>
      </c>
      <c r="R4810" s="11">
        <f t="shared" si="529"/>
        <v>0</v>
      </c>
      <c r="S4810" s="11">
        <f t="shared" si="530"/>
        <v>0</v>
      </c>
      <c r="T4810" s="9">
        <f t="shared" si="531"/>
        <v>0</v>
      </c>
    </row>
    <row r="4811" spans="1:20" ht="15" customHeight="1" x14ac:dyDescent="0.75">
      <c r="A4811" s="10">
        <v>0</v>
      </c>
      <c r="B4811" s="11">
        <v>25100</v>
      </c>
      <c r="C4811" s="11">
        <v>24205</v>
      </c>
      <c r="D4811" s="11">
        <v>54464</v>
      </c>
      <c r="E4811" s="11">
        <v>25</v>
      </c>
      <c r="F4811" s="11">
        <v>0</v>
      </c>
      <c r="G4811" s="11">
        <v>0</v>
      </c>
      <c r="H4811" s="11">
        <v>116.44076966</v>
      </c>
      <c r="I4811" s="11">
        <v>0</v>
      </c>
      <c r="J4811" s="11">
        <v>11</v>
      </c>
      <c r="K4811" s="11">
        <v>22.459369364000001</v>
      </c>
      <c r="L4811" s="11" t="s">
        <v>20</v>
      </c>
      <c r="M4811" s="11" t="s">
        <v>14</v>
      </c>
      <c r="N4811" s="11">
        <f t="shared" si="525"/>
        <v>0</v>
      </c>
      <c r="O4811" s="11">
        <f t="shared" si="526"/>
        <v>0</v>
      </c>
      <c r="P4811" s="11">
        <f t="shared" si="527"/>
        <v>1</v>
      </c>
      <c r="Q4811" s="11">
        <f t="shared" si="528"/>
        <v>0</v>
      </c>
      <c r="R4811" s="11">
        <f t="shared" si="529"/>
        <v>0</v>
      </c>
      <c r="S4811" s="11">
        <f t="shared" si="530"/>
        <v>0</v>
      </c>
      <c r="T4811" s="9">
        <f t="shared" si="531"/>
        <v>0</v>
      </c>
    </row>
    <row r="4812" spans="1:20" ht="15" customHeight="1" x14ac:dyDescent="0.75">
      <c r="A4812" s="10">
        <v>0</v>
      </c>
      <c r="B4812" s="11">
        <v>25100</v>
      </c>
      <c r="C4812" s="11">
        <v>137489</v>
      </c>
      <c r="D4812" s="11">
        <v>168216</v>
      </c>
      <c r="E4812" s="11">
        <v>7</v>
      </c>
      <c r="F4812" s="11">
        <v>1</v>
      </c>
      <c r="G4812" s="11">
        <v>0</v>
      </c>
      <c r="H4812" s="11">
        <v>211.20898093</v>
      </c>
      <c r="I4812" s="11">
        <v>1</v>
      </c>
      <c r="J4812" s="11">
        <v>20</v>
      </c>
      <c r="K4812" s="11">
        <v>34.767948844999999</v>
      </c>
      <c r="L4812" s="11" t="s">
        <v>20</v>
      </c>
      <c r="M4812" s="11" t="s">
        <v>14</v>
      </c>
      <c r="N4812" s="11">
        <f t="shared" si="525"/>
        <v>0</v>
      </c>
      <c r="O4812" s="11">
        <f t="shared" si="526"/>
        <v>0</v>
      </c>
      <c r="P4812" s="11">
        <f t="shared" si="527"/>
        <v>1</v>
      </c>
      <c r="Q4812" s="11">
        <f t="shared" si="528"/>
        <v>0</v>
      </c>
      <c r="R4812" s="11">
        <f t="shared" si="529"/>
        <v>0</v>
      </c>
      <c r="S4812" s="11">
        <f t="shared" si="530"/>
        <v>0</v>
      </c>
      <c r="T4812" s="9">
        <f t="shared" si="531"/>
        <v>0</v>
      </c>
    </row>
    <row r="4813" spans="1:20" ht="15" customHeight="1" x14ac:dyDescent="0.75">
      <c r="A4813" s="10">
        <v>0</v>
      </c>
      <c r="B4813" s="11">
        <v>25100</v>
      </c>
      <c r="C4813" s="11">
        <v>108235</v>
      </c>
      <c r="D4813" s="11">
        <v>201918</v>
      </c>
      <c r="E4813" s="11">
        <v>24</v>
      </c>
      <c r="F4813" s="11">
        <v>0</v>
      </c>
      <c r="G4813" s="11">
        <v>0</v>
      </c>
      <c r="H4813" s="11">
        <v>199.48646366</v>
      </c>
      <c r="I4813" s="11">
        <v>0</v>
      </c>
      <c r="J4813" s="11">
        <v>19</v>
      </c>
      <c r="K4813" s="11">
        <v>23.652339813000001</v>
      </c>
      <c r="L4813" s="11" t="s">
        <v>20</v>
      </c>
      <c r="M4813" s="11" t="s">
        <v>14</v>
      </c>
      <c r="N4813" s="11">
        <f t="shared" si="525"/>
        <v>0</v>
      </c>
      <c r="O4813" s="11">
        <f t="shared" si="526"/>
        <v>0</v>
      </c>
      <c r="P4813" s="11">
        <f t="shared" si="527"/>
        <v>1</v>
      </c>
      <c r="Q4813" s="11">
        <f t="shared" si="528"/>
        <v>0</v>
      </c>
      <c r="R4813" s="11">
        <f t="shared" si="529"/>
        <v>0</v>
      </c>
      <c r="S4813" s="11">
        <f t="shared" si="530"/>
        <v>0</v>
      </c>
      <c r="T4813" s="9">
        <f t="shared" si="531"/>
        <v>0</v>
      </c>
    </row>
    <row r="4814" spans="1:20" ht="15" customHeight="1" x14ac:dyDescent="0.75">
      <c r="A4814" s="10">
        <v>0</v>
      </c>
      <c r="B4814" s="11">
        <v>25200</v>
      </c>
      <c r="C4814" s="11">
        <v>94712</v>
      </c>
      <c r="D4814" s="11">
        <v>127247</v>
      </c>
      <c r="E4814" s="11">
        <v>8</v>
      </c>
      <c r="F4814" s="11">
        <v>0</v>
      </c>
      <c r="G4814" s="11">
        <v>0</v>
      </c>
      <c r="H4814" s="11">
        <v>166.82201000000001</v>
      </c>
      <c r="I4814" s="11">
        <v>0</v>
      </c>
      <c r="J4814" s="11">
        <v>30</v>
      </c>
      <c r="K4814" s="11">
        <v>39.025926423999998</v>
      </c>
      <c r="L4814" s="11" t="s">
        <v>20</v>
      </c>
      <c r="M4814" s="11" t="s">
        <v>15</v>
      </c>
      <c r="N4814" s="11">
        <f t="shared" si="525"/>
        <v>0</v>
      </c>
      <c r="O4814" s="11">
        <f t="shared" si="526"/>
        <v>0</v>
      </c>
      <c r="P4814" s="11">
        <f t="shared" si="527"/>
        <v>0</v>
      </c>
      <c r="Q4814" s="11">
        <f t="shared" si="528"/>
        <v>1</v>
      </c>
      <c r="R4814" s="11">
        <f t="shared" si="529"/>
        <v>0</v>
      </c>
      <c r="S4814" s="11">
        <f t="shared" si="530"/>
        <v>0</v>
      </c>
      <c r="T4814" s="9">
        <f t="shared" si="531"/>
        <v>0</v>
      </c>
    </row>
    <row r="4815" spans="1:20" ht="15" customHeight="1" x14ac:dyDescent="0.75">
      <c r="A4815" s="10">
        <v>0</v>
      </c>
      <c r="B4815" s="11">
        <v>25200</v>
      </c>
      <c r="C4815" s="11">
        <v>55283</v>
      </c>
      <c r="D4815" s="11">
        <v>103324</v>
      </c>
      <c r="E4815" s="11">
        <v>0</v>
      </c>
      <c r="F4815" s="11">
        <v>0</v>
      </c>
      <c r="G4815" s="11">
        <v>0</v>
      </c>
      <c r="H4815" s="11">
        <v>181.45136815999999</v>
      </c>
      <c r="I4815" s="11">
        <v>0</v>
      </c>
      <c r="J4815" s="11">
        <v>26</v>
      </c>
      <c r="K4815" s="11">
        <v>32.923860468000001</v>
      </c>
      <c r="L4815" s="11" t="s">
        <v>20</v>
      </c>
      <c r="M4815" s="11" t="s">
        <v>18</v>
      </c>
      <c r="N4815" s="11">
        <f t="shared" si="525"/>
        <v>0</v>
      </c>
      <c r="O4815" s="11">
        <f t="shared" si="526"/>
        <v>0</v>
      </c>
      <c r="P4815" s="11">
        <f t="shared" si="527"/>
        <v>0</v>
      </c>
      <c r="Q4815" s="11">
        <f t="shared" si="528"/>
        <v>0</v>
      </c>
      <c r="R4815" s="11">
        <f t="shared" si="529"/>
        <v>0</v>
      </c>
      <c r="S4815" s="11">
        <f t="shared" si="530"/>
        <v>1</v>
      </c>
      <c r="T4815" s="9">
        <f t="shared" si="531"/>
        <v>0</v>
      </c>
    </row>
    <row r="4816" spans="1:20" ht="15" customHeight="1" x14ac:dyDescent="0.75">
      <c r="A4816" s="10">
        <v>0</v>
      </c>
      <c r="B4816" s="11">
        <v>25200</v>
      </c>
      <c r="C4816" s="11">
        <v>63258</v>
      </c>
      <c r="D4816" s="11">
        <v>100392</v>
      </c>
      <c r="E4816" s="11">
        <v>0</v>
      </c>
      <c r="F4816" s="11">
        <v>0</v>
      </c>
      <c r="G4816" s="11">
        <v>0</v>
      </c>
      <c r="H4816" s="11">
        <v>194.70131583</v>
      </c>
      <c r="I4816" s="11">
        <v>0</v>
      </c>
      <c r="J4816" s="11">
        <v>25</v>
      </c>
      <c r="K4816" s="11">
        <v>35.274460982000001</v>
      </c>
      <c r="L4816" s="11" t="s">
        <v>20</v>
      </c>
      <c r="M4816" s="11" t="s">
        <v>18</v>
      </c>
      <c r="N4816" s="11">
        <f t="shared" si="525"/>
        <v>0</v>
      </c>
      <c r="O4816" s="11">
        <f t="shared" si="526"/>
        <v>0</v>
      </c>
      <c r="P4816" s="11">
        <f t="shared" si="527"/>
        <v>0</v>
      </c>
      <c r="Q4816" s="11">
        <f t="shared" si="528"/>
        <v>0</v>
      </c>
      <c r="R4816" s="11">
        <f t="shared" si="529"/>
        <v>0</v>
      </c>
      <c r="S4816" s="11">
        <f t="shared" si="530"/>
        <v>1</v>
      </c>
      <c r="T4816" s="9">
        <f t="shared" si="531"/>
        <v>0</v>
      </c>
    </row>
    <row r="4817" spans="1:20" ht="15" customHeight="1" x14ac:dyDescent="0.75">
      <c r="A4817" s="10">
        <v>0</v>
      </c>
      <c r="B4817" s="11">
        <v>25200</v>
      </c>
      <c r="C4817" s="11">
        <v>22773</v>
      </c>
      <c r="D4817" s="11">
        <v>72541</v>
      </c>
      <c r="E4817" s="11"/>
      <c r="F4817" s="11">
        <v>1</v>
      </c>
      <c r="G4817" s="11">
        <v>2</v>
      </c>
      <c r="H4817" s="11">
        <v>92.583556999999999</v>
      </c>
      <c r="I4817" s="11">
        <v>1</v>
      </c>
      <c r="J4817" s="11">
        <v>26</v>
      </c>
      <c r="K4817" s="11">
        <v>30.420914823</v>
      </c>
      <c r="L4817" s="11" t="s">
        <v>20</v>
      </c>
      <c r="M4817" s="11" t="s">
        <v>14</v>
      </c>
      <c r="N4817" s="11">
        <f t="shared" si="525"/>
        <v>0</v>
      </c>
      <c r="O4817" s="11">
        <f t="shared" si="526"/>
        <v>0</v>
      </c>
      <c r="P4817" s="11">
        <f t="shared" si="527"/>
        <v>1</v>
      </c>
      <c r="Q4817" s="11">
        <f t="shared" si="528"/>
        <v>0</v>
      </c>
      <c r="R4817" s="11">
        <f t="shared" si="529"/>
        <v>0</v>
      </c>
      <c r="S4817" s="11">
        <f t="shared" si="530"/>
        <v>0</v>
      </c>
      <c r="T4817" s="9">
        <f t="shared" si="531"/>
        <v>0</v>
      </c>
    </row>
    <row r="4818" spans="1:20" ht="15" customHeight="1" x14ac:dyDescent="0.75">
      <c r="A4818" s="10">
        <v>0</v>
      </c>
      <c r="B4818" s="11">
        <v>25200</v>
      </c>
      <c r="C4818" s="11">
        <v>51789</v>
      </c>
      <c r="D4818" s="11">
        <v>75569</v>
      </c>
      <c r="E4818" s="11">
        <v>25</v>
      </c>
      <c r="F4818" s="11"/>
      <c r="G4818" s="11">
        <v>1</v>
      </c>
      <c r="H4818" s="11">
        <v>281.9286846</v>
      </c>
      <c r="I4818" s="11">
        <v>1</v>
      </c>
      <c r="J4818" s="11">
        <v>30</v>
      </c>
      <c r="K4818" s="11">
        <v>40.874619093</v>
      </c>
      <c r="L4818" s="11" t="s">
        <v>20</v>
      </c>
      <c r="M4818" s="11" t="s">
        <v>14</v>
      </c>
      <c r="N4818" s="11">
        <f t="shared" si="525"/>
        <v>0</v>
      </c>
      <c r="O4818" s="11">
        <f t="shared" si="526"/>
        <v>0</v>
      </c>
      <c r="P4818" s="11">
        <f t="shared" si="527"/>
        <v>1</v>
      </c>
      <c r="Q4818" s="11">
        <f t="shared" si="528"/>
        <v>0</v>
      </c>
      <c r="R4818" s="11">
        <f t="shared" si="529"/>
        <v>0</v>
      </c>
      <c r="S4818" s="11">
        <f t="shared" si="530"/>
        <v>0</v>
      </c>
      <c r="T4818" s="9">
        <f t="shared" si="531"/>
        <v>0</v>
      </c>
    </row>
    <row r="4819" spans="1:20" ht="15" customHeight="1" x14ac:dyDescent="0.75">
      <c r="A4819" s="10">
        <v>0</v>
      </c>
      <c r="B4819" s="11">
        <v>25200</v>
      </c>
      <c r="C4819" s="11">
        <v>26255</v>
      </c>
      <c r="D4819" s="11">
        <v>50963</v>
      </c>
      <c r="E4819" s="11">
        <v>24</v>
      </c>
      <c r="F4819" s="11">
        <v>0</v>
      </c>
      <c r="G4819" s="11">
        <v>0</v>
      </c>
      <c r="H4819" s="11">
        <v>302.43122405000003</v>
      </c>
      <c r="I4819" s="11"/>
      <c r="J4819" s="11">
        <v>12</v>
      </c>
      <c r="K4819" s="11">
        <v>31.258328647999999</v>
      </c>
      <c r="L4819" s="11" t="s">
        <v>20</v>
      </c>
      <c r="M4819" s="11" t="s">
        <v>14</v>
      </c>
      <c r="N4819" s="11">
        <f t="shared" si="525"/>
        <v>0</v>
      </c>
      <c r="O4819" s="11">
        <f t="shared" si="526"/>
        <v>0</v>
      </c>
      <c r="P4819" s="11">
        <f t="shared" si="527"/>
        <v>1</v>
      </c>
      <c r="Q4819" s="11">
        <f t="shared" si="528"/>
        <v>0</v>
      </c>
      <c r="R4819" s="11">
        <f t="shared" si="529"/>
        <v>0</v>
      </c>
      <c r="S4819" s="11">
        <f t="shared" si="530"/>
        <v>0</v>
      </c>
      <c r="T4819" s="9">
        <f t="shared" si="531"/>
        <v>0</v>
      </c>
    </row>
    <row r="4820" spans="1:20" ht="15" customHeight="1" x14ac:dyDescent="0.75">
      <c r="A4820" s="10">
        <v>0</v>
      </c>
      <c r="B4820" s="11">
        <v>25200</v>
      </c>
      <c r="C4820" s="11">
        <v>137054</v>
      </c>
      <c r="D4820" s="11">
        <v>207511</v>
      </c>
      <c r="E4820" s="11">
        <v>4</v>
      </c>
      <c r="F4820" s="11">
        <v>0</v>
      </c>
      <c r="G4820" s="11">
        <v>0</v>
      </c>
      <c r="H4820" s="11">
        <v>188.57465948000001</v>
      </c>
      <c r="I4820" s="11">
        <v>0</v>
      </c>
      <c r="J4820" s="11">
        <v>27</v>
      </c>
      <c r="K4820" s="11">
        <v>39.963887657000001</v>
      </c>
      <c r="L4820" s="11" t="s">
        <v>13</v>
      </c>
      <c r="M4820" s="11" t="s">
        <v>18</v>
      </c>
      <c r="N4820" s="11">
        <f t="shared" si="525"/>
        <v>1</v>
      </c>
      <c r="O4820" s="11">
        <f t="shared" si="526"/>
        <v>0</v>
      </c>
      <c r="P4820" s="11">
        <f t="shared" si="527"/>
        <v>0</v>
      </c>
      <c r="Q4820" s="11">
        <f t="shared" si="528"/>
        <v>0</v>
      </c>
      <c r="R4820" s="11">
        <f t="shared" si="529"/>
        <v>0</v>
      </c>
      <c r="S4820" s="11">
        <f t="shared" si="530"/>
        <v>1</v>
      </c>
      <c r="T4820" s="9">
        <f t="shared" si="531"/>
        <v>188.57465948000001</v>
      </c>
    </row>
    <row r="4821" spans="1:20" ht="15" customHeight="1" x14ac:dyDescent="0.75">
      <c r="A4821" s="10">
        <v>0</v>
      </c>
      <c r="B4821" s="11">
        <v>25200</v>
      </c>
      <c r="C4821" s="11"/>
      <c r="D4821" s="11">
        <v>68083</v>
      </c>
      <c r="E4821" s="11">
        <v>26</v>
      </c>
      <c r="F4821" s="11">
        <v>0</v>
      </c>
      <c r="G4821" s="11">
        <v>0</v>
      </c>
      <c r="H4821" s="11">
        <v>128.42308654000001</v>
      </c>
      <c r="I4821" s="11">
        <v>0</v>
      </c>
      <c r="J4821" s="11">
        <v>8</v>
      </c>
      <c r="K4821" s="11">
        <v>21.055001140000002</v>
      </c>
      <c r="L4821" s="11" t="s">
        <v>20</v>
      </c>
      <c r="M4821" s="11" t="s">
        <v>14</v>
      </c>
      <c r="N4821" s="11">
        <f t="shared" si="525"/>
        <v>0</v>
      </c>
      <c r="O4821" s="11">
        <f t="shared" si="526"/>
        <v>0</v>
      </c>
      <c r="P4821" s="11">
        <f t="shared" si="527"/>
        <v>1</v>
      </c>
      <c r="Q4821" s="11">
        <f t="shared" si="528"/>
        <v>0</v>
      </c>
      <c r="R4821" s="11">
        <f t="shared" si="529"/>
        <v>0</v>
      </c>
      <c r="S4821" s="11">
        <f t="shared" si="530"/>
        <v>0</v>
      </c>
      <c r="T4821" s="9">
        <f t="shared" si="531"/>
        <v>0</v>
      </c>
    </row>
    <row r="4822" spans="1:20" ht="15" customHeight="1" x14ac:dyDescent="0.75">
      <c r="A4822" s="10">
        <v>0</v>
      </c>
      <c r="B4822" s="11">
        <v>25200</v>
      </c>
      <c r="C4822" s="11">
        <v>75037</v>
      </c>
      <c r="D4822" s="11">
        <v>102227</v>
      </c>
      <c r="E4822" s="11">
        <v>9</v>
      </c>
      <c r="F4822" s="11">
        <v>0</v>
      </c>
      <c r="G4822" s="11">
        <v>0</v>
      </c>
      <c r="H4822" s="11">
        <v>148.72977821000001</v>
      </c>
      <c r="I4822" s="11">
        <v>0</v>
      </c>
      <c r="J4822" s="11">
        <v>21</v>
      </c>
      <c r="K4822" s="11">
        <v>37.239696741000003</v>
      </c>
      <c r="L4822" s="11" t="s">
        <v>20</v>
      </c>
      <c r="M4822" s="11" t="s">
        <v>15</v>
      </c>
      <c r="N4822" s="11">
        <f t="shared" si="525"/>
        <v>0</v>
      </c>
      <c r="O4822" s="11">
        <f t="shared" si="526"/>
        <v>0</v>
      </c>
      <c r="P4822" s="11">
        <f t="shared" si="527"/>
        <v>0</v>
      </c>
      <c r="Q4822" s="11">
        <f t="shared" si="528"/>
        <v>1</v>
      </c>
      <c r="R4822" s="11">
        <f t="shared" si="529"/>
        <v>0</v>
      </c>
      <c r="S4822" s="11">
        <f t="shared" si="530"/>
        <v>0</v>
      </c>
      <c r="T4822" s="9">
        <f t="shared" si="531"/>
        <v>0</v>
      </c>
    </row>
    <row r="4823" spans="1:20" ht="15" customHeight="1" x14ac:dyDescent="0.75">
      <c r="A4823" s="10">
        <v>0</v>
      </c>
      <c r="B4823" s="11">
        <v>25200</v>
      </c>
      <c r="C4823" s="11">
        <v>73168</v>
      </c>
      <c r="D4823" s="11">
        <v>93608</v>
      </c>
      <c r="E4823" s="11">
        <v>9</v>
      </c>
      <c r="F4823" s="11">
        <v>0</v>
      </c>
      <c r="G4823" s="11">
        <v>0</v>
      </c>
      <c r="H4823" s="11">
        <v>151.12147952000001</v>
      </c>
      <c r="I4823" s="11">
        <v>0</v>
      </c>
      <c r="J4823" s="11">
        <v>21</v>
      </c>
      <c r="K4823" s="11">
        <v>35.590326769000001</v>
      </c>
      <c r="L4823" s="11" t="s">
        <v>20</v>
      </c>
      <c r="M4823" s="11" t="s">
        <v>15</v>
      </c>
      <c r="N4823" s="11">
        <f t="shared" si="525"/>
        <v>0</v>
      </c>
      <c r="O4823" s="11">
        <f t="shared" si="526"/>
        <v>0</v>
      </c>
      <c r="P4823" s="11">
        <f t="shared" si="527"/>
        <v>0</v>
      </c>
      <c r="Q4823" s="11">
        <f t="shared" si="528"/>
        <v>1</v>
      </c>
      <c r="R4823" s="11">
        <f t="shared" si="529"/>
        <v>0</v>
      </c>
      <c r="S4823" s="11">
        <f t="shared" si="530"/>
        <v>0</v>
      </c>
      <c r="T4823" s="9">
        <f t="shared" si="531"/>
        <v>0</v>
      </c>
    </row>
    <row r="4824" spans="1:20" ht="15" customHeight="1" x14ac:dyDescent="0.75">
      <c r="A4824" s="10">
        <v>0</v>
      </c>
      <c r="B4824" s="11">
        <v>25200</v>
      </c>
      <c r="C4824" s="11">
        <v>55823</v>
      </c>
      <c r="D4824" s="11">
        <v>90658</v>
      </c>
      <c r="E4824" s="11">
        <v>0</v>
      </c>
      <c r="F4824" s="11">
        <v>0</v>
      </c>
      <c r="G4824" s="11">
        <v>0</v>
      </c>
      <c r="H4824" s="11">
        <v>85.314143075000004</v>
      </c>
      <c r="I4824" s="11">
        <v>0</v>
      </c>
      <c r="J4824" s="11">
        <v>22</v>
      </c>
      <c r="K4824" s="11">
        <v>35.571294932999997</v>
      </c>
      <c r="L4824" s="11" t="s">
        <v>20</v>
      </c>
      <c r="M4824" s="11" t="s">
        <v>15</v>
      </c>
      <c r="N4824" s="11">
        <f t="shared" si="525"/>
        <v>0</v>
      </c>
      <c r="O4824" s="11">
        <f t="shared" si="526"/>
        <v>0</v>
      </c>
      <c r="P4824" s="11">
        <f t="shared" si="527"/>
        <v>0</v>
      </c>
      <c r="Q4824" s="11">
        <f t="shared" si="528"/>
        <v>1</v>
      </c>
      <c r="R4824" s="11">
        <f t="shared" si="529"/>
        <v>0</v>
      </c>
      <c r="S4824" s="11">
        <f t="shared" si="530"/>
        <v>0</v>
      </c>
      <c r="T4824" s="9">
        <f t="shared" si="531"/>
        <v>0</v>
      </c>
    </row>
    <row r="4825" spans="1:20" ht="15" customHeight="1" x14ac:dyDescent="0.75">
      <c r="A4825" s="10">
        <v>0</v>
      </c>
      <c r="B4825" s="11">
        <v>25200</v>
      </c>
      <c r="C4825" s="11">
        <v>69510</v>
      </c>
      <c r="D4825" s="11">
        <v>90781</v>
      </c>
      <c r="E4825" s="11">
        <v>6</v>
      </c>
      <c r="F4825" s="11">
        <v>0</v>
      </c>
      <c r="G4825" s="11">
        <v>1</v>
      </c>
      <c r="H4825" s="11">
        <v>143.83135387999999</v>
      </c>
      <c r="I4825" s="11">
        <v>4</v>
      </c>
      <c r="J4825" s="11">
        <v>25</v>
      </c>
      <c r="K4825" s="11">
        <v>35.326912600999997</v>
      </c>
      <c r="L4825" s="11" t="s">
        <v>20</v>
      </c>
      <c r="M4825" s="11" t="s">
        <v>18</v>
      </c>
      <c r="N4825" s="11">
        <f t="shared" si="525"/>
        <v>0</v>
      </c>
      <c r="O4825" s="11">
        <f t="shared" si="526"/>
        <v>0</v>
      </c>
      <c r="P4825" s="11">
        <f t="shared" si="527"/>
        <v>0</v>
      </c>
      <c r="Q4825" s="11">
        <f t="shared" si="528"/>
        <v>0</v>
      </c>
      <c r="R4825" s="11">
        <f t="shared" si="529"/>
        <v>0</v>
      </c>
      <c r="S4825" s="11">
        <f t="shared" si="530"/>
        <v>1</v>
      </c>
      <c r="T4825" s="9">
        <f t="shared" si="531"/>
        <v>0</v>
      </c>
    </row>
    <row r="4826" spans="1:20" ht="15" customHeight="1" x14ac:dyDescent="0.75">
      <c r="A4826" s="10">
        <v>0</v>
      </c>
      <c r="B4826" s="11">
        <v>25200</v>
      </c>
      <c r="C4826" s="11">
        <v>74038</v>
      </c>
      <c r="D4826" s="11">
        <v>114722</v>
      </c>
      <c r="E4826" s="11">
        <v>9</v>
      </c>
      <c r="F4826" s="11">
        <v>0</v>
      </c>
      <c r="G4826" s="11">
        <v>1</v>
      </c>
      <c r="H4826" s="11">
        <v>304.00415592000002</v>
      </c>
      <c r="I4826" s="11">
        <v>1</v>
      </c>
      <c r="J4826" s="11">
        <v>28</v>
      </c>
      <c r="K4826" s="11">
        <v>31.360727251</v>
      </c>
      <c r="L4826" s="11" t="s">
        <v>20</v>
      </c>
      <c r="M4826" s="11" t="s">
        <v>17</v>
      </c>
      <c r="N4826" s="11">
        <f t="shared" si="525"/>
        <v>0</v>
      </c>
      <c r="O4826" s="11">
        <f t="shared" si="526"/>
        <v>1</v>
      </c>
      <c r="P4826" s="11">
        <f t="shared" si="527"/>
        <v>0</v>
      </c>
      <c r="Q4826" s="11">
        <f t="shared" si="528"/>
        <v>0</v>
      </c>
      <c r="R4826" s="11">
        <f t="shared" si="529"/>
        <v>0</v>
      </c>
      <c r="S4826" s="11">
        <f t="shared" si="530"/>
        <v>0</v>
      </c>
      <c r="T4826" s="9">
        <f t="shared" si="531"/>
        <v>0</v>
      </c>
    </row>
    <row r="4827" spans="1:20" ht="15" customHeight="1" x14ac:dyDescent="0.75">
      <c r="A4827" s="10">
        <v>0</v>
      </c>
      <c r="B4827" s="11">
        <v>25300</v>
      </c>
      <c r="C4827" s="11">
        <v>60084</v>
      </c>
      <c r="D4827" s="11">
        <v>88898</v>
      </c>
      <c r="E4827" s="11">
        <v>7</v>
      </c>
      <c r="F4827" s="11">
        <v>0</v>
      </c>
      <c r="G4827" s="11">
        <v>0</v>
      </c>
      <c r="H4827" s="11">
        <v>227.08692440999999</v>
      </c>
      <c r="I4827" s="11">
        <v>0</v>
      </c>
      <c r="J4827" s="11">
        <v>19</v>
      </c>
      <c r="K4827" s="11">
        <v>36.444430994000001</v>
      </c>
      <c r="L4827" s="11" t="s">
        <v>20</v>
      </c>
      <c r="M4827" s="11" t="s">
        <v>14</v>
      </c>
      <c r="N4827" s="11">
        <f t="shared" si="525"/>
        <v>0</v>
      </c>
      <c r="O4827" s="11">
        <f t="shared" si="526"/>
        <v>0</v>
      </c>
      <c r="P4827" s="11">
        <f t="shared" si="527"/>
        <v>1</v>
      </c>
      <c r="Q4827" s="11">
        <f t="shared" si="528"/>
        <v>0</v>
      </c>
      <c r="R4827" s="11">
        <f t="shared" si="529"/>
        <v>0</v>
      </c>
      <c r="S4827" s="11">
        <f t="shared" si="530"/>
        <v>0</v>
      </c>
      <c r="T4827" s="9">
        <f t="shared" si="531"/>
        <v>0</v>
      </c>
    </row>
    <row r="4828" spans="1:20" ht="15" customHeight="1" x14ac:dyDescent="0.75">
      <c r="A4828" s="10">
        <v>0</v>
      </c>
      <c r="B4828" s="11">
        <v>25300</v>
      </c>
      <c r="C4828" s="11">
        <v>137813</v>
      </c>
      <c r="D4828" s="11">
        <v>214014</v>
      </c>
      <c r="E4828" s="11">
        <v>5</v>
      </c>
      <c r="F4828" s="11">
        <v>0</v>
      </c>
      <c r="G4828" s="11">
        <v>0</v>
      </c>
      <c r="H4828" s="11">
        <v>187.19250991000001</v>
      </c>
      <c r="I4828" s="11">
        <v>0</v>
      </c>
      <c r="J4828" s="11">
        <v>27</v>
      </c>
      <c r="K4828" s="11">
        <v>38.656846663000003</v>
      </c>
      <c r="L4828" s="11" t="s">
        <v>13</v>
      </c>
      <c r="M4828" s="11" t="s">
        <v>18</v>
      </c>
      <c r="N4828" s="11">
        <f t="shared" si="525"/>
        <v>1</v>
      </c>
      <c r="O4828" s="11">
        <f t="shared" si="526"/>
        <v>0</v>
      </c>
      <c r="P4828" s="11">
        <f t="shared" si="527"/>
        <v>0</v>
      </c>
      <c r="Q4828" s="11">
        <f t="shared" si="528"/>
        <v>0</v>
      </c>
      <c r="R4828" s="11">
        <f t="shared" si="529"/>
        <v>0</v>
      </c>
      <c r="S4828" s="11">
        <f t="shared" si="530"/>
        <v>1</v>
      </c>
      <c r="T4828" s="9">
        <f t="shared" si="531"/>
        <v>187.19250991000001</v>
      </c>
    </row>
    <row r="4829" spans="1:20" ht="15" customHeight="1" x14ac:dyDescent="0.75">
      <c r="A4829" s="10">
        <v>0</v>
      </c>
      <c r="B4829" s="11">
        <v>25300</v>
      </c>
      <c r="C4829" s="11">
        <v>139427</v>
      </c>
      <c r="D4829" s="11">
        <v>245988</v>
      </c>
      <c r="E4829" s="11">
        <v>28</v>
      </c>
      <c r="F4829" s="11">
        <v>0</v>
      </c>
      <c r="G4829" s="11">
        <v>0</v>
      </c>
      <c r="H4829" s="11">
        <v>366.11015141000001</v>
      </c>
      <c r="I4829" s="11">
        <v>1</v>
      </c>
      <c r="J4829" s="11">
        <v>18</v>
      </c>
      <c r="K4829" s="11">
        <v>36.278444149999999</v>
      </c>
      <c r="L4829" s="11" t="s">
        <v>13</v>
      </c>
      <c r="M4829" s="11" t="s">
        <v>18</v>
      </c>
      <c r="N4829" s="11">
        <f t="shared" si="525"/>
        <v>1</v>
      </c>
      <c r="O4829" s="11">
        <f t="shared" si="526"/>
        <v>0</v>
      </c>
      <c r="P4829" s="11">
        <f t="shared" si="527"/>
        <v>0</v>
      </c>
      <c r="Q4829" s="11">
        <f t="shared" si="528"/>
        <v>0</v>
      </c>
      <c r="R4829" s="11">
        <f t="shared" si="529"/>
        <v>0</v>
      </c>
      <c r="S4829" s="11">
        <f t="shared" si="530"/>
        <v>1</v>
      </c>
      <c r="T4829" s="9">
        <f t="shared" si="531"/>
        <v>366.11015141000001</v>
      </c>
    </row>
    <row r="4830" spans="1:20" ht="15" customHeight="1" x14ac:dyDescent="0.75">
      <c r="A4830" s="10">
        <v>0</v>
      </c>
      <c r="B4830" s="11">
        <v>25300</v>
      </c>
      <c r="C4830" s="11">
        <v>115226</v>
      </c>
      <c r="D4830" s="11">
        <v>153900</v>
      </c>
      <c r="E4830" s="11">
        <v>6</v>
      </c>
      <c r="F4830" s="11"/>
      <c r="G4830" s="11"/>
      <c r="H4830" s="11">
        <v>303.01408345999999</v>
      </c>
      <c r="I4830" s="11">
        <v>2</v>
      </c>
      <c r="J4830" s="11">
        <v>36</v>
      </c>
      <c r="K4830" s="11">
        <v>41.715110686000003</v>
      </c>
      <c r="L4830" s="11" t="s">
        <v>20</v>
      </c>
      <c r="M4830" s="11" t="s">
        <v>15</v>
      </c>
      <c r="N4830" s="11">
        <f t="shared" si="525"/>
        <v>0</v>
      </c>
      <c r="O4830" s="11">
        <f t="shared" si="526"/>
        <v>0</v>
      </c>
      <c r="P4830" s="11">
        <f t="shared" si="527"/>
        <v>0</v>
      </c>
      <c r="Q4830" s="11">
        <f t="shared" si="528"/>
        <v>1</v>
      </c>
      <c r="R4830" s="11">
        <f t="shared" si="529"/>
        <v>0</v>
      </c>
      <c r="S4830" s="11">
        <f t="shared" si="530"/>
        <v>0</v>
      </c>
      <c r="T4830" s="9">
        <f t="shared" si="531"/>
        <v>0</v>
      </c>
    </row>
    <row r="4831" spans="1:20" ht="15" customHeight="1" x14ac:dyDescent="0.75">
      <c r="A4831" s="10">
        <v>0</v>
      </c>
      <c r="B4831" s="11">
        <v>25300</v>
      </c>
      <c r="C4831" s="11">
        <v>118744</v>
      </c>
      <c r="D4831" s="11">
        <v>153552</v>
      </c>
      <c r="E4831" s="11">
        <v>5</v>
      </c>
      <c r="F4831" s="11"/>
      <c r="G4831" s="11"/>
      <c r="H4831" s="11">
        <v>307.87619897000002</v>
      </c>
      <c r="I4831" s="11">
        <v>1</v>
      </c>
      <c r="J4831" s="11">
        <v>35</v>
      </c>
      <c r="K4831" s="11">
        <v>43.469263374000001</v>
      </c>
      <c r="L4831" s="11" t="s">
        <v>20</v>
      </c>
      <c r="M4831" s="11" t="s">
        <v>15</v>
      </c>
      <c r="N4831" s="11">
        <f t="shared" si="525"/>
        <v>0</v>
      </c>
      <c r="O4831" s="11">
        <f t="shared" si="526"/>
        <v>0</v>
      </c>
      <c r="P4831" s="11">
        <f t="shared" si="527"/>
        <v>0</v>
      </c>
      <c r="Q4831" s="11">
        <f t="shared" si="528"/>
        <v>1</v>
      </c>
      <c r="R4831" s="11">
        <f t="shared" si="529"/>
        <v>0</v>
      </c>
      <c r="S4831" s="11">
        <f t="shared" si="530"/>
        <v>0</v>
      </c>
      <c r="T4831" s="9">
        <f t="shared" si="531"/>
        <v>0</v>
      </c>
    </row>
    <row r="4832" spans="1:20" ht="15" customHeight="1" x14ac:dyDescent="0.75">
      <c r="A4832" s="10">
        <v>0</v>
      </c>
      <c r="B4832" s="11">
        <v>25300</v>
      </c>
      <c r="C4832" s="11"/>
      <c r="D4832" s="11">
        <v>33975</v>
      </c>
      <c r="E4832" s="11">
        <v>23</v>
      </c>
      <c r="F4832" s="11">
        <v>0</v>
      </c>
      <c r="G4832" s="11">
        <v>0</v>
      </c>
      <c r="H4832" s="11">
        <v>79.163259538000005</v>
      </c>
      <c r="I4832" s="11">
        <v>2</v>
      </c>
      <c r="J4832" s="11">
        <v>14</v>
      </c>
      <c r="K4832" s="11">
        <v>27.179225539000001</v>
      </c>
      <c r="L4832" s="11" t="s">
        <v>13</v>
      </c>
      <c r="M4832" s="11" t="s">
        <v>14</v>
      </c>
      <c r="N4832" s="11">
        <f t="shared" si="525"/>
        <v>1</v>
      </c>
      <c r="O4832" s="11">
        <f t="shared" si="526"/>
        <v>0</v>
      </c>
      <c r="P4832" s="11">
        <f t="shared" si="527"/>
        <v>1</v>
      </c>
      <c r="Q4832" s="11">
        <f t="shared" si="528"/>
        <v>0</v>
      </c>
      <c r="R4832" s="11">
        <f t="shared" si="529"/>
        <v>0</v>
      </c>
      <c r="S4832" s="11">
        <f t="shared" si="530"/>
        <v>0</v>
      </c>
      <c r="T4832" s="9">
        <f t="shared" si="531"/>
        <v>79.163259538000005</v>
      </c>
    </row>
    <row r="4833" spans="1:20" ht="15" customHeight="1" x14ac:dyDescent="0.75">
      <c r="A4833" s="10">
        <v>0</v>
      </c>
      <c r="B4833" s="11">
        <v>25300</v>
      </c>
      <c r="C4833" s="11">
        <v>22361</v>
      </c>
      <c r="D4833" s="11">
        <v>50688</v>
      </c>
      <c r="E4833" s="11">
        <v>24</v>
      </c>
      <c r="F4833" s="11">
        <v>0</v>
      </c>
      <c r="G4833" s="11">
        <v>0</v>
      </c>
      <c r="H4833" s="11">
        <v>125.40746401</v>
      </c>
      <c r="I4833" s="11">
        <v>0</v>
      </c>
      <c r="J4833" s="11">
        <v>11</v>
      </c>
      <c r="K4833" s="11">
        <v>25.181498839</v>
      </c>
      <c r="L4833" s="11" t="s">
        <v>20</v>
      </c>
      <c r="M4833" s="11" t="s">
        <v>14</v>
      </c>
      <c r="N4833" s="11">
        <f t="shared" si="525"/>
        <v>0</v>
      </c>
      <c r="O4833" s="11">
        <f t="shared" si="526"/>
        <v>0</v>
      </c>
      <c r="P4833" s="11">
        <f t="shared" si="527"/>
        <v>1</v>
      </c>
      <c r="Q4833" s="11">
        <f t="shared" si="528"/>
        <v>0</v>
      </c>
      <c r="R4833" s="11">
        <f t="shared" si="529"/>
        <v>0</v>
      </c>
      <c r="S4833" s="11">
        <f t="shared" si="530"/>
        <v>0</v>
      </c>
      <c r="T4833" s="9">
        <f t="shared" si="531"/>
        <v>0</v>
      </c>
    </row>
    <row r="4834" spans="1:20" ht="15" customHeight="1" x14ac:dyDescent="0.75">
      <c r="A4834" s="10">
        <v>0</v>
      </c>
      <c r="B4834" s="11">
        <v>25300</v>
      </c>
      <c r="C4834" s="11">
        <v>122933</v>
      </c>
      <c r="D4834" s="11">
        <v>157009</v>
      </c>
      <c r="E4834" s="11">
        <v>3</v>
      </c>
      <c r="F4834" s="11">
        <v>0</v>
      </c>
      <c r="G4834" s="11">
        <v>0</v>
      </c>
      <c r="H4834" s="11">
        <v>280.57384453999998</v>
      </c>
      <c r="I4834" s="11">
        <v>0</v>
      </c>
      <c r="J4834" s="11">
        <v>24</v>
      </c>
      <c r="K4834" s="11">
        <v>38.740801417</v>
      </c>
      <c r="L4834" s="11" t="s">
        <v>20</v>
      </c>
      <c r="M4834" s="11" t="s">
        <v>17</v>
      </c>
      <c r="N4834" s="11">
        <f t="shared" si="525"/>
        <v>0</v>
      </c>
      <c r="O4834" s="11">
        <f t="shared" si="526"/>
        <v>1</v>
      </c>
      <c r="P4834" s="11">
        <f t="shared" si="527"/>
        <v>0</v>
      </c>
      <c r="Q4834" s="11">
        <f t="shared" si="528"/>
        <v>0</v>
      </c>
      <c r="R4834" s="11">
        <f t="shared" si="529"/>
        <v>0</v>
      </c>
      <c r="S4834" s="11">
        <f t="shared" si="530"/>
        <v>0</v>
      </c>
      <c r="T4834" s="9">
        <f t="shared" si="531"/>
        <v>0</v>
      </c>
    </row>
    <row r="4835" spans="1:20" ht="15" customHeight="1" x14ac:dyDescent="0.75">
      <c r="A4835" s="10">
        <v>0</v>
      </c>
      <c r="B4835" s="11">
        <v>25300</v>
      </c>
      <c r="C4835" s="11">
        <v>51261</v>
      </c>
      <c r="D4835" s="11">
        <v>87025</v>
      </c>
      <c r="E4835" s="11">
        <v>4</v>
      </c>
      <c r="F4835" s="11">
        <v>0</v>
      </c>
      <c r="G4835" s="11">
        <v>0</v>
      </c>
      <c r="H4835" s="11">
        <v>249.83618476000001</v>
      </c>
      <c r="I4835" s="11">
        <v>2</v>
      </c>
      <c r="J4835" s="11">
        <v>25</v>
      </c>
      <c r="K4835" s="11">
        <v>31.658786411000001</v>
      </c>
      <c r="L4835" s="11" t="s">
        <v>20</v>
      </c>
      <c r="M4835" s="11" t="s">
        <v>17</v>
      </c>
      <c r="N4835" s="11">
        <f t="shared" si="525"/>
        <v>0</v>
      </c>
      <c r="O4835" s="11">
        <f t="shared" si="526"/>
        <v>1</v>
      </c>
      <c r="P4835" s="11">
        <f t="shared" si="527"/>
        <v>0</v>
      </c>
      <c r="Q4835" s="11">
        <f t="shared" si="528"/>
        <v>0</v>
      </c>
      <c r="R4835" s="11">
        <f t="shared" si="529"/>
        <v>0</v>
      </c>
      <c r="S4835" s="11">
        <f t="shared" si="530"/>
        <v>0</v>
      </c>
      <c r="T4835" s="9">
        <f t="shared" si="531"/>
        <v>0</v>
      </c>
    </row>
    <row r="4836" spans="1:20" ht="15" customHeight="1" x14ac:dyDescent="0.75">
      <c r="A4836" s="10">
        <v>0</v>
      </c>
      <c r="B4836" s="11">
        <v>25300</v>
      </c>
      <c r="C4836" s="11">
        <v>56393</v>
      </c>
      <c r="D4836" s="11">
        <v>86612</v>
      </c>
      <c r="E4836" s="11">
        <v>6</v>
      </c>
      <c r="F4836" s="11">
        <v>0</v>
      </c>
      <c r="G4836" s="11">
        <v>0</v>
      </c>
      <c r="H4836" s="11">
        <v>258.14736865999998</v>
      </c>
      <c r="I4836" s="11">
        <v>1</v>
      </c>
      <c r="J4836" s="11">
        <v>25</v>
      </c>
      <c r="K4836" s="11">
        <v>33.193875534</v>
      </c>
      <c r="L4836" s="11" t="s">
        <v>20</v>
      </c>
      <c r="M4836" s="11" t="s">
        <v>17</v>
      </c>
      <c r="N4836" s="11">
        <f t="shared" si="525"/>
        <v>0</v>
      </c>
      <c r="O4836" s="11">
        <f t="shared" si="526"/>
        <v>1</v>
      </c>
      <c r="P4836" s="11">
        <f t="shared" si="527"/>
        <v>0</v>
      </c>
      <c r="Q4836" s="11">
        <f t="shared" si="528"/>
        <v>0</v>
      </c>
      <c r="R4836" s="11">
        <f t="shared" si="529"/>
        <v>0</v>
      </c>
      <c r="S4836" s="11">
        <f t="shared" si="530"/>
        <v>0</v>
      </c>
      <c r="T4836" s="9">
        <f t="shared" si="531"/>
        <v>0</v>
      </c>
    </row>
    <row r="4837" spans="1:20" ht="15" customHeight="1" x14ac:dyDescent="0.75">
      <c r="A4837" s="10">
        <v>0</v>
      </c>
      <c r="B4837" s="11">
        <v>25300</v>
      </c>
      <c r="C4837" s="11">
        <v>46780</v>
      </c>
      <c r="D4837" s="11">
        <v>62536</v>
      </c>
      <c r="E4837" s="11">
        <v>18</v>
      </c>
      <c r="F4837" s="11">
        <v>0</v>
      </c>
      <c r="G4837" s="11">
        <v>0</v>
      </c>
      <c r="H4837" s="11">
        <v>189.13668831000001</v>
      </c>
      <c r="I4837" s="11">
        <v>0</v>
      </c>
      <c r="J4837" s="11">
        <v>22</v>
      </c>
      <c r="K4837" s="11">
        <v>30.746724365999999</v>
      </c>
      <c r="L4837" s="11" t="s">
        <v>20</v>
      </c>
      <c r="M4837" s="11" t="s">
        <v>15</v>
      </c>
      <c r="N4837" s="11">
        <f t="shared" si="525"/>
        <v>0</v>
      </c>
      <c r="O4837" s="11">
        <f t="shared" si="526"/>
        <v>0</v>
      </c>
      <c r="P4837" s="11">
        <f t="shared" si="527"/>
        <v>0</v>
      </c>
      <c r="Q4837" s="11">
        <f t="shared" si="528"/>
        <v>1</v>
      </c>
      <c r="R4837" s="11">
        <f t="shared" si="529"/>
        <v>0</v>
      </c>
      <c r="S4837" s="11">
        <f t="shared" si="530"/>
        <v>0</v>
      </c>
      <c r="T4837" s="9">
        <f t="shared" si="531"/>
        <v>0</v>
      </c>
    </row>
    <row r="4838" spans="1:20" ht="15" customHeight="1" x14ac:dyDescent="0.75">
      <c r="A4838" s="10">
        <v>0</v>
      </c>
      <c r="B4838" s="11">
        <v>25300</v>
      </c>
      <c r="C4838" s="11">
        <v>62540</v>
      </c>
      <c r="D4838" s="11">
        <v>101165</v>
      </c>
      <c r="E4838" s="11">
        <v>0</v>
      </c>
      <c r="F4838" s="11">
        <v>0</v>
      </c>
      <c r="G4838" s="11">
        <v>0</v>
      </c>
      <c r="H4838" s="11">
        <v>195.45133124</v>
      </c>
      <c r="I4838" s="11">
        <v>0</v>
      </c>
      <c r="J4838" s="11">
        <v>25</v>
      </c>
      <c r="K4838" s="11">
        <v>35.200864504999998</v>
      </c>
      <c r="L4838" s="11" t="s">
        <v>20</v>
      </c>
      <c r="M4838" s="11" t="s">
        <v>18</v>
      </c>
      <c r="N4838" s="11">
        <f t="shared" si="525"/>
        <v>0</v>
      </c>
      <c r="O4838" s="11">
        <f t="shared" si="526"/>
        <v>0</v>
      </c>
      <c r="P4838" s="11">
        <f t="shared" si="527"/>
        <v>0</v>
      </c>
      <c r="Q4838" s="11">
        <f t="shared" si="528"/>
        <v>0</v>
      </c>
      <c r="R4838" s="11">
        <f t="shared" si="529"/>
        <v>0</v>
      </c>
      <c r="S4838" s="11">
        <f t="shared" si="530"/>
        <v>1</v>
      </c>
      <c r="T4838" s="9">
        <f t="shared" si="531"/>
        <v>0</v>
      </c>
    </row>
    <row r="4839" spans="1:20" ht="15" customHeight="1" x14ac:dyDescent="0.75">
      <c r="A4839" s="10">
        <v>1</v>
      </c>
      <c r="B4839" s="11">
        <v>25400</v>
      </c>
      <c r="C4839" s="11">
        <v>136322</v>
      </c>
      <c r="D4839" s="11"/>
      <c r="E4839" s="11">
        <v>2</v>
      </c>
      <c r="F4839" s="11">
        <v>0</v>
      </c>
      <c r="G4839" s="11">
        <v>5</v>
      </c>
      <c r="H4839" s="11">
        <v>303.73793473000001</v>
      </c>
      <c r="I4839" s="11">
        <v>1</v>
      </c>
      <c r="J4839" s="11">
        <v>27</v>
      </c>
      <c r="K4839" s="11">
        <v>16.644674498000001</v>
      </c>
      <c r="L4839" s="11" t="s">
        <v>20</v>
      </c>
      <c r="M4839" s="11" t="s">
        <v>18</v>
      </c>
      <c r="N4839" s="11">
        <f t="shared" si="525"/>
        <v>0</v>
      </c>
      <c r="O4839" s="11">
        <f t="shared" si="526"/>
        <v>0</v>
      </c>
      <c r="P4839" s="11">
        <f t="shared" si="527"/>
        <v>0</v>
      </c>
      <c r="Q4839" s="11">
        <f t="shared" si="528"/>
        <v>0</v>
      </c>
      <c r="R4839" s="11">
        <f t="shared" si="529"/>
        <v>0</v>
      </c>
      <c r="S4839" s="11">
        <f t="shared" si="530"/>
        <v>1</v>
      </c>
      <c r="T4839" s="9">
        <f t="shared" si="531"/>
        <v>0</v>
      </c>
    </row>
    <row r="4840" spans="1:20" ht="15" customHeight="1" x14ac:dyDescent="0.75">
      <c r="A4840" s="10">
        <v>0</v>
      </c>
      <c r="B4840" s="11">
        <v>25400</v>
      </c>
      <c r="C4840" s="11">
        <v>76194</v>
      </c>
      <c r="D4840" s="11">
        <v>98188</v>
      </c>
      <c r="E4840" s="11">
        <v>0</v>
      </c>
      <c r="F4840" s="11"/>
      <c r="G4840" s="11"/>
      <c r="H4840" s="11">
        <v>245.26785330999999</v>
      </c>
      <c r="I4840" s="11">
        <v>5</v>
      </c>
      <c r="J4840" s="11">
        <v>23</v>
      </c>
      <c r="K4840" s="11">
        <v>42.138106434000001</v>
      </c>
      <c r="L4840" s="11" t="s">
        <v>20</v>
      </c>
      <c r="M4840" s="11" t="s">
        <v>17</v>
      </c>
      <c r="N4840" s="11">
        <f t="shared" si="525"/>
        <v>0</v>
      </c>
      <c r="O4840" s="11">
        <f t="shared" si="526"/>
        <v>1</v>
      </c>
      <c r="P4840" s="11">
        <f t="shared" si="527"/>
        <v>0</v>
      </c>
      <c r="Q4840" s="11">
        <f t="shared" si="528"/>
        <v>0</v>
      </c>
      <c r="R4840" s="11">
        <f t="shared" si="529"/>
        <v>0</v>
      </c>
      <c r="S4840" s="11">
        <f t="shared" si="530"/>
        <v>0</v>
      </c>
      <c r="T4840" s="9">
        <f t="shared" si="531"/>
        <v>0</v>
      </c>
    </row>
    <row r="4841" spans="1:20" ht="15" customHeight="1" x14ac:dyDescent="0.75">
      <c r="A4841" s="10">
        <v>1</v>
      </c>
      <c r="B4841" s="11">
        <v>25400</v>
      </c>
      <c r="C4841" s="11">
        <v>107343</v>
      </c>
      <c r="D4841" s="11">
        <v>192642</v>
      </c>
      <c r="E4841" s="11">
        <v>1</v>
      </c>
      <c r="F4841" s="11">
        <v>0</v>
      </c>
      <c r="G4841" s="11">
        <v>10</v>
      </c>
      <c r="H4841" s="11">
        <v>192.6716931</v>
      </c>
      <c r="I4841" s="11">
        <v>1</v>
      </c>
      <c r="J4841" s="11">
        <v>14</v>
      </c>
      <c r="K4841" s="11">
        <v>35.759760239000002</v>
      </c>
      <c r="L4841" s="11" t="s">
        <v>20</v>
      </c>
      <c r="M4841" s="11" t="s">
        <v>14</v>
      </c>
      <c r="N4841" s="11">
        <f t="shared" si="525"/>
        <v>0</v>
      </c>
      <c r="O4841" s="11">
        <f t="shared" si="526"/>
        <v>0</v>
      </c>
      <c r="P4841" s="11">
        <f t="shared" si="527"/>
        <v>1</v>
      </c>
      <c r="Q4841" s="11">
        <f t="shared" si="528"/>
        <v>0</v>
      </c>
      <c r="R4841" s="11">
        <f t="shared" si="529"/>
        <v>0</v>
      </c>
      <c r="S4841" s="11">
        <f t="shared" si="530"/>
        <v>0</v>
      </c>
      <c r="T4841" s="9">
        <f t="shared" si="531"/>
        <v>0</v>
      </c>
    </row>
    <row r="4842" spans="1:20" ht="15" customHeight="1" x14ac:dyDescent="0.75">
      <c r="A4842" s="10">
        <v>0</v>
      </c>
      <c r="B4842" s="11">
        <v>25400</v>
      </c>
      <c r="C4842" s="11">
        <v>61907</v>
      </c>
      <c r="D4842" s="11">
        <v>87133</v>
      </c>
      <c r="E4842" s="11">
        <v>0</v>
      </c>
      <c r="F4842" s="11">
        <v>0</v>
      </c>
      <c r="G4842" s="11">
        <v>1</v>
      </c>
      <c r="H4842" s="11">
        <v>81.492119410000001</v>
      </c>
      <c r="I4842" s="11">
        <v>0</v>
      </c>
      <c r="J4842" s="11">
        <v>22</v>
      </c>
      <c r="K4842" s="11">
        <v>34.364698310000001</v>
      </c>
      <c r="L4842" s="11" t="s">
        <v>20</v>
      </c>
      <c r="M4842" s="11" t="s">
        <v>15</v>
      </c>
      <c r="N4842" s="11">
        <f t="shared" si="525"/>
        <v>0</v>
      </c>
      <c r="O4842" s="11">
        <f t="shared" si="526"/>
        <v>0</v>
      </c>
      <c r="P4842" s="11">
        <f t="shared" si="527"/>
        <v>0</v>
      </c>
      <c r="Q4842" s="11">
        <f t="shared" si="528"/>
        <v>1</v>
      </c>
      <c r="R4842" s="11">
        <f t="shared" si="529"/>
        <v>0</v>
      </c>
      <c r="S4842" s="11">
        <f t="shared" si="530"/>
        <v>0</v>
      </c>
      <c r="T4842" s="9">
        <f t="shared" si="531"/>
        <v>0</v>
      </c>
    </row>
    <row r="4843" spans="1:20" ht="15" customHeight="1" x14ac:dyDescent="0.75">
      <c r="A4843" s="10">
        <v>0</v>
      </c>
      <c r="B4843" s="11">
        <v>25400</v>
      </c>
      <c r="C4843" s="11">
        <v>149364</v>
      </c>
      <c r="D4843" s="11">
        <v>210724</v>
      </c>
      <c r="E4843" s="11">
        <v>10</v>
      </c>
      <c r="F4843" s="11">
        <v>0</v>
      </c>
      <c r="G4843" s="11">
        <v>0</v>
      </c>
      <c r="H4843" s="11">
        <v>266.50672408999998</v>
      </c>
      <c r="I4843" s="11">
        <v>1</v>
      </c>
      <c r="J4843" s="11">
        <v>34</v>
      </c>
      <c r="K4843" s="11">
        <v>41.617983033999998</v>
      </c>
      <c r="L4843" s="11" t="s">
        <v>13</v>
      </c>
      <c r="M4843" s="11" t="s">
        <v>14</v>
      </c>
      <c r="N4843" s="11">
        <f t="shared" si="525"/>
        <v>1</v>
      </c>
      <c r="O4843" s="11">
        <f t="shared" si="526"/>
        <v>0</v>
      </c>
      <c r="P4843" s="11">
        <f t="shared" si="527"/>
        <v>1</v>
      </c>
      <c r="Q4843" s="11">
        <f t="shared" si="528"/>
        <v>0</v>
      </c>
      <c r="R4843" s="11">
        <f t="shared" si="529"/>
        <v>0</v>
      </c>
      <c r="S4843" s="11">
        <f t="shared" si="530"/>
        <v>0</v>
      </c>
      <c r="T4843" s="9">
        <f t="shared" si="531"/>
        <v>266.50672408999998</v>
      </c>
    </row>
    <row r="4844" spans="1:20" ht="15" customHeight="1" x14ac:dyDescent="0.75">
      <c r="A4844" s="10">
        <v>0</v>
      </c>
      <c r="B4844" s="11">
        <v>25400</v>
      </c>
      <c r="C4844" s="11">
        <v>82553</v>
      </c>
      <c r="D4844" s="11">
        <v>107422</v>
      </c>
      <c r="E4844" s="11">
        <v>9</v>
      </c>
      <c r="F4844" s="11">
        <v>1</v>
      </c>
      <c r="G4844" s="11">
        <v>0</v>
      </c>
      <c r="H4844" s="11">
        <v>305.75970536</v>
      </c>
      <c r="I4844" s="11">
        <v>2</v>
      </c>
      <c r="J4844" s="11">
        <v>29</v>
      </c>
      <c r="K4844" s="11">
        <v>32.721678439999998</v>
      </c>
      <c r="L4844" s="11" t="s">
        <v>20</v>
      </c>
      <c r="M4844" s="11" t="s">
        <v>17</v>
      </c>
      <c r="N4844" s="11">
        <f t="shared" si="525"/>
        <v>0</v>
      </c>
      <c r="O4844" s="11">
        <f t="shared" si="526"/>
        <v>1</v>
      </c>
      <c r="P4844" s="11">
        <f t="shared" si="527"/>
        <v>0</v>
      </c>
      <c r="Q4844" s="11">
        <f t="shared" si="528"/>
        <v>0</v>
      </c>
      <c r="R4844" s="11">
        <f t="shared" si="529"/>
        <v>0</v>
      </c>
      <c r="S4844" s="11">
        <f t="shared" si="530"/>
        <v>0</v>
      </c>
      <c r="T4844" s="9">
        <f t="shared" si="531"/>
        <v>0</v>
      </c>
    </row>
    <row r="4845" spans="1:20" ht="15" customHeight="1" x14ac:dyDescent="0.75">
      <c r="A4845" s="10">
        <v>0</v>
      </c>
      <c r="B4845" s="11">
        <v>25400</v>
      </c>
      <c r="C4845" s="11">
        <v>44800</v>
      </c>
      <c r="D4845" s="11">
        <v>78000</v>
      </c>
      <c r="E4845" s="11">
        <v>21</v>
      </c>
      <c r="F4845" s="11">
        <v>0</v>
      </c>
      <c r="G4845" s="11">
        <v>0</v>
      </c>
      <c r="H4845" s="11">
        <v>211.03333333</v>
      </c>
      <c r="I4845" s="11">
        <v>1</v>
      </c>
      <c r="J4845" s="11">
        <v>27</v>
      </c>
      <c r="K4845" s="11"/>
      <c r="L4845" s="11" t="s">
        <v>20</v>
      </c>
      <c r="M4845" s="11" t="s">
        <v>14</v>
      </c>
      <c r="N4845" s="11">
        <f t="shared" si="525"/>
        <v>0</v>
      </c>
      <c r="O4845" s="11">
        <f t="shared" si="526"/>
        <v>0</v>
      </c>
      <c r="P4845" s="11">
        <f t="shared" si="527"/>
        <v>1</v>
      </c>
      <c r="Q4845" s="11">
        <f t="shared" si="528"/>
        <v>0</v>
      </c>
      <c r="R4845" s="11">
        <f t="shared" si="529"/>
        <v>0</v>
      </c>
      <c r="S4845" s="11">
        <f t="shared" si="530"/>
        <v>0</v>
      </c>
      <c r="T4845" s="9">
        <f t="shared" si="531"/>
        <v>0</v>
      </c>
    </row>
    <row r="4846" spans="1:20" ht="15" customHeight="1" x14ac:dyDescent="0.75">
      <c r="A4846" s="10">
        <v>0</v>
      </c>
      <c r="B4846" s="11">
        <v>25400</v>
      </c>
      <c r="C4846" s="11">
        <v>158111</v>
      </c>
      <c r="D4846" s="11">
        <v>209649</v>
      </c>
      <c r="E4846" s="11">
        <v>10</v>
      </c>
      <c r="F4846" s="11">
        <v>0</v>
      </c>
      <c r="G4846" s="11">
        <v>0</v>
      </c>
      <c r="H4846" s="11">
        <v>254.33618951</v>
      </c>
      <c r="I4846" s="11">
        <v>1</v>
      </c>
      <c r="J4846" s="11">
        <v>34</v>
      </c>
      <c r="K4846" s="11">
        <v>43.136770157000001</v>
      </c>
      <c r="L4846" s="11" t="s">
        <v>13</v>
      </c>
      <c r="M4846" s="11" t="s">
        <v>14</v>
      </c>
      <c r="N4846" s="11">
        <f t="shared" si="525"/>
        <v>1</v>
      </c>
      <c r="O4846" s="11">
        <f t="shared" si="526"/>
        <v>0</v>
      </c>
      <c r="P4846" s="11">
        <f t="shared" si="527"/>
        <v>1</v>
      </c>
      <c r="Q4846" s="11">
        <f t="shared" si="528"/>
        <v>0</v>
      </c>
      <c r="R4846" s="11">
        <f t="shared" si="529"/>
        <v>0</v>
      </c>
      <c r="S4846" s="11">
        <f t="shared" si="530"/>
        <v>0</v>
      </c>
      <c r="T4846" s="9">
        <f t="shared" si="531"/>
        <v>254.33618951</v>
      </c>
    </row>
    <row r="4847" spans="1:20" ht="15" customHeight="1" x14ac:dyDescent="0.75">
      <c r="A4847" s="10">
        <v>1</v>
      </c>
      <c r="B4847" s="11">
        <v>25400</v>
      </c>
      <c r="C4847" s="11">
        <v>83943</v>
      </c>
      <c r="D4847" s="11">
        <v>129189</v>
      </c>
      <c r="E4847" s="11"/>
      <c r="F4847" s="11">
        <v>1</v>
      </c>
      <c r="G4847" s="11">
        <v>1</v>
      </c>
      <c r="H4847" s="11">
        <v>5.2433410438000001</v>
      </c>
      <c r="I4847" s="11"/>
      <c r="J4847" s="11">
        <v>41</v>
      </c>
      <c r="K4847" s="11">
        <v>42.933557309999998</v>
      </c>
      <c r="L4847" s="11" t="s">
        <v>20</v>
      </c>
      <c r="M4847" s="11" t="s">
        <v>17</v>
      </c>
      <c r="N4847" s="11">
        <f t="shared" si="525"/>
        <v>0</v>
      </c>
      <c r="O4847" s="11">
        <f t="shared" si="526"/>
        <v>1</v>
      </c>
      <c r="P4847" s="11">
        <f t="shared" si="527"/>
        <v>0</v>
      </c>
      <c r="Q4847" s="11">
        <f t="shared" si="528"/>
        <v>0</v>
      </c>
      <c r="R4847" s="11">
        <f t="shared" si="529"/>
        <v>0</v>
      </c>
      <c r="S4847" s="11">
        <f t="shared" si="530"/>
        <v>0</v>
      </c>
      <c r="T4847" s="9">
        <f t="shared" si="531"/>
        <v>0</v>
      </c>
    </row>
    <row r="4848" spans="1:20" ht="15" customHeight="1" x14ac:dyDescent="0.75">
      <c r="A4848" s="10">
        <v>0</v>
      </c>
      <c r="B4848" s="11">
        <v>25400</v>
      </c>
      <c r="C4848" s="11">
        <v>62906</v>
      </c>
      <c r="D4848" s="11">
        <v>96327</v>
      </c>
      <c r="E4848" s="11">
        <v>17</v>
      </c>
      <c r="F4848" s="11">
        <v>0</v>
      </c>
      <c r="G4848" s="11">
        <v>0</v>
      </c>
      <c r="H4848" s="11">
        <v>110.62012706</v>
      </c>
      <c r="I4848" s="11">
        <v>1</v>
      </c>
      <c r="J4848" s="11">
        <v>16</v>
      </c>
      <c r="K4848" s="11">
        <v>33.760748358999997</v>
      </c>
      <c r="L4848" s="11" t="s">
        <v>20</v>
      </c>
      <c r="M4848" s="11" t="s">
        <v>14</v>
      </c>
      <c r="N4848" s="11">
        <f t="shared" si="525"/>
        <v>0</v>
      </c>
      <c r="O4848" s="11">
        <f t="shared" si="526"/>
        <v>0</v>
      </c>
      <c r="P4848" s="11">
        <f t="shared" si="527"/>
        <v>1</v>
      </c>
      <c r="Q4848" s="11">
        <f t="shared" si="528"/>
        <v>0</v>
      </c>
      <c r="R4848" s="11">
        <f t="shared" si="529"/>
        <v>0</v>
      </c>
      <c r="S4848" s="11">
        <f t="shared" si="530"/>
        <v>0</v>
      </c>
      <c r="T4848" s="9">
        <f t="shared" si="531"/>
        <v>0</v>
      </c>
    </row>
    <row r="4849" spans="1:20" ht="15" customHeight="1" x14ac:dyDescent="0.75">
      <c r="A4849" s="10">
        <v>0</v>
      </c>
      <c r="B4849" s="11">
        <v>25400</v>
      </c>
      <c r="C4849" s="11">
        <v>138132</v>
      </c>
      <c r="D4849" s="11">
        <v>243327</v>
      </c>
      <c r="E4849" s="11">
        <v>27</v>
      </c>
      <c r="F4849" s="11">
        <v>0</v>
      </c>
      <c r="G4849" s="11">
        <v>0</v>
      </c>
      <c r="H4849" s="11">
        <v>349.94092953000001</v>
      </c>
      <c r="I4849" s="11">
        <v>0</v>
      </c>
      <c r="J4849" s="11">
        <v>19</v>
      </c>
      <c r="K4849" s="11">
        <v>37.820054519000003</v>
      </c>
      <c r="L4849" s="11" t="s">
        <v>13</v>
      </c>
      <c r="M4849" s="11" t="s">
        <v>18</v>
      </c>
      <c r="N4849" s="11">
        <f t="shared" si="525"/>
        <v>1</v>
      </c>
      <c r="O4849" s="11">
        <f t="shared" si="526"/>
        <v>0</v>
      </c>
      <c r="P4849" s="11">
        <f t="shared" si="527"/>
        <v>0</v>
      </c>
      <c r="Q4849" s="11">
        <f t="shared" si="528"/>
        <v>0</v>
      </c>
      <c r="R4849" s="11">
        <f t="shared" si="529"/>
        <v>0</v>
      </c>
      <c r="S4849" s="11">
        <f t="shared" si="530"/>
        <v>1</v>
      </c>
      <c r="T4849" s="9">
        <f t="shared" si="531"/>
        <v>349.94092953000001</v>
      </c>
    </row>
    <row r="4850" spans="1:20" ht="15" customHeight="1" x14ac:dyDescent="0.75">
      <c r="A4850" s="10">
        <v>0</v>
      </c>
      <c r="B4850" s="11">
        <v>25400</v>
      </c>
      <c r="C4850" s="11">
        <v>69035</v>
      </c>
      <c r="D4850" s="11">
        <v>108365</v>
      </c>
      <c r="E4850" s="11">
        <v>13</v>
      </c>
      <c r="F4850" s="11">
        <v>0</v>
      </c>
      <c r="G4850" s="11">
        <v>0</v>
      </c>
      <c r="H4850" s="11">
        <v>281.22191088</v>
      </c>
      <c r="I4850" s="11">
        <v>1</v>
      </c>
      <c r="J4850" s="11">
        <v>33</v>
      </c>
      <c r="K4850" s="11">
        <v>39.543341495</v>
      </c>
      <c r="L4850" s="11" t="s">
        <v>20</v>
      </c>
      <c r="M4850" s="11" t="s">
        <v>18</v>
      </c>
      <c r="N4850" s="11">
        <f t="shared" si="525"/>
        <v>0</v>
      </c>
      <c r="O4850" s="11">
        <f t="shared" si="526"/>
        <v>0</v>
      </c>
      <c r="P4850" s="11">
        <f t="shared" si="527"/>
        <v>0</v>
      </c>
      <c r="Q4850" s="11">
        <f t="shared" si="528"/>
        <v>0</v>
      </c>
      <c r="R4850" s="11">
        <f t="shared" si="529"/>
        <v>0</v>
      </c>
      <c r="S4850" s="11">
        <f t="shared" si="530"/>
        <v>1</v>
      </c>
      <c r="T4850" s="9">
        <f t="shared" si="531"/>
        <v>0</v>
      </c>
    </row>
    <row r="4851" spans="1:20" ht="15" customHeight="1" x14ac:dyDescent="0.75">
      <c r="A4851" s="10">
        <v>0</v>
      </c>
      <c r="B4851" s="11">
        <v>25400</v>
      </c>
      <c r="C4851" s="11">
        <v>61771</v>
      </c>
      <c r="D4851" s="11">
        <v>105880</v>
      </c>
      <c r="E4851" s="11">
        <v>17</v>
      </c>
      <c r="F4851" s="11">
        <v>0</v>
      </c>
      <c r="G4851" s="11">
        <v>1</v>
      </c>
      <c r="H4851" s="11">
        <v>130.15042285999999</v>
      </c>
      <c r="I4851" s="11">
        <v>0</v>
      </c>
      <c r="J4851" s="11">
        <v>29</v>
      </c>
      <c r="K4851" s="11">
        <v>37.195249011999998</v>
      </c>
      <c r="L4851" s="11" t="s">
        <v>20</v>
      </c>
      <c r="M4851" s="11" t="s">
        <v>14</v>
      </c>
      <c r="N4851" s="11">
        <f t="shared" si="525"/>
        <v>0</v>
      </c>
      <c r="O4851" s="11">
        <f t="shared" si="526"/>
        <v>0</v>
      </c>
      <c r="P4851" s="11">
        <f t="shared" si="527"/>
        <v>1</v>
      </c>
      <c r="Q4851" s="11">
        <f t="shared" si="528"/>
        <v>0</v>
      </c>
      <c r="R4851" s="11">
        <f t="shared" si="529"/>
        <v>0</v>
      </c>
      <c r="S4851" s="11">
        <f t="shared" si="530"/>
        <v>0</v>
      </c>
      <c r="T4851" s="9">
        <f t="shared" si="531"/>
        <v>0</v>
      </c>
    </row>
    <row r="4852" spans="1:20" ht="15" customHeight="1" x14ac:dyDescent="0.75">
      <c r="A4852" s="10">
        <v>0</v>
      </c>
      <c r="B4852" s="11">
        <v>25400</v>
      </c>
      <c r="C4852" s="11"/>
      <c r="D4852" s="11">
        <v>45369</v>
      </c>
      <c r="E4852" s="11"/>
      <c r="F4852" s="11"/>
      <c r="G4852" s="11"/>
      <c r="H4852" s="11">
        <v>87.26384702</v>
      </c>
      <c r="I4852" s="11"/>
      <c r="J4852" s="11">
        <v>12</v>
      </c>
      <c r="K4852" s="11">
        <v>27.529497704000001</v>
      </c>
      <c r="L4852" s="11" t="s">
        <v>20</v>
      </c>
      <c r="M4852" s="11" t="s">
        <v>14</v>
      </c>
      <c r="N4852" s="11">
        <f t="shared" si="525"/>
        <v>0</v>
      </c>
      <c r="O4852" s="11">
        <f t="shared" si="526"/>
        <v>0</v>
      </c>
      <c r="P4852" s="11">
        <f t="shared" si="527"/>
        <v>1</v>
      </c>
      <c r="Q4852" s="11">
        <f t="shared" si="528"/>
        <v>0</v>
      </c>
      <c r="R4852" s="11">
        <f t="shared" si="529"/>
        <v>0</v>
      </c>
      <c r="S4852" s="11">
        <f t="shared" si="530"/>
        <v>0</v>
      </c>
      <c r="T4852" s="9">
        <f t="shared" si="531"/>
        <v>0</v>
      </c>
    </row>
    <row r="4853" spans="1:20" ht="15" customHeight="1" x14ac:dyDescent="0.75">
      <c r="A4853" s="10">
        <v>0</v>
      </c>
      <c r="B4853" s="11">
        <v>25500</v>
      </c>
      <c r="C4853" s="11">
        <v>135728</v>
      </c>
      <c r="D4853" s="11">
        <v>178942</v>
      </c>
      <c r="E4853" s="11">
        <v>0</v>
      </c>
      <c r="F4853" s="11"/>
      <c r="G4853" s="11"/>
      <c r="H4853" s="11">
        <v>133.95649409999999</v>
      </c>
      <c r="I4853" s="11"/>
      <c r="J4853" s="11">
        <v>38</v>
      </c>
      <c r="K4853" s="11">
        <v>32.425629946999997</v>
      </c>
      <c r="L4853" s="11" t="s">
        <v>20</v>
      </c>
      <c r="M4853" s="11" t="s">
        <v>17</v>
      </c>
      <c r="N4853" s="11">
        <f t="shared" si="525"/>
        <v>0</v>
      </c>
      <c r="O4853" s="11">
        <f t="shared" si="526"/>
        <v>1</v>
      </c>
      <c r="P4853" s="11">
        <f t="shared" si="527"/>
        <v>0</v>
      </c>
      <c r="Q4853" s="11">
        <f t="shared" si="528"/>
        <v>0</v>
      </c>
      <c r="R4853" s="11">
        <f t="shared" si="529"/>
        <v>0</v>
      </c>
      <c r="S4853" s="11">
        <f t="shared" si="530"/>
        <v>0</v>
      </c>
      <c r="T4853" s="9">
        <f t="shared" si="531"/>
        <v>0</v>
      </c>
    </row>
    <row r="4854" spans="1:20" ht="15" customHeight="1" x14ac:dyDescent="0.75">
      <c r="A4854" s="10">
        <v>0</v>
      </c>
      <c r="B4854" s="11">
        <v>25500</v>
      </c>
      <c r="C4854" s="11"/>
      <c r="D4854" s="11">
        <v>31777</v>
      </c>
      <c r="E4854" s="11">
        <v>23</v>
      </c>
      <c r="F4854" s="11">
        <v>0</v>
      </c>
      <c r="G4854" s="11">
        <v>0</v>
      </c>
      <c r="H4854" s="11">
        <v>82.293507238000004</v>
      </c>
      <c r="I4854" s="11">
        <v>3</v>
      </c>
      <c r="J4854" s="11">
        <v>15</v>
      </c>
      <c r="K4854" s="11">
        <v>28.078994114</v>
      </c>
      <c r="L4854" s="11" t="s">
        <v>13</v>
      </c>
      <c r="M4854" s="11" t="s">
        <v>14</v>
      </c>
      <c r="N4854" s="11">
        <f t="shared" si="525"/>
        <v>1</v>
      </c>
      <c r="O4854" s="11">
        <f t="shared" si="526"/>
        <v>0</v>
      </c>
      <c r="P4854" s="11">
        <f t="shared" si="527"/>
        <v>1</v>
      </c>
      <c r="Q4854" s="11">
        <f t="shared" si="528"/>
        <v>0</v>
      </c>
      <c r="R4854" s="11">
        <f t="shared" si="529"/>
        <v>0</v>
      </c>
      <c r="S4854" s="11">
        <f t="shared" si="530"/>
        <v>0</v>
      </c>
      <c r="T4854" s="9">
        <f t="shared" si="531"/>
        <v>82.293507238000004</v>
      </c>
    </row>
    <row r="4855" spans="1:20" ht="15" customHeight="1" x14ac:dyDescent="0.75">
      <c r="A4855" s="10">
        <v>0</v>
      </c>
      <c r="B4855" s="11">
        <v>25500</v>
      </c>
      <c r="C4855" s="11">
        <v>143881</v>
      </c>
      <c r="D4855" s="11">
        <v>178914</v>
      </c>
      <c r="E4855" s="11">
        <v>7</v>
      </c>
      <c r="F4855" s="11">
        <v>0</v>
      </c>
      <c r="G4855" s="11">
        <v>0</v>
      </c>
      <c r="H4855" s="11">
        <v>323.02257179999998</v>
      </c>
      <c r="I4855" s="11">
        <v>0</v>
      </c>
      <c r="J4855" s="11">
        <v>35</v>
      </c>
      <c r="K4855" s="11">
        <v>37.575821974999997</v>
      </c>
      <c r="L4855" s="11" t="s">
        <v>20</v>
      </c>
      <c r="M4855" s="11" t="s">
        <v>18</v>
      </c>
      <c r="N4855" s="11">
        <f t="shared" si="525"/>
        <v>0</v>
      </c>
      <c r="O4855" s="11">
        <f t="shared" si="526"/>
        <v>0</v>
      </c>
      <c r="P4855" s="11">
        <f t="shared" si="527"/>
        <v>0</v>
      </c>
      <c r="Q4855" s="11">
        <f t="shared" si="528"/>
        <v>0</v>
      </c>
      <c r="R4855" s="11">
        <f t="shared" si="529"/>
        <v>0</v>
      </c>
      <c r="S4855" s="11">
        <f t="shared" si="530"/>
        <v>1</v>
      </c>
      <c r="T4855" s="9">
        <f t="shared" si="531"/>
        <v>0</v>
      </c>
    </row>
    <row r="4856" spans="1:20" ht="15" customHeight="1" x14ac:dyDescent="0.75">
      <c r="A4856" s="10">
        <v>1</v>
      </c>
      <c r="B4856" s="11">
        <v>25500</v>
      </c>
      <c r="C4856" s="11">
        <v>63967</v>
      </c>
      <c r="D4856" s="11">
        <v>87239</v>
      </c>
      <c r="E4856" s="11">
        <v>6</v>
      </c>
      <c r="F4856" s="11">
        <v>0</v>
      </c>
      <c r="G4856" s="11">
        <v>0</v>
      </c>
      <c r="H4856" s="11"/>
      <c r="I4856" s="11">
        <v>0</v>
      </c>
      <c r="J4856" s="11">
        <v>0</v>
      </c>
      <c r="K4856" s="11">
        <v>33.051073752999997</v>
      </c>
      <c r="L4856" s="11" t="s">
        <v>20</v>
      </c>
      <c r="M4856" s="11" t="s">
        <v>14</v>
      </c>
      <c r="N4856" s="11">
        <f t="shared" si="525"/>
        <v>0</v>
      </c>
      <c r="O4856" s="11">
        <f t="shared" si="526"/>
        <v>0</v>
      </c>
      <c r="P4856" s="11">
        <f t="shared" si="527"/>
        <v>1</v>
      </c>
      <c r="Q4856" s="11">
        <f t="shared" si="528"/>
        <v>0</v>
      </c>
      <c r="R4856" s="11">
        <f t="shared" si="529"/>
        <v>0</v>
      </c>
      <c r="S4856" s="11">
        <f t="shared" si="530"/>
        <v>0</v>
      </c>
      <c r="T4856" s="9">
        <f t="shared" si="531"/>
        <v>0</v>
      </c>
    </row>
    <row r="4857" spans="1:20" ht="15" customHeight="1" x14ac:dyDescent="0.75">
      <c r="A4857" s="10">
        <v>0</v>
      </c>
      <c r="B4857" s="11">
        <v>25500</v>
      </c>
      <c r="C4857" s="11">
        <v>79689</v>
      </c>
      <c r="D4857" s="11">
        <v>117577</v>
      </c>
      <c r="E4857" s="11">
        <v>9</v>
      </c>
      <c r="F4857" s="11">
        <v>0</v>
      </c>
      <c r="G4857" s="11">
        <v>0</v>
      </c>
      <c r="H4857" s="11">
        <v>114.96849872999999</v>
      </c>
      <c r="I4857" s="11">
        <v>0</v>
      </c>
      <c r="J4857" s="11">
        <v>19</v>
      </c>
      <c r="K4857" s="11">
        <v>26.484886371000002</v>
      </c>
      <c r="L4857" s="11" t="s">
        <v>20</v>
      </c>
      <c r="M4857" s="11" t="s">
        <v>18</v>
      </c>
      <c r="N4857" s="11">
        <f t="shared" si="525"/>
        <v>0</v>
      </c>
      <c r="O4857" s="11">
        <f t="shared" si="526"/>
        <v>0</v>
      </c>
      <c r="P4857" s="11">
        <f t="shared" si="527"/>
        <v>0</v>
      </c>
      <c r="Q4857" s="11">
        <f t="shared" si="528"/>
        <v>0</v>
      </c>
      <c r="R4857" s="11">
        <f t="shared" si="529"/>
        <v>0</v>
      </c>
      <c r="S4857" s="11">
        <f t="shared" si="530"/>
        <v>1</v>
      </c>
      <c r="T4857" s="9">
        <f t="shared" si="531"/>
        <v>0</v>
      </c>
    </row>
    <row r="4858" spans="1:20" ht="15" customHeight="1" x14ac:dyDescent="0.75">
      <c r="A4858" s="10">
        <v>0</v>
      </c>
      <c r="B4858" s="11">
        <v>25500</v>
      </c>
      <c r="C4858" s="11">
        <v>44562</v>
      </c>
      <c r="D4858" s="11">
        <v>79481</v>
      </c>
      <c r="E4858" s="11">
        <v>10</v>
      </c>
      <c r="F4858" s="11">
        <v>0</v>
      </c>
      <c r="G4858" s="11">
        <v>0</v>
      </c>
      <c r="H4858" s="11">
        <v>126.27780817</v>
      </c>
      <c r="I4858" s="11">
        <v>1</v>
      </c>
      <c r="J4858" s="11">
        <v>19</v>
      </c>
      <c r="K4858" s="11">
        <v>40.250738026999997</v>
      </c>
      <c r="L4858" s="11" t="s">
        <v>20</v>
      </c>
      <c r="M4858" s="11" t="s">
        <v>14</v>
      </c>
      <c r="N4858" s="11">
        <f t="shared" si="525"/>
        <v>0</v>
      </c>
      <c r="O4858" s="11">
        <f t="shared" si="526"/>
        <v>0</v>
      </c>
      <c r="P4858" s="11">
        <f t="shared" si="527"/>
        <v>1</v>
      </c>
      <c r="Q4858" s="11">
        <f t="shared" si="528"/>
        <v>0</v>
      </c>
      <c r="R4858" s="11">
        <f t="shared" si="529"/>
        <v>0</v>
      </c>
      <c r="S4858" s="11">
        <f t="shared" si="530"/>
        <v>0</v>
      </c>
      <c r="T4858" s="9">
        <f t="shared" si="531"/>
        <v>0</v>
      </c>
    </row>
    <row r="4859" spans="1:20" ht="15" customHeight="1" x14ac:dyDescent="0.75">
      <c r="A4859" s="10">
        <v>1</v>
      </c>
      <c r="B4859" s="11">
        <v>25500</v>
      </c>
      <c r="C4859" s="11">
        <v>25828</v>
      </c>
      <c r="D4859" s="11">
        <v>44166</v>
      </c>
      <c r="E4859" s="11"/>
      <c r="F4859" s="11">
        <v>0</v>
      </c>
      <c r="G4859" s="11">
        <v>1</v>
      </c>
      <c r="H4859" s="11">
        <v>187.86251838000001</v>
      </c>
      <c r="I4859" s="11"/>
      <c r="J4859" s="11">
        <v>17</v>
      </c>
      <c r="K4859" s="11">
        <v>39.427890157</v>
      </c>
      <c r="L4859" s="11" t="s">
        <v>20</v>
      </c>
      <c r="M4859" s="11" t="s">
        <v>14</v>
      </c>
      <c r="N4859" s="11">
        <f t="shared" si="525"/>
        <v>0</v>
      </c>
      <c r="O4859" s="11">
        <f t="shared" si="526"/>
        <v>0</v>
      </c>
      <c r="P4859" s="11">
        <f t="shared" si="527"/>
        <v>1</v>
      </c>
      <c r="Q4859" s="11">
        <f t="shared" si="528"/>
        <v>0</v>
      </c>
      <c r="R4859" s="11">
        <f t="shared" si="529"/>
        <v>0</v>
      </c>
      <c r="S4859" s="11">
        <f t="shared" si="530"/>
        <v>0</v>
      </c>
      <c r="T4859" s="9">
        <f t="shared" si="531"/>
        <v>0</v>
      </c>
    </row>
    <row r="4860" spans="1:20" ht="15" customHeight="1" x14ac:dyDescent="0.75">
      <c r="A4860" s="10">
        <v>0</v>
      </c>
      <c r="B4860" s="11">
        <v>25500</v>
      </c>
      <c r="C4860" s="11">
        <v>50847</v>
      </c>
      <c r="D4860" s="11">
        <v>79738</v>
      </c>
      <c r="E4860" s="11">
        <v>20</v>
      </c>
      <c r="F4860" s="11">
        <v>0</v>
      </c>
      <c r="G4860" s="11">
        <v>0</v>
      </c>
      <c r="H4860" s="11">
        <v>204.67790067000001</v>
      </c>
      <c r="I4860" s="11">
        <v>0</v>
      </c>
      <c r="J4860" s="11">
        <v>26</v>
      </c>
      <c r="K4860" s="11">
        <v>35.860087634999999</v>
      </c>
      <c r="L4860" s="11" t="s">
        <v>20</v>
      </c>
      <c r="M4860" s="11" t="s">
        <v>14</v>
      </c>
      <c r="N4860" s="11">
        <f t="shared" si="525"/>
        <v>0</v>
      </c>
      <c r="O4860" s="11">
        <f t="shared" si="526"/>
        <v>0</v>
      </c>
      <c r="P4860" s="11">
        <f t="shared" si="527"/>
        <v>1</v>
      </c>
      <c r="Q4860" s="11">
        <f t="shared" si="528"/>
        <v>0</v>
      </c>
      <c r="R4860" s="11">
        <f t="shared" si="529"/>
        <v>0</v>
      </c>
      <c r="S4860" s="11">
        <f t="shared" si="530"/>
        <v>0</v>
      </c>
      <c r="T4860" s="9">
        <f t="shared" si="531"/>
        <v>0</v>
      </c>
    </row>
    <row r="4861" spans="1:20" ht="15" customHeight="1" x14ac:dyDescent="0.75">
      <c r="A4861" s="10">
        <v>0</v>
      </c>
      <c r="B4861" s="11">
        <v>25500</v>
      </c>
      <c r="C4861" s="11">
        <v>79593</v>
      </c>
      <c r="D4861" s="11">
        <v>113063</v>
      </c>
      <c r="E4861" s="11">
        <v>9</v>
      </c>
      <c r="F4861" s="11">
        <v>0</v>
      </c>
      <c r="G4861" s="11">
        <v>0</v>
      </c>
      <c r="H4861" s="11">
        <v>135.74061354</v>
      </c>
      <c r="I4861" s="11">
        <v>0</v>
      </c>
      <c r="J4861" s="11">
        <v>19</v>
      </c>
      <c r="K4861" s="11">
        <v>28.040793179000001</v>
      </c>
      <c r="L4861" s="11" t="s">
        <v>20</v>
      </c>
      <c r="M4861" s="11" t="s">
        <v>18</v>
      </c>
      <c r="N4861" s="11">
        <f t="shared" si="525"/>
        <v>0</v>
      </c>
      <c r="O4861" s="11">
        <f t="shared" si="526"/>
        <v>0</v>
      </c>
      <c r="P4861" s="11">
        <f t="shared" si="527"/>
        <v>0</v>
      </c>
      <c r="Q4861" s="11">
        <f t="shared" si="528"/>
        <v>0</v>
      </c>
      <c r="R4861" s="11">
        <f t="shared" si="529"/>
        <v>0</v>
      </c>
      <c r="S4861" s="11">
        <f t="shared" si="530"/>
        <v>1</v>
      </c>
      <c r="T4861" s="9">
        <f t="shared" si="531"/>
        <v>0</v>
      </c>
    </row>
    <row r="4862" spans="1:20" ht="15" customHeight="1" x14ac:dyDescent="0.75">
      <c r="A4862" s="10">
        <v>0</v>
      </c>
      <c r="B4862" s="11">
        <v>25500</v>
      </c>
      <c r="C4862" s="11">
        <v>113204</v>
      </c>
      <c r="D4862" s="11">
        <v>184561</v>
      </c>
      <c r="E4862" s="11">
        <v>17</v>
      </c>
      <c r="F4862" s="11">
        <v>1</v>
      </c>
      <c r="G4862" s="11">
        <v>0</v>
      </c>
      <c r="H4862" s="11">
        <v>308.95819841999997</v>
      </c>
      <c r="I4862" s="11">
        <v>1</v>
      </c>
      <c r="J4862" s="11">
        <v>31</v>
      </c>
      <c r="K4862" s="11">
        <v>34.357866000000001</v>
      </c>
      <c r="L4862" s="11" t="s">
        <v>20</v>
      </c>
      <c r="M4862" s="11" t="s">
        <v>16</v>
      </c>
      <c r="N4862" s="11">
        <f t="shared" si="525"/>
        <v>0</v>
      </c>
      <c r="O4862" s="11">
        <f t="shared" si="526"/>
        <v>0</v>
      </c>
      <c r="P4862" s="11">
        <f t="shared" si="527"/>
        <v>0</v>
      </c>
      <c r="Q4862" s="11">
        <f t="shared" si="528"/>
        <v>0</v>
      </c>
      <c r="R4862" s="11">
        <f t="shared" si="529"/>
        <v>1</v>
      </c>
      <c r="S4862" s="11">
        <f t="shared" si="530"/>
        <v>0</v>
      </c>
      <c r="T4862" s="9">
        <f t="shared" si="531"/>
        <v>0</v>
      </c>
    </row>
    <row r="4863" spans="1:20" ht="15" customHeight="1" x14ac:dyDescent="0.75">
      <c r="A4863" s="10">
        <v>0</v>
      </c>
      <c r="B4863" s="11">
        <v>25500</v>
      </c>
      <c r="C4863" s="11">
        <v>26603</v>
      </c>
      <c r="D4863" s="11">
        <v>64347</v>
      </c>
      <c r="E4863" s="11">
        <v>1</v>
      </c>
      <c r="F4863" s="11">
        <v>0</v>
      </c>
      <c r="G4863" s="11">
        <v>0</v>
      </c>
      <c r="H4863" s="11">
        <v>117.43236503999999</v>
      </c>
      <c r="I4863" s="11">
        <v>1</v>
      </c>
      <c r="J4863" s="11">
        <v>6</v>
      </c>
      <c r="K4863" s="11">
        <v>39.257912029000003</v>
      </c>
      <c r="L4863" s="11"/>
      <c r="M4863" s="11" t="s">
        <v>15</v>
      </c>
      <c r="N4863" s="11">
        <f t="shared" si="525"/>
        <v>0</v>
      </c>
      <c r="O4863" s="11">
        <f t="shared" si="526"/>
        <v>0</v>
      </c>
      <c r="P4863" s="11">
        <f t="shared" si="527"/>
        <v>0</v>
      </c>
      <c r="Q4863" s="11">
        <f t="shared" si="528"/>
        <v>1</v>
      </c>
      <c r="R4863" s="11">
        <f t="shared" si="529"/>
        <v>0</v>
      </c>
      <c r="S4863" s="11">
        <f t="shared" si="530"/>
        <v>0</v>
      </c>
      <c r="T4863" s="9">
        <f t="shared" si="531"/>
        <v>0</v>
      </c>
    </row>
    <row r="4864" spans="1:20" ht="15" customHeight="1" x14ac:dyDescent="0.75">
      <c r="A4864" s="10">
        <v>0</v>
      </c>
      <c r="B4864" s="11">
        <v>25500</v>
      </c>
      <c r="C4864" s="11">
        <v>84267</v>
      </c>
      <c r="D4864" s="11">
        <v>117833</v>
      </c>
      <c r="E4864" s="11">
        <v>12</v>
      </c>
      <c r="F4864" s="11">
        <v>0</v>
      </c>
      <c r="G4864" s="11">
        <v>1</v>
      </c>
      <c r="H4864" s="11">
        <v>123.75685647</v>
      </c>
      <c r="I4864" s="11">
        <v>0</v>
      </c>
      <c r="J4864" s="11">
        <v>18</v>
      </c>
      <c r="K4864" s="11">
        <v>27.471157779999999</v>
      </c>
      <c r="L4864" s="11" t="s">
        <v>20</v>
      </c>
      <c r="M4864" s="11" t="s">
        <v>18</v>
      </c>
      <c r="N4864" s="11">
        <f t="shared" si="525"/>
        <v>0</v>
      </c>
      <c r="O4864" s="11">
        <f t="shared" si="526"/>
        <v>0</v>
      </c>
      <c r="P4864" s="11">
        <f t="shared" si="527"/>
        <v>0</v>
      </c>
      <c r="Q4864" s="11">
        <f t="shared" si="528"/>
        <v>0</v>
      </c>
      <c r="R4864" s="11">
        <f t="shared" si="529"/>
        <v>0</v>
      </c>
      <c r="S4864" s="11">
        <f t="shared" si="530"/>
        <v>1</v>
      </c>
      <c r="T4864" s="9">
        <f t="shared" si="531"/>
        <v>0</v>
      </c>
    </row>
    <row r="4865" spans="1:20" ht="15" customHeight="1" x14ac:dyDescent="0.75">
      <c r="A4865" s="10">
        <v>0</v>
      </c>
      <c r="B4865" s="11">
        <v>25500</v>
      </c>
      <c r="C4865" s="11">
        <v>235839</v>
      </c>
      <c r="D4865" s="11">
        <v>267506</v>
      </c>
      <c r="E4865" s="11">
        <v>5</v>
      </c>
      <c r="F4865" s="11">
        <v>0</v>
      </c>
      <c r="G4865" s="11">
        <v>0</v>
      </c>
      <c r="H4865" s="11">
        <v>240.21701392</v>
      </c>
      <c r="I4865" s="11">
        <v>3</v>
      </c>
      <c r="J4865" s="11">
        <v>51</v>
      </c>
      <c r="K4865" s="11">
        <v>39.048427762999999</v>
      </c>
      <c r="L4865" s="11" t="s">
        <v>13</v>
      </c>
      <c r="M4865" s="11" t="s">
        <v>19</v>
      </c>
      <c r="N4865" s="11">
        <f t="shared" si="525"/>
        <v>1</v>
      </c>
      <c r="O4865" s="11">
        <f t="shared" si="526"/>
        <v>0</v>
      </c>
      <c r="P4865" s="11">
        <f t="shared" si="527"/>
        <v>0</v>
      </c>
      <c r="Q4865" s="11">
        <f t="shared" si="528"/>
        <v>0</v>
      </c>
      <c r="R4865" s="11">
        <f t="shared" si="529"/>
        <v>0</v>
      </c>
      <c r="S4865" s="11">
        <f t="shared" si="530"/>
        <v>0</v>
      </c>
      <c r="T4865" s="9">
        <f t="shared" si="531"/>
        <v>240.21701392</v>
      </c>
    </row>
    <row r="4866" spans="1:20" ht="15" customHeight="1" x14ac:dyDescent="0.75">
      <c r="A4866" s="10">
        <v>0</v>
      </c>
      <c r="B4866" s="11">
        <v>25500</v>
      </c>
      <c r="C4866" s="11"/>
      <c r="D4866" s="11">
        <v>121708</v>
      </c>
      <c r="E4866" s="11">
        <v>8</v>
      </c>
      <c r="F4866" s="11">
        <v>1</v>
      </c>
      <c r="G4866" s="11">
        <v>0</v>
      </c>
      <c r="H4866" s="11">
        <v>151.96934114999999</v>
      </c>
      <c r="I4866" s="11">
        <v>0</v>
      </c>
      <c r="J4866" s="11">
        <v>27</v>
      </c>
      <c r="K4866" s="11">
        <v>33.159940628000001</v>
      </c>
      <c r="L4866" s="11" t="s">
        <v>20</v>
      </c>
      <c r="M4866" s="11" t="s">
        <v>17</v>
      </c>
      <c r="N4866" s="11">
        <f t="shared" si="525"/>
        <v>0</v>
      </c>
      <c r="O4866" s="11">
        <f t="shared" si="526"/>
        <v>1</v>
      </c>
      <c r="P4866" s="11">
        <f t="shared" si="527"/>
        <v>0</v>
      </c>
      <c r="Q4866" s="11">
        <f t="shared" si="528"/>
        <v>0</v>
      </c>
      <c r="R4866" s="11">
        <f t="shared" si="529"/>
        <v>0</v>
      </c>
      <c r="S4866" s="11">
        <f t="shared" si="530"/>
        <v>0</v>
      </c>
      <c r="T4866" s="9">
        <f t="shared" si="531"/>
        <v>0</v>
      </c>
    </row>
    <row r="4867" spans="1:20" ht="15" customHeight="1" x14ac:dyDescent="0.75">
      <c r="A4867" s="10">
        <v>0</v>
      </c>
      <c r="B4867" s="11">
        <v>25500</v>
      </c>
      <c r="C4867" s="11"/>
      <c r="D4867" s="11">
        <v>44707</v>
      </c>
      <c r="E4867" s="11"/>
      <c r="F4867" s="11"/>
      <c r="G4867" s="11"/>
      <c r="H4867" s="11">
        <v>95.595496081999997</v>
      </c>
      <c r="I4867" s="11"/>
      <c r="J4867" s="11">
        <v>12</v>
      </c>
      <c r="K4867" s="11">
        <v>27.503570972999999</v>
      </c>
      <c r="L4867" s="11" t="s">
        <v>20</v>
      </c>
      <c r="M4867" s="11" t="s">
        <v>14</v>
      </c>
      <c r="N4867" s="11">
        <f t="shared" ref="N4867:N4930" si="532">IF(L4867="HomeImp",1,0)</f>
        <v>0</v>
      </c>
      <c r="O4867" s="11">
        <f t="shared" ref="O4867:O4930" si="533">IF(M4867="Mgr",1,0)</f>
        <v>0</v>
      </c>
      <c r="P4867" s="11">
        <f t="shared" ref="P4867:P4930" si="534">IF(M4867="Other",1,0)</f>
        <v>1</v>
      </c>
      <c r="Q4867" s="11">
        <f t="shared" ref="Q4867:Q4930" si="535">IF(M4867="Office",1,0)</f>
        <v>0</v>
      </c>
      <c r="R4867" s="11">
        <f t="shared" ref="R4867:R4930" si="536">IF(M4867="Sales",1,0)</f>
        <v>0</v>
      </c>
      <c r="S4867" s="11">
        <f t="shared" ref="S4867:S4930" si="537">IF(M4867="ProfExe",1,0)</f>
        <v>0</v>
      </c>
      <c r="T4867" s="9">
        <f t="shared" ref="T4867:T4930" si="538">H4867*N4867</f>
        <v>0</v>
      </c>
    </row>
    <row r="4868" spans="1:20" ht="15" customHeight="1" x14ac:dyDescent="0.75">
      <c r="A4868" s="10">
        <v>0</v>
      </c>
      <c r="B4868" s="11">
        <v>25500</v>
      </c>
      <c r="C4868" s="11">
        <v>32458</v>
      </c>
      <c r="D4868" s="11">
        <v>52329</v>
      </c>
      <c r="E4868" s="11">
        <v>15</v>
      </c>
      <c r="F4868" s="11">
        <v>0</v>
      </c>
      <c r="G4868" s="11">
        <v>0</v>
      </c>
      <c r="H4868" s="11">
        <v>105.7836806</v>
      </c>
      <c r="I4868" s="11">
        <v>2</v>
      </c>
      <c r="J4868" s="11">
        <v>24</v>
      </c>
      <c r="K4868" s="11">
        <v>29.866278227999999</v>
      </c>
      <c r="L4868" s="11" t="s">
        <v>20</v>
      </c>
      <c r="M4868" s="11" t="s">
        <v>14</v>
      </c>
      <c r="N4868" s="11">
        <f t="shared" si="532"/>
        <v>0</v>
      </c>
      <c r="O4868" s="11">
        <f t="shared" si="533"/>
        <v>0</v>
      </c>
      <c r="P4868" s="11">
        <f t="shared" si="534"/>
        <v>1</v>
      </c>
      <c r="Q4868" s="11">
        <f t="shared" si="535"/>
        <v>0</v>
      </c>
      <c r="R4868" s="11">
        <f t="shared" si="536"/>
        <v>0</v>
      </c>
      <c r="S4868" s="11">
        <f t="shared" si="537"/>
        <v>0</v>
      </c>
      <c r="T4868" s="9">
        <f t="shared" si="538"/>
        <v>0</v>
      </c>
    </row>
    <row r="4869" spans="1:20" ht="15" customHeight="1" x14ac:dyDescent="0.75">
      <c r="A4869" s="10">
        <v>0</v>
      </c>
      <c r="B4869" s="11">
        <v>25500</v>
      </c>
      <c r="C4869" s="11"/>
      <c r="D4869" s="11">
        <v>43031</v>
      </c>
      <c r="E4869" s="11"/>
      <c r="F4869" s="11"/>
      <c r="G4869" s="11"/>
      <c r="H4869" s="11">
        <v>89.169267305999995</v>
      </c>
      <c r="I4869" s="11"/>
      <c r="J4869" s="11">
        <v>13</v>
      </c>
      <c r="K4869" s="11">
        <v>28.865282118</v>
      </c>
      <c r="L4869" s="11" t="s">
        <v>20</v>
      </c>
      <c r="M4869" s="11" t="s">
        <v>14</v>
      </c>
      <c r="N4869" s="11">
        <f t="shared" si="532"/>
        <v>0</v>
      </c>
      <c r="O4869" s="11">
        <f t="shared" si="533"/>
        <v>0</v>
      </c>
      <c r="P4869" s="11">
        <f t="shared" si="534"/>
        <v>1</v>
      </c>
      <c r="Q4869" s="11">
        <f t="shared" si="535"/>
        <v>0</v>
      </c>
      <c r="R4869" s="11">
        <f t="shared" si="536"/>
        <v>0</v>
      </c>
      <c r="S4869" s="11">
        <f t="shared" si="537"/>
        <v>0</v>
      </c>
      <c r="T4869" s="9">
        <f t="shared" si="538"/>
        <v>0</v>
      </c>
    </row>
    <row r="4870" spans="1:20" ht="15" customHeight="1" x14ac:dyDescent="0.75">
      <c r="A4870" s="10">
        <v>0</v>
      </c>
      <c r="B4870" s="11">
        <v>25500</v>
      </c>
      <c r="C4870" s="11">
        <v>73083</v>
      </c>
      <c r="D4870" s="11">
        <v>126995</v>
      </c>
      <c r="E4870" s="11">
        <v>1</v>
      </c>
      <c r="F4870" s="11">
        <v>0</v>
      </c>
      <c r="G4870" s="11">
        <v>0</v>
      </c>
      <c r="H4870" s="11">
        <v>289.20089862999998</v>
      </c>
      <c r="I4870" s="11">
        <v>1</v>
      </c>
      <c r="J4870" s="11">
        <v>24</v>
      </c>
      <c r="K4870" s="11">
        <v>37.316207652000003</v>
      </c>
      <c r="L4870" s="11" t="s">
        <v>20</v>
      </c>
      <c r="M4870" s="11" t="s">
        <v>15</v>
      </c>
      <c r="N4870" s="11">
        <f t="shared" si="532"/>
        <v>0</v>
      </c>
      <c r="O4870" s="11">
        <f t="shared" si="533"/>
        <v>0</v>
      </c>
      <c r="P4870" s="11">
        <f t="shared" si="534"/>
        <v>0</v>
      </c>
      <c r="Q4870" s="11">
        <f t="shared" si="535"/>
        <v>1</v>
      </c>
      <c r="R4870" s="11">
        <f t="shared" si="536"/>
        <v>0</v>
      </c>
      <c r="S4870" s="11">
        <f t="shared" si="537"/>
        <v>0</v>
      </c>
      <c r="T4870" s="9">
        <f t="shared" si="538"/>
        <v>0</v>
      </c>
    </row>
    <row r="4871" spans="1:20" ht="15" customHeight="1" x14ac:dyDescent="0.75">
      <c r="A4871" s="10">
        <v>0</v>
      </c>
      <c r="B4871" s="11">
        <v>25600</v>
      </c>
      <c r="C4871" s="11"/>
      <c r="D4871" s="11">
        <v>51974</v>
      </c>
      <c r="E4871" s="11"/>
      <c r="F4871" s="11"/>
      <c r="G4871" s="11"/>
      <c r="H4871" s="11">
        <v>100.67686562</v>
      </c>
      <c r="I4871" s="11"/>
      <c r="J4871" s="11">
        <v>13</v>
      </c>
      <c r="K4871" s="11">
        <v>28.116067418</v>
      </c>
      <c r="L4871" s="11" t="s">
        <v>20</v>
      </c>
      <c r="M4871" s="11" t="s">
        <v>14</v>
      </c>
      <c r="N4871" s="11">
        <f t="shared" si="532"/>
        <v>0</v>
      </c>
      <c r="O4871" s="11">
        <f t="shared" si="533"/>
        <v>0</v>
      </c>
      <c r="P4871" s="11">
        <f t="shared" si="534"/>
        <v>1</v>
      </c>
      <c r="Q4871" s="11">
        <f t="shared" si="535"/>
        <v>0</v>
      </c>
      <c r="R4871" s="11">
        <f t="shared" si="536"/>
        <v>0</v>
      </c>
      <c r="S4871" s="11">
        <f t="shared" si="537"/>
        <v>0</v>
      </c>
      <c r="T4871" s="9">
        <f t="shared" si="538"/>
        <v>0</v>
      </c>
    </row>
    <row r="4872" spans="1:20" ht="15" customHeight="1" x14ac:dyDescent="0.75">
      <c r="A4872" s="10">
        <v>0</v>
      </c>
      <c r="B4872" s="11">
        <v>25600</v>
      </c>
      <c r="C4872" s="11">
        <v>47936</v>
      </c>
      <c r="D4872" s="11">
        <v>80600</v>
      </c>
      <c r="E4872" s="11">
        <v>23</v>
      </c>
      <c r="F4872" s="11"/>
      <c r="G4872" s="11">
        <v>1</v>
      </c>
      <c r="H4872" s="11">
        <v>290.47827682000002</v>
      </c>
      <c r="I4872" s="11">
        <v>0</v>
      </c>
      <c r="J4872" s="11">
        <v>30</v>
      </c>
      <c r="K4872" s="11">
        <v>37.734940524000002</v>
      </c>
      <c r="L4872" s="11" t="s">
        <v>20</v>
      </c>
      <c r="M4872" s="11" t="s">
        <v>14</v>
      </c>
      <c r="N4872" s="11">
        <f t="shared" si="532"/>
        <v>0</v>
      </c>
      <c r="O4872" s="11">
        <f t="shared" si="533"/>
        <v>0</v>
      </c>
      <c r="P4872" s="11">
        <f t="shared" si="534"/>
        <v>1</v>
      </c>
      <c r="Q4872" s="11">
        <f t="shared" si="535"/>
        <v>0</v>
      </c>
      <c r="R4872" s="11">
        <f t="shared" si="536"/>
        <v>0</v>
      </c>
      <c r="S4872" s="11">
        <f t="shared" si="537"/>
        <v>0</v>
      </c>
      <c r="T4872" s="9">
        <f t="shared" si="538"/>
        <v>0</v>
      </c>
    </row>
    <row r="4873" spans="1:20" ht="15" customHeight="1" x14ac:dyDescent="0.75">
      <c r="A4873" s="10">
        <v>0</v>
      </c>
      <c r="B4873" s="11">
        <v>25600</v>
      </c>
      <c r="C4873" s="11">
        <v>241570</v>
      </c>
      <c r="D4873" s="11">
        <v>264772</v>
      </c>
      <c r="E4873" s="11">
        <v>4</v>
      </c>
      <c r="F4873" s="11">
        <v>1</v>
      </c>
      <c r="G4873" s="11">
        <v>0</v>
      </c>
      <c r="H4873" s="11">
        <v>260.74198887</v>
      </c>
      <c r="I4873" s="11">
        <v>2</v>
      </c>
      <c r="J4873" s="11">
        <v>50</v>
      </c>
      <c r="K4873" s="11">
        <v>37.379974648000001</v>
      </c>
      <c r="L4873" s="11" t="s">
        <v>13</v>
      </c>
      <c r="M4873" s="11" t="s">
        <v>19</v>
      </c>
      <c r="N4873" s="11">
        <f t="shared" si="532"/>
        <v>1</v>
      </c>
      <c r="O4873" s="11">
        <f t="shared" si="533"/>
        <v>0</v>
      </c>
      <c r="P4873" s="11">
        <f t="shared" si="534"/>
        <v>0</v>
      </c>
      <c r="Q4873" s="11">
        <f t="shared" si="535"/>
        <v>0</v>
      </c>
      <c r="R4873" s="11">
        <f t="shared" si="536"/>
        <v>0</v>
      </c>
      <c r="S4873" s="11">
        <f t="shared" si="537"/>
        <v>0</v>
      </c>
      <c r="T4873" s="9">
        <f t="shared" si="538"/>
        <v>260.74198887</v>
      </c>
    </row>
    <row r="4874" spans="1:20" ht="15" customHeight="1" x14ac:dyDescent="0.75">
      <c r="A4874" s="10">
        <v>0</v>
      </c>
      <c r="B4874" s="11">
        <v>25600</v>
      </c>
      <c r="C4874" s="11">
        <v>196689</v>
      </c>
      <c r="D4874" s="11">
        <v>247025</v>
      </c>
      <c r="E4874" s="11">
        <v>8</v>
      </c>
      <c r="F4874" s="11">
        <v>0</v>
      </c>
      <c r="G4874" s="11">
        <v>0</v>
      </c>
      <c r="H4874" s="11">
        <v>105.42535396</v>
      </c>
      <c r="I4874" s="11">
        <v>1</v>
      </c>
      <c r="J4874" s="11">
        <v>25</v>
      </c>
      <c r="K4874" s="11">
        <v>42.670275302</v>
      </c>
      <c r="L4874" s="11" t="s">
        <v>20</v>
      </c>
      <c r="M4874" s="11" t="s">
        <v>14</v>
      </c>
      <c r="N4874" s="11">
        <f t="shared" si="532"/>
        <v>0</v>
      </c>
      <c r="O4874" s="11">
        <f t="shared" si="533"/>
        <v>0</v>
      </c>
      <c r="P4874" s="11">
        <f t="shared" si="534"/>
        <v>1</v>
      </c>
      <c r="Q4874" s="11">
        <f t="shared" si="535"/>
        <v>0</v>
      </c>
      <c r="R4874" s="11">
        <f t="shared" si="536"/>
        <v>0</v>
      </c>
      <c r="S4874" s="11">
        <f t="shared" si="537"/>
        <v>0</v>
      </c>
      <c r="T4874" s="9">
        <f t="shared" si="538"/>
        <v>0</v>
      </c>
    </row>
    <row r="4875" spans="1:20" ht="15" customHeight="1" x14ac:dyDescent="0.75">
      <c r="A4875" s="10">
        <v>0</v>
      </c>
      <c r="B4875" s="11">
        <v>25600</v>
      </c>
      <c r="C4875" s="11">
        <v>58606</v>
      </c>
      <c r="D4875" s="11">
        <v>89508</v>
      </c>
      <c r="E4875" s="11">
        <v>8</v>
      </c>
      <c r="F4875" s="11">
        <v>1</v>
      </c>
      <c r="G4875" s="11">
        <v>0</v>
      </c>
      <c r="H4875" s="11">
        <v>140.71275774</v>
      </c>
      <c r="I4875" s="11">
        <v>2</v>
      </c>
      <c r="J4875" s="11">
        <v>30</v>
      </c>
      <c r="K4875" s="11">
        <v>41.669963713999998</v>
      </c>
      <c r="L4875" s="11" t="s">
        <v>20</v>
      </c>
      <c r="M4875" s="11" t="s">
        <v>14</v>
      </c>
      <c r="N4875" s="11">
        <f t="shared" si="532"/>
        <v>0</v>
      </c>
      <c r="O4875" s="11">
        <f t="shared" si="533"/>
        <v>0</v>
      </c>
      <c r="P4875" s="11">
        <f t="shared" si="534"/>
        <v>1</v>
      </c>
      <c r="Q4875" s="11">
        <f t="shared" si="535"/>
        <v>0</v>
      </c>
      <c r="R4875" s="11">
        <f t="shared" si="536"/>
        <v>0</v>
      </c>
      <c r="S4875" s="11">
        <f t="shared" si="537"/>
        <v>0</v>
      </c>
      <c r="T4875" s="9">
        <f t="shared" si="538"/>
        <v>0</v>
      </c>
    </row>
    <row r="4876" spans="1:20" ht="15" customHeight="1" x14ac:dyDescent="0.75">
      <c r="A4876" s="10">
        <v>0</v>
      </c>
      <c r="B4876" s="11">
        <v>25600</v>
      </c>
      <c r="C4876" s="11">
        <v>78441</v>
      </c>
      <c r="D4876" s="11">
        <v>128814</v>
      </c>
      <c r="E4876" s="11">
        <v>2</v>
      </c>
      <c r="F4876" s="11">
        <v>0</v>
      </c>
      <c r="G4876" s="11">
        <v>0</v>
      </c>
      <c r="H4876" s="11">
        <v>310.50009980999999</v>
      </c>
      <c r="I4876" s="11">
        <v>1</v>
      </c>
      <c r="J4876" s="11">
        <v>24</v>
      </c>
      <c r="K4876" s="11">
        <v>38.738649619</v>
      </c>
      <c r="L4876" s="11" t="s">
        <v>20</v>
      </c>
      <c r="M4876" s="11" t="s">
        <v>15</v>
      </c>
      <c r="N4876" s="11">
        <f t="shared" si="532"/>
        <v>0</v>
      </c>
      <c r="O4876" s="11">
        <f t="shared" si="533"/>
        <v>0</v>
      </c>
      <c r="P4876" s="11">
        <f t="shared" si="534"/>
        <v>0</v>
      </c>
      <c r="Q4876" s="11">
        <f t="shared" si="535"/>
        <v>1</v>
      </c>
      <c r="R4876" s="11">
        <f t="shared" si="536"/>
        <v>0</v>
      </c>
      <c r="S4876" s="11">
        <f t="shared" si="537"/>
        <v>0</v>
      </c>
      <c r="T4876" s="9">
        <f t="shared" si="538"/>
        <v>0</v>
      </c>
    </row>
    <row r="4877" spans="1:20" ht="15" customHeight="1" x14ac:dyDescent="0.75">
      <c r="A4877" s="10">
        <v>0</v>
      </c>
      <c r="B4877" s="11">
        <v>25600</v>
      </c>
      <c r="C4877" s="11">
        <v>240092</v>
      </c>
      <c r="D4877" s="11">
        <v>263958</v>
      </c>
      <c r="E4877" s="11">
        <v>5</v>
      </c>
      <c r="F4877" s="11">
        <v>1</v>
      </c>
      <c r="G4877" s="11">
        <v>0</v>
      </c>
      <c r="H4877" s="11">
        <v>245.67947058999999</v>
      </c>
      <c r="I4877" s="11">
        <v>2</v>
      </c>
      <c r="J4877" s="11">
        <v>51</v>
      </c>
      <c r="K4877" s="11">
        <v>38.973539328999998</v>
      </c>
      <c r="L4877" s="11" t="s">
        <v>13</v>
      </c>
      <c r="M4877" s="11" t="s">
        <v>19</v>
      </c>
      <c r="N4877" s="11">
        <f t="shared" si="532"/>
        <v>1</v>
      </c>
      <c r="O4877" s="11">
        <f t="shared" si="533"/>
        <v>0</v>
      </c>
      <c r="P4877" s="11">
        <f t="shared" si="534"/>
        <v>0</v>
      </c>
      <c r="Q4877" s="11">
        <f t="shared" si="535"/>
        <v>0</v>
      </c>
      <c r="R4877" s="11">
        <f t="shared" si="536"/>
        <v>0</v>
      </c>
      <c r="S4877" s="11">
        <f t="shared" si="537"/>
        <v>0</v>
      </c>
      <c r="T4877" s="9">
        <f t="shared" si="538"/>
        <v>245.67947058999999</v>
      </c>
    </row>
    <row r="4878" spans="1:20" ht="15" customHeight="1" x14ac:dyDescent="0.75">
      <c r="A4878" s="10">
        <v>0</v>
      </c>
      <c r="B4878" s="11">
        <v>25600</v>
      </c>
      <c r="C4878" s="11">
        <v>111000</v>
      </c>
      <c r="D4878" s="11">
        <v>153000</v>
      </c>
      <c r="E4878" s="11">
        <v>7</v>
      </c>
      <c r="F4878" s="11">
        <v>0</v>
      </c>
      <c r="G4878" s="11">
        <v>0</v>
      </c>
      <c r="H4878" s="11">
        <v>112.63333333</v>
      </c>
      <c r="I4878" s="11">
        <v>3</v>
      </c>
      <c r="J4878" s="11">
        <v>27</v>
      </c>
      <c r="K4878" s="11"/>
      <c r="L4878" s="11" t="s">
        <v>20</v>
      </c>
      <c r="M4878" s="11" t="s">
        <v>18</v>
      </c>
      <c r="N4878" s="11">
        <f t="shared" si="532"/>
        <v>0</v>
      </c>
      <c r="O4878" s="11">
        <f t="shared" si="533"/>
        <v>0</v>
      </c>
      <c r="P4878" s="11">
        <f t="shared" si="534"/>
        <v>0</v>
      </c>
      <c r="Q4878" s="11">
        <f t="shared" si="535"/>
        <v>0</v>
      </c>
      <c r="R4878" s="11">
        <f t="shared" si="536"/>
        <v>0</v>
      </c>
      <c r="S4878" s="11">
        <f t="shared" si="537"/>
        <v>1</v>
      </c>
      <c r="T4878" s="9">
        <f t="shared" si="538"/>
        <v>0</v>
      </c>
    </row>
    <row r="4879" spans="1:20" ht="15" customHeight="1" x14ac:dyDescent="0.75">
      <c r="A4879" s="10">
        <v>1</v>
      </c>
      <c r="B4879" s="11">
        <v>25600</v>
      </c>
      <c r="C4879" s="11">
        <v>46000</v>
      </c>
      <c r="D4879" s="11">
        <v>80000</v>
      </c>
      <c r="E4879" s="11"/>
      <c r="F4879" s="11">
        <v>0</v>
      </c>
      <c r="G4879" s="11">
        <v>0</v>
      </c>
      <c r="H4879" s="11">
        <v>135.9</v>
      </c>
      <c r="I4879" s="11">
        <v>2</v>
      </c>
      <c r="J4879" s="11">
        <v>19</v>
      </c>
      <c r="K4879" s="11"/>
      <c r="L4879" s="11" t="s">
        <v>20</v>
      </c>
      <c r="M4879" s="11" t="s">
        <v>14</v>
      </c>
      <c r="N4879" s="11">
        <f t="shared" si="532"/>
        <v>0</v>
      </c>
      <c r="O4879" s="11">
        <f t="shared" si="533"/>
        <v>0</v>
      </c>
      <c r="P4879" s="11">
        <f t="shared" si="534"/>
        <v>1</v>
      </c>
      <c r="Q4879" s="11">
        <f t="shared" si="535"/>
        <v>0</v>
      </c>
      <c r="R4879" s="11">
        <f t="shared" si="536"/>
        <v>0</v>
      </c>
      <c r="S4879" s="11">
        <f t="shared" si="537"/>
        <v>0</v>
      </c>
      <c r="T4879" s="9">
        <f t="shared" si="538"/>
        <v>0</v>
      </c>
    </row>
    <row r="4880" spans="1:20" ht="15" customHeight="1" x14ac:dyDescent="0.75">
      <c r="A4880" s="10">
        <v>0</v>
      </c>
      <c r="B4880" s="11">
        <v>25600</v>
      </c>
      <c r="C4880" s="11">
        <v>76383</v>
      </c>
      <c r="D4880" s="11">
        <v>103544</v>
      </c>
      <c r="E4880" s="11">
        <v>0</v>
      </c>
      <c r="F4880" s="11"/>
      <c r="G4880" s="11"/>
      <c r="H4880" s="11">
        <v>222.24219828</v>
      </c>
      <c r="I4880" s="11">
        <v>5</v>
      </c>
      <c r="J4880" s="11">
        <v>24</v>
      </c>
      <c r="K4880" s="11">
        <v>42.939969329999997</v>
      </c>
      <c r="L4880" s="11" t="s">
        <v>20</v>
      </c>
      <c r="M4880" s="11" t="s">
        <v>17</v>
      </c>
      <c r="N4880" s="11">
        <f t="shared" si="532"/>
        <v>0</v>
      </c>
      <c r="O4880" s="11">
        <f t="shared" si="533"/>
        <v>1</v>
      </c>
      <c r="P4880" s="11">
        <f t="shared" si="534"/>
        <v>0</v>
      </c>
      <c r="Q4880" s="11">
        <f t="shared" si="535"/>
        <v>0</v>
      </c>
      <c r="R4880" s="11">
        <f t="shared" si="536"/>
        <v>0</v>
      </c>
      <c r="S4880" s="11">
        <f t="shared" si="537"/>
        <v>0</v>
      </c>
      <c r="T4880" s="9">
        <f t="shared" si="538"/>
        <v>0</v>
      </c>
    </row>
    <row r="4881" spans="1:20" ht="15" customHeight="1" x14ac:dyDescent="0.75">
      <c r="A4881" s="10">
        <v>1</v>
      </c>
      <c r="B4881" s="11">
        <v>25600</v>
      </c>
      <c r="C4881" s="11">
        <v>105480</v>
      </c>
      <c r="D4881" s="11">
        <v>126389</v>
      </c>
      <c r="E4881" s="11">
        <v>25</v>
      </c>
      <c r="F4881" s="11">
        <v>0</v>
      </c>
      <c r="G4881" s="11">
        <v>2</v>
      </c>
      <c r="H4881" s="11">
        <v>307.40290365999999</v>
      </c>
      <c r="I4881" s="11">
        <v>2</v>
      </c>
      <c r="J4881" s="11">
        <v>35</v>
      </c>
      <c r="K4881" s="11">
        <v>36.763824165000003</v>
      </c>
      <c r="L4881" s="11" t="s">
        <v>20</v>
      </c>
      <c r="M4881" s="11" t="s">
        <v>17</v>
      </c>
      <c r="N4881" s="11">
        <f t="shared" si="532"/>
        <v>0</v>
      </c>
      <c r="O4881" s="11">
        <f t="shared" si="533"/>
        <v>1</v>
      </c>
      <c r="P4881" s="11">
        <f t="shared" si="534"/>
        <v>0</v>
      </c>
      <c r="Q4881" s="11">
        <f t="shared" si="535"/>
        <v>0</v>
      </c>
      <c r="R4881" s="11">
        <f t="shared" si="536"/>
        <v>0</v>
      </c>
      <c r="S4881" s="11">
        <f t="shared" si="537"/>
        <v>0</v>
      </c>
      <c r="T4881" s="9">
        <f t="shared" si="538"/>
        <v>0</v>
      </c>
    </row>
    <row r="4882" spans="1:20" ht="15" customHeight="1" x14ac:dyDescent="0.75">
      <c r="A4882" s="10">
        <v>0</v>
      </c>
      <c r="B4882" s="11">
        <v>25600</v>
      </c>
      <c r="C4882" s="11"/>
      <c r="D4882" s="11">
        <v>147598</v>
      </c>
      <c r="E4882" s="11"/>
      <c r="F4882" s="11"/>
      <c r="G4882" s="11"/>
      <c r="H4882" s="11"/>
      <c r="I4882" s="11"/>
      <c r="J4882" s="11"/>
      <c r="K4882" s="11">
        <v>14.461987334</v>
      </c>
      <c r="L4882" s="11"/>
      <c r="M4882" s="11"/>
      <c r="N4882" s="11">
        <f t="shared" si="532"/>
        <v>0</v>
      </c>
      <c r="O4882" s="11">
        <f t="shared" si="533"/>
        <v>0</v>
      </c>
      <c r="P4882" s="11">
        <f t="shared" si="534"/>
        <v>0</v>
      </c>
      <c r="Q4882" s="11">
        <f t="shared" si="535"/>
        <v>0</v>
      </c>
      <c r="R4882" s="11">
        <f t="shared" si="536"/>
        <v>0</v>
      </c>
      <c r="S4882" s="11">
        <f t="shared" si="537"/>
        <v>0</v>
      </c>
      <c r="T4882" s="9">
        <f t="shared" si="538"/>
        <v>0</v>
      </c>
    </row>
    <row r="4883" spans="1:20" ht="15" customHeight="1" x14ac:dyDescent="0.75">
      <c r="A4883" s="10">
        <v>1</v>
      </c>
      <c r="B4883" s="11">
        <v>25600</v>
      </c>
      <c r="C4883" s="11">
        <v>50910</v>
      </c>
      <c r="D4883" s="11">
        <v>87358</v>
      </c>
      <c r="E4883" s="11">
        <v>19</v>
      </c>
      <c r="F4883" s="11">
        <v>2</v>
      </c>
      <c r="G4883" s="11">
        <v>0</v>
      </c>
      <c r="H4883" s="11">
        <v>104.40647219</v>
      </c>
      <c r="I4883" s="11">
        <v>0</v>
      </c>
      <c r="J4883" s="11">
        <v>27</v>
      </c>
      <c r="K4883" s="11">
        <v>42.677450653000001</v>
      </c>
      <c r="L4883" s="11" t="s">
        <v>20</v>
      </c>
      <c r="M4883" s="11" t="s">
        <v>14</v>
      </c>
      <c r="N4883" s="11">
        <f t="shared" si="532"/>
        <v>0</v>
      </c>
      <c r="O4883" s="11">
        <f t="shared" si="533"/>
        <v>0</v>
      </c>
      <c r="P4883" s="11">
        <f t="shared" si="534"/>
        <v>1</v>
      </c>
      <c r="Q4883" s="11">
        <f t="shared" si="535"/>
        <v>0</v>
      </c>
      <c r="R4883" s="11">
        <f t="shared" si="536"/>
        <v>0</v>
      </c>
      <c r="S4883" s="11">
        <f t="shared" si="537"/>
        <v>0</v>
      </c>
      <c r="T4883" s="9">
        <f t="shared" si="538"/>
        <v>0</v>
      </c>
    </row>
    <row r="4884" spans="1:20" ht="15" customHeight="1" x14ac:dyDescent="0.75">
      <c r="A4884" s="10">
        <v>0</v>
      </c>
      <c r="B4884" s="11">
        <v>25600</v>
      </c>
      <c r="C4884" s="11">
        <v>144616</v>
      </c>
      <c r="D4884" s="11">
        <v>211230</v>
      </c>
      <c r="E4884" s="11">
        <v>7</v>
      </c>
      <c r="F4884" s="11">
        <v>0</v>
      </c>
      <c r="G4884" s="11">
        <v>0</v>
      </c>
      <c r="H4884" s="11">
        <v>199.09130807</v>
      </c>
      <c r="I4884" s="11">
        <v>0</v>
      </c>
      <c r="J4884" s="11">
        <v>27</v>
      </c>
      <c r="K4884" s="11">
        <v>39.002928326000003</v>
      </c>
      <c r="L4884" s="11" t="s">
        <v>13</v>
      </c>
      <c r="M4884" s="11" t="s">
        <v>18</v>
      </c>
      <c r="N4884" s="11">
        <f t="shared" si="532"/>
        <v>1</v>
      </c>
      <c r="O4884" s="11">
        <f t="shared" si="533"/>
        <v>0</v>
      </c>
      <c r="P4884" s="11">
        <f t="shared" si="534"/>
        <v>0</v>
      </c>
      <c r="Q4884" s="11">
        <f t="shared" si="535"/>
        <v>0</v>
      </c>
      <c r="R4884" s="11">
        <f t="shared" si="536"/>
        <v>0</v>
      </c>
      <c r="S4884" s="11">
        <f t="shared" si="537"/>
        <v>1</v>
      </c>
      <c r="T4884" s="9">
        <f t="shared" si="538"/>
        <v>199.09130807</v>
      </c>
    </row>
    <row r="4885" spans="1:20" ht="15" customHeight="1" x14ac:dyDescent="0.75">
      <c r="A4885" s="10">
        <v>1</v>
      </c>
      <c r="B4885" s="11">
        <v>25600</v>
      </c>
      <c r="C4885" s="11">
        <v>65030</v>
      </c>
      <c r="D4885" s="11">
        <v>92453</v>
      </c>
      <c r="E4885" s="11">
        <v>5</v>
      </c>
      <c r="F4885" s="11">
        <v>0</v>
      </c>
      <c r="G4885" s="11">
        <v>0</v>
      </c>
      <c r="H4885" s="11"/>
      <c r="I4885" s="11">
        <v>0</v>
      </c>
      <c r="J4885" s="11">
        <v>0</v>
      </c>
      <c r="K4885" s="11">
        <v>35.028856423999997</v>
      </c>
      <c r="L4885" s="11" t="s">
        <v>20</v>
      </c>
      <c r="M4885" s="11" t="s">
        <v>14</v>
      </c>
      <c r="N4885" s="11">
        <f t="shared" si="532"/>
        <v>0</v>
      </c>
      <c r="O4885" s="11">
        <f t="shared" si="533"/>
        <v>0</v>
      </c>
      <c r="P4885" s="11">
        <f t="shared" si="534"/>
        <v>1</v>
      </c>
      <c r="Q4885" s="11">
        <f t="shared" si="535"/>
        <v>0</v>
      </c>
      <c r="R4885" s="11">
        <f t="shared" si="536"/>
        <v>0</v>
      </c>
      <c r="S4885" s="11">
        <f t="shared" si="537"/>
        <v>0</v>
      </c>
      <c r="T4885" s="9">
        <f t="shared" si="538"/>
        <v>0</v>
      </c>
    </row>
    <row r="4886" spans="1:20" ht="15" customHeight="1" x14ac:dyDescent="0.75">
      <c r="A4886" s="10">
        <v>0</v>
      </c>
      <c r="B4886" s="11">
        <v>25600</v>
      </c>
      <c r="C4886" s="11">
        <v>77123</v>
      </c>
      <c r="D4886" s="11">
        <v>103014</v>
      </c>
      <c r="E4886" s="11">
        <v>1</v>
      </c>
      <c r="F4886" s="11"/>
      <c r="G4886" s="11"/>
      <c r="H4886" s="11">
        <v>231.79420106000001</v>
      </c>
      <c r="I4886" s="11">
        <v>3</v>
      </c>
      <c r="J4886" s="11">
        <v>24</v>
      </c>
      <c r="K4886" s="11">
        <v>43.671281432000001</v>
      </c>
      <c r="L4886" s="11" t="s">
        <v>20</v>
      </c>
      <c r="M4886" s="11" t="s">
        <v>17</v>
      </c>
      <c r="N4886" s="11">
        <f t="shared" si="532"/>
        <v>0</v>
      </c>
      <c r="O4886" s="11">
        <f t="shared" si="533"/>
        <v>1</v>
      </c>
      <c r="P4886" s="11">
        <f t="shared" si="534"/>
        <v>0</v>
      </c>
      <c r="Q4886" s="11">
        <f t="shared" si="535"/>
        <v>0</v>
      </c>
      <c r="R4886" s="11">
        <f t="shared" si="536"/>
        <v>0</v>
      </c>
      <c r="S4886" s="11">
        <f t="shared" si="537"/>
        <v>0</v>
      </c>
      <c r="T4886" s="9">
        <f t="shared" si="538"/>
        <v>0</v>
      </c>
    </row>
    <row r="4887" spans="1:20" ht="15" customHeight="1" x14ac:dyDescent="0.75">
      <c r="A4887" s="10">
        <v>0</v>
      </c>
      <c r="B4887" s="11">
        <v>25600</v>
      </c>
      <c r="C4887" s="11">
        <v>140649</v>
      </c>
      <c r="D4887" s="11">
        <v>212089</v>
      </c>
      <c r="E4887" s="11">
        <v>4</v>
      </c>
      <c r="F4887" s="11">
        <v>0</v>
      </c>
      <c r="G4887" s="11">
        <v>0</v>
      </c>
      <c r="H4887" s="11">
        <v>187.87142091999999</v>
      </c>
      <c r="I4887" s="11">
        <v>0</v>
      </c>
      <c r="J4887" s="11">
        <v>29</v>
      </c>
      <c r="K4887" s="11">
        <v>40.033218625000003</v>
      </c>
      <c r="L4887" s="11" t="s">
        <v>13</v>
      </c>
      <c r="M4887" s="11" t="s">
        <v>18</v>
      </c>
      <c r="N4887" s="11">
        <f t="shared" si="532"/>
        <v>1</v>
      </c>
      <c r="O4887" s="11">
        <f t="shared" si="533"/>
        <v>0</v>
      </c>
      <c r="P4887" s="11">
        <f t="shared" si="534"/>
        <v>0</v>
      </c>
      <c r="Q4887" s="11">
        <f t="shared" si="535"/>
        <v>0</v>
      </c>
      <c r="R4887" s="11">
        <f t="shared" si="536"/>
        <v>0</v>
      </c>
      <c r="S4887" s="11">
        <f t="shared" si="537"/>
        <v>1</v>
      </c>
      <c r="T4887" s="9">
        <f t="shared" si="538"/>
        <v>187.87142091999999</v>
      </c>
    </row>
    <row r="4888" spans="1:20" ht="15" customHeight="1" x14ac:dyDescent="0.75">
      <c r="A4888" s="10">
        <v>0</v>
      </c>
      <c r="B4888" s="11">
        <v>25600</v>
      </c>
      <c r="C4888" s="11">
        <v>76102</v>
      </c>
      <c r="D4888" s="11">
        <v>119391</v>
      </c>
      <c r="E4888" s="11">
        <v>5</v>
      </c>
      <c r="F4888" s="11">
        <v>0</v>
      </c>
      <c r="G4888" s="11">
        <v>0</v>
      </c>
      <c r="H4888" s="11">
        <v>87.625382168000002</v>
      </c>
      <c r="I4888" s="11">
        <v>1</v>
      </c>
      <c r="J4888" s="11">
        <v>32</v>
      </c>
      <c r="K4888" s="11">
        <v>40.929954322999997</v>
      </c>
      <c r="L4888" s="11" t="s">
        <v>20</v>
      </c>
      <c r="M4888" s="11" t="s">
        <v>14</v>
      </c>
      <c r="N4888" s="11">
        <f t="shared" si="532"/>
        <v>0</v>
      </c>
      <c r="O4888" s="11">
        <f t="shared" si="533"/>
        <v>0</v>
      </c>
      <c r="P4888" s="11">
        <f t="shared" si="534"/>
        <v>1</v>
      </c>
      <c r="Q4888" s="11">
        <f t="shared" si="535"/>
        <v>0</v>
      </c>
      <c r="R4888" s="11">
        <f t="shared" si="536"/>
        <v>0</v>
      </c>
      <c r="S4888" s="11">
        <f t="shared" si="537"/>
        <v>0</v>
      </c>
      <c r="T4888" s="9">
        <f t="shared" si="538"/>
        <v>0</v>
      </c>
    </row>
    <row r="4889" spans="1:20" ht="15" customHeight="1" x14ac:dyDescent="0.75">
      <c r="A4889" s="10">
        <v>0</v>
      </c>
      <c r="B4889" s="11">
        <v>25600</v>
      </c>
      <c r="C4889" s="11">
        <v>139746</v>
      </c>
      <c r="D4889" s="11">
        <v>210298</v>
      </c>
      <c r="E4889" s="11">
        <v>6</v>
      </c>
      <c r="F4889" s="11">
        <v>0</v>
      </c>
      <c r="G4889" s="11">
        <v>0</v>
      </c>
      <c r="H4889" s="11">
        <v>185.11257638000001</v>
      </c>
      <c r="I4889" s="11">
        <v>1</v>
      </c>
      <c r="J4889" s="11">
        <v>28</v>
      </c>
      <c r="K4889" s="11">
        <v>38.368890383</v>
      </c>
      <c r="L4889" s="11" t="s">
        <v>13</v>
      </c>
      <c r="M4889" s="11" t="s">
        <v>18</v>
      </c>
      <c r="N4889" s="11">
        <f t="shared" si="532"/>
        <v>1</v>
      </c>
      <c r="O4889" s="11">
        <f t="shared" si="533"/>
        <v>0</v>
      </c>
      <c r="P4889" s="11">
        <f t="shared" si="534"/>
        <v>0</v>
      </c>
      <c r="Q4889" s="11">
        <f t="shared" si="535"/>
        <v>0</v>
      </c>
      <c r="R4889" s="11">
        <f t="shared" si="536"/>
        <v>0</v>
      </c>
      <c r="S4889" s="11">
        <f t="shared" si="537"/>
        <v>1</v>
      </c>
      <c r="T4889" s="9">
        <f t="shared" si="538"/>
        <v>185.11257638000001</v>
      </c>
    </row>
    <row r="4890" spans="1:20" ht="15" customHeight="1" x14ac:dyDescent="0.75">
      <c r="A4890" s="10">
        <v>0</v>
      </c>
      <c r="B4890" s="11">
        <v>25700</v>
      </c>
      <c r="C4890" s="11">
        <v>94295</v>
      </c>
      <c r="D4890" s="11">
        <v>143788</v>
      </c>
      <c r="E4890" s="11">
        <v>23</v>
      </c>
      <c r="F4890" s="11">
        <v>0</v>
      </c>
      <c r="G4890" s="11">
        <v>0</v>
      </c>
      <c r="H4890" s="11">
        <v>220.72951888</v>
      </c>
      <c r="I4890" s="11">
        <v>0</v>
      </c>
      <c r="J4890" s="11">
        <v>13</v>
      </c>
      <c r="K4890" s="11">
        <v>42.358128041999997</v>
      </c>
      <c r="L4890" s="11" t="s">
        <v>20</v>
      </c>
      <c r="M4890" s="11" t="s">
        <v>17</v>
      </c>
      <c r="N4890" s="11">
        <f t="shared" si="532"/>
        <v>0</v>
      </c>
      <c r="O4890" s="11">
        <f t="shared" si="533"/>
        <v>1</v>
      </c>
      <c r="P4890" s="11">
        <f t="shared" si="534"/>
        <v>0</v>
      </c>
      <c r="Q4890" s="11">
        <f t="shared" si="535"/>
        <v>0</v>
      </c>
      <c r="R4890" s="11">
        <f t="shared" si="536"/>
        <v>0</v>
      </c>
      <c r="S4890" s="11">
        <f t="shared" si="537"/>
        <v>0</v>
      </c>
      <c r="T4890" s="9">
        <f t="shared" si="538"/>
        <v>0</v>
      </c>
    </row>
    <row r="4891" spans="1:20" ht="15" customHeight="1" x14ac:dyDescent="0.75">
      <c r="A4891" s="10">
        <v>0</v>
      </c>
      <c r="B4891" s="11">
        <v>25700</v>
      </c>
      <c r="C4891" s="11">
        <v>31333</v>
      </c>
      <c r="D4891" s="11">
        <v>56733</v>
      </c>
      <c r="E4891" s="11">
        <v>13</v>
      </c>
      <c r="F4891" s="11">
        <v>0</v>
      </c>
      <c r="G4891" s="11">
        <v>0</v>
      </c>
      <c r="H4891" s="11">
        <v>97.086150555000003</v>
      </c>
      <c r="I4891" s="11">
        <v>2</v>
      </c>
      <c r="J4891" s="11">
        <v>25</v>
      </c>
      <c r="K4891" s="11">
        <v>30.619786755</v>
      </c>
      <c r="L4891" s="11" t="s">
        <v>20</v>
      </c>
      <c r="M4891" s="11" t="s">
        <v>14</v>
      </c>
      <c r="N4891" s="11">
        <f t="shared" si="532"/>
        <v>0</v>
      </c>
      <c r="O4891" s="11">
        <f t="shared" si="533"/>
        <v>0</v>
      </c>
      <c r="P4891" s="11">
        <f t="shared" si="534"/>
        <v>1</v>
      </c>
      <c r="Q4891" s="11">
        <f t="shared" si="535"/>
        <v>0</v>
      </c>
      <c r="R4891" s="11">
        <f t="shared" si="536"/>
        <v>0</v>
      </c>
      <c r="S4891" s="11">
        <f t="shared" si="537"/>
        <v>0</v>
      </c>
      <c r="T4891" s="9">
        <f t="shared" si="538"/>
        <v>0</v>
      </c>
    </row>
    <row r="4892" spans="1:20" ht="15" customHeight="1" x14ac:dyDescent="0.75">
      <c r="A4892" s="10">
        <v>0</v>
      </c>
      <c r="B4892" s="11">
        <v>25700</v>
      </c>
      <c r="C4892" s="11">
        <v>32039</v>
      </c>
      <c r="D4892" s="11">
        <v>54499</v>
      </c>
      <c r="E4892" s="11">
        <v>15</v>
      </c>
      <c r="F4892" s="11">
        <v>0</v>
      </c>
      <c r="G4892" s="11">
        <v>0</v>
      </c>
      <c r="H4892" s="11">
        <v>114.80741209999999</v>
      </c>
      <c r="I4892" s="11">
        <v>2</v>
      </c>
      <c r="J4892" s="11">
        <v>24</v>
      </c>
      <c r="K4892" s="11">
        <v>31.142957048</v>
      </c>
      <c r="L4892" s="11" t="s">
        <v>20</v>
      </c>
      <c r="M4892" s="11" t="s">
        <v>14</v>
      </c>
      <c r="N4892" s="11">
        <f t="shared" si="532"/>
        <v>0</v>
      </c>
      <c r="O4892" s="11">
        <f t="shared" si="533"/>
        <v>0</v>
      </c>
      <c r="P4892" s="11">
        <f t="shared" si="534"/>
        <v>1</v>
      </c>
      <c r="Q4892" s="11">
        <f t="shared" si="535"/>
        <v>0</v>
      </c>
      <c r="R4892" s="11">
        <f t="shared" si="536"/>
        <v>0</v>
      </c>
      <c r="S4892" s="11">
        <f t="shared" si="537"/>
        <v>0</v>
      </c>
      <c r="T4892" s="9">
        <f t="shared" si="538"/>
        <v>0</v>
      </c>
    </row>
    <row r="4893" spans="1:20" ht="15" customHeight="1" x14ac:dyDescent="0.75">
      <c r="A4893" s="10">
        <v>0</v>
      </c>
      <c r="B4893" s="11">
        <v>25700</v>
      </c>
      <c r="C4893" s="11">
        <v>189995</v>
      </c>
      <c r="D4893" s="11">
        <v>250814</v>
      </c>
      <c r="E4893" s="11">
        <v>9</v>
      </c>
      <c r="F4893" s="11">
        <v>0</v>
      </c>
      <c r="G4893" s="11">
        <v>0</v>
      </c>
      <c r="H4893" s="11">
        <v>100.80094267</v>
      </c>
      <c r="I4893" s="11">
        <v>1</v>
      </c>
      <c r="J4893" s="11">
        <v>25</v>
      </c>
      <c r="K4893" s="11">
        <v>41.005832769999998</v>
      </c>
      <c r="L4893" s="11" t="s">
        <v>20</v>
      </c>
      <c r="M4893" s="11" t="s">
        <v>14</v>
      </c>
      <c r="N4893" s="11">
        <f t="shared" si="532"/>
        <v>0</v>
      </c>
      <c r="O4893" s="11">
        <f t="shared" si="533"/>
        <v>0</v>
      </c>
      <c r="P4893" s="11">
        <f t="shared" si="534"/>
        <v>1</v>
      </c>
      <c r="Q4893" s="11">
        <f t="shared" si="535"/>
        <v>0</v>
      </c>
      <c r="R4893" s="11">
        <f t="shared" si="536"/>
        <v>0</v>
      </c>
      <c r="S4893" s="11">
        <f t="shared" si="537"/>
        <v>0</v>
      </c>
      <c r="T4893" s="9">
        <f t="shared" si="538"/>
        <v>0</v>
      </c>
    </row>
    <row r="4894" spans="1:20" ht="15" customHeight="1" x14ac:dyDescent="0.75">
      <c r="A4894" s="10">
        <v>0</v>
      </c>
      <c r="B4894" s="11">
        <v>25700</v>
      </c>
      <c r="C4894" s="11">
        <v>26059</v>
      </c>
      <c r="D4894" s="11">
        <v>51800</v>
      </c>
      <c r="E4894" s="11">
        <v>24</v>
      </c>
      <c r="F4894" s="11">
        <v>0</v>
      </c>
      <c r="G4894" s="11">
        <v>0</v>
      </c>
      <c r="H4894" s="11">
        <v>118.03113123999999</v>
      </c>
      <c r="I4894" s="11">
        <v>0</v>
      </c>
      <c r="J4894" s="11">
        <v>10</v>
      </c>
      <c r="K4894" s="11">
        <v>23.085478541000001</v>
      </c>
      <c r="L4894" s="11" t="s">
        <v>20</v>
      </c>
      <c r="M4894" s="11" t="s">
        <v>14</v>
      </c>
      <c r="N4894" s="11">
        <f t="shared" si="532"/>
        <v>0</v>
      </c>
      <c r="O4894" s="11">
        <f t="shared" si="533"/>
        <v>0</v>
      </c>
      <c r="P4894" s="11">
        <f t="shared" si="534"/>
        <v>1</v>
      </c>
      <c r="Q4894" s="11">
        <f t="shared" si="535"/>
        <v>0</v>
      </c>
      <c r="R4894" s="11">
        <f t="shared" si="536"/>
        <v>0</v>
      </c>
      <c r="S4894" s="11">
        <f t="shared" si="537"/>
        <v>0</v>
      </c>
      <c r="T4894" s="9">
        <f t="shared" si="538"/>
        <v>0</v>
      </c>
    </row>
    <row r="4895" spans="1:20" ht="15" customHeight="1" x14ac:dyDescent="0.75">
      <c r="A4895" s="10">
        <v>0</v>
      </c>
      <c r="B4895" s="11">
        <v>25700</v>
      </c>
      <c r="C4895" s="11">
        <v>50800</v>
      </c>
      <c r="D4895" s="11">
        <v>85000</v>
      </c>
      <c r="E4895" s="11">
        <v>23</v>
      </c>
      <c r="F4895" s="11">
        <v>1</v>
      </c>
      <c r="G4895" s="11">
        <v>2</v>
      </c>
      <c r="H4895" s="11">
        <v>184.26666667000001</v>
      </c>
      <c r="I4895" s="11">
        <v>1</v>
      </c>
      <c r="J4895" s="11">
        <v>20</v>
      </c>
      <c r="K4895" s="11"/>
      <c r="L4895" s="11" t="s">
        <v>20</v>
      </c>
      <c r="M4895" s="11" t="s">
        <v>14</v>
      </c>
      <c r="N4895" s="11">
        <f t="shared" si="532"/>
        <v>0</v>
      </c>
      <c r="O4895" s="11">
        <f t="shared" si="533"/>
        <v>0</v>
      </c>
      <c r="P4895" s="11">
        <f t="shared" si="534"/>
        <v>1</v>
      </c>
      <c r="Q4895" s="11">
        <f t="shared" si="535"/>
        <v>0</v>
      </c>
      <c r="R4895" s="11">
        <f t="shared" si="536"/>
        <v>0</v>
      </c>
      <c r="S4895" s="11">
        <f t="shared" si="537"/>
        <v>0</v>
      </c>
      <c r="T4895" s="9">
        <f t="shared" si="538"/>
        <v>0</v>
      </c>
    </row>
    <row r="4896" spans="1:20" ht="15" customHeight="1" x14ac:dyDescent="0.75">
      <c r="A4896" s="10">
        <v>0</v>
      </c>
      <c r="B4896" s="11">
        <v>25700</v>
      </c>
      <c r="C4896" s="11">
        <v>197425</v>
      </c>
      <c r="D4896" s="11">
        <v>242602</v>
      </c>
      <c r="E4896" s="11">
        <v>8</v>
      </c>
      <c r="F4896" s="11">
        <v>0</v>
      </c>
      <c r="G4896" s="11">
        <v>0</v>
      </c>
      <c r="H4896" s="11">
        <v>102.96034553</v>
      </c>
      <c r="I4896" s="11">
        <v>2</v>
      </c>
      <c r="J4896" s="11">
        <v>26</v>
      </c>
      <c r="K4896" s="11">
        <v>41.277127172</v>
      </c>
      <c r="L4896" s="11" t="s">
        <v>20</v>
      </c>
      <c r="M4896" s="11" t="s">
        <v>14</v>
      </c>
      <c r="N4896" s="11">
        <f t="shared" si="532"/>
        <v>0</v>
      </c>
      <c r="O4896" s="11">
        <f t="shared" si="533"/>
        <v>0</v>
      </c>
      <c r="P4896" s="11">
        <f t="shared" si="534"/>
        <v>1</v>
      </c>
      <c r="Q4896" s="11">
        <f t="shared" si="535"/>
        <v>0</v>
      </c>
      <c r="R4896" s="11">
        <f t="shared" si="536"/>
        <v>0</v>
      </c>
      <c r="S4896" s="11">
        <f t="shared" si="537"/>
        <v>0</v>
      </c>
      <c r="T4896" s="9">
        <f t="shared" si="538"/>
        <v>0</v>
      </c>
    </row>
    <row r="4897" spans="1:20" ht="15" customHeight="1" x14ac:dyDescent="0.75">
      <c r="A4897" s="10">
        <v>0</v>
      </c>
      <c r="B4897" s="11">
        <v>25700</v>
      </c>
      <c r="C4897" s="11">
        <v>43881</v>
      </c>
      <c r="D4897" s="11">
        <v>69954</v>
      </c>
      <c r="E4897" s="11">
        <v>10</v>
      </c>
      <c r="F4897" s="11">
        <v>0</v>
      </c>
      <c r="G4897" s="11">
        <v>0</v>
      </c>
      <c r="H4897" s="11">
        <v>126.47306562999999</v>
      </c>
      <c r="I4897" s="11">
        <v>0</v>
      </c>
      <c r="J4897" s="11">
        <v>20</v>
      </c>
      <c r="K4897" s="11">
        <v>40.769061823000001</v>
      </c>
      <c r="L4897" s="11" t="s">
        <v>20</v>
      </c>
      <c r="M4897" s="11" t="s">
        <v>14</v>
      </c>
      <c r="N4897" s="11">
        <f t="shared" si="532"/>
        <v>0</v>
      </c>
      <c r="O4897" s="11">
        <f t="shared" si="533"/>
        <v>0</v>
      </c>
      <c r="P4897" s="11">
        <f t="shared" si="534"/>
        <v>1</v>
      </c>
      <c r="Q4897" s="11">
        <f t="shared" si="535"/>
        <v>0</v>
      </c>
      <c r="R4897" s="11">
        <f t="shared" si="536"/>
        <v>0</v>
      </c>
      <c r="S4897" s="11">
        <f t="shared" si="537"/>
        <v>0</v>
      </c>
      <c r="T4897" s="9">
        <f t="shared" si="538"/>
        <v>0</v>
      </c>
    </row>
    <row r="4898" spans="1:20" ht="15" customHeight="1" x14ac:dyDescent="0.75">
      <c r="A4898" s="10">
        <v>0</v>
      </c>
      <c r="B4898" s="11">
        <v>25700</v>
      </c>
      <c r="C4898" s="11">
        <v>83733</v>
      </c>
      <c r="D4898" s="11">
        <v>116386</v>
      </c>
      <c r="E4898" s="11">
        <v>8</v>
      </c>
      <c r="F4898" s="11">
        <v>0</v>
      </c>
      <c r="G4898" s="11">
        <v>1</v>
      </c>
      <c r="H4898" s="11">
        <v>397.87068918</v>
      </c>
      <c r="I4898" s="11">
        <v>0</v>
      </c>
      <c r="J4898" s="11">
        <v>44</v>
      </c>
      <c r="K4898" s="11">
        <v>41.869893335999997</v>
      </c>
      <c r="L4898" s="11" t="s">
        <v>20</v>
      </c>
      <c r="M4898" s="11" t="s">
        <v>15</v>
      </c>
      <c r="N4898" s="11">
        <f t="shared" si="532"/>
        <v>0</v>
      </c>
      <c r="O4898" s="11">
        <f t="shared" si="533"/>
        <v>0</v>
      </c>
      <c r="P4898" s="11">
        <f t="shared" si="534"/>
        <v>0</v>
      </c>
      <c r="Q4898" s="11">
        <f t="shared" si="535"/>
        <v>1</v>
      </c>
      <c r="R4898" s="11">
        <f t="shared" si="536"/>
        <v>0</v>
      </c>
      <c r="S4898" s="11">
        <f t="shared" si="537"/>
        <v>0</v>
      </c>
      <c r="T4898" s="9">
        <f t="shared" si="538"/>
        <v>0</v>
      </c>
    </row>
    <row r="4899" spans="1:20" ht="15" customHeight="1" x14ac:dyDescent="0.75">
      <c r="A4899" s="10">
        <v>1</v>
      </c>
      <c r="B4899" s="11">
        <v>25700</v>
      </c>
      <c r="C4899" s="11">
        <v>32613</v>
      </c>
      <c r="D4899" s="11">
        <v>63065</v>
      </c>
      <c r="E4899" s="11">
        <v>0</v>
      </c>
      <c r="F4899" s="11">
        <v>0</v>
      </c>
      <c r="G4899" s="11">
        <v>0</v>
      </c>
      <c r="H4899" s="11">
        <v>218.48527507</v>
      </c>
      <c r="I4899" s="11">
        <v>0</v>
      </c>
      <c r="J4899" s="11">
        <v>22</v>
      </c>
      <c r="K4899" s="11">
        <v>41.210107041999997</v>
      </c>
      <c r="L4899" s="11" t="s">
        <v>20</v>
      </c>
      <c r="M4899" s="11" t="s">
        <v>14</v>
      </c>
      <c r="N4899" s="11">
        <f t="shared" si="532"/>
        <v>0</v>
      </c>
      <c r="O4899" s="11">
        <f t="shared" si="533"/>
        <v>0</v>
      </c>
      <c r="P4899" s="11">
        <f t="shared" si="534"/>
        <v>1</v>
      </c>
      <c r="Q4899" s="11">
        <f t="shared" si="535"/>
        <v>0</v>
      </c>
      <c r="R4899" s="11">
        <f t="shared" si="536"/>
        <v>0</v>
      </c>
      <c r="S4899" s="11">
        <f t="shared" si="537"/>
        <v>0</v>
      </c>
      <c r="T4899" s="9">
        <f t="shared" si="538"/>
        <v>0</v>
      </c>
    </row>
    <row r="4900" spans="1:20" ht="15" customHeight="1" x14ac:dyDescent="0.75">
      <c r="A4900" s="10">
        <v>0</v>
      </c>
      <c r="B4900" s="11">
        <v>25700</v>
      </c>
      <c r="C4900" s="11">
        <v>23047</v>
      </c>
      <c r="D4900" s="11">
        <v>76575</v>
      </c>
      <c r="E4900" s="11"/>
      <c r="F4900" s="11">
        <v>2</v>
      </c>
      <c r="G4900" s="11">
        <v>1</v>
      </c>
      <c r="H4900" s="11">
        <v>104.56620289999999</v>
      </c>
      <c r="I4900" s="11">
        <v>2</v>
      </c>
      <c r="J4900" s="11">
        <v>26</v>
      </c>
      <c r="K4900" s="11">
        <v>29.296633491000001</v>
      </c>
      <c r="L4900" s="11" t="s">
        <v>20</v>
      </c>
      <c r="M4900" s="11" t="s">
        <v>14</v>
      </c>
      <c r="N4900" s="11">
        <f t="shared" si="532"/>
        <v>0</v>
      </c>
      <c r="O4900" s="11">
        <f t="shared" si="533"/>
        <v>0</v>
      </c>
      <c r="P4900" s="11">
        <f t="shared" si="534"/>
        <v>1</v>
      </c>
      <c r="Q4900" s="11">
        <f t="shared" si="535"/>
        <v>0</v>
      </c>
      <c r="R4900" s="11">
        <f t="shared" si="536"/>
        <v>0</v>
      </c>
      <c r="S4900" s="11">
        <f t="shared" si="537"/>
        <v>0</v>
      </c>
      <c r="T4900" s="9">
        <f t="shared" si="538"/>
        <v>0</v>
      </c>
    </row>
    <row r="4901" spans="1:20" ht="15" customHeight="1" x14ac:dyDescent="0.75">
      <c r="A4901" s="10">
        <v>0</v>
      </c>
      <c r="B4901" s="11">
        <v>25700</v>
      </c>
      <c r="C4901" s="11">
        <v>85417</v>
      </c>
      <c r="D4901" s="11">
        <v>98179</v>
      </c>
      <c r="E4901" s="11">
        <v>7</v>
      </c>
      <c r="F4901" s="11"/>
      <c r="G4901" s="11"/>
      <c r="H4901" s="11"/>
      <c r="I4901" s="11"/>
      <c r="J4901" s="11"/>
      <c r="K4901" s="11">
        <v>30.829477167</v>
      </c>
      <c r="L4901" s="11" t="s">
        <v>13</v>
      </c>
      <c r="M4901" s="11"/>
      <c r="N4901" s="11">
        <f t="shared" si="532"/>
        <v>1</v>
      </c>
      <c r="O4901" s="11">
        <f t="shared" si="533"/>
        <v>0</v>
      </c>
      <c r="P4901" s="11">
        <f t="shared" si="534"/>
        <v>0</v>
      </c>
      <c r="Q4901" s="11">
        <f t="shared" si="535"/>
        <v>0</v>
      </c>
      <c r="R4901" s="11">
        <f t="shared" si="536"/>
        <v>0</v>
      </c>
      <c r="S4901" s="11">
        <f t="shared" si="537"/>
        <v>0</v>
      </c>
      <c r="T4901" s="9">
        <f t="shared" si="538"/>
        <v>0</v>
      </c>
    </row>
    <row r="4902" spans="1:20" ht="15" customHeight="1" x14ac:dyDescent="0.75">
      <c r="A4902" s="10">
        <v>0</v>
      </c>
      <c r="B4902" s="11">
        <v>25700</v>
      </c>
      <c r="C4902" s="11">
        <v>103598</v>
      </c>
      <c r="D4902" s="11">
        <v>144594</v>
      </c>
      <c r="E4902" s="11">
        <v>19</v>
      </c>
      <c r="F4902" s="11">
        <v>0</v>
      </c>
      <c r="G4902" s="11">
        <v>0</v>
      </c>
      <c r="H4902" s="11">
        <v>217.94482804</v>
      </c>
      <c r="I4902" s="11">
        <v>0</v>
      </c>
      <c r="J4902" s="11">
        <v>13</v>
      </c>
      <c r="K4902" s="11">
        <v>41.135649383000001</v>
      </c>
      <c r="L4902" s="11" t="s">
        <v>20</v>
      </c>
      <c r="M4902" s="11" t="s">
        <v>17</v>
      </c>
      <c r="N4902" s="11">
        <f t="shared" si="532"/>
        <v>0</v>
      </c>
      <c r="O4902" s="11">
        <f t="shared" si="533"/>
        <v>1</v>
      </c>
      <c r="P4902" s="11">
        <f t="shared" si="534"/>
        <v>0</v>
      </c>
      <c r="Q4902" s="11">
        <f t="shared" si="535"/>
        <v>0</v>
      </c>
      <c r="R4902" s="11">
        <f t="shared" si="536"/>
        <v>0</v>
      </c>
      <c r="S4902" s="11">
        <f t="shared" si="537"/>
        <v>0</v>
      </c>
      <c r="T4902" s="9">
        <f t="shared" si="538"/>
        <v>0</v>
      </c>
    </row>
    <row r="4903" spans="1:20" ht="15" customHeight="1" x14ac:dyDescent="0.75">
      <c r="A4903" s="10">
        <v>0</v>
      </c>
      <c r="B4903" s="11">
        <v>25700</v>
      </c>
      <c r="C4903" s="11">
        <v>63054</v>
      </c>
      <c r="D4903" s="11">
        <v>104624</v>
      </c>
      <c r="E4903" s="11">
        <v>15</v>
      </c>
      <c r="F4903" s="11">
        <v>0</v>
      </c>
      <c r="G4903" s="11">
        <v>1</v>
      </c>
      <c r="H4903" s="11">
        <v>132.10711721000001</v>
      </c>
      <c r="I4903" s="11">
        <v>0</v>
      </c>
      <c r="J4903" s="11">
        <v>29</v>
      </c>
      <c r="K4903" s="11">
        <v>40.205292882000002</v>
      </c>
      <c r="L4903" s="11" t="s">
        <v>20</v>
      </c>
      <c r="M4903" s="11" t="s">
        <v>14</v>
      </c>
      <c r="N4903" s="11">
        <f t="shared" si="532"/>
        <v>0</v>
      </c>
      <c r="O4903" s="11">
        <f t="shared" si="533"/>
        <v>0</v>
      </c>
      <c r="P4903" s="11">
        <f t="shared" si="534"/>
        <v>1</v>
      </c>
      <c r="Q4903" s="11">
        <f t="shared" si="535"/>
        <v>0</v>
      </c>
      <c r="R4903" s="11">
        <f t="shared" si="536"/>
        <v>0</v>
      </c>
      <c r="S4903" s="11">
        <f t="shared" si="537"/>
        <v>0</v>
      </c>
      <c r="T4903" s="9">
        <f t="shared" si="538"/>
        <v>0</v>
      </c>
    </row>
    <row r="4904" spans="1:20" ht="15" customHeight="1" x14ac:dyDescent="0.75">
      <c r="A4904" s="10">
        <v>0</v>
      </c>
      <c r="B4904" s="11">
        <v>25800</v>
      </c>
      <c r="C4904" s="11">
        <v>140785</v>
      </c>
      <c r="D4904" s="11">
        <v>208421</v>
      </c>
      <c r="E4904" s="11">
        <v>3</v>
      </c>
      <c r="F4904" s="11">
        <v>0</v>
      </c>
      <c r="G4904" s="11">
        <v>0</v>
      </c>
      <c r="H4904" s="11">
        <v>176.27148929000001</v>
      </c>
      <c r="I4904" s="11">
        <v>0</v>
      </c>
      <c r="J4904" s="11">
        <v>28</v>
      </c>
      <c r="K4904" s="11">
        <v>39.745002841999998</v>
      </c>
      <c r="L4904" s="11" t="s">
        <v>13</v>
      </c>
      <c r="M4904" s="11" t="s">
        <v>18</v>
      </c>
      <c r="N4904" s="11">
        <f t="shared" si="532"/>
        <v>1</v>
      </c>
      <c r="O4904" s="11">
        <f t="shared" si="533"/>
        <v>0</v>
      </c>
      <c r="P4904" s="11">
        <f t="shared" si="534"/>
        <v>0</v>
      </c>
      <c r="Q4904" s="11">
        <f t="shared" si="535"/>
        <v>0</v>
      </c>
      <c r="R4904" s="11">
        <f t="shared" si="536"/>
        <v>0</v>
      </c>
      <c r="S4904" s="11">
        <f t="shared" si="537"/>
        <v>1</v>
      </c>
      <c r="T4904" s="9">
        <f t="shared" si="538"/>
        <v>176.27148929000001</v>
      </c>
    </row>
    <row r="4905" spans="1:20" ht="15" customHeight="1" x14ac:dyDescent="0.75">
      <c r="A4905" s="10">
        <v>0</v>
      </c>
      <c r="B4905" s="11">
        <v>25800</v>
      </c>
      <c r="C4905" s="11"/>
      <c r="D4905" s="11">
        <v>63456</v>
      </c>
      <c r="E4905" s="11">
        <v>25</v>
      </c>
      <c r="F4905" s="11">
        <v>0</v>
      </c>
      <c r="G4905" s="11">
        <v>0</v>
      </c>
      <c r="H4905" s="11">
        <v>148.81628466000001</v>
      </c>
      <c r="I4905" s="11">
        <v>0</v>
      </c>
      <c r="J4905" s="11">
        <v>8</v>
      </c>
      <c r="K4905" s="11">
        <v>22.06576364</v>
      </c>
      <c r="L4905" s="11" t="s">
        <v>20</v>
      </c>
      <c r="M4905" s="11" t="s">
        <v>14</v>
      </c>
      <c r="N4905" s="11">
        <f t="shared" si="532"/>
        <v>0</v>
      </c>
      <c r="O4905" s="11">
        <f t="shared" si="533"/>
        <v>0</v>
      </c>
      <c r="P4905" s="11">
        <f t="shared" si="534"/>
        <v>1</v>
      </c>
      <c r="Q4905" s="11">
        <f t="shared" si="535"/>
        <v>0</v>
      </c>
      <c r="R4905" s="11">
        <f t="shared" si="536"/>
        <v>0</v>
      </c>
      <c r="S4905" s="11">
        <f t="shared" si="537"/>
        <v>0</v>
      </c>
      <c r="T4905" s="9">
        <f t="shared" si="538"/>
        <v>0</v>
      </c>
    </row>
    <row r="4906" spans="1:20" ht="15" customHeight="1" x14ac:dyDescent="0.75">
      <c r="A4906" s="10">
        <v>0</v>
      </c>
      <c r="B4906" s="11">
        <v>25800</v>
      </c>
      <c r="C4906" s="11"/>
      <c r="D4906" s="11">
        <v>68913</v>
      </c>
      <c r="E4906" s="11">
        <v>26</v>
      </c>
      <c r="F4906" s="11">
        <v>0</v>
      </c>
      <c r="G4906" s="11">
        <v>0</v>
      </c>
      <c r="H4906" s="11">
        <v>123.64448805000001</v>
      </c>
      <c r="I4906" s="11">
        <v>0</v>
      </c>
      <c r="J4906" s="11">
        <v>9</v>
      </c>
      <c r="K4906" s="11">
        <v>22.925136063</v>
      </c>
      <c r="L4906" s="11" t="s">
        <v>20</v>
      </c>
      <c r="M4906" s="11" t="s">
        <v>14</v>
      </c>
      <c r="N4906" s="11">
        <f t="shared" si="532"/>
        <v>0</v>
      </c>
      <c r="O4906" s="11">
        <f t="shared" si="533"/>
        <v>0</v>
      </c>
      <c r="P4906" s="11">
        <f t="shared" si="534"/>
        <v>1</v>
      </c>
      <c r="Q4906" s="11">
        <f t="shared" si="535"/>
        <v>0</v>
      </c>
      <c r="R4906" s="11">
        <f t="shared" si="536"/>
        <v>0</v>
      </c>
      <c r="S4906" s="11">
        <f t="shared" si="537"/>
        <v>0</v>
      </c>
      <c r="T4906" s="9">
        <f t="shared" si="538"/>
        <v>0</v>
      </c>
    </row>
    <row r="4907" spans="1:20" ht="15" customHeight="1" x14ac:dyDescent="0.75">
      <c r="A4907" s="10">
        <v>0</v>
      </c>
      <c r="B4907" s="11">
        <v>25800</v>
      </c>
      <c r="C4907" s="11">
        <v>70804</v>
      </c>
      <c r="D4907" s="11">
        <v>106892</v>
      </c>
      <c r="E4907" s="11">
        <v>12</v>
      </c>
      <c r="F4907" s="11">
        <v>0</v>
      </c>
      <c r="G4907" s="11">
        <v>0</v>
      </c>
      <c r="H4907" s="11">
        <v>291.07202753000001</v>
      </c>
      <c r="I4907" s="11">
        <v>1</v>
      </c>
      <c r="J4907" s="11">
        <v>33</v>
      </c>
      <c r="K4907" s="11">
        <v>40.772283258000002</v>
      </c>
      <c r="L4907" s="11" t="s">
        <v>20</v>
      </c>
      <c r="M4907" s="11" t="s">
        <v>18</v>
      </c>
      <c r="N4907" s="11">
        <f t="shared" si="532"/>
        <v>0</v>
      </c>
      <c r="O4907" s="11">
        <f t="shared" si="533"/>
        <v>0</v>
      </c>
      <c r="P4907" s="11">
        <f t="shared" si="534"/>
        <v>0</v>
      </c>
      <c r="Q4907" s="11">
        <f t="shared" si="535"/>
        <v>0</v>
      </c>
      <c r="R4907" s="11">
        <f t="shared" si="536"/>
        <v>0</v>
      </c>
      <c r="S4907" s="11">
        <f t="shared" si="537"/>
        <v>1</v>
      </c>
      <c r="T4907" s="9">
        <f t="shared" si="538"/>
        <v>0</v>
      </c>
    </row>
    <row r="4908" spans="1:20" ht="15" customHeight="1" x14ac:dyDescent="0.75">
      <c r="A4908" s="10">
        <v>0</v>
      </c>
      <c r="B4908" s="11">
        <v>25800</v>
      </c>
      <c r="C4908" s="11">
        <v>82058</v>
      </c>
      <c r="D4908" s="11">
        <v>116330</v>
      </c>
      <c r="E4908" s="11">
        <v>11</v>
      </c>
      <c r="F4908" s="11">
        <v>0</v>
      </c>
      <c r="G4908" s="11">
        <v>1</v>
      </c>
      <c r="H4908" s="11">
        <v>128.44716991000001</v>
      </c>
      <c r="I4908" s="11">
        <v>0</v>
      </c>
      <c r="J4908" s="11">
        <v>18</v>
      </c>
      <c r="K4908" s="11">
        <v>27.989457389999998</v>
      </c>
      <c r="L4908" s="11" t="s">
        <v>20</v>
      </c>
      <c r="M4908" s="11" t="s">
        <v>18</v>
      </c>
      <c r="N4908" s="11">
        <f t="shared" si="532"/>
        <v>0</v>
      </c>
      <c r="O4908" s="11">
        <f t="shared" si="533"/>
        <v>0</v>
      </c>
      <c r="P4908" s="11">
        <f t="shared" si="534"/>
        <v>0</v>
      </c>
      <c r="Q4908" s="11">
        <f t="shared" si="535"/>
        <v>0</v>
      </c>
      <c r="R4908" s="11">
        <f t="shared" si="536"/>
        <v>0</v>
      </c>
      <c r="S4908" s="11">
        <f t="shared" si="537"/>
        <v>1</v>
      </c>
      <c r="T4908" s="9">
        <f t="shared" si="538"/>
        <v>0</v>
      </c>
    </row>
    <row r="4909" spans="1:20" ht="15" customHeight="1" x14ac:dyDescent="0.75">
      <c r="A4909" s="10">
        <v>0</v>
      </c>
      <c r="B4909" s="11">
        <v>25800</v>
      </c>
      <c r="C4909" s="11">
        <v>112388</v>
      </c>
      <c r="D4909" s="11">
        <v>180313</v>
      </c>
      <c r="E4909" s="11">
        <v>16</v>
      </c>
      <c r="F4909" s="11">
        <v>0</v>
      </c>
      <c r="G4909" s="11">
        <v>0</v>
      </c>
      <c r="H4909" s="11">
        <v>295.54600577999997</v>
      </c>
      <c r="I4909" s="11">
        <v>0</v>
      </c>
      <c r="J4909" s="11">
        <v>31</v>
      </c>
      <c r="K4909" s="11">
        <v>33.241096011000003</v>
      </c>
      <c r="L4909" s="11" t="s">
        <v>20</v>
      </c>
      <c r="M4909" s="11" t="s">
        <v>16</v>
      </c>
      <c r="N4909" s="11">
        <f t="shared" si="532"/>
        <v>0</v>
      </c>
      <c r="O4909" s="11">
        <f t="shared" si="533"/>
        <v>0</v>
      </c>
      <c r="P4909" s="11">
        <f t="shared" si="534"/>
        <v>0</v>
      </c>
      <c r="Q4909" s="11">
        <f t="shared" si="535"/>
        <v>0</v>
      </c>
      <c r="R4909" s="11">
        <f t="shared" si="536"/>
        <v>1</v>
      </c>
      <c r="S4909" s="11">
        <f t="shared" si="537"/>
        <v>0</v>
      </c>
      <c r="T4909" s="9">
        <f t="shared" si="538"/>
        <v>0</v>
      </c>
    </row>
    <row r="4910" spans="1:20" ht="15" customHeight="1" x14ac:dyDescent="0.75">
      <c r="A4910" s="10">
        <v>0</v>
      </c>
      <c r="B4910" s="11">
        <v>25800</v>
      </c>
      <c r="C4910" s="11">
        <v>137140</v>
      </c>
      <c r="D4910" s="11">
        <v>167096</v>
      </c>
      <c r="E4910" s="11">
        <v>7</v>
      </c>
      <c r="F4910" s="11">
        <v>0</v>
      </c>
      <c r="G4910" s="11">
        <v>1</v>
      </c>
      <c r="H4910" s="11">
        <v>209.08528296</v>
      </c>
      <c r="I4910" s="11">
        <v>1</v>
      </c>
      <c r="J4910" s="11">
        <v>19</v>
      </c>
      <c r="K4910" s="11">
        <v>36.189474330000003</v>
      </c>
      <c r="L4910" s="11" t="s">
        <v>20</v>
      </c>
      <c r="M4910" s="11" t="s">
        <v>14</v>
      </c>
      <c r="N4910" s="11">
        <f t="shared" si="532"/>
        <v>0</v>
      </c>
      <c r="O4910" s="11">
        <f t="shared" si="533"/>
        <v>0</v>
      </c>
      <c r="P4910" s="11">
        <f t="shared" si="534"/>
        <v>1</v>
      </c>
      <c r="Q4910" s="11">
        <f t="shared" si="535"/>
        <v>0</v>
      </c>
      <c r="R4910" s="11">
        <f t="shared" si="536"/>
        <v>0</v>
      </c>
      <c r="S4910" s="11">
        <f t="shared" si="537"/>
        <v>0</v>
      </c>
      <c r="T4910" s="9">
        <f t="shared" si="538"/>
        <v>0</v>
      </c>
    </row>
    <row r="4911" spans="1:20" ht="15" customHeight="1" x14ac:dyDescent="0.75">
      <c r="A4911" s="10">
        <v>0</v>
      </c>
      <c r="B4911" s="11">
        <v>25800</v>
      </c>
      <c r="C4911" s="11"/>
      <c r="D4911" s="11">
        <v>51824</v>
      </c>
      <c r="E4911" s="11"/>
      <c r="F4911" s="11"/>
      <c r="G4911" s="11"/>
      <c r="H4911" s="11">
        <v>89.599815077000002</v>
      </c>
      <c r="I4911" s="11"/>
      <c r="J4911" s="11">
        <v>12</v>
      </c>
      <c r="K4911" s="11">
        <v>28.546478458999999</v>
      </c>
      <c r="L4911" s="11" t="s">
        <v>20</v>
      </c>
      <c r="M4911" s="11" t="s">
        <v>14</v>
      </c>
      <c r="N4911" s="11">
        <f t="shared" si="532"/>
        <v>0</v>
      </c>
      <c r="O4911" s="11">
        <f t="shared" si="533"/>
        <v>0</v>
      </c>
      <c r="P4911" s="11">
        <f t="shared" si="534"/>
        <v>1</v>
      </c>
      <c r="Q4911" s="11">
        <f t="shared" si="535"/>
        <v>0</v>
      </c>
      <c r="R4911" s="11">
        <f t="shared" si="536"/>
        <v>0</v>
      </c>
      <c r="S4911" s="11">
        <f t="shared" si="537"/>
        <v>0</v>
      </c>
      <c r="T4911" s="9">
        <f t="shared" si="538"/>
        <v>0</v>
      </c>
    </row>
    <row r="4912" spans="1:20" ht="15" customHeight="1" x14ac:dyDescent="0.75">
      <c r="A4912" s="10">
        <v>0</v>
      </c>
      <c r="B4912" s="11">
        <v>25900</v>
      </c>
      <c r="C4912" s="11">
        <v>201877</v>
      </c>
      <c r="D4912" s="11">
        <v>239546</v>
      </c>
      <c r="E4912" s="11">
        <v>6</v>
      </c>
      <c r="F4912" s="11">
        <v>0</v>
      </c>
      <c r="G4912" s="11">
        <v>0</v>
      </c>
      <c r="H4912" s="11">
        <v>134.85324273000001</v>
      </c>
      <c r="I4912" s="11">
        <v>0</v>
      </c>
      <c r="J4912" s="11">
        <v>42</v>
      </c>
      <c r="K4912" s="11">
        <v>40.398114335000002</v>
      </c>
      <c r="L4912" s="11" t="s">
        <v>13</v>
      </c>
      <c r="M4912" s="11" t="s">
        <v>14</v>
      </c>
      <c r="N4912" s="11">
        <f t="shared" si="532"/>
        <v>1</v>
      </c>
      <c r="O4912" s="11">
        <f t="shared" si="533"/>
        <v>0</v>
      </c>
      <c r="P4912" s="11">
        <f t="shared" si="534"/>
        <v>1</v>
      </c>
      <c r="Q4912" s="11">
        <f t="shared" si="535"/>
        <v>0</v>
      </c>
      <c r="R4912" s="11">
        <f t="shared" si="536"/>
        <v>0</v>
      </c>
      <c r="S4912" s="11">
        <f t="shared" si="537"/>
        <v>0</v>
      </c>
      <c r="T4912" s="9">
        <f t="shared" si="538"/>
        <v>134.85324273000001</v>
      </c>
    </row>
    <row r="4913" spans="1:20" ht="15" customHeight="1" x14ac:dyDescent="0.75">
      <c r="A4913" s="10">
        <v>1</v>
      </c>
      <c r="B4913" s="11">
        <v>25900</v>
      </c>
      <c r="C4913" s="11">
        <v>42105</v>
      </c>
      <c r="D4913" s="11">
        <v>73249</v>
      </c>
      <c r="E4913" s="11">
        <v>2</v>
      </c>
      <c r="F4913" s="11">
        <v>0</v>
      </c>
      <c r="G4913" s="11">
        <v>0</v>
      </c>
      <c r="H4913" s="11">
        <v>109.21115611</v>
      </c>
      <c r="I4913" s="11">
        <v>3</v>
      </c>
      <c r="J4913" s="11">
        <v>22</v>
      </c>
      <c r="K4913" s="11">
        <v>31.809085921000001</v>
      </c>
      <c r="L4913" s="11" t="s">
        <v>20</v>
      </c>
      <c r="M4913" s="11" t="s">
        <v>14</v>
      </c>
      <c r="N4913" s="11">
        <f t="shared" si="532"/>
        <v>0</v>
      </c>
      <c r="O4913" s="11">
        <f t="shared" si="533"/>
        <v>0</v>
      </c>
      <c r="P4913" s="11">
        <f t="shared" si="534"/>
        <v>1</v>
      </c>
      <c r="Q4913" s="11">
        <f t="shared" si="535"/>
        <v>0</v>
      </c>
      <c r="R4913" s="11">
        <f t="shared" si="536"/>
        <v>0</v>
      </c>
      <c r="S4913" s="11">
        <f t="shared" si="537"/>
        <v>0</v>
      </c>
      <c r="T4913" s="9">
        <f t="shared" si="538"/>
        <v>0</v>
      </c>
    </row>
    <row r="4914" spans="1:20" ht="15" customHeight="1" x14ac:dyDescent="0.75">
      <c r="A4914" s="10">
        <v>0</v>
      </c>
      <c r="B4914" s="11">
        <v>25900</v>
      </c>
      <c r="C4914" s="11">
        <v>118965</v>
      </c>
      <c r="D4914" s="11">
        <v>154728</v>
      </c>
      <c r="E4914" s="11">
        <v>8</v>
      </c>
      <c r="F4914" s="11">
        <v>0</v>
      </c>
      <c r="G4914" s="11">
        <v>0</v>
      </c>
      <c r="H4914" s="11">
        <v>101.19760678999999</v>
      </c>
      <c r="I4914" s="11">
        <v>3</v>
      </c>
      <c r="J4914" s="11">
        <v>26</v>
      </c>
      <c r="K4914" s="11">
        <v>32.598401871999997</v>
      </c>
      <c r="L4914" s="11" t="s">
        <v>20</v>
      </c>
      <c r="M4914" s="11" t="s">
        <v>18</v>
      </c>
      <c r="N4914" s="11">
        <f t="shared" si="532"/>
        <v>0</v>
      </c>
      <c r="O4914" s="11">
        <f t="shared" si="533"/>
        <v>0</v>
      </c>
      <c r="P4914" s="11">
        <f t="shared" si="534"/>
        <v>0</v>
      </c>
      <c r="Q4914" s="11">
        <f t="shared" si="535"/>
        <v>0</v>
      </c>
      <c r="R4914" s="11">
        <f t="shared" si="536"/>
        <v>0</v>
      </c>
      <c r="S4914" s="11">
        <f t="shared" si="537"/>
        <v>1</v>
      </c>
      <c r="T4914" s="9">
        <f t="shared" si="538"/>
        <v>0</v>
      </c>
    </row>
    <row r="4915" spans="1:20" ht="15" customHeight="1" x14ac:dyDescent="0.75">
      <c r="A4915" s="10">
        <v>0</v>
      </c>
      <c r="B4915" s="11">
        <v>25900</v>
      </c>
      <c r="C4915" s="11"/>
      <c r="D4915" s="11">
        <v>33888</v>
      </c>
      <c r="E4915" s="11">
        <v>24</v>
      </c>
      <c r="F4915" s="11">
        <v>0</v>
      </c>
      <c r="G4915" s="11">
        <v>0</v>
      </c>
      <c r="H4915" s="11">
        <v>73.858496716999994</v>
      </c>
      <c r="I4915" s="11">
        <v>2</v>
      </c>
      <c r="J4915" s="11">
        <v>14</v>
      </c>
      <c r="K4915" s="11">
        <v>28.243062566999999</v>
      </c>
      <c r="L4915" s="11" t="s">
        <v>13</v>
      </c>
      <c r="M4915" s="11" t="s">
        <v>14</v>
      </c>
      <c r="N4915" s="11">
        <f t="shared" si="532"/>
        <v>1</v>
      </c>
      <c r="O4915" s="11">
        <f t="shared" si="533"/>
        <v>0</v>
      </c>
      <c r="P4915" s="11">
        <f t="shared" si="534"/>
        <v>1</v>
      </c>
      <c r="Q4915" s="11">
        <f t="shared" si="535"/>
        <v>0</v>
      </c>
      <c r="R4915" s="11">
        <f t="shared" si="536"/>
        <v>0</v>
      </c>
      <c r="S4915" s="11">
        <f t="shared" si="537"/>
        <v>0</v>
      </c>
      <c r="T4915" s="9">
        <f t="shared" si="538"/>
        <v>73.858496716999994</v>
      </c>
    </row>
    <row r="4916" spans="1:20" ht="15" customHeight="1" x14ac:dyDescent="0.75">
      <c r="A4916" s="10">
        <v>1</v>
      </c>
      <c r="B4916" s="11">
        <v>25900</v>
      </c>
      <c r="C4916" s="11"/>
      <c r="D4916" s="11"/>
      <c r="E4916" s="11">
        <v>20</v>
      </c>
      <c r="F4916" s="11">
        <v>0</v>
      </c>
      <c r="G4916" s="11">
        <v>2</v>
      </c>
      <c r="H4916" s="11">
        <v>190.99656481</v>
      </c>
      <c r="I4916" s="11">
        <v>0</v>
      </c>
      <c r="J4916" s="11">
        <v>22</v>
      </c>
      <c r="K4916" s="11">
        <v>31.162389480000002</v>
      </c>
      <c r="L4916" s="11" t="s">
        <v>20</v>
      </c>
      <c r="M4916" s="11" t="s">
        <v>14</v>
      </c>
      <c r="N4916" s="11">
        <f t="shared" si="532"/>
        <v>0</v>
      </c>
      <c r="O4916" s="11">
        <f t="shared" si="533"/>
        <v>0</v>
      </c>
      <c r="P4916" s="11">
        <f t="shared" si="534"/>
        <v>1</v>
      </c>
      <c r="Q4916" s="11">
        <f t="shared" si="535"/>
        <v>0</v>
      </c>
      <c r="R4916" s="11">
        <f t="shared" si="536"/>
        <v>0</v>
      </c>
      <c r="S4916" s="11">
        <f t="shared" si="537"/>
        <v>0</v>
      </c>
      <c r="T4916" s="9">
        <f t="shared" si="538"/>
        <v>0</v>
      </c>
    </row>
    <row r="4917" spans="1:20" ht="15" customHeight="1" x14ac:dyDescent="0.75">
      <c r="A4917" s="10">
        <v>0</v>
      </c>
      <c r="B4917" s="11">
        <v>25900</v>
      </c>
      <c r="C4917" s="11">
        <v>108319</v>
      </c>
      <c r="D4917" s="11">
        <v>135884</v>
      </c>
      <c r="E4917" s="11">
        <v>8</v>
      </c>
      <c r="F4917" s="11">
        <v>1</v>
      </c>
      <c r="G4917" s="11">
        <v>0</v>
      </c>
      <c r="H4917" s="11">
        <v>188.37580184999999</v>
      </c>
      <c r="I4917" s="11">
        <v>5</v>
      </c>
      <c r="J4917" s="11">
        <v>18</v>
      </c>
      <c r="K4917" s="11">
        <v>40.504855047</v>
      </c>
      <c r="L4917" s="11" t="s">
        <v>20</v>
      </c>
      <c r="M4917" s="11" t="s">
        <v>17</v>
      </c>
      <c r="N4917" s="11">
        <f t="shared" si="532"/>
        <v>0</v>
      </c>
      <c r="O4917" s="11">
        <f t="shared" si="533"/>
        <v>1</v>
      </c>
      <c r="P4917" s="11">
        <f t="shared" si="534"/>
        <v>0</v>
      </c>
      <c r="Q4917" s="11">
        <f t="shared" si="535"/>
        <v>0</v>
      </c>
      <c r="R4917" s="11">
        <f t="shared" si="536"/>
        <v>0</v>
      </c>
      <c r="S4917" s="11">
        <f t="shared" si="537"/>
        <v>0</v>
      </c>
      <c r="T4917" s="9">
        <f t="shared" si="538"/>
        <v>0</v>
      </c>
    </row>
    <row r="4918" spans="1:20" ht="15" customHeight="1" x14ac:dyDescent="0.75">
      <c r="A4918" s="10">
        <v>1</v>
      </c>
      <c r="B4918" s="11">
        <v>25900</v>
      </c>
      <c r="C4918" s="11">
        <v>58000</v>
      </c>
      <c r="D4918" s="11">
        <v>95000</v>
      </c>
      <c r="E4918" s="11">
        <v>3</v>
      </c>
      <c r="F4918" s="11">
        <v>0</v>
      </c>
      <c r="G4918" s="11">
        <v>1</v>
      </c>
      <c r="H4918" s="11">
        <v>34.666666667000001</v>
      </c>
      <c r="I4918" s="11">
        <v>6</v>
      </c>
      <c r="J4918" s="11">
        <v>28</v>
      </c>
      <c r="K4918" s="11"/>
      <c r="L4918" s="11"/>
      <c r="M4918" s="11" t="s">
        <v>19</v>
      </c>
      <c r="N4918" s="11">
        <f t="shared" si="532"/>
        <v>0</v>
      </c>
      <c r="O4918" s="11">
        <f t="shared" si="533"/>
        <v>0</v>
      </c>
      <c r="P4918" s="11">
        <f t="shared" si="534"/>
        <v>0</v>
      </c>
      <c r="Q4918" s="11">
        <f t="shared" si="535"/>
        <v>0</v>
      </c>
      <c r="R4918" s="11">
        <f t="shared" si="536"/>
        <v>0</v>
      </c>
      <c r="S4918" s="11">
        <f t="shared" si="537"/>
        <v>0</v>
      </c>
      <c r="T4918" s="9">
        <f t="shared" si="538"/>
        <v>0</v>
      </c>
    </row>
    <row r="4919" spans="1:20" ht="15" customHeight="1" x14ac:dyDescent="0.75">
      <c r="A4919" s="10">
        <v>0</v>
      </c>
      <c r="B4919" s="11">
        <v>25900</v>
      </c>
      <c r="C4919" s="11">
        <v>145700</v>
      </c>
      <c r="D4919" s="11">
        <v>211151</v>
      </c>
      <c r="E4919" s="11">
        <v>6</v>
      </c>
      <c r="F4919" s="11">
        <v>0</v>
      </c>
      <c r="G4919" s="11">
        <v>0</v>
      </c>
      <c r="H4919" s="11">
        <v>182.17137213000001</v>
      </c>
      <c r="I4919" s="11">
        <v>1</v>
      </c>
      <c r="J4919" s="11">
        <v>27</v>
      </c>
      <c r="K4919" s="11">
        <v>38.480484570000002</v>
      </c>
      <c r="L4919" s="11" t="s">
        <v>13</v>
      </c>
      <c r="M4919" s="11" t="s">
        <v>18</v>
      </c>
      <c r="N4919" s="11">
        <f t="shared" si="532"/>
        <v>1</v>
      </c>
      <c r="O4919" s="11">
        <f t="shared" si="533"/>
        <v>0</v>
      </c>
      <c r="P4919" s="11">
        <f t="shared" si="534"/>
        <v>0</v>
      </c>
      <c r="Q4919" s="11">
        <f t="shared" si="535"/>
        <v>0</v>
      </c>
      <c r="R4919" s="11">
        <f t="shared" si="536"/>
        <v>0</v>
      </c>
      <c r="S4919" s="11">
        <f t="shared" si="537"/>
        <v>1</v>
      </c>
      <c r="T4919" s="9">
        <f t="shared" si="538"/>
        <v>182.17137213000001</v>
      </c>
    </row>
    <row r="4920" spans="1:20" ht="15" customHeight="1" x14ac:dyDescent="0.75">
      <c r="A4920" s="10">
        <v>0</v>
      </c>
      <c r="B4920" s="11">
        <v>25900</v>
      </c>
      <c r="C4920" s="11">
        <v>80663</v>
      </c>
      <c r="D4920" s="11">
        <v>122372</v>
      </c>
      <c r="E4920" s="11">
        <v>10</v>
      </c>
      <c r="F4920" s="11">
        <v>0</v>
      </c>
      <c r="G4920" s="11">
        <v>1</v>
      </c>
      <c r="H4920" s="11">
        <v>133.66949395</v>
      </c>
      <c r="I4920" s="11">
        <v>0</v>
      </c>
      <c r="J4920" s="11">
        <v>18</v>
      </c>
      <c r="K4920" s="11">
        <v>26.573930790999999</v>
      </c>
      <c r="L4920" s="11" t="s">
        <v>20</v>
      </c>
      <c r="M4920" s="11" t="s">
        <v>18</v>
      </c>
      <c r="N4920" s="11">
        <f t="shared" si="532"/>
        <v>0</v>
      </c>
      <c r="O4920" s="11">
        <f t="shared" si="533"/>
        <v>0</v>
      </c>
      <c r="P4920" s="11">
        <f t="shared" si="534"/>
        <v>0</v>
      </c>
      <c r="Q4920" s="11">
        <f t="shared" si="535"/>
        <v>0</v>
      </c>
      <c r="R4920" s="11">
        <f t="shared" si="536"/>
        <v>0</v>
      </c>
      <c r="S4920" s="11">
        <f t="shared" si="537"/>
        <v>1</v>
      </c>
      <c r="T4920" s="9">
        <f t="shared" si="538"/>
        <v>0</v>
      </c>
    </row>
    <row r="4921" spans="1:20" ht="15" customHeight="1" x14ac:dyDescent="0.75">
      <c r="A4921" s="10">
        <v>0</v>
      </c>
      <c r="B4921" s="11">
        <v>25900</v>
      </c>
      <c r="C4921" s="11">
        <v>152071</v>
      </c>
      <c r="D4921" s="11">
        <v>185893</v>
      </c>
      <c r="E4921" s="11">
        <v>0</v>
      </c>
      <c r="F4921" s="11">
        <v>0</v>
      </c>
      <c r="G4921" s="11">
        <v>0</v>
      </c>
      <c r="H4921" s="11">
        <v>185.54351198000001</v>
      </c>
      <c r="I4921" s="11">
        <v>0</v>
      </c>
      <c r="J4921" s="11">
        <v>16</v>
      </c>
      <c r="K4921" s="11">
        <v>40.642278896000001</v>
      </c>
      <c r="L4921" s="11" t="s">
        <v>13</v>
      </c>
      <c r="M4921" s="11" t="s">
        <v>19</v>
      </c>
      <c r="N4921" s="11">
        <f t="shared" si="532"/>
        <v>1</v>
      </c>
      <c r="O4921" s="11">
        <f t="shared" si="533"/>
        <v>0</v>
      </c>
      <c r="P4921" s="11">
        <f t="shared" si="534"/>
        <v>0</v>
      </c>
      <c r="Q4921" s="11">
        <f t="shared" si="535"/>
        <v>0</v>
      </c>
      <c r="R4921" s="11">
        <f t="shared" si="536"/>
        <v>0</v>
      </c>
      <c r="S4921" s="11">
        <f t="shared" si="537"/>
        <v>0</v>
      </c>
      <c r="T4921" s="9">
        <f t="shared" si="538"/>
        <v>185.54351198000001</v>
      </c>
    </row>
    <row r="4922" spans="1:20" ht="15" customHeight="1" x14ac:dyDescent="0.75">
      <c r="A4922" s="10">
        <v>0</v>
      </c>
      <c r="B4922" s="11">
        <v>25900</v>
      </c>
      <c r="C4922" s="11">
        <v>59575</v>
      </c>
      <c r="D4922" s="11">
        <v>85837</v>
      </c>
      <c r="E4922" s="11">
        <v>22</v>
      </c>
      <c r="F4922" s="11">
        <v>0</v>
      </c>
      <c r="G4922" s="11">
        <v>1</v>
      </c>
      <c r="H4922" s="11">
        <v>189.75535052000001</v>
      </c>
      <c r="I4922" s="11">
        <v>0</v>
      </c>
      <c r="J4922" s="11">
        <v>19</v>
      </c>
      <c r="K4922" s="11">
        <v>24.874615108</v>
      </c>
      <c r="L4922" s="11" t="s">
        <v>20</v>
      </c>
      <c r="M4922" s="11" t="s">
        <v>14</v>
      </c>
      <c r="N4922" s="11">
        <f t="shared" si="532"/>
        <v>0</v>
      </c>
      <c r="O4922" s="11">
        <f t="shared" si="533"/>
        <v>0</v>
      </c>
      <c r="P4922" s="11">
        <f t="shared" si="534"/>
        <v>1</v>
      </c>
      <c r="Q4922" s="11">
        <f t="shared" si="535"/>
        <v>0</v>
      </c>
      <c r="R4922" s="11">
        <f t="shared" si="536"/>
        <v>0</v>
      </c>
      <c r="S4922" s="11">
        <f t="shared" si="537"/>
        <v>0</v>
      </c>
      <c r="T4922" s="9">
        <f t="shared" si="538"/>
        <v>0</v>
      </c>
    </row>
    <row r="4923" spans="1:20" ht="15" customHeight="1" x14ac:dyDescent="0.75">
      <c r="A4923" s="10">
        <v>0</v>
      </c>
      <c r="B4923" s="11">
        <v>25900</v>
      </c>
      <c r="C4923" s="11">
        <v>56784</v>
      </c>
      <c r="D4923" s="11">
        <v>91401</v>
      </c>
      <c r="E4923" s="11">
        <v>2</v>
      </c>
      <c r="F4923" s="11">
        <v>0</v>
      </c>
      <c r="G4923" s="11">
        <v>1</v>
      </c>
      <c r="H4923" s="11">
        <v>90.163697040000002</v>
      </c>
      <c r="I4923" s="11">
        <v>0</v>
      </c>
      <c r="J4923" s="11">
        <v>23</v>
      </c>
      <c r="K4923" s="11">
        <v>34.098931733999997</v>
      </c>
      <c r="L4923" s="11" t="s">
        <v>20</v>
      </c>
      <c r="M4923" s="11" t="s">
        <v>15</v>
      </c>
      <c r="N4923" s="11">
        <f t="shared" si="532"/>
        <v>0</v>
      </c>
      <c r="O4923" s="11">
        <f t="shared" si="533"/>
        <v>0</v>
      </c>
      <c r="P4923" s="11">
        <f t="shared" si="534"/>
        <v>0</v>
      </c>
      <c r="Q4923" s="11">
        <f t="shared" si="535"/>
        <v>1</v>
      </c>
      <c r="R4923" s="11">
        <f t="shared" si="536"/>
        <v>0</v>
      </c>
      <c r="S4923" s="11">
        <f t="shared" si="537"/>
        <v>0</v>
      </c>
      <c r="T4923" s="9">
        <f t="shared" si="538"/>
        <v>0</v>
      </c>
    </row>
    <row r="4924" spans="1:20" ht="15" customHeight="1" x14ac:dyDescent="0.75">
      <c r="A4924" s="10">
        <v>0</v>
      </c>
      <c r="B4924" s="11">
        <v>25900</v>
      </c>
      <c r="C4924" s="11">
        <v>58693</v>
      </c>
      <c r="D4924" s="11">
        <v>86469</v>
      </c>
      <c r="E4924" s="11">
        <v>1</v>
      </c>
      <c r="F4924" s="11">
        <v>0</v>
      </c>
      <c r="G4924" s="11">
        <v>1</v>
      </c>
      <c r="H4924" s="11">
        <v>94.129563410000003</v>
      </c>
      <c r="I4924" s="11">
        <v>0</v>
      </c>
      <c r="J4924" s="11">
        <v>23</v>
      </c>
      <c r="K4924" s="11">
        <v>32.127562738999998</v>
      </c>
      <c r="L4924" s="11" t="s">
        <v>20</v>
      </c>
      <c r="M4924" s="11" t="s">
        <v>15</v>
      </c>
      <c r="N4924" s="11">
        <f t="shared" si="532"/>
        <v>0</v>
      </c>
      <c r="O4924" s="11">
        <f t="shared" si="533"/>
        <v>0</v>
      </c>
      <c r="P4924" s="11">
        <f t="shared" si="534"/>
        <v>0</v>
      </c>
      <c r="Q4924" s="11">
        <f t="shared" si="535"/>
        <v>1</v>
      </c>
      <c r="R4924" s="11">
        <f t="shared" si="536"/>
        <v>0</v>
      </c>
      <c r="S4924" s="11">
        <f t="shared" si="537"/>
        <v>0</v>
      </c>
      <c r="T4924" s="9">
        <f t="shared" si="538"/>
        <v>0</v>
      </c>
    </row>
    <row r="4925" spans="1:20" ht="15" customHeight="1" x14ac:dyDescent="0.75">
      <c r="A4925" s="10">
        <v>1</v>
      </c>
      <c r="B4925" s="11">
        <v>25900</v>
      </c>
      <c r="C4925" s="11">
        <v>21852</v>
      </c>
      <c r="D4925" s="11">
        <v>57518</v>
      </c>
      <c r="E4925" s="11">
        <v>2</v>
      </c>
      <c r="F4925" s="11">
        <v>0</v>
      </c>
      <c r="G4925" s="11">
        <v>0</v>
      </c>
      <c r="H4925" s="11">
        <v>80.168479422000004</v>
      </c>
      <c r="I4925" s="11">
        <v>2</v>
      </c>
      <c r="J4925" s="11">
        <v>11</v>
      </c>
      <c r="K4925" s="11">
        <v>31.983686036999998</v>
      </c>
      <c r="L4925" s="11" t="s">
        <v>13</v>
      </c>
      <c r="M4925" s="11" t="s">
        <v>14</v>
      </c>
      <c r="N4925" s="11">
        <f t="shared" si="532"/>
        <v>1</v>
      </c>
      <c r="O4925" s="11">
        <f t="shared" si="533"/>
        <v>0</v>
      </c>
      <c r="P4925" s="11">
        <f t="shared" si="534"/>
        <v>1</v>
      </c>
      <c r="Q4925" s="11">
        <f t="shared" si="535"/>
        <v>0</v>
      </c>
      <c r="R4925" s="11">
        <f t="shared" si="536"/>
        <v>0</v>
      </c>
      <c r="S4925" s="11">
        <f t="shared" si="537"/>
        <v>0</v>
      </c>
      <c r="T4925" s="9">
        <f t="shared" si="538"/>
        <v>80.168479422000004</v>
      </c>
    </row>
    <row r="4926" spans="1:20" ht="15" customHeight="1" x14ac:dyDescent="0.75">
      <c r="A4926" s="10">
        <v>0</v>
      </c>
      <c r="B4926" s="11">
        <v>25900</v>
      </c>
      <c r="C4926" s="11">
        <v>61064</v>
      </c>
      <c r="D4926" s="11">
        <v>94714</v>
      </c>
      <c r="E4926" s="11">
        <v>2</v>
      </c>
      <c r="F4926" s="11">
        <v>0</v>
      </c>
      <c r="G4926" s="11">
        <v>0</v>
      </c>
      <c r="H4926" s="11">
        <v>98.809374841999997</v>
      </c>
      <c r="I4926" s="11">
        <v>0</v>
      </c>
      <c r="J4926" s="11">
        <v>23</v>
      </c>
      <c r="K4926" s="11">
        <v>34.565944252000001</v>
      </c>
      <c r="L4926" s="11" t="s">
        <v>20</v>
      </c>
      <c r="M4926" s="11" t="s">
        <v>15</v>
      </c>
      <c r="N4926" s="11">
        <f t="shared" si="532"/>
        <v>0</v>
      </c>
      <c r="O4926" s="11">
        <f t="shared" si="533"/>
        <v>0</v>
      </c>
      <c r="P4926" s="11">
        <f t="shared" si="534"/>
        <v>0</v>
      </c>
      <c r="Q4926" s="11">
        <f t="shared" si="535"/>
        <v>1</v>
      </c>
      <c r="R4926" s="11">
        <f t="shared" si="536"/>
        <v>0</v>
      </c>
      <c r="S4926" s="11">
        <f t="shared" si="537"/>
        <v>0</v>
      </c>
      <c r="T4926" s="9">
        <f t="shared" si="538"/>
        <v>0</v>
      </c>
    </row>
    <row r="4927" spans="1:20" ht="15" customHeight="1" x14ac:dyDescent="0.75">
      <c r="A4927" s="10">
        <v>1</v>
      </c>
      <c r="B4927" s="11">
        <v>26000</v>
      </c>
      <c r="C4927" s="11">
        <v>43314</v>
      </c>
      <c r="D4927" s="11">
        <v>71303</v>
      </c>
      <c r="E4927" s="11">
        <v>8</v>
      </c>
      <c r="F4927" s="11">
        <v>0</v>
      </c>
      <c r="G4927" s="11">
        <v>7</v>
      </c>
      <c r="H4927" s="11">
        <v>246.31867493999999</v>
      </c>
      <c r="I4927" s="11">
        <v>3</v>
      </c>
      <c r="J4927" s="11">
        <v>23</v>
      </c>
      <c r="K4927" s="11">
        <v>43.215233511000001</v>
      </c>
      <c r="L4927" s="11" t="s">
        <v>20</v>
      </c>
      <c r="M4927" s="11" t="s">
        <v>14</v>
      </c>
      <c r="N4927" s="11">
        <f t="shared" si="532"/>
        <v>0</v>
      </c>
      <c r="O4927" s="11">
        <f t="shared" si="533"/>
        <v>0</v>
      </c>
      <c r="P4927" s="11">
        <f t="shared" si="534"/>
        <v>1</v>
      </c>
      <c r="Q4927" s="11">
        <f t="shared" si="535"/>
        <v>0</v>
      </c>
      <c r="R4927" s="11">
        <f t="shared" si="536"/>
        <v>0</v>
      </c>
      <c r="S4927" s="11">
        <f t="shared" si="537"/>
        <v>0</v>
      </c>
      <c r="T4927" s="9">
        <f t="shared" si="538"/>
        <v>0</v>
      </c>
    </row>
    <row r="4928" spans="1:20" ht="15" customHeight="1" x14ac:dyDescent="0.75">
      <c r="A4928" s="10">
        <v>0</v>
      </c>
      <c r="B4928" s="11">
        <v>26000</v>
      </c>
      <c r="C4928" s="11">
        <v>150773</v>
      </c>
      <c r="D4928" s="11">
        <v>179077</v>
      </c>
      <c r="E4928" s="11">
        <v>1</v>
      </c>
      <c r="F4928" s="11">
        <v>0</v>
      </c>
      <c r="G4928" s="11">
        <v>0</v>
      </c>
      <c r="H4928" s="11">
        <v>186.91446698999999</v>
      </c>
      <c r="I4928" s="11">
        <v>0</v>
      </c>
      <c r="J4928" s="11">
        <v>35</v>
      </c>
      <c r="K4928" s="11">
        <v>38.707779709</v>
      </c>
      <c r="L4928" s="11" t="s">
        <v>20</v>
      </c>
      <c r="M4928" s="11" t="s">
        <v>14</v>
      </c>
      <c r="N4928" s="11">
        <f t="shared" si="532"/>
        <v>0</v>
      </c>
      <c r="O4928" s="11">
        <f t="shared" si="533"/>
        <v>0</v>
      </c>
      <c r="P4928" s="11">
        <f t="shared" si="534"/>
        <v>1</v>
      </c>
      <c r="Q4928" s="11">
        <f t="shared" si="535"/>
        <v>0</v>
      </c>
      <c r="R4928" s="11">
        <f t="shared" si="536"/>
        <v>0</v>
      </c>
      <c r="S4928" s="11">
        <f t="shared" si="537"/>
        <v>0</v>
      </c>
      <c r="T4928" s="9">
        <f t="shared" si="538"/>
        <v>0</v>
      </c>
    </row>
    <row r="4929" spans="1:20" ht="15" customHeight="1" x14ac:dyDescent="0.75">
      <c r="A4929" s="10">
        <v>0</v>
      </c>
      <c r="B4929" s="11">
        <v>26000</v>
      </c>
      <c r="C4929" s="11">
        <v>238005</v>
      </c>
      <c r="D4929" s="11">
        <v>260479</v>
      </c>
      <c r="E4929" s="11">
        <v>5</v>
      </c>
      <c r="F4929" s="11">
        <v>1</v>
      </c>
      <c r="G4929" s="11">
        <v>0</v>
      </c>
      <c r="H4929" s="11">
        <v>242.29015949000001</v>
      </c>
      <c r="I4929" s="11">
        <v>2</v>
      </c>
      <c r="J4929" s="11">
        <v>51</v>
      </c>
      <c r="K4929" s="11">
        <v>35.457658789</v>
      </c>
      <c r="L4929" s="11" t="s">
        <v>13</v>
      </c>
      <c r="M4929" s="11" t="s">
        <v>19</v>
      </c>
      <c r="N4929" s="11">
        <f t="shared" si="532"/>
        <v>1</v>
      </c>
      <c r="O4929" s="11">
        <f t="shared" si="533"/>
        <v>0</v>
      </c>
      <c r="P4929" s="11">
        <f t="shared" si="534"/>
        <v>0</v>
      </c>
      <c r="Q4929" s="11">
        <f t="shared" si="535"/>
        <v>0</v>
      </c>
      <c r="R4929" s="11">
        <f t="shared" si="536"/>
        <v>0</v>
      </c>
      <c r="S4929" s="11">
        <f t="shared" si="537"/>
        <v>0</v>
      </c>
      <c r="T4929" s="9">
        <f t="shared" si="538"/>
        <v>242.29015949000001</v>
      </c>
    </row>
    <row r="4930" spans="1:20" ht="15" customHeight="1" x14ac:dyDescent="0.75">
      <c r="A4930" s="10">
        <v>0</v>
      </c>
      <c r="B4930" s="11">
        <v>26000</v>
      </c>
      <c r="C4930" s="11">
        <v>100548</v>
      </c>
      <c r="D4930" s="11">
        <v>207647</v>
      </c>
      <c r="E4930" s="11">
        <v>22</v>
      </c>
      <c r="F4930" s="11">
        <v>0</v>
      </c>
      <c r="G4930" s="11">
        <v>0</v>
      </c>
      <c r="H4930" s="11">
        <v>218.59599134000001</v>
      </c>
      <c r="I4930" s="11">
        <v>0</v>
      </c>
      <c r="J4930" s="11">
        <v>18</v>
      </c>
      <c r="K4930" s="11">
        <v>26.559494959999999</v>
      </c>
      <c r="L4930" s="11" t="s">
        <v>20</v>
      </c>
      <c r="M4930" s="11" t="s">
        <v>14</v>
      </c>
      <c r="N4930" s="11">
        <f t="shared" si="532"/>
        <v>0</v>
      </c>
      <c r="O4930" s="11">
        <f t="shared" si="533"/>
        <v>0</v>
      </c>
      <c r="P4930" s="11">
        <f t="shared" si="534"/>
        <v>1</v>
      </c>
      <c r="Q4930" s="11">
        <f t="shared" si="535"/>
        <v>0</v>
      </c>
      <c r="R4930" s="11">
        <f t="shared" si="536"/>
        <v>0</v>
      </c>
      <c r="S4930" s="11">
        <f t="shared" si="537"/>
        <v>0</v>
      </c>
      <c r="T4930" s="9">
        <f t="shared" si="538"/>
        <v>0</v>
      </c>
    </row>
    <row r="4931" spans="1:20" ht="15" customHeight="1" x14ac:dyDescent="0.75">
      <c r="A4931" s="10">
        <v>0</v>
      </c>
      <c r="B4931" s="11">
        <v>26000</v>
      </c>
      <c r="C4931" s="11">
        <v>107291</v>
      </c>
      <c r="D4931" s="11">
        <v>137426</v>
      </c>
      <c r="E4931" s="11">
        <v>9</v>
      </c>
      <c r="F4931" s="11">
        <v>2</v>
      </c>
      <c r="G4931" s="11">
        <v>0</v>
      </c>
      <c r="H4931" s="11">
        <v>191.57344003</v>
      </c>
      <c r="I4931" s="11">
        <v>4</v>
      </c>
      <c r="J4931" s="11">
        <v>18</v>
      </c>
      <c r="K4931" s="11">
        <v>40.767401411999998</v>
      </c>
      <c r="L4931" s="11" t="s">
        <v>20</v>
      </c>
      <c r="M4931" s="11" t="s">
        <v>17</v>
      </c>
      <c r="N4931" s="11">
        <f t="shared" ref="N4931:N4994" si="539">IF(L4931="HomeImp",1,0)</f>
        <v>0</v>
      </c>
      <c r="O4931" s="11">
        <f t="shared" ref="O4931:O4994" si="540">IF(M4931="Mgr",1,0)</f>
        <v>1</v>
      </c>
      <c r="P4931" s="11">
        <f t="shared" ref="P4931:P4994" si="541">IF(M4931="Other",1,0)</f>
        <v>0</v>
      </c>
      <c r="Q4931" s="11">
        <f t="shared" ref="Q4931:Q4994" si="542">IF(M4931="Office",1,0)</f>
        <v>0</v>
      </c>
      <c r="R4931" s="11">
        <f t="shared" ref="R4931:R4994" si="543">IF(M4931="Sales",1,0)</f>
        <v>0</v>
      </c>
      <c r="S4931" s="11">
        <f t="shared" ref="S4931:S4994" si="544">IF(M4931="ProfExe",1,0)</f>
        <v>0</v>
      </c>
      <c r="T4931" s="9">
        <f t="shared" ref="T4931:T4994" si="545">H4931*N4931</f>
        <v>0</v>
      </c>
    </row>
    <row r="4932" spans="1:20" ht="15" customHeight="1" x14ac:dyDescent="0.75">
      <c r="A4932" s="10">
        <v>0</v>
      </c>
      <c r="B4932" s="11">
        <v>26000</v>
      </c>
      <c r="C4932" s="11">
        <v>45963</v>
      </c>
      <c r="D4932" s="11">
        <v>74279</v>
      </c>
      <c r="E4932" s="11">
        <v>20</v>
      </c>
      <c r="F4932" s="11"/>
      <c r="G4932" s="11">
        <v>0</v>
      </c>
      <c r="H4932" s="11">
        <v>295.66694480000001</v>
      </c>
      <c r="I4932" s="11">
        <v>1</v>
      </c>
      <c r="J4932" s="11">
        <v>29</v>
      </c>
      <c r="K4932" s="11">
        <v>37.917272875999998</v>
      </c>
      <c r="L4932" s="11" t="s">
        <v>20</v>
      </c>
      <c r="M4932" s="11" t="s">
        <v>14</v>
      </c>
      <c r="N4932" s="11">
        <f t="shared" si="539"/>
        <v>0</v>
      </c>
      <c r="O4932" s="11">
        <f t="shared" si="540"/>
        <v>0</v>
      </c>
      <c r="P4932" s="11">
        <f t="shared" si="541"/>
        <v>1</v>
      </c>
      <c r="Q4932" s="11">
        <f t="shared" si="542"/>
        <v>0</v>
      </c>
      <c r="R4932" s="11">
        <f t="shared" si="543"/>
        <v>0</v>
      </c>
      <c r="S4932" s="11">
        <f t="shared" si="544"/>
        <v>0</v>
      </c>
      <c r="T4932" s="9">
        <f t="shared" si="545"/>
        <v>0</v>
      </c>
    </row>
    <row r="4933" spans="1:20" ht="15" customHeight="1" x14ac:dyDescent="0.75">
      <c r="A4933" s="10">
        <v>0</v>
      </c>
      <c r="B4933" s="11">
        <v>26000</v>
      </c>
      <c r="C4933" s="11">
        <v>222681</v>
      </c>
      <c r="D4933" s="11">
        <v>286283</v>
      </c>
      <c r="E4933" s="11">
        <v>6</v>
      </c>
      <c r="F4933" s="11"/>
      <c r="G4933" s="11">
        <v>4</v>
      </c>
      <c r="H4933" s="11">
        <v>485.94535833999998</v>
      </c>
      <c r="I4933" s="11"/>
      <c r="J4933" s="11">
        <v>55</v>
      </c>
      <c r="K4933" s="11">
        <v>33.239355484000001</v>
      </c>
      <c r="L4933" s="11" t="s">
        <v>13</v>
      </c>
      <c r="M4933" s="11" t="s">
        <v>18</v>
      </c>
      <c r="N4933" s="11">
        <f t="shared" si="539"/>
        <v>1</v>
      </c>
      <c r="O4933" s="11">
        <f t="shared" si="540"/>
        <v>0</v>
      </c>
      <c r="P4933" s="11">
        <f t="shared" si="541"/>
        <v>0</v>
      </c>
      <c r="Q4933" s="11">
        <f t="shared" si="542"/>
        <v>0</v>
      </c>
      <c r="R4933" s="11">
        <f t="shared" si="543"/>
        <v>0</v>
      </c>
      <c r="S4933" s="11">
        <f t="shared" si="544"/>
        <v>1</v>
      </c>
      <c r="T4933" s="9">
        <f t="shared" si="545"/>
        <v>485.94535833999998</v>
      </c>
    </row>
    <row r="4934" spans="1:20" ht="15" customHeight="1" x14ac:dyDescent="0.75">
      <c r="A4934" s="10">
        <v>0</v>
      </c>
      <c r="B4934" s="11">
        <v>26000</v>
      </c>
      <c r="C4934" s="11">
        <v>139904</v>
      </c>
      <c r="D4934" s="11">
        <v>172310</v>
      </c>
      <c r="E4934" s="11">
        <v>6</v>
      </c>
      <c r="F4934" s="11">
        <v>1</v>
      </c>
      <c r="G4934" s="11">
        <v>0</v>
      </c>
      <c r="H4934" s="11">
        <v>204.11441471000001</v>
      </c>
      <c r="I4934" s="11">
        <v>0</v>
      </c>
      <c r="J4934" s="11">
        <v>19</v>
      </c>
      <c r="K4934" s="11">
        <v>34.834829689999999</v>
      </c>
      <c r="L4934" s="11" t="s">
        <v>20</v>
      </c>
      <c r="M4934" s="11" t="s">
        <v>14</v>
      </c>
      <c r="N4934" s="11">
        <f t="shared" si="539"/>
        <v>0</v>
      </c>
      <c r="O4934" s="11">
        <f t="shared" si="540"/>
        <v>0</v>
      </c>
      <c r="P4934" s="11">
        <f t="shared" si="541"/>
        <v>1</v>
      </c>
      <c r="Q4934" s="11">
        <f t="shared" si="542"/>
        <v>0</v>
      </c>
      <c r="R4934" s="11">
        <f t="shared" si="543"/>
        <v>0</v>
      </c>
      <c r="S4934" s="11">
        <f t="shared" si="544"/>
        <v>0</v>
      </c>
      <c r="T4934" s="9">
        <f t="shared" si="545"/>
        <v>0</v>
      </c>
    </row>
    <row r="4935" spans="1:20" ht="15" customHeight="1" x14ac:dyDescent="0.75">
      <c r="A4935" s="10">
        <v>0</v>
      </c>
      <c r="B4935" s="11">
        <v>26000</v>
      </c>
      <c r="C4935" s="11">
        <v>75034</v>
      </c>
      <c r="D4935" s="11">
        <v>100852</v>
      </c>
      <c r="E4935" s="11">
        <v>10</v>
      </c>
      <c r="F4935" s="11">
        <v>0</v>
      </c>
      <c r="G4935" s="11">
        <v>0</v>
      </c>
      <c r="H4935" s="11">
        <v>152.35398069999999</v>
      </c>
      <c r="I4935" s="11">
        <v>0</v>
      </c>
      <c r="J4935" s="11">
        <v>20</v>
      </c>
      <c r="K4935" s="11">
        <v>36.356309396999997</v>
      </c>
      <c r="L4935" s="11" t="s">
        <v>20</v>
      </c>
      <c r="M4935" s="11" t="s">
        <v>15</v>
      </c>
      <c r="N4935" s="11">
        <f t="shared" si="539"/>
        <v>0</v>
      </c>
      <c r="O4935" s="11">
        <f t="shared" si="540"/>
        <v>0</v>
      </c>
      <c r="P4935" s="11">
        <f t="shared" si="541"/>
        <v>0</v>
      </c>
      <c r="Q4935" s="11">
        <f t="shared" si="542"/>
        <v>1</v>
      </c>
      <c r="R4935" s="11">
        <f t="shared" si="543"/>
        <v>0</v>
      </c>
      <c r="S4935" s="11">
        <f t="shared" si="544"/>
        <v>0</v>
      </c>
      <c r="T4935" s="9">
        <f t="shared" si="545"/>
        <v>0</v>
      </c>
    </row>
    <row r="4936" spans="1:20" ht="15" customHeight="1" x14ac:dyDescent="0.75">
      <c r="A4936" s="10">
        <v>1</v>
      </c>
      <c r="B4936" s="11">
        <v>26000</v>
      </c>
      <c r="C4936" s="11">
        <v>79714</v>
      </c>
      <c r="D4936" s="11"/>
      <c r="E4936" s="11">
        <v>1</v>
      </c>
      <c r="F4936" s="11">
        <v>0</v>
      </c>
      <c r="G4936" s="11">
        <v>4</v>
      </c>
      <c r="H4936" s="11">
        <v>125.76666667000001</v>
      </c>
      <c r="I4936" s="11">
        <v>0</v>
      </c>
      <c r="J4936" s="11">
        <v>23</v>
      </c>
      <c r="K4936" s="11"/>
      <c r="L4936" s="11" t="s">
        <v>20</v>
      </c>
      <c r="M4936" s="11" t="s">
        <v>18</v>
      </c>
      <c r="N4936" s="11">
        <f t="shared" si="539"/>
        <v>0</v>
      </c>
      <c r="O4936" s="11">
        <f t="shared" si="540"/>
        <v>0</v>
      </c>
      <c r="P4936" s="11">
        <f t="shared" si="541"/>
        <v>0</v>
      </c>
      <c r="Q4936" s="11">
        <f t="shared" si="542"/>
        <v>0</v>
      </c>
      <c r="R4936" s="11">
        <f t="shared" si="543"/>
        <v>0</v>
      </c>
      <c r="S4936" s="11">
        <f t="shared" si="544"/>
        <v>1</v>
      </c>
      <c r="T4936" s="9">
        <f t="shared" si="545"/>
        <v>0</v>
      </c>
    </row>
    <row r="4937" spans="1:20" ht="15" customHeight="1" x14ac:dyDescent="0.75">
      <c r="A4937" s="10">
        <v>1</v>
      </c>
      <c r="B4937" s="11">
        <v>26000</v>
      </c>
      <c r="C4937" s="11">
        <v>154000</v>
      </c>
      <c r="D4937" s="11">
        <v>190000</v>
      </c>
      <c r="E4937" s="11">
        <v>0</v>
      </c>
      <c r="F4937" s="11">
        <v>0</v>
      </c>
      <c r="G4937" s="11">
        <v>4</v>
      </c>
      <c r="H4937" s="11">
        <v>171.43333333000001</v>
      </c>
      <c r="I4937" s="11">
        <v>3</v>
      </c>
      <c r="J4937" s="11">
        <v>58</v>
      </c>
      <c r="K4937" s="11"/>
      <c r="L4937" s="11"/>
      <c r="M4937" s="11" t="s">
        <v>14</v>
      </c>
      <c r="N4937" s="11">
        <f t="shared" si="539"/>
        <v>0</v>
      </c>
      <c r="O4937" s="11">
        <f t="shared" si="540"/>
        <v>0</v>
      </c>
      <c r="P4937" s="11">
        <f t="shared" si="541"/>
        <v>1</v>
      </c>
      <c r="Q4937" s="11">
        <f t="shared" si="542"/>
        <v>0</v>
      </c>
      <c r="R4937" s="11">
        <f t="shared" si="543"/>
        <v>0</v>
      </c>
      <c r="S4937" s="11">
        <f t="shared" si="544"/>
        <v>0</v>
      </c>
      <c r="T4937" s="9">
        <f t="shared" si="545"/>
        <v>0</v>
      </c>
    </row>
    <row r="4938" spans="1:20" ht="15" customHeight="1" x14ac:dyDescent="0.75">
      <c r="A4938" s="10">
        <v>0</v>
      </c>
      <c r="B4938" s="11">
        <v>26000</v>
      </c>
      <c r="C4938" s="11">
        <v>58794</v>
      </c>
      <c r="D4938" s="11">
        <v>91413</v>
      </c>
      <c r="E4938" s="11">
        <v>5</v>
      </c>
      <c r="F4938" s="11">
        <v>0</v>
      </c>
      <c r="G4938" s="11">
        <v>0</v>
      </c>
      <c r="H4938" s="11">
        <v>230.68023074000001</v>
      </c>
      <c r="I4938" s="11">
        <v>0</v>
      </c>
      <c r="J4938" s="11">
        <v>19</v>
      </c>
      <c r="K4938" s="11">
        <v>37.996923330999998</v>
      </c>
      <c r="L4938" s="11" t="s">
        <v>20</v>
      </c>
      <c r="M4938" s="11" t="s">
        <v>14</v>
      </c>
      <c r="N4938" s="11">
        <f t="shared" si="539"/>
        <v>0</v>
      </c>
      <c r="O4938" s="11">
        <f t="shared" si="540"/>
        <v>0</v>
      </c>
      <c r="P4938" s="11">
        <f t="shared" si="541"/>
        <v>1</v>
      </c>
      <c r="Q4938" s="11">
        <f t="shared" si="542"/>
        <v>0</v>
      </c>
      <c r="R4938" s="11">
        <f t="shared" si="543"/>
        <v>0</v>
      </c>
      <c r="S4938" s="11">
        <f t="shared" si="544"/>
        <v>0</v>
      </c>
      <c r="T4938" s="9">
        <f t="shared" si="545"/>
        <v>0</v>
      </c>
    </row>
    <row r="4939" spans="1:20" ht="15" customHeight="1" x14ac:dyDescent="0.75">
      <c r="A4939" s="10">
        <v>0</v>
      </c>
      <c r="B4939" s="11">
        <v>26000</v>
      </c>
      <c r="C4939" s="11">
        <v>119553</v>
      </c>
      <c r="D4939" s="11">
        <v>158687</v>
      </c>
      <c r="E4939" s="11">
        <v>5</v>
      </c>
      <c r="F4939" s="11">
        <v>0</v>
      </c>
      <c r="G4939" s="11">
        <v>0</v>
      </c>
      <c r="H4939" s="11">
        <v>290.75850449000001</v>
      </c>
      <c r="I4939" s="11">
        <v>0</v>
      </c>
      <c r="J4939" s="11">
        <v>24</v>
      </c>
      <c r="K4939" s="11">
        <v>36.977518904999997</v>
      </c>
      <c r="L4939" s="11" t="s">
        <v>20</v>
      </c>
      <c r="M4939" s="11" t="s">
        <v>17</v>
      </c>
      <c r="N4939" s="11">
        <f t="shared" si="539"/>
        <v>0</v>
      </c>
      <c r="O4939" s="11">
        <f t="shared" si="540"/>
        <v>1</v>
      </c>
      <c r="P4939" s="11">
        <f t="shared" si="541"/>
        <v>0</v>
      </c>
      <c r="Q4939" s="11">
        <f t="shared" si="542"/>
        <v>0</v>
      </c>
      <c r="R4939" s="11">
        <f t="shared" si="543"/>
        <v>0</v>
      </c>
      <c r="S4939" s="11">
        <f t="shared" si="544"/>
        <v>0</v>
      </c>
      <c r="T4939" s="9">
        <f t="shared" si="545"/>
        <v>0</v>
      </c>
    </row>
    <row r="4940" spans="1:20" ht="15" customHeight="1" x14ac:dyDescent="0.75">
      <c r="A4940" s="10">
        <v>0</v>
      </c>
      <c r="B4940" s="11">
        <v>26000</v>
      </c>
      <c r="C4940" s="11">
        <v>81764</v>
      </c>
      <c r="D4940" s="11">
        <v>118388</v>
      </c>
      <c r="E4940" s="11">
        <v>9</v>
      </c>
      <c r="F4940" s="11">
        <v>0</v>
      </c>
      <c r="G4940" s="11">
        <v>0</v>
      </c>
      <c r="H4940" s="11">
        <v>130.19241812999999</v>
      </c>
      <c r="I4940" s="11">
        <v>0</v>
      </c>
      <c r="J4940" s="11">
        <v>18</v>
      </c>
      <c r="K4940" s="11">
        <v>28.154134662000001</v>
      </c>
      <c r="L4940" s="11" t="s">
        <v>20</v>
      </c>
      <c r="M4940" s="11" t="s">
        <v>18</v>
      </c>
      <c r="N4940" s="11">
        <f t="shared" si="539"/>
        <v>0</v>
      </c>
      <c r="O4940" s="11">
        <f t="shared" si="540"/>
        <v>0</v>
      </c>
      <c r="P4940" s="11">
        <f t="shared" si="541"/>
        <v>0</v>
      </c>
      <c r="Q4940" s="11">
        <f t="shared" si="542"/>
        <v>0</v>
      </c>
      <c r="R4940" s="11">
        <f t="shared" si="543"/>
        <v>0</v>
      </c>
      <c r="S4940" s="11">
        <f t="shared" si="544"/>
        <v>1</v>
      </c>
      <c r="T4940" s="9">
        <f t="shared" si="545"/>
        <v>0</v>
      </c>
    </row>
    <row r="4941" spans="1:20" ht="15" customHeight="1" x14ac:dyDescent="0.75">
      <c r="A4941" s="10">
        <v>0</v>
      </c>
      <c r="B4941" s="11">
        <v>26000</v>
      </c>
      <c r="C4941" s="11">
        <v>20119</v>
      </c>
      <c r="D4941" s="11">
        <v>54563</v>
      </c>
      <c r="E4941" s="11">
        <v>24</v>
      </c>
      <c r="F4941" s="11">
        <v>0</v>
      </c>
      <c r="G4941" s="11">
        <v>0</v>
      </c>
      <c r="H4941" s="11">
        <v>126.98795944</v>
      </c>
      <c r="I4941" s="11">
        <v>0</v>
      </c>
      <c r="J4941" s="11">
        <v>11</v>
      </c>
      <c r="K4941" s="11">
        <v>25.623638506999999</v>
      </c>
      <c r="L4941" s="11" t="s">
        <v>20</v>
      </c>
      <c r="M4941" s="11" t="s">
        <v>14</v>
      </c>
      <c r="N4941" s="11">
        <f t="shared" si="539"/>
        <v>0</v>
      </c>
      <c r="O4941" s="11">
        <f t="shared" si="540"/>
        <v>0</v>
      </c>
      <c r="P4941" s="11">
        <f t="shared" si="541"/>
        <v>1</v>
      </c>
      <c r="Q4941" s="11">
        <f t="shared" si="542"/>
        <v>0</v>
      </c>
      <c r="R4941" s="11">
        <f t="shared" si="543"/>
        <v>0</v>
      </c>
      <c r="S4941" s="11">
        <f t="shared" si="544"/>
        <v>0</v>
      </c>
      <c r="T4941" s="9">
        <f t="shared" si="545"/>
        <v>0</v>
      </c>
    </row>
    <row r="4942" spans="1:20" ht="15" customHeight="1" x14ac:dyDescent="0.75">
      <c r="A4942" s="10">
        <v>0</v>
      </c>
      <c r="B4942" s="11">
        <v>26000</v>
      </c>
      <c r="C4942" s="11">
        <v>47067</v>
      </c>
      <c r="D4942" s="11">
        <v>63292</v>
      </c>
      <c r="E4942" s="11">
        <v>17</v>
      </c>
      <c r="F4942" s="11">
        <v>0</v>
      </c>
      <c r="G4942" s="11">
        <v>0</v>
      </c>
      <c r="H4942" s="11">
        <v>174.62101544000001</v>
      </c>
      <c r="I4942" s="11">
        <v>2</v>
      </c>
      <c r="J4942" s="11">
        <v>21</v>
      </c>
      <c r="K4942" s="11">
        <v>33.673146443999997</v>
      </c>
      <c r="L4942" s="11" t="s">
        <v>20</v>
      </c>
      <c r="M4942" s="11" t="s">
        <v>15</v>
      </c>
      <c r="N4942" s="11">
        <f t="shared" si="539"/>
        <v>0</v>
      </c>
      <c r="O4942" s="11">
        <f t="shared" si="540"/>
        <v>0</v>
      </c>
      <c r="P4942" s="11">
        <f t="shared" si="541"/>
        <v>0</v>
      </c>
      <c r="Q4942" s="11">
        <f t="shared" si="542"/>
        <v>1</v>
      </c>
      <c r="R4942" s="11">
        <f t="shared" si="543"/>
        <v>0</v>
      </c>
      <c r="S4942" s="11">
        <f t="shared" si="544"/>
        <v>0</v>
      </c>
      <c r="T4942" s="9">
        <f t="shared" si="545"/>
        <v>0</v>
      </c>
    </row>
    <row r="4943" spans="1:20" ht="15" customHeight="1" x14ac:dyDescent="0.75">
      <c r="A4943" s="10">
        <v>0</v>
      </c>
      <c r="B4943" s="11">
        <v>26100</v>
      </c>
      <c r="C4943" s="11"/>
      <c r="D4943" s="11">
        <v>36277</v>
      </c>
      <c r="E4943" s="11">
        <v>9</v>
      </c>
      <c r="F4943" s="11">
        <v>0</v>
      </c>
      <c r="G4943" s="11"/>
      <c r="H4943" s="11">
        <v>79.331459835000004</v>
      </c>
      <c r="I4943" s="11"/>
      <c r="J4943" s="11">
        <v>13</v>
      </c>
      <c r="K4943" s="11">
        <v>20.517146276999998</v>
      </c>
      <c r="L4943" s="11" t="s">
        <v>20</v>
      </c>
      <c r="M4943" s="11" t="s">
        <v>14</v>
      </c>
      <c r="N4943" s="11">
        <f t="shared" si="539"/>
        <v>0</v>
      </c>
      <c r="O4943" s="11">
        <f t="shared" si="540"/>
        <v>0</v>
      </c>
      <c r="P4943" s="11">
        <f t="shared" si="541"/>
        <v>1</v>
      </c>
      <c r="Q4943" s="11">
        <f t="shared" si="542"/>
        <v>0</v>
      </c>
      <c r="R4943" s="11">
        <f t="shared" si="543"/>
        <v>0</v>
      </c>
      <c r="S4943" s="11">
        <f t="shared" si="544"/>
        <v>0</v>
      </c>
      <c r="T4943" s="9">
        <f t="shared" si="545"/>
        <v>0</v>
      </c>
    </row>
    <row r="4944" spans="1:20" ht="15" customHeight="1" x14ac:dyDescent="0.75">
      <c r="A4944" s="10">
        <v>0</v>
      </c>
      <c r="B4944" s="11">
        <v>26100</v>
      </c>
      <c r="C4944" s="11">
        <v>75164</v>
      </c>
      <c r="D4944" s="11">
        <v>108483</v>
      </c>
      <c r="E4944" s="11">
        <v>7</v>
      </c>
      <c r="F4944" s="11">
        <v>0</v>
      </c>
      <c r="G4944" s="11">
        <v>0</v>
      </c>
      <c r="H4944" s="11">
        <v>300.83595806</v>
      </c>
      <c r="I4944" s="11">
        <v>2</v>
      </c>
      <c r="J4944" s="11">
        <v>28</v>
      </c>
      <c r="K4944" s="11">
        <v>30.071402045999999</v>
      </c>
      <c r="L4944" s="11" t="s">
        <v>20</v>
      </c>
      <c r="M4944" s="11" t="s">
        <v>17</v>
      </c>
      <c r="N4944" s="11">
        <f t="shared" si="539"/>
        <v>0</v>
      </c>
      <c r="O4944" s="11">
        <f t="shared" si="540"/>
        <v>1</v>
      </c>
      <c r="P4944" s="11">
        <f t="shared" si="541"/>
        <v>0</v>
      </c>
      <c r="Q4944" s="11">
        <f t="shared" si="542"/>
        <v>0</v>
      </c>
      <c r="R4944" s="11">
        <f t="shared" si="543"/>
        <v>0</v>
      </c>
      <c r="S4944" s="11">
        <f t="shared" si="544"/>
        <v>0</v>
      </c>
      <c r="T4944" s="9">
        <f t="shared" si="545"/>
        <v>0</v>
      </c>
    </row>
    <row r="4945" spans="1:20" ht="15" customHeight="1" x14ac:dyDescent="0.75">
      <c r="A4945" s="10">
        <v>0</v>
      </c>
      <c r="B4945" s="11">
        <v>26100</v>
      </c>
      <c r="C4945" s="11">
        <v>113266</v>
      </c>
      <c r="D4945" s="11">
        <v>182082</v>
      </c>
      <c r="E4945" s="11">
        <v>18</v>
      </c>
      <c r="F4945" s="11">
        <v>0</v>
      </c>
      <c r="G4945" s="11">
        <v>0</v>
      </c>
      <c r="H4945" s="11">
        <v>304.85246909</v>
      </c>
      <c r="I4945" s="11">
        <v>1</v>
      </c>
      <c r="J4945" s="11">
        <v>31</v>
      </c>
      <c r="K4945" s="11">
        <v>33.193949357000001</v>
      </c>
      <c r="L4945" s="11" t="s">
        <v>20</v>
      </c>
      <c r="M4945" s="11" t="s">
        <v>16</v>
      </c>
      <c r="N4945" s="11">
        <f t="shared" si="539"/>
        <v>0</v>
      </c>
      <c r="O4945" s="11">
        <f t="shared" si="540"/>
        <v>0</v>
      </c>
      <c r="P4945" s="11">
        <f t="shared" si="541"/>
        <v>0</v>
      </c>
      <c r="Q4945" s="11">
        <f t="shared" si="542"/>
        <v>0</v>
      </c>
      <c r="R4945" s="11">
        <f t="shared" si="543"/>
        <v>1</v>
      </c>
      <c r="S4945" s="11">
        <f t="shared" si="544"/>
        <v>0</v>
      </c>
      <c r="T4945" s="9">
        <f t="shared" si="545"/>
        <v>0</v>
      </c>
    </row>
    <row r="4946" spans="1:20" ht="15" customHeight="1" x14ac:dyDescent="0.75">
      <c r="A4946" s="10">
        <v>0</v>
      </c>
      <c r="B4946" s="11">
        <v>26100</v>
      </c>
      <c r="C4946" s="11">
        <v>150464</v>
      </c>
      <c r="D4946" s="11">
        <v>203202</v>
      </c>
      <c r="E4946" s="11">
        <v>10</v>
      </c>
      <c r="F4946" s="11">
        <v>0</v>
      </c>
      <c r="G4946" s="11">
        <v>0</v>
      </c>
      <c r="H4946" s="11">
        <v>248.48194525</v>
      </c>
      <c r="I4946" s="11">
        <v>1</v>
      </c>
      <c r="J4946" s="11">
        <v>33</v>
      </c>
      <c r="K4946" s="11">
        <v>43.112190673000001</v>
      </c>
      <c r="L4946" s="11" t="s">
        <v>13</v>
      </c>
      <c r="M4946" s="11" t="s">
        <v>14</v>
      </c>
      <c r="N4946" s="11">
        <f t="shared" si="539"/>
        <v>1</v>
      </c>
      <c r="O4946" s="11">
        <f t="shared" si="540"/>
        <v>0</v>
      </c>
      <c r="P4946" s="11">
        <f t="shared" si="541"/>
        <v>1</v>
      </c>
      <c r="Q4946" s="11">
        <f t="shared" si="542"/>
        <v>0</v>
      </c>
      <c r="R4946" s="11">
        <f t="shared" si="543"/>
        <v>0</v>
      </c>
      <c r="S4946" s="11">
        <f t="shared" si="544"/>
        <v>0</v>
      </c>
      <c r="T4946" s="9">
        <f t="shared" si="545"/>
        <v>248.48194525</v>
      </c>
    </row>
    <row r="4947" spans="1:20" ht="15" customHeight="1" x14ac:dyDescent="0.75">
      <c r="A4947" s="10">
        <v>0</v>
      </c>
      <c r="B4947" s="11">
        <v>26100</v>
      </c>
      <c r="C4947" s="11"/>
      <c r="D4947" s="11">
        <v>35271</v>
      </c>
      <c r="E4947" s="11">
        <v>9</v>
      </c>
      <c r="F4947" s="11">
        <v>0</v>
      </c>
      <c r="G4947" s="11"/>
      <c r="H4947" s="11">
        <v>96.528316157000006</v>
      </c>
      <c r="I4947" s="11"/>
      <c r="J4947" s="11">
        <v>14</v>
      </c>
      <c r="K4947" s="11">
        <v>23.318650007999999</v>
      </c>
      <c r="L4947" s="11" t="s">
        <v>20</v>
      </c>
      <c r="M4947" s="11" t="s">
        <v>14</v>
      </c>
      <c r="N4947" s="11">
        <f t="shared" si="539"/>
        <v>0</v>
      </c>
      <c r="O4947" s="11">
        <f t="shared" si="540"/>
        <v>0</v>
      </c>
      <c r="P4947" s="11">
        <f t="shared" si="541"/>
        <v>1</v>
      </c>
      <c r="Q4947" s="11">
        <f t="shared" si="542"/>
        <v>0</v>
      </c>
      <c r="R4947" s="11">
        <f t="shared" si="543"/>
        <v>0</v>
      </c>
      <c r="S4947" s="11">
        <f t="shared" si="544"/>
        <v>0</v>
      </c>
      <c r="T4947" s="9">
        <f t="shared" si="545"/>
        <v>0</v>
      </c>
    </row>
    <row r="4948" spans="1:20" ht="15" customHeight="1" x14ac:dyDescent="0.75">
      <c r="A4948" s="10">
        <v>0</v>
      </c>
      <c r="B4948" s="11">
        <v>26100</v>
      </c>
      <c r="C4948" s="11">
        <v>80176</v>
      </c>
      <c r="D4948" s="11">
        <v>113247</v>
      </c>
      <c r="E4948" s="11">
        <v>9</v>
      </c>
      <c r="F4948" s="11">
        <v>0</v>
      </c>
      <c r="G4948" s="11">
        <v>1</v>
      </c>
      <c r="H4948" s="11">
        <v>294.75203341000002</v>
      </c>
      <c r="I4948" s="11">
        <v>1</v>
      </c>
      <c r="J4948" s="11">
        <v>29</v>
      </c>
      <c r="K4948" s="11">
        <v>33.192125310000002</v>
      </c>
      <c r="L4948" s="11" t="s">
        <v>20</v>
      </c>
      <c r="M4948" s="11" t="s">
        <v>17</v>
      </c>
      <c r="N4948" s="11">
        <f t="shared" si="539"/>
        <v>0</v>
      </c>
      <c r="O4948" s="11">
        <f t="shared" si="540"/>
        <v>1</v>
      </c>
      <c r="P4948" s="11">
        <f t="shared" si="541"/>
        <v>0</v>
      </c>
      <c r="Q4948" s="11">
        <f t="shared" si="542"/>
        <v>0</v>
      </c>
      <c r="R4948" s="11">
        <f t="shared" si="543"/>
        <v>0</v>
      </c>
      <c r="S4948" s="11">
        <f t="shared" si="544"/>
        <v>0</v>
      </c>
      <c r="T4948" s="9">
        <f t="shared" si="545"/>
        <v>0</v>
      </c>
    </row>
    <row r="4949" spans="1:20" ht="15" customHeight="1" x14ac:dyDescent="0.75">
      <c r="A4949" s="10">
        <v>0</v>
      </c>
      <c r="B4949" s="11">
        <v>26100</v>
      </c>
      <c r="C4949" s="11"/>
      <c r="D4949" s="11">
        <v>151429</v>
      </c>
      <c r="E4949" s="11"/>
      <c r="F4949" s="11"/>
      <c r="G4949" s="11"/>
      <c r="H4949" s="11"/>
      <c r="I4949" s="11"/>
      <c r="J4949" s="11"/>
      <c r="K4949" s="11">
        <v>15.567001073</v>
      </c>
      <c r="L4949" s="11"/>
      <c r="M4949" s="11"/>
      <c r="N4949" s="11">
        <f t="shared" si="539"/>
        <v>0</v>
      </c>
      <c r="O4949" s="11">
        <f t="shared" si="540"/>
        <v>0</v>
      </c>
      <c r="P4949" s="11">
        <f t="shared" si="541"/>
        <v>0</v>
      </c>
      <c r="Q4949" s="11">
        <f t="shared" si="542"/>
        <v>0</v>
      </c>
      <c r="R4949" s="11">
        <f t="shared" si="543"/>
        <v>0</v>
      </c>
      <c r="S4949" s="11">
        <f t="shared" si="544"/>
        <v>0</v>
      </c>
      <c r="T4949" s="9">
        <f t="shared" si="545"/>
        <v>0</v>
      </c>
    </row>
    <row r="4950" spans="1:20" ht="15" customHeight="1" x14ac:dyDescent="0.75">
      <c r="A4950" s="10">
        <v>0</v>
      </c>
      <c r="B4950" s="11">
        <v>26100</v>
      </c>
      <c r="C4950" s="11"/>
      <c r="D4950" s="11">
        <v>120470</v>
      </c>
      <c r="E4950" s="11">
        <v>7</v>
      </c>
      <c r="F4950" s="11">
        <v>0</v>
      </c>
      <c r="G4950" s="11">
        <v>0</v>
      </c>
      <c r="H4950" s="11">
        <v>161.28767160000001</v>
      </c>
      <c r="I4950" s="11">
        <v>0</v>
      </c>
      <c r="J4950" s="11">
        <v>27</v>
      </c>
      <c r="K4950" s="11">
        <v>34.130003661000003</v>
      </c>
      <c r="L4950" s="11" t="s">
        <v>20</v>
      </c>
      <c r="M4950" s="11" t="s">
        <v>17</v>
      </c>
      <c r="N4950" s="11">
        <f t="shared" si="539"/>
        <v>0</v>
      </c>
      <c r="O4950" s="11">
        <f t="shared" si="540"/>
        <v>1</v>
      </c>
      <c r="P4950" s="11">
        <f t="shared" si="541"/>
        <v>0</v>
      </c>
      <c r="Q4950" s="11">
        <f t="shared" si="542"/>
        <v>0</v>
      </c>
      <c r="R4950" s="11">
        <f t="shared" si="543"/>
        <v>0</v>
      </c>
      <c r="S4950" s="11">
        <f t="shared" si="544"/>
        <v>0</v>
      </c>
      <c r="T4950" s="9">
        <f t="shared" si="545"/>
        <v>0</v>
      </c>
    </row>
    <row r="4951" spans="1:20" ht="15" customHeight="1" x14ac:dyDescent="0.75">
      <c r="A4951" s="10">
        <v>0</v>
      </c>
      <c r="B4951" s="11">
        <v>26100</v>
      </c>
      <c r="C4951" s="11">
        <v>103949</v>
      </c>
      <c r="D4951" s="11">
        <v>208432</v>
      </c>
      <c r="E4951" s="11">
        <v>23</v>
      </c>
      <c r="F4951" s="11">
        <v>0</v>
      </c>
      <c r="G4951" s="11">
        <v>0</v>
      </c>
      <c r="H4951" s="11">
        <v>202.59264702999999</v>
      </c>
      <c r="I4951" s="11">
        <v>0</v>
      </c>
      <c r="J4951" s="11">
        <v>18</v>
      </c>
      <c r="K4951" s="11">
        <v>23.290234476999998</v>
      </c>
      <c r="L4951" s="11" t="s">
        <v>20</v>
      </c>
      <c r="M4951" s="11" t="s">
        <v>14</v>
      </c>
      <c r="N4951" s="11">
        <f t="shared" si="539"/>
        <v>0</v>
      </c>
      <c r="O4951" s="11">
        <f t="shared" si="540"/>
        <v>0</v>
      </c>
      <c r="P4951" s="11">
        <f t="shared" si="541"/>
        <v>1</v>
      </c>
      <c r="Q4951" s="11">
        <f t="shared" si="542"/>
        <v>0</v>
      </c>
      <c r="R4951" s="11">
        <f t="shared" si="543"/>
        <v>0</v>
      </c>
      <c r="S4951" s="11">
        <f t="shared" si="544"/>
        <v>0</v>
      </c>
      <c r="T4951" s="9">
        <f t="shared" si="545"/>
        <v>0</v>
      </c>
    </row>
    <row r="4952" spans="1:20" ht="15" customHeight="1" x14ac:dyDescent="0.75">
      <c r="A4952" s="10">
        <v>0</v>
      </c>
      <c r="B4952" s="11">
        <v>26100</v>
      </c>
      <c r="C4952" s="11">
        <v>50605</v>
      </c>
      <c r="D4952" s="11">
        <v>77841</v>
      </c>
      <c r="E4952" s="11">
        <v>21</v>
      </c>
      <c r="F4952" s="11"/>
      <c r="G4952" s="11">
        <v>0</v>
      </c>
      <c r="H4952" s="11">
        <v>286.44820425</v>
      </c>
      <c r="I4952" s="11">
        <v>1</v>
      </c>
      <c r="J4952" s="11">
        <v>31</v>
      </c>
      <c r="K4952" s="11">
        <v>41.173805047000002</v>
      </c>
      <c r="L4952" s="11" t="s">
        <v>20</v>
      </c>
      <c r="M4952" s="11" t="s">
        <v>14</v>
      </c>
      <c r="N4952" s="11">
        <f t="shared" si="539"/>
        <v>0</v>
      </c>
      <c r="O4952" s="11">
        <f t="shared" si="540"/>
        <v>0</v>
      </c>
      <c r="P4952" s="11">
        <f t="shared" si="541"/>
        <v>1</v>
      </c>
      <c r="Q4952" s="11">
        <f t="shared" si="542"/>
        <v>0</v>
      </c>
      <c r="R4952" s="11">
        <f t="shared" si="543"/>
        <v>0</v>
      </c>
      <c r="S4952" s="11">
        <f t="shared" si="544"/>
        <v>0</v>
      </c>
      <c r="T4952" s="9">
        <f t="shared" si="545"/>
        <v>0</v>
      </c>
    </row>
    <row r="4953" spans="1:20" ht="15" customHeight="1" x14ac:dyDescent="0.75">
      <c r="A4953" s="10">
        <v>1</v>
      </c>
      <c r="B4953" s="11">
        <v>26100</v>
      </c>
      <c r="C4953" s="11">
        <v>73525</v>
      </c>
      <c r="D4953" s="11"/>
      <c r="E4953" s="11">
        <v>3</v>
      </c>
      <c r="F4953" s="11">
        <v>1</v>
      </c>
      <c r="G4953" s="11"/>
      <c r="H4953" s="11">
        <v>106.65229841</v>
      </c>
      <c r="I4953" s="11">
        <v>0</v>
      </c>
      <c r="J4953" s="11">
        <v>6</v>
      </c>
      <c r="K4953" s="11">
        <v>22.508172514000002</v>
      </c>
      <c r="L4953" s="11" t="s">
        <v>20</v>
      </c>
      <c r="M4953" s="11" t="s">
        <v>15</v>
      </c>
      <c r="N4953" s="11">
        <f t="shared" si="539"/>
        <v>0</v>
      </c>
      <c r="O4953" s="11">
        <f t="shared" si="540"/>
        <v>0</v>
      </c>
      <c r="P4953" s="11">
        <f t="shared" si="541"/>
        <v>0</v>
      </c>
      <c r="Q4953" s="11">
        <f t="shared" si="542"/>
        <v>1</v>
      </c>
      <c r="R4953" s="11">
        <f t="shared" si="543"/>
        <v>0</v>
      </c>
      <c r="S4953" s="11">
        <f t="shared" si="544"/>
        <v>0</v>
      </c>
      <c r="T4953" s="9">
        <f t="shared" si="545"/>
        <v>0</v>
      </c>
    </row>
    <row r="4954" spans="1:20" ht="15" customHeight="1" x14ac:dyDescent="0.75">
      <c r="A4954" s="10">
        <v>0</v>
      </c>
      <c r="B4954" s="11">
        <v>26100</v>
      </c>
      <c r="C4954" s="11">
        <v>20566</v>
      </c>
      <c r="D4954" s="11">
        <v>50534</v>
      </c>
      <c r="E4954" s="11">
        <v>24</v>
      </c>
      <c r="F4954" s="11">
        <v>0</v>
      </c>
      <c r="G4954" s="11">
        <v>0</v>
      </c>
      <c r="H4954" s="11">
        <v>140.5532102</v>
      </c>
      <c r="I4954" s="11">
        <v>1</v>
      </c>
      <c r="J4954" s="11">
        <v>10</v>
      </c>
      <c r="K4954" s="11">
        <v>24.098266761000001</v>
      </c>
      <c r="L4954" s="11" t="s">
        <v>20</v>
      </c>
      <c r="M4954" s="11" t="s">
        <v>14</v>
      </c>
      <c r="N4954" s="11">
        <f t="shared" si="539"/>
        <v>0</v>
      </c>
      <c r="O4954" s="11">
        <f t="shared" si="540"/>
        <v>0</v>
      </c>
      <c r="P4954" s="11">
        <f t="shared" si="541"/>
        <v>1</v>
      </c>
      <c r="Q4954" s="11">
        <f t="shared" si="542"/>
        <v>0</v>
      </c>
      <c r="R4954" s="11">
        <f t="shared" si="543"/>
        <v>0</v>
      </c>
      <c r="S4954" s="11">
        <f t="shared" si="544"/>
        <v>0</v>
      </c>
      <c r="T4954" s="9">
        <f t="shared" si="545"/>
        <v>0</v>
      </c>
    </row>
    <row r="4955" spans="1:20" ht="15" customHeight="1" x14ac:dyDescent="0.75">
      <c r="A4955" s="10">
        <v>0</v>
      </c>
      <c r="B4955" s="11">
        <v>26200</v>
      </c>
      <c r="C4955" s="11">
        <v>105096</v>
      </c>
      <c r="D4955" s="11">
        <v>136580</v>
      </c>
      <c r="E4955" s="11">
        <v>9</v>
      </c>
      <c r="F4955" s="11">
        <v>2</v>
      </c>
      <c r="G4955" s="11">
        <v>0</v>
      </c>
      <c r="H4955" s="11">
        <v>181.35859173</v>
      </c>
      <c r="I4955" s="11">
        <v>4</v>
      </c>
      <c r="J4955" s="11">
        <v>17</v>
      </c>
      <c r="K4955" s="11">
        <v>39.187361611999997</v>
      </c>
      <c r="L4955" s="11" t="s">
        <v>20</v>
      </c>
      <c r="M4955" s="11" t="s">
        <v>17</v>
      </c>
      <c r="N4955" s="11">
        <f t="shared" si="539"/>
        <v>0</v>
      </c>
      <c r="O4955" s="11">
        <f t="shared" si="540"/>
        <v>1</v>
      </c>
      <c r="P4955" s="11">
        <f t="shared" si="541"/>
        <v>0</v>
      </c>
      <c r="Q4955" s="11">
        <f t="shared" si="542"/>
        <v>0</v>
      </c>
      <c r="R4955" s="11">
        <f t="shared" si="543"/>
        <v>0</v>
      </c>
      <c r="S4955" s="11">
        <f t="shared" si="544"/>
        <v>0</v>
      </c>
      <c r="T4955" s="9">
        <f t="shared" si="545"/>
        <v>0</v>
      </c>
    </row>
    <row r="4956" spans="1:20" ht="15" customHeight="1" x14ac:dyDescent="0.75">
      <c r="A4956" s="10">
        <v>0</v>
      </c>
      <c r="B4956" s="11">
        <v>26200</v>
      </c>
      <c r="C4956" s="11">
        <v>75096</v>
      </c>
      <c r="D4956" s="11">
        <v>120859</v>
      </c>
      <c r="E4956" s="11">
        <v>4</v>
      </c>
      <c r="F4956" s="11">
        <v>0</v>
      </c>
      <c r="G4956" s="11">
        <v>0</v>
      </c>
      <c r="H4956" s="11">
        <v>107.17711767999999</v>
      </c>
      <c r="I4956" s="11">
        <v>2</v>
      </c>
      <c r="J4956" s="11">
        <v>31</v>
      </c>
      <c r="K4956" s="11">
        <v>38.552978748000001</v>
      </c>
      <c r="L4956" s="11" t="s">
        <v>20</v>
      </c>
      <c r="M4956" s="11" t="s">
        <v>14</v>
      </c>
      <c r="N4956" s="11">
        <f t="shared" si="539"/>
        <v>0</v>
      </c>
      <c r="O4956" s="11">
        <f t="shared" si="540"/>
        <v>0</v>
      </c>
      <c r="P4956" s="11">
        <f t="shared" si="541"/>
        <v>1</v>
      </c>
      <c r="Q4956" s="11">
        <f t="shared" si="542"/>
        <v>0</v>
      </c>
      <c r="R4956" s="11">
        <f t="shared" si="543"/>
        <v>0</v>
      </c>
      <c r="S4956" s="11">
        <f t="shared" si="544"/>
        <v>0</v>
      </c>
      <c r="T4956" s="9">
        <f t="shared" si="545"/>
        <v>0</v>
      </c>
    </row>
    <row r="4957" spans="1:20" ht="15" customHeight="1" x14ac:dyDescent="0.75">
      <c r="A4957" s="10">
        <v>0</v>
      </c>
      <c r="B4957" s="11">
        <v>26200</v>
      </c>
      <c r="C4957" s="11">
        <v>77952</v>
      </c>
      <c r="D4957" s="11">
        <v>113285</v>
      </c>
      <c r="E4957" s="11">
        <v>5</v>
      </c>
      <c r="F4957" s="11">
        <v>0</v>
      </c>
      <c r="G4957" s="11">
        <v>0</v>
      </c>
      <c r="H4957" s="11">
        <v>90.016091544000005</v>
      </c>
      <c r="I4957" s="11">
        <v>1</v>
      </c>
      <c r="J4957" s="11">
        <v>31</v>
      </c>
      <c r="K4957" s="11">
        <v>39.390660279999999</v>
      </c>
      <c r="L4957" s="11" t="s">
        <v>20</v>
      </c>
      <c r="M4957" s="11" t="s">
        <v>14</v>
      </c>
      <c r="N4957" s="11">
        <f t="shared" si="539"/>
        <v>0</v>
      </c>
      <c r="O4957" s="11">
        <f t="shared" si="540"/>
        <v>0</v>
      </c>
      <c r="P4957" s="11">
        <f t="shared" si="541"/>
        <v>1</v>
      </c>
      <c r="Q4957" s="11">
        <f t="shared" si="542"/>
        <v>0</v>
      </c>
      <c r="R4957" s="11">
        <f t="shared" si="543"/>
        <v>0</v>
      </c>
      <c r="S4957" s="11">
        <f t="shared" si="544"/>
        <v>0</v>
      </c>
      <c r="T4957" s="9">
        <f t="shared" si="545"/>
        <v>0</v>
      </c>
    </row>
    <row r="4958" spans="1:20" ht="15" customHeight="1" x14ac:dyDescent="0.75">
      <c r="A4958" s="10">
        <v>0</v>
      </c>
      <c r="B4958" s="11">
        <v>26200</v>
      </c>
      <c r="C4958" s="11">
        <v>141109</v>
      </c>
      <c r="D4958" s="11">
        <v>245422</v>
      </c>
      <c r="E4958" s="11">
        <v>28</v>
      </c>
      <c r="F4958" s="11">
        <v>0</v>
      </c>
      <c r="G4958" s="11">
        <v>0</v>
      </c>
      <c r="H4958" s="11">
        <v>343.78712231999998</v>
      </c>
      <c r="I4958" s="11">
        <v>1</v>
      </c>
      <c r="J4958" s="11">
        <v>18</v>
      </c>
      <c r="K4958" s="11">
        <v>38.113555937000001</v>
      </c>
      <c r="L4958" s="11" t="s">
        <v>13</v>
      </c>
      <c r="M4958" s="11" t="s">
        <v>18</v>
      </c>
      <c r="N4958" s="11">
        <f t="shared" si="539"/>
        <v>1</v>
      </c>
      <c r="O4958" s="11">
        <f t="shared" si="540"/>
        <v>0</v>
      </c>
      <c r="P4958" s="11">
        <f t="shared" si="541"/>
        <v>0</v>
      </c>
      <c r="Q4958" s="11">
        <f t="shared" si="542"/>
        <v>0</v>
      </c>
      <c r="R4958" s="11">
        <f t="shared" si="543"/>
        <v>0</v>
      </c>
      <c r="S4958" s="11">
        <f t="shared" si="544"/>
        <v>1</v>
      </c>
      <c r="T4958" s="9">
        <f t="shared" si="545"/>
        <v>343.78712231999998</v>
      </c>
    </row>
    <row r="4959" spans="1:20" ht="15" customHeight="1" x14ac:dyDescent="0.75">
      <c r="A4959" s="10">
        <v>0</v>
      </c>
      <c r="B4959" s="11">
        <v>26200</v>
      </c>
      <c r="C4959" s="11">
        <v>72648</v>
      </c>
      <c r="D4959" s="11">
        <v>123582</v>
      </c>
      <c r="E4959" s="11">
        <v>0</v>
      </c>
      <c r="F4959" s="11">
        <v>1</v>
      </c>
      <c r="G4959" s="11">
        <v>0</v>
      </c>
      <c r="H4959" s="11">
        <v>331.35288565000002</v>
      </c>
      <c r="I4959" s="11">
        <v>0</v>
      </c>
      <c r="J4959" s="11">
        <v>23</v>
      </c>
      <c r="K4959" s="11">
        <v>37.545837378999998</v>
      </c>
      <c r="L4959" s="11" t="s">
        <v>20</v>
      </c>
      <c r="M4959" s="11" t="s">
        <v>15</v>
      </c>
      <c r="N4959" s="11">
        <f t="shared" si="539"/>
        <v>0</v>
      </c>
      <c r="O4959" s="11">
        <f t="shared" si="540"/>
        <v>0</v>
      </c>
      <c r="P4959" s="11">
        <f t="shared" si="541"/>
        <v>0</v>
      </c>
      <c r="Q4959" s="11">
        <f t="shared" si="542"/>
        <v>1</v>
      </c>
      <c r="R4959" s="11">
        <f t="shared" si="543"/>
        <v>0</v>
      </c>
      <c r="S4959" s="11">
        <f t="shared" si="544"/>
        <v>0</v>
      </c>
      <c r="T4959" s="9">
        <f t="shared" si="545"/>
        <v>0</v>
      </c>
    </row>
    <row r="4960" spans="1:20" ht="15" customHeight="1" x14ac:dyDescent="0.75">
      <c r="A4960" s="10">
        <v>0</v>
      </c>
      <c r="B4960" s="11">
        <v>26200</v>
      </c>
      <c r="C4960" s="11">
        <v>49323</v>
      </c>
      <c r="D4960" s="11">
        <v>77160</v>
      </c>
      <c r="E4960" s="11">
        <v>23</v>
      </c>
      <c r="F4960" s="11"/>
      <c r="G4960" s="11">
        <v>1</v>
      </c>
      <c r="H4960" s="11">
        <v>286.18165513999998</v>
      </c>
      <c r="I4960" s="11">
        <v>0</v>
      </c>
      <c r="J4960" s="11">
        <v>29</v>
      </c>
      <c r="K4960" s="11">
        <v>39.676304649000002</v>
      </c>
      <c r="L4960" s="11" t="s">
        <v>20</v>
      </c>
      <c r="M4960" s="11" t="s">
        <v>14</v>
      </c>
      <c r="N4960" s="11">
        <f t="shared" si="539"/>
        <v>0</v>
      </c>
      <c r="O4960" s="11">
        <f t="shared" si="540"/>
        <v>0</v>
      </c>
      <c r="P4960" s="11">
        <f t="shared" si="541"/>
        <v>1</v>
      </c>
      <c r="Q4960" s="11">
        <f t="shared" si="542"/>
        <v>0</v>
      </c>
      <c r="R4960" s="11">
        <f t="shared" si="543"/>
        <v>0</v>
      </c>
      <c r="S4960" s="11">
        <f t="shared" si="544"/>
        <v>0</v>
      </c>
      <c r="T4960" s="9">
        <f t="shared" si="545"/>
        <v>0</v>
      </c>
    </row>
    <row r="4961" spans="1:20" ht="15" customHeight="1" x14ac:dyDescent="0.75">
      <c r="A4961" s="10">
        <v>0</v>
      </c>
      <c r="B4961" s="11">
        <v>26200</v>
      </c>
      <c r="C4961" s="11">
        <v>149599</v>
      </c>
      <c r="D4961" s="11">
        <v>181869</v>
      </c>
      <c r="E4961" s="11">
        <v>1</v>
      </c>
      <c r="F4961" s="11">
        <v>0</v>
      </c>
      <c r="G4961" s="11">
        <v>0</v>
      </c>
      <c r="H4961" s="11">
        <v>204.02898979</v>
      </c>
      <c r="I4961" s="11">
        <v>0</v>
      </c>
      <c r="J4961" s="11">
        <v>35</v>
      </c>
      <c r="K4961" s="11">
        <v>39.800879561000002</v>
      </c>
      <c r="L4961" s="11" t="s">
        <v>20</v>
      </c>
      <c r="M4961" s="11" t="s">
        <v>14</v>
      </c>
      <c r="N4961" s="11">
        <f t="shared" si="539"/>
        <v>0</v>
      </c>
      <c r="O4961" s="11">
        <f t="shared" si="540"/>
        <v>0</v>
      </c>
      <c r="P4961" s="11">
        <f t="shared" si="541"/>
        <v>1</v>
      </c>
      <c r="Q4961" s="11">
        <f t="shared" si="542"/>
        <v>0</v>
      </c>
      <c r="R4961" s="11">
        <f t="shared" si="543"/>
        <v>0</v>
      </c>
      <c r="S4961" s="11">
        <f t="shared" si="544"/>
        <v>0</v>
      </c>
      <c r="T4961" s="9">
        <f t="shared" si="545"/>
        <v>0</v>
      </c>
    </row>
    <row r="4962" spans="1:20" ht="15" customHeight="1" x14ac:dyDescent="0.75">
      <c r="A4962" s="10">
        <v>0</v>
      </c>
      <c r="B4962" s="11">
        <v>26200</v>
      </c>
      <c r="C4962" s="11">
        <v>100931</v>
      </c>
      <c r="D4962" s="11">
        <v>132627</v>
      </c>
      <c r="E4962" s="11">
        <v>11</v>
      </c>
      <c r="F4962" s="11">
        <v>0</v>
      </c>
      <c r="G4962" s="11">
        <v>1</v>
      </c>
      <c r="H4962" s="11">
        <v>169.03209387000001</v>
      </c>
      <c r="I4962" s="11">
        <v>0</v>
      </c>
      <c r="J4962" s="11">
        <v>28</v>
      </c>
      <c r="K4962" s="11">
        <v>41.089569185999999</v>
      </c>
      <c r="L4962" s="11" t="s">
        <v>20</v>
      </c>
      <c r="M4962" s="11" t="s">
        <v>15</v>
      </c>
      <c r="N4962" s="11">
        <f t="shared" si="539"/>
        <v>0</v>
      </c>
      <c r="O4962" s="11">
        <f t="shared" si="540"/>
        <v>0</v>
      </c>
      <c r="P4962" s="11">
        <f t="shared" si="541"/>
        <v>0</v>
      </c>
      <c r="Q4962" s="11">
        <f t="shared" si="542"/>
        <v>1</v>
      </c>
      <c r="R4962" s="11">
        <f t="shared" si="543"/>
        <v>0</v>
      </c>
      <c r="S4962" s="11">
        <f t="shared" si="544"/>
        <v>0</v>
      </c>
      <c r="T4962" s="9">
        <f t="shared" si="545"/>
        <v>0</v>
      </c>
    </row>
    <row r="4963" spans="1:20" ht="15" customHeight="1" x14ac:dyDescent="0.75">
      <c r="A4963" s="10">
        <v>1</v>
      </c>
      <c r="B4963" s="11">
        <v>26200</v>
      </c>
      <c r="C4963" s="11">
        <v>51599</v>
      </c>
      <c r="D4963" s="11">
        <v>87148</v>
      </c>
      <c r="E4963" s="11"/>
      <c r="F4963" s="11">
        <v>0</v>
      </c>
      <c r="G4963" s="11">
        <v>0</v>
      </c>
      <c r="H4963" s="11">
        <v>129.93392052999999</v>
      </c>
      <c r="I4963" s="11">
        <v>2</v>
      </c>
      <c r="J4963" s="11">
        <v>19</v>
      </c>
      <c r="K4963" s="11"/>
      <c r="L4963" s="11" t="s">
        <v>20</v>
      </c>
      <c r="M4963" s="11" t="s">
        <v>14</v>
      </c>
      <c r="N4963" s="11">
        <f t="shared" si="539"/>
        <v>0</v>
      </c>
      <c r="O4963" s="11">
        <f t="shared" si="540"/>
        <v>0</v>
      </c>
      <c r="P4963" s="11">
        <f t="shared" si="541"/>
        <v>1</v>
      </c>
      <c r="Q4963" s="11">
        <f t="shared" si="542"/>
        <v>0</v>
      </c>
      <c r="R4963" s="11">
        <f t="shared" si="543"/>
        <v>0</v>
      </c>
      <c r="S4963" s="11">
        <f t="shared" si="544"/>
        <v>0</v>
      </c>
      <c r="T4963" s="9">
        <f t="shared" si="545"/>
        <v>0</v>
      </c>
    </row>
    <row r="4964" spans="1:20" ht="15" customHeight="1" x14ac:dyDescent="0.75">
      <c r="A4964" s="10">
        <v>0</v>
      </c>
      <c r="B4964" s="11">
        <v>26200</v>
      </c>
      <c r="C4964" s="11">
        <v>189252</v>
      </c>
      <c r="D4964" s="11">
        <v>241754</v>
      </c>
      <c r="E4964" s="11">
        <v>9</v>
      </c>
      <c r="F4964" s="11">
        <v>0</v>
      </c>
      <c r="G4964" s="11">
        <v>0</v>
      </c>
      <c r="H4964" s="11">
        <v>97.314887744000004</v>
      </c>
      <c r="I4964" s="11">
        <v>2</v>
      </c>
      <c r="J4964" s="11">
        <v>25</v>
      </c>
      <c r="K4964" s="11">
        <v>40.312697726000003</v>
      </c>
      <c r="L4964" s="11" t="s">
        <v>20</v>
      </c>
      <c r="M4964" s="11" t="s">
        <v>14</v>
      </c>
      <c r="N4964" s="11">
        <f t="shared" si="539"/>
        <v>0</v>
      </c>
      <c r="O4964" s="11">
        <f t="shared" si="540"/>
        <v>0</v>
      </c>
      <c r="P4964" s="11">
        <f t="shared" si="541"/>
        <v>1</v>
      </c>
      <c r="Q4964" s="11">
        <f t="shared" si="542"/>
        <v>0</v>
      </c>
      <c r="R4964" s="11">
        <f t="shared" si="543"/>
        <v>0</v>
      </c>
      <c r="S4964" s="11">
        <f t="shared" si="544"/>
        <v>0</v>
      </c>
      <c r="T4964" s="9">
        <f t="shared" si="545"/>
        <v>0</v>
      </c>
    </row>
    <row r="4965" spans="1:20" ht="15" customHeight="1" x14ac:dyDescent="0.75">
      <c r="A4965" s="10">
        <v>0</v>
      </c>
      <c r="B4965" s="11">
        <v>26300</v>
      </c>
      <c r="C4965" s="11">
        <v>87291</v>
      </c>
      <c r="D4965" s="11">
        <v>122531</v>
      </c>
      <c r="E4965" s="11">
        <v>10</v>
      </c>
      <c r="F4965" s="11">
        <v>0</v>
      </c>
      <c r="G4965" s="11">
        <v>1</v>
      </c>
      <c r="H4965" s="11">
        <v>128.48325811999999</v>
      </c>
      <c r="I4965" s="11">
        <v>0</v>
      </c>
      <c r="J4965" s="11">
        <v>18</v>
      </c>
      <c r="K4965" s="11">
        <v>27.837509605000001</v>
      </c>
      <c r="L4965" s="11" t="s">
        <v>20</v>
      </c>
      <c r="M4965" s="11" t="s">
        <v>18</v>
      </c>
      <c r="N4965" s="11">
        <f t="shared" si="539"/>
        <v>0</v>
      </c>
      <c r="O4965" s="11">
        <f t="shared" si="540"/>
        <v>0</v>
      </c>
      <c r="P4965" s="11">
        <f t="shared" si="541"/>
        <v>0</v>
      </c>
      <c r="Q4965" s="11">
        <f t="shared" si="542"/>
        <v>0</v>
      </c>
      <c r="R4965" s="11">
        <f t="shared" si="543"/>
        <v>0</v>
      </c>
      <c r="S4965" s="11">
        <f t="shared" si="544"/>
        <v>1</v>
      </c>
      <c r="T4965" s="9">
        <f t="shared" si="545"/>
        <v>0</v>
      </c>
    </row>
    <row r="4966" spans="1:20" ht="15" customHeight="1" x14ac:dyDescent="0.75">
      <c r="A4966" s="10">
        <v>0</v>
      </c>
      <c r="B4966" s="11">
        <v>26300</v>
      </c>
      <c r="C4966" s="11"/>
      <c r="D4966" s="11">
        <v>37310</v>
      </c>
      <c r="E4966" s="11">
        <v>26</v>
      </c>
      <c r="F4966" s="11">
        <v>0</v>
      </c>
      <c r="G4966" s="11">
        <v>0</v>
      </c>
      <c r="H4966" s="11">
        <v>92.855129431999998</v>
      </c>
      <c r="I4966" s="11">
        <v>2</v>
      </c>
      <c r="J4966" s="11">
        <v>15</v>
      </c>
      <c r="K4966" s="11">
        <v>27.217028651</v>
      </c>
      <c r="L4966" s="11" t="s">
        <v>13</v>
      </c>
      <c r="M4966" s="11" t="s">
        <v>14</v>
      </c>
      <c r="N4966" s="11">
        <f t="shared" si="539"/>
        <v>1</v>
      </c>
      <c r="O4966" s="11">
        <f t="shared" si="540"/>
        <v>0</v>
      </c>
      <c r="P4966" s="11">
        <f t="shared" si="541"/>
        <v>1</v>
      </c>
      <c r="Q4966" s="11">
        <f t="shared" si="542"/>
        <v>0</v>
      </c>
      <c r="R4966" s="11">
        <f t="shared" si="543"/>
        <v>0</v>
      </c>
      <c r="S4966" s="11">
        <f t="shared" si="544"/>
        <v>0</v>
      </c>
      <c r="T4966" s="9">
        <f t="shared" si="545"/>
        <v>92.855129431999998</v>
      </c>
    </row>
    <row r="4967" spans="1:20" ht="15" customHeight="1" x14ac:dyDescent="0.75">
      <c r="A4967" s="10">
        <v>0</v>
      </c>
      <c r="B4967" s="11">
        <v>26300</v>
      </c>
      <c r="C4967" s="11">
        <v>94337</v>
      </c>
      <c r="D4967" s="11">
        <v>123054</v>
      </c>
      <c r="E4967" s="11">
        <v>0</v>
      </c>
      <c r="F4967" s="11">
        <v>1</v>
      </c>
      <c r="G4967" s="11">
        <v>0</v>
      </c>
      <c r="H4967" s="11">
        <v>204.91733941000001</v>
      </c>
      <c r="I4967" s="11">
        <v>2</v>
      </c>
      <c r="J4967" s="11">
        <v>38</v>
      </c>
      <c r="K4967" s="11">
        <v>35.725852185999997</v>
      </c>
      <c r="L4967" s="11" t="s">
        <v>20</v>
      </c>
      <c r="M4967" s="11" t="s">
        <v>18</v>
      </c>
      <c r="N4967" s="11">
        <f t="shared" si="539"/>
        <v>0</v>
      </c>
      <c r="O4967" s="11">
        <f t="shared" si="540"/>
        <v>0</v>
      </c>
      <c r="P4967" s="11">
        <f t="shared" si="541"/>
        <v>0</v>
      </c>
      <c r="Q4967" s="11">
        <f t="shared" si="542"/>
        <v>0</v>
      </c>
      <c r="R4967" s="11">
        <f t="shared" si="543"/>
        <v>0</v>
      </c>
      <c r="S4967" s="11">
        <f t="shared" si="544"/>
        <v>1</v>
      </c>
      <c r="T4967" s="9">
        <f t="shared" si="545"/>
        <v>0</v>
      </c>
    </row>
    <row r="4968" spans="1:20" ht="15" customHeight="1" x14ac:dyDescent="0.75">
      <c r="A4968" s="10">
        <v>0</v>
      </c>
      <c r="B4968" s="11">
        <v>26300</v>
      </c>
      <c r="C4968" s="11">
        <v>147600</v>
      </c>
      <c r="D4968" s="11">
        <v>184207</v>
      </c>
      <c r="E4968" s="11">
        <v>5</v>
      </c>
      <c r="F4968" s="11">
        <v>0</v>
      </c>
      <c r="G4968" s="11">
        <v>0</v>
      </c>
      <c r="H4968" s="11">
        <v>310.34814574000001</v>
      </c>
      <c r="I4968" s="11">
        <v>0</v>
      </c>
      <c r="J4968" s="11">
        <v>35</v>
      </c>
      <c r="K4968" s="11">
        <v>38.235086271</v>
      </c>
      <c r="L4968" s="11" t="s">
        <v>20</v>
      </c>
      <c r="M4968" s="11" t="s">
        <v>18</v>
      </c>
      <c r="N4968" s="11">
        <f t="shared" si="539"/>
        <v>0</v>
      </c>
      <c r="O4968" s="11">
        <f t="shared" si="540"/>
        <v>0</v>
      </c>
      <c r="P4968" s="11">
        <f t="shared" si="541"/>
        <v>0</v>
      </c>
      <c r="Q4968" s="11">
        <f t="shared" si="542"/>
        <v>0</v>
      </c>
      <c r="R4968" s="11">
        <f t="shared" si="543"/>
        <v>0</v>
      </c>
      <c r="S4968" s="11">
        <f t="shared" si="544"/>
        <v>1</v>
      </c>
      <c r="T4968" s="9">
        <f t="shared" si="545"/>
        <v>0</v>
      </c>
    </row>
    <row r="4969" spans="1:20" ht="15" customHeight="1" x14ac:dyDescent="0.75">
      <c r="A4969" s="10">
        <v>0</v>
      </c>
      <c r="B4969" s="11">
        <v>26300</v>
      </c>
      <c r="C4969" s="11">
        <v>118304</v>
      </c>
      <c r="D4969" s="11">
        <v>177819</v>
      </c>
      <c r="E4969" s="11">
        <v>17</v>
      </c>
      <c r="F4969" s="11">
        <v>0</v>
      </c>
      <c r="G4969" s="11">
        <v>0</v>
      </c>
      <c r="H4969" s="11">
        <v>299.21725228999998</v>
      </c>
      <c r="I4969" s="11">
        <v>1</v>
      </c>
      <c r="J4969" s="11">
        <v>30</v>
      </c>
      <c r="K4969" s="11">
        <v>34.368269329</v>
      </c>
      <c r="L4969" s="11" t="s">
        <v>20</v>
      </c>
      <c r="M4969" s="11" t="s">
        <v>16</v>
      </c>
      <c r="N4969" s="11">
        <f t="shared" si="539"/>
        <v>0</v>
      </c>
      <c r="O4969" s="11">
        <f t="shared" si="540"/>
        <v>0</v>
      </c>
      <c r="P4969" s="11">
        <f t="shared" si="541"/>
        <v>0</v>
      </c>
      <c r="Q4969" s="11">
        <f t="shared" si="542"/>
        <v>0</v>
      </c>
      <c r="R4969" s="11">
        <f t="shared" si="543"/>
        <v>1</v>
      </c>
      <c r="S4969" s="11">
        <f t="shared" si="544"/>
        <v>0</v>
      </c>
      <c r="T4969" s="9">
        <f t="shared" si="545"/>
        <v>0</v>
      </c>
    </row>
    <row r="4970" spans="1:20" ht="15" customHeight="1" x14ac:dyDescent="0.75">
      <c r="A4970" s="10">
        <v>0</v>
      </c>
      <c r="B4970" s="11">
        <v>26300</v>
      </c>
      <c r="C4970" s="11">
        <v>25685</v>
      </c>
      <c r="D4970" s="11">
        <v>51023</v>
      </c>
      <c r="E4970" s="11">
        <v>35</v>
      </c>
      <c r="F4970" s="11">
        <v>0</v>
      </c>
      <c r="G4970" s="11">
        <v>0</v>
      </c>
      <c r="H4970" s="11">
        <v>261.47087198999998</v>
      </c>
      <c r="I4970" s="11">
        <v>0</v>
      </c>
      <c r="J4970" s="11">
        <v>23</v>
      </c>
      <c r="K4970" s="11">
        <v>40.085048149999999</v>
      </c>
      <c r="L4970" s="11" t="s">
        <v>20</v>
      </c>
      <c r="M4970" s="11" t="s">
        <v>14</v>
      </c>
      <c r="N4970" s="11">
        <f t="shared" si="539"/>
        <v>0</v>
      </c>
      <c r="O4970" s="11">
        <f t="shared" si="540"/>
        <v>0</v>
      </c>
      <c r="P4970" s="11">
        <f t="shared" si="541"/>
        <v>1</v>
      </c>
      <c r="Q4970" s="11">
        <f t="shared" si="542"/>
        <v>0</v>
      </c>
      <c r="R4970" s="11">
        <f t="shared" si="543"/>
        <v>0</v>
      </c>
      <c r="S4970" s="11">
        <f t="shared" si="544"/>
        <v>0</v>
      </c>
      <c r="T4970" s="9">
        <f t="shared" si="545"/>
        <v>0</v>
      </c>
    </row>
    <row r="4971" spans="1:20" ht="15" customHeight="1" x14ac:dyDescent="0.75">
      <c r="A4971" s="10">
        <v>0</v>
      </c>
      <c r="B4971" s="11">
        <v>26300</v>
      </c>
      <c r="C4971" s="11">
        <v>52394</v>
      </c>
      <c r="D4971" s="11">
        <v>93307</v>
      </c>
      <c r="E4971" s="11">
        <v>24</v>
      </c>
      <c r="F4971" s="11">
        <v>0</v>
      </c>
      <c r="G4971" s="11">
        <v>1</v>
      </c>
      <c r="H4971" s="11">
        <v>184.65609577000001</v>
      </c>
      <c r="I4971" s="11">
        <v>0</v>
      </c>
      <c r="J4971" s="11">
        <v>19</v>
      </c>
      <c r="K4971" s="11">
        <v>23.548698349999999</v>
      </c>
      <c r="L4971" s="11" t="s">
        <v>20</v>
      </c>
      <c r="M4971" s="11" t="s">
        <v>14</v>
      </c>
      <c r="N4971" s="11">
        <f t="shared" si="539"/>
        <v>0</v>
      </c>
      <c r="O4971" s="11">
        <f t="shared" si="540"/>
        <v>0</v>
      </c>
      <c r="P4971" s="11">
        <f t="shared" si="541"/>
        <v>1</v>
      </c>
      <c r="Q4971" s="11">
        <f t="shared" si="542"/>
        <v>0</v>
      </c>
      <c r="R4971" s="11">
        <f t="shared" si="543"/>
        <v>0</v>
      </c>
      <c r="S4971" s="11">
        <f t="shared" si="544"/>
        <v>0</v>
      </c>
      <c r="T4971" s="9">
        <f t="shared" si="545"/>
        <v>0</v>
      </c>
    </row>
    <row r="4972" spans="1:20" ht="15" customHeight="1" x14ac:dyDescent="0.75">
      <c r="A4972" s="10">
        <v>0</v>
      </c>
      <c r="B4972" s="11">
        <v>26300</v>
      </c>
      <c r="C4972" s="11">
        <v>58369</v>
      </c>
      <c r="D4972" s="11">
        <v>88124</v>
      </c>
      <c r="E4972" s="11">
        <v>7</v>
      </c>
      <c r="F4972" s="11">
        <v>0</v>
      </c>
      <c r="G4972" s="11">
        <v>0</v>
      </c>
      <c r="H4972" s="11">
        <v>234.22154724999999</v>
      </c>
      <c r="I4972" s="11">
        <v>1</v>
      </c>
      <c r="J4972" s="11">
        <v>20</v>
      </c>
      <c r="K4972" s="11">
        <v>37.158294824000002</v>
      </c>
      <c r="L4972" s="11" t="s">
        <v>20</v>
      </c>
      <c r="M4972" s="11" t="s">
        <v>14</v>
      </c>
      <c r="N4972" s="11">
        <f t="shared" si="539"/>
        <v>0</v>
      </c>
      <c r="O4972" s="11">
        <f t="shared" si="540"/>
        <v>0</v>
      </c>
      <c r="P4972" s="11">
        <f t="shared" si="541"/>
        <v>1</v>
      </c>
      <c r="Q4972" s="11">
        <f t="shared" si="542"/>
        <v>0</v>
      </c>
      <c r="R4972" s="11">
        <f t="shared" si="543"/>
        <v>0</v>
      </c>
      <c r="S4972" s="11">
        <f t="shared" si="544"/>
        <v>0</v>
      </c>
      <c r="T4972" s="9">
        <f t="shared" si="545"/>
        <v>0</v>
      </c>
    </row>
    <row r="4973" spans="1:20" ht="15" customHeight="1" x14ac:dyDescent="0.75">
      <c r="A4973" s="10">
        <v>0</v>
      </c>
      <c r="B4973" s="11">
        <v>26300</v>
      </c>
      <c r="C4973" s="11">
        <v>52296</v>
      </c>
      <c r="D4973" s="11">
        <v>91041</v>
      </c>
      <c r="E4973" s="11">
        <v>24</v>
      </c>
      <c r="F4973" s="11">
        <v>1</v>
      </c>
      <c r="G4973" s="11">
        <v>2</v>
      </c>
      <c r="H4973" s="11">
        <v>193.85371322</v>
      </c>
      <c r="I4973" s="11">
        <v>0</v>
      </c>
      <c r="J4973" s="11">
        <v>19</v>
      </c>
      <c r="K4973" s="11">
        <v>24.893781127</v>
      </c>
      <c r="L4973" s="11" t="s">
        <v>20</v>
      </c>
      <c r="M4973" s="11" t="s">
        <v>14</v>
      </c>
      <c r="N4973" s="11">
        <f t="shared" si="539"/>
        <v>0</v>
      </c>
      <c r="O4973" s="11">
        <f t="shared" si="540"/>
        <v>0</v>
      </c>
      <c r="P4973" s="11">
        <f t="shared" si="541"/>
        <v>1</v>
      </c>
      <c r="Q4973" s="11">
        <f t="shared" si="542"/>
        <v>0</v>
      </c>
      <c r="R4973" s="11">
        <f t="shared" si="543"/>
        <v>0</v>
      </c>
      <c r="S4973" s="11">
        <f t="shared" si="544"/>
        <v>0</v>
      </c>
      <c r="T4973" s="9">
        <f t="shared" si="545"/>
        <v>0</v>
      </c>
    </row>
    <row r="4974" spans="1:20" ht="15" customHeight="1" x14ac:dyDescent="0.75">
      <c r="A4974" s="10">
        <v>0</v>
      </c>
      <c r="B4974" s="11">
        <v>26300</v>
      </c>
      <c r="C4974" s="11"/>
      <c r="D4974" s="11">
        <v>51055</v>
      </c>
      <c r="E4974" s="11"/>
      <c r="F4974" s="11"/>
      <c r="G4974" s="11"/>
      <c r="H4974" s="11">
        <v>70.253394592999996</v>
      </c>
      <c r="I4974" s="11"/>
      <c r="J4974" s="11">
        <v>14</v>
      </c>
      <c r="K4974" s="11">
        <v>28.207435743000001</v>
      </c>
      <c r="L4974" s="11" t="s">
        <v>20</v>
      </c>
      <c r="M4974" s="11" t="s">
        <v>14</v>
      </c>
      <c r="N4974" s="11">
        <f t="shared" si="539"/>
        <v>0</v>
      </c>
      <c r="O4974" s="11">
        <f t="shared" si="540"/>
        <v>0</v>
      </c>
      <c r="P4974" s="11">
        <f t="shared" si="541"/>
        <v>1</v>
      </c>
      <c r="Q4974" s="11">
        <f t="shared" si="542"/>
        <v>0</v>
      </c>
      <c r="R4974" s="11">
        <f t="shared" si="543"/>
        <v>0</v>
      </c>
      <c r="S4974" s="11">
        <f t="shared" si="544"/>
        <v>0</v>
      </c>
      <c r="T4974" s="9">
        <f t="shared" si="545"/>
        <v>0</v>
      </c>
    </row>
    <row r="4975" spans="1:20" ht="15" customHeight="1" x14ac:dyDescent="0.75">
      <c r="A4975" s="10">
        <v>0</v>
      </c>
      <c r="B4975" s="11">
        <v>26300</v>
      </c>
      <c r="C4975" s="11">
        <v>114956</v>
      </c>
      <c r="D4975" s="11">
        <v>147793</v>
      </c>
      <c r="E4975" s="11">
        <v>3</v>
      </c>
      <c r="F4975" s="11"/>
      <c r="G4975" s="11"/>
      <c r="H4975" s="11">
        <v>296.56015445000003</v>
      </c>
      <c r="I4975" s="11">
        <v>2</v>
      </c>
      <c r="J4975" s="11">
        <v>35</v>
      </c>
      <c r="K4975" s="11">
        <v>43.807293162999997</v>
      </c>
      <c r="L4975" s="11" t="s">
        <v>20</v>
      </c>
      <c r="M4975" s="11" t="s">
        <v>15</v>
      </c>
      <c r="N4975" s="11">
        <f t="shared" si="539"/>
        <v>0</v>
      </c>
      <c r="O4975" s="11">
        <f t="shared" si="540"/>
        <v>0</v>
      </c>
      <c r="P4975" s="11">
        <f t="shared" si="541"/>
        <v>0</v>
      </c>
      <c r="Q4975" s="11">
        <f t="shared" si="542"/>
        <v>1</v>
      </c>
      <c r="R4975" s="11">
        <f t="shared" si="543"/>
        <v>0</v>
      </c>
      <c r="S4975" s="11">
        <f t="shared" si="544"/>
        <v>0</v>
      </c>
      <c r="T4975" s="9">
        <f t="shared" si="545"/>
        <v>0</v>
      </c>
    </row>
    <row r="4976" spans="1:20" ht="15" customHeight="1" x14ac:dyDescent="0.75">
      <c r="A4976" s="10">
        <v>0</v>
      </c>
      <c r="B4976" s="11">
        <v>26300</v>
      </c>
      <c r="C4976" s="11"/>
      <c r="D4976" s="11">
        <v>45913</v>
      </c>
      <c r="E4976" s="11"/>
      <c r="F4976" s="11"/>
      <c r="G4976" s="11"/>
      <c r="H4976" s="11">
        <v>92.577224078</v>
      </c>
      <c r="I4976" s="11"/>
      <c r="J4976" s="11">
        <v>13</v>
      </c>
      <c r="K4976" s="11">
        <v>27.924000891999999</v>
      </c>
      <c r="L4976" s="11" t="s">
        <v>20</v>
      </c>
      <c r="M4976" s="11" t="s">
        <v>14</v>
      </c>
      <c r="N4976" s="11">
        <f t="shared" si="539"/>
        <v>0</v>
      </c>
      <c r="O4976" s="11">
        <f t="shared" si="540"/>
        <v>0</v>
      </c>
      <c r="P4976" s="11">
        <f t="shared" si="541"/>
        <v>1</v>
      </c>
      <c r="Q4976" s="11">
        <f t="shared" si="542"/>
        <v>0</v>
      </c>
      <c r="R4976" s="11">
        <f t="shared" si="543"/>
        <v>0</v>
      </c>
      <c r="S4976" s="11">
        <f t="shared" si="544"/>
        <v>0</v>
      </c>
      <c r="T4976" s="9">
        <f t="shared" si="545"/>
        <v>0</v>
      </c>
    </row>
    <row r="4977" spans="1:20" ht="15" customHeight="1" x14ac:dyDescent="0.75">
      <c r="A4977" s="10">
        <v>0</v>
      </c>
      <c r="B4977" s="11">
        <v>26300</v>
      </c>
      <c r="C4977" s="11"/>
      <c r="D4977" s="11">
        <v>43472</v>
      </c>
      <c r="E4977" s="11"/>
      <c r="F4977" s="11"/>
      <c r="G4977" s="11"/>
      <c r="H4977" s="11">
        <v>90.080326966000001</v>
      </c>
      <c r="I4977" s="11"/>
      <c r="J4977" s="11">
        <v>12</v>
      </c>
      <c r="K4977" s="11">
        <v>28.688500321999999</v>
      </c>
      <c r="L4977" s="11" t="s">
        <v>20</v>
      </c>
      <c r="M4977" s="11" t="s">
        <v>14</v>
      </c>
      <c r="N4977" s="11">
        <f t="shared" si="539"/>
        <v>0</v>
      </c>
      <c r="O4977" s="11">
        <f t="shared" si="540"/>
        <v>0</v>
      </c>
      <c r="P4977" s="11">
        <f t="shared" si="541"/>
        <v>1</v>
      </c>
      <c r="Q4977" s="11">
        <f t="shared" si="542"/>
        <v>0</v>
      </c>
      <c r="R4977" s="11">
        <f t="shared" si="543"/>
        <v>0</v>
      </c>
      <c r="S4977" s="11">
        <f t="shared" si="544"/>
        <v>0</v>
      </c>
      <c r="T4977" s="9">
        <f t="shared" si="545"/>
        <v>0</v>
      </c>
    </row>
    <row r="4978" spans="1:20" ht="15" customHeight="1" x14ac:dyDescent="0.75">
      <c r="A4978" s="10">
        <v>0</v>
      </c>
      <c r="B4978" s="11">
        <v>26300</v>
      </c>
      <c r="C4978" s="11">
        <v>25530</v>
      </c>
      <c r="D4978" s="11">
        <v>79885</v>
      </c>
      <c r="E4978" s="11"/>
      <c r="F4978" s="11">
        <v>1</v>
      </c>
      <c r="G4978" s="11">
        <v>1</v>
      </c>
      <c r="H4978" s="11">
        <v>105.63878889999999</v>
      </c>
      <c r="I4978" s="11">
        <v>2</v>
      </c>
      <c r="J4978" s="11">
        <v>26</v>
      </c>
      <c r="K4978" s="11">
        <v>29.928636833999999</v>
      </c>
      <c r="L4978" s="11" t="s">
        <v>20</v>
      </c>
      <c r="M4978" s="11" t="s">
        <v>14</v>
      </c>
      <c r="N4978" s="11">
        <f t="shared" si="539"/>
        <v>0</v>
      </c>
      <c r="O4978" s="11">
        <f t="shared" si="540"/>
        <v>0</v>
      </c>
      <c r="P4978" s="11">
        <f t="shared" si="541"/>
        <v>1</v>
      </c>
      <c r="Q4978" s="11">
        <f t="shared" si="542"/>
        <v>0</v>
      </c>
      <c r="R4978" s="11">
        <f t="shared" si="543"/>
        <v>0</v>
      </c>
      <c r="S4978" s="11">
        <f t="shared" si="544"/>
        <v>0</v>
      </c>
      <c r="T4978" s="9">
        <f t="shared" si="545"/>
        <v>0</v>
      </c>
    </row>
    <row r="4979" spans="1:20" ht="15" customHeight="1" x14ac:dyDescent="0.75">
      <c r="A4979" s="10">
        <v>0</v>
      </c>
      <c r="B4979" s="11">
        <v>26300</v>
      </c>
      <c r="C4979" s="11">
        <v>78851</v>
      </c>
      <c r="D4979" s="11">
        <v>109090</v>
      </c>
      <c r="E4979" s="11">
        <v>8</v>
      </c>
      <c r="F4979" s="11">
        <v>0</v>
      </c>
      <c r="G4979" s="11">
        <v>0</v>
      </c>
      <c r="H4979" s="11">
        <v>405.43042921</v>
      </c>
      <c r="I4979" s="11">
        <v>0</v>
      </c>
      <c r="J4979" s="11">
        <v>44</v>
      </c>
      <c r="K4979" s="11">
        <v>42.341626392000002</v>
      </c>
      <c r="L4979" s="11" t="s">
        <v>20</v>
      </c>
      <c r="M4979" s="11" t="s">
        <v>15</v>
      </c>
      <c r="N4979" s="11">
        <f t="shared" si="539"/>
        <v>0</v>
      </c>
      <c r="O4979" s="11">
        <f t="shared" si="540"/>
        <v>0</v>
      </c>
      <c r="P4979" s="11">
        <f t="shared" si="541"/>
        <v>0</v>
      </c>
      <c r="Q4979" s="11">
        <f t="shared" si="542"/>
        <v>1</v>
      </c>
      <c r="R4979" s="11">
        <f t="shared" si="543"/>
        <v>0</v>
      </c>
      <c r="S4979" s="11">
        <f t="shared" si="544"/>
        <v>0</v>
      </c>
      <c r="T4979" s="9">
        <f t="shared" si="545"/>
        <v>0</v>
      </c>
    </row>
    <row r="4980" spans="1:20" ht="15" customHeight="1" x14ac:dyDescent="0.75">
      <c r="A4980" s="10">
        <v>0</v>
      </c>
      <c r="B4980" s="11">
        <v>26300</v>
      </c>
      <c r="C4980" s="11">
        <v>189302</v>
      </c>
      <c r="D4980" s="11">
        <v>249773</v>
      </c>
      <c r="E4980" s="11">
        <v>7</v>
      </c>
      <c r="F4980" s="11">
        <v>0</v>
      </c>
      <c r="G4980" s="11">
        <v>0</v>
      </c>
      <c r="H4980" s="11">
        <v>106.60930741</v>
      </c>
      <c r="I4980" s="11">
        <v>1</v>
      </c>
      <c r="J4980" s="11">
        <v>26</v>
      </c>
      <c r="K4980" s="11">
        <v>42.769386705000002</v>
      </c>
      <c r="L4980" s="11" t="s">
        <v>20</v>
      </c>
      <c r="M4980" s="11" t="s">
        <v>14</v>
      </c>
      <c r="N4980" s="11">
        <f t="shared" si="539"/>
        <v>0</v>
      </c>
      <c r="O4980" s="11">
        <f t="shared" si="540"/>
        <v>0</v>
      </c>
      <c r="P4980" s="11">
        <f t="shared" si="541"/>
        <v>1</v>
      </c>
      <c r="Q4980" s="11">
        <f t="shared" si="542"/>
        <v>0</v>
      </c>
      <c r="R4980" s="11">
        <f t="shared" si="543"/>
        <v>0</v>
      </c>
      <c r="S4980" s="11">
        <f t="shared" si="544"/>
        <v>0</v>
      </c>
      <c r="T4980" s="9">
        <f t="shared" si="545"/>
        <v>0</v>
      </c>
    </row>
    <row r="4981" spans="1:20" ht="15" customHeight="1" x14ac:dyDescent="0.75">
      <c r="A4981" s="10">
        <v>0</v>
      </c>
      <c r="B4981" s="11">
        <v>26300</v>
      </c>
      <c r="C4981" s="11">
        <v>94916</v>
      </c>
      <c r="D4981" s="11">
        <v>127526</v>
      </c>
      <c r="E4981" s="11">
        <v>0</v>
      </c>
      <c r="F4981" s="11">
        <v>0</v>
      </c>
      <c r="G4981" s="11">
        <v>0</v>
      </c>
      <c r="H4981" s="11">
        <v>195.84762448999999</v>
      </c>
      <c r="I4981" s="11">
        <v>2</v>
      </c>
      <c r="J4981" s="11">
        <v>37</v>
      </c>
      <c r="K4981" s="11">
        <v>36.018495649000002</v>
      </c>
      <c r="L4981" s="11" t="s">
        <v>20</v>
      </c>
      <c r="M4981" s="11" t="s">
        <v>18</v>
      </c>
      <c r="N4981" s="11">
        <f t="shared" si="539"/>
        <v>0</v>
      </c>
      <c r="O4981" s="11">
        <f t="shared" si="540"/>
        <v>0</v>
      </c>
      <c r="P4981" s="11">
        <f t="shared" si="541"/>
        <v>0</v>
      </c>
      <c r="Q4981" s="11">
        <f t="shared" si="542"/>
        <v>0</v>
      </c>
      <c r="R4981" s="11">
        <f t="shared" si="543"/>
        <v>0</v>
      </c>
      <c r="S4981" s="11">
        <f t="shared" si="544"/>
        <v>1</v>
      </c>
      <c r="T4981" s="9">
        <f t="shared" si="545"/>
        <v>0</v>
      </c>
    </row>
    <row r="4982" spans="1:20" ht="15" customHeight="1" x14ac:dyDescent="0.75">
      <c r="A4982" s="10">
        <v>0</v>
      </c>
      <c r="B4982" s="11">
        <v>26400</v>
      </c>
      <c r="C4982" s="11">
        <v>43781</v>
      </c>
      <c r="D4982" s="11">
        <v>66030</v>
      </c>
      <c r="E4982" s="11">
        <v>17</v>
      </c>
      <c r="F4982" s="11">
        <v>0</v>
      </c>
      <c r="G4982" s="11">
        <v>0</v>
      </c>
      <c r="H4982" s="11">
        <v>184.38495409999999</v>
      </c>
      <c r="I4982" s="11">
        <v>2</v>
      </c>
      <c r="J4982" s="11">
        <v>21</v>
      </c>
      <c r="K4982" s="11">
        <v>31.489905776000001</v>
      </c>
      <c r="L4982" s="11" t="s">
        <v>20</v>
      </c>
      <c r="M4982" s="11" t="s">
        <v>15</v>
      </c>
      <c r="N4982" s="11">
        <f t="shared" si="539"/>
        <v>0</v>
      </c>
      <c r="O4982" s="11">
        <f t="shared" si="540"/>
        <v>0</v>
      </c>
      <c r="P4982" s="11">
        <f t="shared" si="541"/>
        <v>0</v>
      </c>
      <c r="Q4982" s="11">
        <f t="shared" si="542"/>
        <v>1</v>
      </c>
      <c r="R4982" s="11">
        <f t="shared" si="543"/>
        <v>0</v>
      </c>
      <c r="S4982" s="11">
        <f t="shared" si="544"/>
        <v>0</v>
      </c>
      <c r="T4982" s="9">
        <f t="shared" si="545"/>
        <v>0</v>
      </c>
    </row>
    <row r="4983" spans="1:20" ht="15" customHeight="1" x14ac:dyDescent="0.75">
      <c r="A4983" s="10">
        <v>0</v>
      </c>
      <c r="B4983" s="11">
        <v>26400</v>
      </c>
      <c r="C4983" s="11">
        <v>79163</v>
      </c>
      <c r="D4983" s="11">
        <v>123792</v>
      </c>
      <c r="E4983" s="11">
        <v>0</v>
      </c>
      <c r="F4983" s="11">
        <v>0</v>
      </c>
      <c r="G4983" s="11">
        <v>0</v>
      </c>
      <c r="H4983" s="11">
        <v>310.61455491999999</v>
      </c>
      <c r="I4983" s="11">
        <v>0</v>
      </c>
      <c r="J4983" s="11">
        <v>24</v>
      </c>
      <c r="K4983" s="11">
        <v>38.109978597000001</v>
      </c>
      <c r="L4983" s="11" t="s">
        <v>20</v>
      </c>
      <c r="M4983" s="11" t="s">
        <v>15</v>
      </c>
      <c r="N4983" s="11">
        <f t="shared" si="539"/>
        <v>0</v>
      </c>
      <c r="O4983" s="11">
        <f t="shared" si="540"/>
        <v>0</v>
      </c>
      <c r="P4983" s="11">
        <f t="shared" si="541"/>
        <v>0</v>
      </c>
      <c r="Q4983" s="11">
        <f t="shared" si="542"/>
        <v>1</v>
      </c>
      <c r="R4983" s="11">
        <f t="shared" si="543"/>
        <v>0</v>
      </c>
      <c r="S4983" s="11">
        <f t="shared" si="544"/>
        <v>0</v>
      </c>
      <c r="T4983" s="9">
        <f t="shared" si="545"/>
        <v>0</v>
      </c>
    </row>
    <row r="4984" spans="1:20" ht="15" customHeight="1" x14ac:dyDescent="0.75">
      <c r="A4984" s="10">
        <v>0</v>
      </c>
      <c r="B4984" s="11">
        <v>26400</v>
      </c>
      <c r="C4984" s="11">
        <v>73679</v>
      </c>
      <c r="D4984" s="11">
        <v>98614</v>
      </c>
      <c r="E4984" s="11">
        <v>10</v>
      </c>
      <c r="F4984" s="11">
        <v>0</v>
      </c>
      <c r="G4984" s="11">
        <v>0</v>
      </c>
      <c r="H4984" s="11">
        <v>151.62870365000001</v>
      </c>
      <c r="I4984" s="11">
        <v>0</v>
      </c>
      <c r="J4984" s="11">
        <v>20</v>
      </c>
      <c r="K4984" s="11">
        <v>38.159622790999997</v>
      </c>
      <c r="L4984" s="11" t="s">
        <v>20</v>
      </c>
      <c r="M4984" s="11" t="s">
        <v>15</v>
      </c>
      <c r="N4984" s="11">
        <f t="shared" si="539"/>
        <v>0</v>
      </c>
      <c r="O4984" s="11">
        <f t="shared" si="540"/>
        <v>0</v>
      </c>
      <c r="P4984" s="11">
        <f t="shared" si="541"/>
        <v>0</v>
      </c>
      <c r="Q4984" s="11">
        <f t="shared" si="542"/>
        <v>1</v>
      </c>
      <c r="R4984" s="11">
        <f t="shared" si="543"/>
        <v>0</v>
      </c>
      <c r="S4984" s="11">
        <f t="shared" si="544"/>
        <v>0</v>
      </c>
      <c r="T4984" s="9">
        <f t="shared" si="545"/>
        <v>0</v>
      </c>
    </row>
    <row r="4985" spans="1:20" ht="15" customHeight="1" x14ac:dyDescent="0.75">
      <c r="A4985" s="10">
        <v>0</v>
      </c>
      <c r="B4985" s="11">
        <v>26400</v>
      </c>
      <c r="C4985" s="11">
        <v>130672</v>
      </c>
      <c r="D4985" s="11">
        <v>212536</v>
      </c>
      <c r="E4985" s="11">
        <v>10</v>
      </c>
      <c r="F4985" s="11">
        <v>0</v>
      </c>
      <c r="G4985" s="11">
        <v>0</v>
      </c>
      <c r="H4985" s="11">
        <v>221.50683161000001</v>
      </c>
      <c r="I4985" s="11">
        <v>3</v>
      </c>
      <c r="J4985" s="11">
        <v>26</v>
      </c>
      <c r="K4985" s="11">
        <v>20.269918788999998</v>
      </c>
      <c r="L4985" s="11" t="s">
        <v>20</v>
      </c>
      <c r="M4985" s="11" t="s">
        <v>18</v>
      </c>
      <c r="N4985" s="11">
        <f t="shared" si="539"/>
        <v>0</v>
      </c>
      <c r="O4985" s="11">
        <f t="shared" si="540"/>
        <v>0</v>
      </c>
      <c r="P4985" s="11">
        <f t="shared" si="541"/>
        <v>0</v>
      </c>
      <c r="Q4985" s="11">
        <f t="shared" si="542"/>
        <v>0</v>
      </c>
      <c r="R4985" s="11">
        <f t="shared" si="543"/>
        <v>0</v>
      </c>
      <c r="S4985" s="11">
        <f t="shared" si="544"/>
        <v>1</v>
      </c>
      <c r="T4985" s="9">
        <f t="shared" si="545"/>
        <v>0</v>
      </c>
    </row>
    <row r="4986" spans="1:20" ht="15" customHeight="1" x14ac:dyDescent="0.75">
      <c r="A4986" s="10">
        <v>0</v>
      </c>
      <c r="B4986" s="11">
        <v>26400</v>
      </c>
      <c r="C4986" s="11">
        <v>128413</v>
      </c>
      <c r="D4986" s="11">
        <v>207302</v>
      </c>
      <c r="E4986" s="11">
        <v>9</v>
      </c>
      <c r="F4986" s="11">
        <v>0</v>
      </c>
      <c r="G4986" s="11">
        <v>0</v>
      </c>
      <c r="H4986" s="11">
        <v>228.01513165</v>
      </c>
      <c r="I4986" s="11">
        <v>3</v>
      </c>
      <c r="J4986" s="11">
        <v>26</v>
      </c>
      <c r="K4986" s="11">
        <v>17.872195181999999</v>
      </c>
      <c r="L4986" s="11" t="s">
        <v>20</v>
      </c>
      <c r="M4986" s="11" t="s">
        <v>18</v>
      </c>
      <c r="N4986" s="11">
        <f t="shared" si="539"/>
        <v>0</v>
      </c>
      <c r="O4986" s="11">
        <f t="shared" si="540"/>
        <v>0</v>
      </c>
      <c r="P4986" s="11">
        <f t="shared" si="541"/>
        <v>0</v>
      </c>
      <c r="Q4986" s="11">
        <f t="shared" si="542"/>
        <v>0</v>
      </c>
      <c r="R4986" s="11">
        <f t="shared" si="543"/>
        <v>0</v>
      </c>
      <c r="S4986" s="11">
        <f t="shared" si="544"/>
        <v>1</v>
      </c>
      <c r="T4986" s="9">
        <f t="shared" si="545"/>
        <v>0</v>
      </c>
    </row>
    <row r="4987" spans="1:20" ht="15" customHeight="1" x14ac:dyDescent="0.75">
      <c r="A4987" s="10">
        <v>0</v>
      </c>
      <c r="B4987" s="11">
        <v>26400</v>
      </c>
      <c r="C4987" s="11">
        <v>122105</v>
      </c>
      <c r="D4987" s="11">
        <v>165000</v>
      </c>
      <c r="E4987" s="11">
        <v>1</v>
      </c>
      <c r="F4987" s="11">
        <v>0</v>
      </c>
      <c r="G4987" s="11">
        <v>0</v>
      </c>
      <c r="H4987" s="11">
        <v>234.4</v>
      </c>
      <c r="I4987" s="11">
        <v>2</v>
      </c>
      <c r="J4987" s="11">
        <v>24</v>
      </c>
      <c r="K4987" s="11"/>
      <c r="L4987" s="11" t="s">
        <v>20</v>
      </c>
      <c r="M4987" s="11" t="s">
        <v>17</v>
      </c>
      <c r="N4987" s="11">
        <f t="shared" si="539"/>
        <v>0</v>
      </c>
      <c r="O4987" s="11">
        <f t="shared" si="540"/>
        <v>1</v>
      </c>
      <c r="P4987" s="11">
        <f t="shared" si="541"/>
        <v>0</v>
      </c>
      <c r="Q4987" s="11">
        <f t="shared" si="542"/>
        <v>0</v>
      </c>
      <c r="R4987" s="11">
        <f t="shared" si="543"/>
        <v>0</v>
      </c>
      <c r="S4987" s="11">
        <f t="shared" si="544"/>
        <v>0</v>
      </c>
      <c r="T4987" s="9">
        <f t="shared" si="545"/>
        <v>0</v>
      </c>
    </row>
    <row r="4988" spans="1:20" ht="15" customHeight="1" x14ac:dyDescent="0.75">
      <c r="A4988" s="10">
        <v>0</v>
      </c>
      <c r="B4988" s="11">
        <v>26400</v>
      </c>
      <c r="C4988" s="11">
        <v>153853</v>
      </c>
      <c r="D4988" s="11">
        <v>188760</v>
      </c>
      <c r="E4988" s="11">
        <v>2</v>
      </c>
      <c r="F4988" s="11">
        <v>0</v>
      </c>
      <c r="G4988" s="11">
        <v>0</v>
      </c>
      <c r="H4988" s="11">
        <v>172.57083327000001</v>
      </c>
      <c r="I4988" s="11">
        <v>0</v>
      </c>
      <c r="J4988" s="11">
        <v>17</v>
      </c>
      <c r="K4988" s="11">
        <v>43.358194050000002</v>
      </c>
      <c r="L4988" s="11" t="s">
        <v>13</v>
      </c>
      <c r="M4988" s="11" t="s">
        <v>19</v>
      </c>
      <c r="N4988" s="11">
        <f t="shared" si="539"/>
        <v>1</v>
      </c>
      <c r="O4988" s="11">
        <f t="shared" si="540"/>
        <v>0</v>
      </c>
      <c r="P4988" s="11">
        <f t="shared" si="541"/>
        <v>0</v>
      </c>
      <c r="Q4988" s="11">
        <f t="shared" si="542"/>
        <v>0</v>
      </c>
      <c r="R4988" s="11">
        <f t="shared" si="543"/>
        <v>0</v>
      </c>
      <c r="S4988" s="11">
        <f t="shared" si="544"/>
        <v>0</v>
      </c>
      <c r="T4988" s="9">
        <f t="shared" si="545"/>
        <v>172.57083327000001</v>
      </c>
    </row>
    <row r="4989" spans="1:20" ht="15" customHeight="1" x14ac:dyDescent="0.75">
      <c r="A4989" s="10">
        <v>0</v>
      </c>
      <c r="B4989" s="11">
        <v>26400</v>
      </c>
      <c r="C4989" s="11">
        <v>240907</v>
      </c>
      <c r="D4989" s="11">
        <v>260638</v>
      </c>
      <c r="E4989" s="11">
        <v>7</v>
      </c>
      <c r="F4989" s="11">
        <v>1</v>
      </c>
      <c r="G4989" s="11">
        <v>0</v>
      </c>
      <c r="H4989" s="11">
        <v>255.41551401999999</v>
      </c>
      <c r="I4989" s="11">
        <v>3</v>
      </c>
      <c r="J4989" s="11">
        <v>51</v>
      </c>
      <c r="K4989" s="11">
        <v>37.652919105999999</v>
      </c>
      <c r="L4989" s="11" t="s">
        <v>13</v>
      </c>
      <c r="M4989" s="11" t="s">
        <v>19</v>
      </c>
      <c r="N4989" s="11">
        <f t="shared" si="539"/>
        <v>1</v>
      </c>
      <c r="O4989" s="11">
        <f t="shared" si="540"/>
        <v>0</v>
      </c>
      <c r="P4989" s="11">
        <f t="shared" si="541"/>
        <v>0</v>
      </c>
      <c r="Q4989" s="11">
        <f t="shared" si="542"/>
        <v>0</v>
      </c>
      <c r="R4989" s="11">
        <f t="shared" si="543"/>
        <v>0</v>
      </c>
      <c r="S4989" s="11">
        <f t="shared" si="544"/>
        <v>0</v>
      </c>
      <c r="T4989" s="9">
        <f t="shared" si="545"/>
        <v>255.41551401999999</v>
      </c>
    </row>
    <row r="4990" spans="1:20" ht="15" customHeight="1" x14ac:dyDescent="0.75">
      <c r="A4990" s="10">
        <v>0</v>
      </c>
      <c r="B4990" s="11">
        <v>26400</v>
      </c>
      <c r="C4990" s="11">
        <v>134642</v>
      </c>
      <c r="D4990" s="11">
        <v>182719</v>
      </c>
      <c r="E4990" s="11">
        <v>0</v>
      </c>
      <c r="F4990" s="11"/>
      <c r="G4990" s="11"/>
      <c r="H4990" s="11">
        <v>122.45686327</v>
      </c>
      <c r="I4990" s="11"/>
      <c r="J4990" s="11">
        <v>39</v>
      </c>
      <c r="K4990" s="11">
        <v>32.698800458999997</v>
      </c>
      <c r="L4990" s="11" t="s">
        <v>20</v>
      </c>
      <c r="M4990" s="11" t="s">
        <v>17</v>
      </c>
      <c r="N4990" s="11">
        <f t="shared" si="539"/>
        <v>0</v>
      </c>
      <c r="O4990" s="11">
        <f t="shared" si="540"/>
        <v>1</v>
      </c>
      <c r="P4990" s="11">
        <f t="shared" si="541"/>
        <v>0</v>
      </c>
      <c r="Q4990" s="11">
        <f t="shared" si="542"/>
        <v>0</v>
      </c>
      <c r="R4990" s="11">
        <f t="shared" si="543"/>
        <v>0</v>
      </c>
      <c r="S4990" s="11">
        <f t="shared" si="544"/>
        <v>0</v>
      </c>
      <c r="T4990" s="9">
        <f t="shared" si="545"/>
        <v>0</v>
      </c>
    </row>
    <row r="4991" spans="1:20" ht="15" customHeight="1" x14ac:dyDescent="0.75">
      <c r="A4991" s="10">
        <v>0</v>
      </c>
      <c r="B4991" s="11">
        <v>26400</v>
      </c>
      <c r="C4991" s="11">
        <v>44333</v>
      </c>
      <c r="D4991" s="11">
        <v>68945</v>
      </c>
      <c r="E4991" s="11">
        <v>18</v>
      </c>
      <c r="F4991" s="11">
        <v>0</v>
      </c>
      <c r="G4991" s="11">
        <v>0</v>
      </c>
      <c r="H4991" s="11">
        <v>173.49539211000001</v>
      </c>
      <c r="I4991" s="11">
        <v>2</v>
      </c>
      <c r="J4991" s="11">
        <v>21</v>
      </c>
      <c r="K4991" s="11">
        <v>32.349412051999998</v>
      </c>
      <c r="L4991" s="11" t="s">
        <v>20</v>
      </c>
      <c r="M4991" s="11" t="s">
        <v>15</v>
      </c>
      <c r="N4991" s="11">
        <f t="shared" si="539"/>
        <v>0</v>
      </c>
      <c r="O4991" s="11">
        <f t="shared" si="540"/>
        <v>0</v>
      </c>
      <c r="P4991" s="11">
        <f t="shared" si="541"/>
        <v>0</v>
      </c>
      <c r="Q4991" s="11">
        <f t="shared" si="542"/>
        <v>1</v>
      </c>
      <c r="R4991" s="11">
        <f t="shared" si="543"/>
        <v>0</v>
      </c>
      <c r="S4991" s="11">
        <f t="shared" si="544"/>
        <v>0</v>
      </c>
      <c r="T4991" s="9">
        <f t="shared" si="545"/>
        <v>0</v>
      </c>
    </row>
    <row r="4992" spans="1:20" ht="15" customHeight="1" x14ac:dyDescent="0.75">
      <c r="A4992" s="10">
        <v>0</v>
      </c>
      <c r="B4992" s="11">
        <v>26400</v>
      </c>
      <c r="C4992" s="11">
        <v>220432</v>
      </c>
      <c r="D4992" s="11">
        <v>283978</v>
      </c>
      <c r="E4992" s="11">
        <v>6</v>
      </c>
      <c r="F4992" s="11"/>
      <c r="G4992" s="11">
        <v>5</v>
      </c>
      <c r="H4992" s="11">
        <v>480.35601367999999</v>
      </c>
      <c r="I4992" s="11"/>
      <c r="J4992" s="11">
        <v>56</v>
      </c>
      <c r="K4992" s="11">
        <v>33.714239098999997</v>
      </c>
      <c r="L4992" s="11" t="s">
        <v>13</v>
      </c>
      <c r="M4992" s="11" t="s">
        <v>18</v>
      </c>
      <c r="N4992" s="11">
        <f t="shared" si="539"/>
        <v>1</v>
      </c>
      <c r="O4992" s="11">
        <f t="shared" si="540"/>
        <v>0</v>
      </c>
      <c r="P4992" s="11">
        <f t="shared" si="541"/>
        <v>0</v>
      </c>
      <c r="Q4992" s="11">
        <f t="shared" si="542"/>
        <v>0</v>
      </c>
      <c r="R4992" s="11">
        <f t="shared" si="543"/>
        <v>0</v>
      </c>
      <c r="S4992" s="11">
        <f t="shared" si="544"/>
        <v>1</v>
      </c>
      <c r="T4992" s="9">
        <f t="shared" si="545"/>
        <v>480.35601367999999</v>
      </c>
    </row>
    <row r="4993" spans="1:20" ht="15" customHeight="1" x14ac:dyDescent="0.75">
      <c r="A4993" s="10">
        <v>0</v>
      </c>
      <c r="B4993" s="11">
        <v>26400</v>
      </c>
      <c r="C4993" s="11">
        <v>196412</v>
      </c>
      <c r="D4993" s="11">
        <v>250164</v>
      </c>
      <c r="E4993" s="11">
        <v>9</v>
      </c>
      <c r="F4993" s="11">
        <v>0</v>
      </c>
      <c r="G4993" s="11">
        <v>0</v>
      </c>
      <c r="H4993" s="11">
        <v>97.278349270999996</v>
      </c>
      <c r="I4993" s="11">
        <v>1</v>
      </c>
      <c r="J4993" s="11">
        <v>26</v>
      </c>
      <c r="K4993" s="11">
        <v>42.334245998</v>
      </c>
      <c r="L4993" s="11" t="s">
        <v>20</v>
      </c>
      <c r="M4993" s="11" t="s">
        <v>14</v>
      </c>
      <c r="N4993" s="11">
        <f t="shared" si="539"/>
        <v>0</v>
      </c>
      <c r="O4993" s="11">
        <f t="shared" si="540"/>
        <v>0</v>
      </c>
      <c r="P4993" s="11">
        <f t="shared" si="541"/>
        <v>1</v>
      </c>
      <c r="Q4993" s="11">
        <f t="shared" si="542"/>
        <v>0</v>
      </c>
      <c r="R4993" s="11">
        <f t="shared" si="543"/>
        <v>0</v>
      </c>
      <c r="S4993" s="11">
        <f t="shared" si="544"/>
        <v>0</v>
      </c>
      <c r="T4993" s="9">
        <f t="shared" si="545"/>
        <v>0</v>
      </c>
    </row>
    <row r="4994" spans="1:20" ht="15" customHeight="1" x14ac:dyDescent="0.75">
      <c r="A4994" s="10">
        <v>0</v>
      </c>
      <c r="B4994" s="11">
        <v>26400</v>
      </c>
      <c r="C4994" s="11">
        <v>59288</v>
      </c>
      <c r="D4994" s="11">
        <v>87753</v>
      </c>
      <c r="E4994" s="11">
        <v>8</v>
      </c>
      <c r="F4994" s="11">
        <v>1</v>
      </c>
      <c r="G4994" s="11">
        <v>1</v>
      </c>
      <c r="H4994" s="11">
        <v>145.88249239000001</v>
      </c>
      <c r="I4994" s="11">
        <v>3</v>
      </c>
      <c r="J4994" s="11">
        <v>29</v>
      </c>
      <c r="K4994" s="11">
        <v>38.972486705000001</v>
      </c>
      <c r="L4994" s="11" t="s">
        <v>20</v>
      </c>
      <c r="M4994" s="11" t="s">
        <v>14</v>
      </c>
      <c r="N4994" s="11">
        <f t="shared" si="539"/>
        <v>0</v>
      </c>
      <c r="O4994" s="11">
        <f t="shared" si="540"/>
        <v>0</v>
      </c>
      <c r="P4994" s="11">
        <f t="shared" si="541"/>
        <v>1</v>
      </c>
      <c r="Q4994" s="11">
        <f t="shared" si="542"/>
        <v>0</v>
      </c>
      <c r="R4994" s="11">
        <f t="shared" si="543"/>
        <v>0</v>
      </c>
      <c r="S4994" s="11">
        <f t="shared" si="544"/>
        <v>0</v>
      </c>
      <c r="T4994" s="9">
        <f t="shared" si="545"/>
        <v>0</v>
      </c>
    </row>
    <row r="4995" spans="1:20" ht="15" customHeight="1" x14ac:dyDescent="0.75">
      <c r="A4995" s="10">
        <v>0</v>
      </c>
      <c r="B4995" s="11">
        <v>26500</v>
      </c>
      <c r="C4995" s="11">
        <v>29751</v>
      </c>
      <c r="D4995" s="11">
        <v>57501</v>
      </c>
      <c r="E4995" s="11">
        <v>1</v>
      </c>
      <c r="F4995" s="11">
        <v>0</v>
      </c>
      <c r="G4995" s="11">
        <v>0</v>
      </c>
      <c r="H4995" s="11">
        <v>114.35918900999999</v>
      </c>
      <c r="I4995" s="11">
        <v>2</v>
      </c>
      <c r="J4995" s="11">
        <v>7</v>
      </c>
      <c r="K4995" s="11">
        <v>37.075471864999997</v>
      </c>
      <c r="L4995" s="11"/>
      <c r="M4995" s="11" t="s">
        <v>15</v>
      </c>
      <c r="N4995" s="11">
        <f t="shared" ref="N4995:N5058" si="546">IF(L4995="HomeImp",1,0)</f>
        <v>0</v>
      </c>
      <c r="O4995" s="11">
        <f t="shared" ref="O4995:O5058" si="547">IF(M4995="Mgr",1,0)</f>
        <v>0</v>
      </c>
      <c r="P4995" s="11">
        <f t="shared" ref="P4995:P5058" si="548">IF(M4995="Other",1,0)</f>
        <v>0</v>
      </c>
      <c r="Q4995" s="11">
        <f t="shared" ref="Q4995:Q5058" si="549">IF(M4995="Office",1,0)</f>
        <v>1</v>
      </c>
      <c r="R4995" s="11">
        <f t="shared" ref="R4995:R5058" si="550">IF(M4995="Sales",1,0)</f>
        <v>0</v>
      </c>
      <c r="S4995" s="11">
        <f t="shared" ref="S4995:S5058" si="551">IF(M4995="ProfExe",1,0)</f>
        <v>0</v>
      </c>
      <c r="T4995" s="9">
        <f t="shared" ref="T4995:T5058" si="552">H4995*N4995</f>
        <v>0</v>
      </c>
    </row>
    <row r="4996" spans="1:20" ht="15" customHeight="1" x14ac:dyDescent="0.75">
      <c r="A4996" s="10">
        <v>0</v>
      </c>
      <c r="B4996" s="11">
        <v>26500</v>
      </c>
      <c r="C4996" s="11">
        <v>23742</v>
      </c>
      <c r="D4996" s="11">
        <v>77878</v>
      </c>
      <c r="E4996" s="11"/>
      <c r="F4996" s="11">
        <v>2</v>
      </c>
      <c r="G4996" s="11">
        <v>1</v>
      </c>
      <c r="H4996" s="11">
        <v>99.377168409999996</v>
      </c>
      <c r="I4996" s="11">
        <v>2</v>
      </c>
      <c r="J4996" s="11">
        <v>26</v>
      </c>
      <c r="K4996" s="11">
        <v>28.876723751</v>
      </c>
      <c r="L4996" s="11" t="s">
        <v>20</v>
      </c>
      <c r="M4996" s="11" t="s">
        <v>14</v>
      </c>
      <c r="N4996" s="11">
        <f t="shared" si="546"/>
        <v>0</v>
      </c>
      <c r="O4996" s="11">
        <f t="shared" si="547"/>
        <v>0</v>
      </c>
      <c r="P4996" s="11">
        <f t="shared" si="548"/>
        <v>1</v>
      </c>
      <c r="Q4996" s="11">
        <f t="shared" si="549"/>
        <v>0</v>
      </c>
      <c r="R4996" s="11">
        <f t="shared" si="550"/>
        <v>0</v>
      </c>
      <c r="S4996" s="11">
        <f t="shared" si="551"/>
        <v>0</v>
      </c>
      <c r="T4996" s="9">
        <f t="shared" si="552"/>
        <v>0</v>
      </c>
    </row>
    <row r="4997" spans="1:20" ht="15" customHeight="1" x14ac:dyDescent="0.75">
      <c r="A4997" s="10">
        <v>0</v>
      </c>
      <c r="B4997" s="11">
        <v>26500</v>
      </c>
      <c r="C4997" s="11">
        <v>145393</v>
      </c>
      <c r="D4997" s="11">
        <v>187324</v>
      </c>
      <c r="E4997" s="11">
        <v>3</v>
      </c>
      <c r="F4997" s="11">
        <v>0</v>
      </c>
      <c r="G4997" s="11">
        <v>0</v>
      </c>
      <c r="H4997" s="11">
        <v>194.22774484000001</v>
      </c>
      <c r="I4997" s="11">
        <v>1</v>
      </c>
      <c r="J4997" s="11">
        <v>16</v>
      </c>
      <c r="K4997" s="11">
        <v>40.854864993</v>
      </c>
      <c r="L4997" s="11" t="s">
        <v>13</v>
      </c>
      <c r="M4997" s="11" t="s">
        <v>19</v>
      </c>
      <c r="N4997" s="11">
        <f t="shared" si="546"/>
        <v>1</v>
      </c>
      <c r="O4997" s="11">
        <f t="shared" si="547"/>
        <v>0</v>
      </c>
      <c r="P4997" s="11">
        <f t="shared" si="548"/>
        <v>0</v>
      </c>
      <c r="Q4997" s="11">
        <f t="shared" si="549"/>
        <v>0</v>
      </c>
      <c r="R4997" s="11">
        <f t="shared" si="550"/>
        <v>0</v>
      </c>
      <c r="S4997" s="11">
        <f t="shared" si="551"/>
        <v>0</v>
      </c>
      <c r="T4997" s="9">
        <f t="shared" si="552"/>
        <v>194.22774484000001</v>
      </c>
    </row>
    <row r="4998" spans="1:20" ht="15" customHeight="1" x14ac:dyDescent="0.75">
      <c r="A4998" s="10">
        <v>0</v>
      </c>
      <c r="B4998" s="11">
        <v>26500</v>
      </c>
      <c r="C4998" s="11"/>
      <c r="D4998" s="11">
        <v>63918</v>
      </c>
      <c r="E4998" s="11">
        <v>25</v>
      </c>
      <c r="F4998" s="11">
        <v>0</v>
      </c>
      <c r="G4998" s="11">
        <v>0</v>
      </c>
      <c r="H4998" s="11">
        <v>135.44094715</v>
      </c>
      <c r="I4998" s="11">
        <v>0</v>
      </c>
      <c r="J4998" s="11">
        <v>8</v>
      </c>
      <c r="K4998" s="11">
        <v>20.161387851000001</v>
      </c>
      <c r="L4998" s="11" t="s">
        <v>20</v>
      </c>
      <c r="M4998" s="11" t="s">
        <v>14</v>
      </c>
      <c r="N4998" s="11">
        <f t="shared" si="546"/>
        <v>0</v>
      </c>
      <c r="O4998" s="11">
        <f t="shared" si="547"/>
        <v>0</v>
      </c>
      <c r="P4998" s="11">
        <f t="shared" si="548"/>
        <v>1</v>
      </c>
      <c r="Q4998" s="11">
        <f t="shared" si="549"/>
        <v>0</v>
      </c>
      <c r="R4998" s="11">
        <f t="shared" si="550"/>
        <v>0</v>
      </c>
      <c r="S4998" s="11">
        <f t="shared" si="551"/>
        <v>0</v>
      </c>
      <c r="T4998" s="9">
        <f t="shared" si="552"/>
        <v>0</v>
      </c>
    </row>
    <row r="4999" spans="1:20" ht="15" customHeight="1" x14ac:dyDescent="0.75">
      <c r="A4999" s="10">
        <v>0</v>
      </c>
      <c r="B4999" s="11">
        <v>26500</v>
      </c>
      <c r="C4999" s="11">
        <v>63345</v>
      </c>
      <c r="D4999" s="11">
        <v>100332</v>
      </c>
      <c r="E4999" s="11">
        <v>16</v>
      </c>
      <c r="F4999" s="11">
        <v>0</v>
      </c>
      <c r="G4999" s="11">
        <v>0</v>
      </c>
      <c r="H4999" s="11">
        <v>139.51054588</v>
      </c>
      <c r="I4999" s="11">
        <v>0</v>
      </c>
      <c r="J4999" s="11">
        <v>30</v>
      </c>
      <c r="K4999" s="11">
        <v>38.427444569000002</v>
      </c>
      <c r="L4999" s="11" t="s">
        <v>20</v>
      </c>
      <c r="M4999" s="11" t="s">
        <v>14</v>
      </c>
      <c r="N4999" s="11">
        <f t="shared" si="546"/>
        <v>0</v>
      </c>
      <c r="O4999" s="11">
        <f t="shared" si="547"/>
        <v>0</v>
      </c>
      <c r="P4999" s="11">
        <f t="shared" si="548"/>
        <v>1</v>
      </c>
      <c r="Q4999" s="11">
        <f t="shared" si="549"/>
        <v>0</v>
      </c>
      <c r="R4999" s="11">
        <f t="shared" si="550"/>
        <v>0</v>
      </c>
      <c r="S4999" s="11">
        <f t="shared" si="551"/>
        <v>0</v>
      </c>
      <c r="T4999" s="9">
        <f t="shared" si="552"/>
        <v>0</v>
      </c>
    </row>
    <row r="5000" spans="1:20" ht="15" customHeight="1" x14ac:dyDescent="0.75">
      <c r="A5000" s="10">
        <v>0</v>
      </c>
      <c r="B5000" s="11">
        <v>26500</v>
      </c>
      <c r="C5000" s="11">
        <v>240782</v>
      </c>
      <c r="D5000" s="11">
        <v>267675</v>
      </c>
      <c r="E5000" s="11">
        <v>6</v>
      </c>
      <c r="F5000" s="11">
        <v>0</v>
      </c>
      <c r="G5000" s="11">
        <v>0</v>
      </c>
      <c r="H5000" s="11">
        <v>229.30702575999999</v>
      </c>
      <c r="I5000" s="11">
        <v>1</v>
      </c>
      <c r="J5000" s="11">
        <v>50</v>
      </c>
      <c r="K5000" s="11">
        <v>37.740918995999998</v>
      </c>
      <c r="L5000" s="11" t="s">
        <v>13</v>
      </c>
      <c r="M5000" s="11" t="s">
        <v>19</v>
      </c>
      <c r="N5000" s="11">
        <f t="shared" si="546"/>
        <v>1</v>
      </c>
      <c r="O5000" s="11">
        <f t="shared" si="547"/>
        <v>0</v>
      </c>
      <c r="P5000" s="11">
        <f t="shared" si="548"/>
        <v>0</v>
      </c>
      <c r="Q5000" s="11">
        <f t="shared" si="549"/>
        <v>0</v>
      </c>
      <c r="R5000" s="11">
        <f t="shared" si="550"/>
        <v>0</v>
      </c>
      <c r="S5000" s="11">
        <f t="shared" si="551"/>
        <v>0</v>
      </c>
      <c r="T5000" s="9">
        <f t="shared" si="552"/>
        <v>229.30702575999999</v>
      </c>
    </row>
    <row r="5001" spans="1:20" ht="15" customHeight="1" x14ac:dyDescent="0.75">
      <c r="A5001" s="10">
        <v>0</v>
      </c>
      <c r="B5001" s="11">
        <v>26500</v>
      </c>
      <c r="C5001" s="11"/>
      <c r="D5001" s="11">
        <v>38964</v>
      </c>
      <c r="E5001" s="11">
        <v>11</v>
      </c>
      <c r="F5001" s="11">
        <v>1</v>
      </c>
      <c r="G5001" s="11"/>
      <c r="H5001" s="11">
        <v>102.75290244</v>
      </c>
      <c r="I5001" s="11"/>
      <c r="J5001" s="11">
        <v>14</v>
      </c>
      <c r="K5001" s="11">
        <v>20.353582084999999</v>
      </c>
      <c r="L5001" s="11" t="s">
        <v>20</v>
      </c>
      <c r="M5001" s="11" t="s">
        <v>14</v>
      </c>
      <c r="N5001" s="11">
        <f t="shared" si="546"/>
        <v>0</v>
      </c>
      <c r="O5001" s="11">
        <f t="shared" si="547"/>
        <v>0</v>
      </c>
      <c r="P5001" s="11">
        <f t="shared" si="548"/>
        <v>1</v>
      </c>
      <c r="Q5001" s="11">
        <f t="shared" si="549"/>
        <v>0</v>
      </c>
      <c r="R5001" s="11">
        <f t="shared" si="550"/>
        <v>0</v>
      </c>
      <c r="S5001" s="11">
        <f t="shared" si="551"/>
        <v>0</v>
      </c>
      <c r="T5001" s="9">
        <f t="shared" si="552"/>
        <v>0</v>
      </c>
    </row>
    <row r="5002" spans="1:20" ht="15" customHeight="1" x14ac:dyDescent="0.75">
      <c r="A5002" s="10">
        <v>0</v>
      </c>
      <c r="B5002" s="11">
        <v>26500</v>
      </c>
      <c r="C5002" s="11">
        <v>112059</v>
      </c>
      <c r="D5002" s="11">
        <v>179599</v>
      </c>
      <c r="E5002" s="11">
        <v>15</v>
      </c>
      <c r="F5002" s="11">
        <v>0</v>
      </c>
      <c r="G5002" s="11">
        <v>0</v>
      </c>
      <c r="H5002" s="11">
        <v>313.2053014</v>
      </c>
      <c r="I5002" s="11">
        <v>0</v>
      </c>
      <c r="J5002" s="11">
        <v>30</v>
      </c>
      <c r="K5002" s="11">
        <v>36.359104168000002</v>
      </c>
      <c r="L5002" s="11" t="s">
        <v>20</v>
      </c>
      <c r="M5002" s="11" t="s">
        <v>16</v>
      </c>
      <c r="N5002" s="11">
        <f t="shared" si="546"/>
        <v>0</v>
      </c>
      <c r="O5002" s="11">
        <f t="shared" si="547"/>
        <v>0</v>
      </c>
      <c r="P5002" s="11">
        <f t="shared" si="548"/>
        <v>0</v>
      </c>
      <c r="Q5002" s="11">
        <f t="shared" si="549"/>
        <v>0</v>
      </c>
      <c r="R5002" s="11">
        <f t="shared" si="550"/>
        <v>1</v>
      </c>
      <c r="S5002" s="11">
        <f t="shared" si="551"/>
        <v>0</v>
      </c>
      <c r="T5002" s="9">
        <f t="shared" si="552"/>
        <v>0</v>
      </c>
    </row>
    <row r="5003" spans="1:20" ht="15" customHeight="1" x14ac:dyDescent="0.75">
      <c r="A5003" s="10">
        <v>0</v>
      </c>
      <c r="B5003" s="11">
        <v>26500</v>
      </c>
      <c r="C5003" s="11">
        <v>77198</v>
      </c>
      <c r="D5003" s="11">
        <v>131090</v>
      </c>
      <c r="E5003" s="11">
        <v>0</v>
      </c>
      <c r="F5003" s="11">
        <v>0</v>
      </c>
      <c r="G5003" s="11">
        <v>0</v>
      </c>
      <c r="H5003" s="11">
        <v>312.90880367</v>
      </c>
      <c r="I5003" s="11">
        <v>0</v>
      </c>
      <c r="J5003" s="11">
        <v>24</v>
      </c>
      <c r="K5003" s="11">
        <v>37.830163786999996</v>
      </c>
      <c r="L5003" s="11" t="s">
        <v>20</v>
      </c>
      <c r="M5003" s="11" t="s">
        <v>15</v>
      </c>
      <c r="N5003" s="11">
        <f t="shared" si="546"/>
        <v>0</v>
      </c>
      <c r="O5003" s="11">
        <f t="shared" si="547"/>
        <v>0</v>
      </c>
      <c r="P5003" s="11">
        <f t="shared" si="548"/>
        <v>0</v>
      </c>
      <c r="Q5003" s="11">
        <f t="shared" si="549"/>
        <v>1</v>
      </c>
      <c r="R5003" s="11">
        <f t="shared" si="550"/>
        <v>0</v>
      </c>
      <c r="S5003" s="11">
        <f t="shared" si="551"/>
        <v>0</v>
      </c>
      <c r="T5003" s="9">
        <f t="shared" si="552"/>
        <v>0</v>
      </c>
    </row>
    <row r="5004" spans="1:20" ht="15" customHeight="1" x14ac:dyDescent="0.75">
      <c r="A5004" s="10">
        <v>0</v>
      </c>
      <c r="B5004" s="11">
        <v>26500</v>
      </c>
      <c r="C5004" s="11"/>
      <c r="D5004" s="11">
        <v>64211</v>
      </c>
      <c r="E5004" s="11">
        <v>26</v>
      </c>
      <c r="F5004" s="11">
        <v>0</v>
      </c>
      <c r="G5004" s="11">
        <v>0</v>
      </c>
      <c r="H5004" s="11">
        <v>127.4120114</v>
      </c>
      <c r="I5004" s="11">
        <v>0</v>
      </c>
      <c r="J5004" s="11">
        <v>10</v>
      </c>
      <c r="K5004" s="11">
        <v>22.289490827000002</v>
      </c>
      <c r="L5004" s="11" t="s">
        <v>20</v>
      </c>
      <c r="M5004" s="11" t="s">
        <v>14</v>
      </c>
      <c r="N5004" s="11">
        <f t="shared" si="546"/>
        <v>0</v>
      </c>
      <c r="O5004" s="11">
        <f t="shared" si="547"/>
        <v>0</v>
      </c>
      <c r="P5004" s="11">
        <f t="shared" si="548"/>
        <v>1</v>
      </c>
      <c r="Q5004" s="11">
        <f t="shared" si="549"/>
        <v>0</v>
      </c>
      <c r="R5004" s="11">
        <f t="shared" si="550"/>
        <v>0</v>
      </c>
      <c r="S5004" s="11">
        <f t="shared" si="551"/>
        <v>0</v>
      </c>
      <c r="T5004" s="9">
        <f t="shared" si="552"/>
        <v>0</v>
      </c>
    </row>
    <row r="5005" spans="1:20" ht="15" customHeight="1" x14ac:dyDescent="0.75">
      <c r="A5005" s="10">
        <v>0</v>
      </c>
      <c r="B5005" s="11">
        <v>26500</v>
      </c>
      <c r="C5005" s="11">
        <v>84769</v>
      </c>
      <c r="D5005" s="11">
        <v>127773</v>
      </c>
      <c r="E5005" s="11">
        <v>2</v>
      </c>
      <c r="F5005" s="11">
        <v>0</v>
      </c>
      <c r="G5005" s="11">
        <v>0</v>
      </c>
      <c r="H5005" s="11">
        <v>190.86047721</v>
      </c>
      <c r="I5005" s="11">
        <v>2</v>
      </c>
      <c r="J5005" s="11">
        <v>25</v>
      </c>
      <c r="K5005" s="11">
        <v>42.031639132999999</v>
      </c>
      <c r="L5005" s="11" t="s">
        <v>20</v>
      </c>
      <c r="M5005" s="11" t="s">
        <v>14</v>
      </c>
      <c r="N5005" s="11">
        <f t="shared" si="546"/>
        <v>0</v>
      </c>
      <c r="O5005" s="11">
        <f t="shared" si="547"/>
        <v>0</v>
      </c>
      <c r="P5005" s="11">
        <f t="shared" si="548"/>
        <v>1</v>
      </c>
      <c r="Q5005" s="11">
        <f t="shared" si="549"/>
        <v>0</v>
      </c>
      <c r="R5005" s="11">
        <f t="shared" si="550"/>
        <v>0</v>
      </c>
      <c r="S5005" s="11">
        <f t="shared" si="551"/>
        <v>0</v>
      </c>
      <c r="T5005" s="9">
        <f t="shared" si="552"/>
        <v>0</v>
      </c>
    </row>
    <row r="5006" spans="1:20" ht="15" customHeight="1" x14ac:dyDescent="0.75">
      <c r="A5006" s="10">
        <v>1</v>
      </c>
      <c r="B5006" s="11">
        <v>26500</v>
      </c>
      <c r="C5006" s="11">
        <v>61223</v>
      </c>
      <c r="D5006" s="11">
        <v>92255</v>
      </c>
      <c r="E5006" s="11">
        <v>2</v>
      </c>
      <c r="F5006" s="11">
        <v>0</v>
      </c>
      <c r="G5006" s="11">
        <v>1</v>
      </c>
      <c r="H5006" s="11">
        <v>214.03253889000001</v>
      </c>
      <c r="I5006" s="11">
        <v>0</v>
      </c>
      <c r="J5006" s="11">
        <v>17</v>
      </c>
      <c r="K5006" s="11">
        <v>1.8555399802999999</v>
      </c>
      <c r="L5006" s="11" t="s">
        <v>20</v>
      </c>
      <c r="M5006" s="11" t="s">
        <v>14</v>
      </c>
      <c r="N5006" s="11">
        <f t="shared" si="546"/>
        <v>0</v>
      </c>
      <c r="O5006" s="11">
        <f t="shared" si="547"/>
        <v>0</v>
      </c>
      <c r="P5006" s="11">
        <f t="shared" si="548"/>
        <v>1</v>
      </c>
      <c r="Q5006" s="11">
        <f t="shared" si="549"/>
        <v>0</v>
      </c>
      <c r="R5006" s="11">
        <f t="shared" si="550"/>
        <v>0</v>
      </c>
      <c r="S5006" s="11">
        <f t="shared" si="551"/>
        <v>0</v>
      </c>
      <c r="T5006" s="9">
        <f t="shared" si="552"/>
        <v>0</v>
      </c>
    </row>
    <row r="5007" spans="1:20" ht="15" customHeight="1" x14ac:dyDescent="0.75">
      <c r="A5007" s="10">
        <v>0</v>
      </c>
      <c r="B5007" s="11">
        <v>26500</v>
      </c>
      <c r="C5007" s="11">
        <v>34678</v>
      </c>
      <c r="D5007" s="11">
        <v>68000</v>
      </c>
      <c r="E5007" s="11">
        <v>14</v>
      </c>
      <c r="F5007" s="11">
        <v>1</v>
      </c>
      <c r="G5007" s="11">
        <v>0</v>
      </c>
      <c r="H5007" s="11">
        <v>88.3</v>
      </c>
      <c r="I5007" s="11">
        <v>6</v>
      </c>
      <c r="J5007" s="11">
        <v>16</v>
      </c>
      <c r="K5007" s="11"/>
      <c r="L5007" s="11" t="s">
        <v>20</v>
      </c>
      <c r="M5007" s="11" t="s">
        <v>17</v>
      </c>
      <c r="N5007" s="11">
        <f t="shared" si="546"/>
        <v>0</v>
      </c>
      <c r="O5007" s="11">
        <f t="shared" si="547"/>
        <v>1</v>
      </c>
      <c r="P5007" s="11">
        <f t="shared" si="548"/>
        <v>0</v>
      </c>
      <c r="Q5007" s="11">
        <f t="shared" si="549"/>
        <v>0</v>
      </c>
      <c r="R5007" s="11">
        <f t="shared" si="550"/>
        <v>0</v>
      </c>
      <c r="S5007" s="11">
        <f t="shared" si="551"/>
        <v>0</v>
      </c>
      <c r="T5007" s="9">
        <f t="shared" si="552"/>
        <v>0</v>
      </c>
    </row>
    <row r="5008" spans="1:20" ht="15" customHeight="1" x14ac:dyDescent="0.75">
      <c r="A5008" s="10">
        <v>1</v>
      </c>
      <c r="B5008" s="11">
        <v>26500</v>
      </c>
      <c r="C5008" s="11">
        <v>14000</v>
      </c>
      <c r="D5008" s="11">
        <v>45000</v>
      </c>
      <c r="E5008" s="11">
        <v>0</v>
      </c>
      <c r="F5008" s="11">
        <v>0</v>
      </c>
      <c r="G5008" s="11">
        <v>0</v>
      </c>
      <c r="H5008" s="11">
        <v>195.23333332999999</v>
      </c>
      <c r="I5008" s="11">
        <v>1</v>
      </c>
      <c r="J5008" s="11">
        <v>7</v>
      </c>
      <c r="K5008" s="11"/>
      <c r="L5008" s="11" t="s">
        <v>20</v>
      </c>
      <c r="M5008" s="11" t="s">
        <v>14</v>
      </c>
      <c r="N5008" s="11">
        <f t="shared" si="546"/>
        <v>0</v>
      </c>
      <c r="O5008" s="11">
        <f t="shared" si="547"/>
        <v>0</v>
      </c>
      <c r="P5008" s="11">
        <f t="shared" si="548"/>
        <v>1</v>
      </c>
      <c r="Q5008" s="11">
        <f t="shared" si="549"/>
        <v>0</v>
      </c>
      <c r="R5008" s="11">
        <f t="shared" si="550"/>
        <v>0</v>
      </c>
      <c r="S5008" s="11">
        <f t="shared" si="551"/>
        <v>0</v>
      </c>
      <c r="T5008" s="9">
        <f t="shared" si="552"/>
        <v>0</v>
      </c>
    </row>
    <row r="5009" spans="1:20" ht="15" customHeight="1" x14ac:dyDescent="0.75">
      <c r="A5009" s="10">
        <v>1</v>
      </c>
      <c r="B5009" s="11">
        <v>26500</v>
      </c>
      <c r="C5009" s="11">
        <v>82859</v>
      </c>
      <c r="D5009" s="11"/>
      <c r="E5009" s="11">
        <v>0.4</v>
      </c>
      <c r="F5009" s="11">
        <v>2</v>
      </c>
      <c r="G5009" s="11">
        <v>0</v>
      </c>
      <c r="H5009" s="11">
        <v>177.5</v>
      </c>
      <c r="I5009" s="11">
        <v>0</v>
      </c>
      <c r="J5009" s="11">
        <v>22</v>
      </c>
      <c r="K5009" s="11"/>
      <c r="L5009" s="11" t="s">
        <v>13</v>
      </c>
      <c r="M5009" s="11" t="s">
        <v>15</v>
      </c>
      <c r="N5009" s="11">
        <f t="shared" si="546"/>
        <v>1</v>
      </c>
      <c r="O5009" s="11">
        <f t="shared" si="547"/>
        <v>0</v>
      </c>
      <c r="P5009" s="11">
        <f t="shared" si="548"/>
        <v>0</v>
      </c>
      <c r="Q5009" s="11">
        <f t="shared" si="549"/>
        <v>1</v>
      </c>
      <c r="R5009" s="11">
        <f t="shared" si="550"/>
        <v>0</v>
      </c>
      <c r="S5009" s="11">
        <f t="shared" si="551"/>
        <v>0</v>
      </c>
      <c r="T5009" s="9">
        <f t="shared" si="552"/>
        <v>177.5</v>
      </c>
    </row>
    <row r="5010" spans="1:20" ht="15" customHeight="1" x14ac:dyDescent="0.75">
      <c r="A5010" s="10">
        <v>0</v>
      </c>
      <c r="B5010" s="11">
        <v>26500</v>
      </c>
      <c r="C5010" s="11">
        <v>76599</v>
      </c>
      <c r="D5010" s="11">
        <v>119041</v>
      </c>
      <c r="E5010" s="11">
        <v>4</v>
      </c>
      <c r="F5010" s="11">
        <v>0</v>
      </c>
      <c r="G5010" s="11">
        <v>0</v>
      </c>
      <c r="H5010" s="11">
        <v>97.265658469000002</v>
      </c>
      <c r="I5010" s="11">
        <v>1</v>
      </c>
      <c r="J5010" s="11">
        <v>31</v>
      </c>
      <c r="K5010" s="11">
        <v>40.126509730000002</v>
      </c>
      <c r="L5010" s="11" t="s">
        <v>20</v>
      </c>
      <c r="M5010" s="11" t="s">
        <v>14</v>
      </c>
      <c r="N5010" s="11">
        <f t="shared" si="546"/>
        <v>0</v>
      </c>
      <c r="O5010" s="11">
        <f t="shared" si="547"/>
        <v>0</v>
      </c>
      <c r="P5010" s="11">
        <f t="shared" si="548"/>
        <v>1</v>
      </c>
      <c r="Q5010" s="11">
        <f t="shared" si="549"/>
        <v>0</v>
      </c>
      <c r="R5010" s="11">
        <f t="shared" si="550"/>
        <v>0</v>
      </c>
      <c r="S5010" s="11">
        <f t="shared" si="551"/>
        <v>0</v>
      </c>
      <c r="T5010" s="9">
        <f t="shared" si="552"/>
        <v>0</v>
      </c>
    </row>
    <row r="5011" spans="1:20" ht="15" customHeight="1" x14ac:dyDescent="0.75">
      <c r="A5011" s="10">
        <v>0</v>
      </c>
      <c r="B5011" s="11">
        <v>26500</v>
      </c>
      <c r="C5011" s="11">
        <v>134952</v>
      </c>
      <c r="D5011" s="11">
        <v>165451</v>
      </c>
      <c r="E5011" s="11">
        <v>8</v>
      </c>
      <c r="F5011" s="11">
        <v>1</v>
      </c>
      <c r="G5011" s="11">
        <v>0</v>
      </c>
      <c r="H5011" s="11">
        <v>225.32367217999999</v>
      </c>
      <c r="I5011" s="11">
        <v>1</v>
      </c>
      <c r="J5011" s="11">
        <v>19</v>
      </c>
      <c r="K5011" s="11">
        <v>35.734856373</v>
      </c>
      <c r="L5011" s="11" t="s">
        <v>20</v>
      </c>
      <c r="M5011" s="11" t="s">
        <v>14</v>
      </c>
      <c r="N5011" s="11">
        <f t="shared" si="546"/>
        <v>0</v>
      </c>
      <c r="O5011" s="11">
        <f t="shared" si="547"/>
        <v>0</v>
      </c>
      <c r="P5011" s="11">
        <f t="shared" si="548"/>
        <v>1</v>
      </c>
      <c r="Q5011" s="11">
        <f t="shared" si="549"/>
        <v>0</v>
      </c>
      <c r="R5011" s="11">
        <f t="shared" si="550"/>
        <v>0</v>
      </c>
      <c r="S5011" s="11">
        <f t="shared" si="551"/>
        <v>0</v>
      </c>
      <c r="T5011" s="9">
        <f t="shared" si="552"/>
        <v>0</v>
      </c>
    </row>
    <row r="5012" spans="1:20" ht="15" customHeight="1" x14ac:dyDescent="0.75">
      <c r="A5012" s="10">
        <v>0</v>
      </c>
      <c r="B5012" s="11">
        <v>26500</v>
      </c>
      <c r="C5012" s="11"/>
      <c r="D5012" s="11">
        <v>61089</v>
      </c>
      <c r="E5012" s="11">
        <v>27</v>
      </c>
      <c r="F5012" s="11">
        <v>0</v>
      </c>
      <c r="G5012" s="11">
        <v>0</v>
      </c>
      <c r="H5012" s="11">
        <v>144.19203429000001</v>
      </c>
      <c r="I5012" s="11">
        <v>0</v>
      </c>
      <c r="J5012" s="11">
        <v>9</v>
      </c>
      <c r="K5012" s="11">
        <v>22.813867857000002</v>
      </c>
      <c r="L5012" s="11" t="s">
        <v>20</v>
      </c>
      <c r="M5012" s="11" t="s">
        <v>14</v>
      </c>
      <c r="N5012" s="11">
        <f t="shared" si="546"/>
        <v>0</v>
      </c>
      <c r="O5012" s="11">
        <f t="shared" si="547"/>
        <v>0</v>
      </c>
      <c r="P5012" s="11">
        <f t="shared" si="548"/>
        <v>1</v>
      </c>
      <c r="Q5012" s="11">
        <f t="shared" si="549"/>
        <v>0</v>
      </c>
      <c r="R5012" s="11">
        <f t="shared" si="550"/>
        <v>0</v>
      </c>
      <c r="S5012" s="11">
        <f t="shared" si="551"/>
        <v>0</v>
      </c>
      <c r="T5012" s="9">
        <f t="shared" si="552"/>
        <v>0</v>
      </c>
    </row>
    <row r="5013" spans="1:20" ht="15" customHeight="1" x14ac:dyDescent="0.75">
      <c r="A5013" s="10">
        <v>0</v>
      </c>
      <c r="B5013" s="11">
        <v>26500</v>
      </c>
      <c r="C5013" s="11">
        <v>47820</v>
      </c>
      <c r="D5013" s="11">
        <v>76159</v>
      </c>
      <c r="E5013" s="11">
        <v>24</v>
      </c>
      <c r="F5013" s="11"/>
      <c r="G5013" s="11">
        <v>0</v>
      </c>
      <c r="H5013" s="11">
        <v>282.44500782</v>
      </c>
      <c r="I5013" s="11">
        <v>0</v>
      </c>
      <c r="J5013" s="11">
        <v>30</v>
      </c>
      <c r="K5013" s="11">
        <v>41.288882375</v>
      </c>
      <c r="L5013" s="11" t="s">
        <v>20</v>
      </c>
      <c r="M5013" s="11" t="s">
        <v>14</v>
      </c>
      <c r="N5013" s="11">
        <f t="shared" si="546"/>
        <v>0</v>
      </c>
      <c r="O5013" s="11">
        <f t="shared" si="547"/>
        <v>0</v>
      </c>
      <c r="P5013" s="11">
        <f t="shared" si="548"/>
        <v>1</v>
      </c>
      <c r="Q5013" s="11">
        <f t="shared" si="549"/>
        <v>0</v>
      </c>
      <c r="R5013" s="11">
        <f t="shared" si="550"/>
        <v>0</v>
      </c>
      <c r="S5013" s="11">
        <f t="shared" si="551"/>
        <v>0</v>
      </c>
      <c r="T5013" s="9">
        <f t="shared" si="552"/>
        <v>0</v>
      </c>
    </row>
    <row r="5014" spans="1:20" ht="15" customHeight="1" x14ac:dyDescent="0.75">
      <c r="A5014" s="10">
        <v>0</v>
      </c>
      <c r="B5014" s="11">
        <v>26500</v>
      </c>
      <c r="C5014" s="11"/>
      <c r="D5014" s="11">
        <v>122693</v>
      </c>
      <c r="E5014" s="11">
        <v>9</v>
      </c>
      <c r="F5014" s="11">
        <v>0</v>
      </c>
      <c r="G5014" s="11">
        <v>0</v>
      </c>
      <c r="H5014" s="11">
        <v>153.94242808000001</v>
      </c>
      <c r="I5014" s="11">
        <v>0</v>
      </c>
      <c r="J5014" s="11">
        <v>27</v>
      </c>
      <c r="K5014" s="11">
        <v>32.200811209000001</v>
      </c>
      <c r="L5014" s="11" t="s">
        <v>20</v>
      </c>
      <c r="M5014" s="11" t="s">
        <v>17</v>
      </c>
      <c r="N5014" s="11">
        <f t="shared" si="546"/>
        <v>0</v>
      </c>
      <c r="O5014" s="11">
        <f t="shared" si="547"/>
        <v>1</v>
      </c>
      <c r="P5014" s="11">
        <f t="shared" si="548"/>
        <v>0</v>
      </c>
      <c r="Q5014" s="11">
        <f t="shared" si="549"/>
        <v>0</v>
      </c>
      <c r="R5014" s="11">
        <f t="shared" si="550"/>
        <v>0</v>
      </c>
      <c r="S5014" s="11">
        <f t="shared" si="551"/>
        <v>0</v>
      </c>
      <c r="T5014" s="9">
        <f t="shared" si="552"/>
        <v>0</v>
      </c>
    </row>
    <row r="5015" spans="1:20" ht="15" customHeight="1" x14ac:dyDescent="0.75">
      <c r="A5015" s="10">
        <v>1</v>
      </c>
      <c r="B5015" s="11">
        <v>26600</v>
      </c>
      <c r="C5015" s="11">
        <v>62895</v>
      </c>
      <c r="D5015" s="11">
        <v>103000</v>
      </c>
      <c r="E5015" s="11">
        <v>1</v>
      </c>
      <c r="F5015" s="11">
        <v>0</v>
      </c>
      <c r="G5015" s="11">
        <v>5</v>
      </c>
      <c r="H5015" s="11">
        <v>187.46666667</v>
      </c>
      <c r="I5015" s="11">
        <v>2</v>
      </c>
      <c r="J5015" s="11">
        <v>34</v>
      </c>
      <c r="K5015" s="11"/>
      <c r="L5015" s="11" t="s">
        <v>20</v>
      </c>
      <c r="M5015" s="11" t="s">
        <v>19</v>
      </c>
      <c r="N5015" s="11">
        <f t="shared" si="546"/>
        <v>0</v>
      </c>
      <c r="O5015" s="11">
        <f t="shared" si="547"/>
        <v>0</v>
      </c>
      <c r="P5015" s="11">
        <f t="shared" si="548"/>
        <v>0</v>
      </c>
      <c r="Q5015" s="11">
        <f t="shared" si="549"/>
        <v>0</v>
      </c>
      <c r="R5015" s="11">
        <f t="shared" si="550"/>
        <v>0</v>
      </c>
      <c r="S5015" s="11">
        <f t="shared" si="551"/>
        <v>0</v>
      </c>
      <c r="T5015" s="9">
        <f t="shared" si="552"/>
        <v>0</v>
      </c>
    </row>
    <row r="5016" spans="1:20" ht="15" customHeight="1" x14ac:dyDescent="0.75">
      <c r="A5016" s="10">
        <v>0</v>
      </c>
      <c r="B5016" s="11">
        <v>26600</v>
      </c>
      <c r="C5016" s="11">
        <v>148986</v>
      </c>
      <c r="D5016" s="11">
        <v>175750</v>
      </c>
      <c r="E5016" s="11">
        <v>1</v>
      </c>
      <c r="F5016" s="11">
        <v>0</v>
      </c>
      <c r="G5016" s="11">
        <v>0</v>
      </c>
      <c r="H5016" s="11">
        <v>197.39171325999999</v>
      </c>
      <c r="I5016" s="11">
        <v>0</v>
      </c>
      <c r="J5016" s="11">
        <v>35</v>
      </c>
      <c r="K5016" s="11">
        <v>40.514989577999998</v>
      </c>
      <c r="L5016" s="11" t="s">
        <v>20</v>
      </c>
      <c r="M5016" s="11" t="s">
        <v>14</v>
      </c>
      <c r="N5016" s="11">
        <f t="shared" si="546"/>
        <v>0</v>
      </c>
      <c r="O5016" s="11">
        <f t="shared" si="547"/>
        <v>0</v>
      </c>
      <c r="P5016" s="11">
        <f t="shared" si="548"/>
        <v>1</v>
      </c>
      <c r="Q5016" s="11">
        <f t="shared" si="549"/>
        <v>0</v>
      </c>
      <c r="R5016" s="11">
        <f t="shared" si="550"/>
        <v>0</v>
      </c>
      <c r="S5016" s="11">
        <f t="shared" si="551"/>
        <v>0</v>
      </c>
      <c r="T5016" s="9">
        <f t="shared" si="552"/>
        <v>0</v>
      </c>
    </row>
    <row r="5017" spans="1:20" ht="15" customHeight="1" x14ac:dyDescent="0.75">
      <c r="A5017" s="10">
        <v>0</v>
      </c>
      <c r="B5017" s="11">
        <v>26600</v>
      </c>
      <c r="C5017" s="11">
        <v>61151</v>
      </c>
      <c r="D5017" s="11">
        <v>97072</v>
      </c>
      <c r="E5017" s="11">
        <v>16</v>
      </c>
      <c r="F5017" s="11">
        <v>0</v>
      </c>
      <c r="G5017" s="11">
        <v>1</v>
      </c>
      <c r="H5017" s="11">
        <v>133.44811043999999</v>
      </c>
      <c r="I5017" s="11">
        <v>0</v>
      </c>
      <c r="J5017" s="11">
        <v>29</v>
      </c>
      <c r="K5017" s="11">
        <v>39.229711537</v>
      </c>
      <c r="L5017" s="11" t="s">
        <v>20</v>
      </c>
      <c r="M5017" s="11" t="s">
        <v>14</v>
      </c>
      <c r="N5017" s="11">
        <f t="shared" si="546"/>
        <v>0</v>
      </c>
      <c r="O5017" s="11">
        <f t="shared" si="547"/>
        <v>0</v>
      </c>
      <c r="P5017" s="11">
        <f t="shared" si="548"/>
        <v>1</v>
      </c>
      <c r="Q5017" s="11">
        <f t="shared" si="549"/>
        <v>0</v>
      </c>
      <c r="R5017" s="11">
        <f t="shared" si="550"/>
        <v>0</v>
      </c>
      <c r="S5017" s="11">
        <f t="shared" si="551"/>
        <v>0</v>
      </c>
      <c r="T5017" s="9">
        <f t="shared" si="552"/>
        <v>0</v>
      </c>
    </row>
    <row r="5018" spans="1:20" ht="15" customHeight="1" x14ac:dyDescent="0.75">
      <c r="A5018" s="10">
        <v>0</v>
      </c>
      <c r="B5018" s="11">
        <v>26600</v>
      </c>
      <c r="C5018" s="11">
        <v>94954</v>
      </c>
      <c r="D5018" s="11">
        <v>131913</v>
      </c>
      <c r="E5018" s="11">
        <v>0</v>
      </c>
      <c r="F5018" s="11">
        <v>1</v>
      </c>
      <c r="G5018" s="11">
        <v>0</v>
      </c>
      <c r="H5018" s="11">
        <v>187.14082357000001</v>
      </c>
      <c r="I5018" s="11">
        <v>2</v>
      </c>
      <c r="J5018" s="11">
        <v>37</v>
      </c>
      <c r="K5018" s="11">
        <v>35.270113219000002</v>
      </c>
      <c r="L5018" s="11" t="s">
        <v>20</v>
      </c>
      <c r="M5018" s="11" t="s">
        <v>18</v>
      </c>
      <c r="N5018" s="11">
        <f t="shared" si="546"/>
        <v>0</v>
      </c>
      <c r="O5018" s="11">
        <f t="shared" si="547"/>
        <v>0</v>
      </c>
      <c r="P5018" s="11">
        <f t="shared" si="548"/>
        <v>0</v>
      </c>
      <c r="Q5018" s="11">
        <f t="shared" si="549"/>
        <v>0</v>
      </c>
      <c r="R5018" s="11">
        <f t="shared" si="550"/>
        <v>0</v>
      </c>
      <c r="S5018" s="11">
        <f t="shared" si="551"/>
        <v>1</v>
      </c>
      <c r="T5018" s="9">
        <f t="shared" si="552"/>
        <v>0</v>
      </c>
    </row>
    <row r="5019" spans="1:20" ht="15" customHeight="1" x14ac:dyDescent="0.75">
      <c r="A5019" s="10">
        <v>0</v>
      </c>
      <c r="B5019" s="11">
        <v>26600</v>
      </c>
      <c r="C5019" s="11">
        <v>78491</v>
      </c>
      <c r="D5019" s="11">
        <v>121598</v>
      </c>
      <c r="E5019" s="11">
        <v>4</v>
      </c>
      <c r="F5019" s="11">
        <v>1</v>
      </c>
      <c r="G5019" s="11">
        <v>0</v>
      </c>
      <c r="H5019" s="11">
        <v>84.583010053999999</v>
      </c>
      <c r="I5019" s="11">
        <v>1</v>
      </c>
      <c r="J5019" s="11">
        <v>33</v>
      </c>
      <c r="K5019" s="11">
        <v>41.342343086</v>
      </c>
      <c r="L5019" s="11" t="s">
        <v>20</v>
      </c>
      <c r="M5019" s="11" t="s">
        <v>14</v>
      </c>
      <c r="N5019" s="11">
        <f t="shared" si="546"/>
        <v>0</v>
      </c>
      <c r="O5019" s="11">
        <f t="shared" si="547"/>
        <v>0</v>
      </c>
      <c r="P5019" s="11">
        <f t="shared" si="548"/>
        <v>1</v>
      </c>
      <c r="Q5019" s="11">
        <f t="shared" si="549"/>
        <v>0</v>
      </c>
      <c r="R5019" s="11">
        <f t="shared" si="550"/>
        <v>0</v>
      </c>
      <c r="S5019" s="11">
        <f t="shared" si="551"/>
        <v>0</v>
      </c>
      <c r="T5019" s="9">
        <f t="shared" si="552"/>
        <v>0</v>
      </c>
    </row>
    <row r="5020" spans="1:20" ht="15" customHeight="1" x14ac:dyDescent="0.75">
      <c r="A5020" s="10">
        <v>0</v>
      </c>
      <c r="B5020" s="11">
        <v>26600</v>
      </c>
      <c r="C5020" s="11">
        <v>140561</v>
      </c>
      <c r="D5020" s="11">
        <v>208775</v>
      </c>
      <c r="E5020" s="11">
        <v>5</v>
      </c>
      <c r="F5020" s="11">
        <v>0</v>
      </c>
      <c r="G5020" s="11">
        <v>0</v>
      </c>
      <c r="H5020" s="11">
        <v>197.52410244999999</v>
      </c>
      <c r="I5020" s="11">
        <v>1</v>
      </c>
      <c r="J5020" s="11">
        <v>27</v>
      </c>
      <c r="K5020" s="11">
        <v>36.878389116000001</v>
      </c>
      <c r="L5020" s="11" t="s">
        <v>13</v>
      </c>
      <c r="M5020" s="11" t="s">
        <v>18</v>
      </c>
      <c r="N5020" s="11">
        <f t="shared" si="546"/>
        <v>1</v>
      </c>
      <c r="O5020" s="11">
        <f t="shared" si="547"/>
        <v>0</v>
      </c>
      <c r="P5020" s="11">
        <f t="shared" si="548"/>
        <v>0</v>
      </c>
      <c r="Q5020" s="11">
        <f t="shared" si="549"/>
        <v>0</v>
      </c>
      <c r="R5020" s="11">
        <f t="shared" si="550"/>
        <v>0</v>
      </c>
      <c r="S5020" s="11">
        <f t="shared" si="551"/>
        <v>1</v>
      </c>
      <c r="T5020" s="9">
        <f t="shared" si="552"/>
        <v>197.52410244999999</v>
      </c>
    </row>
    <row r="5021" spans="1:20" ht="15" customHeight="1" x14ac:dyDescent="0.75">
      <c r="A5021" s="10">
        <v>1</v>
      </c>
      <c r="B5021" s="11">
        <v>26600</v>
      </c>
      <c r="C5021" s="11">
        <v>84843</v>
      </c>
      <c r="D5021" s="11">
        <v>115850</v>
      </c>
      <c r="E5021" s="11">
        <v>2</v>
      </c>
      <c r="F5021" s="11">
        <v>0</v>
      </c>
      <c r="G5021" s="11">
        <v>0</v>
      </c>
      <c r="H5021" s="11">
        <v>137.53887761999999</v>
      </c>
      <c r="I5021" s="11">
        <v>2</v>
      </c>
      <c r="J5021" s="11">
        <v>37</v>
      </c>
      <c r="K5021" s="11">
        <v>42.571889923999997</v>
      </c>
      <c r="L5021" s="11" t="s">
        <v>20</v>
      </c>
      <c r="M5021" s="11" t="s">
        <v>16</v>
      </c>
      <c r="N5021" s="11">
        <f t="shared" si="546"/>
        <v>0</v>
      </c>
      <c r="O5021" s="11">
        <f t="shared" si="547"/>
        <v>0</v>
      </c>
      <c r="P5021" s="11">
        <f t="shared" si="548"/>
        <v>0</v>
      </c>
      <c r="Q5021" s="11">
        <f t="shared" si="549"/>
        <v>0</v>
      </c>
      <c r="R5021" s="11">
        <f t="shared" si="550"/>
        <v>1</v>
      </c>
      <c r="S5021" s="11">
        <f t="shared" si="551"/>
        <v>0</v>
      </c>
      <c r="T5021" s="9">
        <f t="shared" si="552"/>
        <v>0</v>
      </c>
    </row>
    <row r="5022" spans="1:20" ht="15" customHeight="1" x14ac:dyDescent="0.75">
      <c r="A5022" s="10">
        <v>0</v>
      </c>
      <c r="B5022" s="11">
        <v>26600</v>
      </c>
      <c r="C5022" s="11">
        <v>49610</v>
      </c>
      <c r="D5022" s="11">
        <v>78355</v>
      </c>
      <c r="E5022" s="11">
        <v>23</v>
      </c>
      <c r="F5022" s="11"/>
      <c r="G5022" s="11">
        <v>0</v>
      </c>
      <c r="H5022" s="11">
        <v>278.60356403999998</v>
      </c>
      <c r="I5022" s="11">
        <v>0</v>
      </c>
      <c r="J5022" s="11">
        <v>30</v>
      </c>
      <c r="K5022" s="11">
        <v>39.529903611999998</v>
      </c>
      <c r="L5022" s="11" t="s">
        <v>20</v>
      </c>
      <c r="M5022" s="11" t="s">
        <v>14</v>
      </c>
      <c r="N5022" s="11">
        <f t="shared" si="546"/>
        <v>0</v>
      </c>
      <c r="O5022" s="11">
        <f t="shared" si="547"/>
        <v>0</v>
      </c>
      <c r="P5022" s="11">
        <f t="shared" si="548"/>
        <v>1</v>
      </c>
      <c r="Q5022" s="11">
        <f t="shared" si="549"/>
        <v>0</v>
      </c>
      <c r="R5022" s="11">
        <f t="shared" si="550"/>
        <v>0</v>
      </c>
      <c r="S5022" s="11">
        <f t="shared" si="551"/>
        <v>0</v>
      </c>
      <c r="T5022" s="9">
        <f t="shared" si="552"/>
        <v>0</v>
      </c>
    </row>
    <row r="5023" spans="1:20" ht="15" customHeight="1" x14ac:dyDescent="0.75">
      <c r="A5023" s="10">
        <v>0</v>
      </c>
      <c r="B5023" s="11">
        <v>26600</v>
      </c>
      <c r="C5023" s="11">
        <v>128238</v>
      </c>
      <c r="D5023" s="11">
        <v>165316</v>
      </c>
      <c r="E5023" s="11">
        <v>1</v>
      </c>
      <c r="F5023" s="11">
        <v>0</v>
      </c>
      <c r="G5023" s="11">
        <v>0</v>
      </c>
      <c r="H5023" s="11">
        <v>236.06597185999999</v>
      </c>
      <c r="I5023" s="11">
        <v>2</v>
      </c>
      <c r="J5023" s="11">
        <v>23</v>
      </c>
      <c r="K5023" s="11">
        <v>36.939319169000001</v>
      </c>
      <c r="L5023" s="11" t="s">
        <v>20</v>
      </c>
      <c r="M5023" s="11" t="s">
        <v>17</v>
      </c>
      <c r="N5023" s="11">
        <f t="shared" si="546"/>
        <v>0</v>
      </c>
      <c r="O5023" s="11">
        <f t="shared" si="547"/>
        <v>1</v>
      </c>
      <c r="P5023" s="11">
        <f t="shared" si="548"/>
        <v>0</v>
      </c>
      <c r="Q5023" s="11">
        <f t="shared" si="549"/>
        <v>0</v>
      </c>
      <c r="R5023" s="11">
        <f t="shared" si="550"/>
        <v>0</v>
      </c>
      <c r="S5023" s="11">
        <f t="shared" si="551"/>
        <v>0</v>
      </c>
      <c r="T5023" s="9">
        <f t="shared" si="552"/>
        <v>0</v>
      </c>
    </row>
    <row r="5024" spans="1:20" ht="15" customHeight="1" x14ac:dyDescent="0.75">
      <c r="A5024" s="10">
        <v>0</v>
      </c>
      <c r="B5024" s="11">
        <v>26600</v>
      </c>
      <c r="C5024" s="11">
        <v>122501</v>
      </c>
      <c r="D5024" s="11">
        <v>153280</v>
      </c>
      <c r="E5024" s="11">
        <v>2</v>
      </c>
      <c r="F5024" s="11">
        <v>0</v>
      </c>
      <c r="G5024" s="11">
        <v>0</v>
      </c>
      <c r="H5024" s="11">
        <v>289.58172299</v>
      </c>
      <c r="I5024" s="11">
        <v>0</v>
      </c>
      <c r="J5024" s="11">
        <v>25</v>
      </c>
      <c r="K5024" s="11">
        <v>38.129711796000002</v>
      </c>
      <c r="L5024" s="11" t="s">
        <v>20</v>
      </c>
      <c r="M5024" s="11" t="s">
        <v>17</v>
      </c>
      <c r="N5024" s="11">
        <f t="shared" si="546"/>
        <v>0</v>
      </c>
      <c r="O5024" s="11">
        <f t="shared" si="547"/>
        <v>1</v>
      </c>
      <c r="P5024" s="11">
        <f t="shared" si="548"/>
        <v>0</v>
      </c>
      <c r="Q5024" s="11">
        <f t="shared" si="549"/>
        <v>0</v>
      </c>
      <c r="R5024" s="11">
        <f t="shared" si="550"/>
        <v>0</v>
      </c>
      <c r="S5024" s="11">
        <f t="shared" si="551"/>
        <v>0</v>
      </c>
      <c r="T5024" s="9">
        <f t="shared" si="552"/>
        <v>0</v>
      </c>
    </row>
    <row r="5025" spans="1:20" ht="15" customHeight="1" x14ac:dyDescent="0.75">
      <c r="A5025" s="10">
        <v>0</v>
      </c>
      <c r="B5025" s="11">
        <v>26700</v>
      </c>
      <c r="C5025" s="11">
        <v>146193</v>
      </c>
      <c r="D5025" s="11">
        <v>185200</v>
      </c>
      <c r="E5025" s="11">
        <v>11</v>
      </c>
      <c r="F5025" s="11">
        <v>0</v>
      </c>
      <c r="G5025" s="11">
        <v>0</v>
      </c>
      <c r="H5025" s="11">
        <v>156.2294564</v>
      </c>
      <c r="I5025" s="11">
        <v>0</v>
      </c>
      <c r="J5025" s="11">
        <v>36</v>
      </c>
      <c r="K5025" s="11">
        <v>39.210272093</v>
      </c>
      <c r="L5025" s="11" t="s">
        <v>20</v>
      </c>
      <c r="M5025" s="11" t="s">
        <v>18</v>
      </c>
      <c r="N5025" s="11">
        <f t="shared" si="546"/>
        <v>0</v>
      </c>
      <c r="O5025" s="11">
        <f t="shared" si="547"/>
        <v>0</v>
      </c>
      <c r="P5025" s="11">
        <f t="shared" si="548"/>
        <v>0</v>
      </c>
      <c r="Q5025" s="11">
        <f t="shared" si="549"/>
        <v>0</v>
      </c>
      <c r="R5025" s="11">
        <f t="shared" si="550"/>
        <v>0</v>
      </c>
      <c r="S5025" s="11">
        <f t="shared" si="551"/>
        <v>1</v>
      </c>
      <c r="T5025" s="9">
        <f t="shared" si="552"/>
        <v>0</v>
      </c>
    </row>
    <row r="5026" spans="1:20" ht="15" customHeight="1" x14ac:dyDescent="0.75">
      <c r="A5026" s="10">
        <v>0</v>
      </c>
      <c r="B5026" s="11">
        <v>26700</v>
      </c>
      <c r="C5026" s="11">
        <v>40785</v>
      </c>
      <c r="D5026" s="11">
        <v>75601</v>
      </c>
      <c r="E5026" s="11">
        <v>14</v>
      </c>
      <c r="F5026" s="11">
        <v>1</v>
      </c>
      <c r="G5026" s="11">
        <v>0</v>
      </c>
      <c r="H5026" s="11">
        <v>98.240520895000003</v>
      </c>
      <c r="I5026" s="11">
        <v>5</v>
      </c>
      <c r="J5026" s="11">
        <v>15</v>
      </c>
      <c r="K5026" s="11">
        <v>34.154228193000002</v>
      </c>
      <c r="L5026" s="11" t="s">
        <v>20</v>
      </c>
      <c r="M5026" s="11" t="s">
        <v>17</v>
      </c>
      <c r="N5026" s="11">
        <f t="shared" si="546"/>
        <v>0</v>
      </c>
      <c r="O5026" s="11">
        <f t="shared" si="547"/>
        <v>1</v>
      </c>
      <c r="P5026" s="11">
        <f t="shared" si="548"/>
        <v>0</v>
      </c>
      <c r="Q5026" s="11">
        <f t="shared" si="549"/>
        <v>0</v>
      </c>
      <c r="R5026" s="11">
        <f t="shared" si="550"/>
        <v>0</v>
      </c>
      <c r="S5026" s="11">
        <f t="shared" si="551"/>
        <v>0</v>
      </c>
      <c r="T5026" s="9">
        <f t="shared" si="552"/>
        <v>0</v>
      </c>
    </row>
    <row r="5027" spans="1:20" ht="15" customHeight="1" x14ac:dyDescent="0.75">
      <c r="A5027" s="10">
        <v>0</v>
      </c>
      <c r="B5027" s="11">
        <v>26700</v>
      </c>
      <c r="C5027" s="11">
        <v>144243</v>
      </c>
      <c r="D5027" s="11">
        <v>176096</v>
      </c>
      <c r="E5027" s="11">
        <v>1</v>
      </c>
      <c r="F5027" s="11">
        <v>0</v>
      </c>
      <c r="G5027" s="11">
        <v>0</v>
      </c>
      <c r="H5027" s="11">
        <v>194.67979611999999</v>
      </c>
      <c r="I5027" s="11">
        <v>0</v>
      </c>
      <c r="J5027" s="11">
        <v>34</v>
      </c>
      <c r="K5027" s="11">
        <v>40.479243578999998</v>
      </c>
      <c r="L5027" s="11" t="s">
        <v>20</v>
      </c>
      <c r="M5027" s="11" t="s">
        <v>14</v>
      </c>
      <c r="N5027" s="11">
        <f t="shared" si="546"/>
        <v>0</v>
      </c>
      <c r="O5027" s="11">
        <f t="shared" si="547"/>
        <v>0</v>
      </c>
      <c r="P5027" s="11">
        <f t="shared" si="548"/>
        <v>1</v>
      </c>
      <c r="Q5027" s="11">
        <f t="shared" si="549"/>
        <v>0</v>
      </c>
      <c r="R5027" s="11">
        <f t="shared" si="550"/>
        <v>0</v>
      </c>
      <c r="S5027" s="11">
        <f t="shared" si="551"/>
        <v>0</v>
      </c>
      <c r="T5027" s="9">
        <f t="shared" si="552"/>
        <v>0</v>
      </c>
    </row>
    <row r="5028" spans="1:20" ht="15" customHeight="1" x14ac:dyDescent="0.75">
      <c r="A5028" s="10">
        <v>0</v>
      </c>
      <c r="B5028" s="11">
        <v>26700</v>
      </c>
      <c r="C5028" s="11">
        <v>73468</v>
      </c>
      <c r="D5028" s="11">
        <v>108774</v>
      </c>
      <c r="E5028" s="11">
        <v>11</v>
      </c>
      <c r="F5028" s="11">
        <v>0</v>
      </c>
      <c r="G5028" s="11">
        <v>0</v>
      </c>
      <c r="H5028" s="11">
        <v>290.08059139</v>
      </c>
      <c r="I5028" s="11">
        <v>1</v>
      </c>
      <c r="J5028" s="11">
        <v>32</v>
      </c>
      <c r="K5028" s="11">
        <v>39.042204499</v>
      </c>
      <c r="L5028" s="11" t="s">
        <v>20</v>
      </c>
      <c r="M5028" s="11" t="s">
        <v>18</v>
      </c>
      <c r="N5028" s="11">
        <f t="shared" si="546"/>
        <v>0</v>
      </c>
      <c r="O5028" s="11">
        <f t="shared" si="547"/>
        <v>0</v>
      </c>
      <c r="P5028" s="11">
        <f t="shared" si="548"/>
        <v>0</v>
      </c>
      <c r="Q5028" s="11">
        <f t="shared" si="549"/>
        <v>0</v>
      </c>
      <c r="R5028" s="11">
        <f t="shared" si="550"/>
        <v>0</v>
      </c>
      <c r="S5028" s="11">
        <f t="shared" si="551"/>
        <v>1</v>
      </c>
      <c r="T5028" s="9">
        <f t="shared" si="552"/>
        <v>0</v>
      </c>
    </row>
    <row r="5029" spans="1:20" ht="15" customHeight="1" x14ac:dyDescent="0.75">
      <c r="A5029" s="10">
        <v>0</v>
      </c>
      <c r="B5029" s="11">
        <v>26700</v>
      </c>
      <c r="C5029" s="11"/>
      <c r="D5029" s="11">
        <v>120179</v>
      </c>
      <c r="E5029" s="11">
        <v>8</v>
      </c>
      <c r="F5029" s="11">
        <v>0</v>
      </c>
      <c r="G5029" s="11">
        <v>0</v>
      </c>
      <c r="H5029" s="11">
        <v>162.12582</v>
      </c>
      <c r="I5029" s="11">
        <v>0</v>
      </c>
      <c r="J5029" s="11">
        <v>27</v>
      </c>
      <c r="K5029" s="11">
        <v>35.095519930999998</v>
      </c>
      <c r="L5029" s="11" t="s">
        <v>20</v>
      </c>
      <c r="M5029" s="11" t="s">
        <v>17</v>
      </c>
      <c r="N5029" s="11">
        <f t="shared" si="546"/>
        <v>0</v>
      </c>
      <c r="O5029" s="11">
        <f t="shared" si="547"/>
        <v>1</v>
      </c>
      <c r="P5029" s="11">
        <f t="shared" si="548"/>
        <v>0</v>
      </c>
      <c r="Q5029" s="11">
        <f t="shared" si="549"/>
        <v>0</v>
      </c>
      <c r="R5029" s="11">
        <f t="shared" si="550"/>
        <v>0</v>
      </c>
      <c r="S5029" s="11">
        <f t="shared" si="551"/>
        <v>0</v>
      </c>
      <c r="T5029" s="9">
        <f t="shared" si="552"/>
        <v>0</v>
      </c>
    </row>
    <row r="5030" spans="1:20" ht="15" customHeight="1" x14ac:dyDescent="0.75">
      <c r="A5030" s="10">
        <v>0</v>
      </c>
      <c r="B5030" s="11">
        <v>26700</v>
      </c>
      <c r="C5030" s="11">
        <v>81968</v>
      </c>
      <c r="D5030" s="11">
        <v>114647</v>
      </c>
      <c r="E5030" s="11">
        <v>10</v>
      </c>
      <c r="F5030" s="11">
        <v>0</v>
      </c>
      <c r="G5030" s="11">
        <v>1</v>
      </c>
      <c r="H5030" s="11">
        <v>126.70731968</v>
      </c>
      <c r="I5030" s="11">
        <v>0</v>
      </c>
      <c r="J5030" s="11">
        <v>19</v>
      </c>
      <c r="K5030" s="11">
        <v>27.056726972</v>
      </c>
      <c r="L5030" s="11" t="s">
        <v>20</v>
      </c>
      <c r="M5030" s="11" t="s">
        <v>18</v>
      </c>
      <c r="N5030" s="11">
        <f t="shared" si="546"/>
        <v>0</v>
      </c>
      <c r="O5030" s="11">
        <f t="shared" si="547"/>
        <v>0</v>
      </c>
      <c r="P5030" s="11">
        <f t="shared" si="548"/>
        <v>0</v>
      </c>
      <c r="Q5030" s="11">
        <f t="shared" si="549"/>
        <v>0</v>
      </c>
      <c r="R5030" s="11">
        <f t="shared" si="550"/>
        <v>0</v>
      </c>
      <c r="S5030" s="11">
        <f t="shared" si="551"/>
        <v>1</v>
      </c>
      <c r="T5030" s="9">
        <f t="shared" si="552"/>
        <v>0</v>
      </c>
    </row>
    <row r="5031" spans="1:20" ht="15" customHeight="1" x14ac:dyDescent="0.75">
      <c r="A5031" s="10">
        <v>0</v>
      </c>
      <c r="B5031" s="11">
        <v>26700</v>
      </c>
      <c r="C5031" s="11">
        <v>23361</v>
      </c>
      <c r="D5031" s="11">
        <v>55483</v>
      </c>
      <c r="E5031" s="11">
        <v>36</v>
      </c>
      <c r="F5031" s="11">
        <v>0</v>
      </c>
      <c r="G5031" s="11">
        <v>0</v>
      </c>
      <c r="H5031" s="11">
        <v>280.80760567999999</v>
      </c>
      <c r="I5031" s="11">
        <v>1</v>
      </c>
      <c r="J5031" s="11">
        <v>23</v>
      </c>
      <c r="K5031" s="11">
        <v>39.891654291999998</v>
      </c>
      <c r="L5031" s="11" t="s">
        <v>20</v>
      </c>
      <c r="M5031" s="11" t="s">
        <v>14</v>
      </c>
      <c r="N5031" s="11">
        <f t="shared" si="546"/>
        <v>0</v>
      </c>
      <c r="O5031" s="11">
        <f t="shared" si="547"/>
        <v>0</v>
      </c>
      <c r="P5031" s="11">
        <f t="shared" si="548"/>
        <v>1</v>
      </c>
      <c r="Q5031" s="11">
        <f t="shared" si="549"/>
        <v>0</v>
      </c>
      <c r="R5031" s="11">
        <f t="shared" si="550"/>
        <v>0</v>
      </c>
      <c r="S5031" s="11">
        <f t="shared" si="551"/>
        <v>0</v>
      </c>
      <c r="T5031" s="9">
        <f t="shared" si="552"/>
        <v>0</v>
      </c>
    </row>
    <row r="5032" spans="1:20" ht="15" customHeight="1" x14ac:dyDescent="0.75">
      <c r="A5032" s="10">
        <v>0</v>
      </c>
      <c r="B5032" s="11">
        <v>26700</v>
      </c>
      <c r="C5032" s="11">
        <v>186185</v>
      </c>
      <c r="D5032" s="11">
        <v>233480</v>
      </c>
      <c r="E5032" s="11">
        <v>0</v>
      </c>
      <c r="F5032" s="11">
        <v>0</v>
      </c>
      <c r="G5032" s="11">
        <v>0</v>
      </c>
      <c r="H5032" s="11">
        <v>290.57883701999998</v>
      </c>
      <c r="I5032" s="11">
        <v>1</v>
      </c>
      <c r="J5032" s="11">
        <v>32</v>
      </c>
      <c r="K5032" s="11">
        <v>41.741201044999997</v>
      </c>
      <c r="L5032" s="11" t="s">
        <v>20</v>
      </c>
      <c r="M5032" s="11" t="s">
        <v>18</v>
      </c>
      <c r="N5032" s="11">
        <f t="shared" si="546"/>
        <v>0</v>
      </c>
      <c r="O5032" s="11">
        <f t="shared" si="547"/>
        <v>0</v>
      </c>
      <c r="P5032" s="11">
        <f t="shared" si="548"/>
        <v>0</v>
      </c>
      <c r="Q5032" s="11">
        <f t="shared" si="549"/>
        <v>0</v>
      </c>
      <c r="R5032" s="11">
        <f t="shared" si="550"/>
        <v>0</v>
      </c>
      <c r="S5032" s="11">
        <f t="shared" si="551"/>
        <v>1</v>
      </c>
      <c r="T5032" s="9">
        <f t="shared" si="552"/>
        <v>0</v>
      </c>
    </row>
    <row r="5033" spans="1:20" ht="15" customHeight="1" x14ac:dyDescent="0.75">
      <c r="A5033" s="10">
        <v>0</v>
      </c>
      <c r="B5033" s="11">
        <v>26700</v>
      </c>
      <c r="C5033" s="11">
        <v>129559</v>
      </c>
      <c r="D5033" s="11">
        <v>170042</v>
      </c>
      <c r="E5033" s="11">
        <v>1</v>
      </c>
      <c r="F5033" s="11">
        <v>0</v>
      </c>
      <c r="G5033" s="11">
        <v>0</v>
      </c>
      <c r="H5033" s="11">
        <v>232.64617336000001</v>
      </c>
      <c r="I5033" s="11">
        <v>1</v>
      </c>
      <c r="J5033" s="11">
        <v>24</v>
      </c>
      <c r="K5033" s="11">
        <v>34.117532893000003</v>
      </c>
      <c r="L5033" s="11" t="s">
        <v>20</v>
      </c>
      <c r="M5033" s="11" t="s">
        <v>17</v>
      </c>
      <c r="N5033" s="11">
        <f t="shared" si="546"/>
        <v>0</v>
      </c>
      <c r="O5033" s="11">
        <f t="shared" si="547"/>
        <v>1</v>
      </c>
      <c r="P5033" s="11">
        <f t="shared" si="548"/>
        <v>0</v>
      </c>
      <c r="Q5033" s="11">
        <f t="shared" si="549"/>
        <v>0</v>
      </c>
      <c r="R5033" s="11">
        <f t="shared" si="550"/>
        <v>0</v>
      </c>
      <c r="S5033" s="11">
        <f t="shared" si="551"/>
        <v>0</v>
      </c>
      <c r="T5033" s="9">
        <f t="shared" si="552"/>
        <v>0</v>
      </c>
    </row>
    <row r="5034" spans="1:20" ht="15" customHeight="1" x14ac:dyDescent="0.75">
      <c r="A5034" s="10">
        <v>0</v>
      </c>
      <c r="B5034" s="11">
        <v>26700</v>
      </c>
      <c r="C5034" s="11">
        <v>18590</v>
      </c>
      <c r="D5034" s="11">
        <v>53462</v>
      </c>
      <c r="E5034" s="11">
        <v>25</v>
      </c>
      <c r="F5034" s="11">
        <v>0</v>
      </c>
      <c r="G5034" s="11">
        <v>0</v>
      </c>
      <c r="H5034" s="11">
        <v>111.99557084</v>
      </c>
      <c r="I5034" s="11">
        <v>1</v>
      </c>
      <c r="J5034" s="11">
        <v>11</v>
      </c>
      <c r="K5034" s="11">
        <v>22.959806769</v>
      </c>
      <c r="L5034" s="11" t="s">
        <v>20</v>
      </c>
      <c r="M5034" s="11" t="s">
        <v>14</v>
      </c>
      <c r="N5034" s="11">
        <f t="shared" si="546"/>
        <v>0</v>
      </c>
      <c r="O5034" s="11">
        <f t="shared" si="547"/>
        <v>0</v>
      </c>
      <c r="P5034" s="11">
        <f t="shared" si="548"/>
        <v>1</v>
      </c>
      <c r="Q5034" s="11">
        <f t="shared" si="549"/>
        <v>0</v>
      </c>
      <c r="R5034" s="11">
        <f t="shared" si="550"/>
        <v>0</v>
      </c>
      <c r="S5034" s="11">
        <f t="shared" si="551"/>
        <v>0</v>
      </c>
      <c r="T5034" s="9">
        <f t="shared" si="552"/>
        <v>0</v>
      </c>
    </row>
    <row r="5035" spans="1:20" ht="15" customHeight="1" x14ac:dyDescent="0.75">
      <c r="A5035" s="10">
        <v>0</v>
      </c>
      <c r="B5035" s="11">
        <v>26800</v>
      </c>
      <c r="C5035" s="11">
        <v>149729</v>
      </c>
      <c r="D5035" s="11">
        <v>183027</v>
      </c>
      <c r="E5035" s="11">
        <v>7</v>
      </c>
      <c r="F5035" s="11">
        <v>0</v>
      </c>
      <c r="G5035" s="11">
        <v>0</v>
      </c>
      <c r="H5035" s="11">
        <v>331.25655711000002</v>
      </c>
      <c r="I5035" s="11">
        <v>0</v>
      </c>
      <c r="J5035" s="11">
        <v>34</v>
      </c>
      <c r="K5035" s="11">
        <v>37.000883221000002</v>
      </c>
      <c r="L5035" s="11" t="s">
        <v>20</v>
      </c>
      <c r="M5035" s="11" t="s">
        <v>18</v>
      </c>
      <c r="N5035" s="11">
        <f t="shared" si="546"/>
        <v>0</v>
      </c>
      <c r="O5035" s="11">
        <f t="shared" si="547"/>
        <v>0</v>
      </c>
      <c r="P5035" s="11">
        <f t="shared" si="548"/>
        <v>0</v>
      </c>
      <c r="Q5035" s="11">
        <f t="shared" si="549"/>
        <v>0</v>
      </c>
      <c r="R5035" s="11">
        <f t="shared" si="550"/>
        <v>0</v>
      </c>
      <c r="S5035" s="11">
        <f t="shared" si="551"/>
        <v>1</v>
      </c>
      <c r="T5035" s="9">
        <f t="shared" si="552"/>
        <v>0</v>
      </c>
    </row>
    <row r="5036" spans="1:20" ht="15" customHeight="1" x14ac:dyDescent="0.75">
      <c r="A5036" s="10">
        <v>0</v>
      </c>
      <c r="B5036" s="11">
        <v>26800</v>
      </c>
      <c r="C5036" s="11">
        <v>133594</v>
      </c>
      <c r="D5036" s="11">
        <v>173255</v>
      </c>
      <c r="E5036" s="11">
        <v>8</v>
      </c>
      <c r="F5036" s="11">
        <v>0</v>
      </c>
      <c r="G5036" s="11">
        <v>0</v>
      </c>
      <c r="H5036" s="11">
        <v>215.96832800000001</v>
      </c>
      <c r="I5036" s="11">
        <v>1</v>
      </c>
      <c r="J5036" s="11">
        <v>19</v>
      </c>
      <c r="K5036" s="11">
        <v>36.946997492999998</v>
      </c>
      <c r="L5036" s="11" t="s">
        <v>20</v>
      </c>
      <c r="M5036" s="11" t="s">
        <v>14</v>
      </c>
      <c r="N5036" s="11">
        <f t="shared" si="546"/>
        <v>0</v>
      </c>
      <c r="O5036" s="11">
        <f t="shared" si="547"/>
        <v>0</v>
      </c>
      <c r="P5036" s="11">
        <f t="shared" si="548"/>
        <v>1</v>
      </c>
      <c r="Q5036" s="11">
        <f t="shared" si="549"/>
        <v>0</v>
      </c>
      <c r="R5036" s="11">
        <f t="shared" si="550"/>
        <v>0</v>
      </c>
      <c r="S5036" s="11">
        <f t="shared" si="551"/>
        <v>0</v>
      </c>
      <c r="T5036" s="9">
        <f t="shared" si="552"/>
        <v>0</v>
      </c>
    </row>
    <row r="5037" spans="1:20" ht="15" customHeight="1" x14ac:dyDescent="0.75">
      <c r="A5037" s="10">
        <v>0</v>
      </c>
      <c r="B5037" s="11">
        <v>26800</v>
      </c>
      <c r="C5037" s="11">
        <v>145772</v>
      </c>
      <c r="D5037" s="11">
        <v>193135</v>
      </c>
      <c r="E5037" s="11">
        <v>12</v>
      </c>
      <c r="F5037" s="11">
        <v>0</v>
      </c>
      <c r="G5037" s="11">
        <v>0</v>
      </c>
      <c r="H5037" s="11">
        <v>147.93879534999999</v>
      </c>
      <c r="I5037" s="11">
        <v>0</v>
      </c>
      <c r="J5037" s="11">
        <v>36</v>
      </c>
      <c r="K5037" s="11">
        <v>40.904321037999999</v>
      </c>
      <c r="L5037" s="11" t="s">
        <v>20</v>
      </c>
      <c r="M5037" s="11" t="s">
        <v>18</v>
      </c>
      <c r="N5037" s="11">
        <f t="shared" si="546"/>
        <v>0</v>
      </c>
      <c r="O5037" s="11">
        <f t="shared" si="547"/>
        <v>0</v>
      </c>
      <c r="P5037" s="11">
        <f t="shared" si="548"/>
        <v>0</v>
      </c>
      <c r="Q5037" s="11">
        <f t="shared" si="549"/>
        <v>0</v>
      </c>
      <c r="R5037" s="11">
        <f t="shared" si="550"/>
        <v>0</v>
      </c>
      <c r="S5037" s="11">
        <f t="shared" si="551"/>
        <v>1</v>
      </c>
      <c r="T5037" s="9">
        <f t="shared" si="552"/>
        <v>0</v>
      </c>
    </row>
    <row r="5038" spans="1:20" ht="15" customHeight="1" x14ac:dyDescent="0.75">
      <c r="A5038" s="10">
        <v>0</v>
      </c>
      <c r="B5038" s="11">
        <v>26800</v>
      </c>
      <c r="C5038" s="11">
        <v>96895</v>
      </c>
      <c r="D5038" s="11">
        <v>144482</v>
      </c>
      <c r="E5038" s="11">
        <v>23</v>
      </c>
      <c r="F5038" s="11">
        <v>0</v>
      </c>
      <c r="G5038" s="11">
        <v>0</v>
      </c>
      <c r="H5038" s="11">
        <v>201.96787517000001</v>
      </c>
      <c r="I5038" s="11">
        <v>0</v>
      </c>
      <c r="J5038" s="11">
        <v>13</v>
      </c>
      <c r="K5038" s="11">
        <v>40.162160653000001</v>
      </c>
      <c r="L5038" s="11" t="s">
        <v>20</v>
      </c>
      <c r="M5038" s="11" t="s">
        <v>17</v>
      </c>
      <c r="N5038" s="11">
        <f t="shared" si="546"/>
        <v>0</v>
      </c>
      <c r="O5038" s="11">
        <f t="shared" si="547"/>
        <v>1</v>
      </c>
      <c r="P5038" s="11">
        <f t="shared" si="548"/>
        <v>0</v>
      </c>
      <c r="Q5038" s="11">
        <f t="shared" si="549"/>
        <v>0</v>
      </c>
      <c r="R5038" s="11">
        <f t="shared" si="550"/>
        <v>0</v>
      </c>
      <c r="S5038" s="11">
        <f t="shared" si="551"/>
        <v>0</v>
      </c>
      <c r="T5038" s="9">
        <f t="shared" si="552"/>
        <v>0</v>
      </c>
    </row>
    <row r="5039" spans="1:20" ht="15" customHeight="1" x14ac:dyDescent="0.75">
      <c r="A5039" s="10">
        <v>0</v>
      </c>
      <c r="B5039" s="11">
        <v>26800</v>
      </c>
      <c r="C5039" s="11">
        <v>148471</v>
      </c>
      <c r="D5039" s="11">
        <v>183284</v>
      </c>
      <c r="E5039" s="11">
        <v>4</v>
      </c>
      <c r="F5039" s="11">
        <v>0</v>
      </c>
      <c r="G5039" s="11">
        <v>0</v>
      </c>
      <c r="H5039" s="11">
        <v>323.26238295000002</v>
      </c>
      <c r="I5039" s="11">
        <v>0</v>
      </c>
      <c r="J5039" s="11">
        <v>35</v>
      </c>
      <c r="K5039" s="11">
        <v>37.272271308000001</v>
      </c>
      <c r="L5039" s="11" t="s">
        <v>20</v>
      </c>
      <c r="M5039" s="11" t="s">
        <v>18</v>
      </c>
      <c r="N5039" s="11">
        <f t="shared" si="546"/>
        <v>0</v>
      </c>
      <c r="O5039" s="11">
        <f t="shared" si="547"/>
        <v>0</v>
      </c>
      <c r="P5039" s="11">
        <f t="shared" si="548"/>
        <v>0</v>
      </c>
      <c r="Q5039" s="11">
        <f t="shared" si="549"/>
        <v>0</v>
      </c>
      <c r="R5039" s="11">
        <f t="shared" si="550"/>
        <v>0</v>
      </c>
      <c r="S5039" s="11">
        <f t="shared" si="551"/>
        <v>1</v>
      </c>
      <c r="T5039" s="9">
        <f t="shared" si="552"/>
        <v>0</v>
      </c>
    </row>
    <row r="5040" spans="1:20" ht="15" customHeight="1" x14ac:dyDescent="0.75">
      <c r="A5040" s="10">
        <v>0</v>
      </c>
      <c r="B5040" s="11">
        <v>26800</v>
      </c>
      <c r="C5040" s="11">
        <v>139309</v>
      </c>
      <c r="D5040" s="11">
        <v>166621</v>
      </c>
      <c r="E5040" s="11">
        <v>5</v>
      </c>
      <c r="F5040" s="11">
        <v>0</v>
      </c>
      <c r="G5040" s="11">
        <v>0</v>
      </c>
      <c r="H5040" s="11">
        <v>217.21148262</v>
      </c>
      <c r="I5040" s="11">
        <v>0</v>
      </c>
      <c r="J5040" s="11">
        <v>20</v>
      </c>
      <c r="K5040" s="11">
        <v>35.185857059999996</v>
      </c>
      <c r="L5040" s="11" t="s">
        <v>20</v>
      </c>
      <c r="M5040" s="11" t="s">
        <v>14</v>
      </c>
      <c r="N5040" s="11">
        <f t="shared" si="546"/>
        <v>0</v>
      </c>
      <c r="O5040" s="11">
        <f t="shared" si="547"/>
        <v>0</v>
      </c>
      <c r="P5040" s="11">
        <f t="shared" si="548"/>
        <v>1</v>
      </c>
      <c r="Q5040" s="11">
        <f t="shared" si="549"/>
        <v>0</v>
      </c>
      <c r="R5040" s="11">
        <f t="shared" si="550"/>
        <v>0</v>
      </c>
      <c r="S5040" s="11">
        <f t="shared" si="551"/>
        <v>0</v>
      </c>
      <c r="T5040" s="9">
        <f t="shared" si="552"/>
        <v>0</v>
      </c>
    </row>
    <row r="5041" spans="1:20" ht="15" customHeight="1" x14ac:dyDescent="0.75">
      <c r="A5041" s="10">
        <v>1</v>
      </c>
      <c r="B5041" s="11">
        <v>26800</v>
      </c>
      <c r="C5041" s="11">
        <v>89146</v>
      </c>
      <c r="D5041" s="11">
        <v>128923</v>
      </c>
      <c r="E5041" s="11">
        <v>7</v>
      </c>
      <c r="F5041" s="11">
        <v>2</v>
      </c>
      <c r="G5041" s="11">
        <v>1</v>
      </c>
      <c r="H5041" s="11">
        <v>114.46195526</v>
      </c>
      <c r="I5041" s="11">
        <v>7</v>
      </c>
      <c r="J5041" s="11">
        <v>16</v>
      </c>
      <c r="K5041" s="11">
        <v>2.8302971697000001</v>
      </c>
      <c r="L5041" s="11" t="s">
        <v>20</v>
      </c>
      <c r="M5041" s="11" t="s">
        <v>17</v>
      </c>
      <c r="N5041" s="11">
        <f t="shared" si="546"/>
        <v>0</v>
      </c>
      <c r="O5041" s="11">
        <f t="shared" si="547"/>
        <v>1</v>
      </c>
      <c r="P5041" s="11">
        <f t="shared" si="548"/>
        <v>0</v>
      </c>
      <c r="Q5041" s="11">
        <f t="shared" si="549"/>
        <v>0</v>
      </c>
      <c r="R5041" s="11">
        <f t="shared" si="550"/>
        <v>0</v>
      </c>
      <c r="S5041" s="11">
        <f t="shared" si="551"/>
        <v>0</v>
      </c>
      <c r="T5041" s="9">
        <f t="shared" si="552"/>
        <v>0</v>
      </c>
    </row>
    <row r="5042" spans="1:20" ht="15" customHeight="1" x14ac:dyDescent="0.75">
      <c r="A5042" s="10">
        <v>0</v>
      </c>
      <c r="B5042" s="11">
        <v>26800</v>
      </c>
      <c r="C5042" s="11">
        <v>124199</v>
      </c>
      <c r="D5042" s="11">
        <v>166404</v>
      </c>
      <c r="E5042" s="11">
        <v>1</v>
      </c>
      <c r="F5042" s="11">
        <v>0</v>
      </c>
      <c r="G5042" s="11">
        <v>0</v>
      </c>
      <c r="H5042" s="11">
        <v>243.94209953999999</v>
      </c>
      <c r="I5042" s="11">
        <v>2</v>
      </c>
      <c r="J5042" s="11">
        <v>23</v>
      </c>
      <c r="K5042" s="11">
        <v>34.509656884000002</v>
      </c>
      <c r="L5042" s="11" t="s">
        <v>20</v>
      </c>
      <c r="M5042" s="11" t="s">
        <v>17</v>
      </c>
      <c r="N5042" s="11">
        <f t="shared" si="546"/>
        <v>0</v>
      </c>
      <c r="O5042" s="11">
        <f t="shared" si="547"/>
        <v>1</v>
      </c>
      <c r="P5042" s="11">
        <f t="shared" si="548"/>
        <v>0</v>
      </c>
      <c r="Q5042" s="11">
        <f t="shared" si="549"/>
        <v>0</v>
      </c>
      <c r="R5042" s="11">
        <f t="shared" si="550"/>
        <v>0</v>
      </c>
      <c r="S5042" s="11">
        <f t="shared" si="551"/>
        <v>0</v>
      </c>
      <c r="T5042" s="9">
        <f t="shared" si="552"/>
        <v>0</v>
      </c>
    </row>
    <row r="5043" spans="1:20" ht="15" customHeight="1" x14ac:dyDescent="0.75">
      <c r="A5043" s="10">
        <v>0</v>
      </c>
      <c r="B5043" s="11">
        <v>26800</v>
      </c>
      <c r="C5043" s="11">
        <v>46236</v>
      </c>
      <c r="D5043" s="11">
        <v>62711</v>
      </c>
      <c r="E5043" s="11">
        <v>17</v>
      </c>
      <c r="F5043" s="11">
        <v>0</v>
      </c>
      <c r="G5043" s="11">
        <v>0</v>
      </c>
      <c r="H5043" s="11">
        <v>175.07505803999999</v>
      </c>
      <c r="I5043" s="11">
        <v>1</v>
      </c>
      <c r="J5043" s="11">
        <v>22</v>
      </c>
      <c r="K5043" s="11">
        <v>33.059933637999997</v>
      </c>
      <c r="L5043" s="11" t="s">
        <v>20</v>
      </c>
      <c r="M5043" s="11" t="s">
        <v>15</v>
      </c>
      <c r="N5043" s="11">
        <f t="shared" si="546"/>
        <v>0</v>
      </c>
      <c r="O5043" s="11">
        <f t="shared" si="547"/>
        <v>0</v>
      </c>
      <c r="P5043" s="11">
        <f t="shared" si="548"/>
        <v>0</v>
      </c>
      <c r="Q5043" s="11">
        <f t="shared" si="549"/>
        <v>1</v>
      </c>
      <c r="R5043" s="11">
        <f t="shared" si="550"/>
        <v>0</v>
      </c>
      <c r="S5043" s="11">
        <f t="shared" si="551"/>
        <v>0</v>
      </c>
      <c r="T5043" s="9">
        <f t="shared" si="552"/>
        <v>0</v>
      </c>
    </row>
    <row r="5044" spans="1:20" ht="15" customHeight="1" x14ac:dyDescent="0.75">
      <c r="A5044" s="10">
        <v>0</v>
      </c>
      <c r="B5044" s="11">
        <v>26800</v>
      </c>
      <c r="C5044" s="11">
        <v>35485</v>
      </c>
      <c r="D5044" s="11">
        <v>74949</v>
      </c>
      <c r="E5044" s="11">
        <v>14</v>
      </c>
      <c r="F5044" s="11">
        <v>0</v>
      </c>
      <c r="G5044" s="11">
        <v>0</v>
      </c>
      <c r="H5044" s="11">
        <v>84.766624812000003</v>
      </c>
      <c r="I5044" s="11">
        <v>5</v>
      </c>
      <c r="J5044" s="11">
        <v>15</v>
      </c>
      <c r="K5044" s="11">
        <v>36.191458547000003</v>
      </c>
      <c r="L5044" s="11" t="s">
        <v>20</v>
      </c>
      <c r="M5044" s="11" t="s">
        <v>17</v>
      </c>
      <c r="N5044" s="11">
        <f t="shared" si="546"/>
        <v>0</v>
      </c>
      <c r="O5044" s="11">
        <f t="shared" si="547"/>
        <v>1</v>
      </c>
      <c r="P5044" s="11">
        <f t="shared" si="548"/>
        <v>0</v>
      </c>
      <c r="Q5044" s="11">
        <f t="shared" si="549"/>
        <v>0</v>
      </c>
      <c r="R5044" s="11">
        <f t="shared" si="550"/>
        <v>0</v>
      </c>
      <c r="S5044" s="11">
        <f t="shared" si="551"/>
        <v>0</v>
      </c>
      <c r="T5044" s="9">
        <f t="shared" si="552"/>
        <v>0</v>
      </c>
    </row>
    <row r="5045" spans="1:20" ht="15" customHeight="1" x14ac:dyDescent="0.75">
      <c r="A5045" s="10">
        <v>0</v>
      </c>
      <c r="B5045" s="11">
        <v>26800</v>
      </c>
      <c r="C5045" s="11">
        <v>145745</v>
      </c>
      <c r="D5045" s="11">
        <v>211400</v>
      </c>
      <c r="E5045" s="11">
        <v>6</v>
      </c>
      <c r="F5045" s="11">
        <v>0</v>
      </c>
      <c r="G5045" s="11">
        <v>0</v>
      </c>
      <c r="H5045" s="11">
        <v>184.71163469000001</v>
      </c>
      <c r="I5045" s="11">
        <v>1</v>
      </c>
      <c r="J5045" s="11">
        <v>27</v>
      </c>
      <c r="K5045" s="11">
        <v>39.848391231999997</v>
      </c>
      <c r="L5045" s="11" t="s">
        <v>13</v>
      </c>
      <c r="M5045" s="11" t="s">
        <v>18</v>
      </c>
      <c r="N5045" s="11">
        <f t="shared" si="546"/>
        <v>1</v>
      </c>
      <c r="O5045" s="11">
        <f t="shared" si="547"/>
        <v>0</v>
      </c>
      <c r="P5045" s="11">
        <f t="shared" si="548"/>
        <v>0</v>
      </c>
      <c r="Q5045" s="11">
        <f t="shared" si="549"/>
        <v>0</v>
      </c>
      <c r="R5045" s="11">
        <f t="shared" si="550"/>
        <v>0</v>
      </c>
      <c r="S5045" s="11">
        <f t="shared" si="551"/>
        <v>1</v>
      </c>
      <c r="T5045" s="9">
        <f t="shared" si="552"/>
        <v>184.71163469000001</v>
      </c>
    </row>
    <row r="5046" spans="1:20" ht="15" customHeight="1" x14ac:dyDescent="0.75">
      <c r="A5046" s="10">
        <v>0</v>
      </c>
      <c r="B5046" s="11">
        <v>26800</v>
      </c>
      <c r="C5046" s="11">
        <v>213165</v>
      </c>
      <c r="D5046" s="11">
        <v>282068</v>
      </c>
      <c r="E5046" s="11">
        <v>5</v>
      </c>
      <c r="F5046" s="11"/>
      <c r="G5046" s="11">
        <v>4</v>
      </c>
      <c r="H5046" s="11">
        <v>476.72828095</v>
      </c>
      <c r="I5046" s="11"/>
      <c r="J5046" s="11">
        <v>55</v>
      </c>
      <c r="K5046" s="11">
        <v>31.181661193</v>
      </c>
      <c r="L5046" s="11" t="s">
        <v>13</v>
      </c>
      <c r="M5046" s="11" t="s">
        <v>18</v>
      </c>
      <c r="N5046" s="11">
        <f t="shared" si="546"/>
        <v>1</v>
      </c>
      <c r="O5046" s="11">
        <f t="shared" si="547"/>
        <v>0</v>
      </c>
      <c r="P5046" s="11">
        <f t="shared" si="548"/>
        <v>0</v>
      </c>
      <c r="Q5046" s="11">
        <f t="shared" si="549"/>
        <v>0</v>
      </c>
      <c r="R5046" s="11">
        <f t="shared" si="550"/>
        <v>0</v>
      </c>
      <c r="S5046" s="11">
        <f t="shared" si="551"/>
        <v>1</v>
      </c>
      <c r="T5046" s="9">
        <f t="shared" si="552"/>
        <v>476.72828095</v>
      </c>
    </row>
    <row r="5047" spans="1:20" ht="15" customHeight="1" x14ac:dyDescent="0.75">
      <c r="A5047" s="10">
        <v>1</v>
      </c>
      <c r="B5047" s="11">
        <v>26800</v>
      </c>
      <c r="C5047" s="11">
        <v>138216</v>
      </c>
      <c r="D5047" s="11">
        <v>170052</v>
      </c>
      <c r="E5047" s="11">
        <v>10</v>
      </c>
      <c r="F5047" s="11">
        <v>0</v>
      </c>
      <c r="G5047" s="11">
        <v>0</v>
      </c>
      <c r="H5047" s="11">
        <v>199.73871138000001</v>
      </c>
      <c r="I5047" s="11">
        <v>1</v>
      </c>
      <c r="J5047" s="11">
        <v>29</v>
      </c>
      <c r="K5047" s="11">
        <v>76.421478046999994</v>
      </c>
      <c r="L5047" s="11" t="s">
        <v>20</v>
      </c>
      <c r="M5047" s="11" t="s">
        <v>18</v>
      </c>
      <c r="N5047" s="11">
        <f t="shared" si="546"/>
        <v>0</v>
      </c>
      <c r="O5047" s="11">
        <f t="shared" si="547"/>
        <v>0</v>
      </c>
      <c r="P5047" s="11">
        <f t="shared" si="548"/>
        <v>0</v>
      </c>
      <c r="Q5047" s="11">
        <f t="shared" si="549"/>
        <v>0</v>
      </c>
      <c r="R5047" s="11">
        <f t="shared" si="550"/>
        <v>0</v>
      </c>
      <c r="S5047" s="11">
        <f t="shared" si="551"/>
        <v>1</v>
      </c>
      <c r="T5047" s="9">
        <f t="shared" si="552"/>
        <v>0</v>
      </c>
    </row>
    <row r="5048" spans="1:20" ht="15" customHeight="1" x14ac:dyDescent="0.75">
      <c r="A5048" s="10">
        <v>1</v>
      </c>
      <c r="B5048" s="11">
        <v>26800</v>
      </c>
      <c r="C5048" s="11">
        <v>18459</v>
      </c>
      <c r="D5048" s="11">
        <v>53907</v>
      </c>
      <c r="E5048" s="11">
        <v>0</v>
      </c>
      <c r="F5048" s="11">
        <v>0</v>
      </c>
      <c r="G5048" s="11">
        <v>0</v>
      </c>
      <c r="H5048" s="11">
        <v>200.41702708</v>
      </c>
      <c r="I5048" s="11">
        <v>0</v>
      </c>
      <c r="J5048" s="11">
        <v>6</v>
      </c>
      <c r="K5048" s="11">
        <v>71.512110566999993</v>
      </c>
      <c r="L5048" s="11" t="s">
        <v>20</v>
      </c>
      <c r="M5048" s="11" t="s">
        <v>14</v>
      </c>
      <c r="N5048" s="11">
        <f t="shared" si="546"/>
        <v>0</v>
      </c>
      <c r="O5048" s="11">
        <f t="shared" si="547"/>
        <v>0</v>
      </c>
      <c r="P5048" s="11">
        <f t="shared" si="548"/>
        <v>1</v>
      </c>
      <c r="Q5048" s="11">
        <f t="shared" si="549"/>
        <v>0</v>
      </c>
      <c r="R5048" s="11">
        <f t="shared" si="550"/>
        <v>0</v>
      </c>
      <c r="S5048" s="11">
        <f t="shared" si="551"/>
        <v>0</v>
      </c>
      <c r="T5048" s="9">
        <f t="shared" si="552"/>
        <v>0</v>
      </c>
    </row>
    <row r="5049" spans="1:20" ht="15" customHeight="1" x14ac:dyDescent="0.75">
      <c r="A5049" s="10">
        <v>0</v>
      </c>
      <c r="B5049" s="11">
        <v>26900</v>
      </c>
      <c r="C5049" s="11">
        <v>74982</v>
      </c>
      <c r="D5049" s="11">
        <v>126972</v>
      </c>
      <c r="E5049" s="11">
        <v>0</v>
      </c>
      <c r="F5049" s="11">
        <v>0</v>
      </c>
      <c r="G5049" s="11">
        <v>0</v>
      </c>
      <c r="H5049" s="11">
        <v>315.81891123999998</v>
      </c>
      <c r="I5049" s="11">
        <v>0</v>
      </c>
      <c r="J5049" s="11">
        <v>23</v>
      </c>
      <c r="K5049" s="11">
        <v>38.325989849000003</v>
      </c>
      <c r="L5049" s="11" t="s">
        <v>20</v>
      </c>
      <c r="M5049" s="11" t="s">
        <v>15</v>
      </c>
      <c r="N5049" s="11">
        <f t="shared" si="546"/>
        <v>0</v>
      </c>
      <c r="O5049" s="11">
        <f t="shared" si="547"/>
        <v>0</v>
      </c>
      <c r="P5049" s="11">
        <f t="shared" si="548"/>
        <v>0</v>
      </c>
      <c r="Q5049" s="11">
        <f t="shared" si="549"/>
        <v>1</v>
      </c>
      <c r="R5049" s="11">
        <f t="shared" si="550"/>
        <v>0</v>
      </c>
      <c r="S5049" s="11">
        <f t="shared" si="551"/>
        <v>0</v>
      </c>
      <c r="T5049" s="9">
        <f t="shared" si="552"/>
        <v>0</v>
      </c>
    </row>
    <row r="5050" spans="1:20" ht="15" customHeight="1" x14ac:dyDescent="0.75">
      <c r="A5050" s="10">
        <v>0</v>
      </c>
      <c r="B5050" s="11">
        <v>26900</v>
      </c>
      <c r="C5050" s="11"/>
      <c r="D5050" s="11">
        <v>35397</v>
      </c>
      <c r="E5050" s="11">
        <v>7</v>
      </c>
      <c r="F5050" s="11">
        <v>0</v>
      </c>
      <c r="G5050" s="11"/>
      <c r="H5050" s="11">
        <v>85.250840722000007</v>
      </c>
      <c r="I5050" s="11"/>
      <c r="J5050" s="11">
        <v>13</v>
      </c>
      <c r="K5050" s="11">
        <v>20.837255467999999</v>
      </c>
      <c r="L5050" s="11" t="s">
        <v>20</v>
      </c>
      <c r="M5050" s="11" t="s">
        <v>14</v>
      </c>
      <c r="N5050" s="11">
        <f t="shared" si="546"/>
        <v>0</v>
      </c>
      <c r="O5050" s="11">
        <f t="shared" si="547"/>
        <v>0</v>
      </c>
      <c r="P5050" s="11">
        <f t="shared" si="548"/>
        <v>1</v>
      </c>
      <c r="Q5050" s="11">
        <f t="shared" si="549"/>
        <v>0</v>
      </c>
      <c r="R5050" s="11">
        <f t="shared" si="550"/>
        <v>0</v>
      </c>
      <c r="S5050" s="11">
        <f t="shared" si="551"/>
        <v>0</v>
      </c>
      <c r="T5050" s="9">
        <f t="shared" si="552"/>
        <v>0</v>
      </c>
    </row>
    <row r="5051" spans="1:20" ht="15" customHeight="1" x14ac:dyDescent="0.75">
      <c r="A5051" s="10">
        <v>0</v>
      </c>
      <c r="B5051" s="11">
        <v>26900</v>
      </c>
      <c r="C5051" s="11">
        <v>69446</v>
      </c>
      <c r="D5051" s="11">
        <v>104590</v>
      </c>
      <c r="E5051" s="11">
        <v>11</v>
      </c>
      <c r="F5051" s="11">
        <v>0</v>
      </c>
      <c r="G5051" s="11">
        <v>0</v>
      </c>
      <c r="H5051" s="11">
        <v>287.27599242999997</v>
      </c>
      <c r="I5051" s="11">
        <v>1</v>
      </c>
      <c r="J5051" s="11">
        <v>32</v>
      </c>
      <c r="K5051" s="11">
        <v>41.499060427000003</v>
      </c>
      <c r="L5051" s="11" t="s">
        <v>20</v>
      </c>
      <c r="M5051" s="11" t="s">
        <v>18</v>
      </c>
      <c r="N5051" s="11">
        <f t="shared" si="546"/>
        <v>0</v>
      </c>
      <c r="O5051" s="11">
        <f t="shared" si="547"/>
        <v>0</v>
      </c>
      <c r="P5051" s="11">
        <f t="shared" si="548"/>
        <v>0</v>
      </c>
      <c r="Q5051" s="11">
        <f t="shared" si="549"/>
        <v>0</v>
      </c>
      <c r="R5051" s="11">
        <f t="shared" si="550"/>
        <v>0</v>
      </c>
      <c r="S5051" s="11">
        <f t="shared" si="551"/>
        <v>1</v>
      </c>
      <c r="T5051" s="9">
        <f t="shared" si="552"/>
        <v>0</v>
      </c>
    </row>
    <row r="5052" spans="1:20" ht="15" customHeight="1" x14ac:dyDescent="0.75">
      <c r="A5052" s="10">
        <v>0</v>
      </c>
      <c r="B5052" s="11">
        <v>26900</v>
      </c>
      <c r="C5052" s="11">
        <v>57414</v>
      </c>
      <c r="D5052" s="11">
        <v>92916</v>
      </c>
      <c r="E5052" s="11">
        <v>0</v>
      </c>
      <c r="F5052" s="11">
        <v>0</v>
      </c>
      <c r="G5052" s="11">
        <v>0</v>
      </c>
      <c r="H5052" s="11">
        <v>70.281905709</v>
      </c>
      <c r="I5052" s="11">
        <v>0</v>
      </c>
      <c r="J5052" s="11">
        <v>22</v>
      </c>
      <c r="K5052" s="11">
        <v>34.396301780999998</v>
      </c>
      <c r="L5052" s="11" t="s">
        <v>20</v>
      </c>
      <c r="M5052" s="11" t="s">
        <v>15</v>
      </c>
      <c r="N5052" s="11">
        <f t="shared" si="546"/>
        <v>0</v>
      </c>
      <c r="O5052" s="11">
        <f t="shared" si="547"/>
        <v>0</v>
      </c>
      <c r="P5052" s="11">
        <f t="shared" si="548"/>
        <v>0</v>
      </c>
      <c r="Q5052" s="11">
        <f t="shared" si="549"/>
        <v>1</v>
      </c>
      <c r="R5052" s="11">
        <f t="shared" si="550"/>
        <v>0</v>
      </c>
      <c r="S5052" s="11">
        <f t="shared" si="551"/>
        <v>0</v>
      </c>
      <c r="T5052" s="9">
        <f t="shared" si="552"/>
        <v>0</v>
      </c>
    </row>
    <row r="5053" spans="1:20" ht="15" customHeight="1" x14ac:dyDescent="0.75">
      <c r="A5053" s="10">
        <v>0</v>
      </c>
      <c r="B5053" s="11">
        <v>26900</v>
      </c>
      <c r="C5053" s="11">
        <v>115638</v>
      </c>
      <c r="D5053" s="11">
        <v>145440</v>
      </c>
      <c r="E5053" s="11">
        <v>4</v>
      </c>
      <c r="F5053" s="11"/>
      <c r="G5053" s="11"/>
      <c r="H5053" s="11">
        <v>294.70019205</v>
      </c>
      <c r="I5053" s="11">
        <v>2</v>
      </c>
      <c r="J5053" s="11">
        <v>36</v>
      </c>
      <c r="K5053" s="11">
        <v>43.908645333000003</v>
      </c>
      <c r="L5053" s="11" t="s">
        <v>20</v>
      </c>
      <c r="M5053" s="11" t="s">
        <v>15</v>
      </c>
      <c r="N5053" s="11">
        <f t="shared" si="546"/>
        <v>0</v>
      </c>
      <c r="O5053" s="11">
        <f t="shared" si="547"/>
        <v>0</v>
      </c>
      <c r="P5053" s="11">
        <f t="shared" si="548"/>
        <v>0</v>
      </c>
      <c r="Q5053" s="11">
        <f t="shared" si="549"/>
        <v>1</v>
      </c>
      <c r="R5053" s="11">
        <f t="shared" si="550"/>
        <v>0</v>
      </c>
      <c r="S5053" s="11">
        <f t="shared" si="551"/>
        <v>0</v>
      </c>
      <c r="T5053" s="9">
        <f t="shared" si="552"/>
        <v>0</v>
      </c>
    </row>
    <row r="5054" spans="1:20" ht="15" customHeight="1" x14ac:dyDescent="0.75">
      <c r="A5054" s="10">
        <v>1</v>
      </c>
      <c r="B5054" s="11">
        <v>26900</v>
      </c>
      <c r="C5054" s="11">
        <v>69000</v>
      </c>
      <c r="D5054" s="11">
        <v>106500</v>
      </c>
      <c r="E5054" s="11">
        <v>0.6</v>
      </c>
      <c r="F5054" s="11">
        <v>0</v>
      </c>
      <c r="G5054" s="11">
        <v>1</v>
      </c>
      <c r="H5054" s="11">
        <v>115.7</v>
      </c>
      <c r="I5054" s="11">
        <v>2</v>
      </c>
      <c r="J5054" s="11">
        <v>19</v>
      </c>
      <c r="K5054" s="11"/>
      <c r="L5054" s="11" t="s">
        <v>20</v>
      </c>
      <c r="M5054" s="11" t="s">
        <v>16</v>
      </c>
      <c r="N5054" s="11">
        <f t="shared" si="546"/>
        <v>0</v>
      </c>
      <c r="O5054" s="11">
        <f t="shared" si="547"/>
        <v>0</v>
      </c>
      <c r="P5054" s="11">
        <f t="shared" si="548"/>
        <v>0</v>
      </c>
      <c r="Q5054" s="11">
        <f t="shared" si="549"/>
        <v>0</v>
      </c>
      <c r="R5054" s="11">
        <f t="shared" si="550"/>
        <v>1</v>
      </c>
      <c r="S5054" s="11">
        <f t="shared" si="551"/>
        <v>0</v>
      </c>
      <c r="T5054" s="9">
        <f t="shared" si="552"/>
        <v>0</v>
      </c>
    </row>
    <row r="5055" spans="1:20" ht="15" customHeight="1" x14ac:dyDescent="0.75">
      <c r="A5055" s="10">
        <v>0</v>
      </c>
      <c r="B5055" s="11">
        <v>26900</v>
      </c>
      <c r="C5055" s="11">
        <v>67144</v>
      </c>
      <c r="D5055" s="11">
        <v>92923</v>
      </c>
      <c r="E5055" s="11">
        <v>16</v>
      </c>
      <c r="F5055" s="11">
        <v>0</v>
      </c>
      <c r="G5055" s="11">
        <v>0</v>
      </c>
      <c r="H5055" s="11">
        <v>89.112173485</v>
      </c>
      <c r="I5055" s="11">
        <v>1</v>
      </c>
      <c r="J5055" s="11">
        <v>17</v>
      </c>
      <c r="K5055" s="11">
        <v>32.791478032000001</v>
      </c>
      <c r="L5055" s="11" t="s">
        <v>20</v>
      </c>
      <c r="M5055" s="11" t="s">
        <v>14</v>
      </c>
      <c r="N5055" s="11">
        <f t="shared" si="546"/>
        <v>0</v>
      </c>
      <c r="O5055" s="11">
        <f t="shared" si="547"/>
        <v>0</v>
      </c>
      <c r="P5055" s="11">
        <f t="shared" si="548"/>
        <v>1</v>
      </c>
      <c r="Q5055" s="11">
        <f t="shared" si="549"/>
        <v>0</v>
      </c>
      <c r="R5055" s="11">
        <f t="shared" si="550"/>
        <v>0</v>
      </c>
      <c r="S5055" s="11">
        <f t="shared" si="551"/>
        <v>0</v>
      </c>
      <c r="T5055" s="9">
        <f t="shared" si="552"/>
        <v>0</v>
      </c>
    </row>
    <row r="5056" spans="1:20" ht="15" customHeight="1" x14ac:dyDescent="0.75">
      <c r="A5056" s="10">
        <v>0</v>
      </c>
      <c r="B5056" s="11">
        <v>26900</v>
      </c>
      <c r="C5056" s="11">
        <v>47882</v>
      </c>
      <c r="D5056" s="11">
        <v>78854</v>
      </c>
      <c r="E5056" s="11">
        <v>11</v>
      </c>
      <c r="F5056" s="11">
        <v>0</v>
      </c>
      <c r="G5056" s="11">
        <v>0</v>
      </c>
      <c r="H5056" s="11">
        <v>132.34739209</v>
      </c>
      <c r="I5056" s="11">
        <v>0</v>
      </c>
      <c r="J5056" s="11">
        <v>19</v>
      </c>
      <c r="K5056" s="11">
        <v>41.130706684000003</v>
      </c>
      <c r="L5056" s="11" t="s">
        <v>20</v>
      </c>
      <c r="M5056" s="11" t="s">
        <v>14</v>
      </c>
      <c r="N5056" s="11">
        <f t="shared" si="546"/>
        <v>0</v>
      </c>
      <c r="O5056" s="11">
        <f t="shared" si="547"/>
        <v>0</v>
      </c>
      <c r="P5056" s="11">
        <f t="shared" si="548"/>
        <v>1</v>
      </c>
      <c r="Q5056" s="11">
        <f t="shared" si="549"/>
        <v>0</v>
      </c>
      <c r="R5056" s="11">
        <f t="shared" si="550"/>
        <v>0</v>
      </c>
      <c r="S5056" s="11">
        <f t="shared" si="551"/>
        <v>0</v>
      </c>
      <c r="T5056" s="9">
        <f t="shared" si="552"/>
        <v>0</v>
      </c>
    </row>
    <row r="5057" spans="1:20" ht="15" customHeight="1" x14ac:dyDescent="0.75">
      <c r="A5057" s="10">
        <v>0</v>
      </c>
      <c r="B5057" s="11">
        <v>26900</v>
      </c>
      <c r="C5057" s="11">
        <v>98324</v>
      </c>
      <c r="D5057" s="11">
        <v>129210</v>
      </c>
      <c r="E5057" s="11">
        <v>0</v>
      </c>
      <c r="F5057" s="11">
        <v>1</v>
      </c>
      <c r="G5057" s="11">
        <v>0</v>
      </c>
      <c r="H5057" s="11">
        <v>185.20581113</v>
      </c>
      <c r="I5057" s="11">
        <v>3</v>
      </c>
      <c r="J5057" s="11">
        <v>38</v>
      </c>
      <c r="K5057" s="11">
        <v>34.650649125999998</v>
      </c>
      <c r="L5057" s="11" t="s">
        <v>20</v>
      </c>
      <c r="M5057" s="11" t="s">
        <v>18</v>
      </c>
      <c r="N5057" s="11">
        <f t="shared" si="546"/>
        <v>0</v>
      </c>
      <c r="O5057" s="11">
        <f t="shared" si="547"/>
        <v>0</v>
      </c>
      <c r="P5057" s="11">
        <f t="shared" si="548"/>
        <v>0</v>
      </c>
      <c r="Q5057" s="11">
        <f t="shared" si="549"/>
        <v>0</v>
      </c>
      <c r="R5057" s="11">
        <f t="shared" si="550"/>
        <v>0</v>
      </c>
      <c r="S5057" s="11">
        <f t="shared" si="551"/>
        <v>1</v>
      </c>
      <c r="T5057" s="9">
        <f t="shared" si="552"/>
        <v>0</v>
      </c>
    </row>
    <row r="5058" spans="1:20" ht="15" customHeight="1" x14ac:dyDescent="0.75">
      <c r="A5058" s="10">
        <v>0</v>
      </c>
      <c r="B5058" s="11">
        <v>26900</v>
      </c>
      <c r="C5058" s="11">
        <v>54071</v>
      </c>
      <c r="D5058" s="11">
        <v>85557</v>
      </c>
      <c r="E5058" s="11">
        <v>0</v>
      </c>
      <c r="F5058" s="11">
        <v>0</v>
      </c>
      <c r="G5058" s="11">
        <v>2</v>
      </c>
      <c r="H5058" s="11">
        <v>91.209976228000002</v>
      </c>
      <c r="I5058" s="11">
        <v>0</v>
      </c>
      <c r="J5058" s="11">
        <v>22</v>
      </c>
      <c r="K5058" s="11">
        <v>34.597191903000002</v>
      </c>
      <c r="L5058" s="11" t="s">
        <v>20</v>
      </c>
      <c r="M5058" s="11" t="s">
        <v>15</v>
      </c>
      <c r="N5058" s="11">
        <f t="shared" si="546"/>
        <v>0</v>
      </c>
      <c r="O5058" s="11">
        <f t="shared" si="547"/>
        <v>0</v>
      </c>
      <c r="P5058" s="11">
        <f t="shared" si="548"/>
        <v>0</v>
      </c>
      <c r="Q5058" s="11">
        <f t="shared" si="549"/>
        <v>1</v>
      </c>
      <c r="R5058" s="11">
        <f t="shared" si="550"/>
        <v>0</v>
      </c>
      <c r="S5058" s="11">
        <f t="shared" si="551"/>
        <v>0</v>
      </c>
      <c r="T5058" s="9">
        <f t="shared" si="552"/>
        <v>0</v>
      </c>
    </row>
    <row r="5059" spans="1:20" ht="15" customHeight="1" x14ac:dyDescent="0.75">
      <c r="A5059" s="10">
        <v>0</v>
      </c>
      <c r="B5059" s="11">
        <v>26900</v>
      </c>
      <c r="C5059" s="11">
        <v>113724</v>
      </c>
      <c r="D5059" s="11">
        <v>151969</v>
      </c>
      <c r="E5059" s="11">
        <v>4</v>
      </c>
      <c r="F5059" s="11"/>
      <c r="G5059" s="11"/>
      <c r="H5059" s="11">
        <v>294.89276272000001</v>
      </c>
      <c r="I5059" s="11">
        <v>1</v>
      </c>
      <c r="J5059" s="11">
        <v>36</v>
      </c>
      <c r="K5059" s="11">
        <v>42.397248986000001</v>
      </c>
      <c r="L5059" s="11" t="s">
        <v>20</v>
      </c>
      <c r="M5059" s="11" t="s">
        <v>15</v>
      </c>
      <c r="N5059" s="11">
        <f t="shared" ref="N5059:N5122" si="553">IF(L5059="HomeImp",1,0)</f>
        <v>0</v>
      </c>
      <c r="O5059" s="11">
        <f t="shared" ref="O5059:O5122" si="554">IF(M5059="Mgr",1,0)</f>
        <v>0</v>
      </c>
      <c r="P5059" s="11">
        <f t="shared" ref="P5059:P5122" si="555">IF(M5059="Other",1,0)</f>
        <v>0</v>
      </c>
      <c r="Q5059" s="11">
        <f t="shared" ref="Q5059:Q5122" si="556">IF(M5059="Office",1,0)</f>
        <v>1</v>
      </c>
      <c r="R5059" s="11">
        <f t="shared" ref="R5059:R5122" si="557">IF(M5059="Sales",1,0)</f>
        <v>0</v>
      </c>
      <c r="S5059" s="11">
        <f t="shared" ref="S5059:S5122" si="558">IF(M5059="ProfExe",1,0)</f>
        <v>0</v>
      </c>
      <c r="T5059" s="9">
        <f t="shared" ref="T5059:T5122" si="559">H5059*N5059</f>
        <v>0</v>
      </c>
    </row>
    <row r="5060" spans="1:20" ht="15" customHeight="1" x14ac:dyDescent="0.75">
      <c r="A5060" s="10">
        <v>0</v>
      </c>
      <c r="B5060" s="11">
        <v>26900</v>
      </c>
      <c r="C5060" s="11">
        <v>72848</v>
      </c>
      <c r="D5060" s="11">
        <v>101736</v>
      </c>
      <c r="E5060" s="11">
        <v>10</v>
      </c>
      <c r="F5060" s="11">
        <v>0</v>
      </c>
      <c r="G5060" s="11">
        <v>0</v>
      </c>
      <c r="H5060" s="11">
        <v>131.40963429999999</v>
      </c>
      <c r="I5060" s="11">
        <v>0</v>
      </c>
      <c r="J5060" s="11">
        <v>21</v>
      </c>
      <c r="K5060" s="11">
        <v>36.369027461999998</v>
      </c>
      <c r="L5060" s="11" t="s">
        <v>20</v>
      </c>
      <c r="M5060" s="11" t="s">
        <v>15</v>
      </c>
      <c r="N5060" s="11">
        <f t="shared" si="553"/>
        <v>0</v>
      </c>
      <c r="O5060" s="11">
        <f t="shared" si="554"/>
        <v>0</v>
      </c>
      <c r="P5060" s="11">
        <f t="shared" si="555"/>
        <v>0</v>
      </c>
      <c r="Q5060" s="11">
        <f t="shared" si="556"/>
        <v>1</v>
      </c>
      <c r="R5060" s="11">
        <f t="shared" si="557"/>
        <v>0</v>
      </c>
      <c r="S5060" s="11">
        <f t="shared" si="558"/>
        <v>0</v>
      </c>
      <c r="T5060" s="9">
        <f t="shared" si="559"/>
        <v>0</v>
      </c>
    </row>
    <row r="5061" spans="1:20" ht="15" customHeight="1" x14ac:dyDescent="0.75">
      <c r="A5061" s="10">
        <v>0</v>
      </c>
      <c r="B5061" s="11">
        <v>26900</v>
      </c>
      <c r="C5061" s="11">
        <v>45763</v>
      </c>
      <c r="D5061" s="11">
        <v>73797</v>
      </c>
      <c r="E5061" s="11">
        <v>23</v>
      </c>
      <c r="F5061" s="11"/>
      <c r="G5061" s="11">
        <v>0</v>
      </c>
      <c r="H5061" s="11">
        <v>291.59168152000001</v>
      </c>
      <c r="I5061" s="11">
        <v>1</v>
      </c>
      <c r="J5061" s="11">
        <v>29</v>
      </c>
      <c r="K5061" s="11">
        <v>39.370858155000001</v>
      </c>
      <c r="L5061" s="11" t="s">
        <v>20</v>
      </c>
      <c r="M5061" s="11" t="s">
        <v>14</v>
      </c>
      <c r="N5061" s="11">
        <f t="shared" si="553"/>
        <v>0</v>
      </c>
      <c r="O5061" s="11">
        <f t="shared" si="554"/>
        <v>0</v>
      </c>
      <c r="P5061" s="11">
        <f t="shared" si="555"/>
        <v>1</v>
      </c>
      <c r="Q5061" s="11">
        <f t="shared" si="556"/>
        <v>0</v>
      </c>
      <c r="R5061" s="11">
        <f t="shared" si="557"/>
        <v>0</v>
      </c>
      <c r="S5061" s="11">
        <f t="shared" si="558"/>
        <v>0</v>
      </c>
      <c r="T5061" s="9">
        <f t="shared" si="559"/>
        <v>0</v>
      </c>
    </row>
    <row r="5062" spans="1:20" ht="15" customHeight="1" x14ac:dyDescent="0.75">
      <c r="A5062" s="10">
        <v>0</v>
      </c>
      <c r="B5062" s="11">
        <v>26900</v>
      </c>
      <c r="C5062" s="11">
        <v>215692</v>
      </c>
      <c r="D5062" s="11">
        <v>286555</v>
      </c>
      <c r="E5062" s="11">
        <v>8</v>
      </c>
      <c r="F5062" s="11"/>
      <c r="G5062" s="11">
        <v>5</v>
      </c>
      <c r="H5062" s="11">
        <v>468.17812240000001</v>
      </c>
      <c r="I5062" s="11"/>
      <c r="J5062" s="11">
        <v>55</v>
      </c>
      <c r="K5062" s="11">
        <v>30.553005420000002</v>
      </c>
      <c r="L5062" s="11" t="s">
        <v>13</v>
      </c>
      <c r="M5062" s="11" t="s">
        <v>18</v>
      </c>
      <c r="N5062" s="11">
        <f t="shared" si="553"/>
        <v>1</v>
      </c>
      <c r="O5062" s="11">
        <f t="shared" si="554"/>
        <v>0</v>
      </c>
      <c r="P5062" s="11">
        <f t="shared" si="555"/>
        <v>0</v>
      </c>
      <c r="Q5062" s="11">
        <f t="shared" si="556"/>
        <v>0</v>
      </c>
      <c r="R5062" s="11">
        <f t="shared" si="557"/>
        <v>0</v>
      </c>
      <c r="S5062" s="11">
        <f t="shared" si="558"/>
        <v>1</v>
      </c>
      <c r="T5062" s="9">
        <f t="shared" si="559"/>
        <v>468.17812240000001</v>
      </c>
    </row>
    <row r="5063" spans="1:20" ht="15" customHeight="1" x14ac:dyDescent="0.75">
      <c r="A5063" s="10">
        <v>1</v>
      </c>
      <c r="B5063" s="11">
        <v>27000</v>
      </c>
      <c r="C5063" s="11">
        <v>79218</v>
      </c>
      <c r="D5063" s="11">
        <v>115721</v>
      </c>
      <c r="E5063" s="11">
        <v>9</v>
      </c>
      <c r="F5063" s="11">
        <v>0</v>
      </c>
      <c r="G5063" s="11">
        <v>0</v>
      </c>
      <c r="H5063" s="11">
        <v>280.34372009999998</v>
      </c>
      <c r="I5063" s="11">
        <v>0</v>
      </c>
      <c r="J5063" s="11">
        <v>35</v>
      </c>
      <c r="K5063" s="11">
        <v>33.227763076999999</v>
      </c>
      <c r="L5063" s="11" t="s">
        <v>20</v>
      </c>
      <c r="M5063" s="11" t="s">
        <v>14</v>
      </c>
      <c r="N5063" s="11">
        <f t="shared" si="553"/>
        <v>0</v>
      </c>
      <c r="O5063" s="11">
        <f t="shared" si="554"/>
        <v>0</v>
      </c>
      <c r="P5063" s="11">
        <f t="shared" si="555"/>
        <v>1</v>
      </c>
      <c r="Q5063" s="11">
        <f t="shared" si="556"/>
        <v>0</v>
      </c>
      <c r="R5063" s="11">
        <f t="shared" si="557"/>
        <v>0</v>
      </c>
      <c r="S5063" s="11">
        <f t="shared" si="558"/>
        <v>0</v>
      </c>
      <c r="T5063" s="9">
        <f t="shared" si="559"/>
        <v>0</v>
      </c>
    </row>
    <row r="5064" spans="1:20" ht="15" customHeight="1" x14ac:dyDescent="0.75">
      <c r="A5064" s="10">
        <v>0</v>
      </c>
      <c r="B5064" s="11">
        <v>27000</v>
      </c>
      <c r="C5064" s="11">
        <v>77910</v>
      </c>
      <c r="D5064" s="11">
        <v>117590</v>
      </c>
      <c r="E5064" s="11">
        <v>4</v>
      </c>
      <c r="F5064" s="11">
        <v>0</v>
      </c>
      <c r="G5064" s="11">
        <v>0</v>
      </c>
      <c r="H5064" s="11">
        <v>91.874211097</v>
      </c>
      <c r="I5064" s="11">
        <v>2</v>
      </c>
      <c r="J5064" s="11">
        <v>31</v>
      </c>
      <c r="K5064" s="11">
        <v>38.497154977000001</v>
      </c>
      <c r="L5064" s="11" t="s">
        <v>20</v>
      </c>
      <c r="M5064" s="11" t="s">
        <v>14</v>
      </c>
      <c r="N5064" s="11">
        <f t="shared" si="553"/>
        <v>0</v>
      </c>
      <c r="O5064" s="11">
        <f t="shared" si="554"/>
        <v>0</v>
      </c>
      <c r="P5064" s="11">
        <f t="shared" si="555"/>
        <v>1</v>
      </c>
      <c r="Q5064" s="11">
        <f t="shared" si="556"/>
        <v>0</v>
      </c>
      <c r="R5064" s="11">
        <f t="shared" si="557"/>
        <v>0</v>
      </c>
      <c r="S5064" s="11">
        <f t="shared" si="558"/>
        <v>0</v>
      </c>
      <c r="T5064" s="9">
        <f t="shared" si="559"/>
        <v>0</v>
      </c>
    </row>
    <row r="5065" spans="1:20" ht="15" customHeight="1" x14ac:dyDescent="0.75">
      <c r="A5065" s="10">
        <v>0</v>
      </c>
      <c r="B5065" s="11">
        <v>27000</v>
      </c>
      <c r="C5065" s="11">
        <v>50375</v>
      </c>
      <c r="D5065" s="11">
        <v>70656</v>
      </c>
      <c r="E5065" s="11">
        <v>8</v>
      </c>
      <c r="F5065" s="11">
        <v>0</v>
      </c>
      <c r="G5065" s="11">
        <v>0</v>
      </c>
      <c r="H5065" s="11">
        <v>125.71604137</v>
      </c>
      <c r="I5065" s="11">
        <v>1</v>
      </c>
      <c r="J5065" s="11">
        <v>20</v>
      </c>
      <c r="K5065" s="11">
        <v>43.133844895000003</v>
      </c>
      <c r="L5065" s="11" t="s">
        <v>20</v>
      </c>
      <c r="M5065" s="11" t="s">
        <v>14</v>
      </c>
      <c r="N5065" s="11">
        <f t="shared" si="553"/>
        <v>0</v>
      </c>
      <c r="O5065" s="11">
        <f t="shared" si="554"/>
        <v>0</v>
      </c>
      <c r="P5065" s="11">
        <f t="shared" si="555"/>
        <v>1</v>
      </c>
      <c r="Q5065" s="11">
        <f t="shared" si="556"/>
        <v>0</v>
      </c>
      <c r="R5065" s="11">
        <f t="shared" si="557"/>
        <v>0</v>
      </c>
      <c r="S5065" s="11">
        <f t="shared" si="558"/>
        <v>0</v>
      </c>
      <c r="T5065" s="9">
        <f t="shared" si="559"/>
        <v>0</v>
      </c>
    </row>
    <row r="5066" spans="1:20" ht="15" customHeight="1" x14ac:dyDescent="0.75">
      <c r="A5066" s="10">
        <v>0</v>
      </c>
      <c r="B5066" s="11">
        <v>27000</v>
      </c>
      <c r="C5066" s="11">
        <v>13718</v>
      </c>
      <c r="D5066" s="11">
        <v>35684</v>
      </c>
      <c r="E5066" s="11">
        <v>16</v>
      </c>
      <c r="F5066" s="11">
        <v>2</v>
      </c>
      <c r="G5066" s="11">
        <v>0</v>
      </c>
      <c r="H5066" s="11">
        <v>122.29444676999999</v>
      </c>
      <c r="I5066" s="11">
        <v>1</v>
      </c>
      <c r="J5066" s="11">
        <v>18</v>
      </c>
      <c r="K5066" s="11">
        <v>24.355759583000001</v>
      </c>
      <c r="L5066" s="11" t="s">
        <v>20</v>
      </c>
      <c r="M5066" s="11" t="s">
        <v>14</v>
      </c>
      <c r="N5066" s="11">
        <f t="shared" si="553"/>
        <v>0</v>
      </c>
      <c r="O5066" s="11">
        <f t="shared" si="554"/>
        <v>0</v>
      </c>
      <c r="P5066" s="11">
        <f t="shared" si="555"/>
        <v>1</v>
      </c>
      <c r="Q5066" s="11">
        <f t="shared" si="556"/>
        <v>0</v>
      </c>
      <c r="R5066" s="11">
        <f t="shared" si="557"/>
        <v>0</v>
      </c>
      <c r="S5066" s="11">
        <f t="shared" si="558"/>
        <v>0</v>
      </c>
      <c r="T5066" s="9">
        <f t="shared" si="559"/>
        <v>0</v>
      </c>
    </row>
    <row r="5067" spans="1:20" ht="15" customHeight="1" x14ac:dyDescent="0.75">
      <c r="A5067" s="10">
        <v>0</v>
      </c>
      <c r="B5067" s="11">
        <v>27000</v>
      </c>
      <c r="C5067" s="11">
        <v>144901</v>
      </c>
      <c r="D5067" s="11">
        <v>178093</v>
      </c>
      <c r="E5067" s="11">
        <v>7</v>
      </c>
      <c r="F5067" s="11">
        <v>0</v>
      </c>
      <c r="G5067" s="11">
        <v>0</v>
      </c>
      <c r="H5067" s="11">
        <v>331.11397210000001</v>
      </c>
      <c r="I5067" s="11">
        <v>0</v>
      </c>
      <c r="J5067" s="11">
        <v>34</v>
      </c>
      <c r="K5067" s="11">
        <v>40.566551898</v>
      </c>
      <c r="L5067" s="11" t="s">
        <v>20</v>
      </c>
      <c r="M5067" s="11" t="s">
        <v>18</v>
      </c>
      <c r="N5067" s="11">
        <f t="shared" si="553"/>
        <v>0</v>
      </c>
      <c r="O5067" s="11">
        <f t="shared" si="554"/>
        <v>0</v>
      </c>
      <c r="P5067" s="11">
        <f t="shared" si="555"/>
        <v>0</v>
      </c>
      <c r="Q5067" s="11">
        <f t="shared" si="556"/>
        <v>0</v>
      </c>
      <c r="R5067" s="11">
        <f t="shared" si="557"/>
        <v>0</v>
      </c>
      <c r="S5067" s="11">
        <f t="shared" si="558"/>
        <v>1</v>
      </c>
      <c r="T5067" s="9">
        <f t="shared" si="559"/>
        <v>0</v>
      </c>
    </row>
    <row r="5068" spans="1:20" ht="15" customHeight="1" x14ac:dyDescent="0.75">
      <c r="A5068" s="10">
        <v>0</v>
      </c>
      <c r="B5068" s="11">
        <v>27000</v>
      </c>
      <c r="C5068" s="11">
        <v>45482</v>
      </c>
      <c r="D5068" s="11">
        <v>77000</v>
      </c>
      <c r="E5068" s="11">
        <v>0.8</v>
      </c>
      <c r="F5068" s="11">
        <v>0</v>
      </c>
      <c r="G5068" s="11">
        <v>0</v>
      </c>
      <c r="H5068" s="11">
        <v>164.3</v>
      </c>
      <c r="I5068" s="11">
        <v>3</v>
      </c>
      <c r="J5068" s="11">
        <v>19</v>
      </c>
      <c r="K5068" s="11"/>
      <c r="L5068" s="11" t="s">
        <v>20</v>
      </c>
      <c r="M5068" s="11" t="s">
        <v>15</v>
      </c>
      <c r="N5068" s="11">
        <f t="shared" si="553"/>
        <v>0</v>
      </c>
      <c r="O5068" s="11">
        <f t="shared" si="554"/>
        <v>0</v>
      </c>
      <c r="P5068" s="11">
        <f t="shared" si="555"/>
        <v>0</v>
      </c>
      <c r="Q5068" s="11">
        <f t="shared" si="556"/>
        <v>1</v>
      </c>
      <c r="R5068" s="11">
        <f t="shared" si="557"/>
        <v>0</v>
      </c>
      <c r="S5068" s="11">
        <f t="shared" si="558"/>
        <v>0</v>
      </c>
      <c r="T5068" s="9">
        <f t="shared" si="559"/>
        <v>0</v>
      </c>
    </row>
    <row r="5069" spans="1:20" ht="15" customHeight="1" x14ac:dyDescent="0.75">
      <c r="A5069" s="10">
        <v>1</v>
      </c>
      <c r="B5069" s="11">
        <v>27000</v>
      </c>
      <c r="C5069" s="11">
        <v>124000</v>
      </c>
      <c r="D5069" s="11">
        <v>162000</v>
      </c>
      <c r="E5069" s="11">
        <v>0.8</v>
      </c>
      <c r="F5069" s="11">
        <v>0</v>
      </c>
      <c r="G5069" s="11">
        <v>2</v>
      </c>
      <c r="H5069" s="11">
        <v>166.36666667</v>
      </c>
      <c r="I5069" s="11">
        <v>1</v>
      </c>
      <c r="J5069" s="11">
        <v>34</v>
      </c>
      <c r="K5069" s="11"/>
      <c r="L5069" s="11" t="s">
        <v>20</v>
      </c>
      <c r="M5069" s="11" t="s">
        <v>14</v>
      </c>
      <c r="N5069" s="11">
        <f t="shared" si="553"/>
        <v>0</v>
      </c>
      <c r="O5069" s="11">
        <f t="shared" si="554"/>
        <v>0</v>
      </c>
      <c r="P5069" s="11">
        <f t="shared" si="555"/>
        <v>1</v>
      </c>
      <c r="Q5069" s="11">
        <f t="shared" si="556"/>
        <v>0</v>
      </c>
      <c r="R5069" s="11">
        <f t="shared" si="557"/>
        <v>0</v>
      </c>
      <c r="S5069" s="11">
        <f t="shared" si="558"/>
        <v>0</v>
      </c>
      <c r="T5069" s="9">
        <f t="shared" si="559"/>
        <v>0</v>
      </c>
    </row>
    <row r="5070" spans="1:20" ht="15" customHeight="1" x14ac:dyDescent="0.75">
      <c r="A5070" s="10">
        <v>0</v>
      </c>
      <c r="B5070" s="11">
        <v>27000</v>
      </c>
      <c r="C5070" s="11">
        <v>54515</v>
      </c>
      <c r="D5070" s="11">
        <v>82539</v>
      </c>
      <c r="E5070" s="11">
        <v>20</v>
      </c>
      <c r="F5070" s="11">
        <v>0</v>
      </c>
      <c r="G5070" s="11">
        <v>0</v>
      </c>
      <c r="H5070" s="11">
        <v>203.86139890000001</v>
      </c>
      <c r="I5070" s="11">
        <v>0</v>
      </c>
      <c r="J5070" s="11">
        <v>26</v>
      </c>
      <c r="K5070" s="11">
        <v>37.112352280000003</v>
      </c>
      <c r="L5070" s="11" t="s">
        <v>20</v>
      </c>
      <c r="M5070" s="11" t="s">
        <v>14</v>
      </c>
      <c r="N5070" s="11">
        <f t="shared" si="553"/>
        <v>0</v>
      </c>
      <c r="O5070" s="11">
        <f t="shared" si="554"/>
        <v>0</v>
      </c>
      <c r="P5070" s="11">
        <f t="shared" si="555"/>
        <v>1</v>
      </c>
      <c r="Q5070" s="11">
        <f t="shared" si="556"/>
        <v>0</v>
      </c>
      <c r="R5070" s="11">
        <f t="shared" si="557"/>
        <v>0</v>
      </c>
      <c r="S5070" s="11">
        <f t="shared" si="558"/>
        <v>0</v>
      </c>
      <c r="T5070" s="9">
        <f t="shared" si="559"/>
        <v>0</v>
      </c>
    </row>
    <row r="5071" spans="1:20" ht="15" customHeight="1" x14ac:dyDescent="0.75">
      <c r="A5071" s="10">
        <v>0</v>
      </c>
      <c r="B5071" s="11">
        <v>27000</v>
      </c>
      <c r="C5071" s="11">
        <v>45880</v>
      </c>
      <c r="D5071" s="11">
        <v>82425</v>
      </c>
      <c r="E5071" s="11">
        <v>21</v>
      </c>
      <c r="F5071" s="11">
        <v>0</v>
      </c>
      <c r="G5071" s="11">
        <v>0</v>
      </c>
      <c r="H5071" s="11">
        <v>212.64422077</v>
      </c>
      <c r="I5071" s="11">
        <v>0</v>
      </c>
      <c r="J5071" s="11">
        <v>27</v>
      </c>
      <c r="K5071" s="11">
        <v>36.997793604000002</v>
      </c>
      <c r="L5071" s="11" t="s">
        <v>20</v>
      </c>
      <c r="M5071" s="11" t="s">
        <v>14</v>
      </c>
      <c r="N5071" s="11">
        <f t="shared" si="553"/>
        <v>0</v>
      </c>
      <c r="O5071" s="11">
        <f t="shared" si="554"/>
        <v>0</v>
      </c>
      <c r="P5071" s="11">
        <f t="shared" si="555"/>
        <v>1</v>
      </c>
      <c r="Q5071" s="11">
        <f t="shared" si="556"/>
        <v>0</v>
      </c>
      <c r="R5071" s="11">
        <f t="shared" si="557"/>
        <v>0</v>
      </c>
      <c r="S5071" s="11">
        <f t="shared" si="558"/>
        <v>0</v>
      </c>
      <c r="T5071" s="9">
        <f t="shared" si="559"/>
        <v>0</v>
      </c>
    </row>
    <row r="5072" spans="1:20" ht="15" customHeight="1" x14ac:dyDescent="0.75">
      <c r="A5072" s="10">
        <v>0</v>
      </c>
      <c r="B5072" s="11">
        <v>27000</v>
      </c>
      <c r="C5072" s="11">
        <v>54834</v>
      </c>
      <c r="D5072" s="11">
        <v>85391</v>
      </c>
      <c r="E5072" s="11">
        <v>9</v>
      </c>
      <c r="F5072" s="11">
        <v>0</v>
      </c>
      <c r="G5072" s="11">
        <v>1</v>
      </c>
      <c r="H5072" s="11">
        <v>132.57854459000001</v>
      </c>
      <c r="I5072" s="11">
        <v>2</v>
      </c>
      <c r="J5072" s="11">
        <v>30</v>
      </c>
      <c r="K5072" s="11">
        <v>39.305739117000002</v>
      </c>
      <c r="L5072" s="11" t="s">
        <v>20</v>
      </c>
      <c r="M5072" s="11" t="s">
        <v>14</v>
      </c>
      <c r="N5072" s="11">
        <f t="shared" si="553"/>
        <v>0</v>
      </c>
      <c r="O5072" s="11">
        <f t="shared" si="554"/>
        <v>0</v>
      </c>
      <c r="P5072" s="11">
        <f t="shared" si="555"/>
        <v>1</v>
      </c>
      <c r="Q5072" s="11">
        <f t="shared" si="556"/>
        <v>0</v>
      </c>
      <c r="R5072" s="11">
        <f t="shared" si="557"/>
        <v>0</v>
      </c>
      <c r="S5072" s="11">
        <f t="shared" si="558"/>
        <v>0</v>
      </c>
      <c r="T5072" s="9">
        <f t="shared" si="559"/>
        <v>0</v>
      </c>
    </row>
    <row r="5073" spans="1:20" ht="15" customHeight="1" x14ac:dyDescent="0.75">
      <c r="A5073" s="10">
        <v>0</v>
      </c>
      <c r="B5073" s="11">
        <v>27000</v>
      </c>
      <c r="C5073" s="11"/>
      <c r="D5073" s="11">
        <v>38441</v>
      </c>
      <c r="E5073" s="11">
        <v>8</v>
      </c>
      <c r="F5073" s="11">
        <v>1</v>
      </c>
      <c r="G5073" s="11"/>
      <c r="H5073" s="11">
        <v>85.179503347999997</v>
      </c>
      <c r="I5073" s="11"/>
      <c r="J5073" s="11">
        <v>14</v>
      </c>
      <c r="K5073" s="11">
        <v>23.691176013</v>
      </c>
      <c r="L5073" s="11" t="s">
        <v>20</v>
      </c>
      <c r="M5073" s="11" t="s">
        <v>14</v>
      </c>
      <c r="N5073" s="11">
        <f t="shared" si="553"/>
        <v>0</v>
      </c>
      <c r="O5073" s="11">
        <f t="shared" si="554"/>
        <v>0</v>
      </c>
      <c r="P5073" s="11">
        <f t="shared" si="555"/>
        <v>1</v>
      </c>
      <c r="Q5073" s="11">
        <f t="shared" si="556"/>
        <v>0</v>
      </c>
      <c r="R5073" s="11">
        <f t="shared" si="557"/>
        <v>0</v>
      </c>
      <c r="S5073" s="11">
        <f t="shared" si="558"/>
        <v>0</v>
      </c>
      <c r="T5073" s="9">
        <f t="shared" si="559"/>
        <v>0</v>
      </c>
    </row>
    <row r="5074" spans="1:20" ht="15" customHeight="1" x14ac:dyDescent="0.75">
      <c r="A5074" s="10">
        <v>0</v>
      </c>
      <c r="B5074" s="11">
        <v>27000</v>
      </c>
      <c r="C5074" s="11">
        <v>60631</v>
      </c>
      <c r="D5074" s="11">
        <v>86091</v>
      </c>
      <c r="E5074" s="11">
        <v>24</v>
      </c>
      <c r="F5074" s="11">
        <v>0</v>
      </c>
      <c r="G5074" s="11">
        <v>2</v>
      </c>
      <c r="H5074" s="11">
        <v>200.14145359</v>
      </c>
      <c r="I5074" s="11">
        <v>1</v>
      </c>
      <c r="J5074" s="11">
        <v>20</v>
      </c>
      <c r="K5074" s="11">
        <v>26.248756631999999</v>
      </c>
      <c r="L5074" s="11" t="s">
        <v>20</v>
      </c>
      <c r="M5074" s="11" t="s">
        <v>14</v>
      </c>
      <c r="N5074" s="11">
        <f t="shared" si="553"/>
        <v>0</v>
      </c>
      <c r="O5074" s="11">
        <f t="shared" si="554"/>
        <v>0</v>
      </c>
      <c r="P5074" s="11">
        <f t="shared" si="555"/>
        <v>1</v>
      </c>
      <c r="Q5074" s="11">
        <f t="shared" si="556"/>
        <v>0</v>
      </c>
      <c r="R5074" s="11">
        <f t="shared" si="557"/>
        <v>0</v>
      </c>
      <c r="S5074" s="11">
        <f t="shared" si="558"/>
        <v>0</v>
      </c>
      <c r="T5074" s="9">
        <f t="shared" si="559"/>
        <v>0</v>
      </c>
    </row>
    <row r="5075" spans="1:20" ht="15" customHeight="1" x14ac:dyDescent="0.75">
      <c r="A5075" s="10">
        <v>0</v>
      </c>
      <c r="B5075" s="11">
        <v>27000</v>
      </c>
      <c r="C5075" s="11">
        <v>23160</v>
      </c>
      <c r="D5075" s="11">
        <v>58074</v>
      </c>
      <c r="E5075" s="11">
        <v>36</v>
      </c>
      <c r="F5075" s="11">
        <v>0</v>
      </c>
      <c r="G5075" s="11">
        <v>0</v>
      </c>
      <c r="H5075" s="11">
        <v>275.84323074000002</v>
      </c>
      <c r="I5075" s="11">
        <v>1</v>
      </c>
      <c r="J5075" s="11">
        <v>24</v>
      </c>
      <c r="K5075" s="11">
        <v>40.133220412</v>
      </c>
      <c r="L5075" s="11" t="s">
        <v>20</v>
      </c>
      <c r="M5075" s="11" t="s">
        <v>14</v>
      </c>
      <c r="N5075" s="11">
        <f t="shared" si="553"/>
        <v>0</v>
      </c>
      <c r="O5075" s="11">
        <f t="shared" si="554"/>
        <v>0</v>
      </c>
      <c r="P5075" s="11">
        <f t="shared" si="555"/>
        <v>1</v>
      </c>
      <c r="Q5075" s="11">
        <f t="shared" si="556"/>
        <v>0</v>
      </c>
      <c r="R5075" s="11">
        <f t="shared" si="557"/>
        <v>0</v>
      </c>
      <c r="S5075" s="11">
        <f t="shared" si="558"/>
        <v>0</v>
      </c>
      <c r="T5075" s="9">
        <f t="shared" si="559"/>
        <v>0</v>
      </c>
    </row>
    <row r="5076" spans="1:20" ht="15" customHeight="1" x14ac:dyDescent="0.75">
      <c r="A5076" s="10">
        <v>0</v>
      </c>
      <c r="B5076" s="11">
        <v>27000</v>
      </c>
      <c r="C5076" s="11"/>
      <c r="D5076" s="11">
        <v>61844</v>
      </c>
      <c r="E5076" s="11">
        <v>26</v>
      </c>
      <c r="F5076" s="11">
        <v>0</v>
      </c>
      <c r="G5076" s="11">
        <v>0</v>
      </c>
      <c r="H5076" s="11">
        <v>133.09973693000001</v>
      </c>
      <c r="I5076" s="11">
        <v>0</v>
      </c>
      <c r="J5076" s="11">
        <v>8</v>
      </c>
      <c r="K5076" s="11">
        <v>22.71865262</v>
      </c>
      <c r="L5076" s="11" t="s">
        <v>20</v>
      </c>
      <c r="M5076" s="11" t="s">
        <v>14</v>
      </c>
      <c r="N5076" s="11">
        <f t="shared" si="553"/>
        <v>0</v>
      </c>
      <c r="O5076" s="11">
        <f t="shared" si="554"/>
        <v>0</v>
      </c>
      <c r="P5076" s="11">
        <f t="shared" si="555"/>
        <v>1</v>
      </c>
      <c r="Q5076" s="11">
        <f t="shared" si="556"/>
        <v>0</v>
      </c>
      <c r="R5076" s="11">
        <f t="shared" si="557"/>
        <v>0</v>
      </c>
      <c r="S5076" s="11">
        <f t="shared" si="558"/>
        <v>0</v>
      </c>
      <c r="T5076" s="9">
        <f t="shared" si="559"/>
        <v>0</v>
      </c>
    </row>
    <row r="5077" spans="1:20" ht="15" customHeight="1" x14ac:dyDescent="0.75">
      <c r="A5077" s="10">
        <v>0</v>
      </c>
      <c r="B5077" s="11">
        <v>27000</v>
      </c>
      <c r="C5077" s="11"/>
      <c r="D5077" s="11">
        <v>38356</v>
      </c>
      <c r="E5077" s="11">
        <v>8</v>
      </c>
      <c r="F5077" s="11">
        <v>0</v>
      </c>
      <c r="G5077" s="11"/>
      <c r="H5077" s="11">
        <v>87.474223058999996</v>
      </c>
      <c r="I5077" s="11"/>
      <c r="J5077" s="11">
        <v>13</v>
      </c>
      <c r="K5077" s="11">
        <v>20.927415373999999</v>
      </c>
      <c r="L5077" s="11" t="s">
        <v>20</v>
      </c>
      <c r="M5077" s="11" t="s">
        <v>14</v>
      </c>
      <c r="N5077" s="11">
        <f t="shared" si="553"/>
        <v>0</v>
      </c>
      <c r="O5077" s="11">
        <f t="shared" si="554"/>
        <v>0</v>
      </c>
      <c r="P5077" s="11">
        <f t="shared" si="555"/>
        <v>1</v>
      </c>
      <c r="Q5077" s="11">
        <f t="shared" si="556"/>
        <v>0</v>
      </c>
      <c r="R5077" s="11">
        <f t="shared" si="557"/>
        <v>0</v>
      </c>
      <c r="S5077" s="11">
        <f t="shared" si="558"/>
        <v>0</v>
      </c>
      <c r="T5077" s="9">
        <f t="shared" si="559"/>
        <v>0</v>
      </c>
    </row>
    <row r="5078" spans="1:20" ht="15" customHeight="1" x14ac:dyDescent="0.75">
      <c r="A5078" s="10">
        <v>1</v>
      </c>
      <c r="B5078" s="11">
        <v>27100</v>
      </c>
      <c r="C5078" s="11">
        <v>63844</v>
      </c>
      <c r="D5078" s="11">
        <v>101000</v>
      </c>
      <c r="E5078" s="11">
        <v>8</v>
      </c>
      <c r="F5078" s="11">
        <v>1</v>
      </c>
      <c r="G5078" s="11">
        <v>1</v>
      </c>
      <c r="H5078" s="11">
        <v>128.80000000000001</v>
      </c>
      <c r="I5078" s="11">
        <v>0</v>
      </c>
      <c r="J5078" s="11">
        <v>22</v>
      </c>
      <c r="K5078" s="11"/>
      <c r="L5078" s="11" t="s">
        <v>20</v>
      </c>
      <c r="M5078" s="11" t="s">
        <v>14</v>
      </c>
      <c r="N5078" s="11">
        <f t="shared" si="553"/>
        <v>0</v>
      </c>
      <c r="O5078" s="11">
        <f t="shared" si="554"/>
        <v>0</v>
      </c>
      <c r="P5078" s="11">
        <f t="shared" si="555"/>
        <v>1</v>
      </c>
      <c r="Q5078" s="11">
        <f t="shared" si="556"/>
        <v>0</v>
      </c>
      <c r="R5078" s="11">
        <f t="shared" si="557"/>
        <v>0</v>
      </c>
      <c r="S5078" s="11">
        <f t="shared" si="558"/>
        <v>0</v>
      </c>
      <c r="T5078" s="9">
        <f t="shared" si="559"/>
        <v>0</v>
      </c>
    </row>
    <row r="5079" spans="1:20" ht="15" customHeight="1" x14ac:dyDescent="0.75">
      <c r="A5079" s="10">
        <v>0</v>
      </c>
      <c r="B5079" s="11">
        <v>27100</v>
      </c>
      <c r="C5079" s="11">
        <v>140305</v>
      </c>
      <c r="D5079" s="11">
        <v>237302</v>
      </c>
      <c r="E5079" s="11">
        <v>27</v>
      </c>
      <c r="F5079" s="11">
        <v>0</v>
      </c>
      <c r="G5079" s="11">
        <v>0</v>
      </c>
      <c r="H5079" s="11">
        <v>349.51426763000001</v>
      </c>
      <c r="I5079" s="11">
        <v>2</v>
      </c>
      <c r="J5079" s="11">
        <v>18</v>
      </c>
      <c r="K5079" s="11">
        <v>37.420847160999998</v>
      </c>
      <c r="L5079" s="11" t="s">
        <v>13</v>
      </c>
      <c r="M5079" s="11" t="s">
        <v>18</v>
      </c>
      <c r="N5079" s="11">
        <f t="shared" si="553"/>
        <v>1</v>
      </c>
      <c r="O5079" s="11">
        <f t="shared" si="554"/>
        <v>0</v>
      </c>
      <c r="P5079" s="11">
        <f t="shared" si="555"/>
        <v>0</v>
      </c>
      <c r="Q5079" s="11">
        <f t="shared" si="556"/>
        <v>0</v>
      </c>
      <c r="R5079" s="11">
        <f t="shared" si="557"/>
        <v>0</v>
      </c>
      <c r="S5079" s="11">
        <f t="shared" si="558"/>
        <v>1</v>
      </c>
      <c r="T5079" s="9">
        <f t="shared" si="559"/>
        <v>349.51426763000001</v>
      </c>
    </row>
    <row r="5080" spans="1:20" ht="15" customHeight="1" x14ac:dyDescent="0.75">
      <c r="A5080" s="10">
        <v>0</v>
      </c>
      <c r="B5080" s="11">
        <v>27100</v>
      </c>
      <c r="C5080" s="11">
        <v>44095</v>
      </c>
      <c r="D5080" s="11">
        <v>77587</v>
      </c>
      <c r="E5080" s="11">
        <v>14</v>
      </c>
      <c r="F5080" s="11">
        <v>1</v>
      </c>
      <c r="G5080" s="11">
        <v>0</v>
      </c>
      <c r="H5080" s="11">
        <v>92.140029014999996</v>
      </c>
      <c r="I5080" s="11">
        <v>6</v>
      </c>
      <c r="J5080" s="11">
        <v>15</v>
      </c>
      <c r="K5080" s="11">
        <v>33.535547201</v>
      </c>
      <c r="L5080" s="11" t="s">
        <v>20</v>
      </c>
      <c r="M5080" s="11" t="s">
        <v>17</v>
      </c>
      <c r="N5080" s="11">
        <f t="shared" si="553"/>
        <v>0</v>
      </c>
      <c r="O5080" s="11">
        <f t="shared" si="554"/>
        <v>1</v>
      </c>
      <c r="P5080" s="11">
        <f t="shared" si="555"/>
        <v>0</v>
      </c>
      <c r="Q5080" s="11">
        <f t="shared" si="556"/>
        <v>0</v>
      </c>
      <c r="R5080" s="11">
        <f t="shared" si="557"/>
        <v>0</v>
      </c>
      <c r="S5080" s="11">
        <f t="shared" si="558"/>
        <v>0</v>
      </c>
      <c r="T5080" s="9">
        <f t="shared" si="559"/>
        <v>0</v>
      </c>
    </row>
    <row r="5081" spans="1:20" ht="15" customHeight="1" x14ac:dyDescent="0.75">
      <c r="A5081" s="10">
        <v>0</v>
      </c>
      <c r="B5081" s="11">
        <v>27100</v>
      </c>
      <c r="C5081" s="11">
        <v>24494</v>
      </c>
      <c r="D5081" s="11">
        <v>77479</v>
      </c>
      <c r="E5081" s="11"/>
      <c r="F5081" s="11">
        <v>1</v>
      </c>
      <c r="G5081" s="11">
        <v>1</v>
      </c>
      <c r="H5081" s="11">
        <v>101.3129167</v>
      </c>
      <c r="I5081" s="11">
        <v>1</v>
      </c>
      <c r="J5081" s="11">
        <v>26</v>
      </c>
      <c r="K5081" s="11">
        <v>31.124553855999999</v>
      </c>
      <c r="L5081" s="11" t="s">
        <v>20</v>
      </c>
      <c r="M5081" s="11" t="s">
        <v>14</v>
      </c>
      <c r="N5081" s="11">
        <f t="shared" si="553"/>
        <v>0</v>
      </c>
      <c r="O5081" s="11">
        <f t="shared" si="554"/>
        <v>0</v>
      </c>
      <c r="P5081" s="11">
        <f t="shared" si="555"/>
        <v>1</v>
      </c>
      <c r="Q5081" s="11">
        <f t="shared" si="556"/>
        <v>0</v>
      </c>
      <c r="R5081" s="11">
        <f t="shared" si="557"/>
        <v>0</v>
      </c>
      <c r="S5081" s="11">
        <f t="shared" si="558"/>
        <v>0</v>
      </c>
      <c r="T5081" s="9">
        <f t="shared" si="559"/>
        <v>0</v>
      </c>
    </row>
    <row r="5082" spans="1:20" ht="15" customHeight="1" x14ac:dyDescent="0.75">
      <c r="A5082" s="10">
        <v>0</v>
      </c>
      <c r="B5082" s="11">
        <v>27100</v>
      </c>
      <c r="C5082" s="11"/>
      <c r="D5082" s="11">
        <v>31681</v>
      </c>
      <c r="E5082" s="11">
        <v>23</v>
      </c>
      <c r="F5082" s="11">
        <v>0</v>
      </c>
      <c r="G5082" s="11">
        <v>0</v>
      </c>
      <c r="H5082" s="11">
        <v>92.514030362</v>
      </c>
      <c r="I5082" s="11">
        <v>2</v>
      </c>
      <c r="J5082" s="11">
        <v>15</v>
      </c>
      <c r="K5082" s="11">
        <v>29.741908938000002</v>
      </c>
      <c r="L5082" s="11" t="s">
        <v>13</v>
      </c>
      <c r="M5082" s="11" t="s">
        <v>14</v>
      </c>
      <c r="N5082" s="11">
        <f t="shared" si="553"/>
        <v>1</v>
      </c>
      <c r="O5082" s="11">
        <f t="shared" si="554"/>
        <v>0</v>
      </c>
      <c r="P5082" s="11">
        <f t="shared" si="555"/>
        <v>1</v>
      </c>
      <c r="Q5082" s="11">
        <f t="shared" si="556"/>
        <v>0</v>
      </c>
      <c r="R5082" s="11">
        <f t="shared" si="557"/>
        <v>0</v>
      </c>
      <c r="S5082" s="11">
        <f t="shared" si="558"/>
        <v>0</v>
      </c>
      <c r="T5082" s="9">
        <f t="shared" si="559"/>
        <v>92.514030362</v>
      </c>
    </row>
    <row r="5083" spans="1:20" ht="15" customHeight="1" x14ac:dyDescent="0.75">
      <c r="A5083" s="10">
        <v>0</v>
      </c>
      <c r="B5083" s="11">
        <v>27100</v>
      </c>
      <c r="C5083" s="11">
        <v>33649</v>
      </c>
      <c r="D5083" s="11">
        <v>63214</v>
      </c>
      <c r="E5083" s="11">
        <v>2</v>
      </c>
      <c r="F5083" s="11">
        <v>0</v>
      </c>
      <c r="G5083" s="11">
        <v>0</v>
      </c>
      <c r="H5083" s="11">
        <v>113.03673652000001</v>
      </c>
      <c r="I5083" s="11">
        <v>2</v>
      </c>
      <c r="J5083" s="11">
        <v>6</v>
      </c>
      <c r="K5083" s="11">
        <v>37.837863874</v>
      </c>
      <c r="L5083" s="11"/>
      <c r="M5083" s="11" t="s">
        <v>15</v>
      </c>
      <c r="N5083" s="11">
        <f t="shared" si="553"/>
        <v>0</v>
      </c>
      <c r="O5083" s="11">
        <f t="shared" si="554"/>
        <v>0</v>
      </c>
      <c r="P5083" s="11">
        <f t="shared" si="555"/>
        <v>0</v>
      </c>
      <c r="Q5083" s="11">
        <f t="shared" si="556"/>
        <v>1</v>
      </c>
      <c r="R5083" s="11">
        <f t="shared" si="557"/>
        <v>0</v>
      </c>
      <c r="S5083" s="11">
        <f t="shared" si="558"/>
        <v>0</v>
      </c>
      <c r="T5083" s="9">
        <f t="shared" si="559"/>
        <v>0</v>
      </c>
    </row>
    <row r="5084" spans="1:20" ht="15" customHeight="1" x14ac:dyDescent="0.75">
      <c r="A5084" s="10">
        <v>0</v>
      </c>
      <c r="B5084" s="11">
        <v>27100</v>
      </c>
      <c r="C5084" s="11">
        <v>20479</v>
      </c>
      <c r="D5084" s="11">
        <v>46735</v>
      </c>
      <c r="E5084" s="11">
        <v>24</v>
      </c>
      <c r="F5084" s="11">
        <v>0</v>
      </c>
      <c r="G5084" s="11">
        <v>0</v>
      </c>
      <c r="H5084" s="11">
        <v>103.81628972999999</v>
      </c>
      <c r="I5084" s="11">
        <v>0</v>
      </c>
      <c r="J5084" s="11">
        <v>10</v>
      </c>
      <c r="K5084" s="11">
        <v>24.258677220999999</v>
      </c>
      <c r="L5084" s="11" t="s">
        <v>20</v>
      </c>
      <c r="M5084" s="11" t="s">
        <v>14</v>
      </c>
      <c r="N5084" s="11">
        <f t="shared" si="553"/>
        <v>0</v>
      </c>
      <c r="O5084" s="11">
        <f t="shared" si="554"/>
        <v>0</v>
      </c>
      <c r="P5084" s="11">
        <f t="shared" si="555"/>
        <v>1</v>
      </c>
      <c r="Q5084" s="11">
        <f t="shared" si="556"/>
        <v>0</v>
      </c>
      <c r="R5084" s="11">
        <f t="shared" si="557"/>
        <v>0</v>
      </c>
      <c r="S5084" s="11">
        <f t="shared" si="558"/>
        <v>0</v>
      </c>
      <c r="T5084" s="9">
        <f t="shared" si="559"/>
        <v>0</v>
      </c>
    </row>
    <row r="5085" spans="1:20" ht="15" customHeight="1" x14ac:dyDescent="0.75">
      <c r="A5085" s="10">
        <v>0</v>
      </c>
      <c r="B5085" s="11">
        <v>27100</v>
      </c>
      <c r="C5085" s="11">
        <v>118200</v>
      </c>
      <c r="D5085" s="11">
        <v>159739</v>
      </c>
      <c r="E5085" s="11">
        <v>6</v>
      </c>
      <c r="F5085" s="11">
        <v>0</v>
      </c>
      <c r="G5085" s="11">
        <v>1</v>
      </c>
      <c r="H5085" s="11">
        <v>117.15216054</v>
      </c>
      <c r="I5085" s="11">
        <v>3</v>
      </c>
      <c r="J5085" s="11">
        <v>27</v>
      </c>
      <c r="K5085" s="11">
        <v>34.206008445000002</v>
      </c>
      <c r="L5085" s="11" t="s">
        <v>20</v>
      </c>
      <c r="M5085" s="11" t="s">
        <v>18</v>
      </c>
      <c r="N5085" s="11">
        <f t="shared" si="553"/>
        <v>0</v>
      </c>
      <c r="O5085" s="11">
        <f t="shared" si="554"/>
        <v>0</v>
      </c>
      <c r="P5085" s="11">
        <f t="shared" si="555"/>
        <v>0</v>
      </c>
      <c r="Q5085" s="11">
        <f t="shared" si="556"/>
        <v>0</v>
      </c>
      <c r="R5085" s="11">
        <f t="shared" si="557"/>
        <v>0</v>
      </c>
      <c r="S5085" s="11">
        <f t="shared" si="558"/>
        <v>1</v>
      </c>
      <c r="T5085" s="9">
        <f t="shared" si="559"/>
        <v>0</v>
      </c>
    </row>
    <row r="5086" spans="1:20" ht="15" customHeight="1" x14ac:dyDescent="0.75">
      <c r="A5086" s="10">
        <v>0</v>
      </c>
      <c r="B5086" s="11">
        <v>27100</v>
      </c>
      <c r="C5086" s="11">
        <v>20497</v>
      </c>
      <c r="D5086" s="11">
        <v>74244</v>
      </c>
      <c r="E5086" s="11"/>
      <c r="F5086" s="11">
        <v>1</v>
      </c>
      <c r="G5086" s="11">
        <v>2</v>
      </c>
      <c r="H5086" s="11">
        <v>93.060342618000007</v>
      </c>
      <c r="I5086" s="11">
        <v>1</v>
      </c>
      <c r="J5086" s="11">
        <v>25</v>
      </c>
      <c r="K5086" s="11">
        <v>27.361339812000001</v>
      </c>
      <c r="L5086" s="11" t="s">
        <v>20</v>
      </c>
      <c r="M5086" s="11" t="s">
        <v>14</v>
      </c>
      <c r="N5086" s="11">
        <f t="shared" si="553"/>
        <v>0</v>
      </c>
      <c r="O5086" s="11">
        <f t="shared" si="554"/>
        <v>0</v>
      </c>
      <c r="P5086" s="11">
        <f t="shared" si="555"/>
        <v>1</v>
      </c>
      <c r="Q5086" s="11">
        <f t="shared" si="556"/>
        <v>0</v>
      </c>
      <c r="R5086" s="11">
        <f t="shared" si="557"/>
        <v>0</v>
      </c>
      <c r="S5086" s="11">
        <f t="shared" si="558"/>
        <v>0</v>
      </c>
      <c r="T5086" s="9">
        <f t="shared" si="559"/>
        <v>0</v>
      </c>
    </row>
    <row r="5087" spans="1:20" ht="15" customHeight="1" x14ac:dyDescent="0.75">
      <c r="A5087" s="10">
        <v>0</v>
      </c>
      <c r="B5087" s="11">
        <v>27200</v>
      </c>
      <c r="C5087" s="11">
        <v>70730</v>
      </c>
      <c r="D5087" s="11">
        <v>93752</v>
      </c>
      <c r="E5087" s="11">
        <v>8</v>
      </c>
      <c r="F5087" s="11">
        <v>0</v>
      </c>
      <c r="G5087" s="11">
        <v>0</v>
      </c>
      <c r="H5087" s="11">
        <v>165.91933287000001</v>
      </c>
      <c r="I5087" s="11">
        <v>0</v>
      </c>
      <c r="J5087" s="11">
        <v>20</v>
      </c>
      <c r="K5087" s="11">
        <v>36.170905486000002</v>
      </c>
      <c r="L5087" s="11" t="s">
        <v>20</v>
      </c>
      <c r="M5087" s="11" t="s">
        <v>15</v>
      </c>
      <c r="N5087" s="11">
        <f t="shared" si="553"/>
        <v>0</v>
      </c>
      <c r="O5087" s="11">
        <f t="shared" si="554"/>
        <v>0</v>
      </c>
      <c r="P5087" s="11">
        <f t="shared" si="555"/>
        <v>0</v>
      </c>
      <c r="Q5087" s="11">
        <f t="shared" si="556"/>
        <v>1</v>
      </c>
      <c r="R5087" s="11">
        <f t="shared" si="557"/>
        <v>0</v>
      </c>
      <c r="S5087" s="11">
        <f t="shared" si="558"/>
        <v>0</v>
      </c>
      <c r="T5087" s="9">
        <f t="shared" si="559"/>
        <v>0</v>
      </c>
    </row>
    <row r="5088" spans="1:20" ht="15" customHeight="1" x14ac:dyDescent="0.75">
      <c r="A5088" s="10">
        <v>0</v>
      </c>
      <c r="B5088" s="11">
        <v>27200</v>
      </c>
      <c r="C5088" s="11">
        <v>145725</v>
      </c>
      <c r="D5088" s="11">
        <v>179197</v>
      </c>
      <c r="E5088" s="11">
        <v>1</v>
      </c>
      <c r="F5088" s="11">
        <v>0</v>
      </c>
      <c r="G5088" s="11">
        <v>0</v>
      </c>
      <c r="H5088" s="11">
        <v>183.37628835999999</v>
      </c>
      <c r="I5088" s="11">
        <v>0</v>
      </c>
      <c r="J5088" s="11">
        <v>34</v>
      </c>
      <c r="K5088" s="11">
        <v>40.287479925</v>
      </c>
      <c r="L5088" s="11" t="s">
        <v>20</v>
      </c>
      <c r="M5088" s="11" t="s">
        <v>14</v>
      </c>
      <c r="N5088" s="11">
        <f t="shared" si="553"/>
        <v>0</v>
      </c>
      <c r="O5088" s="11">
        <f t="shared" si="554"/>
        <v>0</v>
      </c>
      <c r="P5088" s="11">
        <f t="shared" si="555"/>
        <v>1</v>
      </c>
      <c r="Q5088" s="11">
        <f t="shared" si="556"/>
        <v>0</v>
      </c>
      <c r="R5088" s="11">
        <f t="shared" si="557"/>
        <v>0</v>
      </c>
      <c r="S5088" s="11">
        <f t="shared" si="558"/>
        <v>0</v>
      </c>
      <c r="T5088" s="9">
        <f t="shared" si="559"/>
        <v>0</v>
      </c>
    </row>
    <row r="5089" spans="1:20" ht="15" customHeight="1" x14ac:dyDescent="0.75">
      <c r="A5089" s="10">
        <v>0</v>
      </c>
      <c r="B5089" s="11">
        <v>27200</v>
      </c>
      <c r="C5089" s="11">
        <v>83894</v>
      </c>
      <c r="D5089" s="11">
        <v>121302</v>
      </c>
      <c r="E5089" s="11">
        <v>6</v>
      </c>
      <c r="F5089" s="11">
        <v>0</v>
      </c>
      <c r="G5089" s="11">
        <v>1</v>
      </c>
      <c r="H5089" s="11">
        <v>124.2746965</v>
      </c>
      <c r="I5089" s="11">
        <v>0</v>
      </c>
      <c r="J5089" s="11">
        <v>18</v>
      </c>
      <c r="K5089" s="11">
        <v>29.732489311999998</v>
      </c>
      <c r="L5089" s="11" t="s">
        <v>20</v>
      </c>
      <c r="M5089" s="11" t="s">
        <v>18</v>
      </c>
      <c r="N5089" s="11">
        <f t="shared" si="553"/>
        <v>0</v>
      </c>
      <c r="O5089" s="11">
        <f t="shared" si="554"/>
        <v>0</v>
      </c>
      <c r="P5089" s="11">
        <f t="shared" si="555"/>
        <v>0</v>
      </c>
      <c r="Q5089" s="11">
        <f t="shared" si="556"/>
        <v>0</v>
      </c>
      <c r="R5089" s="11">
        <f t="shared" si="557"/>
        <v>0</v>
      </c>
      <c r="S5089" s="11">
        <f t="shared" si="558"/>
        <v>1</v>
      </c>
      <c r="T5089" s="9">
        <f t="shared" si="559"/>
        <v>0</v>
      </c>
    </row>
    <row r="5090" spans="1:20" ht="15" customHeight="1" x14ac:dyDescent="0.75">
      <c r="A5090" s="10">
        <v>0</v>
      </c>
      <c r="B5090" s="11">
        <v>27200</v>
      </c>
      <c r="C5090" s="11">
        <v>110470</v>
      </c>
      <c r="D5090" s="11">
        <v>180982</v>
      </c>
      <c r="E5090" s="11">
        <v>17</v>
      </c>
      <c r="F5090" s="11">
        <v>0</v>
      </c>
      <c r="G5090" s="11">
        <v>0</v>
      </c>
      <c r="H5090" s="11">
        <v>295.47144922000001</v>
      </c>
      <c r="I5090" s="11">
        <v>1</v>
      </c>
      <c r="J5090" s="11">
        <v>30</v>
      </c>
      <c r="K5090" s="11">
        <v>34.766949695999998</v>
      </c>
      <c r="L5090" s="11" t="s">
        <v>20</v>
      </c>
      <c r="M5090" s="11" t="s">
        <v>16</v>
      </c>
      <c r="N5090" s="11">
        <f t="shared" si="553"/>
        <v>0</v>
      </c>
      <c r="O5090" s="11">
        <f t="shared" si="554"/>
        <v>0</v>
      </c>
      <c r="P5090" s="11">
        <f t="shared" si="555"/>
        <v>0</v>
      </c>
      <c r="Q5090" s="11">
        <f t="shared" si="556"/>
        <v>0</v>
      </c>
      <c r="R5090" s="11">
        <f t="shared" si="557"/>
        <v>1</v>
      </c>
      <c r="S5090" s="11">
        <f t="shared" si="558"/>
        <v>0</v>
      </c>
      <c r="T5090" s="9">
        <f t="shared" si="559"/>
        <v>0</v>
      </c>
    </row>
    <row r="5091" spans="1:20" ht="15" customHeight="1" x14ac:dyDescent="0.75">
      <c r="A5091" s="10">
        <v>0</v>
      </c>
      <c r="B5091" s="11">
        <v>27200</v>
      </c>
      <c r="C5091" s="11">
        <v>61000</v>
      </c>
      <c r="D5091" s="11">
        <v>104044</v>
      </c>
      <c r="E5091" s="11">
        <v>16</v>
      </c>
      <c r="F5091" s="11">
        <v>0</v>
      </c>
      <c r="G5091" s="11">
        <v>1</v>
      </c>
      <c r="H5091" s="11">
        <v>141.98123448000001</v>
      </c>
      <c r="I5091" s="11">
        <v>0</v>
      </c>
      <c r="J5091" s="11">
        <v>30</v>
      </c>
      <c r="K5091" s="11">
        <v>39.546507583</v>
      </c>
      <c r="L5091" s="11" t="s">
        <v>20</v>
      </c>
      <c r="M5091" s="11" t="s">
        <v>14</v>
      </c>
      <c r="N5091" s="11">
        <f t="shared" si="553"/>
        <v>0</v>
      </c>
      <c r="O5091" s="11">
        <f t="shared" si="554"/>
        <v>0</v>
      </c>
      <c r="P5091" s="11">
        <f t="shared" si="555"/>
        <v>1</v>
      </c>
      <c r="Q5091" s="11">
        <f t="shared" si="556"/>
        <v>0</v>
      </c>
      <c r="R5091" s="11">
        <f t="shared" si="557"/>
        <v>0</v>
      </c>
      <c r="S5091" s="11">
        <f t="shared" si="558"/>
        <v>0</v>
      </c>
      <c r="T5091" s="9">
        <f t="shared" si="559"/>
        <v>0</v>
      </c>
    </row>
    <row r="5092" spans="1:20" ht="15" customHeight="1" x14ac:dyDescent="0.75">
      <c r="A5092" s="10">
        <v>0</v>
      </c>
      <c r="B5092" s="11">
        <v>27200</v>
      </c>
      <c r="C5092" s="11">
        <v>101680</v>
      </c>
      <c r="D5092" s="11">
        <v>134864</v>
      </c>
      <c r="E5092" s="11">
        <v>10</v>
      </c>
      <c r="F5092" s="11">
        <v>0</v>
      </c>
      <c r="G5092" s="11">
        <v>1</v>
      </c>
      <c r="H5092" s="11">
        <v>150.59619803000001</v>
      </c>
      <c r="I5092" s="11">
        <v>0</v>
      </c>
      <c r="J5092" s="11">
        <v>29</v>
      </c>
      <c r="K5092" s="11">
        <v>40.880494665999997</v>
      </c>
      <c r="L5092" s="11" t="s">
        <v>20</v>
      </c>
      <c r="M5092" s="11" t="s">
        <v>15</v>
      </c>
      <c r="N5092" s="11">
        <f t="shared" si="553"/>
        <v>0</v>
      </c>
      <c r="O5092" s="11">
        <f t="shared" si="554"/>
        <v>0</v>
      </c>
      <c r="P5092" s="11">
        <f t="shared" si="555"/>
        <v>0</v>
      </c>
      <c r="Q5092" s="11">
        <f t="shared" si="556"/>
        <v>1</v>
      </c>
      <c r="R5092" s="11">
        <f t="shared" si="557"/>
        <v>0</v>
      </c>
      <c r="S5092" s="11">
        <f t="shared" si="558"/>
        <v>0</v>
      </c>
      <c r="T5092" s="9">
        <f t="shared" si="559"/>
        <v>0</v>
      </c>
    </row>
    <row r="5093" spans="1:20" ht="15" customHeight="1" x14ac:dyDescent="0.75">
      <c r="A5093" s="10">
        <v>0</v>
      </c>
      <c r="B5093" s="11">
        <v>27200</v>
      </c>
      <c r="C5093" s="11">
        <v>97541</v>
      </c>
      <c r="D5093" s="11">
        <v>126368</v>
      </c>
      <c r="E5093" s="11">
        <v>0</v>
      </c>
      <c r="F5093" s="11">
        <v>1</v>
      </c>
      <c r="G5093" s="11">
        <v>0</v>
      </c>
      <c r="H5093" s="11">
        <v>186.77854794000001</v>
      </c>
      <c r="I5093" s="11">
        <v>3</v>
      </c>
      <c r="J5093" s="11">
        <v>38</v>
      </c>
      <c r="K5093" s="11">
        <v>34.810689439999997</v>
      </c>
      <c r="L5093" s="11" t="s">
        <v>20</v>
      </c>
      <c r="M5093" s="11" t="s">
        <v>18</v>
      </c>
      <c r="N5093" s="11">
        <f t="shared" si="553"/>
        <v>0</v>
      </c>
      <c r="O5093" s="11">
        <f t="shared" si="554"/>
        <v>0</v>
      </c>
      <c r="P5093" s="11">
        <f t="shared" si="555"/>
        <v>0</v>
      </c>
      <c r="Q5093" s="11">
        <f t="shared" si="556"/>
        <v>0</v>
      </c>
      <c r="R5093" s="11">
        <f t="shared" si="557"/>
        <v>0</v>
      </c>
      <c r="S5093" s="11">
        <f t="shared" si="558"/>
        <v>1</v>
      </c>
      <c r="T5093" s="9">
        <f t="shared" si="559"/>
        <v>0</v>
      </c>
    </row>
    <row r="5094" spans="1:20" ht="15" customHeight="1" x14ac:dyDescent="0.75">
      <c r="A5094" s="10">
        <v>1</v>
      </c>
      <c r="B5094" s="11">
        <v>27200</v>
      </c>
      <c r="C5094" s="11">
        <v>61118</v>
      </c>
      <c r="D5094" s="11">
        <v>35184</v>
      </c>
      <c r="E5094" s="11">
        <v>10</v>
      </c>
      <c r="F5094" s="11">
        <v>4</v>
      </c>
      <c r="G5094" s="11">
        <v>2</v>
      </c>
      <c r="H5094" s="11">
        <v>134.6489043</v>
      </c>
      <c r="I5094" s="11">
        <v>7</v>
      </c>
      <c r="J5094" s="11">
        <v>23</v>
      </c>
      <c r="K5094" s="11">
        <v>45.255289660000003</v>
      </c>
      <c r="L5094" s="11" t="s">
        <v>20</v>
      </c>
      <c r="M5094" s="11" t="s">
        <v>16</v>
      </c>
      <c r="N5094" s="11">
        <f t="shared" si="553"/>
        <v>0</v>
      </c>
      <c r="O5094" s="11">
        <f t="shared" si="554"/>
        <v>0</v>
      </c>
      <c r="P5094" s="11">
        <f t="shared" si="555"/>
        <v>0</v>
      </c>
      <c r="Q5094" s="11">
        <f t="shared" si="556"/>
        <v>0</v>
      </c>
      <c r="R5094" s="11">
        <f t="shared" si="557"/>
        <v>1</v>
      </c>
      <c r="S5094" s="11">
        <f t="shared" si="558"/>
        <v>0</v>
      </c>
      <c r="T5094" s="9">
        <f t="shared" si="559"/>
        <v>0</v>
      </c>
    </row>
    <row r="5095" spans="1:20" ht="15" customHeight="1" x14ac:dyDescent="0.75">
      <c r="A5095" s="10">
        <v>0</v>
      </c>
      <c r="B5095" s="11">
        <v>27200</v>
      </c>
      <c r="C5095" s="11">
        <v>24070</v>
      </c>
      <c r="D5095" s="11">
        <v>58216</v>
      </c>
      <c r="E5095" s="11">
        <v>35</v>
      </c>
      <c r="F5095" s="11">
        <v>0</v>
      </c>
      <c r="G5095" s="11">
        <v>0</v>
      </c>
      <c r="H5095" s="11">
        <v>273.34175723999999</v>
      </c>
      <c r="I5095" s="11">
        <v>0</v>
      </c>
      <c r="J5095" s="11">
        <v>24</v>
      </c>
      <c r="K5095" s="11">
        <v>37.639947331000002</v>
      </c>
      <c r="L5095" s="11" t="s">
        <v>20</v>
      </c>
      <c r="M5095" s="11" t="s">
        <v>14</v>
      </c>
      <c r="N5095" s="11">
        <f t="shared" si="553"/>
        <v>0</v>
      </c>
      <c r="O5095" s="11">
        <f t="shared" si="554"/>
        <v>0</v>
      </c>
      <c r="P5095" s="11">
        <f t="shared" si="555"/>
        <v>1</v>
      </c>
      <c r="Q5095" s="11">
        <f t="shared" si="556"/>
        <v>0</v>
      </c>
      <c r="R5095" s="11">
        <f t="shared" si="557"/>
        <v>0</v>
      </c>
      <c r="S5095" s="11">
        <f t="shared" si="558"/>
        <v>0</v>
      </c>
      <c r="T5095" s="9">
        <f t="shared" si="559"/>
        <v>0</v>
      </c>
    </row>
    <row r="5096" spans="1:20" ht="15" customHeight="1" x14ac:dyDescent="0.75">
      <c r="A5096" s="10">
        <v>0</v>
      </c>
      <c r="B5096" s="11">
        <v>27200</v>
      </c>
      <c r="C5096" s="11">
        <v>58383</v>
      </c>
      <c r="D5096" s="11">
        <v>92484</v>
      </c>
      <c r="E5096" s="11">
        <v>22</v>
      </c>
      <c r="F5096" s="11">
        <v>1</v>
      </c>
      <c r="G5096" s="11">
        <v>2</v>
      </c>
      <c r="H5096" s="11">
        <v>170.07232349</v>
      </c>
      <c r="I5096" s="11">
        <v>1</v>
      </c>
      <c r="J5096" s="11">
        <v>20</v>
      </c>
      <c r="K5096" s="11">
        <v>23.809820261999999</v>
      </c>
      <c r="L5096" s="11" t="s">
        <v>20</v>
      </c>
      <c r="M5096" s="11" t="s">
        <v>14</v>
      </c>
      <c r="N5096" s="11">
        <f t="shared" si="553"/>
        <v>0</v>
      </c>
      <c r="O5096" s="11">
        <f t="shared" si="554"/>
        <v>0</v>
      </c>
      <c r="P5096" s="11">
        <f t="shared" si="555"/>
        <v>1</v>
      </c>
      <c r="Q5096" s="11">
        <f t="shared" si="556"/>
        <v>0</v>
      </c>
      <c r="R5096" s="11">
        <f t="shared" si="557"/>
        <v>0</v>
      </c>
      <c r="S5096" s="11">
        <f t="shared" si="558"/>
        <v>0</v>
      </c>
      <c r="T5096" s="9">
        <f t="shared" si="559"/>
        <v>0</v>
      </c>
    </row>
    <row r="5097" spans="1:20" ht="15" customHeight="1" x14ac:dyDescent="0.75">
      <c r="A5097" s="10">
        <v>0</v>
      </c>
      <c r="B5097" s="11">
        <v>27300</v>
      </c>
      <c r="C5097" s="11">
        <v>66878</v>
      </c>
      <c r="D5097" s="11">
        <v>93656</v>
      </c>
      <c r="E5097" s="11">
        <v>11</v>
      </c>
      <c r="F5097" s="11">
        <v>0</v>
      </c>
      <c r="G5097" s="11">
        <v>0</v>
      </c>
      <c r="H5097" s="11">
        <v>153.79590463</v>
      </c>
      <c r="I5097" s="11">
        <v>0</v>
      </c>
      <c r="J5097" s="11">
        <v>20</v>
      </c>
      <c r="K5097" s="11">
        <v>39.085006344</v>
      </c>
      <c r="L5097" s="11" t="s">
        <v>20</v>
      </c>
      <c r="M5097" s="11" t="s">
        <v>15</v>
      </c>
      <c r="N5097" s="11">
        <f t="shared" si="553"/>
        <v>0</v>
      </c>
      <c r="O5097" s="11">
        <f t="shared" si="554"/>
        <v>0</v>
      </c>
      <c r="P5097" s="11">
        <f t="shared" si="555"/>
        <v>0</v>
      </c>
      <c r="Q5097" s="11">
        <f t="shared" si="556"/>
        <v>1</v>
      </c>
      <c r="R5097" s="11">
        <f t="shared" si="557"/>
        <v>0</v>
      </c>
      <c r="S5097" s="11">
        <f t="shared" si="558"/>
        <v>0</v>
      </c>
      <c r="T5097" s="9">
        <f t="shared" si="559"/>
        <v>0</v>
      </c>
    </row>
    <row r="5098" spans="1:20" ht="15" customHeight="1" x14ac:dyDescent="0.75">
      <c r="A5098" s="10">
        <v>0</v>
      </c>
      <c r="B5098" s="11">
        <v>27300</v>
      </c>
      <c r="C5098" s="11">
        <v>72314</v>
      </c>
      <c r="D5098" s="11">
        <v>118839</v>
      </c>
      <c r="E5098" s="11">
        <v>5</v>
      </c>
      <c r="F5098" s="11">
        <v>0</v>
      </c>
      <c r="G5098" s="11">
        <v>0</v>
      </c>
      <c r="H5098" s="11">
        <v>99.693832459000006</v>
      </c>
      <c r="I5098" s="11">
        <v>1</v>
      </c>
      <c r="J5098" s="11">
        <v>31</v>
      </c>
      <c r="K5098" s="11">
        <v>42.343420262999999</v>
      </c>
      <c r="L5098" s="11" t="s">
        <v>20</v>
      </c>
      <c r="M5098" s="11" t="s">
        <v>14</v>
      </c>
      <c r="N5098" s="11">
        <f t="shared" si="553"/>
        <v>0</v>
      </c>
      <c r="O5098" s="11">
        <f t="shared" si="554"/>
        <v>0</v>
      </c>
      <c r="P5098" s="11">
        <f t="shared" si="555"/>
        <v>1</v>
      </c>
      <c r="Q5098" s="11">
        <f t="shared" si="556"/>
        <v>0</v>
      </c>
      <c r="R5098" s="11">
        <f t="shared" si="557"/>
        <v>0</v>
      </c>
      <c r="S5098" s="11">
        <f t="shared" si="558"/>
        <v>0</v>
      </c>
      <c r="T5098" s="9">
        <f t="shared" si="559"/>
        <v>0</v>
      </c>
    </row>
    <row r="5099" spans="1:20" ht="15" customHeight="1" x14ac:dyDescent="0.75">
      <c r="A5099" s="10">
        <v>0</v>
      </c>
      <c r="B5099" s="11">
        <v>27300</v>
      </c>
      <c r="C5099" s="11">
        <v>44026</v>
      </c>
      <c r="D5099" s="11">
        <v>71597</v>
      </c>
      <c r="E5099" s="11">
        <v>22</v>
      </c>
      <c r="F5099" s="11"/>
      <c r="G5099" s="11">
        <v>1</v>
      </c>
      <c r="H5099" s="11">
        <v>287.22679627999997</v>
      </c>
      <c r="I5099" s="11">
        <v>0</v>
      </c>
      <c r="J5099" s="11">
        <v>30</v>
      </c>
      <c r="K5099" s="11">
        <v>38.486948667999997</v>
      </c>
      <c r="L5099" s="11" t="s">
        <v>20</v>
      </c>
      <c r="M5099" s="11" t="s">
        <v>14</v>
      </c>
      <c r="N5099" s="11">
        <f t="shared" si="553"/>
        <v>0</v>
      </c>
      <c r="O5099" s="11">
        <f t="shared" si="554"/>
        <v>0</v>
      </c>
      <c r="P5099" s="11">
        <f t="shared" si="555"/>
        <v>1</v>
      </c>
      <c r="Q5099" s="11">
        <f t="shared" si="556"/>
        <v>0</v>
      </c>
      <c r="R5099" s="11">
        <f t="shared" si="557"/>
        <v>0</v>
      </c>
      <c r="S5099" s="11">
        <f t="shared" si="558"/>
        <v>0</v>
      </c>
      <c r="T5099" s="9">
        <f t="shared" si="559"/>
        <v>0</v>
      </c>
    </row>
    <row r="5100" spans="1:20" ht="15" customHeight="1" x14ac:dyDescent="0.75">
      <c r="A5100" s="10">
        <v>0</v>
      </c>
      <c r="B5100" s="11">
        <v>27300</v>
      </c>
      <c r="C5100" s="11">
        <v>97373</v>
      </c>
      <c r="D5100" s="11">
        <v>126102</v>
      </c>
      <c r="E5100" s="11">
        <v>10</v>
      </c>
      <c r="F5100" s="11">
        <v>0</v>
      </c>
      <c r="G5100" s="11">
        <v>1</v>
      </c>
      <c r="H5100" s="11">
        <v>139.13259829</v>
      </c>
      <c r="I5100" s="11">
        <v>0</v>
      </c>
      <c r="J5100" s="11">
        <v>28</v>
      </c>
      <c r="K5100" s="11">
        <v>39.173553951000002</v>
      </c>
      <c r="L5100" s="11" t="s">
        <v>20</v>
      </c>
      <c r="M5100" s="11" t="s">
        <v>15</v>
      </c>
      <c r="N5100" s="11">
        <f t="shared" si="553"/>
        <v>0</v>
      </c>
      <c r="O5100" s="11">
        <f t="shared" si="554"/>
        <v>0</v>
      </c>
      <c r="P5100" s="11">
        <f t="shared" si="555"/>
        <v>0</v>
      </c>
      <c r="Q5100" s="11">
        <f t="shared" si="556"/>
        <v>1</v>
      </c>
      <c r="R5100" s="11">
        <f t="shared" si="557"/>
        <v>0</v>
      </c>
      <c r="S5100" s="11">
        <f t="shared" si="558"/>
        <v>0</v>
      </c>
      <c r="T5100" s="9">
        <f t="shared" si="559"/>
        <v>0</v>
      </c>
    </row>
    <row r="5101" spans="1:20" ht="15" customHeight="1" x14ac:dyDescent="0.75">
      <c r="A5101" s="10">
        <v>0</v>
      </c>
      <c r="B5101" s="11">
        <v>27300</v>
      </c>
      <c r="C5101" s="11">
        <v>55973</v>
      </c>
      <c r="D5101" s="11">
        <v>93503</v>
      </c>
      <c r="E5101" s="11">
        <v>22</v>
      </c>
      <c r="F5101" s="11">
        <v>0</v>
      </c>
      <c r="G5101" s="11">
        <v>1</v>
      </c>
      <c r="H5101" s="11">
        <v>167.74173153999999</v>
      </c>
      <c r="I5101" s="11">
        <v>0</v>
      </c>
      <c r="J5101" s="11">
        <v>19</v>
      </c>
      <c r="K5101" s="11">
        <v>26.210175972999998</v>
      </c>
      <c r="L5101" s="11" t="s">
        <v>20</v>
      </c>
      <c r="M5101" s="11" t="s">
        <v>14</v>
      </c>
      <c r="N5101" s="11">
        <f t="shared" si="553"/>
        <v>0</v>
      </c>
      <c r="O5101" s="11">
        <f t="shared" si="554"/>
        <v>0</v>
      </c>
      <c r="P5101" s="11">
        <f t="shared" si="555"/>
        <v>1</v>
      </c>
      <c r="Q5101" s="11">
        <f t="shared" si="556"/>
        <v>0</v>
      </c>
      <c r="R5101" s="11">
        <f t="shared" si="557"/>
        <v>0</v>
      </c>
      <c r="S5101" s="11">
        <f t="shared" si="558"/>
        <v>0</v>
      </c>
      <c r="T5101" s="9">
        <f t="shared" si="559"/>
        <v>0</v>
      </c>
    </row>
    <row r="5102" spans="1:20" ht="15" customHeight="1" x14ac:dyDescent="0.75">
      <c r="A5102" s="10">
        <v>0</v>
      </c>
      <c r="B5102" s="11">
        <v>27300</v>
      </c>
      <c r="C5102" s="11">
        <v>53223</v>
      </c>
      <c r="D5102" s="11">
        <v>86696</v>
      </c>
      <c r="E5102" s="11">
        <v>0</v>
      </c>
      <c r="F5102" s="11">
        <v>0</v>
      </c>
      <c r="G5102" s="11">
        <v>0</v>
      </c>
      <c r="H5102" s="11">
        <v>96.070687875999994</v>
      </c>
      <c r="I5102" s="11">
        <v>0</v>
      </c>
      <c r="J5102" s="11">
        <v>22</v>
      </c>
      <c r="K5102" s="11">
        <v>34.517790505000001</v>
      </c>
      <c r="L5102" s="11" t="s">
        <v>20</v>
      </c>
      <c r="M5102" s="11" t="s">
        <v>15</v>
      </c>
      <c r="N5102" s="11">
        <f t="shared" si="553"/>
        <v>0</v>
      </c>
      <c r="O5102" s="11">
        <f t="shared" si="554"/>
        <v>0</v>
      </c>
      <c r="P5102" s="11">
        <f t="shared" si="555"/>
        <v>0</v>
      </c>
      <c r="Q5102" s="11">
        <f t="shared" si="556"/>
        <v>1</v>
      </c>
      <c r="R5102" s="11">
        <f t="shared" si="557"/>
        <v>0</v>
      </c>
      <c r="S5102" s="11">
        <f t="shared" si="558"/>
        <v>0</v>
      </c>
      <c r="T5102" s="9">
        <f t="shared" si="559"/>
        <v>0</v>
      </c>
    </row>
    <row r="5103" spans="1:20" ht="15" customHeight="1" x14ac:dyDescent="0.75">
      <c r="A5103" s="10">
        <v>0</v>
      </c>
      <c r="B5103" s="11">
        <v>27300</v>
      </c>
      <c r="C5103" s="11">
        <v>135823</v>
      </c>
      <c r="D5103" s="11">
        <v>185416</v>
      </c>
      <c r="E5103" s="11">
        <v>1</v>
      </c>
      <c r="F5103" s="11"/>
      <c r="G5103" s="11"/>
      <c r="H5103" s="11">
        <v>135.35974766000001</v>
      </c>
      <c r="I5103" s="11"/>
      <c r="J5103" s="11">
        <v>38</v>
      </c>
      <c r="K5103" s="11">
        <v>32.794976443000003</v>
      </c>
      <c r="L5103" s="11" t="s">
        <v>20</v>
      </c>
      <c r="M5103" s="11" t="s">
        <v>17</v>
      </c>
      <c r="N5103" s="11">
        <f t="shared" si="553"/>
        <v>0</v>
      </c>
      <c r="O5103" s="11">
        <f t="shared" si="554"/>
        <v>1</v>
      </c>
      <c r="P5103" s="11">
        <f t="shared" si="555"/>
        <v>0</v>
      </c>
      <c r="Q5103" s="11">
        <f t="shared" si="556"/>
        <v>0</v>
      </c>
      <c r="R5103" s="11">
        <f t="shared" si="557"/>
        <v>0</v>
      </c>
      <c r="S5103" s="11">
        <f t="shared" si="558"/>
        <v>0</v>
      </c>
      <c r="T5103" s="9">
        <f t="shared" si="559"/>
        <v>0</v>
      </c>
    </row>
    <row r="5104" spans="1:20" ht="15" customHeight="1" x14ac:dyDescent="0.75">
      <c r="A5104" s="10">
        <v>1</v>
      </c>
      <c r="B5104" s="11">
        <v>27300</v>
      </c>
      <c r="C5104" s="11">
        <v>106221</v>
      </c>
      <c r="D5104" s="11">
        <v>137727</v>
      </c>
      <c r="E5104" s="11">
        <v>3</v>
      </c>
      <c r="F5104" s="11">
        <v>0</v>
      </c>
      <c r="G5104" s="11">
        <v>0</v>
      </c>
      <c r="H5104" s="11">
        <v>300.57451085000002</v>
      </c>
      <c r="I5104" s="11">
        <v>3</v>
      </c>
      <c r="J5104" s="11">
        <v>45</v>
      </c>
      <c r="K5104" s="11">
        <v>32.560359398999999</v>
      </c>
      <c r="L5104" s="11" t="s">
        <v>20</v>
      </c>
      <c r="M5104" s="11" t="s">
        <v>19</v>
      </c>
      <c r="N5104" s="11">
        <f t="shared" si="553"/>
        <v>0</v>
      </c>
      <c r="O5104" s="11">
        <f t="shared" si="554"/>
        <v>0</v>
      </c>
      <c r="P5104" s="11">
        <f t="shared" si="555"/>
        <v>0</v>
      </c>
      <c r="Q5104" s="11">
        <f t="shared" si="556"/>
        <v>0</v>
      </c>
      <c r="R5104" s="11">
        <f t="shared" si="557"/>
        <v>0</v>
      </c>
      <c r="S5104" s="11">
        <f t="shared" si="558"/>
        <v>0</v>
      </c>
      <c r="T5104" s="9">
        <f t="shared" si="559"/>
        <v>0</v>
      </c>
    </row>
    <row r="5105" spans="1:20" ht="15" customHeight="1" x14ac:dyDescent="0.75">
      <c r="A5105" s="10">
        <v>0</v>
      </c>
      <c r="B5105" s="11">
        <v>27300</v>
      </c>
      <c r="C5105" s="11">
        <v>37636</v>
      </c>
      <c r="D5105" s="11">
        <v>73328</v>
      </c>
      <c r="E5105" s="11">
        <v>12</v>
      </c>
      <c r="F5105" s="11">
        <v>0</v>
      </c>
      <c r="G5105" s="11">
        <v>0</v>
      </c>
      <c r="H5105" s="11">
        <v>80.792693759000002</v>
      </c>
      <c r="I5105" s="11">
        <v>6</v>
      </c>
      <c r="J5105" s="11">
        <v>16</v>
      </c>
      <c r="K5105" s="11">
        <v>34.268228014000002</v>
      </c>
      <c r="L5105" s="11" t="s">
        <v>20</v>
      </c>
      <c r="M5105" s="11" t="s">
        <v>17</v>
      </c>
      <c r="N5105" s="11">
        <f t="shared" si="553"/>
        <v>0</v>
      </c>
      <c r="O5105" s="11">
        <f t="shared" si="554"/>
        <v>1</v>
      </c>
      <c r="P5105" s="11">
        <f t="shared" si="555"/>
        <v>0</v>
      </c>
      <c r="Q5105" s="11">
        <f t="shared" si="556"/>
        <v>0</v>
      </c>
      <c r="R5105" s="11">
        <f t="shared" si="557"/>
        <v>0</v>
      </c>
      <c r="S5105" s="11">
        <f t="shared" si="558"/>
        <v>0</v>
      </c>
      <c r="T5105" s="9">
        <f t="shared" si="559"/>
        <v>0</v>
      </c>
    </row>
    <row r="5106" spans="1:20" ht="15" customHeight="1" x14ac:dyDescent="0.75">
      <c r="A5106" s="10">
        <v>0</v>
      </c>
      <c r="B5106" s="11">
        <v>27300</v>
      </c>
      <c r="C5106" s="11"/>
      <c r="D5106" s="11">
        <v>37531</v>
      </c>
      <c r="E5106" s="11">
        <v>22</v>
      </c>
      <c r="F5106" s="11">
        <v>0</v>
      </c>
      <c r="G5106" s="11">
        <v>0</v>
      </c>
      <c r="H5106" s="11">
        <v>82.660269477</v>
      </c>
      <c r="I5106" s="11">
        <v>2</v>
      </c>
      <c r="J5106" s="11">
        <v>14</v>
      </c>
      <c r="K5106" s="11">
        <v>29.609847556999998</v>
      </c>
      <c r="L5106" s="11" t="s">
        <v>13</v>
      </c>
      <c r="M5106" s="11" t="s">
        <v>14</v>
      </c>
      <c r="N5106" s="11">
        <f t="shared" si="553"/>
        <v>1</v>
      </c>
      <c r="O5106" s="11">
        <f t="shared" si="554"/>
        <v>0</v>
      </c>
      <c r="P5106" s="11">
        <f t="shared" si="555"/>
        <v>1</v>
      </c>
      <c r="Q5106" s="11">
        <f t="shared" si="556"/>
        <v>0</v>
      </c>
      <c r="R5106" s="11">
        <f t="shared" si="557"/>
        <v>0</v>
      </c>
      <c r="S5106" s="11">
        <f t="shared" si="558"/>
        <v>0</v>
      </c>
      <c r="T5106" s="9">
        <f t="shared" si="559"/>
        <v>82.660269477</v>
      </c>
    </row>
    <row r="5107" spans="1:20" ht="15" customHeight="1" x14ac:dyDescent="0.75">
      <c r="A5107" s="10">
        <v>0</v>
      </c>
      <c r="B5107" s="11">
        <v>27300</v>
      </c>
      <c r="C5107" s="11">
        <v>127260</v>
      </c>
      <c r="D5107" s="11">
        <v>212953</v>
      </c>
      <c r="E5107" s="11">
        <v>9</v>
      </c>
      <c r="F5107" s="11">
        <v>0</v>
      </c>
      <c r="G5107" s="11">
        <v>0</v>
      </c>
      <c r="H5107" s="11">
        <v>244.16542129999999</v>
      </c>
      <c r="I5107" s="11">
        <v>3</v>
      </c>
      <c r="J5107" s="11">
        <v>26</v>
      </c>
      <c r="K5107" s="11">
        <v>21.241194773</v>
      </c>
      <c r="L5107" s="11" t="s">
        <v>20</v>
      </c>
      <c r="M5107" s="11" t="s">
        <v>18</v>
      </c>
      <c r="N5107" s="11">
        <f t="shared" si="553"/>
        <v>0</v>
      </c>
      <c r="O5107" s="11">
        <f t="shared" si="554"/>
        <v>0</v>
      </c>
      <c r="P5107" s="11">
        <f t="shared" si="555"/>
        <v>0</v>
      </c>
      <c r="Q5107" s="11">
        <f t="shared" si="556"/>
        <v>0</v>
      </c>
      <c r="R5107" s="11">
        <f t="shared" si="557"/>
        <v>0</v>
      </c>
      <c r="S5107" s="11">
        <f t="shared" si="558"/>
        <v>1</v>
      </c>
      <c r="T5107" s="9">
        <f t="shared" si="559"/>
        <v>0</v>
      </c>
    </row>
    <row r="5108" spans="1:20" ht="15" customHeight="1" x14ac:dyDescent="0.75">
      <c r="A5108" s="10">
        <v>0</v>
      </c>
      <c r="B5108" s="11">
        <v>27300</v>
      </c>
      <c r="C5108" s="11"/>
      <c r="D5108" s="11">
        <v>43277</v>
      </c>
      <c r="E5108" s="11">
        <v>9</v>
      </c>
      <c r="F5108" s="11">
        <v>0</v>
      </c>
      <c r="G5108" s="11"/>
      <c r="H5108" s="11">
        <v>101.88661478</v>
      </c>
      <c r="I5108" s="11"/>
      <c r="J5108" s="11">
        <v>14</v>
      </c>
      <c r="K5108" s="11">
        <v>20.808196178999999</v>
      </c>
      <c r="L5108" s="11" t="s">
        <v>20</v>
      </c>
      <c r="M5108" s="11" t="s">
        <v>14</v>
      </c>
      <c r="N5108" s="11">
        <f t="shared" si="553"/>
        <v>0</v>
      </c>
      <c r="O5108" s="11">
        <f t="shared" si="554"/>
        <v>0</v>
      </c>
      <c r="P5108" s="11">
        <f t="shared" si="555"/>
        <v>1</v>
      </c>
      <c r="Q5108" s="11">
        <f t="shared" si="556"/>
        <v>0</v>
      </c>
      <c r="R5108" s="11">
        <f t="shared" si="557"/>
        <v>0</v>
      </c>
      <c r="S5108" s="11">
        <f t="shared" si="558"/>
        <v>0</v>
      </c>
      <c r="T5108" s="9">
        <f t="shared" si="559"/>
        <v>0</v>
      </c>
    </row>
    <row r="5109" spans="1:20" ht="15" customHeight="1" x14ac:dyDescent="0.75">
      <c r="A5109" s="10">
        <v>0</v>
      </c>
      <c r="B5109" s="11">
        <v>27300</v>
      </c>
      <c r="C5109" s="11">
        <v>149950</v>
      </c>
      <c r="D5109" s="11">
        <v>177309</v>
      </c>
      <c r="E5109" s="11">
        <v>6</v>
      </c>
      <c r="F5109" s="11">
        <v>0</v>
      </c>
      <c r="G5109" s="11">
        <v>0</v>
      </c>
      <c r="H5109" s="11">
        <v>328.16812274</v>
      </c>
      <c r="I5109" s="11">
        <v>0</v>
      </c>
      <c r="J5109" s="11">
        <v>35</v>
      </c>
      <c r="K5109" s="11">
        <v>39.159553756999998</v>
      </c>
      <c r="L5109" s="11" t="s">
        <v>20</v>
      </c>
      <c r="M5109" s="11" t="s">
        <v>18</v>
      </c>
      <c r="N5109" s="11">
        <f t="shared" si="553"/>
        <v>0</v>
      </c>
      <c r="O5109" s="11">
        <f t="shared" si="554"/>
        <v>0</v>
      </c>
      <c r="P5109" s="11">
        <f t="shared" si="555"/>
        <v>0</v>
      </c>
      <c r="Q5109" s="11">
        <f t="shared" si="556"/>
        <v>0</v>
      </c>
      <c r="R5109" s="11">
        <f t="shared" si="557"/>
        <v>0</v>
      </c>
      <c r="S5109" s="11">
        <f t="shared" si="558"/>
        <v>1</v>
      </c>
      <c r="T5109" s="9">
        <f t="shared" si="559"/>
        <v>0</v>
      </c>
    </row>
    <row r="5110" spans="1:20" ht="15" customHeight="1" x14ac:dyDescent="0.75">
      <c r="A5110" s="10">
        <v>0</v>
      </c>
      <c r="B5110" s="11">
        <v>27300</v>
      </c>
      <c r="C5110" s="11"/>
      <c r="D5110" s="11">
        <v>116708</v>
      </c>
      <c r="E5110" s="11">
        <v>11</v>
      </c>
      <c r="F5110" s="11">
        <v>0</v>
      </c>
      <c r="G5110" s="11">
        <v>0</v>
      </c>
      <c r="H5110" s="11">
        <v>175.20096024</v>
      </c>
      <c r="I5110" s="11">
        <v>0</v>
      </c>
      <c r="J5110" s="11">
        <v>26</v>
      </c>
      <c r="K5110" s="11">
        <v>33.747826295000003</v>
      </c>
      <c r="L5110" s="11" t="s">
        <v>20</v>
      </c>
      <c r="M5110" s="11" t="s">
        <v>17</v>
      </c>
      <c r="N5110" s="11">
        <f t="shared" si="553"/>
        <v>0</v>
      </c>
      <c r="O5110" s="11">
        <f t="shared" si="554"/>
        <v>1</v>
      </c>
      <c r="P5110" s="11">
        <f t="shared" si="555"/>
        <v>0</v>
      </c>
      <c r="Q5110" s="11">
        <f t="shared" si="556"/>
        <v>0</v>
      </c>
      <c r="R5110" s="11">
        <f t="shared" si="557"/>
        <v>0</v>
      </c>
      <c r="S5110" s="11">
        <f t="shared" si="558"/>
        <v>0</v>
      </c>
      <c r="T5110" s="9">
        <f t="shared" si="559"/>
        <v>0</v>
      </c>
    </row>
    <row r="5111" spans="1:20" ht="15" customHeight="1" x14ac:dyDescent="0.75">
      <c r="A5111" s="10">
        <v>0</v>
      </c>
      <c r="B5111" s="11">
        <v>27300</v>
      </c>
      <c r="C5111" s="11">
        <v>140773</v>
      </c>
      <c r="D5111" s="11">
        <v>188414</v>
      </c>
      <c r="E5111" s="11">
        <v>12</v>
      </c>
      <c r="F5111" s="11">
        <v>0</v>
      </c>
      <c r="G5111" s="11">
        <v>0</v>
      </c>
      <c r="H5111" s="11">
        <v>144.09346485</v>
      </c>
      <c r="I5111" s="11">
        <v>0</v>
      </c>
      <c r="J5111" s="11">
        <v>37</v>
      </c>
      <c r="K5111" s="11">
        <v>41.482803685</v>
      </c>
      <c r="L5111" s="11" t="s">
        <v>20</v>
      </c>
      <c r="M5111" s="11" t="s">
        <v>18</v>
      </c>
      <c r="N5111" s="11">
        <f t="shared" si="553"/>
        <v>0</v>
      </c>
      <c r="O5111" s="11">
        <f t="shared" si="554"/>
        <v>0</v>
      </c>
      <c r="P5111" s="11">
        <f t="shared" si="555"/>
        <v>0</v>
      </c>
      <c r="Q5111" s="11">
        <f t="shared" si="556"/>
        <v>0</v>
      </c>
      <c r="R5111" s="11">
        <f t="shared" si="557"/>
        <v>0</v>
      </c>
      <c r="S5111" s="11">
        <f t="shared" si="558"/>
        <v>1</v>
      </c>
      <c r="T5111" s="9">
        <f t="shared" si="559"/>
        <v>0</v>
      </c>
    </row>
    <row r="5112" spans="1:20" ht="15" customHeight="1" x14ac:dyDescent="0.75">
      <c r="A5112" s="10">
        <v>0</v>
      </c>
      <c r="B5112" s="11">
        <v>27400</v>
      </c>
      <c r="C5112" s="11">
        <v>99900</v>
      </c>
      <c r="D5112" s="11">
        <v>143437</v>
      </c>
      <c r="E5112" s="11">
        <v>21</v>
      </c>
      <c r="F5112" s="11">
        <v>0</v>
      </c>
      <c r="G5112" s="11">
        <v>0</v>
      </c>
      <c r="H5112" s="11">
        <v>211.10827714000001</v>
      </c>
      <c r="I5112" s="11">
        <v>0</v>
      </c>
      <c r="J5112" s="11">
        <v>12</v>
      </c>
      <c r="K5112" s="11">
        <v>39.110297625000001</v>
      </c>
      <c r="L5112" s="11" t="s">
        <v>20</v>
      </c>
      <c r="M5112" s="11" t="s">
        <v>17</v>
      </c>
      <c r="N5112" s="11">
        <f t="shared" si="553"/>
        <v>0</v>
      </c>
      <c r="O5112" s="11">
        <f t="shared" si="554"/>
        <v>1</v>
      </c>
      <c r="P5112" s="11">
        <f t="shared" si="555"/>
        <v>0</v>
      </c>
      <c r="Q5112" s="11">
        <f t="shared" si="556"/>
        <v>0</v>
      </c>
      <c r="R5112" s="11">
        <f t="shared" si="557"/>
        <v>0</v>
      </c>
      <c r="S5112" s="11">
        <f t="shared" si="558"/>
        <v>0</v>
      </c>
      <c r="T5112" s="9">
        <f t="shared" si="559"/>
        <v>0</v>
      </c>
    </row>
    <row r="5113" spans="1:20" ht="15" customHeight="1" x14ac:dyDescent="0.75">
      <c r="A5113" s="10">
        <v>1</v>
      </c>
      <c r="B5113" s="11">
        <v>27400</v>
      </c>
      <c r="C5113" s="11">
        <v>113364</v>
      </c>
      <c r="D5113" s="11">
        <v>146520</v>
      </c>
      <c r="E5113" s="11">
        <v>16</v>
      </c>
      <c r="F5113" s="11">
        <v>1</v>
      </c>
      <c r="G5113" s="11">
        <v>1</v>
      </c>
      <c r="H5113" s="11">
        <v>284.36801789999998</v>
      </c>
      <c r="I5113" s="11">
        <v>2</v>
      </c>
      <c r="J5113" s="11">
        <v>13</v>
      </c>
      <c r="K5113" s="11">
        <v>34.627659401999999</v>
      </c>
      <c r="L5113" s="11" t="s">
        <v>13</v>
      </c>
      <c r="M5113" s="11" t="s">
        <v>15</v>
      </c>
      <c r="N5113" s="11">
        <f t="shared" si="553"/>
        <v>1</v>
      </c>
      <c r="O5113" s="11">
        <f t="shared" si="554"/>
        <v>0</v>
      </c>
      <c r="P5113" s="11">
        <f t="shared" si="555"/>
        <v>0</v>
      </c>
      <c r="Q5113" s="11">
        <f t="shared" si="556"/>
        <v>1</v>
      </c>
      <c r="R5113" s="11">
        <f t="shared" si="557"/>
        <v>0</v>
      </c>
      <c r="S5113" s="11">
        <f t="shared" si="558"/>
        <v>0</v>
      </c>
      <c r="T5113" s="9">
        <f t="shared" si="559"/>
        <v>284.36801789999998</v>
      </c>
    </row>
    <row r="5114" spans="1:20" ht="15" customHeight="1" x14ac:dyDescent="0.75">
      <c r="A5114" s="10">
        <v>0</v>
      </c>
      <c r="B5114" s="11">
        <v>27400</v>
      </c>
      <c r="C5114" s="11"/>
      <c r="D5114" s="11">
        <v>39858</v>
      </c>
      <c r="E5114" s="11">
        <v>11</v>
      </c>
      <c r="F5114" s="11">
        <v>1</v>
      </c>
      <c r="G5114" s="11"/>
      <c r="H5114" s="11">
        <v>87.379007649000002</v>
      </c>
      <c r="I5114" s="11"/>
      <c r="J5114" s="11">
        <v>14</v>
      </c>
      <c r="K5114" s="11">
        <v>20.588214356999998</v>
      </c>
      <c r="L5114" s="11" t="s">
        <v>20</v>
      </c>
      <c r="M5114" s="11" t="s">
        <v>14</v>
      </c>
      <c r="N5114" s="11">
        <f t="shared" si="553"/>
        <v>0</v>
      </c>
      <c r="O5114" s="11">
        <f t="shared" si="554"/>
        <v>0</v>
      </c>
      <c r="P5114" s="11">
        <f t="shared" si="555"/>
        <v>1</v>
      </c>
      <c r="Q5114" s="11">
        <f t="shared" si="556"/>
        <v>0</v>
      </c>
      <c r="R5114" s="11">
        <f t="shared" si="557"/>
        <v>0</v>
      </c>
      <c r="S5114" s="11">
        <f t="shared" si="558"/>
        <v>0</v>
      </c>
      <c r="T5114" s="9">
        <f t="shared" si="559"/>
        <v>0</v>
      </c>
    </row>
    <row r="5115" spans="1:20" ht="15" customHeight="1" x14ac:dyDescent="0.75">
      <c r="A5115" s="10">
        <v>0</v>
      </c>
      <c r="B5115" s="11">
        <v>27400</v>
      </c>
      <c r="C5115" s="11"/>
      <c r="D5115" s="11">
        <v>121625</v>
      </c>
      <c r="E5115" s="11">
        <v>7</v>
      </c>
      <c r="F5115" s="11">
        <v>1</v>
      </c>
      <c r="G5115" s="11">
        <v>0</v>
      </c>
      <c r="H5115" s="11">
        <v>154.43784762000001</v>
      </c>
      <c r="I5115" s="11">
        <v>0</v>
      </c>
      <c r="J5115" s="11">
        <v>27</v>
      </c>
      <c r="K5115" s="11">
        <v>33.373813671999997</v>
      </c>
      <c r="L5115" s="11" t="s">
        <v>20</v>
      </c>
      <c r="M5115" s="11" t="s">
        <v>17</v>
      </c>
      <c r="N5115" s="11">
        <f t="shared" si="553"/>
        <v>0</v>
      </c>
      <c r="O5115" s="11">
        <f t="shared" si="554"/>
        <v>1</v>
      </c>
      <c r="P5115" s="11">
        <f t="shared" si="555"/>
        <v>0</v>
      </c>
      <c r="Q5115" s="11">
        <f t="shared" si="556"/>
        <v>0</v>
      </c>
      <c r="R5115" s="11">
        <f t="shared" si="557"/>
        <v>0</v>
      </c>
      <c r="S5115" s="11">
        <f t="shared" si="558"/>
        <v>0</v>
      </c>
      <c r="T5115" s="9">
        <f t="shared" si="559"/>
        <v>0</v>
      </c>
    </row>
    <row r="5116" spans="1:20" ht="15" customHeight="1" x14ac:dyDescent="0.75">
      <c r="A5116" s="10">
        <v>0</v>
      </c>
      <c r="B5116" s="11">
        <v>27400</v>
      </c>
      <c r="C5116" s="11">
        <v>195497</v>
      </c>
      <c r="D5116" s="11">
        <v>246354</v>
      </c>
      <c r="E5116" s="11">
        <v>8</v>
      </c>
      <c r="F5116" s="11">
        <v>0</v>
      </c>
      <c r="G5116" s="11">
        <v>0</v>
      </c>
      <c r="H5116" s="11">
        <v>89.264427411</v>
      </c>
      <c r="I5116" s="11">
        <v>1</v>
      </c>
      <c r="J5116" s="11">
        <v>25</v>
      </c>
      <c r="K5116" s="11">
        <v>39.664822993999998</v>
      </c>
      <c r="L5116" s="11" t="s">
        <v>20</v>
      </c>
      <c r="M5116" s="11" t="s">
        <v>14</v>
      </c>
      <c r="N5116" s="11">
        <f t="shared" si="553"/>
        <v>0</v>
      </c>
      <c r="O5116" s="11">
        <f t="shared" si="554"/>
        <v>0</v>
      </c>
      <c r="P5116" s="11">
        <f t="shared" si="555"/>
        <v>1</v>
      </c>
      <c r="Q5116" s="11">
        <f t="shared" si="556"/>
        <v>0</v>
      </c>
      <c r="R5116" s="11">
        <f t="shared" si="557"/>
        <v>0</v>
      </c>
      <c r="S5116" s="11">
        <f t="shared" si="558"/>
        <v>0</v>
      </c>
      <c r="T5116" s="9">
        <f t="shared" si="559"/>
        <v>0</v>
      </c>
    </row>
    <row r="5117" spans="1:20" ht="15" customHeight="1" x14ac:dyDescent="0.75">
      <c r="A5117" s="10">
        <v>0</v>
      </c>
      <c r="B5117" s="11">
        <v>27400</v>
      </c>
      <c r="C5117" s="11">
        <v>51298</v>
      </c>
      <c r="D5117" s="11">
        <v>90010</v>
      </c>
      <c r="E5117" s="11">
        <v>6</v>
      </c>
      <c r="F5117" s="11">
        <v>1</v>
      </c>
      <c r="G5117" s="11">
        <v>0</v>
      </c>
      <c r="H5117" s="11">
        <v>146.65622020999999</v>
      </c>
      <c r="I5117" s="11">
        <v>3</v>
      </c>
      <c r="J5117" s="11">
        <v>29</v>
      </c>
      <c r="K5117" s="11">
        <v>42.159936537999997</v>
      </c>
      <c r="L5117" s="11" t="s">
        <v>20</v>
      </c>
      <c r="M5117" s="11" t="s">
        <v>14</v>
      </c>
      <c r="N5117" s="11">
        <f t="shared" si="553"/>
        <v>0</v>
      </c>
      <c r="O5117" s="11">
        <f t="shared" si="554"/>
        <v>0</v>
      </c>
      <c r="P5117" s="11">
        <f t="shared" si="555"/>
        <v>1</v>
      </c>
      <c r="Q5117" s="11">
        <f t="shared" si="556"/>
        <v>0</v>
      </c>
      <c r="R5117" s="11">
        <f t="shared" si="557"/>
        <v>0</v>
      </c>
      <c r="S5117" s="11">
        <f t="shared" si="558"/>
        <v>0</v>
      </c>
      <c r="T5117" s="9">
        <f t="shared" si="559"/>
        <v>0</v>
      </c>
    </row>
    <row r="5118" spans="1:20" ht="15" customHeight="1" x14ac:dyDescent="0.75">
      <c r="A5118" s="10">
        <v>1</v>
      </c>
      <c r="B5118" s="11">
        <v>27400</v>
      </c>
      <c r="C5118" s="11">
        <v>23939</v>
      </c>
      <c r="D5118" s="11">
        <v>56874</v>
      </c>
      <c r="E5118" s="11">
        <v>3</v>
      </c>
      <c r="F5118" s="11">
        <v>0</v>
      </c>
      <c r="G5118" s="11">
        <v>1</v>
      </c>
      <c r="H5118" s="11">
        <v>197.8</v>
      </c>
      <c r="I5118" s="11">
        <v>0</v>
      </c>
      <c r="J5118" s="11">
        <v>11</v>
      </c>
      <c r="K5118" s="11"/>
      <c r="L5118" s="11" t="s">
        <v>20</v>
      </c>
      <c r="M5118" s="11" t="s">
        <v>15</v>
      </c>
      <c r="N5118" s="11">
        <f t="shared" si="553"/>
        <v>0</v>
      </c>
      <c r="O5118" s="11">
        <f t="shared" si="554"/>
        <v>0</v>
      </c>
      <c r="P5118" s="11">
        <f t="shared" si="555"/>
        <v>0</v>
      </c>
      <c r="Q5118" s="11">
        <f t="shared" si="556"/>
        <v>1</v>
      </c>
      <c r="R5118" s="11">
        <f t="shared" si="557"/>
        <v>0</v>
      </c>
      <c r="S5118" s="11">
        <f t="shared" si="558"/>
        <v>0</v>
      </c>
      <c r="T5118" s="9">
        <f t="shared" si="559"/>
        <v>0</v>
      </c>
    </row>
    <row r="5119" spans="1:20" ht="15" customHeight="1" x14ac:dyDescent="0.75">
      <c r="A5119" s="10">
        <v>0</v>
      </c>
      <c r="B5119" s="11">
        <v>27400</v>
      </c>
      <c r="C5119" s="11">
        <v>46575</v>
      </c>
      <c r="D5119" s="11">
        <v>85263</v>
      </c>
      <c r="E5119" s="11">
        <v>1</v>
      </c>
      <c r="F5119" s="11">
        <v>0</v>
      </c>
      <c r="G5119" s="11">
        <v>0</v>
      </c>
      <c r="H5119" s="11">
        <v>155.64704115999999</v>
      </c>
      <c r="I5119" s="11">
        <v>2</v>
      </c>
      <c r="J5119" s="11">
        <v>19</v>
      </c>
      <c r="K5119" s="11">
        <v>39.489317202000002</v>
      </c>
      <c r="L5119" s="11" t="s">
        <v>20</v>
      </c>
      <c r="M5119" s="11" t="s">
        <v>15</v>
      </c>
      <c r="N5119" s="11">
        <f t="shared" si="553"/>
        <v>0</v>
      </c>
      <c r="O5119" s="11">
        <f t="shared" si="554"/>
        <v>0</v>
      </c>
      <c r="P5119" s="11">
        <f t="shared" si="555"/>
        <v>0</v>
      </c>
      <c r="Q5119" s="11">
        <f t="shared" si="556"/>
        <v>1</v>
      </c>
      <c r="R5119" s="11">
        <f t="shared" si="557"/>
        <v>0</v>
      </c>
      <c r="S5119" s="11">
        <f t="shared" si="558"/>
        <v>0</v>
      </c>
      <c r="T5119" s="9">
        <f t="shared" si="559"/>
        <v>0</v>
      </c>
    </row>
    <row r="5120" spans="1:20" ht="15" customHeight="1" x14ac:dyDescent="0.75">
      <c r="A5120" s="10">
        <v>0</v>
      </c>
      <c r="B5120" s="11">
        <v>27400</v>
      </c>
      <c r="C5120" s="11">
        <v>100951</v>
      </c>
      <c r="D5120" s="11">
        <v>149305</v>
      </c>
      <c r="E5120" s="11">
        <v>21</v>
      </c>
      <c r="F5120" s="11">
        <v>0</v>
      </c>
      <c r="G5120" s="11">
        <v>0</v>
      </c>
      <c r="H5120" s="11">
        <v>194.53302790999999</v>
      </c>
      <c r="I5120" s="11">
        <v>0</v>
      </c>
      <c r="J5120" s="11">
        <v>13</v>
      </c>
      <c r="K5120" s="11">
        <v>41.644172046999998</v>
      </c>
      <c r="L5120" s="11" t="s">
        <v>20</v>
      </c>
      <c r="M5120" s="11" t="s">
        <v>17</v>
      </c>
      <c r="N5120" s="11">
        <f t="shared" si="553"/>
        <v>0</v>
      </c>
      <c r="O5120" s="11">
        <f t="shared" si="554"/>
        <v>1</v>
      </c>
      <c r="P5120" s="11">
        <f t="shared" si="555"/>
        <v>0</v>
      </c>
      <c r="Q5120" s="11">
        <f t="shared" si="556"/>
        <v>0</v>
      </c>
      <c r="R5120" s="11">
        <f t="shared" si="557"/>
        <v>0</v>
      </c>
      <c r="S5120" s="11">
        <f t="shared" si="558"/>
        <v>0</v>
      </c>
      <c r="T5120" s="9">
        <f t="shared" si="559"/>
        <v>0</v>
      </c>
    </row>
    <row r="5121" spans="1:20" ht="15" customHeight="1" x14ac:dyDescent="0.75">
      <c r="A5121" s="10">
        <v>0</v>
      </c>
      <c r="B5121" s="11">
        <v>27400</v>
      </c>
      <c r="C5121" s="11">
        <v>41370</v>
      </c>
      <c r="D5121" s="11">
        <v>70528</v>
      </c>
      <c r="E5121" s="11">
        <v>18</v>
      </c>
      <c r="F5121" s="11">
        <v>0</v>
      </c>
      <c r="G5121" s="11">
        <v>0</v>
      </c>
      <c r="H5121" s="11">
        <v>180.20434499000001</v>
      </c>
      <c r="I5121" s="11">
        <v>1</v>
      </c>
      <c r="J5121" s="11">
        <v>21</v>
      </c>
      <c r="K5121" s="11">
        <v>33.495088701</v>
      </c>
      <c r="L5121" s="11" t="s">
        <v>20</v>
      </c>
      <c r="M5121" s="11" t="s">
        <v>15</v>
      </c>
      <c r="N5121" s="11">
        <f t="shared" si="553"/>
        <v>0</v>
      </c>
      <c r="O5121" s="11">
        <f t="shared" si="554"/>
        <v>0</v>
      </c>
      <c r="P5121" s="11">
        <f t="shared" si="555"/>
        <v>0</v>
      </c>
      <c r="Q5121" s="11">
        <f t="shared" si="556"/>
        <v>1</v>
      </c>
      <c r="R5121" s="11">
        <f t="shared" si="557"/>
        <v>0</v>
      </c>
      <c r="S5121" s="11">
        <f t="shared" si="558"/>
        <v>0</v>
      </c>
      <c r="T5121" s="9">
        <f t="shared" si="559"/>
        <v>0</v>
      </c>
    </row>
    <row r="5122" spans="1:20" ht="15" customHeight="1" x14ac:dyDescent="0.75">
      <c r="A5122" s="10">
        <v>0</v>
      </c>
      <c r="B5122" s="11">
        <v>27500</v>
      </c>
      <c r="C5122" s="11">
        <v>54511</v>
      </c>
      <c r="D5122" s="11">
        <v>84470</v>
      </c>
      <c r="E5122" s="11">
        <v>9</v>
      </c>
      <c r="F5122" s="11">
        <v>0</v>
      </c>
      <c r="G5122" s="11">
        <v>1</v>
      </c>
      <c r="H5122" s="11">
        <v>140.24779602000001</v>
      </c>
      <c r="I5122" s="11">
        <v>3</v>
      </c>
      <c r="J5122" s="11">
        <v>29</v>
      </c>
      <c r="K5122" s="11">
        <v>40.278298303</v>
      </c>
      <c r="L5122" s="11" t="s">
        <v>20</v>
      </c>
      <c r="M5122" s="11" t="s">
        <v>14</v>
      </c>
      <c r="N5122" s="11">
        <f t="shared" si="553"/>
        <v>0</v>
      </c>
      <c r="O5122" s="11">
        <f t="shared" si="554"/>
        <v>0</v>
      </c>
      <c r="P5122" s="11">
        <f t="shared" si="555"/>
        <v>1</v>
      </c>
      <c r="Q5122" s="11">
        <f t="shared" si="556"/>
        <v>0</v>
      </c>
      <c r="R5122" s="11">
        <f t="shared" si="557"/>
        <v>0</v>
      </c>
      <c r="S5122" s="11">
        <f t="shared" si="558"/>
        <v>0</v>
      </c>
      <c r="T5122" s="9">
        <f t="shared" si="559"/>
        <v>0</v>
      </c>
    </row>
    <row r="5123" spans="1:20" ht="15" customHeight="1" x14ac:dyDescent="0.75">
      <c r="A5123" s="10">
        <v>0</v>
      </c>
      <c r="B5123" s="11">
        <v>27500</v>
      </c>
      <c r="C5123" s="11">
        <v>97679</v>
      </c>
      <c r="D5123" s="11">
        <v>149877</v>
      </c>
      <c r="E5123" s="11">
        <v>23</v>
      </c>
      <c r="F5123" s="11">
        <v>0</v>
      </c>
      <c r="G5123" s="11">
        <v>0</v>
      </c>
      <c r="H5123" s="11">
        <v>193.0056328</v>
      </c>
      <c r="I5123" s="11">
        <v>0</v>
      </c>
      <c r="J5123" s="11">
        <v>12</v>
      </c>
      <c r="K5123" s="11">
        <v>39.415166847999998</v>
      </c>
      <c r="L5123" s="11" t="s">
        <v>20</v>
      </c>
      <c r="M5123" s="11" t="s">
        <v>17</v>
      </c>
      <c r="N5123" s="11">
        <f t="shared" ref="N5123:N5186" si="560">IF(L5123="HomeImp",1,0)</f>
        <v>0</v>
      </c>
      <c r="O5123" s="11">
        <f t="shared" ref="O5123:O5186" si="561">IF(M5123="Mgr",1,0)</f>
        <v>1</v>
      </c>
      <c r="P5123" s="11">
        <f t="shared" ref="P5123:P5186" si="562">IF(M5123="Other",1,0)</f>
        <v>0</v>
      </c>
      <c r="Q5123" s="11">
        <f t="shared" ref="Q5123:Q5186" si="563">IF(M5123="Office",1,0)</f>
        <v>0</v>
      </c>
      <c r="R5123" s="11">
        <f t="shared" ref="R5123:R5186" si="564">IF(M5123="Sales",1,0)</f>
        <v>0</v>
      </c>
      <c r="S5123" s="11">
        <f t="shared" ref="S5123:S5186" si="565">IF(M5123="ProfExe",1,0)</f>
        <v>0</v>
      </c>
      <c r="T5123" s="9">
        <f t="shared" ref="T5123:T5186" si="566">H5123*N5123</f>
        <v>0</v>
      </c>
    </row>
    <row r="5124" spans="1:20" ht="15" customHeight="1" x14ac:dyDescent="0.75">
      <c r="A5124" s="10">
        <v>0</v>
      </c>
      <c r="B5124" s="11">
        <v>27500</v>
      </c>
      <c r="C5124" s="11">
        <v>145774</v>
      </c>
      <c r="D5124" s="11">
        <v>206788</v>
      </c>
      <c r="E5124" s="11">
        <v>4</v>
      </c>
      <c r="F5124" s="11">
        <v>0</v>
      </c>
      <c r="G5124" s="11">
        <v>0</v>
      </c>
      <c r="H5124" s="11">
        <v>191.94101884</v>
      </c>
      <c r="I5124" s="11">
        <v>0</v>
      </c>
      <c r="J5124" s="11">
        <v>27</v>
      </c>
      <c r="K5124" s="11">
        <v>38.001192232999998</v>
      </c>
      <c r="L5124" s="11" t="s">
        <v>13</v>
      </c>
      <c r="M5124" s="11" t="s">
        <v>18</v>
      </c>
      <c r="N5124" s="11">
        <f t="shared" si="560"/>
        <v>1</v>
      </c>
      <c r="O5124" s="11">
        <f t="shared" si="561"/>
        <v>0</v>
      </c>
      <c r="P5124" s="11">
        <f t="shared" si="562"/>
        <v>0</v>
      </c>
      <c r="Q5124" s="11">
        <f t="shared" si="563"/>
        <v>0</v>
      </c>
      <c r="R5124" s="11">
        <f t="shared" si="564"/>
        <v>0</v>
      </c>
      <c r="S5124" s="11">
        <f t="shared" si="565"/>
        <v>1</v>
      </c>
      <c r="T5124" s="9">
        <f t="shared" si="566"/>
        <v>191.94101884</v>
      </c>
    </row>
    <row r="5125" spans="1:20" ht="15" customHeight="1" x14ac:dyDescent="0.75">
      <c r="A5125" s="10">
        <v>0</v>
      </c>
      <c r="B5125" s="11">
        <v>27500</v>
      </c>
      <c r="C5125" s="11">
        <v>132000</v>
      </c>
      <c r="D5125" s="11">
        <v>179000</v>
      </c>
      <c r="E5125" s="11">
        <v>1</v>
      </c>
      <c r="F5125" s="11">
        <v>1</v>
      </c>
      <c r="G5125" s="11">
        <v>0</v>
      </c>
      <c r="H5125" s="11">
        <v>226.23333332999999</v>
      </c>
      <c r="I5125" s="11">
        <v>2</v>
      </c>
      <c r="J5125" s="11">
        <v>19</v>
      </c>
      <c r="K5125" s="11"/>
      <c r="L5125" s="11" t="s">
        <v>20</v>
      </c>
      <c r="M5125" s="11" t="s">
        <v>18</v>
      </c>
      <c r="N5125" s="11">
        <f t="shared" si="560"/>
        <v>0</v>
      </c>
      <c r="O5125" s="11">
        <f t="shared" si="561"/>
        <v>0</v>
      </c>
      <c r="P5125" s="11">
        <f t="shared" si="562"/>
        <v>0</v>
      </c>
      <c r="Q5125" s="11">
        <f t="shared" si="563"/>
        <v>0</v>
      </c>
      <c r="R5125" s="11">
        <f t="shared" si="564"/>
        <v>0</v>
      </c>
      <c r="S5125" s="11">
        <f t="shared" si="565"/>
        <v>1</v>
      </c>
      <c r="T5125" s="9">
        <f t="shared" si="566"/>
        <v>0</v>
      </c>
    </row>
    <row r="5126" spans="1:20" ht="15" customHeight="1" x14ac:dyDescent="0.75">
      <c r="A5126" s="10">
        <v>1</v>
      </c>
      <c r="B5126" s="11">
        <v>27500</v>
      </c>
      <c r="C5126" s="11">
        <v>137900</v>
      </c>
      <c r="D5126" s="11">
        <v>184000</v>
      </c>
      <c r="E5126" s="11">
        <v>10</v>
      </c>
      <c r="F5126" s="11">
        <v>0</v>
      </c>
      <c r="G5126" s="11">
        <v>0</v>
      </c>
      <c r="H5126" s="11"/>
      <c r="I5126" s="11">
        <v>0</v>
      </c>
      <c r="J5126" s="11">
        <v>0</v>
      </c>
      <c r="K5126" s="11"/>
      <c r="L5126" s="11" t="s">
        <v>20</v>
      </c>
      <c r="M5126" s="11" t="s">
        <v>15</v>
      </c>
      <c r="N5126" s="11">
        <f t="shared" si="560"/>
        <v>0</v>
      </c>
      <c r="O5126" s="11">
        <f t="shared" si="561"/>
        <v>0</v>
      </c>
      <c r="P5126" s="11">
        <f t="shared" si="562"/>
        <v>0</v>
      </c>
      <c r="Q5126" s="11">
        <f t="shared" si="563"/>
        <v>1</v>
      </c>
      <c r="R5126" s="11">
        <f t="shared" si="564"/>
        <v>0</v>
      </c>
      <c r="S5126" s="11">
        <f t="shared" si="565"/>
        <v>0</v>
      </c>
      <c r="T5126" s="9">
        <f t="shared" si="566"/>
        <v>0</v>
      </c>
    </row>
    <row r="5127" spans="1:20" ht="15" customHeight="1" x14ac:dyDescent="0.75">
      <c r="A5127" s="10">
        <v>0</v>
      </c>
      <c r="B5127" s="11">
        <v>27500</v>
      </c>
      <c r="C5127" s="11">
        <v>150666</v>
      </c>
      <c r="D5127" s="11">
        <v>192346</v>
      </c>
      <c r="E5127" s="11">
        <v>3</v>
      </c>
      <c r="F5127" s="11">
        <v>0</v>
      </c>
      <c r="G5127" s="11">
        <v>0</v>
      </c>
      <c r="H5127" s="11">
        <v>177.87147325000001</v>
      </c>
      <c r="I5127" s="11">
        <v>0</v>
      </c>
      <c r="J5127" s="11">
        <v>17</v>
      </c>
      <c r="K5127" s="11">
        <v>39.978650330999997</v>
      </c>
      <c r="L5127" s="11" t="s">
        <v>13</v>
      </c>
      <c r="M5127" s="11" t="s">
        <v>19</v>
      </c>
      <c r="N5127" s="11">
        <f t="shared" si="560"/>
        <v>1</v>
      </c>
      <c r="O5127" s="11">
        <f t="shared" si="561"/>
        <v>0</v>
      </c>
      <c r="P5127" s="11">
        <f t="shared" si="562"/>
        <v>0</v>
      </c>
      <c r="Q5127" s="11">
        <f t="shared" si="563"/>
        <v>0</v>
      </c>
      <c r="R5127" s="11">
        <f t="shared" si="564"/>
        <v>0</v>
      </c>
      <c r="S5127" s="11">
        <f t="shared" si="565"/>
        <v>0</v>
      </c>
      <c r="T5127" s="9">
        <f t="shared" si="566"/>
        <v>177.87147325000001</v>
      </c>
    </row>
    <row r="5128" spans="1:20" ht="15" customHeight="1" x14ac:dyDescent="0.75">
      <c r="A5128" s="10">
        <v>0</v>
      </c>
      <c r="B5128" s="11">
        <v>27500</v>
      </c>
      <c r="C5128" s="11"/>
      <c r="D5128" s="11">
        <v>40807</v>
      </c>
      <c r="E5128" s="11">
        <v>8</v>
      </c>
      <c r="F5128" s="11">
        <v>1</v>
      </c>
      <c r="G5128" s="11"/>
      <c r="H5128" s="11">
        <v>95.533519165000001</v>
      </c>
      <c r="I5128" s="11"/>
      <c r="J5128" s="11">
        <v>13</v>
      </c>
      <c r="K5128" s="11">
        <v>20.398923620000001</v>
      </c>
      <c r="L5128" s="11" t="s">
        <v>20</v>
      </c>
      <c r="M5128" s="11" t="s">
        <v>14</v>
      </c>
      <c r="N5128" s="11">
        <f t="shared" si="560"/>
        <v>0</v>
      </c>
      <c r="O5128" s="11">
        <f t="shared" si="561"/>
        <v>0</v>
      </c>
      <c r="P5128" s="11">
        <f t="shared" si="562"/>
        <v>1</v>
      </c>
      <c r="Q5128" s="11">
        <f t="shared" si="563"/>
        <v>0</v>
      </c>
      <c r="R5128" s="11">
        <f t="shared" si="564"/>
        <v>0</v>
      </c>
      <c r="S5128" s="11">
        <f t="shared" si="565"/>
        <v>0</v>
      </c>
      <c r="T5128" s="9">
        <f t="shared" si="566"/>
        <v>0</v>
      </c>
    </row>
    <row r="5129" spans="1:20" ht="15" customHeight="1" x14ac:dyDescent="0.75">
      <c r="A5129" s="10">
        <v>0</v>
      </c>
      <c r="B5129" s="11">
        <v>27500</v>
      </c>
      <c r="C5129" s="11">
        <v>69579</v>
      </c>
      <c r="D5129" s="11">
        <v>117799</v>
      </c>
      <c r="E5129" s="11">
        <v>5</v>
      </c>
      <c r="F5129" s="11">
        <v>0</v>
      </c>
      <c r="G5129" s="11">
        <v>0</v>
      </c>
      <c r="H5129" s="11">
        <v>84.373124497999996</v>
      </c>
      <c r="I5129" s="11">
        <v>2</v>
      </c>
      <c r="J5129" s="11">
        <v>32</v>
      </c>
      <c r="K5129" s="11">
        <v>38.862120806999997</v>
      </c>
      <c r="L5129" s="11" t="s">
        <v>20</v>
      </c>
      <c r="M5129" s="11" t="s">
        <v>14</v>
      </c>
      <c r="N5129" s="11">
        <f t="shared" si="560"/>
        <v>0</v>
      </c>
      <c r="O5129" s="11">
        <f t="shared" si="561"/>
        <v>0</v>
      </c>
      <c r="P5129" s="11">
        <f t="shared" si="562"/>
        <v>1</v>
      </c>
      <c r="Q5129" s="11">
        <f t="shared" si="563"/>
        <v>0</v>
      </c>
      <c r="R5129" s="11">
        <f t="shared" si="564"/>
        <v>0</v>
      </c>
      <c r="S5129" s="11">
        <f t="shared" si="565"/>
        <v>0</v>
      </c>
      <c r="T5129" s="9">
        <f t="shared" si="566"/>
        <v>0</v>
      </c>
    </row>
    <row r="5130" spans="1:20" ht="15" customHeight="1" x14ac:dyDescent="0.75">
      <c r="A5130" s="10">
        <v>1</v>
      </c>
      <c r="B5130" s="11">
        <v>27500</v>
      </c>
      <c r="C5130" s="11">
        <v>97601</v>
      </c>
      <c r="D5130" s="11">
        <v>136546</v>
      </c>
      <c r="E5130" s="11">
        <v>9</v>
      </c>
      <c r="F5130" s="11">
        <v>0</v>
      </c>
      <c r="G5130" s="11">
        <v>0</v>
      </c>
      <c r="H5130" s="11">
        <v>80.497147072000004</v>
      </c>
      <c r="I5130" s="11">
        <v>5</v>
      </c>
      <c r="J5130" s="11">
        <v>39</v>
      </c>
      <c r="K5130" s="11"/>
      <c r="L5130" s="11" t="s">
        <v>20</v>
      </c>
      <c r="M5130" s="11" t="s">
        <v>14</v>
      </c>
      <c r="N5130" s="11">
        <f t="shared" si="560"/>
        <v>0</v>
      </c>
      <c r="O5130" s="11">
        <f t="shared" si="561"/>
        <v>0</v>
      </c>
      <c r="P5130" s="11">
        <f t="shared" si="562"/>
        <v>1</v>
      </c>
      <c r="Q5130" s="11">
        <f t="shared" si="563"/>
        <v>0</v>
      </c>
      <c r="R5130" s="11">
        <f t="shared" si="564"/>
        <v>0</v>
      </c>
      <c r="S5130" s="11">
        <f t="shared" si="565"/>
        <v>0</v>
      </c>
      <c r="T5130" s="9">
        <f t="shared" si="566"/>
        <v>0</v>
      </c>
    </row>
    <row r="5131" spans="1:20" ht="15" customHeight="1" x14ac:dyDescent="0.75">
      <c r="A5131" s="10">
        <v>0</v>
      </c>
      <c r="B5131" s="11">
        <v>27500</v>
      </c>
      <c r="C5131" s="11">
        <v>131269</v>
      </c>
      <c r="D5131" s="11">
        <v>211014</v>
      </c>
      <c r="E5131" s="11">
        <v>10</v>
      </c>
      <c r="F5131" s="11">
        <v>0</v>
      </c>
      <c r="G5131" s="11">
        <v>0</v>
      </c>
      <c r="H5131" s="11">
        <v>234.35128879000001</v>
      </c>
      <c r="I5131" s="11">
        <v>2</v>
      </c>
      <c r="J5131" s="11">
        <v>26</v>
      </c>
      <c r="K5131" s="11">
        <v>18.735147442999999</v>
      </c>
      <c r="L5131" s="11" t="s">
        <v>20</v>
      </c>
      <c r="M5131" s="11" t="s">
        <v>18</v>
      </c>
      <c r="N5131" s="11">
        <f t="shared" si="560"/>
        <v>0</v>
      </c>
      <c r="O5131" s="11">
        <f t="shared" si="561"/>
        <v>0</v>
      </c>
      <c r="P5131" s="11">
        <f t="shared" si="562"/>
        <v>0</v>
      </c>
      <c r="Q5131" s="11">
        <f t="shared" si="563"/>
        <v>0</v>
      </c>
      <c r="R5131" s="11">
        <f t="shared" si="564"/>
        <v>0</v>
      </c>
      <c r="S5131" s="11">
        <f t="shared" si="565"/>
        <v>1</v>
      </c>
      <c r="T5131" s="9">
        <f t="shared" si="566"/>
        <v>0</v>
      </c>
    </row>
    <row r="5132" spans="1:20" ht="15" customHeight="1" x14ac:dyDescent="0.75">
      <c r="A5132" s="10">
        <v>0</v>
      </c>
      <c r="B5132" s="11">
        <v>27500</v>
      </c>
      <c r="C5132" s="11">
        <v>23439</v>
      </c>
      <c r="D5132" s="11">
        <v>47177</v>
      </c>
      <c r="E5132" s="11">
        <v>25</v>
      </c>
      <c r="F5132" s="11">
        <v>0</v>
      </c>
      <c r="G5132" s="11">
        <v>0</v>
      </c>
      <c r="H5132" s="11">
        <v>112.89450730999999</v>
      </c>
      <c r="I5132" s="11">
        <v>0</v>
      </c>
      <c r="J5132" s="11">
        <v>11</v>
      </c>
      <c r="K5132" s="11">
        <v>23.022894085000001</v>
      </c>
      <c r="L5132" s="11" t="s">
        <v>20</v>
      </c>
      <c r="M5132" s="11" t="s">
        <v>14</v>
      </c>
      <c r="N5132" s="11">
        <f t="shared" si="560"/>
        <v>0</v>
      </c>
      <c r="O5132" s="11">
        <f t="shared" si="561"/>
        <v>0</v>
      </c>
      <c r="P5132" s="11">
        <f t="shared" si="562"/>
        <v>1</v>
      </c>
      <c r="Q5132" s="11">
        <f t="shared" si="563"/>
        <v>0</v>
      </c>
      <c r="R5132" s="11">
        <f t="shared" si="564"/>
        <v>0</v>
      </c>
      <c r="S5132" s="11">
        <f t="shared" si="565"/>
        <v>0</v>
      </c>
      <c r="T5132" s="9">
        <f t="shared" si="566"/>
        <v>0</v>
      </c>
    </row>
    <row r="5133" spans="1:20" ht="15" customHeight="1" x14ac:dyDescent="0.75">
      <c r="A5133" s="10">
        <v>0</v>
      </c>
      <c r="B5133" s="11">
        <v>27600</v>
      </c>
      <c r="C5133" s="11">
        <v>54584</v>
      </c>
      <c r="D5133" s="11">
        <v>86568</v>
      </c>
      <c r="E5133" s="11">
        <v>22</v>
      </c>
      <c r="F5133" s="11">
        <v>0</v>
      </c>
      <c r="G5133" s="11">
        <v>0</v>
      </c>
      <c r="H5133" s="11">
        <v>214.8157373</v>
      </c>
      <c r="I5133" s="11">
        <v>1</v>
      </c>
      <c r="J5133" s="11">
        <v>27</v>
      </c>
      <c r="K5133" s="11">
        <v>35.223970798000003</v>
      </c>
      <c r="L5133" s="11" t="s">
        <v>20</v>
      </c>
      <c r="M5133" s="11" t="s">
        <v>14</v>
      </c>
      <c r="N5133" s="11">
        <f t="shared" si="560"/>
        <v>0</v>
      </c>
      <c r="O5133" s="11">
        <f t="shared" si="561"/>
        <v>0</v>
      </c>
      <c r="P5133" s="11">
        <f t="shared" si="562"/>
        <v>1</v>
      </c>
      <c r="Q5133" s="11">
        <f t="shared" si="563"/>
        <v>0</v>
      </c>
      <c r="R5133" s="11">
        <f t="shared" si="564"/>
        <v>0</v>
      </c>
      <c r="S5133" s="11">
        <f t="shared" si="565"/>
        <v>0</v>
      </c>
      <c r="T5133" s="9">
        <f t="shared" si="566"/>
        <v>0</v>
      </c>
    </row>
    <row r="5134" spans="1:20" ht="15" customHeight="1" x14ac:dyDescent="0.75">
      <c r="A5134" s="10">
        <v>0</v>
      </c>
      <c r="B5134" s="11">
        <v>27600</v>
      </c>
      <c r="C5134" s="11">
        <v>73846</v>
      </c>
      <c r="D5134" s="11">
        <v>100216</v>
      </c>
      <c r="E5134" s="11">
        <v>12</v>
      </c>
      <c r="F5134" s="11">
        <v>0</v>
      </c>
      <c r="G5134" s="11">
        <v>0</v>
      </c>
      <c r="H5134" s="11">
        <v>282.37066143999999</v>
      </c>
      <c r="I5134" s="11">
        <v>1</v>
      </c>
      <c r="J5134" s="11">
        <v>33</v>
      </c>
      <c r="K5134" s="11">
        <v>38.191251338999997</v>
      </c>
      <c r="L5134" s="11" t="s">
        <v>20</v>
      </c>
      <c r="M5134" s="11" t="s">
        <v>18</v>
      </c>
      <c r="N5134" s="11">
        <f t="shared" si="560"/>
        <v>0</v>
      </c>
      <c r="O5134" s="11">
        <f t="shared" si="561"/>
        <v>0</v>
      </c>
      <c r="P5134" s="11">
        <f t="shared" si="562"/>
        <v>0</v>
      </c>
      <c r="Q5134" s="11">
        <f t="shared" si="563"/>
        <v>0</v>
      </c>
      <c r="R5134" s="11">
        <f t="shared" si="564"/>
        <v>0</v>
      </c>
      <c r="S5134" s="11">
        <f t="shared" si="565"/>
        <v>1</v>
      </c>
      <c r="T5134" s="9">
        <f t="shared" si="566"/>
        <v>0</v>
      </c>
    </row>
    <row r="5135" spans="1:20" ht="15" customHeight="1" x14ac:dyDescent="0.75">
      <c r="A5135" s="10">
        <v>0</v>
      </c>
      <c r="B5135" s="11">
        <v>27600</v>
      </c>
      <c r="C5135" s="11">
        <v>60039</v>
      </c>
      <c r="D5135" s="11">
        <v>86166</v>
      </c>
      <c r="E5135" s="11">
        <v>0</v>
      </c>
      <c r="F5135" s="11">
        <v>0</v>
      </c>
      <c r="G5135" s="11">
        <v>0</v>
      </c>
      <c r="H5135" s="11">
        <v>100.94932169</v>
      </c>
      <c r="I5135" s="11">
        <v>0</v>
      </c>
      <c r="J5135" s="11">
        <v>23</v>
      </c>
      <c r="K5135" s="11">
        <v>33.820934035999997</v>
      </c>
      <c r="L5135" s="11" t="s">
        <v>20</v>
      </c>
      <c r="M5135" s="11" t="s">
        <v>15</v>
      </c>
      <c r="N5135" s="11">
        <f t="shared" si="560"/>
        <v>0</v>
      </c>
      <c r="O5135" s="11">
        <f t="shared" si="561"/>
        <v>0</v>
      </c>
      <c r="P5135" s="11">
        <f t="shared" si="562"/>
        <v>0</v>
      </c>
      <c r="Q5135" s="11">
        <f t="shared" si="563"/>
        <v>1</v>
      </c>
      <c r="R5135" s="11">
        <f t="shared" si="564"/>
        <v>0</v>
      </c>
      <c r="S5135" s="11">
        <f t="shared" si="565"/>
        <v>0</v>
      </c>
      <c r="T5135" s="9">
        <f t="shared" si="566"/>
        <v>0</v>
      </c>
    </row>
    <row r="5136" spans="1:20" ht="15" customHeight="1" x14ac:dyDescent="0.75">
      <c r="A5136" s="10">
        <v>0</v>
      </c>
      <c r="B5136" s="11">
        <v>27600</v>
      </c>
      <c r="C5136" s="11">
        <v>121592</v>
      </c>
      <c r="D5136" s="11">
        <v>153432</v>
      </c>
      <c r="E5136" s="11">
        <v>2</v>
      </c>
      <c r="F5136" s="11">
        <v>0</v>
      </c>
      <c r="G5136" s="11">
        <v>0</v>
      </c>
      <c r="H5136" s="11">
        <v>297.00160849999997</v>
      </c>
      <c r="I5136" s="11">
        <v>0</v>
      </c>
      <c r="J5136" s="11">
        <v>24</v>
      </c>
      <c r="K5136" s="11">
        <v>40.015316476000002</v>
      </c>
      <c r="L5136" s="11" t="s">
        <v>20</v>
      </c>
      <c r="M5136" s="11" t="s">
        <v>17</v>
      </c>
      <c r="N5136" s="11">
        <f t="shared" si="560"/>
        <v>0</v>
      </c>
      <c r="O5136" s="11">
        <f t="shared" si="561"/>
        <v>1</v>
      </c>
      <c r="P5136" s="11">
        <f t="shared" si="562"/>
        <v>0</v>
      </c>
      <c r="Q5136" s="11">
        <f t="shared" si="563"/>
        <v>0</v>
      </c>
      <c r="R5136" s="11">
        <f t="shared" si="564"/>
        <v>0</v>
      </c>
      <c r="S5136" s="11">
        <f t="shared" si="565"/>
        <v>0</v>
      </c>
      <c r="T5136" s="9">
        <f t="shared" si="566"/>
        <v>0</v>
      </c>
    </row>
    <row r="5137" spans="1:20" ht="15" customHeight="1" x14ac:dyDescent="0.75">
      <c r="A5137" s="10">
        <v>0</v>
      </c>
      <c r="B5137" s="11">
        <v>27600</v>
      </c>
      <c r="C5137" s="11">
        <v>103898</v>
      </c>
      <c r="D5137" s="11">
        <v>130784</v>
      </c>
      <c r="E5137" s="11">
        <v>11</v>
      </c>
      <c r="F5137" s="11">
        <v>0</v>
      </c>
      <c r="G5137" s="11">
        <v>0</v>
      </c>
      <c r="H5137" s="11">
        <v>147.12839778</v>
      </c>
      <c r="I5137" s="11">
        <v>0</v>
      </c>
      <c r="J5137" s="11">
        <v>29</v>
      </c>
      <c r="K5137" s="11">
        <v>42.009813582</v>
      </c>
      <c r="L5137" s="11" t="s">
        <v>20</v>
      </c>
      <c r="M5137" s="11" t="s">
        <v>15</v>
      </c>
      <c r="N5137" s="11">
        <f t="shared" si="560"/>
        <v>0</v>
      </c>
      <c r="O5137" s="11">
        <f t="shared" si="561"/>
        <v>0</v>
      </c>
      <c r="P5137" s="11">
        <f t="shared" si="562"/>
        <v>0</v>
      </c>
      <c r="Q5137" s="11">
        <f t="shared" si="563"/>
        <v>1</v>
      </c>
      <c r="R5137" s="11">
        <f t="shared" si="564"/>
        <v>0</v>
      </c>
      <c r="S5137" s="11">
        <f t="shared" si="565"/>
        <v>0</v>
      </c>
      <c r="T5137" s="9">
        <f t="shared" si="566"/>
        <v>0</v>
      </c>
    </row>
    <row r="5138" spans="1:20" ht="15" customHeight="1" x14ac:dyDescent="0.75">
      <c r="A5138" s="10">
        <v>0</v>
      </c>
      <c r="B5138" s="11">
        <v>27600</v>
      </c>
      <c r="C5138" s="11">
        <v>131887</v>
      </c>
      <c r="D5138" s="11">
        <v>174323</v>
      </c>
      <c r="E5138" s="11">
        <v>0</v>
      </c>
      <c r="F5138" s="11">
        <v>0</v>
      </c>
      <c r="G5138" s="11">
        <v>0</v>
      </c>
      <c r="H5138" s="11">
        <v>243.05371295</v>
      </c>
      <c r="I5138" s="11">
        <v>2</v>
      </c>
      <c r="J5138" s="11">
        <v>24</v>
      </c>
      <c r="K5138" s="11">
        <v>35.271867032000003</v>
      </c>
      <c r="L5138" s="11" t="s">
        <v>20</v>
      </c>
      <c r="M5138" s="11" t="s">
        <v>17</v>
      </c>
      <c r="N5138" s="11">
        <f t="shared" si="560"/>
        <v>0</v>
      </c>
      <c r="O5138" s="11">
        <f t="shared" si="561"/>
        <v>1</v>
      </c>
      <c r="P5138" s="11">
        <f t="shared" si="562"/>
        <v>0</v>
      </c>
      <c r="Q5138" s="11">
        <f t="shared" si="563"/>
        <v>0</v>
      </c>
      <c r="R5138" s="11">
        <f t="shared" si="564"/>
        <v>0</v>
      </c>
      <c r="S5138" s="11">
        <f t="shared" si="565"/>
        <v>0</v>
      </c>
      <c r="T5138" s="9">
        <f t="shared" si="566"/>
        <v>0</v>
      </c>
    </row>
    <row r="5139" spans="1:20" ht="15" customHeight="1" x14ac:dyDescent="0.75">
      <c r="A5139" s="10">
        <v>0</v>
      </c>
      <c r="B5139" s="11">
        <v>27600</v>
      </c>
      <c r="C5139" s="11">
        <v>150120</v>
      </c>
      <c r="D5139" s="11">
        <v>191972</v>
      </c>
      <c r="E5139" s="11">
        <v>3</v>
      </c>
      <c r="F5139" s="11">
        <v>0</v>
      </c>
      <c r="G5139" s="11">
        <v>0</v>
      </c>
      <c r="H5139" s="11">
        <v>178.03849109000001</v>
      </c>
      <c r="I5139" s="11">
        <v>1</v>
      </c>
      <c r="J5139" s="11">
        <v>16</v>
      </c>
      <c r="K5139" s="11">
        <v>41.807428045000002</v>
      </c>
      <c r="L5139" s="11" t="s">
        <v>13</v>
      </c>
      <c r="M5139" s="11" t="s">
        <v>19</v>
      </c>
      <c r="N5139" s="11">
        <f t="shared" si="560"/>
        <v>1</v>
      </c>
      <c r="O5139" s="11">
        <f t="shared" si="561"/>
        <v>0</v>
      </c>
      <c r="P5139" s="11">
        <f t="shared" si="562"/>
        <v>0</v>
      </c>
      <c r="Q5139" s="11">
        <f t="shared" si="563"/>
        <v>0</v>
      </c>
      <c r="R5139" s="11">
        <f t="shared" si="564"/>
        <v>0</v>
      </c>
      <c r="S5139" s="11">
        <f t="shared" si="565"/>
        <v>0</v>
      </c>
      <c r="T5139" s="9">
        <f t="shared" si="566"/>
        <v>178.03849109000001</v>
      </c>
    </row>
    <row r="5140" spans="1:20" ht="15" customHeight="1" x14ac:dyDescent="0.75">
      <c r="A5140" s="10">
        <v>0</v>
      </c>
      <c r="B5140" s="11">
        <v>27600</v>
      </c>
      <c r="C5140" s="11">
        <v>64818</v>
      </c>
      <c r="D5140" s="11">
        <v>91915</v>
      </c>
      <c r="E5140" s="11">
        <v>16</v>
      </c>
      <c r="F5140" s="11">
        <v>0</v>
      </c>
      <c r="G5140" s="11">
        <v>0</v>
      </c>
      <c r="H5140" s="11">
        <v>99.604607809000001</v>
      </c>
      <c r="I5140" s="11">
        <v>0</v>
      </c>
      <c r="J5140" s="11">
        <v>17</v>
      </c>
      <c r="K5140" s="11">
        <v>32.461144333</v>
      </c>
      <c r="L5140" s="11" t="s">
        <v>20</v>
      </c>
      <c r="M5140" s="11" t="s">
        <v>14</v>
      </c>
      <c r="N5140" s="11">
        <f t="shared" si="560"/>
        <v>0</v>
      </c>
      <c r="O5140" s="11">
        <f t="shared" si="561"/>
        <v>0</v>
      </c>
      <c r="P5140" s="11">
        <f t="shared" si="562"/>
        <v>1</v>
      </c>
      <c r="Q5140" s="11">
        <f t="shared" si="563"/>
        <v>0</v>
      </c>
      <c r="R5140" s="11">
        <f t="shared" si="564"/>
        <v>0</v>
      </c>
      <c r="S5140" s="11">
        <f t="shared" si="565"/>
        <v>0</v>
      </c>
      <c r="T5140" s="9">
        <f t="shared" si="566"/>
        <v>0</v>
      </c>
    </row>
    <row r="5141" spans="1:20" ht="15" customHeight="1" x14ac:dyDescent="0.75">
      <c r="A5141" s="10">
        <v>0</v>
      </c>
      <c r="B5141" s="11">
        <v>27600</v>
      </c>
      <c r="C5141" s="11">
        <v>153063</v>
      </c>
      <c r="D5141" s="11">
        <v>202542</v>
      </c>
      <c r="E5141" s="11">
        <v>10</v>
      </c>
      <c r="F5141" s="11">
        <v>0</v>
      </c>
      <c r="G5141" s="11">
        <v>0</v>
      </c>
      <c r="H5141" s="11">
        <v>266.93895601000003</v>
      </c>
      <c r="I5141" s="11">
        <v>2</v>
      </c>
      <c r="J5141" s="11">
        <v>33</v>
      </c>
      <c r="K5141" s="11">
        <v>42.829145820999997</v>
      </c>
      <c r="L5141" s="11" t="s">
        <v>13</v>
      </c>
      <c r="M5141" s="11" t="s">
        <v>14</v>
      </c>
      <c r="N5141" s="11">
        <f t="shared" si="560"/>
        <v>1</v>
      </c>
      <c r="O5141" s="11">
        <f t="shared" si="561"/>
        <v>0</v>
      </c>
      <c r="P5141" s="11">
        <f t="shared" si="562"/>
        <v>1</v>
      </c>
      <c r="Q5141" s="11">
        <f t="shared" si="563"/>
        <v>0</v>
      </c>
      <c r="R5141" s="11">
        <f t="shared" si="564"/>
        <v>0</v>
      </c>
      <c r="S5141" s="11">
        <f t="shared" si="565"/>
        <v>0</v>
      </c>
      <c r="T5141" s="9">
        <f t="shared" si="566"/>
        <v>266.93895601000003</v>
      </c>
    </row>
    <row r="5142" spans="1:20" ht="15" customHeight="1" x14ac:dyDescent="0.75">
      <c r="A5142" s="10">
        <v>0</v>
      </c>
      <c r="B5142" s="11">
        <v>27600</v>
      </c>
      <c r="C5142" s="11">
        <v>57327</v>
      </c>
      <c r="D5142" s="11">
        <v>87683</v>
      </c>
      <c r="E5142" s="11">
        <v>0</v>
      </c>
      <c r="F5142" s="11">
        <v>0</v>
      </c>
      <c r="G5142" s="11">
        <v>0</v>
      </c>
      <c r="H5142" s="11">
        <v>98.521771001999994</v>
      </c>
      <c r="I5142" s="11">
        <v>0</v>
      </c>
      <c r="J5142" s="11">
        <v>23</v>
      </c>
      <c r="K5142" s="11">
        <v>34.760575408999998</v>
      </c>
      <c r="L5142" s="11" t="s">
        <v>20</v>
      </c>
      <c r="M5142" s="11" t="s">
        <v>15</v>
      </c>
      <c r="N5142" s="11">
        <f t="shared" si="560"/>
        <v>0</v>
      </c>
      <c r="O5142" s="11">
        <f t="shared" si="561"/>
        <v>0</v>
      </c>
      <c r="P5142" s="11">
        <f t="shared" si="562"/>
        <v>0</v>
      </c>
      <c r="Q5142" s="11">
        <f t="shared" si="563"/>
        <v>1</v>
      </c>
      <c r="R5142" s="11">
        <f t="shared" si="564"/>
        <v>0</v>
      </c>
      <c r="S5142" s="11">
        <f t="shared" si="565"/>
        <v>0</v>
      </c>
      <c r="T5142" s="9">
        <f t="shared" si="566"/>
        <v>0</v>
      </c>
    </row>
    <row r="5143" spans="1:20" ht="15" customHeight="1" x14ac:dyDescent="0.75">
      <c r="A5143" s="10">
        <v>0</v>
      </c>
      <c r="B5143" s="11">
        <v>27600</v>
      </c>
      <c r="C5143" s="11"/>
      <c r="D5143" s="11">
        <v>117581</v>
      </c>
      <c r="E5143" s="11">
        <v>10</v>
      </c>
      <c r="F5143" s="11">
        <v>0</v>
      </c>
      <c r="G5143" s="11">
        <v>0</v>
      </c>
      <c r="H5143" s="11">
        <v>165.00583942</v>
      </c>
      <c r="I5143" s="11">
        <v>0</v>
      </c>
      <c r="J5143" s="11">
        <v>27</v>
      </c>
      <c r="K5143" s="11">
        <v>34.998727774999999</v>
      </c>
      <c r="L5143" s="11" t="s">
        <v>20</v>
      </c>
      <c r="M5143" s="11" t="s">
        <v>17</v>
      </c>
      <c r="N5143" s="11">
        <f t="shared" si="560"/>
        <v>0</v>
      </c>
      <c r="O5143" s="11">
        <f t="shared" si="561"/>
        <v>1</v>
      </c>
      <c r="P5143" s="11">
        <f t="shared" si="562"/>
        <v>0</v>
      </c>
      <c r="Q5143" s="11">
        <f t="shared" si="563"/>
        <v>0</v>
      </c>
      <c r="R5143" s="11">
        <f t="shared" si="564"/>
        <v>0</v>
      </c>
      <c r="S5143" s="11">
        <f t="shared" si="565"/>
        <v>0</v>
      </c>
      <c r="T5143" s="9">
        <f t="shared" si="566"/>
        <v>0</v>
      </c>
    </row>
    <row r="5144" spans="1:20" ht="15" customHeight="1" x14ac:dyDescent="0.75">
      <c r="A5144" s="10">
        <v>0</v>
      </c>
      <c r="B5144" s="11">
        <v>27600</v>
      </c>
      <c r="C5144" s="11">
        <v>54328</v>
      </c>
      <c r="D5144" s="11">
        <v>94216</v>
      </c>
      <c r="E5144" s="11">
        <v>24</v>
      </c>
      <c r="F5144" s="11">
        <v>1</v>
      </c>
      <c r="G5144" s="11">
        <v>2</v>
      </c>
      <c r="H5144" s="11">
        <v>188.39374192</v>
      </c>
      <c r="I5144" s="11">
        <v>1</v>
      </c>
      <c r="J5144" s="11">
        <v>19</v>
      </c>
      <c r="K5144" s="11">
        <v>26.833312166999999</v>
      </c>
      <c r="L5144" s="11" t="s">
        <v>20</v>
      </c>
      <c r="M5144" s="11" t="s">
        <v>14</v>
      </c>
      <c r="N5144" s="11">
        <f t="shared" si="560"/>
        <v>0</v>
      </c>
      <c r="O5144" s="11">
        <f t="shared" si="561"/>
        <v>0</v>
      </c>
      <c r="P5144" s="11">
        <f t="shared" si="562"/>
        <v>1</v>
      </c>
      <c r="Q5144" s="11">
        <f t="shared" si="563"/>
        <v>0</v>
      </c>
      <c r="R5144" s="11">
        <f t="shared" si="564"/>
        <v>0</v>
      </c>
      <c r="S5144" s="11">
        <f t="shared" si="565"/>
        <v>0</v>
      </c>
      <c r="T5144" s="9">
        <f t="shared" si="566"/>
        <v>0</v>
      </c>
    </row>
    <row r="5145" spans="1:20" ht="15" customHeight="1" x14ac:dyDescent="0.75">
      <c r="A5145" s="10">
        <v>0</v>
      </c>
      <c r="B5145" s="11">
        <v>27600</v>
      </c>
      <c r="C5145" s="11">
        <v>124139</v>
      </c>
      <c r="D5145" s="11">
        <v>157940</v>
      </c>
      <c r="E5145" s="11">
        <v>4</v>
      </c>
      <c r="F5145" s="11">
        <v>0</v>
      </c>
      <c r="G5145" s="11">
        <v>0</v>
      </c>
      <c r="H5145" s="11">
        <v>288.88653955000001</v>
      </c>
      <c r="I5145" s="11">
        <v>0</v>
      </c>
      <c r="J5145" s="11">
        <v>24</v>
      </c>
      <c r="K5145" s="11">
        <v>38.226736979999998</v>
      </c>
      <c r="L5145" s="11" t="s">
        <v>20</v>
      </c>
      <c r="M5145" s="11" t="s">
        <v>17</v>
      </c>
      <c r="N5145" s="11">
        <f t="shared" si="560"/>
        <v>0</v>
      </c>
      <c r="O5145" s="11">
        <f t="shared" si="561"/>
        <v>1</v>
      </c>
      <c r="P5145" s="11">
        <f t="shared" si="562"/>
        <v>0</v>
      </c>
      <c r="Q5145" s="11">
        <f t="shared" si="563"/>
        <v>0</v>
      </c>
      <c r="R5145" s="11">
        <f t="shared" si="564"/>
        <v>0</v>
      </c>
      <c r="S5145" s="11">
        <f t="shared" si="565"/>
        <v>0</v>
      </c>
      <c r="T5145" s="9">
        <f t="shared" si="566"/>
        <v>0</v>
      </c>
    </row>
    <row r="5146" spans="1:20" ht="15" customHeight="1" x14ac:dyDescent="0.75">
      <c r="A5146" s="10">
        <v>0</v>
      </c>
      <c r="B5146" s="11">
        <v>27600</v>
      </c>
      <c r="C5146" s="11">
        <v>123121</v>
      </c>
      <c r="D5146" s="11">
        <v>157337</v>
      </c>
      <c r="E5146" s="11">
        <v>2</v>
      </c>
      <c r="F5146" s="11">
        <v>0</v>
      </c>
      <c r="G5146" s="11">
        <v>0</v>
      </c>
      <c r="H5146" s="11">
        <v>283.28285346000001</v>
      </c>
      <c r="I5146" s="11">
        <v>0</v>
      </c>
      <c r="J5146" s="11">
        <v>24</v>
      </c>
      <c r="K5146" s="11">
        <v>36.948273862999997</v>
      </c>
      <c r="L5146" s="11" t="s">
        <v>20</v>
      </c>
      <c r="M5146" s="11" t="s">
        <v>17</v>
      </c>
      <c r="N5146" s="11">
        <f t="shared" si="560"/>
        <v>0</v>
      </c>
      <c r="O5146" s="11">
        <f t="shared" si="561"/>
        <v>1</v>
      </c>
      <c r="P5146" s="11">
        <f t="shared" si="562"/>
        <v>0</v>
      </c>
      <c r="Q5146" s="11">
        <f t="shared" si="563"/>
        <v>0</v>
      </c>
      <c r="R5146" s="11">
        <f t="shared" si="564"/>
        <v>0</v>
      </c>
      <c r="S5146" s="11">
        <f t="shared" si="565"/>
        <v>0</v>
      </c>
      <c r="T5146" s="9">
        <f t="shared" si="566"/>
        <v>0</v>
      </c>
    </row>
    <row r="5147" spans="1:20" ht="15" customHeight="1" x14ac:dyDescent="0.75">
      <c r="A5147" s="10">
        <v>0</v>
      </c>
      <c r="B5147" s="11">
        <v>27600</v>
      </c>
      <c r="C5147" s="11">
        <v>72468</v>
      </c>
      <c r="D5147" s="11">
        <v>106906</v>
      </c>
      <c r="E5147" s="11">
        <v>12</v>
      </c>
      <c r="F5147" s="11">
        <v>0</v>
      </c>
      <c r="G5147" s="11">
        <v>0</v>
      </c>
      <c r="H5147" s="11">
        <v>288.84955151000003</v>
      </c>
      <c r="I5147" s="11">
        <v>1</v>
      </c>
      <c r="J5147" s="11">
        <v>32</v>
      </c>
      <c r="K5147" s="11">
        <v>38.984013009000002</v>
      </c>
      <c r="L5147" s="11" t="s">
        <v>20</v>
      </c>
      <c r="M5147" s="11" t="s">
        <v>18</v>
      </c>
      <c r="N5147" s="11">
        <f t="shared" si="560"/>
        <v>0</v>
      </c>
      <c r="O5147" s="11">
        <f t="shared" si="561"/>
        <v>0</v>
      </c>
      <c r="P5147" s="11">
        <f t="shared" si="562"/>
        <v>0</v>
      </c>
      <c r="Q5147" s="11">
        <f t="shared" si="563"/>
        <v>0</v>
      </c>
      <c r="R5147" s="11">
        <f t="shared" si="564"/>
        <v>0</v>
      </c>
      <c r="S5147" s="11">
        <f t="shared" si="565"/>
        <v>1</v>
      </c>
      <c r="T5147" s="9">
        <f t="shared" si="566"/>
        <v>0</v>
      </c>
    </row>
    <row r="5148" spans="1:20" ht="15" customHeight="1" x14ac:dyDescent="0.75">
      <c r="A5148" s="10">
        <v>0</v>
      </c>
      <c r="B5148" s="11">
        <v>27600</v>
      </c>
      <c r="C5148" s="11">
        <v>112753</v>
      </c>
      <c r="D5148" s="11">
        <v>155166</v>
      </c>
      <c r="E5148" s="11">
        <v>6</v>
      </c>
      <c r="F5148" s="11">
        <v>0</v>
      </c>
      <c r="G5148" s="11">
        <v>0</v>
      </c>
      <c r="H5148" s="11">
        <v>124.9909552</v>
      </c>
      <c r="I5148" s="11">
        <v>3</v>
      </c>
      <c r="J5148" s="11">
        <v>26</v>
      </c>
      <c r="K5148" s="11">
        <v>32.088681352000002</v>
      </c>
      <c r="L5148" s="11" t="s">
        <v>20</v>
      </c>
      <c r="M5148" s="11" t="s">
        <v>18</v>
      </c>
      <c r="N5148" s="11">
        <f t="shared" si="560"/>
        <v>0</v>
      </c>
      <c r="O5148" s="11">
        <f t="shared" si="561"/>
        <v>0</v>
      </c>
      <c r="P5148" s="11">
        <f t="shared" si="562"/>
        <v>0</v>
      </c>
      <c r="Q5148" s="11">
        <f t="shared" si="563"/>
        <v>0</v>
      </c>
      <c r="R5148" s="11">
        <f t="shared" si="564"/>
        <v>0</v>
      </c>
      <c r="S5148" s="11">
        <f t="shared" si="565"/>
        <v>1</v>
      </c>
      <c r="T5148" s="9">
        <f t="shared" si="566"/>
        <v>0</v>
      </c>
    </row>
    <row r="5149" spans="1:20" ht="15" customHeight="1" x14ac:dyDescent="0.75">
      <c r="A5149" s="10">
        <v>0</v>
      </c>
      <c r="B5149" s="11">
        <v>27600</v>
      </c>
      <c r="C5149" s="11">
        <v>129311</v>
      </c>
      <c r="D5149" s="11">
        <v>188143</v>
      </c>
      <c r="E5149" s="11">
        <v>1</v>
      </c>
      <c r="F5149" s="11"/>
      <c r="G5149" s="11"/>
      <c r="H5149" s="11">
        <v>122.51688476</v>
      </c>
      <c r="I5149" s="11"/>
      <c r="J5149" s="11">
        <v>39</v>
      </c>
      <c r="K5149" s="11">
        <v>30.474173738000001</v>
      </c>
      <c r="L5149" s="11" t="s">
        <v>20</v>
      </c>
      <c r="M5149" s="11" t="s">
        <v>17</v>
      </c>
      <c r="N5149" s="11">
        <f t="shared" si="560"/>
        <v>0</v>
      </c>
      <c r="O5149" s="11">
        <f t="shared" si="561"/>
        <v>1</v>
      </c>
      <c r="P5149" s="11">
        <f t="shared" si="562"/>
        <v>0</v>
      </c>
      <c r="Q5149" s="11">
        <f t="shared" si="563"/>
        <v>0</v>
      </c>
      <c r="R5149" s="11">
        <f t="shared" si="564"/>
        <v>0</v>
      </c>
      <c r="S5149" s="11">
        <f t="shared" si="565"/>
        <v>0</v>
      </c>
      <c r="T5149" s="9">
        <f t="shared" si="566"/>
        <v>0</v>
      </c>
    </row>
    <row r="5150" spans="1:20" ht="15" customHeight="1" x14ac:dyDescent="0.75">
      <c r="A5150" s="10">
        <v>0</v>
      </c>
      <c r="B5150" s="11">
        <v>27600</v>
      </c>
      <c r="C5150" s="11">
        <v>74964</v>
      </c>
      <c r="D5150" s="11">
        <v>118507</v>
      </c>
      <c r="E5150" s="11">
        <v>5</v>
      </c>
      <c r="F5150" s="11">
        <v>0</v>
      </c>
      <c r="G5150" s="11">
        <v>0</v>
      </c>
      <c r="H5150" s="11">
        <v>91.711246204000005</v>
      </c>
      <c r="I5150" s="11">
        <v>1</v>
      </c>
      <c r="J5150" s="11">
        <v>32</v>
      </c>
      <c r="K5150" s="11">
        <v>39.146755765999998</v>
      </c>
      <c r="L5150" s="11" t="s">
        <v>20</v>
      </c>
      <c r="M5150" s="11" t="s">
        <v>14</v>
      </c>
      <c r="N5150" s="11">
        <f t="shared" si="560"/>
        <v>0</v>
      </c>
      <c r="O5150" s="11">
        <f t="shared" si="561"/>
        <v>0</v>
      </c>
      <c r="P5150" s="11">
        <f t="shared" si="562"/>
        <v>1</v>
      </c>
      <c r="Q5150" s="11">
        <f t="shared" si="563"/>
        <v>0</v>
      </c>
      <c r="R5150" s="11">
        <f t="shared" si="564"/>
        <v>0</v>
      </c>
      <c r="S5150" s="11">
        <f t="shared" si="565"/>
        <v>0</v>
      </c>
      <c r="T5150" s="9">
        <f t="shared" si="566"/>
        <v>0</v>
      </c>
    </row>
    <row r="5151" spans="1:20" ht="15" customHeight="1" x14ac:dyDescent="0.75">
      <c r="A5151" s="10">
        <v>0</v>
      </c>
      <c r="B5151" s="11">
        <v>27700</v>
      </c>
      <c r="C5151" s="11">
        <v>63962</v>
      </c>
      <c r="D5151" s="11">
        <v>101676</v>
      </c>
      <c r="E5151" s="11">
        <v>15</v>
      </c>
      <c r="F5151" s="11">
        <v>0</v>
      </c>
      <c r="G5151" s="11">
        <v>1</v>
      </c>
      <c r="H5151" s="11">
        <v>138.56941259999999</v>
      </c>
      <c r="I5151" s="11">
        <v>0</v>
      </c>
      <c r="J5151" s="11">
        <v>30</v>
      </c>
      <c r="K5151" s="11">
        <v>37.384588481999998</v>
      </c>
      <c r="L5151" s="11" t="s">
        <v>20</v>
      </c>
      <c r="M5151" s="11" t="s">
        <v>14</v>
      </c>
      <c r="N5151" s="11">
        <f t="shared" si="560"/>
        <v>0</v>
      </c>
      <c r="O5151" s="11">
        <f t="shared" si="561"/>
        <v>0</v>
      </c>
      <c r="P5151" s="11">
        <f t="shared" si="562"/>
        <v>1</v>
      </c>
      <c r="Q5151" s="11">
        <f t="shared" si="563"/>
        <v>0</v>
      </c>
      <c r="R5151" s="11">
        <f t="shared" si="564"/>
        <v>0</v>
      </c>
      <c r="S5151" s="11">
        <f t="shared" si="565"/>
        <v>0</v>
      </c>
      <c r="T5151" s="9">
        <f t="shared" si="566"/>
        <v>0</v>
      </c>
    </row>
    <row r="5152" spans="1:20" ht="15" customHeight="1" x14ac:dyDescent="0.75">
      <c r="A5152" s="10">
        <v>0</v>
      </c>
      <c r="B5152" s="11">
        <v>27700</v>
      </c>
      <c r="C5152" s="11">
        <v>103249</v>
      </c>
      <c r="D5152" s="11">
        <v>206521</v>
      </c>
      <c r="E5152" s="11">
        <v>24</v>
      </c>
      <c r="F5152" s="11">
        <v>0</v>
      </c>
      <c r="G5152" s="11">
        <v>0</v>
      </c>
      <c r="H5152" s="11">
        <v>196.78163284999999</v>
      </c>
      <c r="I5152" s="11">
        <v>0</v>
      </c>
      <c r="J5152" s="11">
        <v>19</v>
      </c>
      <c r="K5152" s="11">
        <v>25.688176341999998</v>
      </c>
      <c r="L5152" s="11" t="s">
        <v>20</v>
      </c>
      <c r="M5152" s="11" t="s">
        <v>14</v>
      </c>
      <c r="N5152" s="11">
        <f t="shared" si="560"/>
        <v>0</v>
      </c>
      <c r="O5152" s="11">
        <f t="shared" si="561"/>
        <v>0</v>
      </c>
      <c r="P5152" s="11">
        <f t="shared" si="562"/>
        <v>1</v>
      </c>
      <c r="Q5152" s="11">
        <f t="shared" si="563"/>
        <v>0</v>
      </c>
      <c r="R5152" s="11">
        <f t="shared" si="564"/>
        <v>0</v>
      </c>
      <c r="S5152" s="11">
        <f t="shared" si="565"/>
        <v>0</v>
      </c>
      <c r="T5152" s="9">
        <f t="shared" si="566"/>
        <v>0</v>
      </c>
    </row>
    <row r="5153" spans="1:20" ht="15" customHeight="1" x14ac:dyDescent="0.75">
      <c r="A5153" s="10">
        <v>1</v>
      </c>
      <c r="B5153" s="11">
        <v>27700</v>
      </c>
      <c r="C5153" s="11">
        <v>97834</v>
      </c>
      <c r="D5153" s="11">
        <v>132396</v>
      </c>
      <c r="E5153" s="11">
        <v>18</v>
      </c>
      <c r="F5153" s="11">
        <v>0</v>
      </c>
      <c r="G5153" s="11">
        <v>2</v>
      </c>
      <c r="H5153" s="11">
        <v>303.95191452</v>
      </c>
      <c r="I5153" s="11">
        <v>2</v>
      </c>
      <c r="J5153" s="11">
        <v>26</v>
      </c>
      <c r="K5153" s="11">
        <v>6.8870241268000001</v>
      </c>
      <c r="L5153" s="11" t="s">
        <v>13</v>
      </c>
      <c r="M5153" s="11" t="s">
        <v>18</v>
      </c>
      <c r="N5153" s="11">
        <f t="shared" si="560"/>
        <v>1</v>
      </c>
      <c r="O5153" s="11">
        <f t="shared" si="561"/>
        <v>0</v>
      </c>
      <c r="P5153" s="11">
        <f t="shared" si="562"/>
        <v>0</v>
      </c>
      <c r="Q5153" s="11">
        <f t="shared" si="563"/>
        <v>0</v>
      </c>
      <c r="R5153" s="11">
        <f t="shared" si="564"/>
        <v>0</v>
      </c>
      <c r="S5153" s="11">
        <f t="shared" si="565"/>
        <v>1</v>
      </c>
      <c r="T5153" s="9">
        <f t="shared" si="566"/>
        <v>303.95191452</v>
      </c>
    </row>
    <row r="5154" spans="1:20" ht="15" customHeight="1" x14ac:dyDescent="0.75">
      <c r="A5154" s="10">
        <v>0</v>
      </c>
      <c r="B5154" s="11">
        <v>27700</v>
      </c>
      <c r="C5154" s="11">
        <v>54617</v>
      </c>
      <c r="D5154" s="11">
        <v>87722</v>
      </c>
      <c r="E5154" s="11">
        <v>9</v>
      </c>
      <c r="F5154" s="11">
        <v>0</v>
      </c>
      <c r="G5154" s="11">
        <v>1</v>
      </c>
      <c r="H5154" s="11">
        <v>132.41138176999999</v>
      </c>
      <c r="I5154" s="11">
        <v>3</v>
      </c>
      <c r="J5154" s="11">
        <v>29</v>
      </c>
      <c r="K5154" s="11">
        <v>39.631102992999999</v>
      </c>
      <c r="L5154" s="11" t="s">
        <v>20</v>
      </c>
      <c r="M5154" s="11" t="s">
        <v>14</v>
      </c>
      <c r="N5154" s="11">
        <f t="shared" si="560"/>
        <v>0</v>
      </c>
      <c r="O5154" s="11">
        <f t="shared" si="561"/>
        <v>0</v>
      </c>
      <c r="P5154" s="11">
        <f t="shared" si="562"/>
        <v>1</v>
      </c>
      <c r="Q5154" s="11">
        <f t="shared" si="563"/>
        <v>0</v>
      </c>
      <c r="R5154" s="11">
        <f t="shared" si="564"/>
        <v>0</v>
      </c>
      <c r="S5154" s="11">
        <f t="shared" si="565"/>
        <v>0</v>
      </c>
      <c r="T5154" s="9">
        <f t="shared" si="566"/>
        <v>0</v>
      </c>
    </row>
    <row r="5155" spans="1:20" ht="15" customHeight="1" x14ac:dyDescent="0.75">
      <c r="A5155" s="10">
        <v>0</v>
      </c>
      <c r="B5155" s="11">
        <v>27700</v>
      </c>
      <c r="C5155" s="11">
        <v>73148</v>
      </c>
      <c r="D5155" s="11">
        <v>101462</v>
      </c>
      <c r="E5155" s="11">
        <v>10</v>
      </c>
      <c r="F5155" s="11">
        <v>0</v>
      </c>
      <c r="G5155" s="11">
        <v>0</v>
      </c>
      <c r="H5155" s="11">
        <v>264.60538940999999</v>
      </c>
      <c r="I5155" s="11">
        <v>0</v>
      </c>
      <c r="J5155" s="11">
        <v>33</v>
      </c>
      <c r="K5155" s="11">
        <v>40.475793353999997</v>
      </c>
      <c r="L5155" s="11" t="s">
        <v>20</v>
      </c>
      <c r="M5155" s="11" t="s">
        <v>18</v>
      </c>
      <c r="N5155" s="11">
        <f t="shared" si="560"/>
        <v>0</v>
      </c>
      <c r="O5155" s="11">
        <f t="shared" si="561"/>
        <v>0</v>
      </c>
      <c r="P5155" s="11">
        <f t="shared" si="562"/>
        <v>0</v>
      </c>
      <c r="Q5155" s="11">
        <f t="shared" si="563"/>
        <v>0</v>
      </c>
      <c r="R5155" s="11">
        <f t="shared" si="564"/>
        <v>0</v>
      </c>
      <c r="S5155" s="11">
        <f t="shared" si="565"/>
        <v>1</v>
      </c>
      <c r="T5155" s="9">
        <f t="shared" si="566"/>
        <v>0</v>
      </c>
    </row>
    <row r="5156" spans="1:20" ht="15" customHeight="1" x14ac:dyDescent="0.75">
      <c r="A5156" s="10">
        <v>1</v>
      </c>
      <c r="B5156" s="11">
        <v>27700</v>
      </c>
      <c r="C5156" s="11"/>
      <c r="D5156" s="11">
        <v>65635</v>
      </c>
      <c r="E5156" s="11">
        <v>18</v>
      </c>
      <c r="F5156" s="11">
        <v>0</v>
      </c>
      <c r="G5156" s="11">
        <v>3</v>
      </c>
      <c r="H5156" s="11">
        <v>221.1</v>
      </c>
      <c r="I5156" s="11">
        <v>1</v>
      </c>
      <c r="J5156" s="11">
        <v>28</v>
      </c>
      <c r="K5156" s="11"/>
      <c r="L5156" s="11" t="s">
        <v>13</v>
      </c>
      <c r="M5156" s="11" t="s">
        <v>14</v>
      </c>
      <c r="N5156" s="11">
        <f t="shared" si="560"/>
        <v>1</v>
      </c>
      <c r="O5156" s="11">
        <f t="shared" si="561"/>
        <v>0</v>
      </c>
      <c r="P5156" s="11">
        <f t="shared" si="562"/>
        <v>1</v>
      </c>
      <c r="Q5156" s="11">
        <f t="shared" si="563"/>
        <v>0</v>
      </c>
      <c r="R5156" s="11">
        <f t="shared" si="564"/>
        <v>0</v>
      </c>
      <c r="S5156" s="11">
        <f t="shared" si="565"/>
        <v>0</v>
      </c>
      <c r="T5156" s="9">
        <f t="shared" si="566"/>
        <v>221.1</v>
      </c>
    </row>
    <row r="5157" spans="1:20" ht="15" customHeight="1" x14ac:dyDescent="0.75">
      <c r="A5157" s="10">
        <v>1</v>
      </c>
      <c r="B5157" s="11">
        <v>27700</v>
      </c>
      <c r="C5157" s="11">
        <v>61396</v>
      </c>
      <c r="D5157" s="11">
        <v>111627</v>
      </c>
      <c r="E5157" s="11">
        <v>20</v>
      </c>
      <c r="F5157" s="11">
        <v>0</v>
      </c>
      <c r="G5157" s="11">
        <v>0</v>
      </c>
      <c r="H5157" s="11">
        <v>87.002500108000007</v>
      </c>
      <c r="I5157" s="11">
        <v>0</v>
      </c>
      <c r="J5157" s="11">
        <v>4</v>
      </c>
      <c r="K5157" s="11">
        <v>84.613888689999996</v>
      </c>
      <c r="L5157" s="11"/>
      <c r="M5157" s="11" t="s">
        <v>19</v>
      </c>
      <c r="N5157" s="11">
        <f t="shared" si="560"/>
        <v>0</v>
      </c>
      <c r="O5157" s="11">
        <f t="shared" si="561"/>
        <v>0</v>
      </c>
      <c r="P5157" s="11">
        <f t="shared" si="562"/>
        <v>0</v>
      </c>
      <c r="Q5157" s="11">
        <f t="shared" si="563"/>
        <v>0</v>
      </c>
      <c r="R5157" s="11">
        <f t="shared" si="564"/>
        <v>0</v>
      </c>
      <c r="S5157" s="11">
        <f t="shared" si="565"/>
        <v>0</v>
      </c>
      <c r="T5157" s="9">
        <f t="shared" si="566"/>
        <v>0</v>
      </c>
    </row>
    <row r="5158" spans="1:20" ht="15" customHeight="1" x14ac:dyDescent="0.75">
      <c r="A5158" s="10">
        <v>0</v>
      </c>
      <c r="B5158" s="11">
        <v>27700</v>
      </c>
      <c r="C5158" s="11">
        <v>25947</v>
      </c>
      <c r="D5158" s="11">
        <v>49836</v>
      </c>
      <c r="E5158" s="11">
        <v>24</v>
      </c>
      <c r="F5158" s="11">
        <v>0</v>
      </c>
      <c r="G5158" s="11">
        <v>0</v>
      </c>
      <c r="H5158" s="11">
        <v>120.02585206000001</v>
      </c>
      <c r="I5158" s="11">
        <v>0</v>
      </c>
      <c r="J5158" s="11">
        <v>10</v>
      </c>
      <c r="K5158" s="11">
        <v>23.810173362</v>
      </c>
      <c r="L5158" s="11" t="s">
        <v>20</v>
      </c>
      <c r="M5158" s="11" t="s">
        <v>14</v>
      </c>
      <c r="N5158" s="11">
        <f t="shared" si="560"/>
        <v>0</v>
      </c>
      <c r="O5158" s="11">
        <f t="shared" si="561"/>
        <v>0</v>
      </c>
      <c r="P5158" s="11">
        <f t="shared" si="562"/>
        <v>1</v>
      </c>
      <c r="Q5158" s="11">
        <f t="shared" si="563"/>
        <v>0</v>
      </c>
      <c r="R5158" s="11">
        <f t="shared" si="564"/>
        <v>0</v>
      </c>
      <c r="S5158" s="11">
        <f t="shared" si="565"/>
        <v>0</v>
      </c>
      <c r="T5158" s="9">
        <f t="shared" si="566"/>
        <v>0</v>
      </c>
    </row>
    <row r="5159" spans="1:20" ht="15" customHeight="1" x14ac:dyDescent="0.75">
      <c r="A5159" s="10">
        <v>0</v>
      </c>
      <c r="B5159" s="11">
        <v>27700</v>
      </c>
      <c r="C5159" s="11">
        <v>77886</v>
      </c>
      <c r="D5159" s="11">
        <v>114494</v>
      </c>
      <c r="E5159" s="11">
        <v>9</v>
      </c>
      <c r="F5159" s="11">
        <v>0</v>
      </c>
      <c r="G5159" s="11">
        <v>0</v>
      </c>
      <c r="H5159" s="11">
        <v>118.47135378999999</v>
      </c>
      <c r="I5159" s="11">
        <v>0</v>
      </c>
      <c r="J5159" s="11">
        <v>18</v>
      </c>
      <c r="K5159" s="11">
        <v>28.344078391</v>
      </c>
      <c r="L5159" s="11" t="s">
        <v>20</v>
      </c>
      <c r="M5159" s="11" t="s">
        <v>18</v>
      </c>
      <c r="N5159" s="11">
        <f t="shared" si="560"/>
        <v>0</v>
      </c>
      <c r="O5159" s="11">
        <f t="shared" si="561"/>
        <v>0</v>
      </c>
      <c r="P5159" s="11">
        <f t="shared" si="562"/>
        <v>0</v>
      </c>
      <c r="Q5159" s="11">
        <f t="shared" si="563"/>
        <v>0</v>
      </c>
      <c r="R5159" s="11">
        <f t="shared" si="564"/>
        <v>0</v>
      </c>
      <c r="S5159" s="11">
        <f t="shared" si="565"/>
        <v>1</v>
      </c>
      <c r="T5159" s="9">
        <f t="shared" si="566"/>
        <v>0</v>
      </c>
    </row>
    <row r="5160" spans="1:20" ht="15" customHeight="1" x14ac:dyDescent="0.75">
      <c r="A5160" s="10">
        <v>0</v>
      </c>
      <c r="B5160" s="11">
        <v>27700</v>
      </c>
      <c r="C5160" s="11">
        <v>54541</v>
      </c>
      <c r="D5160" s="11">
        <v>78832</v>
      </c>
      <c r="E5160" s="11">
        <v>0</v>
      </c>
      <c r="F5160" s="11">
        <v>0</v>
      </c>
      <c r="G5160" s="11">
        <v>0</v>
      </c>
      <c r="H5160" s="11">
        <v>186.02084260999999</v>
      </c>
      <c r="I5160" s="11">
        <v>2</v>
      </c>
      <c r="J5160" s="11">
        <v>19</v>
      </c>
      <c r="K5160" s="11">
        <v>39.614334976999999</v>
      </c>
      <c r="L5160" s="11" t="s">
        <v>20</v>
      </c>
      <c r="M5160" s="11" t="s">
        <v>15</v>
      </c>
      <c r="N5160" s="11">
        <f t="shared" si="560"/>
        <v>0</v>
      </c>
      <c r="O5160" s="11">
        <f t="shared" si="561"/>
        <v>0</v>
      </c>
      <c r="P5160" s="11">
        <f t="shared" si="562"/>
        <v>0</v>
      </c>
      <c r="Q5160" s="11">
        <f t="shared" si="563"/>
        <v>1</v>
      </c>
      <c r="R5160" s="11">
        <f t="shared" si="564"/>
        <v>0</v>
      </c>
      <c r="S5160" s="11">
        <f t="shared" si="565"/>
        <v>0</v>
      </c>
      <c r="T5160" s="9">
        <f t="shared" si="566"/>
        <v>0</v>
      </c>
    </row>
    <row r="5161" spans="1:20" ht="15" customHeight="1" x14ac:dyDescent="0.75">
      <c r="A5161" s="10">
        <v>0</v>
      </c>
      <c r="B5161" s="11">
        <v>27700</v>
      </c>
      <c r="C5161" s="11">
        <v>149169</v>
      </c>
      <c r="D5161" s="11">
        <v>183234</v>
      </c>
      <c r="E5161" s="11">
        <v>8</v>
      </c>
      <c r="F5161" s="11">
        <v>0</v>
      </c>
      <c r="G5161" s="11">
        <v>0</v>
      </c>
      <c r="H5161" s="11">
        <v>314.78583915000002</v>
      </c>
      <c r="I5161" s="11">
        <v>0</v>
      </c>
      <c r="J5161" s="11">
        <v>35</v>
      </c>
      <c r="K5161" s="11">
        <v>37.636682724000003</v>
      </c>
      <c r="L5161" s="11" t="s">
        <v>20</v>
      </c>
      <c r="M5161" s="11" t="s">
        <v>18</v>
      </c>
      <c r="N5161" s="11">
        <f t="shared" si="560"/>
        <v>0</v>
      </c>
      <c r="O5161" s="11">
        <f t="shared" si="561"/>
        <v>0</v>
      </c>
      <c r="P5161" s="11">
        <f t="shared" si="562"/>
        <v>0</v>
      </c>
      <c r="Q5161" s="11">
        <f t="shared" si="563"/>
        <v>0</v>
      </c>
      <c r="R5161" s="11">
        <f t="shared" si="564"/>
        <v>0</v>
      </c>
      <c r="S5161" s="11">
        <f t="shared" si="565"/>
        <v>1</v>
      </c>
      <c r="T5161" s="9">
        <f t="shared" si="566"/>
        <v>0</v>
      </c>
    </row>
    <row r="5162" spans="1:20" ht="15" customHeight="1" x14ac:dyDescent="0.75">
      <c r="A5162" s="10">
        <v>1</v>
      </c>
      <c r="B5162" s="11">
        <v>27700</v>
      </c>
      <c r="C5162" s="11">
        <v>19300</v>
      </c>
      <c r="D5162" s="11">
        <v>39000</v>
      </c>
      <c r="E5162" s="11">
        <v>12</v>
      </c>
      <c r="F5162" s="11">
        <v>3</v>
      </c>
      <c r="G5162" s="11">
        <v>0</v>
      </c>
      <c r="H5162" s="11">
        <v>212.06666666999999</v>
      </c>
      <c r="I5162" s="11">
        <v>0</v>
      </c>
      <c r="J5162" s="11">
        <v>46</v>
      </c>
      <c r="K5162" s="11"/>
      <c r="L5162" s="11" t="s">
        <v>20</v>
      </c>
      <c r="M5162" s="11" t="s">
        <v>17</v>
      </c>
      <c r="N5162" s="11">
        <f t="shared" si="560"/>
        <v>0</v>
      </c>
      <c r="O5162" s="11">
        <f t="shared" si="561"/>
        <v>1</v>
      </c>
      <c r="P5162" s="11">
        <f t="shared" si="562"/>
        <v>0</v>
      </c>
      <c r="Q5162" s="11">
        <f t="shared" si="563"/>
        <v>0</v>
      </c>
      <c r="R5162" s="11">
        <f t="shared" si="564"/>
        <v>0</v>
      </c>
      <c r="S5162" s="11">
        <f t="shared" si="565"/>
        <v>0</v>
      </c>
      <c r="T5162" s="9">
        <f t="shared" si="566"/>
        <v>0</v>
      </c>
    </row>
    <row r="5163" spans="1:20" ht="15" customHeight="1" x14ac:dyDescent="0.75">
      <c r="A5163" s="10">
        <v>1</v>
      </c>
      <c r="B5163" s="11">
        <v>27700</v>
      </c>
      <c r="C5163" s="11">
        <v>83300</v>
      </c>
      <c r="D5163" s="11"/>
      <c r="E5163" s="11">
        <v>20</v>
      </c>
      <c r="F5163" s="11">
        <v>1</v>
      </c>
      <c r="G5163" s="11">
        <v>4</v>
      </c>
      <c r="H5163" s="11">
        <v>247.93333333000001</v>
      </c>
      <c r="I5163" s="11">
        <v>1</v>
      </c>
      <c r="J5163" s="11">
        <v>19</v>
      </c>
      <c r="K5163" s="11"/>
      <c r="L5163" s="11" t="s">
        <v>13</v>
      </c>
      <c r="M5163" s="11" t="s">
        <v>17</v>
      </c>
      <c r="N5163" s="11">
        <f t="shared" si="560"/>
        <v>1</v>
      </c>
      <c r="O5163" s="11">
        <f t="shared" si="561"/>
        <v>1</v>
      </c>
      <c r="P5163" s="11">
        <f t="shared" si="562"/>
        <v>0</v>
      </c>
      <c r="Q5163" s="11">
        <f t="shared" si="563"/>
        <v>0</v>
      </c>
      <c r="R5163" s="11">
        <f t="shared" si="564"/>
        <v>0</v>
      </c>
      <c r="S5163" s="11">
        <f t="shared" si="565"/>
        <v>0</v>
      </c>
      <c r="T5163" s="9">
        <f t="shared" si="566"/>
        <v>247.93333333000001</v>
      </c>
    </row>
    <row r="5164" spans="1:20" ht="15" customHeight="1" x14ac:dyDescent="0.75">
      <c r="A5164" s="10">
        <v>1</v>
      </c>
      <c r="B5164" s="11">
        <v>27700</v>
      </c>
      <c r="C5164" s="11">
        <v>85285</v>
      </c>
      <c r="D5164" s="11">
        <v>116468</v>
      </c>
      <c r="E5164" s="11">
        <v>9</v>
      </c>
      <c r="F5164" s="11">
        <v>0</v>
      </c>
      <c r="G5164" s="11">
        <v>0</v>
      </c>
      <c r="H5164" s="11">
        <v>312.80792835</v>
      </c>
      <c r="I5164" s="11">
        <v>0</v>
      </c>
      <c r="J5164" s="11">
        <v>36</v>
      </c>
      <c r="K5164" s="11">
        <v>35.968024370000002</v>
      </c>
      <c r="L5164" s="11" t="s">
        <v>20</v>
      </c>
      <c r="M5164" s="11" t="s">
        <v>14</v>
      </c>
      <c r="N5164" s="11">
        <f t="shared" si="560"/>
        <v>0</v>
      </c>
      <c r="O5164" s="11">
        <f t="shared" si="561"/>
        <v>0</v>
      </c>
      <c r="P5164" s="11">
        <f t="shared" si="562"/>
        <v>1</v>
      </c>
      <c r="Q5164" s="11">
        <f t="shared" si="563"/>
        <v>0</v>
      </c>
      <c r="R5164" s="11">
        <f t="shared" si="564"/>
        <v>0</v>
      </c>
      <c r="S5164" s="11">
        <f t="shared" si="565"/>
        <v>0</v>
      </c>
      <c r="T5164" s="9">
        <f t="shared" si="566"/>
        <v>0</v>
      </c>
    </row>
    <row r="5165" spans="1:20" ht="15" customHeight="1" x14ac:dyDescent="0.75">
      <c r="A5165" s="10">
        <v>0</v>
      </c>
      <c r="B5165" s="11">
        <v>27700</v>
      </c>
      <c r="C5165" s="11">
        <v>76055</v>
      </c>
      <c r="D5165" s="11">
        <v>126560</v>
      </c>
      <c r="E5165" s="11">
        <v>0</v>
      </c>
      <c r="F5165" s="11">
        <v>0</v>
      </c>
      <c r="G5165" s="11">
        <v>0</v>
      </c>
      <c r="H5165" s="11">
        <v>310.62633440000002</v>
      </c>
      <c r="I5165" s="11">
        <v>1</v>
      </c>
      <c r="J5165" s="11">
        <v>23</v>
      </c>
      <c r="K5165" s="11">
        <v>38.983558115999998</v>
      </c>
      <c r="L5165" s="11" t="s">
        <v>20</v>
      </c>
      <c r="M5165" s="11" t="s">
        <v>15</v>
      </c>
      <c r="N5165" s="11">
        <f t="shared" si="560"/>
        <v>0</v>
      </c>
      <c r="O5165" s="11">
        <f t="shared" si="561"/>
        <v>0</v>
      </c>
      <c r="P5165" s="11">
        <f t="shared" si="562"/>
        <v>0</v>
      </c>
      <c r="Q5165" s="11">
        <f t="shared" si="563"/>
        <v>1</v>
      </c>
      <c r="R5165" s="11">
        <f t="shared" si="564"/>
        <v>0</v>
      </c>
      <c r="S5165" s="11">
        <f t="shared" si="565"/>
        <v>0</v>
      </c>
      <c r="T5165" s="9">
        <f t="shared" si="566"/>
        <v>0</v>
      </c>
    </row>
    <row r="5166" spans="1:20" ht="15" customHeight="1" x14ac:dyDescent="0.75">
      <c r="A5166" s="10">
        <v>0</v>
      </c>
      <c r="B5166" s="11">
        <v>27700</v>
      </c>
      <c r="C5166" s="11"/>
      <c r="D5166" s="11">
        <v>42515</v>
      </c>
      <c r="E5166" s="11">
        <v>11</v>
      </c>
      <c r="F5166" s="11">
        <v>1</v>
      </c>
      <c r="G5166" s="11"/>
      <c r="H5166" s="11">
        <v>95.043074141000005</v>
      </c>
      <c r="I5166" s="11"/>
      <c r="J5166" s="11">
        <v>13</v>
      </c>
      <c r="K5166" s="11">
        <v>20.209037686999999</v>
      </c>
      <c r="L5166" s="11" t="s">
        <v>20</v>
      </c>
      <c r="M5166" s="11" t="s">
        <v>14</v>
      </c>
      <c r="N5166" s="11">
        <f t="shared" si="560"/>
        <v>0</v>
      </c>
      <c r="O5166" s="11">
        <f t="shared" si="561"/>
        <v>0</v>
      </c>
      <c r="P5166" s="11">
        <f t="shared" si="562"/>
        <v>1</v>
      </c>
      <c r="Q5166" s="11">
        <f t="shared" si="563"/>
        <v>0</v>
      </c>
      <c r="R5166" s="11">
        <f t="shared" si="564"/>
        <v>0</v>
      </c>
      <c r="S5166" s="11">
        <f t="shared" si="565"/>
        <v>0</v>
      </c>
      <c r="T5166" s="9">
        <f t="shared" si="566"/>
        <v>0</v>
      </c>
    </row>
    <row r="5167" spans="1:20" ht="15" customHeight="1" x14ac:dyDescent="0.75">
      <c r="A5167" s="10">
        <v>0</v>
      </c>
      <c r="B5167" s="11">
        <v>27700</v>
      </c>
      <c r="C5167" s="11">
        <v>120070</v>
      </c>
      <c r="D5167" s="11">
        <v>153652</v>
      </c>
      <c r="E5167" s="11">
        <v>4</v>
      </c>
      <c r="F5167" s="11"/>
      <c r="G5167" s="11"/>
      <c r="H5167" s="11">
        <v>300.16806121000002</v>
      </c>
      <c r="I5167" s="11">
        <v>2</v>
      </c>
      <c r="J5167" s="11">
        <v>35</v>
      </c>
      <c r="K5167" s="11">
        <v>43.920191228</v>
      </c>
      <c r="L5167" s="11" t="s">
        <v>20</v>
      </c>
      <c r="M5167" s="11" t="s">
        <v>15</v>
      </c>
      <c r="N5167" s="11">
        <f t="shared" si="560"/>
        <v>0</v>
      </c>
      <c r="O5167" s="11">
        <f t="shared" si="561"/>
        <v>0</v>
      </c>
      <c r="P5167" s="11">
        <f t="shared" si="562"/>
        <v>0</v>
      </c>
      <c r="Q5167" s="11">
        <f t="shared" si="563"/>
        <v>1</v>
      </c>
      <c r="R5167" s="11">
        <f t="shared" si="564"/>
        <v>0</v>
      </c>
      <c r="S5167" s="11">
        <f t="shared" si="565"/>
        <v>0</v>
      </c>
      <c r="T5167" s="9">
        <f t="shared" si="566"/>
        <v>0</v>
      </c>
    </row>
    <row r="5168" spans="1:20" ht="15" customHeight="1" x14ac:dyDescent="0.75">
      <c r="A5168" s="10">
        <v>0</v>
      </c>
      <c r="B5168" s="11">
        <v>27700</v>
      </c>
      <c r="C5168" s="11">
        <v>141930</v>
      </c>
      <c r="D5168" s="11">
        <v>182516</v>
      </c>
      <c r="E5168" s="11">
        <v>0</v>
      </c>
      <c r="F5168" s="11">
        <v>0</v>
      </c>
      <c r="G5168" s="11">
        <v>0</v>
      </c>
      <c r="H5168" s="11">
        <v>235.63057648</v>
      </c>
      <c r="I5168" s="11">
        <v>2</v>
      </c>
      <c r="J5168" s="11">
        <v>19</v>
      </c>
      <c r="K5168" s="11">
        <v>41.958813501000002</v>
      </c>
      <c r="L5168" s="11" t="s">
        <v>20</v>
      </c>
      <c r="M5168" s="11" t="s">
        <v>18</v>
      </c>
      <c r="N5168" s="11">
        <f t="shared" si="560"/>
        <v>0</v>
      </c>
      <c r="O5168" s="11">
        <f t="shared" si="561"/>
        <v>0</v>
      </c>
      <c r="P5168" s="11">
        <f t="shared" si="562"/>
        <v>0</v>
      </c>
      <c r="Q5168" s="11">
        <f t="shared" si="563"/>
        <v>0</v>
      </c>
      <c r="R5168" s="11">
        <f t="shared" si="564"/>
        <v>0</v>
      </c>
      <c r="S5168" s="11">
        <f t="shared" si="565"/>
        <v>1</v>
      </c>
      <c r="T5168" s="9">
        <f t="shared" si="566"/>
        <v>0</v>
      </c>
    </row>
    <row r="5169" spans="1:20" ht="15" customHeight="1" x14ac:dyDescent="0.75">
      <c r="A5169" s="10">
        <v>0</v>
      </c>
      <c r="B5169" s="11">
        <v>27700</v>
      </c>
      <c r="C5169" s="11">
        <v>35132</v>
      </c>
      <c r="D5169" s="11">
        <v>71456</v>
      </c>
      <c r="E5169" s="11">
        <v>13</v>
      </c>
      <c r="F5169" s="11">
        <v>0</v>
      </c>
      <c r="G5169" s="11">
        <v>0</v>
      </c>
      <c r="H5169" s="11">
        <v>84.874967196</v>
      </c>
      <c r="I5169" s="11">
        <v>5</v>
      </c>
      <c r="J5169" s="11">
        <v>16</v>
      </c>
      <c r="K5169" s="11">
        <v>35.650730314999997</v>
      </c>
      <c r="L5169" s="11" t="s">
        <v>20</v>
      </c>
      <c r="M5169" s="11" t="s">
        <v>17</v>
      </c>
      <c r="N5169" s="11">
        <f t="shared" si="560"/>
        <v>0</v>
      </c>
      <c r="O5169" s="11">
        <f t="shared" si="561"/>
        <v>1</v>
      </c>
      <c r="P5169" s="11">
        <f t="shared" si="562"/>
        <v>0</v>
      </c>
      <c r="Q5169" s="11">
        <f t="shared" si="563"/>
        <v>0</v>
      </c>
      <c r="R5169" s="11">
        <f t="shared" si="564"/>
        <v>0</v>
      </c>
      <c r="S5169" s="11">
        <f t="shared" si="565"/>
        <v>0</v>
      </c>
      <c r="T5169" s="9">
        <f t="shared" si="566"/>
        <v>0</v>
      </c>
    </row>
    <row r="5170" spans="1:20" ht="15" customHeight="1" x14ac:dyDescent="0.75">
      <c r="A5170" s="10">
        <v>0</v>
      </c>
      <c r="B5170" s="11">
        <v>27700</v>
      </c>
      <c r="C5170" s="11">
        <v>67446</v>
      </c>
      <c r="D5170" s="11">
        <v>99206</v>
      </c>
      <c r="E5170" s="11">
        <v>11</v>
      </c>
      <c r="F5170" s="11">
        <v>0</v>
      </c>
      <c r="G5170" s="11">
        <v>0</v>
      </c>
      <c r="H5170" s="11">
        <v>286.96597112000001</v>
      </c>
      <c r="I5170" s="11">
        <v>0</v>
      </c>
      <c r="J5170" s="11">
        <v>32</v>
      </c>
      <c r="K5170" s="11">
        <v>38.995164400999997</v>
      </c>
      <c r="L5170" s="11" t="s">
        <v>20</v>
      </c>
      <c r="M5170" s="11" t="s">
        <v>18</v>
      </c>
      <c r="N5170" s="11">
        <f t="shared" si="560"/>
        <v>0</v>
      </c>
      <c r="O5170" s="11">
        <f t="shared" si="561"/>
        <v>0</v>
      </c>
      <c r="P5170" s="11">
        <f t="shared" si="562"/>
        <v>0</v>
      </c>
      <c r="Q5170" s="11">
        <f t="shared" si="563"/>
        <v>0</v>
      </c>
      <c r="R5170" s="11">
        <f t="shared" si="564"/>
        <v>0</v>
      </c>
      <c r="S5170" s="11">
        <f t="shared" si="565"/>
        <v>1</v>
      </c>
      <c r="T5170" s="9">
        <f t="shared" si="566"/>
        <v>0</v>
      </c>
    </row>
    <row r="5171" spans="1:20" ht="15" customHeight="1" x14ac:dyDescent="0.75">
      <c r="A5171" s="10">
        <v>0</v>
      </c>
      <c r="B5171" s="11">
        <v>27800</v>
      </c>
      <c r="C5171" s="11">
        <v>114417</v>
      </c>
      <c r="D5171" s="11">
        <v>150849</v>
      </c>
      <c r="E5171" s="11">
        <v>5</v>
      </c>
      <c r="F5171" s="11">
        <v>0</v>
      </c>
      <c r="G5171" s="11">
        <v>0</v>
      </c>
      <c r="H5171" s="11">
        <v>285.38612640999997</v>
      </c>
      <c r="I5171" s="11">
        <v>0</v>
      </c>
      <c r="J5171" s="11">
        <v>24</v>
      </c>
      <c r="K5171" s="11">
        <v>38.581923865</v>
      </c>
      <c r="L5171" s="11" t="s">
        <v>20</v>
      </c>
      <c r="M5171" s="11" t="s">
        <v>17</v>
      </c>
      <c r="N5171" s="11">
        <f t="shared" si="560"/>
        <v>0</v>
      </c>
      <c r="O5171" s="11">
        <f t="shared" si="561"/>
        <v>1</v>
      </c>
      <c r="P5171" s="11">
        <f t="shared" si="562"/>
        <v>0</v>
      </c>
      <c r="Q5171" s="11">
        <f t="shared" si="563"/>
        <v>0</v>
      </c>
      <c r="R5171" s="11">
        <f t="shared" si="564"/>
        <v>0</v>
      </c>
      <c r="S5171" s="11">
        <f t="shared" si="565"/>
        <v>0</v>
      </c>
      <c r="T5171" s="9">
        <f t="shared" si="566"/>
        <v>0</v>
      </c>
    </row>
    <row r="5172" spans="1:20" ht="15" customHeight="1" x14ac:dyDescent="0.75">
      <c r="A5172" s="10">
        <v>0</v>
      </c>
      <c r="B5172" s="11">
        <v>27800</v>
      </c>
      <c r="C5172" s="11">
        <v>96332</v>
      </c>
      <c r="D5172" s="11">
        <v>123598</v>
      </c>
      <c r="E5172" s="11">
        <v>1</v>
      </c>
      <c r="F5172" s="11">
        <v>0</v>
      </c>
      <c r="G5172" s="11">
        <v>0</v>
      </c>
      <c r="H5172" s="11">
        <v>190.31377459999999</v>
      </c>
      <c r="I5172" s="11">
        <v>2</v>
      </c>
      <c r="J5172" s="11">
        <v>38</v>
      </c>
      <c r="K5172" s="11">
        <v>33.855895472</v>
      </c>
      <c r="L5172" s="11" t="s">
        <v>20</v>
      </c>
      <c r="M5172" s="11" t="s">
        <v>18</v>
      </c>
      <c r="N5172" s="11">
        <f t="shared" si="560"/>
        <v>0</v>
      </c>
      <c r="O5172" s="11">
        <f t="shared" si="561"/>
        <v>0</v>
      </c>
      <c r="P5172" s="11">
        <f t="shared" si="562"/>
        <v>0</v>
      </c>
      <c r="Q5172" s="11">
        <f t="shared" si="563"/>
        <v>0</v>
      </c>
      <c r="R5172" s="11">
        <f t="shared" si="564"/>
        <v>0</v>
      </c>
      <c r="S5172" s="11">
        <f t="shared" si="565"/>
        <v>1</v>
      </c>
      <c r="T5172" s="9">
        <f t="shared" si="566"/>
        <v>0</v>
      </c>
    </row>
    <row r="5173" spans="1:20" ht="15" customHeight="1" x14ac:dyDescent="0.75">
      <c r="A5173" s="10">
        <v>0</v>
      </c>
      <c r="B5173" s="11">
        <v>27800</v>
      </c>
      <c r="C5173" s="11">
        <v>19600</v>
      </c>
      <c r="D5173" s="11">
        <v>50594</v>
      </c>
      <c r="E5173" s="11">
        <v>24</v>
      </c>
      <c r="F5173" s="11">
        <v>0</v>
      </c>
      <c r="G5173" s="11">
        <v>0</v>
      </c>
      <c r="H5173" s="11">
        <v>137.23404427</v>
      </c>
      <c r="I5173" s="11">
        <v>1</v>
      </c>
      <c r="J5173" s="11">
        <v>10</v>
      </c>
      <c r="K5173" s="11">
        <v>24.522374644999999</v>
      </c>
      <c r="L5173" s="11" t="s">
        <v>20</v>
      </c>
      <c r="M5173" s="11" t="s">
        <v>14</v>
      </c>
      <c r="N5173" s="11">
        <f t="shared" si="560"/>
        <v>0</v>
      </c>
      <c r="O5173" s="11">
        <f t="shared" si="561"/>
        <v>0</v>
      </c>
      <c r="P5173" s="11">
        <f t="shared" si="562"/>
        <v>1</v>
      </c>
      <c r="Q5173" s="11">
        <f t="shared" si="563"/>
        <v>0</v>
      </c>
      <c r="R5173" s="11">
        <f t="shared" si="564"/>
        <v>0</v>
      </c>
      <c r="S5173" s="11">
        <f t="shared" si="565"/>
        <v>0</v>
      </c>
      <c r="T5173" s="9">
        <f t="shared" si="566"/>
        <v>0</v>
      </c>
    </row>
    <row r="5174" spans="1:20" ht="15" customHeight="1" x14ac:dyDescent="0.75">
      <c r="A5174" s="10">
        <v>0</v>
      </c>
      <c r="B5174" s="11">
        <v>27800</v>
      </c>
      <c r="C5174" s="11">
        <v>64804</v>
      </c>
      <c r="D5174" s="11">
        <v>97553</v>
      </c>
      <c r="E5174" s="11">
        <v>15</v>
      </c>
      <c r="F5174" s="11">
        <v>1</v>
      </c>
      <c r="G5174" s="11">
        <v>0</v>
      </c>
      <c r="H5174" s="11">
        <v>105.09866375</v>
      </c>
      <c r="I5174" s="11">
        <v>1</v>
      </c>
      <c r="J5174" s="11">
        <v>17</v>
      </c>
      <c r="K5174" s="11">
        <v>32.177861061999998</v>
      </c>
      <c r="L5174" s="11" t="s">
        <v>20</v>
      </c>
      <c r="M5174" s="11" t="s">
        <v>14</v>
      </c>
      <c r="N5174" s="11">
        <f t="shared" si="560"/>
        <v>0</v>
      </c>
      <c r="O5174" s="11">
        <f t="shared" si="561"/>
        <v>0</v>
      </c>
      <c r="P5174" s="11">
        <f t="shared" si="562"/>
        <v>1</v>
      </c>
      <c r="Q5174" s="11">
        <f t="shared" si="563"/>
        <v>0</v>
      </c>
      <c r="R5174" s="11">
        <f t="shared" si="564"/>
        <v>0</v>
      </c>
      <c r="S5174" s="11">
        <f t="shared" si="565"/>
        <v>0</v>
      </c>
      <c r="T5174" s="9">
        <f t="shared" si="566"/>
        <v>0</v>
      </c>
    </row>
    <row r="5175" spans="1:20" ht="15" customHeight="1" x14ac:dyDescent="0.75">
      <c r="A5175" s="10">
        <v>0</v>
      </c>
      <c r="B5175" s="11">
        <v>27800</v>
      </c>
      <c r="C5175" s="11">
        <v>127770</v>
      </c>
      <c r="D5175" s="11">
        <v>169440</v>
      </c>
      <c r="E5175" s="11">
        <v>2</v>
      </c>
      <c r="F5175" s="11">
        <v>0</v>
      </c>
      <c r="G5175" s="11">
        <v>0</v>
      </c>
      <c r="H5175" s="11">
        <v>235.72854702000001</v>
      </c>
      <c r="I5175" s="11">
        <v>1</v>
      </c>
      <c r="J5175" s="11">
        <v>24</v>
      </c>
      <c r="K5175" s="11">
        <v>34.844155434000001</v>
      </c>
      <c r="L5175" s="11" t="s">
        <v>20</v>
      </c>
      <c r="M5175" s="11" t="s">
        <v>17</v>
      </c>
      <c r="N5175" s="11">
        <f t="shared" si="560"/>
        <v>0</v>
      </c>
      <c r="O5175" s="11">
        <f t="shared" si="561"/>
        <v>1</v>
      </c>
      <c r="P5175" s="11">
        <f t="shared" si="562"/>
        <v>0</v>
      </c>
      <c r="Q5175" s="11">
        <f t="shared" si="563"/>
        <v>0</v>
      </c>
      <c r="R5175" s="11">
        <f t="shared" si="564"/>
        <v>0</v>
      </c>
      <c r="S5175" s="11">
        <f t="shared" si="565"/>
        <v>0</v>
      </c>
      <c r="T5175" s="9">
        <f t="shared" si="566"/>
        <v>0</v>
      </c>
    </row>
    <row r="5176" spans="1:20" ht="15" customHeight="1" x14ac:dyDescent="0.75">
      <c r="A5176" s="10">
        <v>0</v>
      </c>
      <c r="B5176" s="11">
        <v>27800</v>
      </c>
      <c r="C5176" s="11">
        <v>142356</v>
      </c>
      <c r="D5176" s="11">
        <v>177328</v>
      </c>
      <c r="E5176" s="11">
        <v>6</v>
      </c>
      <c r="F5176" s="11">
        <v>0</v>
      </c>
      <c r="G5176" s="11">
        <v>0</v>
      </c>
      <c r="H5176" s="11">
        <v>315.17556745000002</v>
      </c>
      <c r="I5176" s="11">
        <v>0</v>
      </c>
      <c r="J5176" s="11">
        <v>35</v>
      </c>
      <c r="K5176" s="11">
        <v>38.595990921999999</v>
      </c>
      <c r="L5176" s="11" t="s">
        <v>20</v>
      </c>
      <c r="M5176" s="11" t="s">
        <v>18</v>
      </c>
      <c r="N5176" s="11">
        <f t="shared" si="560"/>
        <v>0</v>
      </c>
      <c r="O5176" s="11">
        <f t="shared" si="561"/>
        <v>0</v>
      </c>
      <c r="P5176" s="11">
        <f t="shared" si="562"/>
        <v>0</v>
      </c>
      <c r="Q5176" s="11">
        <f t="shared" si="563"/>
        <v>0</v>
      </c>
      <c r="R5176" s="11">
        <f t="shared" si="564"/>
        <v>0</v>
      </c>
      <c r="S5176" s="11">
        <f t="shared" si="565"/>
        <v>1</v>
      </c>
      <c r="T5176" s="9">
        <f t="shared" si="566"/>
        <v>0</v>
      </c>
    </row>
    <row r="5177" spans="1:20" ht="15" customHeight="1" x14ac:dyDescent="0.75">
      <c r="A5177" s="10">
        <v>0</v>
      </c>
      <c r="B5177" s="11">
        <v>27800</v>
      </c>
      <c r="C5177" s="11">
        <v>181405</v>
      </c>
      <c r="D5177" s="11">
        <v>229116</v>
      </c>
      <c r="E5177" s="11">
        <v>0</v>
      </c>
      <c r="F5177" s="11">
        <v>0</v>
      </c>
      <c r="G5177" s="11">
        <v>0</v>
      </c>
      <c r="H5177" s="11">
        <v>297.99814427000001</v>
      </c>
      <c r="I5177" s="11">
        <v>0</v>
      </c>
      <c r="J5177" s="11">
        <v>32</v>
      </c>
      <c r="K5177" s="11">
        <v>43.520428182000003</v>
      </c>
      <c r="L5177" s="11" t="s">
        <v>20</v>
      </c>
      <c r="M5177" s="11" t="s">
        <v>18</v>
      </c>
      <c r="N5177" s="11">
        <f t="shared" si="560"/>
        <v>0</v>
      </c>
      <c r="O5177" s="11">
        <f t="shared" si="561"/>
        <v>0</v>
      </c>
      <c r="P5177" s="11">
        <f t="shared" si="562"/>
        <v>0</v>
      </c>
      <c r="Q5177" s="11">
        <f t="shared" si="563"/>
        <v>0</v>
      </c>
      <c r="R5177" s="11">
        <f t="shared" si="564"/>
        <v>0</v>
      </c>
      <c r="S5177" s="11">
        <f t="shared" si="565"/>
        <v>1</v>
      </c>
      <c r="T5177" s="9">
        <f t="shared" si="566"/>
        <v>0</v>
      </c>
    </row>
    <row r="5178" spans="1:20" ht="15" customHeight="1" x14ac:dyDescent="0.75">
      <c r="A5178" s="10">
        <v>0</v>
      </c>
      <c r="B5178" s="11">
        <v>27900</v>
      </c>
      <c r="C5178" s="11">
        <v>55859</v>
      </c>
      <c r="D5178" s="11">
        <v>92179</v>
      </c>
      <c r="E5178" s="11">
        <v>0</v>
      </c>
      <c r="F5178" s="11">
        <v>0</v>
      </c>
      <c r="G5178" s="11">
        <v>1</v>
      </c>
      <c r="H5178" s="11">
        <v>94.932544383000007</v>
      </c>
      <c r="I5178" s="11">
        <v>0</v>
      </c>
      <c r="J5178" s="11">
        <v>23</v>
      </c>
      <c r="K5178" s="11">
        <v>33.09789894</v>
      </c>
      <c r="L5178" s="11" t="s">
        <v>20</v>
      </c>
      <c r="M5178" s="11" t="s">
        <v>15</v>
      </c>
      <c r="N5178" s="11">
        <f t="shared" si="560"/>
        <v>0</v>
      </c>
      <c r="O5178" s="11">
        <f t="shared" si="561"/>
        <v>0</v>
      </c>
      <c r="P5178" s="11">
        <f t="shared" si="562"/>
        <v>0</v>
      </c>
      <c r="Q5178" s="11">
        <f t="shared" si="563"/>
        <v>1</v>
      </c>
      <c r="R5178" s="11">
        <f t="shared" si="564"/>
        <v>0</v>
      </c>
      <c r="S5178" s="11">
        <f t="shared" si="565"/>
        <v>0</v>
      </c>
      <c r="T5178" s="9">
        <f t="shared" si="566"/>
        <v>0</v>
      </c>
    </row>
    <row r="5179" spans="1:20" ht="15" customHeight="1" x14ac:dyDescent="0.75">
      <c r="A5179" s="10">
        <v>0</v>
      </c>
      <c r="B5179" s="11">
        <v>27900</v>
      </c>
      <c r="C5179" s="11">
        <v>73630</v>
      </c>
      <c r="D5179" s="11">
        <v>106757</v>
      </c>
      <c r="E5179" s="11">
        <v>11</v>
      </c>
      <c r="F5179" s="11">
        <v>0</v>
      </c>
      <c r="G5179" s="11">
        <v>0</v>
      </c>
      <c r="H5179" s="11">
        <v>282.75969837999997</v>
      </c>
      <c r="I5179" s="11">
        <v>1</v>
      </c>
      <c r="J5179" s="11">
        <v>32</v>
      </c>
      <c r="K5179" s="11">
        <v>38.266573205</v>
      </c>
      <c r="L5179" s="11" t="s">
        <v>20</v>
      </c>
      <c r="M5179" s="11" t="s">
        <v>18</v>
      </c>
      <c r="N5179" s="11">
        <f t="shared" si="560"/>
        <v>0</v>
      </c>
      <c r="O5179" s="11">
        <f t="shared" si="561"/>
        <v>0</v>
      </c>
      <c r="P5179" s="11">
        <f t="shared" si="562"/>
        <v>0</v>
      </c>
      <c r="Q5179" s="11">
        <f t="shared" si="563"/>
        <v>0</v>
      </c>
      <c r="R5179" s="11">
        <f t="shared" si="564"/>
        <v>0</v>
      </c>
      <c r="S5179" s="11">
        <f t="shared" si="565"/>
        <v>1</v>
      </c>
      <c r="T5179" s="9">
        <f t="shared" si="566"/>
        <v>0</v>
      </c>
    </row>
    <row r="5180" spans="1:20" ht="15" customHeight="1" x14ac:dyDescent="0.75">
      <c r="A5180" s="10">
        <v>0</v>
      </c>
      <c r="B5180" s="11">
        <v>27900</v>
      </c>
      <c r="C5180" s="11">
        <v>137006</v>
      </c>
      <c r="D5180" s="11">
        <v>207997</v>
      </c>
      <c r="E5180" s="11">
        <v>5</v>
      </c>
      <c r="F5180" s="11">
        <v>0</v>
      </c>
      <c r="G5180" s="11">
        <v>0</v>
      </c>
      <c r="H5180" s="11">
        <v>194.09314689999999</v>
      </c>
      <c r="I5180" s="11">
        <v>1</v>
      </c>
      <c r="J5180" s="11">
        <v>28</v>
      </c>
      <c r="K5180" s="11">
        <v>36.906075155000003</v>
      </c>
      <c r="L5180" s="11" t="s">
        <v>13</v>
      </c>
      <c r="M5180" s="11" t="s">
        <v>18</v>
      </c>
      <c r="N5180" s="11">
        <f t="shared" si="560"/>
        <v>1</v>
      </c>
      <c r="O5180" s="11">
        <f t="shared" si="561"/>
        <v>0</v>
      </c>
      <c r="P5180" s="11">
        <f t="shared" si="562"/>
        <v>0</v>
      </c>
      <c r="Q5180" s="11">
        <f t="shared" si="563"/>
        <v>0</v>
      </c>
      <c r="R5180" s="11">
        <f t="shared" si="564"/>
        <v>0</v>
      </c>
      <c r="S5180" s="11">
        <f t="shared" si="565"/>
        <v>1</v>
      </c>
      <c r="T5180" s="9">
        <f t="shared" si="566"/>
        <v>194.09314689999999</v>
      </c>
    </row>
    <row r="5181" spans="1:20" ht="15" customHeight="1" x14ac:dyDescent="0.75">
      <c r="A5181" s="10">
        <v>0</v>
      </c>
      <c r="B5181" s="11">
        <v>27900</v>
      </c>
      <c r="C5181" s="11">
        <v>66027</v>
      </c>
      <c r="D5181" s="11">
        <v>102745</v>
      </c>
      <c r="E5181" s="11">
        <v>9</v>
      </c>
      <c r="F5181" s="11">
        <v>0</v>
      </c>
      <c r="G5181" s="11">
        <v>0</v>
      </c>
      <c r="H5181" s="11">
        <v>298.10325141999999</v>
      </c>
      <c r="I5181" s="11">
        <v>1</v>
      </c>
      <c r="J5181" s="11">
        <v>32</v>
      </c>
      <c r="K5181" s="11">
        <v>38.250306047000002</v>
      </c>
      <c r="L5181" s="11" t="s">
        <v>20</v>
      </c>
      <c r="M5181" s="11" t="s">
        <v>18</v>
      </c>
      <c r="N5181" s="11">
        <f t="shared" si="560"/>
        <v>0</v>
      </c>
      <c r="O5181" s="11">
        <f t="shared" si="561"/>
        <v>0</v>
      </c>
      <c r="P5181" s="11">
        <f t="shared" si="562"/>
        <v>0</v>
      </c>
      <c r="Q5181" s="11">
        <f t="shared" si="563"/>
        <v>0</v>
      </c>
      <c r="R5181" s="11">
        <f t="shared" si="564"/>
        <v>0</v>
      </c>
      <c r="S5181" s="11">
        <f t="shared" si="565"/>
        <v>1</v>
      </c>
      <c r="T5181" s="9">
        <f t="shared" si="566"/>
        <v>0</v>
      </c>
    </row>
    <row r="5182" spans="1:20" ht="15" customHeight="1" x14ac:dyDescent="0.75">
      <c r="A5182" s="10">
        <v>0</v>
      </c>
      <c r="B5182" s="11">
        <v>27900</v>
      </c>
      <c r="C5182" s="11">
        <v>69589</v>
      </c>
      <c r="D5182" s="11">
        <v>115061</v>
      </c>
      <c r="E5182" s="11">
        <v>5</v>
      </c>
      <c r="F5182" s="11">
        <v>0</v>
      </c>
      <c r="G5182" s="11">
        <v>0</v>
      </c>
      <c r="H5182" s="11">
        <v>97.863845299999994</v>
      </c>
      <c r="I5182" s="11">
        <v>1</v>
      </c>
      <c r="J5182" s="11">
        <v>32</v>
      </c>
      <c r="K5182" s="11">
        <v>41.473971730999999</v>
      </c>
      <c r="L5182" s="11" t="s">
        <v>20</v>
      </c>
      <c r="M5182" s="11" t="s">
        <v>14</v>
      </c>
      <c r="N5182" s="11">
        <f t="shared" si="560"/>
        <v>0</v>
      </c>
      <c r="O5182" s="11">
        <f t="shared" si="561"/>
        <v>0</v>
      </c>
      <c r="P5182" s="11">
        <f t="shared" si="562"/>
        <v>1</v>
      </c>
      <c r="Q5182" s="11">
        <f t="shared" si="563"/>
        <v>0</v>
      </c>
      <c r="R5182" s="11">
        <f t="shared" si="564"/>
        <v>0</v>
      </c>
      <c r="S5182" s="11">
        <f t="shared" si="565"/>
        <v>0</v>
      </c>
      <c r="T5182" s="9">
        <f t="shared" si="566"/>
        <v>0</v>
      </c>
    </row>
    <row r="5183" spans="1:20" ht="15" customHeight="1" x14ac:dyDescent="0.75">
      <c r="A5183" s="10">
        <v>1</v>
      </c>
      <c r="B5183" s="11">
        <v>27900</v>
      </c>
      <c r="C5183" s="11">
        <v>62264</v>
      </c>
      <c r="D5183" s="11">
        <v>39604</v>
      </c>
      <c r="E5183" s="11">
        <v>10</v>
      </c>
      <c r="F5183" s="11">
        <v>3</v>
      </c>
      <c r="G5183" s="11">
        <v>1</v>
      </c>
      <c r="H5183" s="11">
        <v>118.77826456</v>
      </c>
      <c r="I5183" s="11">
        <v>7</v>
      </c>
      <c r="J5183" s="11">
        <v>23</v>
      </c>
      <c r="K5183" s="11">
        <v>48.077531471999997</v>
      </c>
      <c r="L5183" s="11" t="s">
        <v>20</v>
      </c>
      <c r="M5183" s="11" t="s">
        <v>16</v>
      </c>
      <c r="N5183" s="11">
        <f t="shared" si="560"/>
        <v>0</v>
      </c>
      <c r="O5183" s="11">
        <f t="shared" si="561"/>
        <v>0</v>
      </c>
      <c r="P5183" s="11">
        <f t="shared" si="562"/>
        <v>0</v>
      </c>
      <c r="Q5183" s="11">
        <f t="shared" si="563"/>
        <v>0</v>
      </c>
      <c r="R5183" s="11">
        <f t="shared" si="564"/>
        <v>1</v>
      </c>
      <c r="S5183" s="11">
        <f t="shared" si="565"/>
        <v>0</v>
      </c>
      <c r="T5183" s="9">
        <f t="shared" si="566"/>
        <v>0</v>
      </c>
    </row>
    <row r="5184" spans="1:20" ht="15" customHeight="1" x14ac:dyDescent="0.75">
      <c r="A5184" s="10">
        <v>0</v>
      </c>
      <c r="B5184" s="11">
        <v>27900</v>
      </c>
      <c r="C5184" s="11">
        <v>149359</v>
      </c>
      <c r="D5184" s="11">
        <v>192955</v>
      </c>
      <c r="E5184" s="11">
        <v>0</v>
      </c>
      <c r="F5184" s="11">
        <v>0</v>
      </c>
      <c r="G5184" s="11">
        <v>0</v>
      </c>
      <c r="H5184" s="11">
        <v>172.57959055000001</v>
      </c>
      <c r="I5184" s="11">
        <v>1</v>
      </c>
      <c r="J5184" s="11">
        <v>16</v>
      </c>
      <c r="K5184" s="11">
        <v>40.135531358999998</v>
      </c>
      <c r="L5184" s="11" t="s">
        <v>13</v>
      </c>
      <c r="M5184" s="11" t="s">
        <v>19</v>
      </c>
      <c r="N5184" s="11">
        <f t="shared" si="560"/>
        <v>1</v>
      </c>
      <c r="O5184" s="11">
        <f t="shared" si="561"/>
        <v>0</v>
      </c>
      <c r="P5184" s="11">
        <f t="shared" si="562"/>
        <v>0</v>
      </c>
      <c r="Q5184" s="11">
        <f t="shared" si="563"/>
        <v>0</v>
      </c>
      <c r="R5184" s="11">
        <f t="shared" si="564"/>
        <v>0</v>
      </c>
      <c r="S5184" s="11">
        <f t="shared" si="565"/>
        <v>0</v>
      </c>
      <c r="T5184" s="9">
        <f t="shared" si="566"/>
        <v>172.57959055000001</v>
      </c>
    </row>
    <row r="5185" spans="1:20" ht="15" customHeight="1" x14ac:dyDescent="0.75">
      <c r="A5185" s="10">
        <v>0</v>
      </c>
      <c r="B5185" s="11">
        <v>27900</v>
      </c>
      <c r="C5185" s="11">
        <v>142346</v>
      </c>
      <c r="D5185" s="11">
        <v>185057</v>
      </c>
      <c r="E5185" s="11">
        <v>9</v>
      </c>
      <c r="F5185" s="11">
        <v>0</v>
      </c>
      <c r="G5185" s="11">
        <v>1</v>
      </c>
      <c r="H5185" s="11">
        <v>155.54869901000001</v>
      </c>
      <c r="I5185" s="11">
        <v>0</v>
      </c>
      <c r="J5185" s="11">
        <v>36</v>
      </c>
      <c r="K5185" s="11">
        <v>39.397042716000001</v>
      </c>
      <c r="L5185" s="11" t="s">
        <v>20</v>
      </c>
      <c r="M5185" s="11" t="s">
        <v>18</v>
      </c>
      <c r="N5185" s="11">
        <f t="shared" si="560"/>
        <v>0</v>
      </c>
      <c r="O5185" s="11">
        <f t="shared" si="561"/>
        <v>0</v>
      </c>
      <c r="P5185" s="11">
        <f t="shared" si="562"/>
        <v>0</v>
      </c>
      <c r="Q5185" s="11">
        <f t="shared" si="563"/>
        <v>0</v>
      </c>
      <c r="R5185" s="11">
        <f t="shared" si="564"/>
        <v>0</v>
      </c>
      <c r="S5185" s="11">
        <f t="shared" si="565"/>
        <v>1</v>
      </c>
      <c r="T5185" s="9">
        <f t="shared" si="566"/>
        <v>0</v>
      </c>
    </row>
    <row r="5186" spans="1:20" ht="15" customHeight="1" x14ac:dyDescent="0.75">
      <c r="A5186" s="10">
        <v>0</v>
      </c>
      <c r="B5186" s="11">
        <v>27900</v>
      </c>
      <c r="C5186" s="11">
        <v>50988</v>
      </c>
      <c r="D5186" s="11">
        <v>81533</v>
      </c>
      <c r="E5186" s="11">
        <v>1</v>
      </c>
      <c r="F5186" s="11">
        <v>0</v>
      </c>
      <c r="G5186" s="11">
        <v>0</v>
      </c>
      <c r="H5186" s="11">
        <v>167.61445006</v>
      </c>
      <c r="I5186" s="11">
        <v>2</v>
      </c>
      <c r="J5186" s="11">
        <v>18</v>
      </c>
      <c r="K5186" s="11">
        <v>40.620884752999999</v>
      </c>
      <c r="L5186" s="11" t="s">
        <v>20</v>
      </c>
      <c r="M5186" s="11" t="s">
        <v>15</v>
      </c>
      <c r="N5186" s="11">
        <f t="shared" si="560"/>
        <v>0</v>
      </c>
      <c r="O5186" s="11">
        <f t="shared" si="561"/>
        <v>0</v>
      </c>
      <c r="P5186" s="11">
        <f t="shared" si="562"/>
        <v>0</v>
      </c>
      <c r="Q5186" s="11">
        <f t="shared" si="563"/>
        <v>1</v>
      </c>
      <c r="R5186" s="11">
        <f t="shared" si="564"/>
        <v>0</v>
      </c>
      <c r="S5186" s="11">
        <f t="shared" si="565"/>
        <v>0</v>
      </c>
      <c r="T5186" s="9">
        <f t="shared" si="566"/>
        <v>0</v>
      </c>
    </row>
    <row r="5187" spans="1:20" ht="15" customHeight="1" x14ac:dyDescent="0.75">
      <c r="A5187" s="10">
        <v>0</v>
      </c>
      <c r="B5187" s="11">
        <v>27900</v>
      </c>
      <c r="C5187" s="11">
        <v>113843</v>
      </c>
      <c r="D5187" s="11">
        <v>156282</v>
      </c>
      <c r="E5187" s="11">
        <v>7</v>
      </c>
      <c r="F5187" s="11">
        <v>0</v>
      </c>
      <c r="G5187" s="11">
        <v>0</v>
      </c>
      <c r="H5187" s="11">
        <v>109.95962618999999</v>
      </c>
      <c r="I5187" s="11">
        <v>2</v>
      </c>
      <c r="J5187" s="11">
        <v>27</v>
      </c>
      <c r="K5187" s="11">
        <v>33.942464846999997</v>
      </c>
      <c r="L5187" s="11" t="s">
        <v>20</v>
      </c>
      <c r="M5187" s="11" t="s">
        <v>18</v>
      </c>
      <c r="N5187" s="11">
        <f t="shared" ref="N5187:N5250" si="567">IF(L5187="HomeImp",1,0)</f>
        <v>0</v>
      </c>
      <c r="O5187" s="11">
        <f t="shared" ref="O5187:O5250" si="568">IF(M5187="Mgr",1,0)</f>
        <v>0</v>
      </c>
      <c r="P5187" s="11">
        <f t="shared" ref="P5187:P5250" si="569">IF(M5187="Other",1,0)</f>
        <v>0</v>
      </c>
      <c r="Q5187" s="11">
        <f t="shared" ref="Q5187:Q5250" si="570">IF(M5187="Office",1,0)</f>
        <v>0</v>
      </c>
      <c r="R5187" s="11">
        <f t="shared" ref="R5187:R5250" si="571">IF(M5187="Sales",1,0)</f>
        <v>0</v>
      </c>
      <c r="S5187" s="11">
        <f t="shared" ref="S5187:S5250" si="572">IF(M5187="ProfExe",1,0)</f>
        <v>1</v>
      </c>
      <c r="T5187" s="9">
        <f t="shared" ref="T5187:T5250" si="573">H5187*N5187</f>
        <v>0</v>
      </c>
    </row>
    <row r="5188" spans="1:20" ht="15" customHeight="1" x14ac:dyDescent="0.75">
      <c r="A5188" s="10">
        <v>0</v>
      </c>
      <c r="B5188" s="11">
        <v>27900</v>
      </c>
      <c r="C5188" s="11">
        <v>135511</v>
      </c>
      <c r="D5188" s="11">
        <v>184219</v>
      </c>
      <c r="E5188" s="11">
        <v>1</v>
      </c>
      <c r="F5188" s="11">
        <v>1</v>
      </c>
      <c r="G5188" s="11">
        <v>0</v>
      </c>
      <c r="H5188" s="11">
        <v>241.05228345</v>
      </c>
      <c r="I5188" s="11">
        <v>2</v>
      </c>
      <c r="J5188" s="11">
        <v>19</v>
      </c>
      <c r="K5188" s="11">
        <v>38.606492713000002</v>
      </c>
      <c r="L5188" s="11" t="s">
        <v>20</v>
      </c>
      <c r="M5188" s="11" t="s">
        <v>18</v>
      </c>
      <c r="N5188" s="11">
        <f t="shared" si="567"/>
        <v>0</v>
      </c>
      <c r="O5188" s="11">
        <f t="shared" si="568"/>
        <v>0</v>
      </c>
      <c r="P5188" s="11">
        <f t="shared" si="569"/>
        <v>0</v>
      </c>
      <c r="Q5188" s="11">
        <f t="shared" si="570"/>
        <v>0</v>
      </c>
      <c r="R5188" s="11">
        <f t="shared" si="571"/>
        <v>0</v>
      </c>
      <c r="S5188" s="11">
        <f t="shared" si="572"/>
        <v>1</v>
      </c>
      <c r="T5188" s="9">
        <f t="shared" si="573"/>
        <v>0</v>
      </c>
    </row>
    <row r="5189" spans="1:20" ht="15" customHeight="1" x14ac:dyDescent="0.75">
      <c r="A5189" s="10">
        <v>1</v>
      </c>
      <c r="B5189" s="11">
        <v>27900</v>
      </c>
      <c r="C5189" s="11">
        <v>90694</v>
      </c>
      <c r="D5189" s="11">
        <v>121543</v>
      </c>
      <c r="E5189" s="11">
        <v>5</v>
      </c>
      <c r="F5189" s="11">
        <v>2</v>
      </c>
      <c r="G5189" s="11">
        <v>1</v>
      </c>
      <c r="H5189" s="11">
        <v>107.04625061</v>
      </c>
      <c r="I5189" s="11">
        <v>8</v>
      </c>
      <c r="J5189" s="11">
        <v>15</v>
      </c>
      <c r="K5189" s="11">
        <v>0.83811752539999995</v>
      </c>
      <c r="L5189" s="11" t="s">
        <v>20</v>
      </c>
      <c r="M5189" s="11" t="s">
        <v>17</v>
      </c>
      <c r="N5189" s="11">
        <f t="shared" si="567"/>
        <v>0</v>
      </c>
      <c r="O5189" s="11">
        <f t="shared" si="568"/>
        <v>1</v>
      </c>
      <c r="P5189" s="11">
        <f t="shared" si="569"/>
        <v>0</v>
      </c>
      <c r="Q5189" s="11">
        <f t="shared" si="570"/>
        <v>0</v>
      </c>
      <c r="R5189" s="11">
        <f t="shared" si="571"/>
        <v>0</v>
      </c>
      <c r="S5189" s="11">
        <f t="shared" si="572"/>
        <v>0</v>
      </c>
      <c r="T5189" s="9">
        <f t="shared" si="573"/>
        <v>0</v>
      </c>
    </row>
    <row r="5190" spans="1:20" ht="15" customHeight="1" x14ac:dyDescent="0.75">
      <c r="A5190" s="10">
        <v>0</v>
      </c>
      <c r="B5190" s="11">
        <v>28000</v>
      </c>
      <c r="C5190" s="11">
        <v>58002</v>
      </c>
      <c r="D5190" s="11">
        <v>86427</v>
      </c>
      <c r="E5190" s="11">
        <v>9</v>
      </c>
      <c r="F5190" s="11">
        <v>0</v>
      </c>
      <c r="G5190" s="11">
        <v>1</v>
      </c>
      <c r="H5190" s="11">
        <v>129.57535197000001</v>
      </c>
      <c r="I5190" s="11">
        <v>2</v>
      </c>
      <c r="J5190" s="11">
        <v>29</v>
      </c>
      <c r="K5190" s="11">
        <v>39.362693215999997</v>
      </c>
      <c r="L5190" s="11" t="s">
        <v>20</v>
      </c>
      <c r="M5190" s="11" t="s">
        <v>14</v>
      </c>
      <c r="N5190" s="11">
        <f t="shared" si="567"/>
        <v>0</v>
      </c>
      <c r="O5190" s="11">
        <f t="shared" si="568"/>
        <v>0</v>
      </c>
      <c r="P5190" s="11">
        <f t="shared" si="569"/>
        <v>1</v>
      </c>
      <c r="Q5190" s="11">
        <f t="shared" si="570"/>
        <v>0</v>
      </c>
      <c r="R5190" s="11">
        <f t="shared" si="571"/>
        <v>0</v>
      </c>
      <c r="S5190" s="11">
        <f t="shared" si="572"/>
        <v>0</v>
      </c>
      <c r="T5190" s="9">
        <f t="shared" si="573"/>
        <v>0</v>
      </c>
    </row>
    <row r="5191" spans="1:20" ht="15" customHeight="1" x14ac:dyDescent="0.75">
      <c r="A5191" s="10">
        <v>0</v>
      </c>
      <c r="B5191" s="11">
        <v>28000</v>
      </c>
      <c r="C5191" s="11">
        <v>59775</v>
      </c>
      <c r="D5191" s="11">
        <v>87390</v>
      </c>
      <c r="E5191" s="11">
        <v>8</v>
      </c>
      <c r="F5191" s="11">
        <v>0</v>
      </c>
      <c r="G5191" s="11">
        <v>0</v>
      </c>
      <c r="H5191" s="11">
        <v>138.48647657999999</v>
      </c>
      <c r="I5191" s="11">
        <v>3</v>
      </c>
      <c r="J5191" s="11">
        <v>30</v>
      </c>
      <c r="K5191" s="11">
        <v>41.543804711</v>
      </c>
      <c r="L5191" s="11" t="s">
        <v>20</v>
      </c>
      <c r="M5191" s="11" t="s">
        <v>14</v>
      </c>
      <c r="N5191" s="11">
        <f t="shared" si="567"/>
        <v>0</v>
      </c>
      <c r="O5191" s="11">
        <f t="shared" si="568"/>
        <v>0</v>
      </c>
      <c r="P5191" s="11">
        <f t="shared" si="569"/>
        <v>1</v>
      </c>
      <c r="Q5191" s="11">
        <f t="shared" si="570"/>
        <v>0</v>
      </c>
      <c r="R5191" s="11">
        <f t="shared" si="571"/>
        <v>0</v>
      </c>
      <c r="S5191" s="11">
        <f t="shared" si="572"/>
        <v>0</v>
      </c>
      <c r="T5191" s="9">
        <f t="shared" si="573"/>
        <v>0</v>
      </c>
    </row>
    <row r="5192" spans="1:20" ht="15" customHeight="1" x14ac:dyDescent="0.75">
      <c r="A5192" s="10">
        <v>0</v>
      </c>
      <c r="B5192" s="11">
        <v>28000</v>
      </c>
      <c r="C5192" s="11">
        <v>140770</v>
      </c>
      <c r="D5192" s="11">
        <v>209726</v>
      </c>
      <c r="E5192" s="11">
        <v>5</v>
      </c>
      <c r="F5192" s="11">
        <v>0</v>
      </c>
      <c r="G5192" s="11">
        <v>0</v>
      </c>
      <c r="H5192" s="11">
        <v>190.32952198999999</v>
      </c>
      <c r="I5192" s="11">
        <v>0</v>
      </c>
      <c r="J5192" s="11">
        <v>27</v>
      </c>
      <c r="K5192" s="11">
        <v>38.886605965000001</v>
      </c>
      <c r="L5192" s="11" t="s">
        <v>13</v>
      </c>
      <c r="M5192" s="11" t="s">
        <v>18</v>
      </c>
      <c r="N5192" s="11">
        <f t="shared" si="567"/>
        <v>1</v>
      </c>
      <c r="O5192" s="11">
        <f t="shared" si="568"/>
        <v>0</v>
      </c>
      <c r="P5192" s="11">
        <f t="shared" si="569"/>
        <v>0</v>
      </c>
      <c r="Q5192" s="11">
        <f t="shared" si="570"/>
        <v>0</v>
      </c>
      <c r="R5192" s="11">
        <f t="shared" si="571"/>
        <v>0</v>
      </c>
      <c r="S5192" s="11">
        <f t="shared" si="572"/>
        <v>1</v>
      </c>
      <c r="T5192" s="9">
        <f t="shared" si="573"/>
        <v>190.32952198999999</v>
      </c>
    </row>
    <row r="5193" spans="1:20" ht="15" customHeight="1" x14ac:dyDescent="0.75">
      <c r="A5193" s="10">
        <v>0</v>
      </c>
      <c r="B5193" s="11">
        <v>28000</v>
      </c>
      <c r="C5193" s="11">
        <v>49764</v>
      </c>
      <c r="D5193" s="11">
        <v>74526</v>
      </c>
      <c r="E5193" s="11">
        <v>24</v>
      </c>
      <c r="F5193" s="11"/>
      <c r="G5193" s="11">
        <v>1</v>
      </c>
      <c r="H5193" s="11">
        <v>294.59478302000002</v>
      </c>
      <c r="I5193" s="11">
        <v>1</v>
      </c>
      <c r="J5193" s="11">
        <v>30</v>
      </c>
      <c r="K5193" s="11">
        <v>37.611309376000001</v>
      </c>
      <c r="L5193" s="11" t="s">
        <v>20</v>
      </c>
      <c r="M5193" s="11" t="s">
        <v>14</v>
      </c>
      <c r="N5193" s="11">
        <f t="shared" si="567"/>
        <v>0</v>
      </c>
      <c r="O5193" s="11">
        <f t="shared" si="568"/>
        <v>0</v>
      </c>
      <c r="P5193" s="11">
        <f t="shared" si="569"/>
        <v>1</v>
      </c>
      <c r="Q5193" s="11">
        <f t="shared" si="570"/>
        <v>0</v>
      </c>
      <c r="R5193" s="11">
        <f t="shared" si="571"/>
        <v>0</v>
      </c>
      <c r="S5193" s="11">
        <f t="shared" si="572"/>
        <v>0</v>
      </c>
      <c r="T5193" s="9">
        <f t="shared" si="573"/>
        <v>0</v>
      </c>
    </row>
    <row r="5194" spans="1:20" ht="15" customHeight="1" x14ac:dyDescent="0.75">
      <c r="A5194" s="10">
        <v>0</v>
      </c>
      <c r="B5194" s="11">
        <v>28000</v>
      </c>
      <c r="C5194" s="11">
        <v>62376</v>
      </c>
      <c r="D5194" s="11">
        <v>104073</v>
      </c>
      <c r="E5194" s="11">
        <v>16</v>
      </c>
      <c r="F5194" s="11">
        <v>1</v>
      </c>
      <c r="G5194" s="11">
        <v>0</v>
      </c>
      <c r="H5194" s="11">
        <v>146.14192957</v>
      </c>
      <c r="I5194" s="11">
        <v>0</v>
      </c>
      <c r="J5194" s="11">
        <v>30</v>
      </c>
      <c r="K5194" s="11">
        <v>39.759849639000002</v>
      </c>
      <c r="L5194" s="11" t="s">
        <v>20</v>
      </c>
      <c r="M5194" s="11" t="s">
        <v>14</v>
      </c>
      <c r="N5194" s="11">
        <f t="shared" si="567"/>
        <v>0</v>
      </c>
      <c r="O5194" s="11">
        <f t="shared" si="568"/>
        <v>0</v>
      </c>
      <c r="P5194" s="11">
        <f t="shared" si="569"/>
        <v>1</v>
      </c>
      <c r="Q5194" s="11">
        <f t="shared" si="570"/>
        <v>0</v>
      </c>
      <c r="R5194" s="11">
        <f t="shared" si="571"/>
        <v>0</v>
      </c>
      <c r="S5194" s="11">
        <f t="shared" si="572"/>
        <v>0</v>
      </c>
      <c r="T5194" s="9">
        <f t="shared" si="573"/>
        <v>0</v>
      </c>
    </row>
    <row r="5195" spans="1:20" ht="15" customHeight="1" x14ac:dyDescent="0.75">
      <c r="A5195" s="10">
        <v>0</v>
      </c>
      <c r="B5195" s="11">
        <v>28000</v>
      </c>
      <c r="C5195" s="11">
        <v>77322</v>
      </c>
      <c r="D5195" s="11">
        <v>118082</v>
      </c>
      <c r="E5195" s="11">
        <v>7</v>
      </c>
      <c r="F5195" s="11">
        <v>0</v>
      </c>
      <c r="G5195" s="11">
        <v>0</v>
      </c>
      <c r="H5195" s="11">
        <v>80.658093684999997</v>
      </c>
      <c r="I5195" s="11">
        <v>1</v>
      </c>
      <c r="J5195" s="11">
        <v>31</v>
      </c>
      <c r="K5195" s="11">
        <v>38.815438401000002</v>
      </c>
      <c r="L5195" s="11" t="s">
        <v>20</v>
      </c>
      <c r="M5195" s="11" t="s">
        <v>14</v>
      </c>
      <c r="N5195" s="11">
        <f t="shared" si="567"/>
        <v>0</v>
      </c>
      <c r="O5195" s="11">
        <f t="shared" si="568"/>
        <v>0</v>
      </c>
      <c r="P5195" s="11">
        <f t="shared" si="569"/>
        <v>1</v>
      </c>
      <c r="Q5195" s="11">
        <f t="shared" si="570"/>
        <v>0</v>
      </c>
      <c r="R5195" s="11">
        <f t="shared" si="571"/>
        <v>0</v>
      </c>
      <c r="S5195" s="11">
        <f t="shared" si="572"/>
        <v>0</v>
      </c>
      <c r="T5195" s="9">
        <f t="shared" si="573"/>
        <v>0</v>
      </c>
    </row>
    <row r="5196" spans="1:20" ht="15" customHeight="1" x14ac:dyDescent="0.75">
      <c r="A5196" s="10">
        <v>0</v>
      </c>
      <c r="B5196" s="11">
        <v>28000</v>
      </c>
      <c r="C5196" s="11">
        <v>68000</v>
      </c>
      <c r="D5196" s="11">
        <v>106000</v>
      </c>
      <c r="E5196" s="11">
        <v>6</v>
      </c>
      <c r="F5196" s="11"/>
      <c r="G5196" s="11"/>
      <c r="H5196" s="11">
        <v>114.7</v>
      </c>
      <c r="I5196" s="11">
        <v>11</v>
      </c>
      <c r="J5196" s="11">
        <v>21</v>
      </c>
      <c r="K5196" s="11"/>
      <c r="L5196" s="11" t="s">
        <v>13</v>
      </c>
      <c r="M5196" s="11" t="s">
        <v>14</v>
      </c>
      <c r="N5196" s="11">
        <f t="shared" si="567"/>
        <v>1</v>
      </c>
      <c r="O5196" s="11">
        <f t="shared" si="568"/>
        <v>0</v>
      </c>
      <c r="P5196" s="11">
        <f t="shared" si="569"/>
        <v>1</v>
      </c>
      <c r="Q5196" s="11">
        <f t="shared" si="570"/>
        <v>0</v>
      </c>
      <c r="R5196" s="11">
        <f t="shared" si="571"/>
        <v>0</v>
      </c>
      <c r="S5196" s="11">
        <f t="shared" si="572"/>
        <v>0</v>
      </c>
      <c r="T5196" s="9">
        <f t="shared" si="573"/>
        <v>114.7</v>
      </c>
    </row>
    <row r="5197" spans="1:20" ht="15" customHeight="1" x14ac:dyDescent="0.75">
      <c r="A5197" s="10">
        <v>1</v>
      </c>
      <c r="B5197" s="11">
        <v>28000</v>
      </c>
      <c r="C5197" s="11">
        <v>86600</v>
      </c>
      <c r="D5197" s="11">
        <v>127000</v>
      </c>
      <c r="E5197" s="11">
        <v>6.5</v>
      </c>
      <c r="F5197" s="11">
        <v>0</v>
      </c>
      <c r="G5197" s="11">
        <v>4</v>
      </c>
      <c r="H5197" s="11">
        <v>234.36666667</v>
      </c>
      <c r="I5197" s="11">
        <v>5</v>
      </c>
      <c r="J5197" s="11">
        <v>35</v>
      </c>
      <c r="K5197" s="11"/>
      <c r="L5197" s="11" t="s">
        <v>20</v>
      </c>
      <c r="M5197" s="11" t="s">
        <v>18</v>
      </c>
      <c r="N5197" s="11">
        <f t="shared" si="567"/>
        <v>0</v>
      </c>
      <c r="O5197" s="11">
        <f t="shared" si="568"/>
        <v>0</v>
      </c>
      <c r="P5197" s="11">
        <f t="shared" si="569"/>
        <v>0</v>
      </c>
      <c r="Q5197" s="11">
        <f t="shared" si="570"/>
        <v>0</v>
      </c>
      <c r="R5197" s="11">
        <f t="shared" si="571"/>
        <v>0</v>
      </c>
      <c r="S5197" s="11">
        <f t="shared" si="572"/>
        <v>1</v>
      </c>
      <c r="T5197" s="9">
        <f t="shared" si="573"/>
        <v>0</v>
      </c>
    </row>
    <row r="5198" spans="1:20" ht="15" customHeight="1" x14ac:dyDescent="0.75">
      <c r="A5198" s="10">
        <v>1</v>
      </c>
      <c r="B5198" s="11">
        <v>28000</v>
      </c>
      <c r="C5198" s="11">
        <v>28042</v>
      </c>
      <c r="D5198" s="11">
        <v>63500</v>
      </c>
      <c r="E5198" s="11">
        <v>14</v>
      </c>
      <c r="F5198" s="11">
        <v>2</v>
      </c>
      <c r="G5198" s="11">
        <v>4</v>
      </c>
      <c r="H5198" s="11">
        <v>121.73333332999999</v>
      </c>
      <c r="I5198" s="11">
        <v>4</v>
      </c>
      <c r="J5198" s="11">
        <v>28</v>
      </c>
      <c r="K5198" s="11"/>
      <c r="L5198" s="11" t="s">
        <v>20</v>
      </c>
      <c r="M5198" s="11" t="s">
        <v>18</v>
      </c>
      <c r="N5198" s="11">
        <f t="shared" si="567"/>
        <v>0</v>
      </c>
      <c r="O5198" s="11">
        <f t="shared" si="568"/>
        <v>0</v>
      </c>
      <c r="P5198" s="11">
        <f t="shared" si="569"/>
        <v>0</v>
      </c>
      <c r="Q5198" s="11">
        <f t="shared" si="570"/>
        <v>0</v>
      </c>
      <c r="R5198" s="11">
        <f t="shared" si="571"/>
        <v>0</v>
      </c>
      <c r="S5198" s="11">
        <f t="shared" si="572"/>
        <v>1</v>
      </c>
      <c r="T5198" s="9">
        <f t="shared" si="573"/>
        <v>0</v>
      </c>
    </row>
    <row r="5199" spans="1:20" ht="15" customHeight="1" x14ac:dyDescent="0.75">
      <c r="A5199" s="10">
        <v>0</v>
      </c>
      <c r="B5199" s="11">
        <v>28000</v>
      </c>
      <c r="C5199" s="11">
        <v>96015</v>
      </c>
      <c r="D5199" s="11">
        <v>127551</v>
      </c>
      <c r="E5199" s="11">
        <v>0</v>
      </c>
      <c r="F5199" s="11">
        <v>1</v>
      </c>
      <c r="G5199" s="11">
        <v>0</v>
      </c>
      <c r="H5199" s="11">
        <v>196.52348814000001</v>
      </c>
      <c r="I5199" s="11">
        <v>3</v>
      </c>
      <c r="J5199" s="11">
        <v>37</v>
      </c>
      <c r="K5199" s="11">
        <v>34.871643114999998</v>
      </c>
      <c r="L5199" s="11" t="s">
        <v>20</v>
      </c>
      <c r="M5199" s="11" t="s">
        <v>18</v>
      </c>
      <c r="N5199" s="11">
        <f t="shared" si="567"/>
        <v>0</v>
      </c>
      <c r="O5199" s="11">
        <f t="shared" si="568"/>
        <v>0</v>
      </c>
      <c r="P5199" s="11">
        <f t="shared" si="569"/>
        <v>0</v>
      </c>
      <c r="Q5199" s="11">
        <f t="shared" si="570"/>
        <v>0</v>
      </c>
      <c r="R5199" s="11">
        <f t="shared" si="571"/>
        <v>0</v>
      </c>
      <c r="S5199" s="11">
        <f t="shared" si="572"/>
        <v>1</v>
      </c>
      <c r="T5199" s="9">
        <f t="shared" si="573"/>
        <v>0</v>
      </c>
    </row>
    <row r="5200" spans="1:20" ht="15" customHeight="1" x14ac:dyDescent="0.75">
      <c r="A5200" s="10">
        <v>0</v>
      </c>
      <c r="B5200" s="11">
        <v>28100</v>
      </c>
      <c r="C5200" s="11">
        <v>100420</v>
      </c>
      <c r="D5200" s="11">
        <v>207737</v>
      </c>
      <c r="E5200" s="11">
        <v>22</v>
      </c>
      <c r="F5200" s="11">
        <v>0</v>
      </c>
      <c r="G5200" s="11">
        <v>0</v>
      </c>
      <c r="H5200" s="11">
        <v>197.19812185000001</v>
      </c>
      <c r="I5200" s="11">
        <v>0</v>
      </c>
      <c r="J5200" s="11">
        <v>19</v>
      </c>
      <c r="K5200" s="11">
        <v>26.372548724000001</v>
      </c>
      <c r="L5200" s="11" t="s">
        <v>20</v>
      </c>
      <c r="M5200" s="11" t="s">
        <v>14</v>
      </c>
      <c r="N5200" s="11">
        <f t="shared" si="567"/>
        <v>0</v>
      </c>
      <c r="O5200" s="11">
        <f t="shared" si="568"/>
        <v>0</v>
      </c>
      <c r="P5200" s="11">
        <f t="shared" si="569"/>
        <v>1</v>
      </c>
      <c r="Q5200" s="11">
        <f t="shared" si="570"/>
        <v>0</v>
      </c>
      <c r="R5200" s="11">
        <f t="shared" si="571"/>
        <v>0</v>
      </c>
      <c r="S5200" s="11">
        <f t="shared" si="572"/>
        <v>0</v>
      </c>
      <c r="T5200" s="9">
        <f t="shared" si="573"/>
        <v>0</v>
      </c>
    </row>
    <row r="5201" spans="1:20" ht="15" customHeight="1" x14ac:dyDescent="0.75">
      <c r="A5201" s="10">
        <v>0</v>
      </c>
      <c r="B5201" s="11">
        <v>28100</v>
      </c>
      <c r="C5201" s="11">
        <v>135991</v>
      </c>
      <c r="D5201" s="11">
        <v>183598</v>
      </c>
      <c r="E5201" s="11">
        <v>0</v>
      </c>
      <c r="F5201" s="11"/>
      <c r="G5201" s="11"/>
      <c r="H5201" s="11">
        <v>131.58912441000001</v>
      </c>
      <c r="I5201" s="11"/>
      <c r="J5201" s="11">
        <v>38</v>
      </c>
      <c r="K5201" s="11">
        <v>31.085617659</v>
      </c>
      <c r="L5201" s="11" t="s">
        <v>20</v>
      </c>
      <c r="M5201" s="11" t="s">
        <v>17</v>
      </c>
      <c r="N5201" s="11">
        <f t="shared" si="567"/>
        <v>0</v>
      </c>
      <c r="O5201" s="11">
        <f t="shared" si="568"/>
        <v>1</v>
      </c>
      <c r="P5201" s="11">
        <f t="shared" si="569"/>
        <v>0</v>
      </c>
      <c r="Q5201" s="11">
        <f t="shared" si="570"/>
        <v>0</v>
      </c>
      <c r="R5201" s="11">
        <f t="shared" si="571"/>
        <v>0</v>
      </c>
      <c r="S5201" s="11">
        <f t="shared" si="572"/>
        <v>0</v>
      </c>
      <c r="T5201" s="9">
        <f t="shared" si="573"/>
        <v>0</v>
      </c>
    </row>
    <row r="5202" spans="1:20" ht="15" customHeight="1" x14ac:dyDescent="0.75">
      <c r="A5202" s="10">
        <v>0</v>
      </c>
      <c r="B5202" s="11">
        <v>28100</v>
      </c>
      <c r="C5202" s="11">
        <v>96160</v>
      </c>
      <c r="D5202" s="11">
        <v>128767</v>
      </c>
      <c r="E5202" s="11">
        <v>10</v>
      </c>
      <c r="F5202" s="11">
        <v>0</v>
      </c>
      <c r="G5202" s="11">
        <v>1</v>
      </c>
      <c r="H5202" s="11">
        <v>154.67285802999999</v>
      </c>
      <c r="I5202" s="11">
        <v>0</v>
      </c>
      <c r="J5202" s="11">
        <v>29</v>
      </c>
      <c r="K5202" s="11">
        <v>41.117944577000003</v>
      </c>
      <c r="L5202" s="11" t="s">
        <v>20</v>
      </c>
      <c r="M5202" s="11" t="s">
        <v>15</v>
      </c>
      <c r="N5202" s="11">
        <f t="shared" si="567"/>
        <v>0</v>
      </c>
      <c r="O5202" s="11">
        <f t="shared" si="568"/>
        <v>0</v>
      </c>
      <c r="P5202" s="11">
        <f t="shared" si="569"/>
        <v>0</v>
      </c>
      <c r="Q5202" s="11">
        <f t="shared" si="570"/>
        <v>1</v>
      </c>
      <c r="R5202" s="11">
        <f t="shared" si="571"/>
        <v>0</v>
      </c>
      <c r="S5202" s="11">
        <f t="shared" si="572"/>
        <v>0</v>
      </c>
      <c r="T5202" s="9">
        <f t="shared" si="573"/>
        <v>0</v>
      </c>
    </row>
    <row r="5203" spans="1:20" ht="15" customHeight="1" x14ac:dyDescent="0.75">
      <c r="A5203" s="10">
        <v>0</v>
      </c>
      <c r="B5203" s="11">
        <v>28100</v>
      </c>
      <c r="C5203" s="11">
        <v>86778</v>
      </c>
      <c r="D5203" s="11">
        <v>110851</v>
      </c>
      <c r="E5203" s="11">
        <v>9</v>
      </c>
      <c r="F5203" s="11">
        <v>0</v>
      </c>
      <c r="G5203" s="11">
        <v>0</v>
      </c>
      <c r="H5203" s="11">
        <v>398.40233719999998</v>
      </c>
      <c r="I5203" s="11">
        <v>0</v>
      </c>
      <c r="J5203" s="11">
        <v>44</v>
      </c>
      <c r="K5203" s="11">
        <v>41.04058878</v>
      </c>
      <c r="L5203" s="11" t="s">
        <v>20</v>
      </c>
      <c r="M5203" s="11" t="s">
        <v>15</v>
      </c>
      <c r="N5203" s="11">
        <f t="shared" si="567"/>
        <v>0</v>
      </c>
      <c r="O5203" s="11">
        <f t="shared" si="568"/>
        <v>0</v>
      </c>
      <c r="P5203" s="11">
        <f t="shared" si="569"/>
        <v>0</v>
      </c>
      <c r="Q5203" s="11">
        <f t="shared" si="570"/>
        <v>1</v>
      </c>
      <c r="R5203" s="11">
        <f t="shared" si="571"/>
        <v>0</v>
      </c>
      <c r="S5203" s="11">
        <f t="shared" si="572"/>
        <v>0</v>
      </c>
      <c r="T5203" s="9">
        <f t="shared" si="573"/>
        <v>0</v>
      </c>
    </row>
    <row r="5204" spans="1:20" ht="15" customHeight="1" x14ac:dyDescent="0.75">
      <c r="A5204" s="10">
        <v>0</v>
      </c>
      <c r="B5204" s="11">
        <v>28100</v>
      </c>
      <c r="C5204" s="11">
        <v>32470</v>
      </c>
      <c r="D5204" s="11">
        <v>54522</v>
      </c>
      <c r="E5204" s="11">
        <v>35</v>
      </c>
      <c r="F5204" s="11">
        <v>0</v>
      </c>
      <c r="G5204" s="11">
        <v>0</v>
      </c>
      <c r="H5204" s="11">
        <v>295.49668351000003</v>
      </c>
      <c r="I5204" s="11">
        <v>0</v>
      </c>
      <c r="J5204" s="11">
        <v>23</v>
      </c>
      <c r="K5204" s="11">
        <v>38.799482900000001</v>
      </c>
      <c r="L5204" s="11" t="s">
        <v>20</v>
      </c>
      <c r="M5204" s="11" t="s">
        <v>14</v>
      </c>
      <c r="N5204" s="11">
        <f t="shared" si="567"/>
        <v>0</v>
      </c>
      <c r="O5204" s="11">
        <f t="shared" si="568"/>
        <v>0</v>
      </c>
      <c r="P5204" s="11">
        <f t="shared" si="569"/>
        <v>1</v>
      </c>
      <c r="Q5204" s="11">
        <f t="shared" si="570"/>
        <v>0</v>
      </c>
      <c r="R5204" s="11">
        <f t="shared" si="571"/>
        <v>0</v>
      </c>
      <c r="S5204" s="11">
        <f t="shared" si="572"/>
        <v>0</v>
      </c>
      <c r="T5204" s="9">
        <f t="shared" si="573"/>
        <v>0</v>
      </c>
    </row>
    <row r="5205" spans="1:20" ht="15" customHeight="1" x14ac:dyDescent="0.75">
      <c r="A5205" s="10">
        <v>1</v>
      </c>
      <c r="B5205" s="11">
        <v>28100</v>
      </c>
      <c r="C5205" s="11">
        <v>61000</v>
      </c>
      <c r="D5205" s="11">
        <v>99000</v>
      </c>
      <c r="E5205" s="11">
        <v>7</v>
      </c>
      <c r="F5205" s="11">
        <v>0</v>
      </c>
      <c r="G5205" s="11">
        <v>1</v>
      </c>
      <c r="H5205" s="11">
        <v>129.16666667000001</v>
      </c>
      <c r="I5205" s="11">
        <v>1</v>
      </c>
      <c r="J5205" s="11">
        <v>31</v>
      </c>
      <c r="K5205" s="11"/>
      <c r="L5205" s="11" t="s">
        <v>20</v>
      </c>
      <c r="M5205" s="11" t="s">
        <v>17</v>
      </c>
      <c r="N5205" s="11">
        <f t="shared" si="567"/>
        <v>0</v>
      </c>
      <c r="O5205" s="11">
        <f t="shared" si="568"/>
        <v>1</v>
      </c>
      <c r="P5205" s="11">
        <f t="shared" si="569"/>
        <v>0</v>
      </c>
      <c r="Q5205" s="11">
        <f t="shared" si="570"/>
        <v>0</v>
      </c>
      <c r="R5205" s="11">
        <f t="shared" si="571"/>
        <v>0</v>
      </c>
      <c r="S5205" s="11">
        <f t="shared" si="572"/>
        <v>0</v>
      </c>
      <c r="T5205" s="9">
        <f t="shared" si="573"/>
        <v>0</v>
      </c>
    </row>
    <row r="5206" spans="1:20" ht="15" customHeight="1" x14ac:dyDescent="0.75">
      <c r="A5206" s="10">
        <v>1</v>
      </c>
      <c r="B5206" s="11">
        <v>28100</v>
      </c>
      <c r="C5206" s="11">
        <v>72100</v>
      </c>
      <c r="D5206" s="11">
        <v>112000</v>
      </c>
      <c r="E5206" s="11">
        <v>20</v>
      </c>
      <c r="F5206" s="11">
        <v>4</v>
      </c>
      <c r="G5206" s="11">
        <v>1</v>
      </c>
      <c r="H5206" s="11">
        <v>120.73333332999999</v>
      </c>
      <c r="I5206" s="11">
        <v>1</v>
      </c>
      <c r="J5206" s="11">
        <v>58</v>
      </c>
      <c r="K5206" s="11"/>
      <c r="L5206" s="11" t="s">
        <v>20</v>
      </c>
      <c r="M5206" s="11" t="s">
        <v>18</v>
      </c>
      <c r="N5206" s="11">
        <f t="shared" si="567"/>
        <v>0</v>
      </c>
      <c r="O5206" s="11">
        <f t="shared" si="568"/>
        <v>0</v>
      </c>
      <c r="P5206" s="11">
        <f t="shared" si="569"/>
        <v>0</v>
      </c>
      <c r="Q5206" s="11">
        <f t="shared" si="570"/>
        <v>0</v>
      </c>
      <c r="R5206" s="11">
        <f t="shared" si="571"/>
        <v>0</v>
      </c>
      <c r="S5206" s="11">
        <f t="shared" si="572"/>
        <v>1</v>
      </c>
      <c r="T5206" s="9">
        <f t="shared" si="573"/>
        <v>0</v>
      </c>
    </row>
    <row r="5207" spans="1:20" ht="15" customHeight="1" x14ac:dyDescent="0.75">
      <c r="A5207" s="10">
        <v>0</v>
      </c>
      <c r="B5207" s="11">
        <v>28100</v>
      </c>
      <c r="C5207" s="11">
        <v>112564</v>
      </c>
      <c r="D5207" s="11">
        <v>162129</v>
      </c>
      <c r="E5207" s="11">
        <v>7</v>
      </c>
      <c r="F5207" s="11">
        <v>0</v>
      </c>
      <c r="G5207" s="11">
        <v>0</v>
      </c>
      <c r="H5207" s="11">
        <v>115.56446201999999</v>
      </c>
      <c r="I5207" s="11">
        <v>2</v>
      </c>
      <c r="J5207" s="11">
        <v>26</v>
      </c>
      <c r="K5207" s="11">
        <v>33.091681471999998</v>
      </c>
      <c r="L5207" s="11" t="s">
        <v>20</v>
      </c>
      <c r="M5207" s="11" t="s">
        <v>18</v>
      </c>
      <c r="N5207" s="11">
        <f t="shared" si="567"/>
        <v>0</v>
      </c>
      <c r="O5207" s="11">
        <f t="shared" si="568"/>
        <v>0</v>
      </c>
      <c r="P5207" s="11">
        <f t="shared" si="569"/>
        <v>0</v>
      </c>
      <c r="Q5207" s="11">
        <f t="shared" si="570"/>
        <v>0</v>
      </c>
      <c r="R5207" s="11">
        <f t="shared" si="571"/>
        <v>0</v>
      </c>
      <c r="S5207" s="11">
        <f t="shared" si="572"/>
        <v>1</v>
      </c>
      <c r="T5207" s="9">
        <f t="shared" si="573"/>
        <v>0</v>
      </c>
    </row>
    <row r="5208" spans="1:20" ht="15" customHeight="1" x14ac:dyDescent="0.75">
      <c r="A5208" s="10">
        <v>1</v>
      </c>
      <c r="B5208" s="11">
        <v>28100</v>
      </c>
      <c r="C5208" s="11">
        <v>75768</v>
      </c>
      <c r="D5208" s="11"/>
      <c r="E5208" s="11">
        <v>9</v>
      </c>
      <c r="F5208" s="11"/>
      <c r="G5208" s="11">
        <v>0</v>
      </c>
      <c r="H5208" s="11">
        <v>133.12186695</v>
      </c>
      <c r="I5208" s="11">
        <v>3</v>
      </c>
      <c r="J5208" s="11">
        <v>33</v>
      </c>
      <c r="K5208" s="11">
        <v>46.751800109000001</v>
      </c>
      <c r="L5208" s="11" t="s">
        <v>20</v>
      </c>
      <c r="M5208" s="11" t="s">
        <v>14</v>
      </c>
      <c r="N5208" s="11">
        <f t="shared" si="567"/>
        <v>0</v>
      </c>
      <c r="O5208" s="11">
        <f t="shared" si="568"/>
        <v>0</v>
      </c>
      <c r="P5208" s="11">
        <f t="shared" si="569"/>
        <v>1</v>
      </c>
      <c r="Q5208" s="11">
        <f t="shared" si="570"/>
        <v>0</v>
      </c>
      <c r="R5208" s="11">
        <f t="shared" si="571"/>
        <v>0</v>
      </c>
      <c r="S5208" s="11">
        <f t="shared" si="572"/>
        <v>0</v>
      </c>
      <c r="T5208" s="9">
        <f t="shared" si="573"/>
        <v>0</v>
      </c>
    </row>
    <row r="5209" spans="1:20" ht="15" customHeight="1" x14ac:dyDescent="0.75">
      <c r="A5209" s="10">
        <v>0</v>
      </c>
      <c r="B5209" s="11">
        <v>28200</v>
      </c>
      <c r="C5209" s="11">
        <v>90485</v>
      </c>
      <c r="D5209" s="11">
        <v>123674</v>
      </c>
      <c r="E5209" s="11">
        <v>1</v>
      </c>
      <c r="F5209" s="11">
        <v>0</v>
      </c>
      <c r="G5209" s="11">
        <v>1</v>
      </c>
      <c r="H5209" s="11">
        <v>189.73474189000001</v>
      </c>
      <c r="I5209" s="11">
        <v>2</v>
      </c>
      <c r="J5209" s="11">
        <v>25</v>
      </c>
      <c r="K5209" s="11">
        <v>41.676985543999997</v>
      </c>
      <c r="L5209" s="11" t="s">
        <v>20</v>
      </c>
      <c r="M5209" s="11" t="s">
        <v>14</v>
      </c>
      <c r="N5209" s="11">
        <f t="shared" si="567"/>
        <v>0</v>
      </c>
      <c r="O5209" s="11">
        <f t="shared" si="568"/>
        <v>0</v>
      </c>
      <c r="P5209" s="11">
        <f t="shared" si="569"/>
        <v>1</v>
      </c>
      <c r="Q5209" s="11">
        <f t="shared" si="570"/>
        <v>0</v>
      </c>
      <c r="R5209" s="11">
        <f t="shared" si="571"/>
        <v>0</v>
      </c>
      <c r="S5209" s="11">
        <f t="shared" si="572"/>
        <v>0</v>
      </c>
      <c r="T5209" s="9">
        <f t="shared" si="573"/>
        <v>0</v>
      </c>
    </row>
    <row r="5210" spans="1:20" ht="15" customHeight="1" x14ac:dyDescent="0.75">
      <c r="A5210" s="10">
        <v>0</v>
      </c>
      <c r="B5210" s="11">
        <v>28200</v>
      </c>
      <c r="C5210" s="11">
        <v>76011</v>
      </c>
      <c r="D5210" s="11">
        <v>129352</v>
      </c>
      <c r="E5210" s="11">
        <v>1</v>
      </c>
      <c r="F5210" s="11">
        <v>0</v>
      </c>
      <c r="G5210" s="11">
        <v>0</v>
      </c>
      <c r="H5210" s="11">
        <v>302.80326065000003</v>
      </c>
      <c r="I5210" s="11">
        <v>0</v>
      </c>
      <c r="J5210" s="11">
        <v>23</v>
      </c>
      <c r="K5210" s="11">
        <v>36.390473606</v>
      </c>
      <c r="L5210" s="11" t="s">
        <v>20</v>
      </c>
      <c r="M5210" s="11" t="s">
        <v>15</v>
      </c>
      <c r="N5210" s="11">
        <f t="shared" si="567"/>
        <v>0</v>
      </c>
      <c r="O5210" s="11">
        <f t="shared" si="568"/>
        <v>0</v>
      </c>
      <c r="P5210" s="11">
        <f t="shared" si="569"/>
        <v>0</v>
      </c>
      <c r="Q5210" s="11">
        <f t="shared" si="570"/>
        <v>1</v>
      </c>
      <c r="R5210" s="11">
        <f t="shared" si="571"/>
        <v>0</v>
      </c>
      <c r="S5210" s="11">
        <f t="shared" si="572"/>
        <v>0</v>
      </c>
      <c r="T5210" s="9">
        <f t="shared" si="573"/>
        <v>0</v>
      </c>
    </row>
    <row r="5211" spans="1:20" ht="15" customHeight="1" x14ac:dyDescent="0.75">
      <c r="A5211" s="10">
        <v>0</v>
      </c>
      <c r="B5211" s="11">
        <v>28200</v>
      </c>
      <c r="C5211" s="11">
        <v>58232</v>
      </c>
      <c r="D5211" s="11">
        <v>97555</v>
      </c>
      <c r="E5211" s="11">
        <v>17</v>
      </c>
      <c r="F5211" s="11">
        <v>0</v>
      </c>
      <c r="G5211" s="11">
        <v>1</v>
      </c>
      <c r="H5211" s="11">
        <v>130.45076488000001</v>
      </c>
      <c r="I5211" s="11">
        <v>0</v>
      </c>
      <c r="J5211" s="11">
        <v>29</v>
      </c>
      <c r="K5211" s="11">
        <v>38.092730303000003</v>
      </c>
      <c r="L5211" s="11" t="s">
        <v>20</v>
      </c>
      <c r="M5211" s="11" t="s">
        <v>14</v>
      </c>
      <c r="N5211" s="11">
        <f t="shared" si="567"/>
        <v>0</v>
      </c>
      <c r="O5211" s="11">
        <f t="shared" si="568"/>
        <v>0</v>
      </c>
      <c r="P5211" s="11">
        <f t="shared" si="569"/>
        <v>1</v>
      </c>
      <c r="Q5211" s="11">
        <f t="shared" si="570"/>
        <v>0</v>
      </c>
      <c r="R5211" s="11">
        <f t="shared" si="571"/>
        <v>0</v>
      </c>
      <c r="S5211" s="11">
        <f t="shared" si="572"/>
        <v>0</v>
      </c>
      <c r="T5211" s="9">
        <f t="shared" si="573"/>
        <v>0</v>
      </c>
    </row>
    <row r="5212" spans="1:20" ht="15" customHeight="1" x14ac:dyDescent="0.75">
      <c r="A5212" s="10">
        <v>0</v>
      </c>
      <c r="B5212" s="11">
        <v>28200</v>
      </c>
      <c r="C5212" s="11">
        <v>44363</v>
      </c>
      <c r="D5212" s="11">
        <v>72966</v>
      </c>
      <c r="E5212" s="11">
        <v>16</v>
      </c>
      <c r="F5212" s="11">
        <v>1</v>
      </c>
      <c r="G5212" s="11">
        <v>0</v>
      </c>
      <c r="H5212" s="11">
        <v>82.270594584999998</v>
      </c>
      <c r="I5212" s="11">
        <v>6</v>
      </c>
      <c r="J5212" s="11">
        <v>16</v>
      </c>
      <c r="K5212" s="11">
        <v>34.980525368000002</v>
      </c>
      <c r="L5212" s="11" t="s">
        <v>20</v>
      </c>
      <c r="M5212" s="11" t="s">
        <v>17</v>
      </c>
      <c r="N5212" s="11">
        <f t="shared" si="567"/>
        <v>0</v>
      </c>
      <c r="O5212" s="11">
        <f t="shared" si="568"/>
        <v>1</v>
      </c>
      <c r="P5212" s="11">
        <f t="shared" si="569"/>
        <v>0</v>
      </c>
      <c r="Q5212" s="11">
        <f t="shared" si="570"/>
        <v>0</v>
      </c>
      <c r="R5212" s="11">
        <f t="shared" si="571"/>
        <v>0</v>
      </c>
      <c r="S5212" s="11">
        <f t="shared" si="572"/>
        <v>0</v>
      </c>
      <c r="T5212" s="9">
        <f t="shared" si="573"/>
        <v>0</v>
      </c>
    </row>
    <row r="5213" spans="1:20" ht="15" customHeight="1" x14ac:dyDescent="0.75">
      <c r="A5213" s="10">
        <v>0</v>
      </c>
      <c r="B5213" s="11">
        <v>28200</v>
      </c>
      <c r="C5213" s="11">
        <v>61038</v>
      </c>
      <c r="D5213" s="11">
        <v>87534</v>
      </c>
      <c r="E5213" s="11">
        <v>8</v>
      </c>
      <c r="F5213" s="11">
        <v>0</v>
      </c>
      <c r="G5213" s="11">
        <v>0</v>
      </c>
      <c r="H5213" s="11">
        <v>137.48781925</v>
      </c>
      <c r="I5213" s="11">
        <v>3</v>
      </c>
      <c r="J5213" s="11">
        <v>30</v>
      </c>
      <c r="K5213" s="11">
        <v>39.360018601</v>
      </c>
      <c r="L5213" s="11" t="s">
        <v>20</v>
      </c>
      <c r="M5213" s="11" t="s">
        <v>14</v>
      </c>
      <c r="N5213" s="11">
        <f t="shared" si="567"/>
        <v>0</v>
      </c>
      <c r="O5213" s="11">
        <f t="shared" si="568"/>
        <v>0</v>
      </c>
      <c r="P5213" s="11">
        <f t="shared" si="569"/>
        <v>1</v>
      </c>
      <c r="Q5213" s="11">
        <f t="shared" si="570"/>
        <v>0</v>
      </c>
      <c r="R5213" s="11">
        <f t="shared" si="571"/>
        <v>0</v>
      </c>
      <c r="S5213" s="11">
        <f t="shared" si="572"/>
        <v>0</v>
      </c>
      <c r="T5213" s="9">
        <f t="shared" si="573"/>
        <v>0</v>
      </c>
    </row>
    <row r="5214" spans="1:20" ht="15" customHeight="1" x14ac:dyDescent="0.75">
      <c r="A5214" s="10">
        <v>0</v>
      </c>
      <c r="B5214" s="11">
        <v>28200</v>
      </c>
      <c r="C5214" s="11">
        <v>118728</v>
      </c>
      <c r="D5214" s="11">
        <v>160486</v>
      </c>
      <c r="E5214" s="11">
        <v>7</v>
      </c>
      <c r="F5214" s="11">
        <v>0</v>
      </c>
      <c r="G5214" s="11">
        <v>0</v>
      </c>
      <c r="H5214" s="11">
        <v>112.52081792</v>
      </c>
      <c r="I5214" s="11">
        <v>2</v>
      </c>
      <c r="J5214" s="11">
        <v>26</v>
      </c>
      <c r="K5214" s="11">
        <v>34.537342291000002</v>
      </c>
      <c r="L5214" s="11" t="s">
        <v>20</v>
      </c>
      <c r="M5214" s="11" t="s">
        <v>18</v>
      </c>
      <c r="N5214" s="11">
        <f t="shared" si="567"/>
        <v>0</v>
      </c>
      <c r="O5214" s="11">
        <f t="shared" si="568"/>
        <v>0</v>
      </c>
      <c r="P5214" s="11">
        <f t="shared" si="569"/>
        <v>0</v>
      </c>
      <c r="Q5214" s="11">
        <f t="shared" si="570"/>
        <v>0</v>
      </c>
      <c r="R5214" s="11">
        <f t="shared" si="571"/>
        <v>0</v>
      </c>
      <c r="S5214" s="11">
        <f t="shared" si="572"/>
        <v>1</v>
      </c>
      <c r="T5214" s="9">
        <f t="shared" si="573"/>
        <v>0</v>
      </c>
    </row>
    <row r="5215" spans="1:20" ht="15" customHeight="1" x14ac:dyDescent="0.75">
      <c r="A5215" s="10">
        <v>0</v>
      </c>
      <c r="B5215" s="11">
        <v>28200</v>
      </c>
      <c r="C5215" s="11">
        <v>109184</v>
      </c>
      <c r="D5215" s="11">
        <v>207035</v>
      </c>
      <c r="E5215" s="11">
        <v>23</v>
      </c>
      <c r="F5215" s="11">
        <v>0</v>
      </c>
      <c r="G5215" s="11">
        <v>0</v>
      </c>
      <c r="H5215" s="11">
        <v>179.93775088999999</v>
      </c>
      <c r="I5215" s="11">
        <v>0</v>
      </c>
      <c r="J5215" s="11">
        <v>18</v>
      </c>
      <c r="K5215" s="11">
        <v>23.662456688999999</v>
      </c>
      <c r="L5215" s="11" t="s">
        <v>20</v>
      </c>
      <c r="M5215" s="11" t="s">
        <v>14</v>
      </c>
      <c r="N5215" s="11">
        <f t="shared" si="567"/>
        <v>0</v>
      </c>
      <c r="O5215" s="11">
        <f t="shared" si="568"/>
        <v>0</v>
      </c>
      <c r="P5215" s="11">
        <f t="shared" si="569"/>
        <v>1</v>
      </c>
      <c r="Q5215" s="11">
        <f t="shared" si="570"/>
        <v>0</v>
      </c>
      <c r="R5215" s="11">
        <f t="shared" si="571"/>
        <v>0</v>
      </c>
      <c r="S5215" s="11">
        <f t="shared" si="572"/>
        <v>0</v>
      </c>
      <c r="T5215" s="9">
        <f t="shared" si="573"/>
        <v>0</v>
      </c>
    </row>
    <row r="5216" spans="1:20" ht="15" customHeight="1" x14ac:dyDescent="0.75">
      <c r="A5216" s="10">
        <v>0</v>
      </c>
      <c r="B5216" s="11">
        <v>28200</v>
      </c>
      <c r="C5216" s="11">
        <v>44321</v>
      </c>
      <c r="D5216" s="11">
        <v>63050</v>
      </c>
      <c r="E5216" s="11">
        <v>19</v>
      </c>
      <c r="F5216" s="11">
        <v>0</v>
      </c>
      <c r="G5216" s="11">
        <v>0</v>
      </c>
      <c r="H5216" s="11">
        <v>182.24730572000001</v>
      </c>
      <c r="I5216" s="11">
        <v>2</v>
      </c>
      <c r="J5216" s="11">
        <v>22</v>
      </c>
      <c r="K5216" s="11">
        <v>32.477167031</v>
      </c>
      <c r="L5216" s="11" t="s">
        <v>20</v>
      </c>
      <c r="M5216" s="11" t="s">
        <v>15</v>
      </c>
      <c r="N5216" s="11">
        <f t="shared" si="567"/>
        <v>0</v>
      </c>
      <c r="O5216" s="11">
        <f t="shared" si="568"/>
        <v>0</v>
      </c>
      <c r="P5216" s="11">
        <f t="shared" si="569"/>
        <v>0</v>
      </c>
      <c r="Q5216" s="11">
        <f t="shared" si="570"/>
        <v>1</v>
      </c>
      <c r="R5216" s="11">
        <f t="shared" si="571"/>
        <v>0</v>
      </c>
      <c r="S5216" s="11">
        <f t="shared" si="572"/>
        <v>0</v>
      </c>
      <c r="T5216" s="9">
        <f t="shared" si="573"/>
        <v>0</v>
      </c>
    </row>
    <row r="5217" spans="1:20" ht="15" customHeight="1" x14ac:dyDescent="0.75">
      <c r="A5217" s="10">
        <v>0</v>
      </c>
      <c r="B5217" s="11">
        <v>28200</v>
      </c>
      <c r="C5217" s="11">
        <v>185607</v>
      </c>
      <c r="D5217" s="11">
        <v>227617</v>
      </c>
      <c r="E5217" s="11">
        <v>0</v>
      </c>
      <c r="F5217" s="11">
        <v>0</v>
      </c>
      <c r="G5217" s="11">
        <v>0</v>
      </c>
      <c r="H5217" s="11">
        <v>311.06275541000002</v>
      </c>
      <c r="I5217" s="11">
        <v>0</v>
      </c>
      <c r="J5217" s="11">
        <v>33</v>
      </c>
      <c r="K5217" s="11">
        <v>42.435284998999997</v>
      </c>
      <c r="L5217" s="11" t="s">
        <v>20</v>
      </c>
      <c r="M5217" s="11" t="s">
        <v>18</v>
      </c>
      <c r="N5217" s="11">
        <f t="shared" si="567"/>
        <v>0</v>
      </c>
      <c r="O5217" s="11">
        <f t="shared" si="568"/>
        <v>0</v>
      </c>
      <c r="P5217" s="11">
        <f t="shared" si="569"/>
        <v>0</v>
      </c>
      <c r="Q5217" s="11">
        <f t="shared" si="570"/>
        <v>0</v>
      </c>
      <c r="R5217" s="11">
        <f t="shared" si="571"/>
        <v>0</v>
      </c>
      <c r="S5217" s="11">
        <f t="shared" si="572"/>
        <v>1</v>
      </c>
      <c r="T5217" s="9">
        <f t="shared" si="573"/>
        <v>0</v>
      </c>
    </row>
    <row r="5218" spans="1:20" ht="15" customHeight="1" x14ac:dyDescent="0.75">
      <c r="A5218" s="10">
        <v>0</v>
      </c>
      <c r="B5218" s="11">
        <v>28200</v>
      </c>
      <c r="C5218" s="11"/>
      <c r="D5218" s="11">
        <v>117181</v>
      </c>
      <c r="E5218" s="11">
        <v>9</v>
      </c>
      <c r="F5218" s="11">
        <v>0</v>
      </c>
      <c r="G5218" s="11">
        <v>0</v>
      </c>
      <c r="H5218" s="11">
        <v>170.64615366999999</v>
      </c>
      <c r="I5218" s="11">
        <v>0</v>
      </c>
      <c r="J5218" s="11">
        <v>26</v>
      </c>
      <c r="K5218" s="11">
        <v>31.601436148000001</v>
      </c>
      <c r="L5218" s="11" t="s">
        <v>20</v>
      </c>
      <c r="M5218" s="11" t="s">
        <v>17</v>
      </c>
      <c r="N5218" s="11">
        <f t="shared" si="567"/>
        <v>0</v>
      </c>
      <c r="O5218" s="11">
        <f t="shared" si="568"/>
        <v>1</v>
      </c>
      <c r="P5218" s="11">
        <f t="shared" si="569"/>
        <v>0</v>
      </c>
      <c r="Q5218" s="11">
        <f t="shared" si="570"/>
        <v>0</v>
      </c>
      <c r="R5218" s="11">
        <f t="shared" si="571"/>
        <v>0</v>
      </c>
      <c r="S5218" s="11">
        <f t="shared" si="572"/>
        <v>0</v>
      </c>
      <c r="T5218" s="9">
        <f t="shared" si="573"/>
        <v>0</v>
      </c>
    </row>
    <row r="5219" spans="1:20" ht="15" customHeight="1" x14ac:dyDescent="0.75">
      <c r="A5219" s="10">
        <v>0</v>
      </c>
      <c r="B5219" s="11">
        <v>28200</v>
      </c>
      <c r="C5219" s="11">
        <v>148455</v>
      </c>
      <c r="D5219" s="11">
        <v>191419</v>
      </c>
      <c r="E5219" s="11">
        <v>1</v>
      </c>
      <c r="F5219" s="11">
        <v>0</v>
      </c>
      <c r="G5219" s="11">
        <v>0</v>
      </c>
      <c r="H5219" s="11">
        <v>186.98304288</v>
      </c>
      <c r="I5219" s="11">
        <v>0</v>
      </c>
      <c r="J5219" s="11">
        <v>17</v>
      </c>
      <c r="K5219" s="11">
        <v>39.563303075</v>
      </c>
      <c r="L5219" s="11" t="s">
        <v>13</v>
      </c>
      <c r="M5219" s="11" t="s">
        <v>19</v>
      </c>
      <c r="N5219" s="11">
        <f t="shared" si="567"/>
        <v>1</v>
      </c>
      <c r="O5219" s="11">
        <f t="shared" si="568"/>
        <v>0</v>
      </c>
      <c r="P5219" s="11">
        <f t="shared" si="569"/>
        <v>0</v>
      </c>
      <c r="Q5219" s="11">
        <f t="shared" si="570"/>
        <v>0</v>
      </c>
      <c r="R5219" s="11">
        <f t="shared" si="571"/>
        <v>0</v>
      </c>
      <c r="S5219" s="11">
        <f t="shared" si="572"/>
        <v>0</v>
      </c>
      <c r="T5219" s="9">
        <f t="shared" si="573"/>
        <v>186.98304288</v>
      </c>
    </row>
    <row r="5220" spans="1:20" ht="15" customHeight="1" x14ac:dyDescent="0.75">
      <c r="A5220" s="10">
        <v>0</v>
      </c>
      <c r="B5220" s="11">
        <v>28200</v>
      </c>
      <c r="C5220" s="11">
        <v>100353</v>
      </c>
      <c r="D5220" s="11">
        <v>131386</v>
      </c>
      <c r="E5220" s="11">
        <v>9</v>
      </c>
      <c r="F5220" s="11">
        <v>0</v>
      </c>
      <c r="G5220" s="11">
        <v>0</v>
      </c>
      <c r="H5220" s="11">
        <v>146.06548333000001</v>
      </c>
      <c r="I5220" s="11">
        <v>0</v>
      </c>
      <c r="J5220" s="11">
        <v>28</v>
      </c>
      <c r="K5220" s="11">
        <v>38.679207624999997</v>
      </c>
      <c r="L5220" s="11" t="s">
        <v>20</v>
      </c>
      <c r="M5220" s="11" t="s">
        <v>15</v>
      </c>
      <c r="N5220" s="11">
        <f t="shared" si="567"/>
        <v>0</v>
      </c>
      <c r="O5220" s="11">
        <f t="shared" si="568"/>
        <v>0</v>
      </c>
      <c r="P5220" s="11">
        <f t="shared" si="569"/>
        <v>0</v>
      </c>
      <c r="Q5220" s="11">
        <f t="shared" si="570"/>
        <v>1</v>
      </c>
      <c r="R5220" s="11">
        <f t="shared" si="571"/>
        <v>0</v>
      </c>
      <c r="S5220" s="11">
        <f t="shared" si="572"/>
        <v>0</v>
      </c>
      <c r="T5220" s="9">
        <f t="shared" si="573"/>
        <v>0</v>
      </c>
    </row>
    <row r="5221" spans="1:20" ht="15" customHeight="1" x14ac:dyDescent="0.75">
      <c r="A5221" s="10">
        <v>0</v>
      </c>
      <c r="B5221" s="11">
        <v>28200</v>
      </c>
      <c r="C5221" s="11">
        <v>51663</v>
      </c>
      <c r="D5221" s="11">
        <v>92860</v>
      </c>
      <c r="E5221" s="11">
        <v>24</v>
      </c>
      <c r="F5221" s="11">
        <v>0</v>
      </c>
      <c r="G5221" s="11">
        <v>1</v>
      </c>
      <c r="H5221" s="11">
        <v>172.34065430999999</v>
      </c>
      <c r="I5221" s="11">
        <v>0</v>
      </c>
      <c r="J5221" s="11">
        <v>20</v>
      </c>
      <c r="K5221" s="11">
        <v>26.913004796999999</v>
      </c>
      <c r="L5221" s="11" t="s">
        <v>20</v>
      </c>
      <c r="M5221" s="11" t="s">
        <v>14</v>
      </c>
      <c r="N5221" s="11">
        <f t="shared" si="567"/>
        <v>0</v>
      </c>
      <c r="O5221" s="11">
        <f t="shared" si="568"/>
        <v>0</v>
      </c>
      <c r="P5221" s="11">
        <f t="shared" si="569"/>
        <v>1</v>
      </c>
      <c r="Q5221" s="11">
        <f t="shared" si="570"/>
        <v>0</v>
      </c>
      <c r="R5221" s="11">
        <f t="shared" si="571"/>
        <v>0</v>
      </c>
      <c r="S5221" s="11">
        <f t="shared" si="572"/>
        <v>0</v>
      </c>
      <c r="T5221" s="9">
        <f t="shared" si="573"/>
        <v>0</v>
      </c>
    </row>
    <row r="5222" spans="1:20" ht="15" customHeight="1" x14ac:dyDescent="0.75">
      <c r="A5222" s="10">
        <v>0</v>
      </c>
      <c r="B5222" s="11">
        <v>28200</v>
      </c>
      <c r="C5222" s="11">
        <v>148772</v>
      </c>
      <c r="D5222" s="11">
        <v>186023</v>
      </c>
      <c r="E5222" s="11">
        <v>3</v>
      </c>
      <c r="F5222" s="11">
        <v>0</v>
      </c>
      <c r="G5222" s="11">
        <v>0</v>
      </c>
      <c r="H5222" s="11">
        <v>203.57585972999999</v>
      </c>
      <c r="I5222" s="11">
        <v>1</v>
      </c>
      <c r="J5222" s="11">
        <v>17</v>
      </c>
      <c r="K5222" s="11">
        <v>43.304658068999998</v>
      </c>
      <c r="L5222" s="11" t="s">
        <v>13</v>
      </c>
      <c r="M5222" s="11" t="s">
        <v>19</v>
      </c>
      <c r="N5222" s="11">
        <f t="shared" si="567"/>
        <v>1</v>
      </c>
      <c r="O5222" s="11">
        <f t="shared" si="568"/>
        <v>0</v>
      </c>
      <c r="P5222" s="11">
        <f t="shared" si="569"/>
        <v>0</v>
      </c>
      <c r="Q5222" s="11">
        <f t="shared" si="570"/>
        <v>0</v>
      </c>
      <c r="R5222" s="11">
        <f t="shared" si="571"/>
        <v>0</v>
      </c>
      <c r="S5222" s="11">
        <f t="shared" si="572"/>
        <v>0</v>
      </c>
      <c r="T5222" s="9">
        <f t="shared" si="573"/>
        <v>203.57585972999999</v>
      </c>
    </row>
    <row r="5223" spans="1:20" ht="15" customHeight="1" x14ac:dyDescent="0.75">
      <c r="A5223" s="10">
        <v>1</v>
      </c>
      <c r="B5223" s="11">
        <v>28200</v>
      </c>
      <c r="C5223" s="11">
        <v>66242</v>
      </c>
      <c r="D5223" s="11">
        <v>109762</v>
      </c>
      <c r="E5223" s="11">
        <v>8</v>
      </c>
      <c r="F5223" s="11">
        <v>0</v>
      </c>
      <c r="G5223" s="11">
        <v>1</v>
      </c>
      <c r="H5223" s="11">
        <v>130.96956535999999</v>
      </c>
      <c r="I5223" s="11">
        <v>0</v>
      </c>
      <c r="J5223" s="11">
        <v>21</v>
      </c>
      <c r="K5223" s="11">
        <v>60.295413494000002</v>
      </c>
      <c r="L5223" s="11" t="s">
        <v>20</v>
      </c>
      <c r="M5223" s="11" t="s">
        <v>14</v>
      </c>
      <c r="N5223" s="11">
        <f t="shared" si="567"/>
        <v>0</v>
      </c>
      <c r="O5223" s="11">
        <f t="shared" si="568"/>
        <v>0</v>
      </c>
      <c r="P5223" s="11">
        <f t="shared" si="569"/>
        <v>1</v>
      </c>
      <c r="Q5223" s="11">
        <f t="shared" si="570"/>
        <v>0</v>
      </c>
      <c r="R5223" s="11">
        <f t="shared" si="571"/>
        <v>0</v>
      </c>
      <c r="S5223" s="11">
        <f t="shared" si="572"/>
        <v>0</v>
      </c>
      <c r="T5223" s="9">
        <f t="shared" si="573"/>
        <v>0</v>
      </c>
    </row>
    <row r="5224" spans="1:20" ht="15" customHeight="1" x14ac:dyDescent="0.75">
      <c r="A5224" s="10">
        <v>0</v>
      </c>
      <c r="B5224" s="11">
        <v>28300</v>
      </c>
      <c r="C5224" s="11">
        <v>72572</v>
      </c>
      <c r="D5224" s="11">
        <v>117311</v>
      </c>
      <c r="E5224" s="11">
        <v>6</v>
      </c>
      <c r="F5224" s="11">
        <v>0</v>
      </c>
      <c r="G5224" s="11">
        <v>0</v>
      </c>
      <c r="H5224" s="11">
        <v>85.797248151999995</v>
      </c>
      <c r="I5224" s="11">
        <v>1</v>
      </c>
      <c r="J5224" s="11">
        <v>32</v>
      </c>
      <c r="K5224" s="11">
        <v>39.876503700999997</v>
      </c>
      <c r="L5224" s="11" t="s">
        <v>20</v>
      </c>
      <c r="M5224" s="11" t="s">
        <v>14</v>
      </c>
      <c r="N5224" s="11">
        <f t="shared" si="567"/>
        <v>0</v>
      </c>
      <c r="O5224" s="11">
        <f t="shared" si="568"/>
        <v>0</v>
      </c>
      <c r="P5224" s="11">
        <f t="shared" si="569"/>
        <v>1</v>
      </c>
      <c r="Q5224" s="11">
        <f t="shared" si="570"/>
        <v>0</v>
      </c>
      <c r="R5224" s="11">
        <f t="shared" si="571"/>
        <v>0</v>
      </c>
      <c r="S5224" s="11">
        <f t="shared" si="572"/>
        <v>0</v>
      </c>
      <c r="T5224" s="9">
        <f t="shared" si="573"/>
        <v>0</v>
      </c>
    </row>
    <row r="5225" spans="1:20" ht="15" customHeight="1" x14ac:dyDescent="0.75">
      <c r="A5225" s="10">
        <v>0</v>
      </c>
      <c r="B5225" s="11">
        <v>28300</v>
      </c>
      <c r="C5225" s="11"/>
      <c r="D5225" s="11">
        <v>29512</v>
      </c>
      <c r="E5225" s="11">
        <v>24</v>
      </c>
      <c r="F5225" s="11">
        <v>0</v>
      </c>
      <c r="G5225" s="11">
        <v>0</v>
      </c>
      <c r="H5225" s="11">
        <v>78.109069731000005</v>
      </c>
      <c r="I5225" s="11">
        <v>2</v>
      </c>
      <c r="J5225" s="11">
        <v>14</v>
      </c>
      <c r="K5225" s="11">
        <v>30.513283441999999</v>
      </c>
      <c r="L5225" s="11" t="s">
        <v>13</v>
      </c>
      <c r="M5225" s="11" t="s">
        <v>14</v>
      </c>
      <c r="N5225" s="11">
        <f t="shared" si="567"/>
        <v>1</v>
      </c>
      <c r="O5225" s="11">
        <f t="shared" si="568"/>
        <v>0</v>
      </c>
      <c r="P5225" s="11">
        <f t="shared" si="569"/>
        <v>1</v>
      </c>
      <c r="Q5225" s="11">
        <f t="shared" si="570"/>
        <v>0</v>
      </c>
      <c r="R5225" s="11">
        <f t="shared" si="571"/>
        <v>0</v>
      </c>
      <c r="S5225" s="11">
        <f t="shared" si="572"/>
        <v>0</v>
      </c>
      <c r="T5225" s="9">
        <f t="shared" si="573"/>
        <v>78.109069731000005</v>
      </c>
    </row>
    <row r="5226" spans="1:20" ht="15" customHeight="1" x14ac:dyDescent="0.75">
      <c r="A5226" s="10">
        <v>0</v>
      </c>
      <c r="B5226" s="11">
        <v>28300</v>
      </c>
      <c r="C5226" s="11">
        <v>126942</v>
      </c>
      <c r="D5226" s="11">
        <v>166797</v>
      </c>
      <c r="E5226" s="11">
        <v>0</v>
      </c>
      <c r="F5226" s="11">
        <v>0</v>
      </c>
      <c r="G5226" s="11">
        <v>0</v>
      </c>
      <c r="H5226" s="11">
        <v>244.72228465000001</v>
      </c>
      <c r="I5226" s="11">
        <v>1</v>
      </c>
      <c r="J5226" s="11">
        <v>23</v>
      </c>
      <c r="K5226" s="11">
        <v>33.394853996000002</v>
      </c>
      <c r="L5226" s="11" t="s">
        <v>20</v>
      </c>
      <c r="M5226" s="11" t="s">
        <v>17</v>
      </c>
      <c r="N5226" s="11">
        <f t="shared" si="567"/>
        <v>0</v>
      </c>
      <c r="O5226" s="11">
        <f t="shared" si="568"/>
        <v>1</v>
      </c>
      <c r="P5226" s="11">
        <f t="shared" si="569"/>
        <v>0</v>
      </c>
      <c r="Q5226" s="11">
        <f t="shared" si="570"/>
        <v>0</v>
      </c>
      <c r="R5226" s="11">
        <f t="shared" si="571"/>
        <v>0</v>
      </c>
      <c r="S5226" s="11">
        <f t="shared" si="572"/>
        <v>0</v>
      </c>
      <c r="T5226" s="9">
        <f t="shared" si="573"/>
        <v>0</v>
      </c>
    </row>
    <row r="5227" spans="1:20" ht="15" customHeight="1" x14ac:dyDescent="0.75">
      <c r="A5227" s="10">
        <v>0</v>
      </c>
      <c r="B5227" s="11">
        <v>28300</v>
      </c>
      <c r="C5227" s="11">
        <v>105000</v>
      </c>
      <c r="D5227" s="11">
        <v>147000</v>
      </c>
      <c r="E5227" s="11">
        <v>11</v>
      </c>
      <c r="F5227" s="11">
        <v>0</v>
      </c>
      <c r="G5227" s="11">
        <v>0</v>
      </c>
      <c r="H5227" s="11">
        <v>162.36666667</v>
      </c>
      <c r="I5227" s="11">
        <v>1</v>
      </c>
      <c r="J5227" s="11">
        <v>17</v>
      </c>
      <c r="K5227" s="11"/>
      <c r="L5227" s="11" t="s">
        <v>20</v>
      </c>
      <c r="M5227" s="11" t="s">
        <v>18</v>
      </c>
      <c r="N5227" s="11">
        <f t="shared" si="567"/>
        <v>0</v>
      </c>
      <c r="O5227" s="11">
        <f t="shared" si="568"/>
        <v>0</v>
      </c>
      <c r="P5227" s="11">
        <f t="shared" si="569"/>
        <v>0</v>
      </c>
      <c r="Q5227" s="11">
        <f t="shared" si="570"/>
        <v>0</v>
      </c>
      <c r="R5227" s="11">
        <f t="shared" si="571"/>
        <v>0</v>
      </c>
      <c r="S5227" s="11">
        <f t="shared" si="572"/>
        <v>1</v>
      </c>
      <c r="T5227" s="9">
        <f t="shared" si="573"/>
        <v>0</v>
      </c>
    </row>
    <row r="5228" spans="1:20" ht="15" customHeight="1" x14ac:dyDescent="0.75">
      <c r="A5228" s="10">
        <v>0</v>
      </c>
      <c r="B5228" s="11">
        <v>28300</v>
      </c>
      <c r="C5228" s="11">
        <v>71973</v>
      </c>
      <c r="D5228" s="11">
        <v>119224</v>
      </c>
      <c r="E5228" s="11">
        <v>4</v>
      </c>
      <c r="F5228" s="11">
        <v>0</v>
      </c>
      <c r="G5228" s="11">
        <v>0</v>
      </c>
      <c r="H5228" s="11">
        <v>89.379952321000005</v>
      </c>
      <c r="I5228" s="11">
        <v>2</v>
      </c>
      <c r="J5228" s="11">
        <v>32</v>
      </c>
      <c r="K5228" s="11">
        <v>39.98105906</v>
      </c>
      <c r="L5228" s="11" t="s">
        <v>20</v>
      </c>
      <c r="M5228" s="11" t="s">
        <v>14</v>
      </c>
      <c r="N5228" s="11">
        <f t="shared" si="567"/>
        <v>0</v>
      </c>
      <c r="O5228" s="11">
        <f t="shared" si="568"/>
        <v>0</v>
      </c>
      <c r="P5228" s="11">
        <f t="shared" si="569"/>
        <v>1</v>
      </c>
      <c r="Q5228" s="11">
        <f t="shared" si="570"/>
        <v>0</v>
      </c>
      <c r="R5228" s="11">
        <f t="shared" si="571"/>
        <v>0</v>
      </c>
      <c r="S5228" s="11">
        <f t="shared" si="572"/>
        <v>0</v>
      </c>
      <c r="T5228" s="9">
        <f t="shared" si="573"/>
        <v>0</v>
      </c>
    </row>
    <row r="5229" spans="1:20" ht="15" customHeight="1" x14ac:dyDescent="0.75">
      <c r="A5229" s="10">
        <v>0</v>
      </c>
      <c r="B5229" s="11">
        <v>28300</v>
      </c>
      <c r="C5229" s="11">
        <v>68959</v>
      </c>
      <c r="D5229" s="11">
        <v>102048</v>
      </c>
      <c r="E5229" s="11">
        <v>12</v>
      </c>
      <c r="F5229" s="11">
        <v>0</v>
      </c>
      <c r="G5229" s="11">
        <v>0</v>
      </c>
      <c r="H5229" s="11">
        <v>278.71470424</v>
      </c>
      <c r="I5229" s="11">
        <v>1</v>
      </c>
      <c r="J5229" s="11">
        <v>32</v>
      </c>
      <c r="K5229" s="11">
        <v>39.932750126000002</v>
      </c>
      <c r="L5229" s="11" t="s">
        <v>20</v>
      </c>
      <c r="M5229" s="11" t="s">
        <v>18</v>
      </c>
      <c r="N5229" s="11">
        <f t="shared" si="567"/>
        <v>0</v>
      </c>
      <c r="O5229" s="11">
        <f t="shared" si="568"/>
        <v>0</v>
      </c>
      <c r="P5229" s="11">
        <f t="shared" si="569"/>
        <v>0</v>
      </c>
      <c r="Q5229" s="11">
        <f t="shared" si="570"/>
        <v>0</v>
      </c>
      <c r="R5229" s="11">
        <f t="shared" si="571"/>
        <v>0</v>
      </c>
      <c r="S5229" s="11">
        <f t="shared" si="572"/>
        <v>1</v>
      </c>
      <c r="T5229" s="9">
        <f t="shared" si="573"/>
        <v>0</v>
      </c>
    </row>
    <row r="5230" spans="1:20" ht="15" customHeight="1" x14ac:dyDescent="0.75">
      <c r="A5230" s="10">
        <v>0</v>
      </c>
      <c r="B5230" s="11">
        <v>28300</v>
      </c>
      <c r="C5230" s="11">
        <v>130028</v>
      </c>
      <c r="D5230" s="11">
        <v>178918</v>
      </c>
      <c r="E5230" s="11">
        <v>2</v>
      </c>
      <c r="F5230" s="11"/>
      <c r="G5230" s="11"/>
      <c r="H5230" s="11">
        <v>113.94263886</v>
      </c>
      <c r="I5230" s="11"/>
      <c r="J5230" s="11">
        <v>39</v>
      </c>
      <c r="K5230" s="11">
        <v>33.440161627000002</v>
      </c>
      <c r="L5230" s="11" t="s">
        <v>20</v>
      </c>
      <c r="M5230" s="11" t="s">
        <v>17</v>
      </c>
      <c r="N5230" s="11">
        <f t="shared" si="567"/>
        <v>0</v>
      </c>
      <c r="O5230" s="11">
        <f t="shared" si="568"/>
        <v>1</v>
      </c>
      <c r="P5230" s="11">
        <f t="shared" si="569"/>
        <v>0</v>
      </c>
      <c r="Q5230" s="11">
        <f t="shared" si="570"/>
        <v>0</v>
      </c>
      <c r="R5230" s="11">
        <f t="shared" si="571"/>
        <v>0</v>
      </c>
      <c r="S5230" s="11">
        <f t="shared" si="572"/>
        <v>0</v>
      </c>
      <c r="T5230" s="9">
        <f t="shared" si="573"/>
        <v>0</v>
      </c>
    </row>
    <row r="5231" spans="1:20" ht="15" customHeight="1" x14ac:dyDescent="0.75">
      <c r="A5231" s="10">
        <v>0</v>
      </c>
      <c r="B5231" s="11">
        <v>28300</v>
      </c>
      <c r="C5231" s="11">
        <v>137159</v>
      </c>
      <c r="D5231" s="11">
        <v>186153</v>
      </c>
      <c r="E5231" s="11">
        <v>0</v>
      </c>
      <c r="F5231" s="11"/>
      <c r="G5231" s="11"/>
      <c r="H5231" s="11">
        <v>112.17281254</v>
      </c>
      <c r="I5231" s="11"/>
      <c r="J5231" s="11">
        <v>38</v>
      </c>
      <c r="K5231" s="11">
        <v>29.874731493999999</v>
      </c>
      <c r="L5231" s="11" t="s">
        <v>20</v>
      </c>
      <c r="M5231" s="11" t="s">
        <v>17</v>
      </c>
      <c r="N5231" s="11">
        <f t="shared" si="567"/>
        <v>0</v>
      </c>
      <c r="O5231" s="11">
        <f t="shared" si="568"/>
        <v>1</v>
      </c>
      <c r="P5231" s="11">
        <f t="shared" si="569"/>
        <v>0</v>
      </c>
      <c r="Q5231" s="11">
        <f t="shared" si="570"/>
        <v>0</v>
      </c>
      <c r="R5231" s="11">
        <f t="shared" si="571"/>
        <v>0</v>
      </c>
      <c r="S5231" s="11">
        <f t="shared" si="572"/>
        <v>0</v>
      </c>
      <c r="T5231" s="9">
        <f t="shared" si="573"/>
        <v>0</v>
      </c>
    </row>
    <row r="5232" spans="1:20" ht="15" customHeight="1" x14ac:dyDescent="0.75">
      <c r="A5232" s="10">
        <v>0</v>
      </c>
      <c r="B5232" s="11">
        <v>28300</v>
      </c>
      <c r="C5232" s="11">
        <v>145931</v>
      </c>
      <c r="D5232" s="11">
        <v>239990</v>
      </c>
      <c r="E5232" s="11">
        <v>27</v>
      </c>
      <c r="F5232" s="11">
        <v>0</v>
      </c>
      <c r="G5232" s="11">
        <v>0</v>
      </c>
      <c r="H5232" s="11">
        <v>357.23095382000002</v>
      </c>
      <c r="I5232" s="11">
        <v>0</v>
      </c>
      <c r="J5232" s="11">
        <v>19</v>
      </c>
      <c r="K5232" s="11">
        <v>38.268469992</v>
      </c>
      <c r="L5232" s="11" t="s">
        <v>13</v>
      </c>
      <c r="M5232" s="11" t="s">
        <v>18</v>
      </c>
      <c r="N5232" s="11">
        <f t="shared" si="567"/>
        <v>1</v>
      </c>
      <c r="O5232" s="11">
        <f t="shared" si="568"/>
        <v>0</v>
      </c>
      <c r="P5232" s="11">
        <f t="shared" si="569"/>
        <v>0</v>
      </c>
      <c r="Q5232" s="11">
        <f t="shared" si="570"/>
        <v>0</v>
      </c>
      <c r="R5232" s="11">
        <f t="shared" si="571"/>
        <v>0</v>
      </c>
      <c r="S5232" s="11">
        <f t="shared" si="572"/>
        <v>1</v>
      </c>
      <c r="T5232" s="9">
        <f t="shared" si="573"/>
        <v>357.23095382000002</v>
      </c>
    </row>
    <row r="5233" spans="1:20" ht="15" customHeight="1" x14ac:dyDescent="0.75">
      <c r="A5233" s="10">
        <v>1</v>
      </c>
      <c r="B5233" s="11">
        <v>28300</v>
      </c>
      <c r="C5233" s="11">
        <v>104686</v>
      </c>
      <c r="D5233" s="11">
        <v>136033</v>
      </c>
      <c r="E5233" s="11">
        <v>13</v>
      </c>
      <c r="F5233" s="11">
        <v>0</v>
      </c>
      <c r="G5233" s="11">
        <v>2</v>
      </c>
      <c r="H5233" s="11">
        <v>291.17166139</v>
      </c>
      <c r="I5233" s="11">
        <v>1</v>
      </c>
      <c r="J5233" s="11">
        <v>27</v>
      </c>
      <c r="K5233" s="11">
        <v>5.7629948717000001</v>
      </c>
      <c r="L5233" s="11" t="s">
        <v>13</v>
      </c>
      <c r="M5233" s="11" t="s">
        <v>18</v>
      </c>
      <c r="N5233" s="11">
        <f t="shared" si="567"/>
        <v>1</v>
      </c>
      <c r="O5233" s="11">
        <f t="shared" si="568"/>
        <v>0</v>
      </c>
      <c r="P5233" s="11">
        <f t="shared" si="569"/>
        <v>0</v>
      </c>
      <c r="Q5233" s="11">
        <f t="shared" si="570"/>
        <v>0</v>
      </c>
      <c r="R5233" s="11">
        <f t="shared" si="571"/>
        <v>0</v>
      </c>
      <c r="S5233" s="11">
        <f t="shared" si="572"/>
        <v>1</v>
      </c>
      <c r="T5233" s="9">
        <f t="shared" si="573"/>
        <v>291.17166139</v>
      </c>
    </row>
    <row r="5234" spans="1:20" ht="15" customHeight="1" x14ac:dyDescent="0.75">
      <c r="A5234" s="10">
        <v>0</v>
      </c>
      <c r="B5234" s="11">
        <v>28400</v>
      </c>
      <c r="C5234" s="11">
        <v>90823</v>
      </c>
      <c r="D5234" s="11">
        <v>126845</v>
      </c>
      <c r="E5234" s="11">
        <v>1</v>
      </c>
      <c r="F5234" s="11">
        <v>0</v>
      </c>
      <c r="G5234" s="11">
        <v>0</v>
      </c>
      <c r="H5234" s="11">
        <v>188.77345493000001</v>
      </c>
      <c r="I5234" s="11">
        <v>1</v>
      </c>
      <c r="J5234" s="11">
        <v>25</v>
      </c>
      <c r="K5234" s="11">
        <v>42.896715112999999</v>
      </c>
      <c r="L5234" s="11" t="s">
        <v>20</v>
      </c>
      <c r="M5234" s="11" t="s">
        <v>14</v>
      </c>
      <c r="N5234" s="11">
        <f t="shared" si="567"/>
        <v>0</v>
      </c>
      <c r="O5234" s="11">
        <f t="shared" si="568"/>
        <v>0</v>
      </c>
      <c r="P5234" s="11">
        <f t="shared" si="569"/>
        <v>1</v>
      </c>
      <c r="Q5234" s="11">
        <f t="shared" si="570"/>
        <v>0</v>
      </c>
      <c r="R5234" s="11">
        <f t="shared" si="571"/>
        <v>0</v>
      </c>
      <c r="S5234" s="11">
        <f t="shared" si="572"/>
        <v>0</v>
      </c>
      <c r="T5234" s="9">
        <f t="shared" si="573"/>
        <v>0</v>
      </c>
    </row>
    <row r="5235" spans="1:20" ht="15" customHeight="1" x14ac:dyDescent="0.75">
      <c r="A5235" s="10">
        <v>0</v>
      </c>
      <c r="B5235" s="11">
        <v>28400</v>
      </c>
      <c r="C5235" s="11">
        <v>72870</v>
      </c>
      <c r="D5235" s="11">
        <v>95647</v>
      </c>
      <c r="E5235" s="11">
        <v>11</v>
      </c>
      <c r="F5235" s="11">
        <v>0</v>
      </c>
      <c r="G5235" s="11">
        <v>0</v>
      </c>
      <c r="H5235" s="11">
        <v>139.04525472</v>
      </c>
      <c r="I5235" s="11">
        <v>0</v>
      </c>
      <c r="J5235" s="11">
        <v>20</v>
      </c>
      <c r="K5235" s="11">
        <v>37.820678454999999</v>
      </c>
      <c r="L5235" s="11" t="s">
        <v>20</v>
      </c>
      <c r="M5235" s="11" t="s">
        <v>15</v>
      </c>
      <c r="N5235" s="11">
        <f t="shared" si="567"/>
        <v>0</v>
      </c>
      <c r="O5235" s="11">
        <f t="shared" si="568"/>
        <v>0</v>
      </c>
      <c r="P5235" s="11">
        <f t="shared" si="569"/>
        <v>0</v>
      </c>
      <c r="Q5235" s="11">
        <f t="shared" si="570"/>
        <v>1</v>
      </c>
      <c r="R5235" s="11">
        <f t="shared" si="571"/>
        <v>0</v>
      </c>
      <c r="S5235" s="11">
        <f t="shared" si="572"/>
        <v>0</v>
      </c>
      <c r="T5235" s="9">
        <f t="shared" si="573"/>
        <v>0</v>
      </c>
    </row>
    <row r="5236" spans="1:20" ht="15" customHeight="1" x14ac:dyDescent="0.75">
      <c r="A5236" s="10">
        <v>0</v>
      </c>
      <c r="B5236" s="11">
        <v>28400</v>
      </c>
      <c r="C5236" s="11">
        <v>46126</v>
      </c>
      <c r="D5236" s="11">
        <v>66942</v>
      </c>
      <c r="E5236" s="11">
        <v>18</v>
      </c>
      <c r="F5236" s="11">
        <v>0</v>
      </c>
      <c r="G5236" s="11">
        <v>0</v>
      </c>
      <c r="H5236" s="11">
        <v>180.66830818</v>
      </c>
      <c r="I5236" s="11">
        <v>2</v>
      </c>
      <c r="J5236" s="11">
        <v>21</v>
      </c>
      <c r="K5236" s="11">
        <v>33.769035150000001</v>
      </c>
      <c r="L5236" s="11" t="s">
        <v>20</v>
      </c>
      <c r="M5236" s="11" t="s">
        <v>15</v>
      </c>
      <c r="N5236" s="11">
        <f t="shared" si="567"/>
        <v>0</v>
      </c>
      <c r="O5236" s="11">
        <f t="shared" si="568"/>
        <v>0</v>
      </c>
      <c r="P5236" s="11">
        <f t="shared" si="569"/>
        <v>0</v>
      </c>
      <c r="Q5236" s="11">
        <f t="shared" si="570"/>
        <v>1</v>
      </c>
      <c r="R5236" s="11">
        <f t="shared" si="571"/>
        <v>0</v>
      </c>
      <c r="S5236" s="11">
        <f t="shared" si="572"/>
        <v>0</v>
      </c>
      <c r="T5236" s="9">
        <f t="shared" si="573"/>
        <v>0</v>
      </c>
    </row>
    <row r="5237" spans="1:20" ht="15" customHeight="1" x14ac:dyDescent="0.75">
      <c r="A5237" s="10">
        <v>0</v>
      </c>
      <c r="B5237" s="11">
        <v>28400</v>
      </c>
      <c r="C5237" s="11">
        <v>150784</v>
      </c>
      <c r="D5237" s="11">
        <v>192411</v>
      </c>
      <c r="E5237" s="11">
        <v>0</v>
      </c>
      <c r="F5237" s="11">
        <v>0</v>
      </c>
      <c r="G5237" s="11">
        <v>0</v>
      </c>
      <c r="H5237" s="11">
        <v>173.30549336999999</v>
      </c>
      <c r="I5237" s="11">
        <v>1</v>
      </c>
      <c r="J5237" s="11">
        <v>16</v>
      </c>
      <c r="K5237" s="11">
        <v>41.543254136999998</v>
      </c>
      <c r="L5237" s="11" t="s">
        <v>13</v>
      </c>
      <c r="M5237" s="11" t="s">
        <v>19</v>
      </c>
      <c r="N5237" s="11">
        <f t="shared" si="567"/>
        <v>1</v>
      </c>
      <c r="O5237" s="11">
        <f t="shared" si="568"/>
        <v>0</v>
      </c>
      <c r="P5237" s="11">
        <f t="shared" si="569"/>
        <v>0</v>
      </c>
      <c r="Q5237" s="11">
        <f t="shared" si="570"/>
        <v>0</v>
      </c>
      <c r="R5237" s="11">
        <f t="shared" si="571"/>
        <v>0</v>
      </c>
      <c r="S5237" s="11">
        <f t="shared" si="572"/>
        <v>0</v>
      </c>
      <c r="T5237" s="9">
        <f t="shared" si="573"/>
        <v>173.30549336999999</v>
      </c>
    </row>
    <row r="5238" spans="1:20" ht="15" customHeight="1" x14ac:dyDescent="0.75">
      <c r="A5238" s="10">
        <v>0</v>
      </c>
      <c r="B5238" s="11">
        <v>28400</v>
      </c>
      <c r="C5238" s="11">
        <v>197852</v>
      </c>
      <c r="D5238" s="11">
        <v>243593</v>
      </c>
      <c r="E5238" s="11">
        <v>10</v>
      </c>
      <c r="F5238" s="11">
        <v>0</v>
      </c>
      <c r="G5238" s="11">
        <v>0</v>
      </c>
      <c r="H5238" s="11">
        <v>111.10868013</v>
      </c>
      <c r="I5238" s="11">
        <v>2</v>
      </c>
      <c r="J5238" s="11">
        <v>26</v>
      </c>
      <c r="K5238" s="11">
        <v>41.214965339000003</v>
      </c>
      <c r="L5238" s="11" t="s">
        <v>20</v>
      </c>
      <c r="M5238" s="11" t="s">
        <v>14</v>
      </c>
      <c r="N5238" s="11">
        <f t="shared" si="567"/>
        <v>0</v>
      </c>
      <c r="O5238" s="11">
        <f t="shared" si="568"/>
        <v>0</v>
      </c>
      <c r="P5238" s="11">
        <f t="shared" si="569"/>
        <v>1</v>
      </c>
      <c r="Q5238" s="11">
        <f t="shared" si="570"/>
        <v>0</v>
      </c>
      <c r="R5238" s="11">
        <f t="shared" si="571"/>
        <v>0</v>
      </c>
      <c r="S5238" s="11">
        <f t="shared" si="572"/>
        <v>0</v>
      </c>
      <c r="T5238" s="9">
        <f t="shared" si="573"/>
        <v>0</v>
      </c>
    </row>
    <row r="5239" spans="1:20" ht="15" customHeight="1" x14ac:dyDescent="0.75">
      <c r="A5239" s="10">
        <v>0</v>
      </c>
      <c r="B5239" s="11">
        <v>28400</v>
      </c>
      <c r="C5239" s="11">
        <v>207687</v>
      </c>
      <c r="D5239" s="11">
        <v>242544</v>
      </c>
      <c r="E5239" s="11">
        <v>8</v>
      </c>
      <c r="F5239" s="11">
        <v>0</v>
      </c>
      <c r="G5239" s="11">
        <v>0</v>
      </c>
      <c r="H5239" s="11">
        <v>134.00768045999999</v>
      </c>
      <c r="I5239" s="11">
        <v>0</v>
      </c>
      <c r="J5239" s="11">
        <v>41</v>
      </c>
      <c r="K5239" s="11">
        <v>41.298386628000003</v>
      </c>
      <c r="L5239" s="11" t="s">
        <v>13</v>
      </c>
      <c r="M5239" s="11" t="s">
        <v>14</v>
      </c>
      <c r="N5239" s="11">
        <f t="shared" si="567"/>
        <v>1</v>
      </c>
      <c r="O5239" s="11">
        <f t="shared" si="568"/>
        <v>0</v>
      </c>
      <c r="P5239" s="11">
        <f t="shared" si="569"/>
        <v>1</v>
      </c>
      <c r="Q5239" s="11">
        <f t="shared" si="570"/>
        <v>0</v>
      </c>
      <c r="R5239" s="11">
        <f t="shared" si="571"/>
        <v>0</v>
      </c>
      <c r="S5239" s="11">
        <f t="shared" si="572"/>
        <v>0</v>
      </c>
      <c r="T5239" s="9">
        <f t="shared" si="573"/>
        <v>134.00768045999999</v>
      </c>
    </row>
    <row r="5240" spans="1:20" ht="15" customHeight="1" x14ac:dyDescent="0.75">
      <c r="A5240" s="10">
        <v>0</v>
      </c>
      <c r="B5240" s="11">
        <v>28400</v>
      </c>
      <c r="C5240" s="11">
        <v>106020</v>
      </c>
      <c r="D5240" s="11">
        <v>206030</v>
      </c>
      <c r="E5240" s="11">
        <v>22</v>
      </c>
      <c r="F5240" s="11">
        <v>0</v>
      </c>
      <c r="G5240" s="11">
        <v>0</v>
      </c>
      <c r="H5240" s="11">
        <v>188.75246945999999</v>
      </c>
      <c r="I5240" s="11">
        <v>0</v>
      </c>
      <c r="J5240" s="11">
        <v>18</v>
      </c>
      <c r="K5240" s="11">
        <v>25.330372319999999</v>
      </c>
      <c r="L5240" s="11" t="s">
        <v>20</v>
      </c>
      <c r="M5240" s="11" t="s">
        <v>14</v>
      </c>
      <c r="N5240" s="11">
        <f t="shared" si="567"/>
        <v>0</v>
      </c>
      <c r="O5240" s="11">
        <f t="shared" si="568"/>
        <v>0</v>
      </c>
      <c r="P5240" s="11">
        <f t="shared" si="569"/>
        <v>1</v>
      </c>
      <c r="Q5240" s="11">
        <f t="shared" si="570"/>
        <v>0</v>
      </c>
      <c r="R5240" s="11">
        <f t="shared" si="571"/>
        <v>0</v>
      </c>
      <c r="S5240" s="11">
        <f t="shared" si="572"/>
        <v>0</v>
      </c>
      <c r="T5240" s="9">
        <f t="shared" si="573"/>
        <v>0</v>
      </c>
    </row>
    <row r="5241" spans="1:20" ht="15" customHeight="1" x14ac:dyDescent="0.75">
      <c r="A5241" s="10">
        <v>0</v>
      </c>
      <c r="B5241" s="11">
        <v>28400</v>
      </c>
      <c r="C5241" s="11">
        <v>112996</v>
      </c>
      <c r="D5241" s="11">
        <v>175817</v>
      </c>
      <c r="E5241" s="11">
        <v>17</v>
      </c>
      <c r="F5241" s="11">
        <v>0</v>
      </c>
      <c r="G5241" s="11">
        <v>0</v>
      </c>
      <c r="H5241" s="11">
        <v>303.28205506</v>
      </c>
      <c r="I5241" s="11">
        <v>1</v>
      </c>
      <c r="J5241" s="11">
        <v>31</v>
      </c>
      <c r="K5241" s="11">
        <v>36.289002598000003</v>
      </c>
      <c r="L5241" s="11" t="s">
        <v>20</v>
      </c>
      <c r="M5241" s="11" t="s">
        <v>16</v>
      </c>
      <c r="N5241" s="11">
        <f t="shared" si="567"/>
        <v>0</v>
      </c>
      <c r="O5241" s="11">
        <f t="shared" si="568"/>
        <v>0</v>
      </c>
      <c r="P5241" s="11">
        <f t="shared" si="569"/>
        <v>0</v>
      </c>
      <c r="Q5241" s="11">
        <f t="shared" si="570"/>
        <v>0</v>
      </c>
      <c r="R5241" s="11">
        <f t="shared" si="571"/>
        <v>1</v>
      </c>
      <c r="S5241" s="11">
        <f t="shared" si="572"/>
        <v>0</v>
      </c>
      <c r="T5241" s="9">
        <f t="shared" si="573"/>
        <v>0</v>
      </c>
    </row>
    <row r="5242" spans="1:20" ht="15" customHeight="1" x14ac:dyDescent="0.75">
      <c r="A5242" s="10">
        <v>0</v>
      </c>
      <c r="B5242" s="11">
        <v>28400</v>
      </c>
      <c r="C5242" s="11">
        <v>53480</v>
      </c>
      <c r="D5242" s="11">
        <v>90560</v>
      </c>
      <c r="E5242" s="11">
        <v>24</v>
      </c>
      <c r="F5242" s="11">
        <v>0</v>
      </c>
      <c r="G5242" s="11">
        <v>1</v>
      </c>
      <c r="H5242" s="11">
        <v>174.47472367</v>
      </c>
      <c r="I5242" s="11">
        <v>0</v>
      </c>
      <c r="J5242" s="11">
        <v>19</v>
      </c>
      <c r="K5242" s="11">
        <v>24.490839114</v>
      </c>
      <c r="L5242" s="11" t="s">
        <v>20</v>
      </c>
      <c r="M5242" s="11" t="s">
        <v>14</v>
      </c>
      <c r="N5242" s="11">
        <f t="shared" si="567"/>
        <v>0</v>
      </c>
      <c r="O5242" s="11">
        <f t="shared" si="568"/>
        <v>0</v>
      </c>
      <c r="P5242" s="11">
        <f t="shared" si="569"/>
        <v>1</v>
      </c>
      <c r="Q5242" s="11">
        <f t="shared" si="570"/>
        <v>0</v>
      </c>
      <c r="R5242" s="11">
        <f t="shared" si="571"/>
        <v>0</v>
      </c>
      <c r="S5242" s="11">
        <f t="shared" si="572"/>
        <v>0</v>
      </c>
      <c r="T5242" s="9">
        <f t="shared" si="573"/>
        <v>0</v>
      </c>
    </row>
    <row r="5243" spans="1:20" ht="15" customHeight="1" x14ac:dyDescent="0.75">
      <c r="A5243" s="10">
        <v>0</v>
      </c>
      <c r="B5243" s="11">
        <v>28400</v>
      </c>
      <c r="C5243" s="11">
        <v>183314</v>
      </c>
      <c r="D5243" s="11">
        <v>232345</v>
      </c>
      <c r="E5243" s="11">
        <v>1</v>
      </c>
      <c r="F5243" s="11">
        <v>0</v>
      </c>
      <c r="G5243" s="11">
        <v>0</v>
      </c>
      <c r="H5243" s="11">
        <v>300.90431006</v>
      </c>
      <c r="I5243" s="11">
        <v>1</v>
      </c>
      <c r="J5243" s="11">
        <v>32</v>
      </c>
      <c r="K5243" s="11">
        <v>42.336226895999999</v>
      </c>
      <c r="L5243" s="11" t="s">
        <v>20</v>
      </c>
      <c r="M5243" s="11" t="s">
        <v>18</v>
      </c>
      <c r="N5243" s="11">
        <f t="shared" si="567"/>
        <v>0</v>
      </c>
      <c r="O5243" s="11">
        <f t="shared" si="568"/>
        <v>0</v>
      </c>
      <c r="P5243" s="11">
        <f t="shared" si="569"/>
        <v>0</v>
      </c>
      <c r="Q5243" s="11">
        <f t="shared" si="570"/>
        <v>0</v>
      </c>
      <c r="R5243" s="11">
        <f t="shared" si="571"/>
        <v>0</v>
      </c>
      <c r="S5243" s="11">
        <f t="shared" si="572"/>
        <v>1</v>
      </c>
      <c r="T5243" s="9">
        <f t="shared" si="573"/>
        <v>0</v>
      </c>
    </row>
    <row r="5244" spans="1:20" ht="15" customHeight="1" x14ac:dyDescent="0.75">
      <c r="A5244" s="10">
        <v>0</v>
      </c>
      <c r="B5244" s="11">
        <v>28400</v>
      </c>
      <c r="C5244" s="11">
        <v>36484</v>
      </c>
      <c r="D5244" s="11">
        <v>73478</v>
      </c>
      <c r="E5244" s="11">
        <v>13</v>
      </c>
      <c r="F5244" s="11">
        <v>1</v>
      </c>
      <c r="G5244" s="11">
        <v>0</v>
      </c>
      <c r="H5244" s="11">
        <v>100.9750908</v>
      </c>
      <c r="I5244" s="11">
        <v>6</v>
      </c>
      <c r="J5244" s="11">
        <v>16</v>
      </c>
      <c r="K5244" s="11">
        <v>34.763993775000003</v>
      </c>
      <c r="L5244" s="11" t="s">
        <v>20</v>
      </c>
      <c r="M5244" s="11" t="s">
        <v>17</v>
      </c>
      <c r="N5244" s="11">
        <f t="shared" si="567"/>
        <v>0</v>
      </c>
      <c r="O5244" s="11">
        <f t="shared" si="568"/>
        <v>1</v>
      </c>
      <c r="P5244" s="11">
        <f t="shared" si="569"/>
        <v>0</v>
      </c>
      <c r="Q5244" s="11">
        <f t="shared" si="570"/>
        <v>0</v>
      </c>
      <c r="R5244" s="11">
        <f t="shared" si="571"/>
        <v>0</v>
      </c>
      <c r="S5244" s="11">
        <f t="shared" si="572"/>
        <v>0</v>
      </c>
      <c r="T5244" s="9">
        <f t="shared" si="573"/>
        <v>0</v>
      </c>
    </row>
    <row r="5245" spans="1:20" ht="15" customHeight="1" x14ac:dyDescent="0.75">
      <c r="A5245" s="10">
        <v>0</v>
      </c>
      <c r="B5245" s="11">
        <v>28400</v>
      </c>
      <c r="C5245" s="11">
        <v>206126</v>
      </c>
      <c r="D5245" s="11">
        <v>238745</v>
      </c>
      <c r="E5245" s="11">
        <v>9</v>
      </c>
      <c r="F5245" s="11">
        <v>0</v>
      </c>
      <c r="G5245" s="11">
        <v>0</v>
      </c>
      <c r="H5245" s="11">
        <v>119.0697634</v>
      </c>
      <c r="I5245" s="11">
        <v>1</v>
      </c>
      <c r="J5245" s="11">
        <v>42</v>
      </c>
      <c r="K5245" s="11">
        <v>41.670187736999999</v>
      </c>
      <c r="L5245" s="11" t="s">
        <v>13</v>
      </c>
      <c r="M5245" s="11" t="s">
        <v>14</v>
      </c>
      <c r="N5245" s="11">
        <f t="shared" si="567"/>
        <v>1</v>
      </c>
      <c r="O5245" s="11">
        <f t="shared" si="568"/>
        <v>0</v>
      </c>
      <c r="P5245" s="11">
        <f t="shared" si="569"/>
        <v>1</v>
      </c>
      <c r="Q5245" s="11">
        <f t="shared" si="570"/>
        <v>0</v>
      </c>
      <c r="R5245" s="11">
        <f t="shared" si="571"/>
        <v>0</v>
      </c>
      <c r="S5245" s="11">
        <f t="shared" si="572"/>
        <v>0</v>
      </c>
      <c r="T5245" s="9">
        <f t="shared" si="573"/>
        <v>119.0697634</v>
      </c>
    </row>
    <row r="5246" spans="1:20" ht="15" customHeight="1" x14ac:dyDescent="0.75">
      <c r="A5246" s="10">
        <v>0</v>
      </c>
      <c r="B5246" s="11">
        <v>28500</v>
      </c>
      <c r="C5246" s="11">
        <v>49461</v>
      </c>
      <c r="D5246" s="11">
        <v>83352</v>
      </c>
      <c r="E5246" s="11">
        <v>21</v>
      </c>
      <c r="F5246" s="11">
        <v>0</v>
      </c>
      <c r="G5246" s="11">
        <v>0</v>
      </c>
      <c r="H5246" s="11">
        <v>210.02505834999999</v>
      </c>
      <c r="I5246" s="11">
        <v>0</v>
      </c>
      <c r="J5246" s="11">
        <v>26</v>
      </c>
      <c r="K5246" s="11">
        <v>37.301764099000003</v>
      </c>
      <c r="L5246" s="11" t="s">
        <v>20</v>
      </c>
      <c r="M5246" s="11" t="s">
        <v>14</v>
      </c>
      <c r="N5246" s="11">
        <f t="shared" si="567"/>
        <v>0</v>
      </c>
      <c r="O5246" s="11">
        <f t="shared" si="568"/>
        <v>0</v>
      </c>
      <c r="P5246" s="11">
        <f t="shared" si="569"/>
        <v>1</v>
      </c>
      <c r="Q5246" s="11">
        <f t="shared" si="570"/>
        <v>0</v>
      </c>
      <c r="R5246" s="11">
        <f t="shared" si="571"/>
        <v>0</v>
      </c>
      <c r="S5246" s="11">
        <f t="shared" si="572"/>
        <v>0</v>
      </c>
      <c r="T5246" s="9">
        <f t="shared" si="573"/>
        <v>0</v>
      </c>
    </row>
    <row r="5247" spans="1:20" ht="15" customHeight="1" x14ac:dyDescent="0.75">
      <c r="A5247" s="10">
        <v>0</v>
      </c>
      <c r="B5247" s="11">
        <v>28500</v>
      </c>
      <c r="C5247" s="11">
        <v>73188</v>
      </c>
      <c r="D5247" s="11">
        <v>111925</v>
      </c>
      <c r="E5247" s="11">
        <v>5</v>
      </c>
      <c r="F5247" s="11"/>
      <c r="G5247" s="11"/>
      <c r="H5247" s="11">
        <v>123.61317437</v>
      </c>
      <c r="I5247" s="11">
        <v>11</v>
      </c>
      <c r="J5247" s="11">
        <v>21</v>
      </c>
      <c r="K5247" s="11">
        <v>44.520554752999999</v>
      </c>
      <c r="L5247" s="11" t="s">
        <v>13</v>
      </c>
      <c r="M5247" s="11" t="s">
        <v>14</v>
      </c>
      <c r="N5247" s="11">
        <f t="shared" si="567"/>
        <v>1</v>
      </c>
      <c r="O5247" s="11">
        <f t="shared" si="568"/>
        <v>0</v>
      </c>
      <c r="P5247" s="11">
        <f t="shared" si="569"/>
        <v>1</v>
      </c>
      <c r="Q5247" s="11">
        <f t="shared" si="570"/>
        <v>0</v>
      </c>
      <c r="R5247" s="11">
        <f t="shared" si="571"/>
        <v>0</v>
      </c>
      <c r="S5247" s="11">
        <f t="shared" si="572"/>
        <v>0</v>
      </c>
      <c r="T5247" s="9">
        <f t="shared" si="573"/>
        <v>123.61317437</v>
      </c>
    </row>
    <row r="5248" spans="1:20" ht="15" customHeight="1" x14ac:dyDescent="0.75">
      <c r="A5248" s="10">
        <v>0</v>
      </c>
      <c r="B5248" s="11">
        <v>28500</v>
      </c>
      <c r="C5248" s="11">
        <v>97262</v>
      </c>
      <c r="D5248" s="11">
        <v>131830</v>
      </c>
      <c r="E5248" s="11">
        <v>10</v>
      </c>
      <c r="F5248" s="11">
        <v>0</v>
      </c>
      <c r="G5248" s="11">
        <v>0</v>
      </c>
      <c r="H5248" s="11">
        <v>168.80353249999999</v>
      </c>
      <c r="I5248" s="11">
        <v>0</v>
      </c>
      <c r="J5248" s="11">
        <v>29</v>
      </c>
      <c r="K5248" s="11">
        <v>42.324924695999997</v>
      </c>
      <c r="L5248" s="11" t="s">
        <v>20</v>
      </c>
      <c r="M5248" s="11" t="s">
        <v>15</v>
      </c>
      <c r="N5248" s="11">
        <f t="shared" si="567"/>
        <v>0</v>
      </c>
      <c r="O5248" s="11">
        <f t="shared" si="568"/>
        <v>0</v>
      </c>
      <c r="P5248" s="11">
        <f t="shared" si="569"/>
        <v>0</v>
      </c>
      <c r="Q5248" s="11">
        <f t="shared" si="570"/>
        <v>1</v>
      </c>
      <c r="R5248" s="11">
        <f t="shared" si="571"/>
        <v>0</v>
      </c>
      <c r="S5248" s="11">
        <f t="shared" si="572"/>
        <v>0</v>
      </c>
      <c r="T5248" s="9">
        <f t="shared" si="573"/>
        <v>0</v>
      </c>
    </row>
    <row r="5249" spans="1:20" ht="15" customHeight="1" x14ac:dyDescent="0.75">
      <c r="A5249" s="10">
        <v>0</v>
      </c>
      <c r="B5249" s="11">
        <v>28500</v>
      </c>
      <c r="C5249" s="11"/>
      <c r="D5249" s="11">
        <v>41763</v>
      </c>
      <c r="E5249" s="11">
        <v>12</v>
      </c>
      <c r="F5249" s="11">
        <v>1</v>
      </c>
      <c r="G5249" s="11"/>
      <c r="H5249" s="11">
        <v>92.866988595999999</v>
      </c>
      <c r="I5249" s="11"/>
      <c r="J5249" s="11">
        <v>13</v>
      </c>
      <c r="K5249" s="11">
        <v>21.901855996999998</v>
      </c>
      <c r="L5249" s="11" t="s">
        <v>20</v>
      </c>
      <c r="M5249" s="11" t="s">
        <v>14</v>
      </c>
      <c r="N5249" s="11">
        <f t="shared" si="567"/>
        <v>0</v>
      </c>
      <c r="O5249" s="11">
        <f t="shared" si="568"/>
        <v>0</v>
      </c>
      <c r="P5249" s="11">
        <f t="shared" si="569"/>
        <v>1</v>
      </c>
      <c r="Q5249" s="11">
        <f t="shared" si="570"/>
        <v>0</v>
      </c>
      <c r="R5249" s="11">
        <f t="shared" si="571"/>
        <v>0</v>
      </c>
      <c r="S5249" s="11">
        <f t="shared" si="572"/>
        <v>0</v>
      </c>
      <c r="T5249" s="9">
        <f t="shared" si="573"/>
        <v>0</v>
      </c>
    </row>
    <row r="5250" spans="1:20" ht="15" customHeight="1" x14ac:dyDescent="0.75">
      <c r="A5250" s="10">
        <v>1</v>
      </c>
      <c r="B5250" s="11">
        <v>28500</v>
      </c>
      <c r="C5250" s="11">
        <v>108293</v>
      </c>
      <c r="D5250" s="11">
        <v>135317</v>
      </c>
      <c r="E5250" s="11">
        <v>5</v>
      </c>
      <c r="F5250" s="11">
        <v>0</v>
      </c>
      <c r="G5250" s="11">
        <v>0</v>
      </c>
      <c r="H5250" s="11">
        <v>219.61525186</v>
      </c>
      <c r="I5250" s="11">
        <v>4</v>
      </c>
      <c r="J5250" s="11">
        <v>43</v>
      </c>
      <c r="K5250" s="11">
        <v>31.209731086000001</v>
      </c>
      <c r="L5250" s="11" t="s">
        <v>20</v>
      </c>
      <c r="M5250" s="11" t="s">
        <v>14</v>
      </c>
      <c r="N5250" s="11">
        <f t="shared" si="567"/>
        <v>0</v>
      </c>
      <c r="O5250" s="11">
        <f t="shared" si="568"/>
        <v>0</v>
      </c>
      <c r="P5250" s="11">
        <f t="shared" si="569"/>
        <v>1</v>
      </c>
      <c r="Q5250" s="11">
        <f t="shared" si="570"/>
        <v>0</v>
      </c>
      <c r="R5250" s="11">
        <f t="shared" si="571"/>
        <v>0</v>
      </c>
      <c r="S5250" s="11">
        <f t="shared" si="572"/>
        <v>0</v>
      </c>
      <c r="T5250" s="9">
        <f t="shared" si="573"/>
        <v>0</v>
      </c>
    </row>
    <row r="5251" spans="1:20" ht="15" customHeight="1" x14ac:dyDescent="0.75">
      <c r="A5251" s="10">
        <v>0</v>
      </c>
      <c r="B5251" s="11">
        <v>28500</v>
      </c>
      <c r="C5251" s="11">
        <v>84908</v>
      </c>
      <c r="D5251" s="11">
        <v>108385</v>
      </c>
      <c r="E5251" s="11">
        <v>10</v>
      </c>
      <c r="F5251" s="11">
        <v>0</v>
      </c>
      <c r="G5251" s="11">
        <v>0</v>
      </c>
      <c r="H5251" s="11">
        <v>384.28504688999999</v>
      </c>
      <c r="I5251" s="11">
        <v>0</v>
      </c>
      <c r="J5251" s="11">
        <v>45</v>
      </c>
      <c r="K5251" s="11">
        <v>41.342010942000002</v>
      </c>
      <c r="L5251" s="11" t="s">
        <v>20</v>
      </c>
      <c r="M5251" s="11" t="s">
        <v>15</v>
      </c>
      <c r="N5251" s="11">
        <f t="shared" ref="N5251:N5314" si="574">IF(L5251="HomeImp",1,0)</f>
        <v>0</v>
      </c>
      <c r="O5251" s="11">
        <f t="shared" ref="O5251:O5314" si="575">IF(M5251="Mgr",1,0)</f>
        <v>0</v>
      </c>
      <c r="P5251" s="11">
        <f t="shared" ref="P5251:P5314" si="576">IF(M5251="Other",1,0)</f>
        <v>0</v>
      </c>
      <c r="Q5251" s="11">
        <f t="shared" ref="Q5251:Q5314" si="577">IF(M5251="Office",1,0)</f>
        <v>1</v>
      </c>
      <c r="R5251" s="11">
        <f t="shared" ref="R5251:R5314" si="578">IF(M5251="Sales",1,0)</f>
        <v>0</v>
      </c>
      <c r="S5251" s="11">
        <f t="shared" ref="S5251:S5314" si="579">IF(M5251="ProfExe",1,0)</f>
        <v>0</v>
      </c>
      <c r="T5251" s="9">
        <f t="shared" ref="T5251:T5314" si="580">H5251*N5251</f>
        <v>0</v>
      </c>
    </row>
    <row r="5252" spans="1:20" ht="15" customHeight="1" x14ac:dyDescent="0.75">
      <c r="A5252" s="10">
        <v>0</v>
      </c>
      <c r="B5252" s="11">
        <v>28500</v>
      </c>
      <c r="C5252" s="11">
        <v>43413</v>
      </c>
      <c r="D5252" s="11">
        <v>73248</v>
      </c>
      <c r="E5252" s="11">
        <v>13</v>
      </c>
      <c r="F5252" s="11">
        <v>0</v>
      </c>
      <c r="G5252" s="11">
        <v>0</v>
      </c>
      <c r="H5252" s="11">
        <v>102.56701710999999</v>
      </c>
      <c r="I5252" s="11">
        <v>6</v>
      </c>
      <c r="J5252" s="11">
        <v>16</v>
      </c>
      <c r="K5252" s="11">
        <v>35.671505074999999</v>
      </c>
      <c r="L5252" s="11" t="s">
        <v>20</v>
      </c>
      <c r="M5252" s="11" t="s">
        <v>17</v>
      </c>
      <c r="N5252" s="11">
        <f t="shared" si="574"/>
        <v>0</v>
      </c>
      <c r="O5252" s="11">
        <f t="shared" si="575"/>
        <v>1</v>
      </c>
      <c r="P5252" s="11">
        <f t="shared" si="576"/>
        <v>0</v>
      </c>
      <c r="Q5252" s="11">
        <f t="shared" si="577"/>
        <v>0</v>
      </c>
      <c r="R5252" s="11">
        <f t="shared" si="578"/>
        <v>0</v>
      </c>
      <c r="S5252" s="11">
        <f t="shared" si="579"/>
        <v>0</v>
      </c>
      <c r="T5252" s="9">
        <f t="shared" si="580"/>
        <v>0</v>
      </c>
    </row>
    <row r="5253" spans="1:20" ht="15" customHeight="1" x14ac:dyDescent="0.75">
      <c r="A5253" s="10">
        <v>0</v>
      </c>
      <c r="B5253" s="11">
        <v>28500</v>
      </c>
      <c r="C5253" s="11">
        <v>100145</v>
      </c>
      <c r="D5253" s="11">
        <v>130522</v>
      </c>
      <c r="E5253" s="11">
        <v>10</v>
      </c>
      <c r="F5253" s="11">
        <v>0</v>
      </c>
      <c r="G5253" s="11">
        <v>0</v>
      </c>
      <c r="H5253" s="11">
        <v>137.94286922000001</v>
      </c>
      <c r="I5253" s="11">
        <v>0</v>
      </c>
      <c r="J5253" s="11">
        <v>29</v>
      </c>
      <c r="K5253" s="11">
        <v>39.072589176000001</v>
      </c>
      <c r="L5253" s="11" t="s">
        <v>20</v>
      </c>
      <c r="M5253" s="11" t="s">
        <v>15</v>
      </c>
      <c r="N5253" s="11">
        <f t="shared" si="574"/>
        <v>0</v>
      </c>
      <c r="O5253" s="11">
        <f t="shared" si="575"/>
        <v>0</v>
      </c>
      <c r="P5253" s="11">
        <f t="shared" si="576"/>
        <v>0</v>
      </c>
      <c r="Q5253" s="11">
        <f t="shared" si="577"/>
        <v>1</v>
      </c>
      <c r="R5253" s="11">
        <f t="shared" si="578"/>
        <v>0</v>
      </c>
      <c r="S5253" s="11">
        <f t="shared" si="579"/>
        <v>0</v>
      </c>
      <c r="T5253" s="9">
        <f t="shared" si="580"/>
        <v>0</v>
      </c>
    </row>
    <row r="5254" spans="1:20" ht="15" customHeight="1" x14ac:dyDescent="0.75">
      <c r="A5254" s="10">
        <v>0</v>
      </c>
      <c r="B5254" s="11">
        <v>28500</v>
      </c>
      <c r="C5254" s="11">
        <v>137174</v>
      </c>
      <c r="D5254" s="11">
        <v>186118</v>
      </c>
      <c r="E5254" s="11">
        <v>1</v>
      </c>
      <c r="F5254" s="11"/>
      <c r="G5254" s="11"/>
      <c r="H5254" s="11">
        <v>115.29481113</v>
      </c>
      <c r="I5254" s="11"/>
      <c r="J5254" s="11">
        <v>39</v>
      </c>
      <c r="K5254" s="11">
        <v>32.875125650000001</v>
      </c>
      <c r="L5254" s="11" t="s">
        <v>20</v>
      </c>
      <c r="M5254" s="11" t="s">
        <v>17</v>
      </c>
      <c r="N5254" s="11">
        <f t="shared" si="574"/>
        <v>0</v>
      </c>
      <c r="O5254" s="11">
        <f t="shared" si="575"/>
        <v>1</v>
      </c>
      <c r="P5254" s="11">
        <f t="shared" si="576"/>
        <v>0</v>
      </c>
      <c r="Q5254" s="11">
        <f t="shared" si="577"/>
        <v>0</v>
      </c>
      <c r="R5254" s="11">
        <f t="shared" si="578"/>
        <v>0</v>
      </c>
      <c r="S5254" s="11">
        <f t="shared" si="579"/>
        <v>0</v>
      </c>
      <c r="T5254" s="9">
        <f t="shared" si="580"/>
        <v>0</v>
      </c>
    </row>
    <row r="5255" spans="1:20" ht="15" customHeight="1" x14ac:dyDescent="0.75">
      <c r="A5255" s="10">
        <v>0</v>
      </c>
      <c r="B5255" s="11">
        <v>28500</v>
      </c>
      <c r="C5255" s="11">
        <v>29338</v>
      </c>
      <c r="D5255" s="11">
        <v>62220</v>
      </c>
      <c r="E5255" s="11">
        <v>2</v>
      </c>
      <c r="F5255" s="11">
        <v>0</v>
      </c>
      <c r="G5255" s="11">
        <v>0</v>
      </c>
      <c r="H5255" s="11">
        <v>113.20592381</v>
      </c>
      <c r="I5255" s="11">
        <v>1</v>
      </c>
      <c r="J5255" s="11">
        <v>6</v>
      </c>
      <c r="K5255" s="11">
        <v>36.877098508000003</v>
      </c>
      <c r="L5255" s="11"/>
      <c r="M5255" s="11" t="s">
        <v>15</v>
      </c>
      <c r="N5255" s="11">
        <f t="shared" si="574"/>
        <v>0</v>
      </c>
      <c r="O5255" s="11">
        <f t="shared" si="575"/>
        <v>0</v>
      </c>
      <c r="P5255" s="11">
        <f t="shared" si="576"/>
        <v>0</v>
      </c>
      <c r="Q5255" s="11">
        <f t="shared" si="577"/>
        <v>1</v>
      </c>
      <c r="R5255" s="11">
        <f t="shared" si="578"/>
        <v>0</v>
      </c>
      <c r="S5255" s="11">
        <f t="shared" si="579"/>
        <v>0</v>
      </c>
      <c r="T5255" s="9">
        <f t="shared" si="580"/>
        <v>0</v>
      </c>
    </row>
    <row r="5256" spans="1:20" ht="15" customHeight="1" x14ac:dyDescent="0.75">
      <c r="A5256" s="10">
        <v>0</v>
      </c>
      <c r="B5256" s="11">
        <v>28600</v>
      </c>
      <c r="C5256" s="11">
        <v>32136</v>
      </c>
      <c r="D5256" s="11">
        <v>51599</v>
      </c>
      <c r="E5256" s="11">
        <v>35</v>
      </c>
      <c r="F5256" s="11">
        <v>0</v>
      </c>
      <c r="G5256" s="11">
        <v>0</v>
      </c>
      <c r="H5256" s="11">
        <v>284.08384845</v>
      </c>
      <c r="I5256" s="11">
        <v>0</v>
      </c>
      <c r="J5256" s="11">
        <v>23</v>
      </c>
      <c r="K5256" s="11">
        <v>39.547733784999998</v>
      </c>
      <c r="L5256" s="11" t="s">
        <v>20</v>
      </c>
      <c r="M5256" s="11" t="s">
        <v>14</v>
      </c>
      <c r="N5256" s="11">
        <f t="shared" si="574"/>
        <v>0</v>
      </c>
      <c r="O5256" s="11">
        <f t="shared" si="575"/>
        <v>0</v>
      </c>
      <c r="P5256" s="11">
        <f t="shared" si="576"/>
        <v>1</v>
      </c>
      <c r="Q5256" s="11">
        <f t="shared" si="577"/>
        <v>0</v>
      </c>
      <c r="R5256" s="11">
        <f t="shared" si="578"/>
        <v>0</v>
      </c>
      <c r="S5256" s="11">
        <f t="shared" si="579"/>
        <v>0</v>
      </c>
      <c r="T5256" s="9">
        <f t="shared" si="580"/>
        <v>0</v>
      </c>
    </row>
    <row r="5257" spans="1:20" ht="15" customHeight="1" x14ac:dyDescent="0.75">
      <c r="A5257" s="10">
        <v>0</v>
      </c>
      <c r="B5257" s="11">
        <v>28600</v>
      </c>
      <c r="C5257" s="11">
        <v>94165</v>
      </c>
      <c r="D5257" s="11">
        <v>130285</v>
      </c>
      <c r="E5257" s="11">
        <v>10</v>
      </c>
      <c r="F5257" s="11">
        <v>0</v>
      </c>
      <c r="G5257" s="11">
        <v>1</v>
      </c>
      <c r="H5257" s="11">
        <v>137.81333093999999</v>
      </c>
      <c r="I5257" s="11">
        <v>0</v>
      </c>
      <c r="J5257" s="11">
        <v>28</v>
      </c>
      <c r="K5257" s="11">
        <v>42.080016037</v>
      </c>
      <c r="L5257" s="11" t="s">
        <v>20</v>
      </c>
      <c r="M5257" s="11" t="s">
        <v>15</v>
      </c>
      <c r="N5257" s="11">
        <f t="shared" si="574"/>
        <v>0</v>
      </c>
      <c r="O5257" s="11">
        <f t="shared" si="575"/>
        <v>0</v>
      </c>
      <c r="P5257" s="11">
        <f t="shared" si="576"/>
        <v>0</v>
      </c>
      <c r="Q5257" s="11">
        <f t="shared" si="577"/>
        <v>1</v>
      </c>
      <c r="R5257" s="11">
        <f t="shared" si="578"/>
        <v>0</v>
      </c>
      <c r="S5257" s="11">
        <f t="shared" si="579"/>
        <v>0</v>
      </c>
      <c r="T5257" s="9">
        <f t="shared" si="580"/>
        <v>0</v>
      </c>
    </row>
    <row r="5258" spans="1:20" ht="15" customHeight="1" x14ac:dyDescent="0.75">
      <c r="A5258" s="10">
        <v>0</v>
      </c>
      <c r="B5258" s="11">
        <v>28600</v>
      </c>
      <c r="C5258" s="11">
        <v>85174</v>
      </c>
      <c r="D5258" s="11">
        <v>127306</v>
      </c>
      <c r="E5258" s="11">
        <v>1</v>
      </c>
      <c r="F5258" s="11">
        <v>0</v>
      </c>
      <c r="G5258" s="11">
        <v>0</v>
      </c>
      <c r="H5258" s="11">
        <v>193.07391349</v>
      </c>
      <c r="I5258" s="11">
        <v>1</v>
      </c>
      <c r="J5258" s="11">
        <v>24</v>
      </c>
      <c r="K5258" s="11">
        <v>40.656248579</v>
      </c>
      <c r="L5258" s="11" t="s">
        <v>20</v>
      </c>
      <c r="M5258" s="11" t="s">
        <v>14</v>
      </c>
      <c r="N5258" s="11">
        <f t="shared" si="574"/>
        <v>0</v>
      </c>
      <c r="O5258" s="11">
        <f t="shared" si="575"/>
        <v>0</v>
      </c>
      <c r="P5258" s="11">
        <f t="shared" si="576"/>
        <v>1</v>
      </c>
      <c r="Q5258" s="11">
        <f t="shared" si="577"/>
        <v>0</v>
      </c>
      <c r="R5258" s="11">
        <f t="shared" si="578"/>
        <v>0</v>
      </c>
      <c r="S5258" s="11">
        <f t="shared" si="579"/>
        <v>0</v>
      </c>
      <c r="T5258" s="9">
        <f t="shared" si="580"/>
        <v>0</v>
      </c>
    </row>
    <row r="5259" spans="1:20" ht="15" customHeight="1" x14ac:dyDescent="0.75">
      <c r="A5259" s="10">
        <v>0</v>
      </c>
      <c r="B5259" s="11">
        <v>28600</v>
      </c>
      <c r="C5259" s="11">
        <v>136546</v>
      </c>
      <c r="D5259" s="11">
        <v>185507</v>
      </c>
      <c r="E5259" s="11">
        <v>0</v>
      </c>
      <c r="F5259" s="11">
        <v>0</v>
      </c>
      <c r="G5259" s="11">
        <v>0</v>
      </c>
      <c r="H5259" s="11">
        <v>212.31409848000001</v>
      </c>
      <c r="I5259" s="11">
        <v>3</v>
      </c>
      <c r="J5259" s="11">
        <v>19</v>
      </c>
      <c r="K5259" s="11">
        <v>40.516801315000002</v>
      </c>
      <c r="L5259" s="11" t="s">
        <v>20</v>
      </c>
      <c r="M5259" s="11" t="s">
        <v>18</v>
      </c>
      <c r="N5259" s="11">
        <f t="shared" si="574"/>
        <v>0</v>
      </c>
      <c r="O5259" s="11">
        <f t="shared" si="575"/>
        <v>0</v>
      </c>
      <c r="P5259" s="11">
        <f t="shared" si="576"/>
        <v>0</v>
      </c>
      <c r="Q5259" s="11">
        <f t="shared" si="577"/>
        <v>0</v>
      </c>
      <c r="R5259" s="11">
        <f t="shared" si="578"/>
        <v>0</v>
      </c>
      <c r="S5259" s="11">
        <f t="shared" si="579"/>
        <v>1</v>
      </c>
      <c r="T5259" s="9">
        <f t="shared" si="580"/>
        <v>0</v>
      </c>
    </row>
    <row r="5260" spans="1:20" ht="15" customHeight="1" x14ac:dyDescent="0.75">
      <c r="A5260" s="10">
        <v>0</v>
      </c>
      <c r="B5260" s="11">
        <v>28600</v>
      </c>
      <c r="C5260" s="11">
        <v>26189</v>
      </c>
      <c r="D5260" s="11">
        <v>50409</v>
      </c>
      <c r="E5260" s="11">
        <v>36</v>
      </c>
      <c r="F5260" s="11">
        <v>0</v>
      </c>
      <c r="G5260" s="11">
        <v>0</v>
      </c>
      <c r="H5260" s="11">
        <v>287.49617332000003</v>
      </c>
      <c r="I5260" s="11">
        <v>0</v>
      </c>
      <c r="J5260" s="11">
        <v>23</v>
      </c>
      <c r="K5260" s="11">
        <v>38.644394597999998</v>
      </c>
      <c r="L5260" s="11" t="s">
        <v>20</v>
      </c>
      <c r="M5260" s="11" t="s">
        <v>14</v>
      </c>
      <c r="N5260" s="11">
        <f t="shared" si="574"/>
        <v>0</v>
      </c>
      <c r="O5260" s="11">
        <f t="shared" si="575"/>
        <v>0</v>
      </c>
      <c r="P5260" s="11">
        <f t="shared" si="576"/>
        <v>1</v>
      </c>
      <c r="Q5260" s="11">
        <f t="shared" si="577"/>
        <v>0</v>
      </c>
      <c r="R5260" s="11">
        <f t="shared" si="578"/>
        <v>0</v>
      </c>
      <c r="S5260" s="11">
        <f t="shared" si="579"/>
        <v>0</v>
      </c>
      <c r="T5260" s="9">
        <f t="shared" si="580"/>
        <v>0</v>
      </c>
    </row>
    <row r="5261" spans="1:20" ht="15" customHeight="1" x14ac:dyDescent="0.75">
      <c r="A5261" s="10">
        <v>0</v>
      </c>
      <c r="B5261" s="11">
        <v>28600</v>
      </c>
      <c r="C5261" s="11">
        <v>39009</v>
      </c>
      <c r="D5261" s="11">
        <v>75893</v>
      </c>
      <c r="E5261" s="11">
        <v>12</v>
      </c>
      <c r="F5261" s="11">
        <v>1</v>
      </c>
      <c r="G5261" s="11">
        <v>0</v>
      </c>
      <c r="H5261" s="11">
        <v>85.625519987999994</v>
      </c>
      <c r="I5261" s="11">
        <v>6</v>
      </c>
      <c r="J5261" s="11">
        <v>15</v>
      </c>
      <c r="K5261" s="11">
        <v>33.975814411999998</v>
      </c>
      <c r="L5261" s="11" t="s">
        <v>20</v>
      </c>
      <c r="M5261" s="11" t="s">
        <v>17</v>
      </c>
      <c r="N5261" s="11">
        <f t="shared" si="574"/>
        <v>0</v>
      </c>
      <c r="O5261" s="11">
        <f t="shared" si="575"/>
        <v>1</v>
      </c>
      <c r="P5261" s="11">
        <f t="shared" si="576"/>
        <v>0</v>
      </c>
      <c r="Q5261" s="11">
        <f t="shared" si="577"/>
        <v>0</v>
      </c>
      <c r="R5261" s="11">
        <f t="shared" si="578"/>
        <v>0</v>
      </c>
      <c r="S5261" s="11">
        <f t="shared" si="579"/>
        <v>0</v>
      </c>
      <c r="T5261" s="9">
        <f t="shared" si="580"/>
        <v>0</v>
      </c>
    </row>
    <row r="5262" spans="1:20" ht="15" customHeight="1" x14ac:dyDescent="0.75">
      <c r="A5262" s="10">
        <v>0</v>
      </c>
      <c r="B5262" s="11">
        <v>28600</v>
      </c>
      <c r="C5262" s="11">
        <v>105907</v>
      </c>
      <c r="D5262" s="11">
        <v>156126</v>
      </c>
      <c r="E5262" s="11">
        <v>10</v>
      </c>
      <c r="F5262" s="11">
        <v>0</v>
      </c>
      <c r="G5262" s="11">
        <v>0</v>
      </c>
      <c r="H5262" s="11">
        <v>165.09073495999999</v>
      </c>
      <c r="I5262" s="11">
        <v>1</v>
      </c>
      <c r="J5262" s="11">
        <v>17</v>
      </c>
      <c r="K5262" s="11">
        <v>33.231300881999999</v>
      </c>
      <c r="L5262" s="11" t="s">
        <v>20</v>
      </c>
      <c r="M5262" s="11" t="s">
        <v>18</v>
      </c>
      <c r="N5262" s="11">
        <f t="shared" si="574"/>
        <v>0</v>
      </c>
      <c r="O5262" s="11">
        <f t="shared" si="575"/>
        <v>0</v>
      </c>
      <c r="P5262" s="11">
        <f t="shared" si="576"/>
        <v>0</v>
      </c>
      <c r="Q5262" s="11">
        <f t="shared" si="577"/>
        <v>0</v>
      </c>
      <c r="R5262" s="11">
        <f t="shared" si="578"/>
        <v>0</v>
      </c>
      <c r="S5262" s="11">
        <f t="shared" si="579"/>
        <v>1</v>
      </c>
      <c r="T5262" s="9">
        <f t="shared" si="580"/>
        <v>0</v>
      </c>
    </row>
    <row r="5263" spans="1:20" ht="15" customHeight="1" x14ac:dyDescent="0.75">
      <c r="A5263" s="10">
        <v>0</v>
      </c>
      <c r="B5263" s="11">
        <v>28600</v>
      </c>
      <c r="C5263" s="11">
        <v>31634</v>
      </c>
      <c r="D5263" s="11">
        <v>65157</v>
      </c>
      <c r="E5263" s="11">
        <v>5</v>
      </c>
      <c r="F5263" s="11">
        <v>0</v>
      </c>
      <c r="G5263" s="11">
        <v>0</v>
      </c>
      <c r="H5263" s="11">
        <v>119.36202556000001</v>
      </c>
      <c r="I5263" s="11">
        <v>1</v>
      </c>
      <c r="J5263" s="11">
        <v>6</v>
      </c>
      <c r="K5263" s="11">
        <v>40.159418764999998</v>
      </c>
      <c r="L5263" s="11"/>
      <c r="M5263" s="11" t="s">
        <v>15</v>
      </c>
      <c r="N5263" s="11">
        <f t="shared" si="574"/>
        <v>0</v>
      </c>
      <c r="O5263" s="11">
        <f t="shared" si="575"/>
        <v>0</v>
      </c>
      <c r="P5263" s="11">
        <f t="shared" si="576"/>
        <v>0</v>
      </c>
      <c r="Q5263" s="11">
        <f t="shared" si="577"/>
        <v>1</v>
      </c>
      <c r="R5263" s="11">
        <f t="shared" si="578"/>
        <v>0</v>
      </c>
      <c r="S5263" s="11">
        <f t="shared" si="579"/>
        <v>0</v>
      </c>
      <c r="T5263" s="9">
        <f t="shared" si="580"/>
        <v>0</v>
      </c>
    </row>
    <row r="5264" spans="1:20" ht="15" customHeight="1" x14ac:dyDescent="0.75">
      <c r="A5264" s="10">
        <v>1</v>
      </c>
      <c r="B5264" s="11">
        <v>28600</v>
      </c>
      <c r="C5264" s="11">
        <v>126189</v>
      </c>
      <c r="D5264" s="11">
        <v>167157</v>
      </c>
      <c r="E5264" s="11">
        <v>19</v>
      </c>
      <c r="F5264" s="11">
        <v>0</v>
      </c>
      <c r="G5264" s="11">
        <v>2</v>
      </c>
      <c r="H5264" s="11">
        <v>239.22703591000001</v>
      </c>
      <c r="I5264" s="11">
        <v>0</v>
      </c>
      <c r="J5264" s="11">
        <v>26</v>
      </c>
      <c r="K5264" s="11">
        <v>31.012748928000001</v>
      </c>
      <c r="L5264" s="11" t="s">
        <v>20</v>
      </c>
      <c r="M5264" s="11" t="s">
        <v>18</v>
      </c>
      <c r="N5264" s="11">
        <f t="shared" si="574"/>
        <v>0</v>
      </c>
      <c r="O5264" s="11">
        <f t="shared" si="575"/>
        <v>0</v>
      </c>
      <c r="P5264" s="11">
        <f t="shared" si="576"/>
        <v>0</v>
      </c>
      <c r="Q5264" s="11">
        <f t="shared" si="577"/>
        <v>0</v>
      </c>
      <c r="R5264" s="11">
        <f t="shared" si="578"/>
        <v>0</v>
      </c>
      <c r="S5264" s="11">
        <f t="shared" si="579"/>
        <v>1</v>
      </c>
      <c r="T5264" s="9">
        <f t="shared" si="580"/>
        <v>0</v>
      </c>
    </row>
    <row r="5265" spans="1:20" ht="15" customHeight="1" x14ac:dyDescent="0.75">
      <c r="A5265" s="10">
        <v>0</v>
      </c>
      <c r="B5265" s="11">
        <v>28700</v>
      </c>
      <c r="C5265" s="11">
        <v>107281</v>
      </c>
      <c r="D5265" s="11">
        <v>155874</v>
      </c>
      <c r="E5265" s="11">
        <v>10</v>
      </c>
      <c r="F5265" s="11">
        <v>0</v>
      </c>
      <c r="G5265" s="11">
        <v>0</v>
      </c>
      <c r="H5265" s="11">
        <v>173.83583579</v>
      </c>
      <c r="I5265" s="11">
        <v>0</v>
      </c>
      <c r="J5265" s="11">
        <v>17</v>
      </c>
      <c r="K5265" s="11">
        <v>32.740368492999998</v>
      </c>
      <c r="L5265" s="11" t="s">
        <v>20</v>
      </c>
      <c r="M5265" s="11" t="s">
        <v>18</v>
      </c>
      <c r="N5265" s="11">
        <f t="shared" si="574"/>
        <v>0</v>
      </c>
      <c r="O5265" s="11">
        <f t="shared" si="575"/>
        <v>0</v>
      </c>
      <c r="P5265" s="11">
        <f t="shared" si="576"/>
        <v>0</v>
      </c>
      <c r="Q5265" s="11">
        <f t="shared" si="577"/>
        <v>0</v>
      </c>
      <c r="R5265" s="11">
        <f t="shared" si="578"/>
        <v>0</v>
      </c>
      <c r="S5265" s="11">
        <f t="shared" si="579"/>
        <v>1</v>
      </c>
      <c r="T5265" s="9">
        <f t="shared" si="580"/>
        <v>0</v>
      </c>
    </row>
    <row r="5266" spans="1:20" ht="15" customHeight="1" x14ac:dyDescent="0.75">
      <c r="A5266" s="10">
        <v>0</v>
      </c>
      <c r="B5266" s="11">
        <v>28700</v>
      </c>
      <c r="C5266" s="11">
        <v>137247</v>
      </c>
      <c r="D5266" s="11">
        <v>186685</v>
      </c>
      <c r="E5266" s="11">
        <v>0</v>
      </c>
      <c r="F5266" s="11"/>
      <c r="G5266" s="11"/>
      <c r="H5266" s="11">
        <v>110.49500234999999</v>
      </c>
      <c r="I5266" s="11"/>
      <c r="J5266" s="11">
        <v>39</v>
      </c>
      <c r="K5266" s="11">
        <v>30.859724324999998</v>
      </c>
      <c r="L5266" s="11" t="s">
        <v>20</v>
      </c>
      <c r="M5266" s="11" t="s">
        <v>17</v>
      </c>
      <c r="N5266" s="11">
        <f t="shared" si="574"/>
        <v>0</v>
      </c>
      <c r="O5266" s="11">
        <f t="shared" si="575"/>
        <v>1</v>
      </c>
      <c r="P5266" s="11">
        <f t="shared" si="576"/>
        <v>0</v>
      </c>
      <c r="Q5266" s="11">
        <f t="shared" si="577"/>
        <v>0</v>
      </c>
      <c r="R5266" s="11">
        <f t="shared" si="578"/>
        <v>0</v>
      </c>
      <c r="S5266" s="11">
        <f t="shared" si="579"/>
        <v>0</v>
      </c>
      <c r="T5266" s="9">
        <f t="shared" si="580"/>
        <v>0</v>
      </c>
    </row>
    <row r="5267" spans="1:20" ht="15" customHeight="1" x14ac:dyDescent="0.75">
      <c r="A5267" s="10">
        <v>0</v>
      </c>
      <c r="B5267" s="11">
        <v>28700</v>
      </c>
      <c r="C5267" s="11">
        <v>131767</v>
      </c>
      <c r="D5267" s="11">
        <v>214558</v>
      </c>
      <c r="E5267" s="11">
        <v>10</v>
      </c>
      <c r="F5267" s="11">
        <v>0</v>
      </c>
      <c r="G5267" s="11">
        <v>0</v>
      </c>
      <c r="H5267" s="11">
        <v>238.79489103</v>
      </c>
      <c r="I5267" s="11">
        <v>2</v>
      </c>
      <c r="J5267" s="11">
        <v>27</v>
      </c>
      <c r="K5267" s="11">
        <v>20.523272269</v>
      </c>
      <c r="L5267" s="11" t="s">
        <v>20</v>
      </c>
      <c r="M5267" s="11" t="s">
        <v>18</v>
      </c>
      <c r="N5267" s="11">
        <f t="shared" si="574"/>
        <v>0</v>
      </c>
      <c r="O5267" s="11">
        <f t="shared" si="575"/>
        <v>0</v>
      </c>
      <c r="P5267" s="11">
        <f t="shared" si="576"/>
        <v>0</v>
      </c>
      <c r="Q5267" s="11">
        <f t="shared" si="577"/>
        <v>0</v>
      </c>
      <c r="R5267" s="11">
        <f t="shared" si="578"/>
        <v>0</v>
      </c>
      <c r="S5267" s="11">
        <f t="shared" si="579"/>
        <v>1</v>
      </c>
      <c r="T5267" s="9">
        <f t="shared" si="580"/>
        <v>0</v>
      </c>
    </row>
    <row r="5268" spans="1:20" ht="15" customHeight="1" x14ac:dyDescent="0.75">
      <c r="A5268" s="10">
        <v>0</v>
      </c>
      <c r="B5268" s="11">
        <v>28700</v>
      </c>
      <c r="C5268" s="11">
        <v>67951</v>
      </c>
      <c r="D5268" s="11">
        <v>106093</v>
      </c>
      <c r="E5268" s="11">
        <v>11</v>
      </c>
      <c r="F5268" s="11">
        <v>0</v>
      </c>
      <c r="G5268" s="11">
        <v>0</v>
      </c>
      <c r="H5268" s="11">
        <v>263.74392225999998</v>
      </c>
      <c r="I5268" s="11">
        <v>0</v>
      </c>
      <c r="J5268" s="11">
        <v>32</v>
      </c>
      <c r="K5268" s="11">
        <v>40.212234831000004</v>
      </c>
      <c r="L5268" s="11" t="s">
        <v>20</v>
      </c>
      <c r="M5268" s="11" t="s">
        <v>18</v>
      </c>
      <c r="N5268" s="11">
        <f t="shared" si="574"/>
        <v>0</v>
      </c>
      <c r="O5268" s="11">
        <f t="shared" si="575"/>
        <v>0</v>
      </c>
      <c r="P5268" s="11">
        <f t="shared" si="576"/>
        <v>0</v>
      </c>
      <c r="Q5268" s="11">
        <f t="shared" si="577"/>
        <v>0</v>
      </c>
      <c r="R5268" s="11">
        <f t="shared" si="578"/>
        <v>0</v>
      </c>
      <c r="S5268" s="11">
        <f t="shared" si="579"/>
        <v>1</v>
      </c>
      <c r="T5268" s="9">
        <f t="shared" si="580"/>
        <v>0</v>
      </c>
    </row>
    <row r="5269" spans="1:20" ht="15" customHeight="1" x14ac:dyDescent="0.75">
      <c r="A5269" s="10">
        <v>0</v>
      </c>
      <c r="B5269" s="11">
        <v>28700</v>
      </c>
      <c r="C5269" s="11">
        <v>133188</v>
      </c>
      <c r="D5269" s="11">
        <v>179454</v>
      </c>
      <c r="E5269" s="11">
        <v>1</v>
      </c>
      <c r="F5269" s="11">
        <v>1</v>
      </c>
      <c r="G5269" s="11">
        <v>0</v>
      </c>
      <c r="H5269" s="11">
        <v>223.34866353999999</v>
      </c>
      <c r="I5269" s="11">
        <v>1</v>
      </c>
      <c r="J5269" s="11">
        <v>19</v>
      </c>
      <c r="K5269" s="11">
        <v>41.136159259000003</v>
      </c>
      <c r="L5269" s="11" t="s">
        <v>20</v>
      </c>
      <c r="M5269" s="11" t="s">
        <v>18</v>
      </c>
      <c r="N5269" s="11">
        <f t="shared" si="574"/>
        <v>0</v>
      </c>
      <c r="O5269" s="11">
        <f t="shared" si="575"/>
        <v>0</v>
      </c>
      <c r="P5269" s="11">
        <f t="shared" si="576"/>
        <v>0</v>
      </c>
      <c r="Q5269" s="11">
        <f t="shared" si="577"/>
        <v>0</v>
      </c>
      <c r="R5269" s="11">
        <f t="shared" si="578"/>
        <v>0</v>
      </c>
      <c r="S5269" s="11">
        <f t="shared" si="579"/>
        <v>1</v>
      </c>
      <c r="T5269" s="9">
        <f t="shared" si="580"/>
        <v>0</v>
      </c>
    </row>
    <row r="5270" spans="1:20" ht="15" customHeight="1" x14ac:dyDescent="0.75">
      <c r="A5270" s="10">
        <v>1</v>
      </c>
      <c r="B5270" s="11">
        <v>28700</v>
      </c>
      <c r="C5270" s="11">
        <v>25190</v>
      </c>
      <c r="D5270" s="11">
        <v>59841</v>
      </c>
      <c r="E5270" s="11">
        <v>1</v>
      </c>
      <c r="F5270" s="11">
        <v>0</v>
      </c>
      <c r="G5270" s="11">
        <v>1</v>
      </c>
      <c r="H5270" s="11">
        <v>201.17678326000001</v>
      </c>
      <c r="I5270" s="11">
        <v>0</v>
      </c>
      <c r="J5270" s="11">
        <v>11</v>
      </c>
      <c r="K5270" s="11">
        <v>35.729286940000001</v>
      </c>
      <c r="L5270" s="11" t="s">
        <v>20</v>
      </c>
      <c r="M5270" s="11" t="s">
        <v>15</v>
      </c>
      <c r="N5270" s="11">
        <f t="shared" si="574"/>
        <v>0</v>
      </c>
      <c r="O5270" s="11">
        <f t="shared" si="575"/>
        <v>0</v>
      </c>
      <c r="P5270" s="11">
        <f t="shared" si="576"/>
        <v>0</v>
      </c>
      <c r="Q5270" s="11">
        <f t="shared" si="577"/>
        <v>1</v>
      </c>
      <c r="R5270" s="11">
        <f t="shared" si="578"/>
        <v>0</v>
      </c>
      <c r="S5270" s="11">
        <f t="shared" si="579"/>
        <v>0</v>
      </c>
      <c r="T5270" s="9">
        <f t="shared" si="580"/>
        <v>0</v>
      </c>
    </row>
    <row r="5271" spans="1:20" ht="15" customHeight="1" x14ac:dyDescent="0.75">
      <c r="A5271" s="10">
        <v>0</v>
      </c>
      <c r="B5271" s="11">
        <v>28800</v>
      </c>
      <c r="C5271" s="11">
        <v>204455</v>
      </c>
      <c r="D5271" s="11">
        <v>245685</v>
      </c>
      <c r="E5271" s="11">
        <v>8</v>
      </c>
      <c r="F5271" s="11">
        <v>0</v>
      </c>
      <c r="G5271" s="11">
        <v>0</v>
      </c>
      <c r="H5271" s="11">
        <v>123.39674712999999</v>
      </c>
      <c r="I5271" s="11">
        <v>1</v>
      </c>
      <c r="J5271" s="11">
        <v>42</v>
      </c>
      <c r="K5271" s="11">
        <v>42.345471385000003</v>
      </c>
      <c r="L5271" s="11" t="s">
        <v>13</v>
      </c>
      <c r="M5271" s="11" t="s">
        <v>14</v>
      </c>
      <c r="N5271" s="11">
        <f t="shared" si="574"/>
        <v>1</v>
      </c>
      <c r="O5271" s="11">
        <f t="shared" si="575"/>
        <v>0</v>
      </c>
      <c r="P5271" s="11">
        <f t="shared" si="576"/>
        <v>1</v>
      </c>
      <c r="Q5271" s="11">
        <f t="shared" si="577"/>
        <v>0</v>
      </c>
      <c r="R5271" s="11">
        <f t="shared" si="578"/>
        <v>0</v>
      </c>
      <c r="S5271" s="11">
        <f t="shared" si="579"/>
        <v>0</v>
      </c>
      <c r="T5271" s="9">
        <f t="shared" si="580"/>
        <v>123.39674712999999</v>
      </c>
    </row>
    <row r="5272" spans="1:20" ht="15" customHeight="1" x14ac:dyDescent="0.75">
      <c r="A5272" s="10">
        <v>0</v>
      </c>
      <c r="B5272" s="11">
        <v>28800</v>
      </c>
      <c r="C5272" s="11">
        <v>132019</v>
      </c>
      <c r="D5272" s="11">
        <v>168828</v>
      </c>
      <c r="E5272" s="11">
        <v>0</v>
      </c>
      <c r="F5272" s="11">
        <v>0</v>
      </c>
      <c r="G5272" s="11">
        <v>0</v>
      </c>
      <c r="H5272" s="11">
        <v>231.28613401000001</v>
      </c>
      <c r="I5272" s="11">
        <v>1</v>
      </c>
      <c r="J5272" s="11">
        <v>24</v>
      </c>
      <c r="K5272" s="11">
        <v>35.490305671000002</v>
      </c>
      <c r="L5272" s="11" t="s">
        <v>20</v>
      </c>
      <c r="M5272" s="11" t="s">
        <v>17</v>
      </c>
      <c r="N5272" s="11">
        <f t="shared" si="574"/>
        <v>0</v>
      </c>
      <c r="O5272" s="11">
        <f t="shared" si="575"/>
        <v>1</v>
      </c>
      <c r="P5272" s="11">
        <f t="shared" si="576"/>
        <v>0</v>
      </c>
      <c r="Q5272" s="11">
        <f t="shared" si="577"/>
        <v>0</v>
      </c>
      <c r="R5272" s="11">
        <f t="shared" si="578"/>
        <v>0</v>
      </c>
      <c r="S5272" s="11">
        <f t="shared" si="579"/>
        <v>0</v>
      </c>
      <c r="T5272" s="9">
        <f t="shared" si="580"/>
        <v>0</v>
      </c>
    </row>
    <row r="5273" spans="1:20" ht="15" customHeight="1" x14ac:dyDescent="0.75">
      <c r="A5273" s="10">
        <v>0</v>
      </c>
      <c r="B5273" s="11">
        <v>28800</v>
      </c>
      <c r="C5273" s="11"/>
      <c r="D5273" s="11">
        <v>121560</v>
      </c>
      <c r="E5273" s="11">
        <v>8</v>
      </c>
      <c r="F5273" s="11">
        <v>1</v>
      </c>
      <c r="G5273" s="11">
        <v>0</v>
      </c>
      <c r="H5273" s="11">
        <v>175.20633979999999</v>
      </c>
      <c r="I5273" s="11">
        <v>0</v>
      </c>
      <c r="J5273" s="11">
        <v>26</v>
      </c>
      <c r="K5273" s="11">
        <v>31.612038453</v>
      </c>
      <c r="L5273" s="11" t="s">
        <v>20</v>
      </c>
      <c r="M5273" s="11" t="s">
        <v>17</v>
      </c>
      <c r="N5273" s="11">
        <f t="shared" si="574"/>
        <v>0</v>
      </c>
      <c r="O5273" s="11">
        <f t="shared" si="575"/>
        <v>1</v>
      </c>
      <c r="P5273" s="11">
        <f t="shared" si="576"/>
        <v>0</v>
      </c>
      <c r="Q5273" s="11">
        <f t="shared" si="577"/>
        <v>0</v>
      </c>
      <c r="R5273" s="11">
        <f t="shared" si="578"/>
        <v>0</v>
      </c>
      <c r="S5273" s="11">
        <f t="shared" si="579"/>
        <v>0</v>
      </c>
      <c r="T5273" s="9">
        <f t="shared" si="580"/>
        <v>0</v>
      </c>
    </row>
    <row r="5274" spans="1:20" ht="15" customHeight="1" x14ac:dyDescent="0.75">
      <c r="A5274" s="10">
        <v>0</v>
      </c>
      <c r="B5274" s="11">
        <v>28800</v>
      </c>
      <c r="C5274" s="11">
        <v>151328</v>
      </c>
      <c r="D5274" s="11">
        <v>194243</v>
      </c>
      <c r="E5274" s="11">
        <v>2</v>
      </c>
      <c r="F5274" s="11">
        <v>0</v>
      </c>
      <c r="G5274" s="11">
        <v>0</v>
      </c>
      <c r="H5274" s="11">
        <v>174.97705282000001</v>
      </c>
      <c r="I5274" s="11">
        <v>0</v>
      </c>
      <c r="J5274" s="11">
        <v>17</v>
      </c>
      <c r="K5274" s="11">
        <v>42.112540127999999</v>
      </c>
      <c r="L5274" s="11" t="s">
        <v>13</v>
      </c>
      <c r="M5274" s="11" t="s">
        <v>19</v>
      </c>
      <c r="N5274" s="11">
        <f t="shared" si="574"/>
        <v>1</v>
      </c>
      <c r="O5274" s="11">
        <f t="shared" si="575"/>
        <v>0</v>
      </c>
      <c r="P5274" s="11">
        <f t="shared" si="576"/>
        <v>0</v>
      </c>
      <c r="Q5274" s="11">
        <f t="shared" si="577"/>
        <v>0</v>
      </c>
      <c r="R5274" s="11">
        <f t="shared" si="578"/>
        <v>0</v>
      </c>
      <c r="S5274" s="11">
        <f t="shared" si="579"/>
        <v>0</v>
      </c>
      <c r="T5274" s="9">
        <f t="shared" si="580"/>
        <v>174.97705282000001</v>
      </c>
    </row>
    <row r="5275" spans="1:20" ht="15" customHeight="1" x14ac:dyDescent="0.75">
      <c r="A5275" s="10">
        <v>0</v>
      </c>
      <c r="B5275" s="11">
        <v>28800</v>
      </c>
      <c r="C5275" s="11"/>
      <c r="D5275" s="11">
        <v>44761</v>
      </c>
      <c r="E5275" s="11">
        <v>10</v>
      </c>
      <c r="F5275" s="11">
        <v>0</v>
      </c>
      <c r="G5275" s="11"/>
      <c r="H5275" s="11">
        <v>84.728267958000004</v>
      </c>
      <c r="I5275" s="11"/>
      <c r="J5275" s="11">
        <v>14</v>
      </c>
      <c r="K5275" s="11">
        <v>22.841663187000002</v>
      </c>
      <c r="L5275" s="11" t="s">
        <v>20</v>
      </c>
      <c r="M5275" s="11" t="s">
        <v>14</v>
      </c>
      <c r="N5275" s="11">
        <f t="shared" si="574"/>
        <v>0</v>
      </c>
      <c r="O5275" s="11">
        <f t="shared" si="575"/>
        <v>0</v>
      </c>
      <c r="P5275" s="11">
        <f t="shared" si="576"/>
        <v>1</v>
      </c>
      <c r="Q5275" s="11">
        <f t="shared" si="577"/>
        <v>0</v>
      </c>
      <c r="R5275" s="11">
        <f t="shared" si="578"/>
        <v>0</v>
      </c>
      <c r="S5275" s="11">
        <f t="shared" si="579"/>
        <v>0</v>
      </c>
      <c r="T5275" s="9">
        <f t="shared" si="580"/>
        <v>0</v>
      </c>
    </row>
    <row r="5276" spans="1:20" ht="15" customHeight="1" x14ac:dyDescent="0.75">
      <c r="A5276" s="10">
        <v>0</v>
      </c>
      <c r="B5276" s="11">
        <v>28800</v>
      </c>
      <c r="C5276" s="11">
        <v>134144</v>
      </c>
      <c r="D5276" s="11">
        <v>185910</v>
      </c>
      <c r="E5276" s="11">
        <v>2</v>
      </c>
      <c r="F5276" s="11"/>
      <c r="G5276" s="11"/>
      <c r="H5276" s="11">
        <v>122.5038922</v>
      </c>
      <c r="I5276" s="11"/>
      <c r="J5276" s="11">
        <v>39</v>
      </c>
      <c r="K5276" s="11">
        <v>30.338219428999999</v>
      </c>
      <c r="L5276" s="11" t="s">
        <v>20</v>
      </c>
      <c r="M5276" s="11" t="s">
        <v>17</v>
      </c>
      <c r="N5276" s="11">
        <f t="shared" si="574"/>
        <v>0</v>
      </c>
      <c r="O5276" s="11">
        <f t="shared" si="575"/>
        <v>1</v>
      </c>
      <c r="P5276" s="11">
        <f t="shared" si="576"/>
        <v>0</v>
      </c>
      <c r="Q5276" s="11">
        <f t="shared" si="577"/>
        <v>0</v>
      </c>
      <c r="R5276" s="11">
        <f t="shared" si="578"/>
        <v>0</v>
      </c>
      <c r="S5276" s="11">
        <f t="shared" si="579"/>
        <v>0</v>
      </c>
      <c r="T5276" s="9">
        <f t="shared" si="580"/>
        <v>0</v>
      </c>
    </row>
    <row r="5277" spans="1:20" ht="15" customHeight="1" x14ac:dyDescent="0.75">
      <c r="A5277" s="10">
        <v>0</v>
      </c>
      <c r="B5277" s="11">
        <v>28800</v>
      </c>
      <c r="C5277" s="11">
        <v>30357</v>
      </c>
      <c r="D5277" s="11">
        <v>56776</v>
      </c>
      <c r="E5277" s="11">
        <v>35</v>
      </c>
      <c r="F5277" s="11">
        <v>0</v>
      </c>
      <c r="G5277" s="11">
        <v>0</v>
      </c>
      <c r="H5277" s="11">
        <v>294.42002143000002</v>
      </c>
      <c r="I5277" s="11">
        <v>0</v>
      </c>
      <c r="J5277" s="11">
        <v>22</v>
      </c>
      <c r="K5277" s="11">
        <v>37.537461252</v>
      </c>
      <c r="L5277" s="11" t="s">
        <v>20</v>
      </c>
      <c r="M5277" s="11" t="s">
        <v>14</v>
      </c>
      <c r="N5277" s="11">
        <f t="shared" si="574"/>
        <v>0</v>
      </c>
      <c r="O5277" s="11">
        <f t="shared" si="575"/>
        <v>0</v>
      </c>
      <c r="P5277" s="11">
        <f t="shared" si="576"/>
        <v>1</v>
      </c>
      <c r="Q5277" s="11">
        <f t="shared" si="577"/>
        <v>0</v>
      </c>
      <c r="R5277" s="11">
        <f t="shared" si="578"/>
        <v>0</v>
      </c>
      <c r="S5277" s="11">
        <f t="shared" si="579"/>
        <v>0</v>
      </c>
      <c r="T5277" s="9">
        <f t="shared" si="580"/>
        <v>0</v>
      </c>
    </row>
    <row r="5278" spans="1:20" ht="15" customHeight="1" x14ac:dyDescent="0.75">
      <c r="A5278" s="10">
        <v>0</v>
      </c>
      <c r="B5278" s="11">
        <v>28900</v>
      </c>
      <c r="C5278" s="11">
        <v>225000</v>
      </c>
      <c r="D5278" s="11">
        <v>285000</v>
      </c>
      <c r="E5278" s="11">
        <v>15</v>
      </c>
      <c r="F5278" s="11">
        <v>0</v>
      </c>
      <c r="G5278" s="11">
        <v>1</v>
      </c>
      <c r="H5278" s="11">
        <v>258.73333332999999</v>
      </c>
      <c r="I5278" s="11">
        <v>2</v>
      </c>
      <c r="J5278" s="11">
        <v>26</v>
      </c>
      <c r="K5278" s="11"/>
      <c r="L5278" s="11" t="s">
        <v>20</v>
      </c>
      <c r="M5278" s="11" t="s">
        <v>18</v>
      </c>
      <c r="N5278" s="11">
        <f t="shared" si="574"/>
        <v>0</v>
      </c>
      <c r="O5278" s="11">
        <f t="shared" si="575"/>
        <v>0</v>
      </c>
      <c r="P5278" s="11">
        <f t="shared" si="576"/>
        <v>0</v>
      </c>
      <c r="Q5278" s="11">
        <f t="shared" si="577"/>
        <v>0</v>
      </c>
      <c r="R5278" s="11">
        <f t="shared" si="578"/>
        <v>0</v>
      </c>
      <c r="S5278" s="11">
        <f t="shared" si="579"/>
        <v>1</v>
      </c>
      <c r="T5278" s="9">
        <f t="shared" si="580"/>
        <v>0</v>
      </c>
    </row>
    <row r="5279" spans="1:20" ht="15" customHeight="1" x14ac:dyDescent="0.75">
      <c r="A5279" s="10">
        <v>0</v>
      </c>
      <c r="B5279" s="11">
        <v>28900</v>
      </c>
      <c r="C5279" s="11">
        <v>135770</v>
      </c>
      <c r="D5279" s="11">
        <v>188368</v>
      </c>
      <c r="E5279" s="11">
        <v>0</v>
      </c>
      <c r="F5279" s="11">
        <v>1</v>
      </c>
      <c r="G5279" s="11">
        <v>0</v>
      </c>
      <c r="H5279" s="11">
        <v>229.75322241000001</v>
      </c>
      <c r="I5279" s="11">
        <v>2</v>
      </c>
      <c r="J5279" s="11">
        <v>19</v>
      </c>
      <c r="K5279" s="11">
        <v>40.631871388</v>
      </c>
      <c r="L5279" s="11" t="s">
        <v>20</v>
      </c>
      <c r="M5279" s="11" t="s">
        <v>18</v>
      </c>
      <c r="N5279" s="11">
        <f t="shared" si="574"/>
        <v>0</v>
      </c>
      <c r="O5279" s="11">
        <f t="shared" si="575"/>
        <v>0</v>
      </c>
      <c r="P5279" s="11">
        <f t="shared" si="576"/>
        <v>0</v>
      </c>
      <c r="Q5279" s="11">
        <f t="shared" si="577"/>
        <v>0</v>
      </c>
      <c r="R5279" s="11">
        <f t="shared" si="578"/>
        <v>0</v>
      </c>
      <c r="S5279" s="11">
        <f t="shared" si="579"/>
        <v>1</v>
      </c>
      <c r="T5279" s="9">
        <f t="shared" si="580"/>
        <v>0</v>
      </c>
    </row>
    <row r="5280" spans="1:20" ht="15" customHeight="1" x14ac:dyDescent="0.75">
      <c r="A5280" s="10">
        <v>0</v>
      </c>
      <c r="B5280" s="11">
        <v>28900</v>
      </c>
      <c r="C5280" s="11">
        <v>91683</v>
      </c>
      <c r="D5280" s="11">
        <v>127833</v>
      </c>
      <c r="E5280" s="11">
        <v>0</v>
      </c>
      <c r="F5280" s="11">
        <v>1</v>
      </c>
      <c r="G5280" s="11">
        <v>0</v>
      </c>
      <c r="H5280" s="11">
        <v>187.24240277999999</v>
      </c>
      <c r="I5280" s="11">
        <v>3</v>
      </c>
      <c r="J5280" s="11">
        <v>37</v>
      </c>
      <c r="K5280" s="11">
        <v>33.168756850999998</v>
      </c>
      <c r="L5280" s="11" t="s">
        <v>20</v>
      </c>
      <c r="M5280" s="11" t="s">
        <v>18</v>
      </c>
      <c r="N5280" s="11">
        <f t="shared" si="574"/>
        <v>0</v>
      </c>
      <c r="O5280" s="11">
        <f t="shared" si="575"/>
        <v>0</v>
      </c>
      <c r="P5280" s="11">
        <f t="shared" si="576"/>
        <v>0</v>
      </c>
      <c r="Q5280" s="11">
        <f t="shared" si="577"/>
        <v>0</v>
      </c>
      <c r="R5280" s="11">
        <f t="shared" si="578"/>
        <v>0</v>
      </c>
      <c r="S5280" s="11">
        <f t="shared" si="579"/>
        <v>1</v>
      </c>
      <c r="T5280" s="9">
        <f t="shared" si="580"/>
        <v>0</v>
      </c>
    </row>
    <row r="5281" spans="1:20" ht="15" customHeight="1" x14ac:dyDescent="0.75">
      <c r="A5281" s="10">
        <v>0</v>
      </c>
      <c r="B5281" s="11">
        <v>28900</v>
      </c>
      <c r="C5281" s="11">
        <v>134509</v>
      </c>
      <c r="D5281" s="11">
        <v>211558</v>
      </c>
      <c r="E5281" s="11">
        <v>10</v>
      </c>
      <c r="F5281" s="11">
        <v>0</v>
      </c>
      <c r="G5281" s="11">
        <v>0</v>
      </c>
      <c r="H5281" s="11">
        <v>247.84445256999999</v>
      </c>
      <c r="I5281" s="11">
        <v>2</v>
      </c>
      <c r="J5281" s="11">
        <v>27</v>
      </c>
      <c r="K5281" s="11">
        <v>20.610706647000001</v>
      </c>
      <c r="L5281" s="11" t="s">
        <v>20</v>
      </c>
      <c r="M5281" s="11" t="s">
        <v>18</v>
      </c>
      <c r="N5281" s="11">
        <f t="shared" si="574"/>
        <v>0</v>
      </c>
      <c r="O5281" s="11">
        <f t="shared" si="575"/>
        <v>0</v>
      </c>
      <c r="P5281" s="11">
        <f t="shared" si="576"/>
        <v>0</v>
      </c>
      <c r="Q5281" s="11">
        <f t="shared" si="577"/>
        <v>0</v>
      </c>
      <c r="R5281" s="11">
        <f t="shared" si="578"/>
        <v>0</v>
      </c>
      <c r="S5281" s="11">
        <f t="shared" si="579"/>
        <v>1</v>
      </c>
      <c r="T5281" s="9">
        <f t="shared" si="580"/>
        <v>0</v>
      </c>
    </row>
    <row r="5282" spans="1:20" ht="15" customHeight="1" x14ac:dyDescent="0.75">
      <c r="A5282" s="10">
        <v>0</v>
      </c>
      <c r="B5282" s="11">
        <v>28900</v>
      </c>
      <c r="C5282" s="11">
        <v>89945</v>
      </c>
      <c r="D5282" s="11">
        <v>124453</v>
      </c>
      <c r="E5282" s="11">
        <v>2</v>
      </c>
      <c r="F5282" s="11">
        <v>0</v>
      </c>
      <c r="G5282" s="11">
        <v>0</v>
      </c>
      <c r="H5282" s="11">
        <v>194.91024949000001</v>
      </c>
      <c r="I5282" s="11">
        <v>2</v>
      </c>
      <c r="J5282" s="11">
        <v>25</v>
      </c>
      <c r="K5282" s="11">
        <v>42.719774573000002</v>
      </c>
      <c r="L5282" s="11" t="s">
        <v>20</v>
      </c>
      <c r="M5282" s="11" t="s">
        <v>14</v>
      </c>
      <c r="N5282" s="11">
        <f t="shared" si="574"/>
        <v>0</v>
      </c>
      <c r="O5282" s="11">
        <f t="shared" si="575"/>
        <v>0</v>
      </c>
      <c r="P5282" s="11">
        <f t="shared" si="576"/>
        <v>1</v>
      </c>
      <c r="Q5282" s="11">
        <f t="shared" si="577"/>
        <v>0</v>
      </c>
      <c r="R5282" s="11">
        <f t="shared" si="578"/>
        <v>0</v>
      </c>
      <c r="S5282" s="11">
        <f t="shared" si="579"/>
        <v>0</v>
      </c>
      <c r="T5282" s="9">
        <f t="shared" si="580"/>
        <v>0</v>
      </c>
    </row>
    <row r="5283" spans="1:20" ht="15" customHeight="1" x14ac:dyDescent="0.75">
      <c r="A5283" s="10">
        <v>0</v>
      </c>
      <c r="B5283" s="11">
        <v>28900</v>
      </c>
      <c r="C5283" s="11"/>
      <c r="D5283" s="11">
        <v>117991</v>
      </c>
      <c r="E5283" s="11">
        <v>7</v>
      </c>
      <c r="F5283" s="11">
        <v>0</v>
      </c>
      <c r="G5283" s="11">
        <v>0</v>
      </c>
      <c r="H5283" s="11">
        <v>159.55002458000001</v>
      </c>
      <c r="I5283" s="11">
        <v>0</v>
      </c>
      <c r="J5283" s="11">
        <v>27</v>
      </c>
      <c r="K5283" s="11">
        <v>32.165002530000002</v>
      </c>
      <c r="L5283" s="11" t="s">
        <v>20</v>
      </c>
      <c r="M5283" s="11" t="s">
        <v>17</v>
      </c>
      <c r="N5283" s="11">
        <f t="shared" si="574"/>
        <v>0</v>
      </c>
      <c r="O5283" s="11">
        <f t="shared" si="575"/>
        <v>1</v>
      </c>
      <c r="P5283" s="11">
        <f t="shared" si="576"/>
        <v>0</v>
      </c>
      <c r="Q5283" s="11">
        <f t="shared" si="577"/>
        <v>0</v>
      </c>
      <c r="R5283" s="11">
        <f t="shared" si="578"/>
        <v>0</v>
      </c>
      <c r="S5283" s="11">
        <f t="shared" si="579"/>
        <v>0</v>
      </c>
      <c r="T5283" s="9">
        <f t="shared" si="580"/>
        <v>0</v>
      </c>
    </row>
    <row r="5284" spans="1:20" ht="15" customHeight="1" x14ac:dyDescent="0.75">
      <c r="A5284" s="10">
        <v>1</v>
      </c>
      <c r="B5284" s="11">
        <v>28900</v>
      </c>
      <c r="C5284" s="11">
        <v>63748</v>
      </c>
      <c r="D5284" s="11">
        <v>36392</v>
      </c>
      <c r="E5284" s="11">
        <v>9</v>
      </c>
      <c r="F5284" s="11">
        <v>4</v>
      </c>
      <c r="G5284" s="11">
        <v>1</v>
      </c>
      <c r="H5284" s="11">
        <v>124.24789860999999</v>
      </c>
      <c r="I5284" s="11">
        <v>6</v>
      </c>
      <c r="J5284" s="11">
        <v>23</v>
      </c>
      <c r="K5284" s="11">
        <v>44.578500054999999</v>
      </c>
      <c r="L5284" s="11" t="s">
        <v>20</v>
      </c>
      <c r="M5284" s="11" t="s">
        <v>16</v>
      </c>
      <c r="N5284" s="11">
        <f t="shared" si="574"/>
        <v>0</v>
      </c>
      <c r="O5284" s="11">
        <f t="shared" si="575"/>
        <v>0</v>
      </c>
      <c r="P5284" s="11">
        <f t="shared" si="576"/>
        <v>0</v>
      </c>
      <c r="Q5284" s="11">
        <f t="shared" si="577"/>
        <v>0</v>
      </c>
      <c r="R5284" s="11">
        <f t="shared" si="578"/>
        <v>1</v>
      </c>
      <c r="S5284" s="11">
        <f t="shared" si="579"/>
        <v>0</v>
      </c>
      <c r="T5284" s="9">
        <f t="shared" si="580"/>
        <v>0</v>
      </c>
    </row>
    <row r="5285" spans="1:20" ht="15" customHeight="1" x14ac:dyDescent="0.75">
      <c r="A5285" s="10">
        <v>0</v>
      </c>
      <c r="B5285" s="11">
        <v>28900</v>
      </c>
      <c r="C5285" s="11">
        <v>102108</v>
      </c>
      <c r="D5285" s="11">
        <v>147463</v>
      </c>
      <c r="E5285" s="11">
        <v>19</v>
      </c>
      <c r="F5285" s="11">
        <v>0</v>
      </c>
      <c r="G5285" s="11">
        <v>0</v>
      </c>
      <c r="H5285" s="11">
        <v>205.8658949</v>
      </c>
      <c r="I5285" s="11">
        <v>0</v>
      </c>
      <c r="J5285" s="11">
        <v>13</v>
      </c>
      <c r="K5285" s="11">
        <v>41.654211316999998</v>
      </c>
      <c r="L5285" s="11" t="s">
        <v>20</v>
      </c>
      <c r="M5285" s="11" t="s">
        <v>17</v>
      </c>
      <c r="N5285" s="11">
        <f t="shared" si="574"/>
        <v>0</v>
      </c>
      <c r="O5285" s="11">
        <f t="shared" si="575"/>
        <v>1</v>
      </c>
      <c r="P5285" s="11">
        <f t="shared" si="576"/>
        <v>0</v>
      </c>
      <c r="Q5285" s="11">
        <f t="shared" si="577"/>
        <v>0</v>
      </c>
      <c r="R5285" s="11">
        <f t="shared" si="578"/>
        <v>0</v>
      </c>
      <c r="S5285" s="11">
        <f t="shared" si="579"/>
        <v>0</v>
      </c>
      <c r="T5285" s="9">
        <f t="shared" si="580"/>
        <v>0</v>
      </c>
    </row>
    <row r="5286" spans="1:20" ht="15" customHeight="1" x14ac:dyDescent="0.75">
      <c r="A5286" s="10">
        <v>0</v>
      </c>
      <c r="B5286" s="11">
        <v>28900</v>
      </c>
      <c r="C5286" s="11">
        <v>75887</v>
      </c>
      <c r="D5286" s="11">
        <v>117989</v>
      </c>
      <c r="E5286" s="11">
        <v>4</v>
      </c>
      <c r="F5286" s="11">
        <v>0</v>
      </c>
      <c r="G5286" s="11">
        <v>0</v>
      </c>
      <c r="H5286" s="11">
        <v>92.090542150999994</v>
      </c>
      <c r="I5286" s="11">
        <v>2</v>
      </c>
      <c r="J5286" s="11">
        <v>32</v>
      </c>
      <c r="K5286" s="11">
        <v>40.778888426000002</v>
      </c>
      <c r="L5286" s="11" t="s">
        <v>20</v>
      </c>
      <c r="M5286" s="11" t="s">
        <v>14</v>
      </c>
      <c r="N5286" s="11">
        <f t="shared" si="574"/>
        <v>0</v>
      </c>
      <c r="O5286" s="11">
        <f t="shared" si="575"/>
        <v>0</v>
      </c>
      <c r="P5286" s="11">
        <f t="shared" si="576"/>
        <v>1</v>
      </c>
      <c r="Q5286" s="11">
        <f t="shared" si="577"/>
        <v>0</v>
      </c>
      <c r="R5286" s="11">
        <f t="shared" si="578"/>
        <v>0</v>
      </c>
      <c r="S5286" s="11">
        <f t="shared" si="579"/>
        <v>0</v>
      </c>
      <c r="T5286" s="9">
        <f t="shared" si="580"/>
        <v>0</v>
      </c>
    </row>
    <row r="5287" spans="1:20" ht="15" customHeight="1" x14ac:dyDescent="0.75">
      <c r="A5287" s="10">
        <v>0</v>
      </c>
      <c r="B5287" s="11">
        <v>28900</v>
      </c>
      <c r="C5287" s="11">
        <v>77916</v>
      </c>
      <c r="D5287" s="11">
        <v>130728</v>
      </c>
      <c r="E5287" s="11">
        <v>2</v>
      </c>
      <c r="F5287" s="11">
        <v>0</v>
      </c>
      <c r="G5287" s="11">
        <v>0</v>
      </c>
      <c r="H5287" s="11">
        <v>290.77260804999997</v>
      </c>
      <c r="I5287" s="11">
        <v>1</v>
      </c>
      <c r="J5287" s="11">
        <v>23</v>
      </c>
      <c r="K5287" s="11">
        <v>39.095476447999999</v>
      </c>
      <c r="L5287" s="11" t="s">
        <v>20</v>
      </c>
      <c r="M5287" s="11" t="s">
        <v>15</v>
      </c>
      <c r="N5287" s="11">
        <f t="shared" si="574"/>
        <v>0</v>
      </c>
      <c r="O5287" s="11">
        <f t="shared" si="575"/>
        <v>0</v>
      </c>
      <c r="P5287" s="11">
        <f t="shared" si="576"/>
        <v>0</v>
      </c>
      <c r="Q5287" s="11">
        <f t="shared" si="577"/>
        <v>1</v>
      </c>
      <c r="R5287" s="11">
        <f t="shared" si="578"/>
        <v>0</v>
      </c>
      <c r="S5287" s="11">
        <f t="shared" si="579"/>
        <v>0</v>
      </c>
      <c r="T5287" s="9">
        <f t="shared" si="580"/>
        <v>0</v>
      </c>
    </row>
    <row r="5288" spans="1:20" ht="15" customHeight="1" x14ac:dyDescent="0.75">
      <c r="A5288" s="10">
        <v>0</v>
      </c>
      <c r="B5288" s="11">
        <v>28900</v>
      </c>
      <c r="C5288" s="11">
        <v>109888</v>
      </c>
      <c r="D5288" s="11">
        <v>182229</v>
      </c>
      <c r="E5288" s="11">
        <v>16</v>
      </c>
      <c r="F5288" s="11">
        <v>0</v>
      </c>
      <c r="G5288" s="11">
        <v>0</v>
      </c>
      <c r="H5288" s="11">
        <v>302.22641764999997</v>
      </c>
      <c r="I5288" s="11">
        <v>1</v>
      </c>
      <c r="J5288" s="11">
        <v>30</v>
      </c>
      <c r="K5288" s="11">
        <v>33.319061894999997</v>
      </c>
      <c r="L5288" s="11" t="s">
        <v>20</v>
      </c>
      <c r="M5288" s="11" t="s">
        <v>16</v>
      </c>
      <c r="N5288" s="11">
        <f t="shared" si="574"/>
        <v>0</v>
      </c>
      <c r="O5288" s="11">
        <f t="shared" si="575"/>
        <v>0</v>
      </c>
      <c r="P5288" s="11">
        <f t="shared" si="576"/>
        <v>0</v>
      </c>
      <c r="Q5288" s="11">
        <f t="shared" si="577"/>
        <v>0</v>
      </c>
      <c r="R5288" s="11">
        <f t="shared" si="578"/>
        <v>1</v>
      </c>
      <c r="S5288" s="11">
        <f t="shared" si="579"/>
        <v>0</v>
      </c>
      <c r="T5288" s="9">
        <f t="shared" si="580"/>
        <v>0</v>
      </c>
    </row>
    <row r="5289" spans="1:20" ht="15" customHeight="1" x14ac:dyDescent="0.75">
      <c r="A5289" s="10">
        <v>0</v>
      </c>
      <c r="B5289" s="11">
        <v>28900</v>
      </c>
      <c r="C5289" s="11">
        <v>29515</v>
      </c>
      <c r="D5289" s="11">
        <v>49525</v>
      </c>
      <c r="E5289" s="11">
        <v>36</v>
      </c>
      <c r="F5289" s="11">
        <v>0</v>
      </c>
      <c r="G5289" s="11">
        <v>0</v>
      </c>
      <c r="H5289" s="11">
        <v>288.65624666999997</v>
      </c>
      <c r="I5289" s="11">
        <v>0</v>
      </c>
      <c r="J5289" s="11">
        <v>24</v>
      </c>
      <c r="K5289" s="11">
        <v>39.605807720000001</v>
      </c>
      <c r="L5289" s="11" t="s">
        <v>20</v>
      </c>
      <c r="M5289" s="11" t="s">
        <v>14</v>
      </c>
      <c r="N5289" s="11">
        <f t="shared" si="574"/>
        <v>0</v>
      </c>
      <c r="O5289" s="11">
        <f t="shared" si="575"/>
        <v>0</v>
      </c>
      <c r="P5289" s="11">
        <f t="shared" si="576"/>
        <v>1</v>
      </c>
      <c r="Q5289" s="11">
        <f t="shared" si="577"/>
        <v>0</v>
      </c>
      <c r="R5289" s="11">
        <f t="shared" si="578"/>
        <v>0</v>
      </c>
      <c r="S5289" s="11">
        <f t="shared" si="579"/>
        <v>0</v>
      </c>
      <c r="T5289" s="9">
        <f t="shared" si="580"/>
        <v>0</v>
      </c>
    </row>
    <row r="5290" spans="1:20" ht="15" customHeight="1" x14ac:dyDescent="0.75">
      <c r="A5290" s="10">
        <v>0</v>
      </c>
      <c r="B5290" s="11">
        <v>29000</v>
      </c>
      <c r="C5290" s="11">
        <v>152065</v>
      </c>
      <c r="D5290" s="11">
        <v>192445</v>
      </c>
      <c r="E5290" s="11">
        <v>2</v>
      </c>
      <c r="F5290" s="11">
        <v>0</v>
      </c>
      <c r="G5290" s="11">
        <v>0</v>
      </c>
      <c r="H5290" s="11">
        <v>166.94856833</v>
      </c>
      <c r="I5290" s="11">
        <v>0</v>
      </c>
      <c r="J5290" s="11">
        <v>16</v>
      </c>
      <c r="K5290" s="11">
        <v>41.563839244999997</v>
      </c>
      <c r="L5290" s="11" t="s">
        <v>13</v>
      </c>
      <c r="M5290" s="11" t="s">
        <v>19</v>
      </c>
      <c r="N5290" s="11">
        <f t="shared" si="574"/>
        <v>1</v>
      </c>
      <c r="O5290" s="11">
        <f t="shared" si="575"/>
        <v>0</v>
      </c>
      <c r="P5290" s="11">
        <f t="shared" si="576"/>
        <v>0</v>
      </c>
      <c r="Q5290" s="11">
        <f t="shared" si="577"/>
        <v>0</v>
      </c>
      <c r="R5290" s="11">
        <f t="shared" si="578"/>
        <v>0</v>
      </c>
      <c r="S5290" s="11">
        <f t="shared" si="579"/>
        <v>0</v>
      </c>
      <c r="T5290" s="9">
        <f t="shared" si="580"/>
        <v>166.94856833</v>
      </c>
    </row>
    <row r="5291" spans="1:20" ht="15" customHeight="1" x14ac:dyDescent="0.75">
      <c r="A5291" s="10">
        <v>0</v>
      </c>
      <c r="B5291" s="11">
        <v>29000</v>
      </c>
      <c r="C5291" s="11">
        <v>32109</v>
      </c>
      <c r="D5291" s="11">
        <v>49912</v>
      </c>
      <c r="E5291" s="11">
        <v>34</v>
      </c>
      <c r="F5291" s="11">
        <v>0</v>
      </c>
      <c r="G5291" s="11">
        <v>0</v>
      </c>
      <c r="H5291" s="11">
        <v>278.56500342999999</v>
      </c>
      <c r="I5291" s="11">
        <v>1</v>
      </c>
      <c r="J5291" s="11">
        <v>23</v>
      </c>
      <c r="K5291" s="11">
        <v>39.796560761999999</v>
      </c>
      <c r="L5291" s="11" t="s">
        <v>20</v>
      </c>
      <c r="M5291" s="11" t="s">
        <v>14</v>
      </c>
      <c r="N5291" s="11">
        <f t="shared" si="574"/>
        <v>0</v>
      </c>
      <c r="O5291" s="11">
        <f t="shared" si="575"/>
        <v>0</v>
      </c>
      <c r="P5291" s="11">
        <f t="shared" si="576"/>
        <v>1</v>
      </c>
      <c r="Q5291" s="11">
        <f t="shared" si="577"/>
        <v>0</v>
      </c>
      <c r="R5291" s="11">
        <f t="shared" si="578"/>
        <v>0</v>
      </c>
      <c r="S5291" s="11">
        <f t="shared" si="579"/>
        <v>0</v>
      </c>
      <c r="T5291" s="9">
        <f t="shared" si="580"/>
        <v>0</v>
      </c>
    </row>
    <row r="5292" spans="1:20" ht="15" customHeight="1" x14ac:dyDescent="0.75">
      <c r="A5292" s="10">
        <v>1</v>
      </c>
      <c r="B5292" s="11">
        <v>29000</v>
      </c>
      <c r="C5292" s="11">
        <v>149900</v>
      </c>
      <c r="D5292" s="11">
        <v>201000</v>
      </c>
      <c r="E5292" s="11">
        <v>5</v>
      </c>
      <c r="F5292" s="11">
        <v>4</v>
      </c>
      <c r="G5292" s="11">
        <v>4</v>
      </c>
      <c r="H5292" s="11">
        <v>131.93333333000001</v>
      </c>
      <c r="I5292" s="11">
        <v>1</v>
      </c>
      <c r="J5292" s="11">
        <v>29</v>
      </c>
      <c r="K5292" s="11"/>
      <c r="L5292" s="11"/>
      <c r="M5292" s="11" t="s">
        <v>19</v>
      </c>
      <c r="N5292" s="11">
        <f t="shared" si="574"/>
        <v>0</v>
      </c>
      <c r="O5292" s="11">
        <f t="shared" si="575"/>
        <v>0</v>
      </c>
      <c r="P5292" s="11">
        <f t="shared" si="576"/>
        <v>0</v>
      </c>
      <c r="Q5292" s="11">
        <f t="shared" si="577"/>
        <v>0</v>
      </c>
      <c r="R5292" s="11">
        <f t="shared" si="578"/>
        <v>0</v>
      </c>
      <c r="S5292" s="11">
        <f t="shared" si="579"/>
        <v>0</v>
      </c>
      <c r="T5292" s="9">
        <f t="shared" si="580"/>
        <v>0</v>
      </c>
    </row>
    <row r="5293" spans="1:20" ht="15" customHeight="1" x14ac:dyDescent="0.75">
      <c r="A5293" s="10">
        <v>1</v>
      </c>
      <c r="B5293" s="11">
        <v>29000</v>
      </c>
      <c r="C5293" s="11">
        <v>79000</v>
      </c>
      <c r="D5293" s="11"/>
      <c r="E5293" s="11">
        <v>8</v>
      </c>
      <c r="F5293" s="11">
        <v>0</v>
      </c>
      <c r="G5293" s="11">
        <v>1</v>
      </c>
      <c r="H5293" s="11">
        <v>189.7</v>
      </c>
      <c r="I5293" s="11">
        <v>1</v>
      </c>
      <c r="J5293" s="11">
        <v>33</v>
      </c>
      <c r="K5293" s="11"/>
      <c r="L5293" s="11" t="s">
        <v>13</v>
      </c>
      <c r="M5293" s="11" t="s">
        <v>18</v>
      </c>
      <c r="N5293" s="11">
        <f t="shared" si="574"/>
        <v>1</v>
      </c>
      <c r="O5293" s="11">
        <f t="shared" si="575"/>
        <v>0</v>
      </c>
      <c r="P5293" s="11">
        <f t="shared" si="576"/>
        <v>0</v>
      </c>
      <c r="Q5293" s="11">
        <f t="shared" si="577"/>
        <v>0</v>
      </c>
      <c r="R5293" s="11">
        <f t="shared" si="578"/>
        <v>0</v>
      </c>
      <c r="S5293" s="11">
        <f t="shared" si="579"/>
        <v>1</v>
      </c>
      <c r="T5293" s="9">
        <f t="shared" si="580"/>
        <v>189.7</v>
      </c>
    </row>
    <row r="5294" spans="1:20" ht="15" customHeight="1" x14ac:dyDescent="0.75">
      <c r="A5294" s="10">
        <v>1</v>
      </c>
      <c r="B5294" s="11">
        <v>29000</v>
      </c>
      <c r="C5294" s="11">
        <v>72478</v>
      </c>
      <c r="D5294" s="11">
        <v>113000</v>
      </c>
      <c r="E5294" s="11">
        <v>1.5</v>
      </c>
      <c r="F5294" s="11">
        <v>0</v>
      </c>
      <c r="G5294" s="11">
        <v>6</v>
      </c>
      <c r="H5294" s="11">
        <v>114.66666667</v>
      </c>
      <c r="I5294" s="11">
        <v>4</v>
      </c>
      <c r="J5294" s="11">
        <v>12</v>
      </c>
      <c r="K5294" s="11"/>
      <c r="L5294" s="11" t="s">
        <v>20</v>
      </c>
      <c r="M5294" s="11" t="s">
        <v>14</v>
      </c>
      <c r="N5294" s="11">
        <f t="shared" si="574"/>
        <v>0</v>
      </c>
      <c r="O5294" s="11">
        <f t="shared" si="575"/>
        <v>0</v>
      </c>
      <c r="P5294" s="11">
        <f t="shared" si="576"/>
        <v>1</v>
      </c>
      <c r="Q5294" s="11">
        <f t="shared" si="577"/>
        <v>0</v>
      </c>
      <c r="R5294" s="11">
        <f t="shared" si="578"/>
        <v>0</v>
      </c>
      <c r="S5294" s="11">
        <f t="shared" si="579"/>
        <v>0</v>
      </c>
      <c r="T5294" s="9">
        <f t="shared" si="580"/>
        <v>0</v>
      </c>
    </row>
    <row r="5295" spans="1:20" ht="15" customHeight="1" x14ac:dyDescent="0.75">
      <c r="A5295" s="10">
        <v>1</v>
      </c>
      <c r="B5295" s="11">
        <v>29000</v>
      </c>
      <c r="C5295" s="11">
        <v>101824</v>
      </c>
      <c r="D5295" s="11"/>
      <c r="E5295" s="11">
        <v>4</v>
      </c>
      <c r="F5295" s="11">
        <v>2</v>
      </c>
      <c r="G5295" s="11">
        <v>4</v>
      </c>
      <c r="H5295" s="11">
        <v>186.7</v>
      </c>
      <c r="I5295" s="11">
        <v>0</v>
      </c>
      <c r="J5295" s="11">
        <v>14</v>
      </c>
      <c r="K5295" s="11"/>
      <c r="L5295" s="11" t="s">
        <v>20</v>
      </c>
      <c r="M5295" s="11" t="s">
        <v>17</v>
      </c>
      <c r="N5295" s="11">
        <f t="shared" si="574"/>
        <v>0</v>
      </c>
      <c r="O5295" s="11">
        <f t="shared" si="575"/>
        <v>1</v>
      </c>
      <c r="P5295" s="11">
        <f t="shared" si="576"/>
        <v>0</v>
      </c>
      <c r="Q5295" s="11">
        <f t="shared" si="577"/>
        <v>0</v>
      </c>
      <c r="R5295" s="11">
        <f t="shared" si="578"/>
        <v>0</v>
      </c>
      <c r="S5295" s="11">
        <f t="shared" si="579"/>
        <v>0</v>
      </c>
      <c r="T5295" s="9">
        <f t="shared" si="580"/>
        <v>0</v>
      </c>
    </row>
    <row r="5296" spans="1:20" ht="15" customHeight="1" x14ac:dyDescent="0.75">
      <c r="A5296" s="10">
        <v>0</v>
      </c>
      <c r="B5296" s="11">
        <v>29200</v>
      </c>
      <c r="C5296" s="11">
        <v>116202</v>
      </c>
      <c r="D5296" s="11">
        <v>160084</v>
      </c>
      <c r="E5296" s="11">
        <v>6</v>
      </c>
      <c r="F5296" s="11">
        <v>0</v>
      </c>
      <c r="G5296" s="11">
        <v>0</v>
      </c>
      <c r="H5296" s="11">
        <v>124.12146165</v>
      </c>
      <c r="I5296" s="11">
        <v>3</v>
      </c>
      <c r="J5296" s="11">
        <v>26</v>
      </c>
      <c r="K5296" s="11">
        <v>32.644529835</v>
      </c>
      <c r="L5296" s="11" t="s">
        <v>20</v>
      </c>
      <c r="M5296" s="11" t="s">
        <v>18</v>
      </c>
      <c r="N5296" s="11">
        <f t="shared" si="574"/>
        <v>0</v>
      </c>
      <c r="O5296" s="11">
        <f t="shared" si="575"/>
        <v>0</v>
      </c>
      <c r="P5296" s="11">
        <f t="shared" si="576"/>
        <v>0</v>
      </c>
      <c r="Q5296" s="11">
        <f t="shared" si="577"/>
        <v>0</v>
      </c>
      <c r="R5296" s="11">
        <f t="shared" si="578"/>
        <v>0</v>
      </c>
      <c r="S5296" s="11">
        <f t="shared" si="579"/>
        <v>1</v>
      </c>
      <c r="T5296" s="9">
        <f t="shared" si="580"/>
        <v>0</v>
      </c>
    </row>
    <row r="5297" spans="1:20" ht="15" customHeight="1" x14ac:dyDescent="0.75">
      <c r="A5297" s="10">
        <v>0</v>
      </c>
      <c r="B5297" s="11">
        <v>29200</v>
      </c>
      <c r="C5297" s="11">
        <v>50105</v>
      </c>
      <c r="D5297" s="11">
        <v>83815</v>
      </c>
      <c r="E5297" s="11">
        <v>21</v>
      </c>
      <c r="F5297" s="11">
        <v>0</v>
      </c>
      <c r="G5297" s="11">
        <v>0</v>
      </c>
      <c r="H5297" s="11">
        <v>188.20102865000001</v>
      </c>
      <c r="I5297" s="11">
        <v>0</v>
      </c>
      <c r="J5297" s="11">
        <v>26</v>
      </c>
      <c r="K5297" s="11">
        <v>35.595750668999997</v>
      </c>
      <c r="L5297" s="11" t="s">
        <v>20</v>
      </c>
      <c r="M5297" s="11" t="s">
        <v>14</v>
      </c>
      <c r="N5297" s="11">
        <f t="shared" si="574"/>
        <v>0</v>
      </c>
      <c r="O5297" s="11">
        <f t="shared" si="575"/>
        <v>0</v>
      </c>
      <c r="P5297" s="11">
        <f t="shared" si="576"/>
        <v>1</v>
      </c>
      <c r="Q5297" s="11">
        <f t="shared" si="577"/>
        <v>0</v>
      </c>
      <c r="R5297" s="11">
        <f t="shared" si="578"/>
        <v>0</v>
      </c>
      <c r="S5297" s="11">
        <f t="shared" si="579"/>
        <v>0</v>
      </c>
      <c r="T5297" s="9">
        <f t="shared" si="580"/>
        <v>0</v>
      </c>
    </row>
    <row r="5298" spans="1:20" ht="15" customHeight="1" x14ac:dyDescent="0.75">
      <c r="A5298" s="10">
        <v>0</v>
      </c>
      <c r="B5298" s="11">
        <v>29200</v>
      </c>
      <c r="C5298" s="11">
        <v>139299</v>
      </c>
      <c r="D5298" s="11">
        <v>180818</v>
      </c>
      <c r="E5298" s="11">
        <v>1</v>
      </c>
      <c r="F5298" s="11">
        <v>0</v>
      </c>
      <c r="G5298" s="11">
        <v>0</v>
      </c>
      <c r="H5298" s="11">
        <v>226.86114488000001</v>
      </c>
      <c r="I5298" s="11">
        <v>1</v>
      </c>
      <c r="J5298" s="11">
        <v>19</v>
      </c>
      <c r="K5298" s="11">
        <v>40.817309246000001</v>
      </c>
      <c r="L5298" s="11" t="s">
        <v>20</v>
      </c>
      <c r="M5298" s="11" t="s">
        <v>18</v>
      </c>
      <c r="N5298" s="11">
        <f t="shared" si="574"/>
        <v>0</v>
      </c>
      <c r="O5298" s="11">
        <f t="shared" si="575"/>
        <v>0</v>
      </c>
      <c r="P5298" s="11">
        <f t="shared" si="576"/>
        <v>0</v>
      </c>
      <c r="Q5298" s="11">
        <f t="shared" si="577"/>
        <v>0</v>
      </c>
      <c r="R5298" s="11">
        <f t="shared" si="578"/>
        <v>0</v>
      </c>
      <c r="S5298" s="11">
        <f t="shared" si="579"/>
        <v>1</v>
      </c>
      <c r="T5298" s="9">
        <f t="shared" si="580"/>
        <v>0</v>
      </c>
    </row>
    <row r="5299" spans="1:20" ht="15" customHeight="1" x14ac:dyDescent="0.75">
      <c r="A5299" s="10">
        <v>0</v>
      </c>
      <c r="B5299" s="11">
        <v>29200</v>
      </c>
      <c r="C5299" s="11">
        <v>99600</v>
      </c>
      <c r="D5299" s="11">
        <v>143000</v>
      </c>
      <c r="E5299" s="11">
        <v>15</v>
      </c>
      <c r="F5299" s="11">
        <v>0</v>
      </c>
      <c r="G5299" s="11">
        <v>0</v>
      </c>
      <c r="H5299" s="11">
        <v>232.33333332999999</v>
      </c>
      <c r="I5299" s="11">
        <v>1</v>
      </c>
      <c r="J5299" s="11">
        <v>40</v>
      </c>
      <c r="K5299" s="11"/>
      <c r="L5299" s="11" t="s">
        <v>20</v>
      </c>
      <c r="M5299" s="11" t="s">
        <v>14</v>
      </c>
      <c r="N5299" s="11">
        <f t="shared" si="574"/>
        <v>0</v>
      </c>
      <c r="O5299" s="11">
        <f t="shared" si="575"/>
        <v>0</v>
      </c>
      <c r="P5299" s="11">
        <f t="shared" si="576"/>
        <v>1</v>
      </c>
      <c r="Q5299" s="11">
        <f t="shared" si="577"/>
        <v>0</v>
      </c>
      <c r="R5299" s="11">
        <f t="shared" si="578"/>
        <v>0</v>
      </c>
      <c r="S5299" s="11">
        <f t="shared" si="579"/>
        <v>0</v>
      </c>
      <c r="T5299" s="9">
        <f t="shared" si="580"/>
        <v>0</v>
      </c>
    </row>
    <row r="5300" spans="1:20" ht="15" customHeight="1" x14ac:dyDescent="0.75">
      <c r="A5300" s="10">
        <v>0</v>
      </c>
      <c r="B5300" s="11">
        <v>29300</v>
      </c>
      <c r="C5300" s="11">
        <v>228059</v>
      </c>
      <c r="D5300" s="11">
        <v>291314</v>
      </c>
      <c r="E5300" s="11">
        <v>16</v>
      </c>
      <c r="F5300" s="11">
        <v>0</v>
      </c>
      <c r="G5300" s="11">
        <v>1</v>
      </c>
      <c r="H5300" s="11">
        <v>259.67720211</v>
      </c>
      <c r="I5300" s="11">
        <v>2</v>
      </c>
      <c r="J5300" s="11">
        <v>26</v>
      </c>
      <c r="K5300" s="11">
        <v>28.173645540999999</v>
      </c>
      <c r="L5300" s="11" t="s">
        <v>20</v>
      </c>
      <c r="M5300" s="11" t="s">
        <v>18</v>
      </c>
      <c r="N5300" s="11">
        <f t="shared" si="574"/>
        <v>0</v>
      </c>
      <c r="O5300" s="11">
        <f t="shared" si="575"/>
        <v>0</v>
      </c>
      <c r="P5300" s="11">
        <f t="shared" si="576"/>
        <v>0</v>
      </c>
      <c r="Q5300" s="11">
        <f t="shared" si="577"/>
        <v>0</v>
      </c>
      <c r="R5300" s="11">
        <f t="shared" si="578"/>
        <v>0</v>
      </c>
      <c r="S5300" s="11">
        <f t="shared" si="579"/>
        <v>1</v>
      </c>
      <c r="T5300" s="9">
        <f t="shared" si="580"/>
        <v>0</v>
      </c>
    </row>
    <row r="5301" spans="1:20" ht="15" customHeight="1" x14ac:dyDescent="0.75">
      <c r="A5301" s="10">
        <v>0</v>
      </c>
      <c r="B5301" s="11">
        <v>29300</v>
      </c>
      <c r="C5301" s="11">
        <v>68024</v>
      </c>
      <c r="D5301" s="11">
        <v>115954</v>
      </c>
      <c r="E5301" s="11">
        <v>6</v>
      </c>
      <c r="F5301" s="11"/>
      <c r="G5301" s="11"/>
      <c r="H5301" s="11">
        <v>109.91502045</v>
      </c>
      <c r="I5301" s="11">
        <v>11</v>
      </c>
      <c r="J5301" s="11">
        <v>21</v>
      </c>
      <c r="K5301" s="11">
        <v>44.369170763</v>
      </c>
      <c r="L5301" s="11" t="s">
        <v>13</v>
      </c>
      <c r="M5301" s="11" t="s">
        <v>14</v>
      </c>
      <c r="N5301" s="11">
        <f t="shared" si="574"/>
        <v>1</v>
      </c>
      <c r="O5301" s="11">
        <f t="shared" si="575"/>
        <v>0</v>
      </c>
      <c r="P5301" s="11">
        <f t="shared" si="576"/>
        <v>1</v>
      </c>
      <c r="Q5301" s="11">
        <f t="shared" si="577"/>
        <v>0</v>
      </c>
      <c r="R5301" s="11">
        <f t="shared" si="578"/>
        <v>0</v>
      </c>
      <c r="S5301" s="11">
        <f t="shared" si="579"/>
        <v>0</v>
      </c>
      <c r="T5301" s="9">
        <f t="shared" si="580"/>
        <v>109.91502045</v>
      </c>
    </row>
    <row r="5302" spans="1:20" ht="15" customHeight="1" x14ac:dyDescent="0.75">
      <c r="A5302" s="10">
        <v>0</v>
      </c>
      <c r="B5302" s="11">
        <v>29400</v>
      </c>
      <c r="C5302" s="11">
        <v>119256</v>
      </c>
      <c r="D5302" s="11">
        <v>160683</v>
      </c>
      <c r="E5302" s="11">
        <v>6</v>
      </c>
      <c r="F5302" s="11">
        <v>0</v>
      </c>
      <c r="G5302" s="11">
        <v>0</v>
      </c>
      <c r="H5302" s="11">
        <v>109.12119697</v>
      </c>
      <c r="I5302" s="11">
        <v>3</v>
      </c>
      <c r="J5302" s="11">
        <v>27</v>
      </c>
      <c r="K5302" s="11">
        <v>33.301762887999999</v>
      </c>
      <c r="L5302" s="11" t="s">
        <v>20</v>
      </c>
      <c r="M5302" s="11" t="s">
        <v>18</v>
      </c>
      <c r="N5302" s="11">
        <f t="shared" si="574"/>
        <v>0</v>
      </c>
      <c r="O5302" s="11">
        <f t="shared" si="575"/>
        <v>0</v>
      </c>
      <c r="P5302" s="11">
        <f t="shared" si="576"/>
        <v>0</v>
      </c>
      <c r="Q5302" s="11">
        <f t="shared" si="577"/>
        <v>0</v>
      </c>
      <c r="R5302" s="11">
        <f t="shared" si="578"/>
        <v>0</v>
      </c>
      <c r="S5302" s="11">
        <f t="shared" si="579"/>
        <v>1</v>
      </c>
      <c r="T5302" s="9">
        <f t="shared" si="580"/>
        <v>0</v>
      </c>
    </row>
    <row r="5303" spans="1:20" ht="15" customHeight="1" x14ac:dyDescent="0.75">
      <c r="A5303" s="10">
        <v>1</v>
      </c>
      <c r="B5303" s="11">
        <v>29400</v>
      </c>
      <c r="C5303" s="11">
        <v>48800</v>
      </c>
      <c r="D5303" s="11">
        <v>86000</v>
      </c>
      <c r="E5303" s="11">
        <v>5</v>
      </c>
      <c r="F5303" s="11">
        <v>1</v>
      </c>
      <c r="G5303" s="11">
        <v>0</v>
      </c>
      <c r="H5303" s="11">
        <v>52.766532730999998</v>
      </c>
      <c r="I5303" s="11">
        <v>2</v>
      </c>
      <c r="J5303" s="11">
        <v>21</v>
      </c>
      <c r="K5303" s="11"/>
      <c r="L5303" s="11" t="s">
        <v>20</v>
      </c>
      <c r="M5303" s="11" t="s">
        <v>14</v>
      </c>
      <c r="N5303" s="11">
        <f t="shared" si="574"/>
        <v>0</v>
      </c>
      <c r="O5303" s="11">
        <f t="shared" si="575"/>
        <v>0</v>
      </c>
      <c r="P5303" s="11">
        <f t="shared" si="576"/>
        <v>1</v>
      </c>
      <c r="Q5303" s="11">
        <f t="shared" si="577"/>
        <v>0</v>
      </c>
      <c r="R5303" s="11">
        <f t="shared" si="578"/>
        <v>0</v>
      </c>
      <c r="S5303" s="11">
        <f t="shared" si="579"/>
        <v>0</v>
      </c>
      <c r="T5303" s="9">
        <f t="shared" si="580"/>
        <v>0</v>
      </c>
    </row>
    <row r="5304" spans="1:20" ht="15" customHeight="1" x14ac:dyDescent="0.75">
      <c r="A5304" s="10">
        <v>0</v>
      </c>
      <c r="B5304" s="11">
        <v>29400</v>
      </c>
      <c r="C5304" s="11">
        <v>39354</v>
      </c>
      <c r="D5304" s="11">
        <v>75553</v>
      </c>
      <c r="E5304" s="11">
        <v>13</v>
      </c>
      <c r="F5304" s="11">
        <v>1</v>
      </c>
      <c r="G5304" s="11">
        <v>0</v>
      </c>
      <c r="H5304" s="11">
        <v>77.342597042999998</v>
      </c>
      <c r="I5304" s="11">
        <v>6</v>
      </c>
      <c r="J5304" s="11">
        <v>15</v>
      </c>
      <c r="K5304" s="11">
        <v>35.110448892999997</v>
      </c>
      <c r="L5304" s="11" t="s">
        <v>20</v>
      </c>
      <c r="M5304" s="11" t="s">
        <v>17</v>
      </c>
      <c r="N5304" s="11">
        <f t="shared" si="574"/>
        <v>0</v>
      </c>
      <c r="O5304" s="11">
        <f t="shared" si="575"/>
        <v>1</v>
      </c>
      <c r="P5304" s="11">
        <f t="shared" si="576"/>
        <v>0</v>
      </c>
      <c r="Q5304" s="11">
        <f t="shared" si="577"/>
        <v>0</v>
      </c>
      <c r="R5304" s="11">
        <f t="shared" si="578"/>
        <v>0</v>
      </c>
      <c r="S5304" s="11">
        <f t="shared" si="579"/>
        <v>0</v>
      </c>
      <c r="T5304" s="9">
        <f t="shared" si="580"/>
        <v>0</v>
      </c>
    </row>
    <row r="5305" spans="1:20" ht="15" customHeight="1" x14ac:dyDescent="0.75">
      <c r="A5305" s="10">
        <v>0</v>
      </c>
      <c r="B5305" s="11">
        <v>29400</v>
      </c>
      <c r="C5305" s="11">
        <v>109457</v>
      </c>
      <c r="D5305" s="11">
        <v>145453</v>
      </c>
      <c r="E5305" s="11">
        <v>15</v>
      </c>
      <c r="F5305" s="11">
        <v>0</v>
      </c>
      <c r="G5305" s="11">
        <v>0</v>
      </c>
      <c r="H5305" s="11">
        <v>222.85871098999999</v>
      </c>
      <c r="I5305" s="11">
        <v>1</v>
      </c>
      <c r="J5305" s="11">
        <v>40</v>
      </c>
      <c r="K5305" s="11">
        <v>40.697418456999998</v>
      </c>
      <c r="L5305" s="11" t="s">
        <v>20</v>
      </c>
      <c r="M5305" s="11" t="s">
        <v>14</v>
      </c>
      <c r="N5305" s="11">
        <f t="shared" si="574"/>
        <v>0</v>
      </c>
      <c r="O5305" s="11">
        <f t="shared" si="575"/>
        <v>0</v>
      </c>
      <c r="P5305" s="11">
        <f t="shared" si="576"/>
        <v>1</v>
      </c>
      <c r="Q5305" s="11">
        <f t="shared" si="577"/>
        <v>0</v>
      </c>
      <c r="R5305" s="11">
        <f t="shared" si="578"/>
        <v>0</v>
      </c>
      <c r="S5305" s="11">
        <f t="shared" si="579"/>
        <v>0</v>
      </c>
      <c r="T5305" s="9">
        <f t="shared" si="580"/>
        <v>0</v>
      </c>
    </row>
    <row r="5306" spans="1:20" ht="15" customHeight="1" x14ac:dyDescent="0.75">
      <c r="A5306" s="10">
        <v>0</v>
      </c>
      <c r="B5306" s="11">
        <v>29500</v>
      </c>
      <c r="C5306" s="11">
        <v>232801</v>
      </c>
      <c r="D5306" s="11">
        <v>289260</v>
      </c>
      <c r="E5306" s="11">
        <v>13</v>
      </c>
      <c r="F5306" s="11">
        <v>0</v>
      </c>
      <c r="G5306" s="11">
        <v>0</v>
      </c>
      <c r="H5306" s="11">
        <v>264.43150764000001</v>
      </c>
      <c r="I5306" s="11">
        <v>2</v>
      </c>
      <c r="J5306" s="11">
        <v>25</v>
      </c>
      <c r="K5306" s="11">
        <v>26.981363085000002</v>
      </c>
      <c r="L5306" s="11" t="s">
        <v>20</v>
      </c>
      <c r="M5306" s="11" t="s">
        <v>18</v>
      </c>
      <c r="N5306" s="11">
        <f t="shared" si="574"/>
        <v>0</v>
      </c>
      <c r="O5306" s="11">
        <f t="shared" si="575"/>
        <v>0</v>
      </c>
      <c r="P5306" s="11">
        <f t="shared" si="576"/>
        <v>0</v>
      </c>
      <c r="Q5306" s="11">
        <f t="shared" si="577"/>
        <v>0</v>
      </c>
      <c r="R5306" s="11">
        <f t="shared" si="578"/>
        <v>0</v>
      </c>
      <c r="S5306" s="11">
        <f t="shared" si="579"/>
        <v>1</v>
      </c>
      <c r="T5306" s="9">
        <f t="shared" si="580"/>
        <v>0</v>
      </c>
    </row>
    <row r="5307" spans="1:20" ht="15" customHeight="1" x14ac:dyDescent="0.75">
      <c r="A5307" s="10">
        <v>0</v>
      </c>
      <c r="B5307" s="11">
        <v>29500</v>
      </c>
      <c r="C5307" s="11">
        <v>50079</v>
      </c>
      <c r="D5307" s="11">
        <v>80222</v>
      </c>
      <c r="E5307" s="11">
        <v>1</v>
      </c>
      <c r="F5307" s="11">
        <v>0</v>
      </c>
      <c r="G5307" s="11">
        <v>0</v>
      </c>
      <c r="H5307" s="11">
        <v>147.99011816999999</v>
      </c>
      <c r="I5307" s="11">
        <v>2</v>
      </c>
      <c r="J5307" s="11">
        <v>19</v>
      </c>
      <c r="K5307" s="11">
        <v>38.139021997</v>
      </c>
      <c r="L5307" s="11" t="s">
        <v>20</v>
      </c>
      <c r="M5307" s="11" t="s">
        <v>15</v>
      </c>
      <c r="N5307" s="11">
        <f t="shared" si="574"/>
        <v>0</v>
      </c>
      <c r="O5307" s="11">
        <f t="shared" si="575"/>
        <v>0</v>
      </c>
      <c r="P5307" s="11">
        <f t="shared" si="576"/>
        <v>0</v>
      </c>
      <c r="Q5307" s="11">
        <f t="shared" si="577"/>
        <v>1</v>
      </c>
      <c r="R5307" s="11">
        <f t="shared" si="578"/>
        <v>0</v>
      </c>
      <c r="S5307" s="11">
        <f t="shared" si="579"/>
        <v>0</v>
      </c>
      <c r="T5307" s="9">
        <f t="shared" si="580"/>
        <v>0</v>
      </c>
    </row>
    <row r="5308" spans="1:20" ht="15" customHeight="1" x14ac:dyDescent="0.75">
      <c r="A5308" s="10">
        <v>0</v>
      </c>
      <c r="B5308" s="11">
        <v>29500</v>
      </c>
      <c r="C5308" s="11">
        <v>48590</v>
      </c>
      <c r="D5308" s="11">
        <v>81354</v>
      </c>
      <c r="E5308" s="11">
        <v>0</v>
      </c>
      <c r="F5308" s="11">
        <v>0</v>
      </c>
      <c r="G5308" s="11">
        <v>0</v>
      </c>
      <c r="H5308" s="11">
        <v>157.02632625999999</v>
      </c>
      <c r="I5308" s="11">
        <v>3</v>
      </c>
      <c r="J5308" s="11">
        <v>18</v>
      </c>
      <c r="K5308" s="11">
        <v>40.170618286</v>
      </c>
      <c r="L5308" s="11" t="s">
        <v>20</v>
      </c>
      <c r="M5308" s="11" t="s">
        <v>15</v>
      </c>
      <c r="N5308" s="11">
        <f t="shared" si="574"/>
        <v>0</v>
      </c>
      <c r="O5308" s="11">
        <f t="shared" si="575"/>
        <v>0</v>
      </c>
      <c r="P5308" s="11">
        <f t="shared" si="576"/>
        <v>0</v>
      </c>
      <c r="Q5308" s="11">
        <f t="shared" si="577"/>
        <v>1</v>
      </c>
      <c r="R5308" s="11">
        <f t="shared" si="578"/>
        <v>0</v>
      </c>
      <c r="S5308" s="11">
        <f t="shared" si="579"/>
        <v>0</v>
      </c>
      <c r="T5308" s="9">
        <f t="shared" si="580"/>
        <v>0</v>
      </c>
    </row>
    <row r="5309" spans="1:20" ht="15" customHeight="1" x14ac:dyDescent="0.75">
      <c r="A5309" s="10">
        <v>1</v>
      </c>
      <c r="B5309" s="11">
        <v>29500</v>
      </c>
      <c r="C5309" s="11">
        <v>118000</v>
      </c>
      <c r="D5309" s="11">
        <v>169900</v>
      </c>
      <c r="E5309" s="11">
        <v>8</v>
      </c>
      <c r="F5309" s="11">
        <v>0</v>
      </c>
      <c r="G5309" s="11">
        <v>0</v>
      </c>
      <c r="H5309" s="11">
        <v>138.96666667</v>
      </c>
      <c r="I5309" s="11">
        <v>1</v>
      </c>
      <c r="J5309" s="11">
        <v>23</v>
      </c>
      <c r="K5309" s="11"/>
      <c r="L5309" s="11" t="s">
        <v>20</v>
      </c>
      <c r="M5309" s="11" t="s">
        <v>17</v>
      </c>
      <c r="N5309" s="11">
        <f t="shared" si="574"/>
        <v>0</v>
      </c>
      <c r="O5309" s="11">
        <f t="shared" si="575"/>
        <v>1</v>
      </c>
      <c r="P5309" s="11">
        <f t="shared" si="576"/>
        <v>0</v>
      </c>
      <c r="Q5309" s="11">
        <f t="shared" si="577"/>
        <v>0</v>
      </c>
      <c r="R5309" s="11">
        <f t="shared" si="578"/>
        <v>0</v>
      </c>
      <c r="S5309" s="11">
        <f t="shared" si="579"/>
        <v>0</v>
      </c>
      <c r="T5309" s="9">
        <f t="shared" si="580"/>
        <v>0</v>
      </c>
    </row>
    <row r="5310" spans="1:20" ht="15" customHeight="1" x14ac:dyDescent="0.75">
      <c r="A5310" s="10">
        <v>0</v>
      </c>
      <c r="B5310" s="11">
        <v>29600</v>
      </c>
      <c r="C5310" s="11">
        <v>233916</v>
      </c>
      <c r="D5310" s="11">
        <v>291490</v>
      </c>
      <c r="E5310" s="11">
        <v>15</v>
      </c>
      <c r="F5310" s="11">
        <v>0</v>
      </c>
      <c r="G5310" s="11">
        <v>1</v>
      </c>
      <c r="H5310" s="11">
        <v>259.73346527000001</v>
      </c>
      <c r="I5310" s="11">
        <v>2</v>
      </c>
      <c r="J5310" s="11">
        <v>25</v>
      </c>
      <c r="K5310" s="11">
        <v>25.105086064000002</v>
      </c>
      <c r="L5310" s="11" t="s">
        <v>20</v>
      </c>
      <c r="M5310" s="11" t="s">
        <v>18</v>
      </c>
      <c r="N5310" s="11">
        <f t="shared" si="574"/>
        <v>0</v>
      </c>
      <c r="O5310" s="11">
        <f t="shared" si="575"/>
        <v>0</v>
      </c>
      <c r="P5310" s="11">
        <f t="shared" si="576"/>
        <v>0</v>
      </c>
      <c r="Q5310" s="11">
        <f t="shared" si="577"/>
        <v>0</v>
      </c>
      <c r="R5310" s="11">
        <f t="shared" si="578"/>
        <v>0</v>
      </c>
      <c r="S5310" s="11">
        <f t="shared" si="579"/>
        <v>1</v>
      </c>
      <c r="T5310" s="9">
        <f t="shared" si="580"/>
        <v>0</v>
      </c>
    </row>
    <row r="5311" spans="1:20" ht="15" customHeight="1" x14ac:dyDescent="0.75">
      <c r="A5311" s="10">
        <v>0</v>
      </c>
      <c r="B5311" s="11">
        <v>29700</v>
      </c>
      <c r="C5311" s="11">
        <v>46268</v>
      </c>
      <c r="D5311" s="11">
        <v>79463</v>
      </c>
      <c r="E5311" s="11">
        <v>0</v>
      </c>
      <c r="F5311" s="11">
        <v>0</v>
      </c>
      <c r="G5311" s="11">
        <v>0</v>
      </c>
      <c r="H5311" s="11">
        <v>161.27602904</v>
      </c>
      <c r="I5311" s="11">
        <v>3</v>
      </c>
      <c r="J5311" s="11">
        <v>19</v>
      </c>
      <c r="K5311" s="11">
        <v>40.261962226999998</v>
      </c>
      <c r="L5311" s="11" t="s">
        <v>20</v>
      </c>
      <c r="M5311" s="11" t="s">
        <v>15</v>
      </c>
      <c r="N5311" s="11">
        <f t="shared" si="574"/>
        <v>0</v>
      </c>
      <c r="O5311" s="11">
        <f t="shared" si="575"/>
        <v>0</v>
      </c>
      <c r="P5311" s="11">
        <f t="shared" si="576"/>
        <v>0</v>
      </c>
      <c r="Q5311" s="11">
        <f t="shared" si="577"/>
        <v>1</v>
      </c>
      <c r="R5311" s="11">
        <f t="shared" si="578"/>
        <v>0</v>
      </c>
      <c r="S5311" s="11">
        <f t="shared" si="579"/>
        <v>0</v>
      </c>
      <c r="T5311" s="9">
        <f t="shared" si="580"/>
        <v>0</v>
      </c>
    </row>
    <row r="5312" spans="1:20" ht="15" customHeight="1" x14ac:dyDescent="0.75">
      <c r="A5312" s="10">
        <v>0</v>
      </c>
      <c r="B5312" s="11">
        <v>29700</v>
      </c>
      <c r="C5312" s="11">
        <v>100657</v>
      </c>
      <c r="D5312" s="11">
        <v>148653</v>
      </c>
      <c r="E5312" s="11">
        <v>14</v>
      </c>
      <c r="F5312" s="11">
        <v>0</v>
      </c>
      <c r="G5312" s="11">
        <v>0</v>
      </c>
      <c r="H5312" s="11">
        <v>221.92531148</v>
      </c>
      <c r="I5312" s="11">
        <v>0</v>
      </c>
      <c r="J5312" s="11">
        <v>40</v>
      </c>
      <c r="K5312" s="11">
        <v>42.302907328000003</v>
      </c>
      <c r="L5312" s="11" t="s">
        <v>20</v>
      </c>
      <c r="M5312" s="11" t="s">
        <v>14</v>
      </c>
      <c r="N5312" s="11">
        <f t="shared" si="574"/>
        <v>0</v>
      </c>
      <c r="O5312" s="11">
        <f t="shared" si="575"/>
        <v>0</v>
      </c>
      <c r="P5312" s="11">
        <f t="shared" si="576"/>
        <v>1</v>
      </c>
      <c r="Q5312" s="11">
        <f t="shared" si="577"/>
        <v>0</v>
      </c>
      <c r="R5312" s="11">
        <f t="shared" si="578"/>
        <v>0</v>
      </c>
      <c r="S5312" s="11">
        <f t="shared" si="579"/>
        <v>0</v>
      </c>
      <c r="T5312" s="9">
        <f t="shared" si="580"/>
        <v>0</v>
      </c>
    </row>
    <row r="5313" spans="1:20" ht="15" customHeight="1" x14ac:dyDescent="0.75">
      <c r="A5313" s="10">
        <v>0</v>
      </c>
      <c r="B5313" s="11">
        <v>29800</v>
      </c>
      <c r="C5313" s="11">
        <v>134560</v>
      </c>
      <c r="D5313" s="11">
        <v>187551</v>
      </c>
      <c r="E5313" s="11">
        <v>1</v>
      </c>
      <c r="F5313" s="11">
        <v>0</v>
      </c>
      <c r="G5313" s="11">
        <v>0</v>
      </c>
      <c r="H5313" s="11">
        <v>225.09229866999999</v>
      </c>
      <c r="I5313" s="11">
        <v>1</v>
      </c>
      <c r="J5313" s="11">
        <v>19</v>
      </c>
      <c r="K5313" s="11">
        <v>39.211937493999997</v>
      </c>
      <c r="L5313" s="11" t="s">
        <v>20</v>
      </c>
      <c r="M5313" s="11" t="s">
        <v>18</v>
      </c>
      <c r="N5313" s="11">
        <f t="shared" si="574"/>
        <v>0</v>
      </c>
      <c r="O5313" s="11">
        <f t="shared" si="575"/>
        <v>0</v>
      </c>
      <c r="P5313" s="11">
        <f t="shared" si="576"/>
        <v>0</v>
      </c>
      <c r="Q5313" s="11">
        <f t="shared" si="577"/>
        <v>0</v>
      </c>
      <c r="R5313" s="11">
        <f t="shared" si="578"/>
        <v>0</v>
      </c>
      <c r="S5313" s="11">
        <f t="shared" si="579"/>
        <v>1</v>
      </c>
      <c r="T5313" s="9">
        <f t="shared" si="580"/>
        <v>0</v>
      </c>
    </row>
    <row r="5314" spans="1:20" ht="15" customHeight="1" x14ac:dyDescent="0.75">
      <c r="A5314" s="10">
        <v>0</v>
      </c>
      <c r="B5314" s="11">
        <v>29800</v>
      </c>
      <c r="C5314" s="11">
        <v>225481</v>
      </c>
      <c r="D5314" s="11">
        <v>290762</v>
      </c>
      <c r="E5314" s="11">
        <v>13</v>
      </c>
      <c r="F5314" s="11">
        <v>0</v>
      </c>
      <c r="G5314" s="11">
        <v>1</v>
      </c>
      <c r="H5314" s="11">
        <v>239.32163058</v>
      </c>
      <c r="I5314" s="11">
        <v>1</v>
      </c>
      <c r="J5314" s="11">
        <v>26</v>
      </c>
      <c r="K5314" s="11">
        <v>24.77798542</v>
      </c>
      <c r="L5314" s="11" t="s">
        <v>20</v>
      </c>
      <c r="M5314" s="11" t="s">
        <v>18</v>
      </c>
      <c r="N5314" s="11">
        <f t="shared" si="574"/>
        <v>0</v>
      </c>
      <c r="O5314" s="11">
        <f t="shared" si="575"/>
        <v>0</v>
      </c>
      <c r="P5314" s="11">
        <f t="shared" si="576"/>
        <v>0</v>
      </c>
      <c r="Q5314" s="11">
        <f t="shared" si="577"/>
        <v>0</v>
      </c>
      <c r="R5314" s="11">
        <f t="shared" si="578"/>
        <v>0</v>
      </c>
      <c r="S5314" s="11">
        <f t="shared" si="579"/>
        <v>1</v>
      </c>
      <c r="T5314" s="9">
        <f t="shared" si="580"/>
        <v>0</v>
      </c>
    </row>
    <row r="5315" spans="1:20" ht="15" customHeight="1" x14ac:dyDescent="0.75">
      <c r="A5315" s="10">
        <v>0</v>
      </c>
      <c r="B5315" s="11">
        <v>29800</v>
      </c>
      <c r="C5315" s="11">
        <v>34000</v>
      </c>
      <c r="D5315" s="11">
        <v>71000</v>
      </c>
      <c r="E5315" s="11">
        <v>10</v>
      </c>
      <c r="F5315" s="11"/>
      <c r="G5315" s="11"/>
      <c r="H5315" s="11">
        <v>115.66666667</v>
      </c>
      <c r="I5315" s="11"/>
      <c r="J5315" s="11">
        <v>24</v>
      </c>
      <c r="K5315" s="11"/>
      <c r="L5315" s="11" t="s">
        <v>20</v>
      </c>
      <c r="M5315" s="11" t="s">
        <v>14</v>
      </c>
      <c r="N5315" s="11">
        <f t="shared" ref="N5315:N5378" si="581">IF(L5315="HomeImp",1,0)</f>
        <v>0</v>
      </c>
      <c r="O5315" s="11">
        <f t="shared" ref="O5315:O5378" si="582">IF(M5315="Mgr",1,0)</f>
        <v>0</v>
      </c>
      <c r="P5315" s="11">
        <f t="shared" ref="P5315:P5378" si="583">IF(M5315="Other",1,0)</f>
        <v>1</v>
      </c>
      <c r="Q5315" s="11">
        <f t="shared" ref="Q5315:Q5378" si="584">IF(M5315="Office",1,0)</f>
        <v>0</v>
      </c>
      <c r="R5315" s="11">
        <f t="shared" ref="R5315:R5378" si="585">IF(M5315="Sales",1,0)</f>
        <v>0</v>
      </c>
      <c r="S5315" s="11">
        <f t="shared" ref="S5315:S5378" si="586">IF(M5315="ProfExe",1,0)</f>
        <v>0</v>
      </c>
      <c r="T5315" s="9">
        <f t="shared" ref="T5315:T5378" si="587">H5315*N5315</f>
        <v>0</v>
      </c>
    </row>
    <row r="5316" spans="1:20" ht="15" customHeight="1" x14ac:dyDescent="0.75">
      <c r="A5316" s="10">
        <v>0</v>
      </c>
      <c r="B5316" s="11">
        <v>29900</v>
      </c>
      <c r="C5316" s="11">
        <v>230499</v>
      </c>
      <c r="D5316" s="11">
        <v>294326</v>
      </c>
      <c r="E5316" s="11">
        <v>15</v>
      </c>
      <c r="F5316" s="11">
        <v>0</v>
      </c>
      <c r="G5316" s="11">
        <v>1</v>
      </c>
      <c r="H5316" s="11">
        <v>250.49100715</v>
      </c>
      <c r="I5316" s="11">
        <v>2</v>
      </c>
      <c r="J5316" s="11">
        <v>26</v>
      </c>
      <c r="K5316" s="11">
        <v>27.920661770999999</v>
      </c>
      <c r="L5316" s="11" t="s">
        <v>20</v>
      </c>
      <c r="M5316" s="11" t="s">
        <v>18</v>
      </c>
      <c r="N5316" s="11">
        <f t="shared" si="581"/>
        <v>0</v>
      </c>
      <c r="O5316" s="11">
        <f t="shared" si="582"/>
        <v>0</v>
      </c>
      <c r="P5316" s="11">
        <f t="shared" si="583"/>
        <v>0</v>
      </c>
      <c r="Q5316" s="11">
        <f t="shared" si="584"/>
        <v>0</v>
      </c>
      <c r="R5316" s="11">
        <f t="shared" si="585"/>
        <v>0</v>
      </c>
      <c r="S5316" s="11">
        <f t="shared" si="586"/>
        <v>1</v>
      </c>
      <c r="T5316" s="9">
        <f t="shared" si="587"/>
        <v>0</v>
      </c>
    </row>
    <row r="5317" spans="1:20" ht="15" customHeight="1" x14ac:dyDescent="0.75">
      <c r="A5317" s="10">
        <v>0</v>
      </c>
      <c r="B5317" s="11">
        <v>29900</v>
      </c>
      <c r="C5317" s="11">
        <v>135955</v>
      </c>
      <c r="D5317" s="11">
        <v>182161</v>
      </c>
      <c r="E5317" s="11">
        <v>0</v>
      </c>
      <c r="F5317" s="11">
        <v>0</v>
      </c>
      <c r="G5317" s="11">
        <v>0</v>
      </c>
      <c r="H5317" s="11">
        <v>235.3710385</v>
      </c>
      <c r="I5317" s="11">
        <v>2</v>
      </c>
      <c r="J5317" s="11">
        <v>18</v>
      </c>
      <c r="K5317" s="11">
        <v>38.699746591999997</v>
      </c>
      <c r="L5317" s="11" t="s">
        <v>20</v>
      </c>
      <c r="M5317" s="11" t="s">
        <v>18</v>
      </c>
      <c r="N5317" s="11">
        <f t="shared" si="581"/>
        <v>0</v>
      </c>
      <c r="O5317" s="11">
        <f t="shared" si="582"/>
        <v>0</v>
      </c>
      <c r="P5317" s="11">
        <f t="shared" si="583"/>
        <v>0</v>
      </c>
      <c r="Q5317" s="11">
        <f t="shared" si="584"/>
        <v>0</v>
      </c>
      <c r="R5317" s="11">
        <f t="shared" si="585"/>
        <v>0</v>
      </c>
      <c r="S5317" s="11">
        <f t="shared" si="586"/>
        <v>1</v>
      </c>
      <c r="T5317" s="9">
        <f t="shared" si="587"/>
        <v>0</v>
      </c>
    </row>
    <row r="5318" spans="1:20" ht="15" customHeight="1" x14ac:dyDescent="0.75">
      <c r="A5318" s="10">
        <v>0</v>
      </c>
      <c r="B5318" s="11">
        <v>29900</v>
      </c>
      <c r="C5318" s="11">
        <v>73506</v>
      </c>
      <c r="D5318" s="11">
        <v>115000</v>
      </c>
      <c r="E5318" s="11">
        <v>11</v>
      </c>
      <c r="F5318" s="11">
        <v>0</v>
      </c>
      <c r="G5318" s="11">
        <v>0</v>
      </c>
      <c r="H5318" s="11">
        <v>77.133333332999996</v>
      </c>
      <c r="I5318" s="11">
        <v>1</v>
      </c>
      <c r="J5318" s="11">
        <v>35</v>
      </c>
      <c r="K5318" s="11"/>
      <c r="L5318" s="11" t="s">
        <v>20</v>
      </c>
      <c r="M5318" s="11" t="s">
        <v>17</v>
      </c>
      <c r="N5318" s="11">
        <f t="shared" si="581"/>
        <v>0</v>
      </c>
      <c r="O5318" s="11">
        <f t="shared" si="582"/>
        <v>1</v>
      </c>
      <c r="P5318" s="11">
        <f t="shared" si="583"/>
        <v>0</v>
      </c>
      <c r="Q5318" s="11">
        <f t="shared" si="584"/>
        <v>0</v>
      </c>
      <c r="R5318" s="11">
        <f t="shared" si="585"/>
        <v>0</v>
      </c>
      <c r="S5318" s="11">
        <f t="shared" si="586"/>
        <v>0</v>
      </c>
      <c r="T5318" s="9">
        <f t="shared" si="587"/>
        <v>0</v>
      </c>
    </row>
    <row r="5319" spans="1:20" ht="15" customHeight="1" x14ac:dyDescent="0.75">
      <c r="A5319" s="10">
        <v>1</v>
      </c>
      <c r="B5319" s="11">
        <v>29900</v>
      </c>
      <c r="C5319" s="11">
        <v>22000</v>
      </c>
      <c r="D5319" s="11"/>
      <c r="E5319" s="11">
        <v>2</v>
      </c>
      <c r="F5319" s="11">
        <v>2</v>
      </c>
      <c r="G5319" s="11">
        <v>0</v>
      </c>
      <c r="H5319" s="11">
        <v>81.133333332999996</v>
      </c>
      <c r="I5319" s="11">
        <v>11</v>
      </c>
      <c r="J5319" s="11">
        <v>10</v>
      </c>
      <c r="K5319" s="11"/>
      <c r="L5319" s="11" t="s">
        <v>20</v>
      </c>
      <c r="M5319" s="11" t="s">
        <v>14</v>
      </c>
      <c r="N5319" s="11">
        <f t="shared" si="581"/>
        <v>0</v>
      </c>
      <c r="O5319" s="11">
        <f t="shared" si="582"/>
        <v>0</v>
      </c>
      <c r="P5319" s="11">
        <f t="shared" si="583"/>
        <v>1</v>
      </c>
      <c r="Q5319" s="11">
        <f t="shared" si="584"/>
        <v>0</v>
      </c>
      <c r="R5319" s="11">
        <f t="shared" si="585"/>
        <v>0</v>
      </c>
      <c r="S5319" s="11">
        <f t="shared" si="586"/>
        <v>0</v>
      </c>
      <c r="T5319" s="9">
        <f t="shared" si="587"/>
        <v>0</v>
      </c>
    </row>
    <row r="5320" spans="1:20" ht="15" customHeight="1" x14ac:dyDescent="0.75">
      <c r="A5320" s="10">
        <v>0</v>
      </c>
      <c r="B5320" s="11">
        <v>29900</v>
      </c>
      <c r="C5320" s="11">
        <v>131756</v>
      </c>
      <c r="D5320" s="11">
        <v>167302</v>
      </c>
      <c r="E5320" s="11">
        <v>0</v>
      </c>
      <c r="F5320" s="11">
        <v>0</v>
      </c>
      <c r="G5320" s="11">
        <v>0</v>
      </c>
      <c r="H5320" s="11">
        <v>237.56224137000001</v>
      </c>
      <c r="I5320" s="11">
        <v>1</v>
      </c>
      <c r="J5320" s="11">
        <v>24</v>
      </c>
      <c r="K5320" s="11">
        <v>35.043100516000003</v>
      </c>
      <c r="L5320" s="11" t="s">
        <v>20</v>
      </c>
      <c r="M5320" s="11" t="s">
        <v>17</v>
      </c>
      <c r="N5320" s="11">
        <f t="shared" si="581"/>
        <v>0</v>
      </c>
      <c r="O5320" s="11">
        <f t="shared" si="582"/>
        <v>1</v>
      </c>
      <c r="P5320" s="11">
        <f t="shared" si="583"/>
        <v>0</v>
      </c>
      <c r="Q5320" s="11">
        <f t="shared" si="584"/>
        <v>0</v>
      </c>
      <c r="R5320" s="11">
        <f t="shared" si="585"/>
        <v>0</v>
      </c>
      <c r="S5320" s="11">
        <f t="shared" si="586"/>
        <v>0</v>
      </c>
      <c r="T5320" s="9">
        <f t="shared" si="587"/>
        <v>0</v>
      </c>
    </row>
    <row r="5321" spans="1:20" ht="15" customHeight="1" x14ac:dyDescent="0.75">
      <c r="A5321" s="10">
        <v>0</v>
      </c>
      <c r="B5321" s="11">
        <v>30000</v>
      </c>
      <c r="C5321" s="11">
        <v>74975</v>
      </c>
      <c r="D5321" s="11">
        <v>118886</v>
      </c>
      <c r="E5321" s="11">
        <v>12</v>
      </c>
      <c r="F5321" s="11">
        <v>0</v>
      </c>
      <c r="G5321" s="11">
        <v>0</v>
      </c>
      <c r="H5321" s="11">
        <v>85.045754904000006</v>
      </c>
      <c r="I5321" s="11">
        <v>0</v>
      </c>
      <c r="J5321" s="11">
        <v>34</v>
      </c>
      <c r="K5321" s="11">
        <v>26.349131931999999</v>
      </c>
      <c r="L5321" s="11" t="s">
        <v>20</v>
      </c>
      <c r="M5321" s="11" t="s">
        <v>17</v>
      </c>
      <c r="N5321" s="11">
        <f t="shared" si="581"/>
        <v>0</v>
      </c>
      <c r="O5321" s="11">
        <f t="shared" si="582"/>
        <v>1</v>
      </c>
      <c r="P5321" s="11">
        <f t="shared" si="583"/>
        <v>0</v>
      </c>
      <c r="Q5321" s="11">
        <f t="shared" si="584"/>
        <v>0</v>
      </c>
      <c r="R5321" s="11">
        <f t="shared" si="585"/>
        <v>0</v>
      </c>
      <c r="S5321" s="11">
        <f t="shared" si="586"/>
        <v>0</v>
      </c>
      <c r="T5321" s="9">
        <f t="shared" si="587"/>
        <v>0</v>
      </c>
    </row>
    <row r="5322" spans="1:20" ht="15" customHeight="1" x14ac:dyDescent="0.75">
      <c r="A5322" s="10">
        <v>0</v>
      </c>
      <c r="B5322" s="11">
        <v>30000</v>
      </c>
      <c r="C5322" s="11">
        <v>77853</v>
      </c>
      <c r="D5322" s="11">
        <v>114746</v>
      </c>
      <c r="E5322" s="11">
        <v>6</v>
      </c>
      <c r="F5322" s="11"/>
      <c r="G5322" s="11"/>
      <c r="H5322" s="11">
        <v>114.58372248000001</v>
      </c>
      <c r="I5322" s="11">
        <v>10</v>
      </c>
      <c r="J5322" s="11">
        <v>21</v>
      </c>
      <c r="K5322" s="11">
        <v>43.29474364</v>
      </c>
      <c r="L5322" s="11" t="s">
        <v>13</v>
      </c>
      <c r="M5322" s="11" t="s">
        <v>14</v>
      </c>
      <c r="N5322" s="11">
        <f t="shared" si="581"/>
        <v>1</v>
      </c>
      <c r="O5322" s="11">
        <f t="shared" si="582"/>
        <v>0</v>
      </c>
      <c r="P5322" s="11">
        <f t="shared" si="583"/>
        <v>1</v>
      </c>
      <c r="Q5322" s="11">
        <f t="shared" si="584"/>
        <v>0</v>
      </c>
      <c r="R5322" s="11">
        <f t="shared" si="585"/>
        <v>0</v>
      </c>
      <c r="S5322" s="11">
        <f t="shared" si="586"/>
        <v>0</v>
      </c>
      <c r="T5322" s="9">
        <f t="shared" si="587"/>
        <v>114.58372248000001</v>
      </c>
    </row>
    <row r="5323" spans="1:20" ht="15" customHeight="1" x14ac:dyDescent="0.75">
      <c r="A5323" s="10">
        <v>0</v>
      </c>
      <c r="B5323" s="11">
        <v>30000</v>
      </c>
      <c r="C5323" s="11">
        <v>79044</v>
      </c>
      <c r="D5323" s="11">
        <v>118685</v>
      </c>
      <c r="E5323" s="11">
        <v>12</v>
      </c>
      <c r="F5323" s="11">
        <v>0</v>
      </c>
      <c r="G5323" s="11">
        <v>0</v>
      </c>
      <c r="H5323" s="11">
        <v>92.118875540999994</v>
      </c>
      <c r="I5323" s="11">
        <v>1</v>
      </c>
      <c r="J5323" s="11">
        <v>34</v>
      </c>
      <c r="K5323" s="11">
        <v>27.224985258</v>
      </c>
      <c r="L5323" s="11" t="s">
        <v>20</v>
      </c>
      <c r="M5323" s="11" t="s">
        <v>17</v>
      </c>
      <c r="N5323" s="11">
        <f t="shared" si="581"/>
        <v>0</v>
      </c>
      <c r="O5323" s="11">
        <f t="shared" si="582"/>
        <v>1</v>
      </c>
      <c r="P5323" s="11">
        <f t="shared" si="583"/>
        <v>0</v>
      </c>
      <c r="Q5323" s="11">
        <f t="shared" si="584"/>
        <v>0</v>
      </c>
      <c r="R5323" s="11">
        <f t="shared" si="585"/>
        <v>0</v>
      </c>
      <c r="S5323" s="11">
        <f t="shared" si="586"/>
        <v>0</v>
      </c>
      <c r="T5323" s="9">
        <f t="shared" si="587"/>
        <v>0</v>
      </c>
    </row>
    <row r="5324" spans="1:20" ht="15" customHeight="1" x14ac:dyDescent="0.75">
      <c r="A5324" s="10">
        <v>0</v>
      </c>
      <c r="B5324" s="11">
        <v>30000</v>
      </c>
      <c r="C5324" s="11">
        <v>12223</v>
      </c>
      <c r="D5324" s="11">
        <v>35875.06</v>
      </c>
      <c r="E5324" s="11">
        <v>28.5</v>
      </c>
      <c r="F5324" s="11">
        <v>0</v>
      </c>
      <c r="G5324" s="11">
        <v>0</v>
      </c>
      <c r="H5324" s="11">
        <v>199.83333332999999</v>
      </c>
      <c r="I5324" s="11">
        <v>0</v>
      </c>
      <c r="J5324" s="11">
        <v>15</v>
      </c>
      <c r="K5324" s="11"/>
      <c r="L5324" s="11" t="s">
        <v>20</v>
      </c>
      <c r="M5324" s="11" t="s">
        <v>14</v>
      </c>
      <c r="N5324" s="11">
        <f t="shared" si="581"/>
        <v>0</v>
      </c>
      <c r="O5324" s="11">
        <f t="shared" si="582"/>
        <v>0</v>
      </c>
      <c r="P5324" s="11">
        <f t="shared" si="583"/>
        <v>1</v>
      </c>
      <c r="Q5324" s="11">
        <f t="shared" si="584"/>
        <v>0</v>
      </c>
      <c r="R5324" s="11">
        <f t="shared" si="585"/>
        <v>0</v>
      </c>
      <c r="S5324" s="11">
        <f t="shared" si="586"/>
        <v>0</v>
      </c>
      <c r="T5324" s="9">
        <f t="shared" si="587"/>
        <v>0</v>
      </c>
    </row>
    <row r="5325" spans="1:20" ht="15" customHeight="1" x14ac:dyDescent="0.75">
      <c r="A5325" s="10">
        <v>0</v>
      </c>
      <c r="B5325" s="11">
        <v>30000</v>
      </c>
      <c r="C5325" s="11">
        <v>187000</v>
      </c>
      <c r="D5325" s="11">
        <v>293000</v>
      </c>
      <c r="E5325" s="11">
        <v>28</v>
      </c>
      <c r="F5325" s="11">
        <v>0</v>
      </c>
      <c r="G5325" s="11">
        <v>0</v>
      </c>
      <c r="H5325" s="11">
        <v>156.63333333</v>
      </c>
      <c r="I5325" s="11">
        <v>0</v>
      </c>
      <c r="J5325" s="11">
        <v>23</v>
      </c>
      <c r="K5325" s="11"/>
      <c r="L5325" s="11" t="s">
        <v>20</v>
      </c>
      <c r="M5325" s="11" t="s">
        <v>14</v>
      </c>
      <c r="N5325" s="11">
        <f t="shared" si="581"/>
        <v>0</v>
      </c>
      <c r="O5325" s="11">
        <f t="shared" si="582"/>
        <v>0</v>
      </c>
      <c r="P5325" s="11">
        <f t="shared" si="583"/>
        <v>1</v>
      </c>
      <c r="Q5325" s="11">
        <f t="shared" si="584"/>
        <v>0</v>
      </c>
      <c r="R5325" s="11">
        <f t="shared" si="585"/>
        <v>0</v>
      </c>
      <c r="S5325" s="11">
        <f t="shared" si="586"/>
        <v>0</v>
      </c>
      <c r="T5325" s="9">
        <f t="shared" si="587"/>
        <v>0</v>
      </c>
    </row>
    <row r="5326" spans="1:20" ht="15" customHeight="1" x14ac:dyDescent="0.75">
      <c r="A5326" s="10">
        <v>0</v>
      </c>
      <c r="B5326" s="11">
        <v>30000</v>
      </c>
      <c r="C5326" s="11">
        <v>32657</v>
      </c>
      <c r="D5326" s="11">
        <v>76000</v>
      </c>
      <c r="E5326" s="11"/>
      <c r="F5326" s="11"/>
      <c r="G5326" s="11"/>
      <c r="H5326" s="11">
        <v>288.33333333000002</v>
      </c>
      <c r="I5326" s="11">
        <v>0</v>
      </c>
      <c r="J5326" s="11">
        <v>16</v>
      </c>
      <c r="K5326" s="11"/>
      <c r="L5326" s="11" t="s">
        <v>20</v>
      </c>
      <c r="M5326" s="11" t="s">
        <v>14</v>
      </c>
      <c r="N5326" s="11">
        <f t="shared" si="581"/>
        <v>0</v>
      </c>
      <c r="O5326" s="11">
        <f t="shared" si="582"/>
        <v>0</v>
      </c>
      <c r="P5326" s="11">
        <f t="shared" si="583"/>
        <v>1</v>
      </c>
      <c r="Q5326" s="11">
        <f t="shared" si="584"/>
        <v>0</v>
      </c>
      <c r="R5326" s="11">
        <f t="shared" si="585"/>
        <v>0</v>
      </c>
      <c r="S5326" s="11">
        <f t="shared" si="586"/>
        <v>0</v>
      </c>
      <c r="T5326" s="9">
        <f t="shared" si="587"/>
        <v>0</v>
      </c>
    </row>
    <row r="5327" spans="1:20" ht="15" customHeight="1" x14ac:dyDescent="0.75">
      <c r="A5327" s="10">
        <v>0</v>
      </c>
      <c r="B5327" s="11">
        <v>30000</v>
      </c>
      <c r="C5327" s="11">
        <v>48000</v>
      </c>
      <c r="D5327" s="11">
        <v>97000</v>
      </c>
      <c r="E5327" s="11">
        <v>3</v>
      </c>
      <c r="F5327" s="11">
        <v>0</v>
      </c>
      <c r="G5327" s="11">
        <v>0</v>
      </c>
      <c r="H5327" s="11">
        <v>173.5</v>
      </c>
      <c r="I5327" s="11">
        <v>2</v>
      </c>
      <c r="J5327" s="11">
        <v>25</v>
      </c>
      <c r="K5327" s="11"/>
      <c r="L5327" s="11" t="s">
        <v>20</v>
      </c>
      <c r="M5327" s="11" t="s">
        <v>15</v>
      </c>
      <c r="N5327" s="11">
        <f t="shared" si="581"/>
        <v>0</v>
      </c>
      <c r="O5327" s="11">
        <f t="shared" si="582"/>
        <v>0</v>
      </c>
      <c r="P5327" s="11">
        <f t="shared" si="583"/>
        <v>0</v>
      </c>
      <c r="Q5327" s="11">
        <f t="shared" si="584"/>
        <v>1</v>
      </c>
      <c r="R5327" s="11">
        <f t="shared" si="585"/>
        <v>0</v>
      </c>
      <c r="S5327" s="11">
        <f t="shared" si="586"/>
        <v>0</v>
      </c>
      <c r="T5327" s="9">
        <f t="shared" si="587"/>
        <v>0</v>
      </c>
    </row>
    <row r="5328" spans="1:20" ht="15" customHeight="1" x14ac:dyDescent="0.75">
      <c r="A5328" s="10">
        <v>0</v>
      </c>
      <c r="B5328" s="11">
        <v>30000</v>
      </c>
      <c r="C5328" s="11">
        <v>224000</v>
      </c>
      <c r="D5328" s="11">
        <v>282000</v>
      </c>
      <c r="E5328" s="11">
        <v>5</v>
      </c>
      <c r="F5328" s="11">
        <v>0</v>
      </c>
      <c r="G5328" s="11">
        <v>1</v>
      </c>
      <c r="H5328" s="11">
        <v>209.36666667</v>
      </c>
      <c r="I5328" s="11">
        <v>0</v>
      </c>
      <c r="J5328" s="11">
        <v>30</v>
      </c>
      <c r="K5328" s="11"/>
      <c r="L5328" s="11" t="s">
        <v>20</v>
      </c>
      <c r="M5328" s="11" t="s">
        <v>18</v>
      </c>
      <c r="N5328" s="11">
        <f t="shared" si="581"/>
        <v>0</v>
      </c>
      <c r="O5328" s="11">
        <f t="shared" si="582"/>
        <v>0</v>
      </c>
      <c r="P5328" s="11">
        <f t="shared" si="583"/>
        <v>0</v>
      </c>
      <c r="Q5328" s="11">
        <f t="shared" si="584"/>
        <v>0</v>
      </c>
      <c r="R5328" s="11">
        <f t="shared" si="585"/>
        <v>0</v>
      </c>
      <c r="S5328" s="11">
        <f t="shared" si="586"/>
        <v>1</v>
      </c>
      <c r="T5328" s="9">
        <f t="shared" si="587"/>
        <v>0</v>
      </c>
    </row>
    <row r="5329" spans="1:20" ht="15" customHeight="1" x14ac:dyDescent="0.75">
      <c r="A5329" s="10">
        <v>0</v>
      </c>
      <c r="B5329" s="11">
        <v>30000</v>
      </c>
      <c r="C5329" s="11">
        <v>8875</v>
      </c>
      <c r="D5329" s="11">
        <v>57000</v>
      </c>
      <c r="E5329" s="11">
        <v>0</v>
      </c>
      <c r="F5329" s="11">
        <v>0</v>
      </c>
      <c r="G5329" s="11">
        <v>0</v>
      </c>
      <c r="H5329" s="11">
        <v>100.46666667</v>
      </c>
      <c r="I5329" s="11">
        <v>1</v>
      </c>
      <c r="J5329" s="11">
        <v>6</v>
      </c>
      <c r="K5329" s="11"/>
      <c r="L5329" s="11" t="s">
        <v>20</v>
      </c>
      <c r="M5329" s="11" t="s">
        <v>14</v>
      </c>
      <c r="N5329" s="11">
        <f t="shared" si="581"/>
        <v>0</v>
      </c>
      <c r="O5329" s="11">
        <f t="shared" si="582"/>
        <v>0</v>
      </c>
      <c r="P5329" s="11">
        <f t="shared" si="583"/>
        <v>1</v>
      </c>
      <c r="Q5329" s="11">
        <f t="shared" si="584"/>
        <v>0</v>
      </c>
      <c r="R5329" s="11">
        <f t="shared" si="585"/>
        <v>0</v>
      </c>
      <c r="S5329" s="11">
        <f t="shared" si="586"/>
        <v>0</v>
      </c>
      <c r="T5329" s="9">
        <f t="shared" si="587"/>
        <v>0</v>
      </c>
    </row>
    <row r="5330" spans="1:20" ht="15" customHeight="1" x14ac:dyDescent="0.75">
      <c r="A5330" s="10">
        <v>1</v>
      </c>
      <c r="B5330" s="11">
        <v>30000</v>
      </c>
      <c r="C5330" s="11"/>
      <c r="D5330" s="11">
        <v>50000</v>
      </c>
      <c r="E5330" s="11">
        <v>4</v>
      </c>
      <c r="F5330" s="11">
        <v>0</v>
      </c>
      <c r="G5330" s="11">
        <v>1</v>
      </c>
      <c r="H5330" s="11">
        <v>118.66666667</v>
      </c>
      <c r="I5330" s="11">
        <v>1</v>
      </c>
      <c r="J5330" s="11">
        <v>15</v>
      </c>
      <c r="K5330" s="11"/>
      <c r="L5330" s="11" t="s">
        <v>13</v>
      </c>
      <c r="M5330" s="11" t="s">
        <v>15</v>
      </c>
      <c r="N5330" s="11">
        <f t="shared" si="581"/>
        <v>1</v>
      </c>
      <c r="O5330" s="11">
        <f t="shared" si="582"/>
        <v>0</v>
      </c>
      <c r="P5330" s="11">
        <f t="shared" si="583"/>
        <v>0</v>
      </c>
      <c r="Q5330" s="11">
        <f t="shared" si="584"/>
        <v>1</v>
      </c>
      <c r="R5330" s="11">
        <f t="shared" si="585"/>
        <v>0</v>
      </c>
      <c r="S5330" s="11">
        <f t="shared" si="586"/>
        <v>0</v>
      </c>
      <c r="T5330" s="9">
        <f t="shared" si="587"/>
        <v>118.66666667</v>
      </c>
    </row>
    <row r="5331" spans="1:20" ht="15" customHeight="1" x14ac:dyDescent="0.75">
      <c r="A5331" s="10">
        <v>1</v>
      </c>
      <c r="B5331" s="11">
        <v>30000</v>
      </c>
      <c r="C5331" s="11">
        <v>17696</v>
      </c>
      <c r="D5331" s="11">
        <v>53100</v>
      </c>
      <c r="E5331" s="11">
        <v>20</v>
      </c>
      <c r="F5331" s="11">
        <v>4</v>
      </c>
      <c r="G5331" s="11">
        <v>5</v>
      </c>
      <c r="H5331" s="11">
        <v>147.86666667</v>
      </c>
      <c r="I5331" s="11">
        <v>0</v>
      </c>
      <c r="J5331" s="11">
        <v>28</v>
      </c>
      <c r="K5331" s="11"/>
      <c r="L5331" s="11" t="s">
        <v>20</v>
      </c>
      <c r="M5331" s="11" t="s">
        <v>17</v>
      </c>
      <c r="N5331" s="11">
        <f t="shared" si="581"/>
        <v>0</v>
      </c>
      <c r="O5331" s="11">
        <f t="shared" si="582"/>
        <v>1</v>
      </c>
      <c r="P5331" s="11">
        <f t="shared" si="583"/>
        <v>0</v>
      </c>
      <c r="Q5331" s="11">
        <f t="shared" si="584"/>
        <v>0</v>
      </c>
      <c r="R5331" s="11">
        <f t="shared" si="585"/>
        <v>0</v>
      </c>
      <c r="S5331" s="11">
        <f t="shared" si="586"/>
        <v>0</v>
      </c>
      <c r="T5331" s="9">
        <f t="shared" si="587"/>
        <v>0</v>
      </c>
    </row>
    <row r="5332" spans="1:20" ht="15" customHeight="1" x14ac:dyDescent="0.75">
      <c r="A5332" s="10">
        <v>1</v>
      </c>
      <c r="B5332" s="11">
        <v>30000</v>
      </c>
      <c r="C5332" s="11">
        <v>176000</v>
      </c>
      <c r="D5332" s="11">
        <v>240000</v>
      </c>
      <c r="E5332" s="11">
        <v>1</v>
      </c>
      <c r="F5332" s="11">
        <v>1</v>
      </c>
      <c r="G5332" s="11">
        <v>0</v>
      </c>
      <c r="H5332" s="11">
        <v>198.86666667</v>
      </c>
      <c r="I5332" s="11">
        <v>2</v>
      </c>
      <c r="J5332" s="11">
        <v>13</v>
      </c>
      <c r="K5332" s="11"/>
      <c r="L5332" s="11" t="s">
        <v>20</v>
      </c>
      <c r="M5332" s="11" t="s">
        <v>18</v>
      </c>
      <c r="N5332" s="11">
        <f t="shared" si="581"/>
        <v>0</v>
      </c>
      <c r="O5332" s="11">
        <f t="shared" si="582"/>
        <v>0</v>
      </c>
      <c r="P5332" s="11">
        <f t="shared" si="583"/>
        <v>0</v>
      </c>
      <c r="Q5332" s="11">
        <f t="shared" si="584"/>
        <v>0</v>
      </c>
      <c r="R5332" s="11">
        <f t="shared" si="585"/>
        <v>0</v>
      </c>
      <c r="S5332" s="11">
        <f t="shared" si="586"/>
        <v>1</v>
      </c>
      <c r="T5332" s="9">
        <f t="shared" si="587"/>
        <v>0</v>
      </c>
    </row>
    <row r="5333" spans="1:20" ht="15" customHeight="1" x14ac:dyDescent="0.75">
      <c r="A5333" s="10">
        <v>1</v>
      </c>
      <c r="B5333" s="11">
        <v>30000</v>
      </c>
      <c r="C5333" s="11"/>
      <c r="D5333" s="11">
        <v>46200</v>
      </c>
      <c r="E5333" s="11">
        <v>0</v>
      </c>
      <c r="F5333" s="11">
        <v>1</v>
      </c>
      <c r="G5333" s="11">
        <v>3</v>
      </c>
      <c r="H5333" s="11">
        <v>200.93333333000001</v>
      </c>
      <c r="I5333" s="11">
        <v>10</v>
      </c>
      <c r="J5333" s="11">
        <v>15</v>
      </c>
      <c r="K5333" s="11"/>
      <c r="L5333" s="11"/>
      <c r="M5333" s="11"/>
      <c r="N5333" s="11">
        <f t="shared" si="581"/>
        <v>0</v>
      </c>
      <c r="O5333" s="11">
        <f t="shared" si="582"/>
        <v>0</v>
      </c>
      <c r="P5333" s="11">
        <f t="shared" si="583"/>
        <v>0</v>
      </c>
      <c r="Q5333" s="11">
        <f t="shared" si="584"/>
        <v>0</v>
      </c>
      <c r="R5333" s="11">
        <f t="shared" si="585"/>
        <v>0</v>
      </c>
      <c r="S5333" s="11">
        <f t="shared" si="586"/>
        <v>0</v>
      </c>
      <c r="T5333" s="9">
        <f t="shared" si="587"/>
        <v>0</v>
      </c>
    </row>
    <row r="5334" spans="1:20" ht="15" customHeight="1" x14ac:dyDescent="0.75">
      <c r="A5334" s="10">
        <v>0</v>
      </c>
      <c r="B5334" s="11">
        <v>30000</v>
      </c>
      <c r="C5334" s="11">
        <v>109583</v>
      </c>
      <c r="D5334" s="11">
        <v>153132</v>
      </c>
      <c r="E5334" s="11">
        <v>10</v>
      </c>
      <c r="F5334" s="11">
        <v>0</v>
      </c>
      <c r="G5334" s="11">
        <v>0</v>
      </c>
      <c r="H5334" s="11">
        <v>162.38400720000001</v>
      </c>
      <c r="I5334" s="11">
        <v>1</v>
      </c>
      <c r="J5334" s="11">
        <v>16</v>
      </c>
      <c r="K5334" s="11">
        <v>33.760305236000001</v>
      </c>
      <c r="L5334" s="11" t="s">
        <v>20</v>
      </c>
      <c r="M5334" s="11" t="s">
        <v>18</v>
      </c>
      <c r="N5334" s="11">
        <f t="shared" si="581"/>
        <v>0</v>
      </c>
      <c r="O5334" s="11">
        <f t="shared" si="582"/>
        <v>0</v>
      </c>
      <c r="P5334" s="11">
        <f t="shared" si="583"/>
        <v>0</v>
      </c>
      <c r="Q5334" s="11">
        <f t="shared" si="584"/>
        <v>0</v>
      </c>
      <c r="R5334" s="11">
        <f t="shared" si="585"/>
        <v>0</v>
      </c>
      <c r="S5334" s="11">
        <f t="shared" si="586"/>
        <v>1</v>
      </c>
      <c r="T5334" s="9">
        <f t="shared" si="587"/>
        <v>0</v>
      </c>
    </row>
    <row r="5335" spans="1:20" ht="15" customHeight="1" x14ac:dyDescent="0.75">
      <c r="A5335" s="10">
        <v>0</v>
      </c>
      <c r="B5335" s="11">
        <v>30000</v>
      </c>
      <c r="C5335" s="11">
        <v>15214</v>
      </c>
      <c r="D5335" s="11">
        <v>38094</v>
      </c>
      <c r="E5335" s="11">
        <v>26</v>
      </c>
      <c r="F5335" s="11">
        <v>0</v>
      </c>
      <c r="G5335" s="11">
        <v>0</v>
      </c>
      <c r="H5335" s="11">
        <v>199.46979091</v>
      </c>
      <c r="I5335" s="11">
        <v>0</v>
      </c>
      <c r="J5335" s="11">
        <v>15</v>
      </c>
      <c r="K5335" s="11">
        <v>39.549873804000001</v>
      </c>
      <c r="L5335" s="11" t="s">
        <v>20</v>
      </c>
      <c r="M5335" s="11" t="s">
        <v>14</v>
      </c>
      <c r="N5335" s="11">
        <f t="shared" si="581"/>
        <v>0</v>
      </c>
      <c r="O5335" s="11">
        <f t="shared" si="582"/>
        <v>0</v>
      </c>
      <c r="P5335" s="11">
        <f t="shared" si="583"/>
        <v>1</v>
      </c>
      <c r="Q5335" s="11">
        <f t="shared" si="584"/>
        <v>0</v>
      </c>
      <c r="R5335" s="11">
        <f t="shared" si="585"/>
        <v>0</v>
      </c>
      <c r="S5335" s="11">
        <f t="shared" si="586"/>
        <v>0</v>
      </c>
      <c r="T5335" s="9">
        <f t="shared" si="587"/>
        <v>0</v>
      </c>
    </row>
    <row r="5336" spans="1:20" ht="15" customHeight="1" x14ac:dyDescent="0.75">
      <c r="A5336" s="10">
        <v>0</v>
      </c>
      <c r="B5336" s="11">
        <v>30000</v>
      </c>
      <c r="C5336" s="11">
        <v>20000</v>
      </c>
      <c r="D5336" s="11">
        <v>38000</v>
      </c>
      <c r="E5336" s="11">
        <v>0.9</v>
      </c>
      <c r="F5336" s="11">
        <v>0</v>
      </c>
      <c r="G5336" s="11">
        <v>0</v>
      </c>
      <c r="H5336" s="11">
        <v>59.833333332999999</v>
      </c>
      <c r="I5336" s="11">
        <v>0</v>
      </c>
      <c r="J5336" s="11">
        <v>7</v>
      </c>
      <c r="K5336" s="11"/>
      <c r="L5336" s="11" t="s">
        <v>20</v>
      </c>
      <c r="M5336" s="11" t="s">
        <v>14</v>
      </c>
      <c r="N5336" s="11">
        <f t="shared" si="581"/>
        <v>0</v>
      </c>
      <c r="O5336" s="11">
        <f t="shared" si="582"/>
        <v>0</v>
      </c>
      <c r="P5336" s="11">
        <f t="shared" si="583"/>
        <v>1</v>
      </c>
      <c r="Q5336" s="11">
        <f t="shared" si="584"/>
        <v>0</v>
      </c>
      <c r="R5336" s="11">
        <f t="shared" si="585"/>
        <v>0</v>
      </c>
      <c r="S5336" s="11">
        <f t="shared" si="586"/>
        <v>0</v>
      </c>
      <c r="T5336" s="9">
        <f t="shared" si="587"/>
        <v>0</v>
      </c>
    </row>
    <row r="5337" spans="1:20" ht="15" customHeight="1" x14ac:dyDescent="0.75">
      <c r="A5337" s="10">
        <v>0</v>
      </c>
      <c r="B5337" s="11">
        <v>30100</v>
      </c>
      <c r="C5337" s="11">
        <v>24350</v>
      </c>
      <c r="D5337" s="11">
        <v>40356</v>
      </c>
      <c r="E5337" s="11">
        <v>0</v>
      </c>
      <c r="F5337" s="11">
        <v>0</v>
      </c>
      <c r="G5337" s="11">
        <v>0</v>
      </c>
      <c r="H5337" s="11">
        <v>81.840250201000003</v>
      </c>
      <c r="I5337" s="11">
        <v>0</v>
      </c>
      <c r="J5337" s="11">
        <v>6</v>
      </c>
      <c r="K5337" s="11">
        <v>13.409995648000001</v>
      </c>
      <c r="L5337" s="11" t="s">
        <v>20</v>
      </c>
      <c r="M5337" s="11" t="s">
        <v>14</v>
      </c>
      <c r="N5337" s="11">
        <f t="shared" si="581"/>
        <v>0</v>
      </c>
      <c r="O5337" s="11">
        <f t="shared" si="582"/>
        <v>0</v>
      </c>
      <c r="P5337" s="11">
        <f t="shared" si="583"/>
        <v>1</v>
      </c>
      <c r="Q5337" s="11">
        <f t="shared" si="584"/>
        <v>0</v>
      </c>
      <c r="R5337" s="11">
        <f t="shared" si="585"/>
        <v>0</v>
      </c>
      <c r="S5337" s="11">
        <f t="shared" si="586"/>
        <v>0</v>
      </c>
      <c r="T5337" s="9">
        <f t="shared" si="587"/>
        <v>0</v>
      </c>
    </row>
    <row r="5338" spans="1:20" ht="15" customHeight="1" x14ac:dyDescent="0.75">
      <c r="A5338" s="10">
        <v>1</v>
      </c>
      <c r="B5338" s="11">
        <v>30100</v>
      </c>
      <c r="C5338" s="11">
        <v>92249</v>
      </c>
      <c r="D5338" s="11"/>
      <c r="E5338" s="11">
        <v>2</v>
      </c>
      <c r="F5338" s="11">
        <v>1</v>
      </c>
      <c r="G5338" s="11">
        <v>0</v>
      </c>
      <c r="H5338" s="11">
        <v>180.68015363999999</v>
      </c>
      <c r="I5338" s="11">
        <v>0</v>
      </c>
      <c r="J5338" s="11">
        <v>21</v>
      </c>
      <c r="K5338" s="11">
        <v>31.089120287</v>
      </c>
      <c r="L5338" s="11" t="s">
        <v>13</v>
      </c>
      <c r="M5338" s="11" t="s">
        <v>15</v>
      </c>
      <c r="N5338" s="11">
        <f t="shared" si="581"/>
        <v>1</v>
      </c>
      <c r="O5338" s="11">
        <f t="shared" si="582"/>
        <v>0</v>
      </c>
      <c r="P5338" s="11">
        <f t="shared" si="583"/>
        <v>0</v>
      </c>
      <c r="Q5338" s="11">
        <f t="shared" si="584"/>
        <v>1</v>
      </c>
      <c r="R5338" s="11">
        <f t="shared" si="585"/>
        <v>0</v>
      </c>
      <c r="S5338" s="11">
        <f t="shared" si="586"/>
        <v>0</v>
      </c>
      <c r="T5338" s="9">
        <f t="shared" si="587"/>
        <v>180.68015363999999</v>
      </c>
    </row>
    <row r="5339" spans="1:20" ht="15" customHeight="1" x14ac:dyDescent="0.75">
      <c r="A5339" s="10">
        <v>0</v>
      </c>
      <c r="B5339" s="11">
        <v>30100</v>
      </c>
      <c r="C5339" s="11">
        <v>138322</v>
      </c>
      <c r="D5339" s="11">
        <v>186139</v>
      </c>
      <c r="E5339" s="11">
        <v>2</v>
      </c>
      <c r="F5339" s="11">
        <v>0</v>
      </c>
      <c r="G5339" s="11">
        <v>0</v>
      </c>
      <c r="H5339" s="11">
        <v>215.75086797</v>
      </c>
      <c r="I5339" s="11">
        <v>2</v>
      </c>
      <c r="J5339" s="11">
        <v>19</v>
      </c>
      <c r="K5339" s="11">
        <v>39.189141603000003</v>
      </c>
      <c r="L5339" s="11" t="s">
        <v>20</v>
      </c>
      <c r="M5339" s="11" t="s">
        <v>18</v>
      </c>
      <c r="N5339" s="11">
        <f t="shared" si="581"/>
        <v>0</v>
      </c>
      <c r="O5339" s="11">
        <f t="shared" si="582"/>
        <v>0</v>
      </c>
      <c r="P5339" s="11">
        <f t="shared" si="583"/>
        <v>0</v>
      </c>
      <c r="Q5339" s="11">
        <f t="shared" si="584"/>
        <v>0</v>
      </c>
      <c r="R5339" s="11">
        <f t="shared" si="585"/>
        <v>0</v>
      </c>
      <c r="S5339" s="11">
        <f t="shared" si="586"/>
        <v>1</v>
      </c>
      <c r="T5339" s="9">
        <f t="shared" si="587"/>
        <v>0</v>
      </c>
    </row>
    <row r="5340" spans="1:20" ht="15" customHeight="1" x14ac:dyDescent="0.75">
      <c r="A5340" s="10">
        <v>0</v>
      </c>
      <c r="B5340" s="11">
        <v>30100</v>
      </c>
      <c r="C5340" s="11">
        <v>228006</v>
      </c>
      <c r="D5340" s="11">
        <v>285921</v>
      </c>
      <c r="E5340" s="11">
        <v>15</v>
      </c>
      <c r="F5340" s="11">
        <v>0</v>
      </c>
      <c r="G5340" s="11">
        <v>0</v>
      </c>
      <c r="H5340" s="11">
        <v>250.53988412000001</v>
      </c>
      <c r="I5340" s="11">
        <v>2</v>
      </c>
      <c r="J5340" s="11">
        <v>25</v>
      </c>
      <c r="K5340" s="11">
        <v>27.813291406000001</v>
      </c>
      <c r="L5340" s="11" t="s">
        <v>20</v>
      </c>
      <c r="M5340" s="11" t="s">
        <v>18</v>
      </c>
      <c r="N5340" s="11">
        <f t="shared" si="581"/>
        <v>0</v>
      </c>
      <c r="O5340" s="11">
        <f t="shared" si="582"/>
        <v>0</v>
      </c>
      <c r="P5340" s="11">
        <f t="shared" si="583"/>
        <v>0</v>
      </c>
      <c r="Q5340" s="11">
        <f t="shared" si="584"/>
        <v>0</v>
      </c>
      <c r="R5340" s="11">
        <f t="shared" si="585"/>
        <v>0</v>
      </c>
      <c r="S5340" s="11">
        <f t="shared" si="586"/>
        <v>1</v>
      </c>
      <c r="T5340" s="9">
        <f t="shared" si="587"/>
        <v>0</v>
      </c>
    </row>
    <row r="5341" spans="1:20" ht="15" customHeight="1" x14ac:dyDescent="0.75">
      <c r="A5341" s="10">
        <v>0</v>
      </c>
      <c r="B5341" s="11">
        <v>30100</v>
      </c>
      <c r="C5341" s="11">
        <v>78124</v>
      </c>
      <c r="D5341" s="11">
        <v>116280</v>
      </c>
      <c r="E5341" s="11">
        <v>10</v>
      </c>
      <c r="F5341" s="11">
        <v>0</v>
      </c>
      <c r="G5341" s="11">
        <v>0</v>
      </c>
      <c r="H5341" s="11">
        <v>73.753383521999993</v>
      </c>
      <c r="I5341" s="11">
        <v>1</v>
      </c>
      <c r="J5341" s="11">
        <v>35</v>
      </c>
      <c r="K5341" s="11">
        <v>26.406331957999999</v>
      </c>
      <c r="L5341" s="11" t="s">
        <v>20</v>
      </c>
      <c r="M5341" s="11" t="s">
        <v>17</v>
      </c>
      <c r="N5341" s="11">
        <f t="shared" si="581"/>
        <v>0</v>
      </c>
      <c r="O5341" s="11">
        <f t="shared" si="582"/>
        <v>1</v>
      </c>
      <c r="P5341" s="11">
        <f t="shared" si="583"/>
        <v>0</v>
      </c>
      <c r="Q5341" s="11">
        <f t="shared" si="584"/>
        <v>0</v>
      </c>
      <c r="R5341" s="11">
        <f t="shared" si="585"/>
        <v>0</v>
      </c>
      <c r="S5341" s="11">
        <f t="shared" si="586"/>
        <v>0</v>
      </c>
      <c r="T5341" s="9">
        <f t="shared" si="587"/>
        <v>0</v>
      </c>
    </row>
    <row r="5342" spans="1:20" ht="15" customHeight="1" x14ac:dyDescent="0.75">
      <c r="A5342" s="10">
        <v>0</v>
      </c>
      <c r="B5342" s="11">
        <v>30100</v>
      </c>
      <c r="C5342" s="11">
        <v>42747</v>
      </c>
      <c r="D5342" s="11">
        <v>71360</v>
      </c>
      <c r="E5342" s="11">
        <v>10</v>
      </c>
      <c r="F5342" s="11"/>
      <c r="G5342" s="11"/>
      <c r="H5342" s="11">
        <v>89.516265457000003</v>
      </c>
      <c r="I5342" s="11"/>
      <c r="J5342" s="11">
        <v>24</v>
      </c>
      <c r="K5342" s="11">
        <v>34.036663762000003</v>
      </c>
      <c r="L5342" s="11" t="s">
        <v>20</v>
      </c>
      <c r="M5342" s="11" t="s">
        <v>14</v>
      </c>
      <c r="N5342" s="11">
        <f t="shared" si="581"/>
        <v>0</v>
      </c>
      <c r="O5342" s="11">
        <f t="shared" si="582"/>
        <v>0</v>
      </c>
      <c r="P5342" s="11">
        <f t="shared" si="583"/>
        <v>1</v>
      </c>
      <c r="Q5342" s="11">
        <f t="shared" si="584"/>
        <v>0</v>
      </c>
      <c r="R5342" s="11">
        <f t="shared" si="585"/>
        <v>0</v>
      </c>
      <c r="S5342" s="11">
        <f t="shared" si="586"/>
        <v>0</v>
      </c>
      <c r="T5342" s="9">
        <f t="shared" si="587"/>
        <v>0</v>
      </c>
    </row>
    <row r="5343" spans="1:20" ht="15" customHeight="1" x14ac:dyDescent="0.75">
      <c r="A5343" s="10">
        <v>1</v>
      </c>
      <c r="B5343" s="11">
        <v>30200</v>
      </c>
      <c r="C5343" s="11">
        <v>36000</v>
      </c>
      <c r="D5343" s="11">
        <v>73500</v>
      </c>
      <c r="E5343" s="11">
        <v>14</v>
      </c>
      <c r="F5343" s="11">
        <v>0</v>
      </c>
      <c r="G5343" s="11">
        <v>1</v>
      </c>
      <c r="H5343" s="11">
        <v>202.96666667</v>
      </c>
      <c r="I5343" s="11">
        <v>0</v>
      </c>
      <c r="J5343" s="11">
        <v>33</v>
      </c>
      <c r="K5343" s="11"/>
      <c r="L5343" s="11" t="s">
        <v>20</v>
      </c>
      <c r="M5343" s="11" t="s">
        <v>15</v>
      </c>
      <c r="N5343" s="11">
        <f t="shared" si="581"/>
        <v>0</v>
      </c>
      <c r="O5343" s="11">
        <f t="shared" si="582"/>
        <v>0</v>
      </c>
      <c r="P5343" s="11">
        <f t="shared" si="583"/>
        <v>0</v>
      </c>
      <c r="Q5343" s="11">
        <f t="shared" si="584"/>
        <v>1</v>
      </c>
      <c r="R5343" s="11">
        <f t="shared" si="585"/>
        <v>0</v>
      </c>
      <c r="S5343" s="11">
        <f t="shared" si="586"/>
        <v>0</v>
      </c>
      <c r="T5343" s="9">
        <f t="shared" si="587"/>
        <v>0</v>
      </c>
    </row>
    <row r="5344" spans="1:20" ht="15" customHeight="1" x14ac:dyDescent="0.75">
      <c r="A5344" s="10">
        <v>1</v>
      </c>
      <c r="B5344" s="11">
        <v>30200</v>
      </c>
      <c r="C5344" s="11">
        <v>80951</v>
      </c>
      <c r="D5344" s="11">
        <v>116160</v>
      </c>
      <c r="E5344" s="11">
        <v>19</v>
      </c>
      <c r="F5344" s="11">
        <v>4</v>
      </c>
      <c r="G5344" s="11">
        <v>0</v>
      </c>
      <c r="H5344" s="11">
        <v>130.36036182000001</v>
      </c>
      <c r="I5344" s="11">
        <v>0</v>
      </c>
      <c r="J5344" s="11">
        <v>58</v>
      </c>
      <c r="K5344" s="11">
        <v>50.352998788000001</v>
      </c>
      <c r="L5344" s="11" t="s">
        <v>20</v>
      </c>
      <c r="M5344" s="11" t="s">
        <v>18</v>
      </c>
      <c r="N5344" s="11">
        <f t="shared" si="581"/>
        <v>0</v>
      </c>
      <c r="O5344" s="11">
        <f t="shared" si="582"/>
        <v>0</v>
      </c>
      <c r="P5344" s="11">
        <f t="shared" si="583"/>
        <v>0</v>
      </c>
      <c r="Q5344" s="11">
        <f t="shared" si="584"/>
        <v>0</v>
      </c>
      <c r="R5344" s="11">
        <f t="shared" si="585"/>
        <v>0</v>
      </c>
      <c r="S5344" s="11">
        <f t="shared" si="586"/>
        <v>1</v>
      </c>
      <c r="T5344" s="9">
        <f t="shared" si="587"/>
        <v>0</v>
      </c>
    </row>
    <row r="5345" spans="1:20" ht="15" customHeight="1" x14ac:dyDescent="0.75">
      <c r="A5345" s="10">
        <v>0</v>
      </c>
      <c r="B5345" s="11">
        <v>30200</v>
      </c>
      <c r="C5345" s="11">
        <v>124000</v>
      </c>
      <c r="D5345" s="11">
        <v>171366</v>
      </c>
      <c r="E5345" s="11">
        <v>13</v>
      </c>
      <c r="F5345" s="11">
        <v>0</v>
      </c>
      <c r="G5345" s="11">
        <v>0</v>
      </c>
      <c r="H5345" s="11">
        <v>176.5</v>
      </c>
      <c r="I5345" s="11">
        <v>2</v>
      </c>
      <c r="J5345" s="11">
        <v>28</v>
      </c>
      <c r="K5345" s="11"/>
      <c r="L5345" s="11" t="s">
        <v>20</v>
      </c>
      <c r="M5345" s="11" t="s">
        <v>17</v>
      </c>
      <c r="N5345" s="11">
        <f t="shared" si="581"/>
        <v>0</v>
      </c>
      <c r="O5345" s="11">
        <f t="shared" si="582"/>
        <v>1</v>
      </c>
      <c r="P5345" s="11">
        <f t="shared" si="583"/>
        <v>0</v>
      </c>
      <c r="Q5345" s="11">
        <f t="shared" si="584"/>
        <v>0</v>
      </c>
      <c r="R5345" s="11">
        <f t="shared" si="585"/>
        <v>0</v>
      </c>
      <c r="S5345" s="11">
        <f t="shared" si="586"/>
        <v>0</v>
      </c>
      <c r="T5345" s="9">
        <f t="shared" si="587"/>
        <v>0</v>
      </c>
    </row>
    <row r="5346" spans="1:20" ht="15" customHeight="1" x14ac:dyDescent="0.75">
      <c r="A5346" s="10">
        <v>0</v>
      </c>
      <c r="B5346" s="11">
        <v>30200</v>
      </c>
      <c r="C5346" s="11">
        <v>20956</v>
      </c>
      <c r="D5346" s="11">
        <v>39333</v>
      </c>
      <c r="E5346" s="11">
        <v>0</v>
      </c>
      <c r="F5346" s="11">
        <v>1</v>
      </c>
      <c r="G5346" s="11">
        <v>0</v>
      </c>
      <c r="H5346" s="11">
        <v>73.391797523999998</v>
      </c>
      <c r="I5346" s="11">
        <v>0</v>
      </c>
      <c r="J5346" s="11">
        <v>7</v>
      </c>
      <c r="K5346" s="11">
        <v>13.495367368</v>
      </c>
      <c r="L5346" s="11" t="s">
        <v>20</v>
      </c>
      <c r="M5346" s="11" t="s">
        <v>14</v>
      </c>
      <c r="N5346" s="11">
        <f t="shared" si="581"/>
        <v>0</v>
      </c>
      <c r="O5346" s="11">
        <f t="shared" si="582"/>
        <v>0</v>
      </c>
      <c r="P5346" s="11">
        <f t="shared" si="583"/>
        <v>1</v>
      </c>
      <c r="Q5346" s="11">
        <f t="shared" si="584"/>
        <v>0</v>
      </c>
      <c r="R5346" s="11">
        <f t="shared" si="585"/>
        <v>0</v>
      </c>
      <c r="S5346" s="11">
        <f t="shared" si="586"/>
        <v>0</v>
      </c>
      <c r="T5346" s="9">
        <f t="shared" si="587"/>
        <v>0</v>
      </c>
    </row>
    <row r="5347" spans="1:20" ht="15" customHeight="1" x14ac:dyDescent="0.75">
      <c r="A5347" s="10">
        <v>0</v>
      </c>
      <c r="B5347" s="11">
        <v>30200</v>
      </c>
      <c r="C5347" s="11">
        <v>106594</v>
      </c>
      <c r="D5347" s="11">
        <v>148695</v>
      </c>
      <c r="E5347" s="11">
        <v>13</v>
      </c>
      <c r="F5347" s="11">
        <v>0</v>
      </c>
      <c r="G5347" s="11">
        <v>0</v>
      </c>
      <c r="H5347" s="11">
        <v>239.91840500999999</v>
      </c>
      <c r="I5347" s="11">
        <v>1</v>
      </c>
      <c r="J5347" s="11">
        <v>39</v>
      </c>
      <c r="K5347" s="11">
        <v>41.275208993</v>
      </c>
      <c r="L5347" s="11" t="s">
        <v>20</v>
      </c>
      <c r="M5347" s="11" t="s">
        <v>14</v>
      </c>
      <c r="N5347" s="11">
        <f t="shared" si="581"/>
        <v>0</v>
      </c>
      <c r="O5347" s="11">
        <f t="shared" si="582"/>
        <v>0</v>
      </c>
      <c r="P5347" s="11">
        <f t="shared" si="583"/>
        <v>1</v>
      </c>
      <c r="Q5347" s="11">
        <f t="shared" si="584"/>
        <v>0</v>
      </c>
      <c r="R5347" s="11">
        <f t="shared" si="585"/>
        <v>0</v>
      </c>
      <c r="S5347" s="11">
        <f t="shared" si="586"/>
        <v>0</v>
      </c>
      <c r="T5347" s="9">
        <f t="shared" si="587"/>
        <v>0</v>
      </c>
    </row>
    <row r="5348" spans="1:20" ht="15" customHeight="1" x14ac:dyDescent="0.75">
      <c r="A5348" s="10">
        <v>0</v>
      </c>
      <c r="B5348" s="11">
        <v>30200</v>
      </c>
      <c r="C5348" s="11">
        <v>34955</v>
      </c>
      <c r="D5348" s="11">
        <v>79556</v>
      </c>
      <c r="E5348" s="11">
        <v>8</v>
      </c>
      <c r="F5348" s="11"/>
      <c r="G5348" s="11"/>
      <c r="H5348" s="11">
        <v>121.02331335</v>
      </c>
      <c r="I5348" s="11"/>
      <c r="J5348" s="11">
        <v>23</v>
      </c>
      <c r="K5348" s="11">
        <v>32.804530595999999</v>
      </c>
      <c r="L5348" s="11" t="s">
        <v>20</v>
      </c>
      <c r="M5348" s="11" t="s">
        <v>14</v>
      </c>
      <c r="N5348" s="11">
        <f t="shared" si="581"/>
        <v>0</v>
      </c>
      <c r="O5348" s="11">
        <f t="shared" si="582"/>
        <v>0</v>
      </c>
      <c r="P5348" s="11">
        <f t="shared" si="583"/>
        <v>1</v>
      </c>
      <c r="Q5348" s="11">
        <f t="shared" si="584"/>
        <v>0</v>
      </c>
      <c r="R5348" s="11">
        <f t="shared" si="585"/>
        <v>0</v>
      </c>
      <c r="S5348" s="11">
        <f t="shared" si="586"/>
        <v>0</v>
      </c>
      <c r="T5348" s="9">
        <f t="shared" si="587"/>
        <v>0</v>
      </c>
    </row>
    <row r="5349" spans="1:20" ht="15" customHeight="1" x14ac:dyDescent="0.75">
      <c r="A5349" s="10">
        <v>0</v>
      </c>
      <c r="B5349" s="11">
        <v>30300</v>
      </c>
      <c r="C5349" s="11">
        <v>137927</v>
      </c>
      <c r="D5349" s="11">
        <v>182588</v>
      </c>
      <c r="E5349" s="11">
        <v>1</v>
      </c>
      <c r="F5349" s="11">
        <v>1</v>
      </c>
      <c r="G5349" s="11">
        <v>0</v>
      </c>
      <c r="H5349" s="11">
        <v>248.98067201999999</v>
      </c>
      <c r="I5349" s="11">
        <v>1</v>
      </c>
      <c r="J5349" s="11">
        <v>18</v>
      </c>
      <c r="K5349" s="11">
        <v>40.361852067000001</v>
      </c>
      <c r="L5349" s="11" t="s">
        <v>20</v>
      </c>
      <c r="M5349" s="11" t="s">
        <v>18</v>
      </c>
      <c r="N5349" s="11">
        <f t="shared" si="581"/>
        <v>0</v>
      </c>
      <c r="O5349" s="11">
        <f t="shared" si="582"/>
        <v>0</v>
      </c>
      <c r="P5349" s="11">
        <f t="shared" si="583"/>
        <v>0</v>
      </c>
      <c r="Q5349" s="11">
        <f t="shared" si="584"/>
        <v>0</v>
      </c>
      <c r="R5349" s="11">
        <f t="shared" si="585"/>
        <v>0</v>
      </c>
      <c r="S5349" s="11">
        <f t="shared" si="586"/>
        <v>1</v>
      </c>
      <c r="T5349" s="9">
        <f t="shared" si="587"/>
        <v>0</v>
      </c>
    </row>
    <row r="5350" spans="1:20" ht="15" customHeight="1" x14ac:dyDescent="0.75">
      <c r="A5350" s="10">
        <v>1</v>
      </c>
      <c r="B5350" s="11">
        <v>30300</v>
      </c>
      <c r="C5350" s="11"/>
      <c r="D5350" s="11">
        <v>52545</v>
      </c>
      <c r="E5350" s="11">
        <v>1</v>
      </c>
      <c r="F5350" s="11">
        <v>1</v>
      </c>
      <c r="G5350" s="11">
        <v>3</v>
      </c>
      <c r="H5350" s="11">
        <v>187.72218451000001</v>
      </c>
      <c r="I5350" s="11">
        <v>10</v>
      </c>
      <c r="J5350" s="11">
        <v>15</v>
      </c>
      <c r="K5350" s="11">
        <v>2.5943644468999998</v>
      </c>
      <c r="L5350" s="11"/>
      <c r="M5350" s="11"/>
      <c r="N5350" s="11">
        <f t="shared" si="581"/>
        <v>0</v>
      </c>
      <c r="O5350" s="11">
        <f t="shared" si="582"/>
        <v>0</v>
      </c>
      <c r="P5350" s="11">
        <f t="shared" si="583"/>
        <v>0</v>
      </c>
      <c r="Q5350" s="11">
        <f t="shared" si="584"/>
        <v>0</v>
      </c>
      <c r="R5350" s="11">
        <f t="shared" si="585"/>
        <v>0</v>
      </c>
      <c r="S5350" s="11">
        <f t="shared" si="586"/>
        <v>0</v>
      </c>
      <c r="T5350" s="9">
        <f t="shared" si="587"/>
        <v>0</v>
      </c>
    </row>
    <row r="5351" spans="1:20" ht="15" customHeight="1" x14ac:dyDescent="0.75">
      <c r="A5351" s="10">
        <v>0</v>
      </c>
      <c r="B5351" s="11">
        <v>30300</v>
      </c>
      <c r="C5351" s="11">
        <v>54352</v>
      </c>
      <c r="D5351" s="11">
        <v>79302</v>
      </c>
      <c r="E5351" s="11">
        <v>0</v>
      </c>
      <c r="F5351" s="11">
        <v>0</v>
      </c>
      <c r="G5351" s="11">
        <v>0</v>
      </c>
      <c r="H5351" s="11">
        <v>152.20277687000001</v>
      </c>
      <c r="I5351" s="11">
        <v>3</v>
      </c>
      <c r="J5351" s="11">
        <v>19</v>
      </c>
      <c r="K5351" s="11">
        <v>41.629362819999997</v>
      </c>
      <c r="L5351" s="11" t="s">
        <v>20</v>
      </c>
      <c r="M5351" s="11" t="s">
        <v>15</v>
      </c>
      <c r="N5351" s="11">
        <f t="shared" si="581"/>
        <v>0</v>
      </c>
      <c r="O5351" s="11">
        <f t="shared" si="582"/>
        <v>0</v>
      </c>
      <c r="P5351" s="11">
        <f t="shared" si="583"/>
        <v>0</v>
      </c>
      <c r="Q5351" s="11">
        <f t="shared" si="584"/>
        <v>1</v>
      </c>
      <c r="R5351" s="11">
        <f t="shared" si="585"/>
        <v>0</v>
      </c>
      <c r="S5351" s="11">
        <f t="shared" si="586"/>
        <v>0</v>
      </c>
      <c r="T5351" s="9">
        <f t="shared" si="587"/>
        <v>0</v>
      </c>
    </row>
    <row r="5352" spans="1:20" ht="15" customHeight="1" x14ac:dyDescent="0.75">
      <c r="A5352" s="10">
        <v>0</v>
      </c>
      <c r="B5352" s="11">
        <v>30300</v>
      </c>
      <c r="C5352" s="11">
        <v>109859</v>
      </c>
      <c r="D5352" s="11">
        <v>153240</v>
      </c>
      <c r="E5352" s="11">
        <v>10</v>
      </c>
      <c r="F5352" s="11">
        <v>0</v>
      </c>
      <c r="G5352" s="11">
        <v>0</v>
      </c>
      <c r="H5352" s="11">
        <v>172.68797975999999</v>
      </c>
      <c r="I5352" s="11">
        <v>0</v>
      </c>
      <c r="J5352" s="11">
        <v>17</v>
      </c>
      <c r="K5352" s="11">
        <v>34.549496476999998</v>
      </c>
      <c r="L5352" s="11" t="s">
        <v>20</v>
      </c>
      <c r="M5352" s="11" t="s">
        <v>18</v>
      </c>
      <c r="N5352" s="11">
        <f t="shared" si="581"/>
        <v>0</v>
      </c>
      <c r="O5352" s="11">
        <f t="shared" si="582"/>
        <v>0</v>
      </c>
      <c r="P5352" s="11">
        <f t="shared" si="583"/>
        <v>0</v>
      </c>
      <c r="Q5352" s="11">
        <f t="shared" si="584"/>
        <v>0</v>
      </c>
      <c r="R5352" s="11">
        <f t="shared" si="585"/>
        <v>0</v>
      </c>
      <c r="S5352" s="11">
        <f t="shared" si="586"/>
        <v>1</v>
      </c>
      <c r="T5352" s="9">
        <f t="shared" si="587"/>
        <v>0</v>
      </c>
    </row>
    <row r="5353" spans="1:20" ht="15" customHeight="1" x14ac:dyDescent="0.75">
      <c r="A5353" s="10">
        <v>0</v>
      </c>
      <c r="B5353" s="11">
        <v>30300</v>
      </c>
      <c r="C5353" s="11">
        <v>18306</v>
      </c>
      <c r="D5353" s="11">
        <v>66747</v>
      </c>
      <c r="E5353" s="11">
        <v>1</v>
      </c>
      <c r="F5353" s="11">
        <v>0</v>
      </c>
      <c r="G5353" s="11">
        <v>0</v>
      </c>
      <c r="H5353" s="11">
        <v>95.181437552999995</v>
      </c>
      <c r="I5353" s="11">
        <v>1</v>
      </c>
      <c r="J5353" s="11">
        <v>6</v>
      </c>
      <c r="K5353" s="11">
        <v>37.582898411999999</v>
      </c>
      <c r="L5353" s="11" t="s">
        <v>20</v>
      </c>
      <c r="M5353" s="11" t="s">
        <v>14</v>
      </c>
      <c r="N5353" s="11">
        <f t="shared" si="581"/>
        <v>0</v>
      </c>
      <c r="O5353" s="11">
        <f t="shared" si="582"/>
        <v>0</v>
      </c>
      <c r="P5353" s="11">
        <f t="shared" si="583"/>
        <v>1</v>
      </c>
      <c r="Q5353" s="11">
        <f t="shared" si="584"/>
        <v>0</v>
      </c>
      <c r="R5353" s="11">
        <f t="shared" si="585"/>
        <v>0</v>
      </c>
      <c r="S5353" s="11">
        <f t="shared" si="586"/>
        <v>0</v>
      </c>
      <c r="T5353" s="9">
        <f t="shared" si="587"/>
        <v>0</v>
      </c>
    </row>
    <row r="5354" spans="1:20" ht="15" customHeight="1" x14ac:dyDescent="0.75">
      <c r="A5354" s="10">
        <v>0</v>
      </c>
      <c r="B5354" s="11">
        <v>30300</v>
      </c>
      <c r="C5354" s="11">
        <v>36014</v>
      </c>
      <c r="D5354" s="11">
        <v>76525</v>
      </c>
      <c r="E5354" s="11">
        <v>14</v>
      </c>
      <c r="F5354" s="11">
        <v>0</v>
      </c>
      <c r="G5354" s="11">
        <v>0</v>
      </c>
      <c r="H5354" s="11">
        <v>88.934468851000005</v>
      </c>
      <c r="I5354" s="11">
        <v>5</v>
      </c>
      <c r="J5354" s="11">
        <v>16</v>
      </c>
      <c r="K5354" s="11">
        <v>34.937271600000003</v>
      </c>
      <c r="L5354" s="11" t="s">
        <v>20</v>
      </c>
      <c r="M5354" s="11" t="s">
        <v>17</v>
      </c>
      <c r="N5354" s="11">
        <f t="shared" si="581"/>
        <v>0</v>
      </c>
      <c r="O5354" s="11">
        <f t="shared" si="582"/>
        <v>1</v>
      </c>
      <c r="P5354" s="11">
        <f t="shared" si="583"/>
        <v>0</v>
      </c>
      <c r="Q5354" s="11">
        <f t="shared" si="584"/>
        <v>0</v>
      </c>
      <c r="R5354" s="11">
        <f t="shared" si="585"/>
        <v>0</v>
      </c>
      <c r="S5354" s="11">
        <f t="shared" si="586"/>
        <v>0</v>
      </c>
      <c r="T5354" s="9">
        <f t="shared" si="587"/>
        <v>0</v>
      </c>
    </row>
    <row r="5355" spans="1:20" ht="15" customHeight="1" x14ac:dyDescent="0.75">
      <c r="A5355" s="10">
        <v>0</v>
      </c>
      <c r="B5355" s="11">
        <v>30400</v>
      </c>
      <c r="C5355" s="11">
        <v>45747</v>
      </c>
      <c r="D5355" s="11">
        <v>78829</v>
      </c>
      <c r="E5355" s="11">
        <v>0</v>
      </c>
      <c r="F5355" s="11">
        <v>0</v>
      </c>
      <c r="G5355" s="11">
        <v>0</v>
      </c>
      <c r="H5355" s="11">
        <v>174.36374814999999</v>
      </c>
      <c r="I5355" s="11">
        <v>3</v>
      </c>
      <c r="J5355" s="11">
        <v>18</v>
      </c>
      <c r="K5355" s="11">
        <v>41.256794683000003</v>
      </c>
      <c r="L5355" s="11" t="s">
        <v>20</v>
      </c>
      <c r="M5355" s="11" t="s">
        <v>15</v>
      </c>
      <c r="N5355" s="11">
        <f t="shared" si="581"/>
        <v>0</v>
      </c>
      <c r="O5355" s="11">
        <f t="shared" si="582"/>
        <v>0</v>
      </c>
      <c r="P5355" s="11">
        <f t="shared" si="583"/>
        <v>0</v>
      </c>
      <c r="Q5355" s="11">
        <f t="shared" si="584"/>
        <v>1</v>
      </c>
      <c r="R5355" s="11">
        <f t="shared" si="585"/>
        <v>0</v>
      </c>
      <c r="S5355" s="11">
        <f t="shared" si="586"/>
        <v>0</v>
      </c>
      <c r="T5355" s="9">
        <f t="shared" si="587"/>
        <v>0</v>
      </c>
    </row>
    <row r="5356" spans="1:20" ht="15" customHeight="1" x14ac:dyDescent="0.75">
      <c r="A5356" s="10">
        <v>0</v>
      </c>
      <c r="B5356" s="11">
        <v>30400</v>
      </c>
      <c r="C5356" s="11">
        <v>40386</v>
      </c>
      <c r="D5356" s="11">
        <v>68120</v>
      </c>
      <c r="E5356" s="11">
        <v>12</v>
      </c>
      <c r="F5356" s="11">
        <v>1</v>
      </c>
      <c r="G5356" s="11">
        <v>0</v>
      </c>
      <c r="H5356" s="11">
        <v>98.820153684000005</v>
      </c>
      <c r="I5356" s="11">
        <v>5</v>
      </c>
      <c r="J5356" s="11">
        <v>15</v>
      </c>
      <c r="K5356" s="11">
        <v>34.020257190999999</v>
      </c>
      <c r="L5356" s="11" t="s">
        <v>20</v>
      </c>
      <c r="M5356" s="11" t="s">
        <v>17</v>
      </c>
      <c r="N5356" s="11">
        <f t="shared" si="581"/>
        <v>0</v>
      </c>
      <c r="O5356" s="11">
        <f t="shared" si="582"/>
        <v>1</v>
      </c>
      <c r="P5356" s="11">
        <f t="shared" si="583"/>
        <v>0</v>
      </c>
      <c r="Q5356" s="11">
        <f t="shared" si="584"/>
        <v>0</v>
      </c>
      <c r="R5356" s="11">
        <f t="shared" si="585"/>
        <v>0</v>
      </c>
      <c r="S5356" s="11">
        <f t="shared" si="586"/>
        <v>0</v>
      </c>
      <c r="T5356" s="9">
        <f t="shared" si="587"/>
        <v>0</v>
      </c>
    </row>
    <row r="5357" spans="1:20" ht="15" customHeight="1" x14ac:dyDescent="0.75">
      <c r="A5357" s="10">
        <v>0</v>
      </c>
      <c r="B5357" s="11">
        <v>30400</v>
      </c>
      <c r="C5357" s="11">
        <v>46948</v>
      </c>
      <c r="D5357" s="11">
        <v>80473</v>
      </c>
      <c r="E5357" s="11">
        <v>0</v>
      </c>
      <c r="F5357" s="11">
        <v>0</v>
      </c>
      <c r="G5357" s="11">
        <v>0</v>
      </c>
      <c r="H5357" s="11">
        <v>151.59709716</v>
      </c>
      <c r="I5357" s="11">
        <v>2</v>
      </c>
      <c r="J5357" s="11">
        <v>19</v>
      </c>
      <c r="K5357" s="11">
        <v>37.753876622999996</v>
      </c>
      <c r="L5357" s="11" t="s">
        <v>20</v>
      </c>
      <c r="M5357" s="11" t="s">
        <v>15</v>
      </c>
      <c r="N5357" s="11">
        <f t="shared" si="581"/>
        <v>0</v>
      </c>
      <c r="O5357" s="11">
        <f t="shared" si="582"/>
        <v>0</v>
      </c>
      <c r="P5357" s="11">
        <f t="shared" si="583"/>
        <v>0</v>
      </c>
      <c r="Q5357" s="11">
        <f t="shared" si="584"/>
        <v>1</v>
      </c>
      <c r="R5357" s="11">
        <f t="shared" si="585"/>
        <v>0</v>
      </c>
      <c r="S5357" s="11">
        <f t="shared" si="586"/>
        <v>0</v>
      </c>
      <c r="T5357" s="9">
        <f t="shared" si="587"/>
        <v>0</v>
      </c>
    </row>
    <row r="5358" spans="1:20" ht="15" customHeight="1" x14ac:dyDescent="0.75">
      <c r="A5358" s="10">
        <v>0</v>
      </c>
      <c r="B5358" s="11">
        <v>30400</v>
      </c>
      <c r="C5358" s="11">
        <v>55429</v>
      </c>
      <c r="D5358" s="11">
        <v>103948</v>
      </c>
      <c r="E5358" s="11">
        <v>3</v>
      </c>
      <c r="F5358" s="11">
        <v>0</v>
      </c>
      <c r="G5358" s="11">
        <v>0</v>
      </c>
      <c r="H5358" s="11">
        <v>182.48416420999999</v>
      </c>
      <c r="I5358" s="11">
        <v>1</v>
      </c>
      <c r="J5358" s="11">
        <v>25</v>
      </c>
      <c r="K5358" s="11">
        <v>35.150980787999998</v>
      </c>
      <c r="L5358" s="11" t="s">
        <v>20</v>
      </c>
      <c r="M5358" s="11" t="s">
        <v>15</v>
      </c>
      <c r="N5358" s="11">
        <f t="shared" si="581"/>
        <v>0</v>
      </c>
      <c r="O5358" s="11">
        <f t="shared" si="582"/>
        <v>0</v>
      </c>
      <c r="P5358" s="11">
        <f t="shared" si="583"/>
        <v>0</v>
      </c>
      <c r="Q5358" s="11">
        <f t="shared" si="584"/>
        <v>1</v>
      </c>
      <c r="R5358" s="11">
        <f t="shared" si="585"/>
        <v>0</v>
      </c>
      <c r="S5358" s="11">
        <f t="shared" si="586"/>
        <v>0</v>
      </c>
      <c r="T5358" s="9">
        <f t="shared" si="587"/>
        <v>0</v>
      </c>
    </row>
    <row r="5359" spans="1:20" ht="15" customHeight="1" x14ac:dyDescent="0.75">
      <c r="A5359" s="10">
        <v>0</v>
      </c>
      <c r="B5359" s="11">
        <v>30500</v>
      </c>
      <c r="C5359" s="11">
        <v>77246</v>
      </c>
      <c r="D5359" s="11">
        <v>121758</v>
      </c>
      <c r="E5359" s="11">
        <v>10</v>
      </c>
      <c r="F5359" s="11">
        <v>0</v>
      </c>
      <c r="G5359" s="11">
        <v>0</v>
      </c>
      <c r="H5359" s="11">
        <v>79.214172480000002</v>
      </c>
      <c r="I5359" s="11">
        <v>0</v>
      </c>
      <c r="J5359" s="11">
        <v>34</v>
      </c>
      <c r="K5359" s="11">
        <v>26.521740538</v>
      </c>
      <c r="L5359" s="11" t="s">
        <v>20</v>
      </c>
      <c r="M5359" s="11" t="s">
        <v>17</v>
      </c>
      <c r="N5359" s="11">
        <f t="shared" si="581"/>
        <v>0</v>
      </c>
      <c r="O5359" s="11">
        <f t="shared" si="582"/>
        <v>1</v>
      </c>
      <c r="P5359" s="11">
        <f t="shared" si="583"/>
        <v>0</v>
      </c>
      <c r="Q5359" s="11">
        <f t="shared" si="584"/>
        <v>0</v>
      </c>
      <c r="R5359" s="11">
        <f t="shared" si="585"/>
        <v>0</v>
      </c>
      <c r="S5359" s="11">
        <f t="shared" si="586"/>
        <v>0</v>
      </c>
      <c r="T5359" s="9">
        <f t="shared" si="587"/>
        <v>0</v>
      </c>
    </row>
    <row r="5360" spans="1:20" ht="15" customHeight="1" x14ac:dyDescent="0.75">
      <c r="A5360" s="10">
        <v>0</v>
      </c>
      <c r="B5360" s="11">
        <v>30500</v>
      </c>
      <c r="C5360" s="11">
        <v>57516</v>
      </c>
      <c r="D5360" s="11">
        <v>103086</v>
      </c>
      <c r="E5360" s="11">
        <v>3</v>
      </c>
      <c r="F5360" s="11">
        <v>0</v>
      </c>
      <c r="G5360" s="11">
        <v>0</v>
      </c>
      <c r="H5360" s="11">
        <v>166.19952717000001</v>
      </c>
      <c r="I5360" s="11">
        <v>2</v>
      </c>
      <c r="J5360" s="11">
        <v>24</v>
      </c>
      <c r="K5360" s="11">
        <v>37.814089094000003</v>
      </c>
      <c r="L5360" s="11" t="s">
        <v>20</v>
      </c>
      <c r="M5360" s="11" t="s">
        <v>15</v>
      </c>
      <c r="N5360" s="11">
        <f t="shared" si="581"/>
        <v>0</v>
      </c>
      <c r="O5360" s="11">
        <f t="shared" si="582"/>
        <v>0</v>
      </c>
      <c r="P5360" s="11">
        <f t="shared" si="583"/>
        <v>0</v>
      </c>
      <c r="Q5360" s="11">
        <f t="shared" si="584"/>
        <v>1</v>
      </c>
      <c r="R5360" s="11">
        <f t="shared" si="585"/>
        <v>0</v>
      </c>
      <c r="S5360" s="11">
        <f t="shared" si="586"/>
        <v>0</v>
      </c>
      <c r="T5360" s="9">
        <f t="shared" si="587"/>
        <v>0</v>
      </c>
    </row>
    <row r="5361" spans="1:20" ht="15" customHeight="1" x14ac:dyDescent="0.75">
      <c r="A5361" s="10">
        <v>0</v>
      </c>
      <c r="B5361" s="11">
        <v>30500</v>
      </c>
      <c r="C5361" s="11">
        <v>113822</v>
      </c>
      <c r="D5361" s="11">
        <v>148478</v>
      </c>
      <c r="E5361" s="11">
        <v>10</v>
      </c>
      <c r="F5361" s="11">
        <v>0</v>
      </c>
      <c r="G5361" s="11">
        <v>0</v>
      </c>
      <c r="H5361" s="11">
        <v>165.78827835000001</v>
      </c>
      <c r="I5361" s="11">
        <v>0</v>
      </c>
      <c r="J5361" s="11">
        <v>16</v>
      </c>
      <c r="K5361" s="11">
        <v>31.163207005</v>
      </c>
      <c r="L5361" s="11" t="s">
        <v>20</v>
      </c>
      <c r="M5361" s="11" t="s">
        <v>18</v>
      </c>
      <c r="N5361" s="11">
        <f t="shared" si="581"/>
        <v>0</v>
      </c>
      <c r="O5361" s="11">
        <f t="shared" si="582"/>
        <v>0</v>
      </c>
      <c r="P5361" s="11">
        <f t="shared" si="583"/>
        <v>0</v>
      </c>
      <c r="Q5361" s="11">
        <f t="shared" si="584"/>
        <v>0</v>
      </c>
      <c r="R5361" s="11">
        <f t="shared" si="585"/>
        <v>0</v>
      </c>
      <c r="S5361" s="11">
        <f t="shared" si="586"/>
        <v>1</v>
      </c>
      <c r="T5361" s="9">
        <f t="shared" si="587"/>
        <v>0</v>
      </c>
    </row>
    <row r="5362" spans="1:20" ht="15" customHeight="1" x14ac:dyDescent="0.75">
      <c r="A5362" s="10">
        <v>0</v>
      </c>
      <c r="B5362" s="11">
        <v>30500</v>
      </c>
      <c r="C5362" s="11">
        <v>108736</v>
      </c>
      <c r="D5362" s="11">
        <v>147531</v>
      </c>
      <c r="E5362" s="11">
        <v>13</v>
      </c>
      <c r="F5362" s="11">
        <v>0</v>
      </c>
      <c r="G5362" s="11">
        <v>0</v>
      </c>
      <c r="H5362" s="11">
        <v>228.61035912</v>
      </c>
      <c r="I5362" s="11">
        <v>1</v>
      </c>
      <c r="J5362" s="11">
        <v>40</v>
      </c>
      <c r="K5362" s="11">
        <v>43.122761560000001</v>
      </c>
      <c r="L5362" s="11" t="s">
        <v>20</v>
      </c>
      <c r="M5362" s="11" t="s">
        <v>14</v>
      </c>
      <c r="N5362" s="11">
        <f t="shared" si="581"/>
        <v>0</v>
      </c>
      <c r="O5362" s="11">
        <f t="shared" si="582"/>
        <v>0</v>
      </c>
      <c r="P5362" s="11">
        <f t="shared" si="583"/>
        <v>1</v>
      </c>
      <c r="Q5362" s="11">
        <f t="shared" si="584"/>
        <v>0</v>
      </c>
      <c r="R5362" s="11">
        <f t="shared" si="585"/>
        <v>0</v>
      </c>
      <c r="S5362" s="11">
        <f t="shared" si="586"/>
        <v>0</v>
      </c>
      <c r="T5362" s="9">
        <f t="shared" si="587"/>
        <v>0</v>
      </c>
    </row>
    <row r="5363" spans="1:20" ht="15" customHeight="1" x14ac:dyDescent="0.75">
      <c r="A5363" s="10">
        <v>0</v>
      </c>
      <c r="B5363" s="11">
        <v>30500</v>
      </c>
      <c r="C5363" s="11">
        <v>138082</v>
      </c>
      <c r="D5363" s="11">
        <v>181157</v>
      </c>
      <c r="E5363" s="11">
        <v>2</v>
      </c>
      <c r="F5363" s="11">
        <v>1</v>
      </c>
      <c r="G5363" s="11">
        <v>0</v>
      </c>
      <c r="H5363" s="11">
        <v>219.24730717</v>
      </c>
      <c r="I5363" s="11">
        <v>1</v>
      </c>
      <c r="J5363" s="11">
        <v>19</v>
      </c>
      <c r="K5363" s="11">
        <v>40.874698522000003</v>
      </c>
      <c r="L5363" s="11" t="s">
        <v>20</v>
      </c>
      <c r="M5363" s="11" t="s">
        <v>18</v>
      </c>
      <c r="N5363" s="11">
        <f t="shared" si="581"/>
        <v>0</v>
      </c>
      <c r="O5363" s="11">
        <f t="shared" si="582"/>
        <v>0</v>
      </c>
      <c r="P5363" s="11">
        <f t="shared" si="583"/>
        <v>0</v>
      </c>
      <c r="Q5363" s="11">
        <f t="shared" si="584"/>
        <v>0</v>
      </c>
      <c r="R5363" s="11">
        <f t="shared" si="585"/>
        <v>0</v>
      </c>
      <c r="S5363" s="11">
        <f t="shared" si="586"/>
        <v>1</v>
      </c>
      <c r="T5363" s="9">
        <f t="shared" si="587"/>
        <v>0</v>
      </c>
    </row>
    <row r="5364" spans="1:20" ht="15" customHeight="1" x14ac:dyDescent="0.75">
      <c r="A5364" s="10">
        <v>0</v>
      </c>
      <c r="B5364" s="11">
        <v>30500</v>
      </c>
      <c r="C5364" s="11">
        <v>10952</v>
      </c>
      <c r="D5364" s="11">
        <v>65166</v>
      </c>
      <c r="E5364" s="11">
        <v>0</v>
      </c>
      <c r="F5364" s="11">
        <v>0</v>
      </c>
      <c r="G5364" s="11">
        <v>0</v>
      </c>
      <c r="H5364" s="11">
        <v>91.951603505999998</v>
      </c>
      <c r="I5364" s="11">
        <v>1</v>
      </c>
      <c r="J5364" s="11">
        <v>6</v>
      </c>
      <c r="K5364" s="11">
        <v>37.692624383999998</v>
      </c>
      <c r="L5364" s="11" t="s">
        <v>20</v>
      </c>
      <c r="M5364" s="11" t="s">
        <v>14</v>
      </c>
      <c r="N5364" s="11">
        <f t="shared" si="581"/>
        <v>0</v>
      </c>
      <c r="O5364" s="11">
        <f t="shared" si="582"/>
        <v>0</v>
      </c>
      <c r="P5364" s="11">
        <f t="shared" si="583"/>
        <v>1</v>
      </c>
      <c r="Q5364" s="11">
        <f t="shared" si="584"/>
        <v>0</v>
      </c>
      <c r="R5364" s="11">
        <f t="shared" si="585"/>
        <v>0</v>
      </c>
      <c r="S5364" s="11">
        <f t="shared" si="586"/>
        <v>0</v>
      </c>
      <c r="T5364" s="9">
        <f t="shared" si="587"/>
        <v>0</v>
      </c>
    </row>
    <row r="5365" spans="1:20" ht="15" customHeight="1" x14ac:dyDescent="0.75">
      <c r="A5365" s="10">
        <v>0</v>
      </c>
      <c r="B5365" s="11">
        <v>30500</v>
      </c>
      <c r="C5365" s="11">
        <v>124225</v>
      </c>
      <c r="D5365" s="11">
        <v>181129</v>
      </c>
      <c r="E5365" s="11">
        <v>11</v>
      </c>
      <c r="F5365" s="11">
        <v>0</v>
      </c>
      <c r="G5365" s="11">
        <v>0</v>
      </c>
      <c r="H5365" s="11">
        <v>189.43917117999999</v>
      </c>
      <c r="I5365" s="11">
        <v>2</v>
      </c>
      <c r="J5365" s="11">
        <v>28</v>
      </c>
      <c r="K5365" s="11">
        <v>43.168391726000003</v>
      </c>
      <c r="L5365" s="11" t="s">
        <v>20</v>
      </c>
      <c r="M5365" s="11" t="s">
        <v>17</v>
      </c>
      <c r="N5365" s="11">
        <f t="shared" si="581"/>
        <v>0</v>
      </c>
      <c r="O5365" s="11">
        <f t="shared" si="582"/>
        <v>1</v>
      </c>
      <c r="P5365" s="11">
        <f t="shared" si="583"/>
        <v>0</v>
      </c>
      <c r="Q5365" s="11">
        <f t="shared" si="584"/>
        <v>0</v>
      </c>
      <c r="R5365" s="11">
        <f t="shared" si="585"/>
        <v>0</v>
      </c>
      <c r="S5365" s="11">
        <f t="shared" si="586"/>
        <v>0</v>
      </c>
      <c r="T5365" s="9">
        <f t="shared" si="587"/>
        <v>0</v>
      </c>
    </row>
    <row r="5366" spans="1:20" ht="15" customHeight="1" x14ac:dyDescent="0.75">
      <c r="A5366" s="10">
        <v>1</v>
      </c>
      <c r="B5366" s="11">
        <v>30500</v>
      </c>
      <c r="C5366" s="11">
        <v>18375</v>
      </c>
      <c r="D5366" s="11">
        <v>61738</v>
      </c>
      <c r="E5366" s="11">
        <v>20</v>
      </c>
      <c r="F5366" s="11">
        <v>3</v>
      </c>
      <c r="G5366" s="11">
        <v>5</v>
      </c>
      <c r="H5366" s="11">
        <v>141.70313333000001</v>
      </c>
      <c r="I5366" s="11">
        <v>0</v>
      </c>
      <c r="J5366" s="11">
        <v>28</v>
      </c>
      <c r="K5366" s="11">
        <v>45.354788696</v>
      </c>
      <c r="L5366" s="11" t="s">
        <v>20</v>
      </c>
      <c r="M5366" s="11" t="s">
        <v>17</v>
      </c>
      <c r="N5366" s="11">
        <f t="shared" si="581"/>
        <v>0</v>
      </c>
      <c r="O5366" s="11">
        <f t="shared" si="582"/>
        <v>1</v>
      </c>
      <c r="P5366" s="11">
        <f t="shared" si="583"/>
        <v>0</v>
      </c>
      <c r="Q5366" s="11">
        <f t="shared" si="584"/>
        <v>0</v>
      </c>
      <c r="R5366" s="11">
        <f t="shared" si="585"/>
        <v>0</v>
      </c>
      <c r="S5366" s="11">
        <f t="shared" si="586"/>
        <v>0</v>
      </c>
      <c r="T5366" s="9">
        <f t="shared" si="587"/>
        <v>0</v>
      </c>
    </row>
    <row r="5367" spans="1:20" ht="15" customHeight="1" x14ac:dyDescent="0.75">
      <c r="A5367" s="10">
        <v>0</v>
      </c>
      <c r="B5367" s="11">
        <v>30600</v>
      </c>
      <c r="C5367" s="11">
        <v>35332</v>
      </c>
      <c r="D5367" s="11">
        <v>71898</v>
      </c>
      <c r="E5367" s="11">
        <v>10</v>
      </c>
      <c r="F5367" s="11"/>
      <c r="G5367" s="11"/>
      <c r="H5367" s="11">
        <v>115.21089553</v>
      </c>
      <c r="I5367" s="11"/>
      <c r="J5367" s="11">
        <v>24</v>
      </c>
      <c r="K5367" s="11">
        <v>33.071350275</v>
      </c>
      <c r="L5367" s="11" t="s">
        <v>20</v>
      </c>
      <c r="M5367" s="11" t="s">
        <v>14</v>
      </c>
      <c r="N5367" s="11">
        <f t="shared" si="581"/>
        <v>0</v>
      </c>
      <c r="O5367" s="11">
        <f t="shared" si="582"/>
        <v>0</v>
      </c>
      <c r="P5367" s="11">
        <f t="shared" si="583"/>
        <v>1</v>
      </c>
      <c r="Q5367" s="11">
        <f t="shared" si="584"/>
        <v>0</v>
      </c>
      <c r="R5367" s="11">
        <f t="shared" si="585"/>
        <v>0</v>
      </c>
      <c r="S5367" s="11">
        <f t="shared" si="586"/>
        <v>0</v>
      </c>
      <c r="T5367" s="9">
        <f t="shared" si="587"/>
        <v>0</v>
      </c>
    </row>
    <row r="5368" spans="1:20" ht="15" customHeight="1" x14ac:dyDescent="0.75">
      <c r="A5368" s="10">
        <v>0</v>
      </c>
      <c r="B5368" s="11">
        <v>30600</v>
      </c>
      <c r="C5368" s="11">
        <v>78355</v>
      </c>
      <c r="D5368" s="11">
        <v>124426</v>
      </c>
      <c r="E5368" s="11">
        <v>11</v>
      </c>
      <c r="F5368" s="11">
        <v>0</v>
      </c>
      <c r="G5368" s="11">
        <v>0</v>
      </c>
      <c r="H5368" s="11">
        <v>81.223397568999999</v>
      </c>
      <c r="I5368" s="11">
        <v>1</v>
      </c>
      <c r="J5368" s="11">
        <v>34</v>
      </c>
      <c r="K5368" s="11">
        <v>25.942577764999999</v>
      </c>
      <c r="L5368" s="11" t="s">
        <v>20</v>
      </c>
      <c r="M5368" s="11" t="s">
        <v>17</v>
      </c>
      <c r="N5368" s="11">
        <f t="shared" si="581"/>
        <v>0</v>
      </c>
      <c r="O5368" s="11">
        <f t="shared" si="582"/>
        <v>1</v>
      </c>
      <c r="P5368" s="11">
        <f t="shared" si="583"/>
        <v>0</v>
      </c>
      <c r="Q5368" s="11">
        <f t="shared" si="584"/>
        <v>0</v>
      </c>
      <c r="R5368" s="11">
        <f t="shared" si="585"/>
        <v>0</v>
      </c>
      <c r="S5368" s="11">
        <f t="shared" si="586"/>
        <v>0</v>
      </c>
      <c r="T5368" s="9">
        <f t="shared" si="587"/>
        <v>0</v>
      </c>
    </row>
    <row r="5369" spans="1:20" ht="15" customHeight="1" x14ac:dyDescent="0.75">
      <c r="A5369" s="10">
        <v>0</v>
      </c>
      <c r="B5369" s="11">
        <v>30600</v>
      </c>
      <c r="C5369" s="11">
        <v>231344</v>
      </c>
      <c r="D5369" s="11">
        <v>284199</v>
      </c>
      <c r="E5369" s="11">
        <v>7</v>
      </c>
      <c r="F5369" s="11">
        <v>0</v>
      </c>
      <c r="G5369" s="11">
        <v>1</v>
      </c>
      <c r="H5369" s="11">
        <v>202.52860351000001</v>
      </c>
      <c r="I5369" s="11">
        <v>0</v>
      </c>
      <c r="J5369" s="11">
        <v>29</v>
      </c>
      <c r="K5369" s="11">
        <v>15.823900055999999</v>
      </c>
      <c r="L5369" s="11" t="s">
        <v>20</v>
      </c>
      <c r="M5369" s="11" t="s">
        <v>18</v>
      </c>
      <c r="N5369" s="11">
        <f t="shared" si="581"/>
        <v>0</v>
      </c>
      <c r="O5369" s="11">
        <f t="shared" si="582"/>
        <v>0</v>
      </c>
      <c r="P5369" s="11">
        <f t="shared" si="583"/>
        <v>0</v>
      </c>
      <c r="Q5369" s="11">
        <f t="shared" si="584"/>
        <v>0</v>
      </c>
      <c r="R5369" s="11">
        <f t="shared" si="585"/>
        <v>0</v>
      </c>
      <c r="S5369" s="11">
        <f t="shared" si="586"/>
        <v>1</v>
      </c>
      <c r="T5369" s="9">
        <f t="shared" si="587"/>
        <v>0</v>
      </c>
    </row>
    <row r="5370" spans="1:20" ht="15" customHeight="1" x14ac:dyDescent="0.75">
      <c r="A5370" s="10">
        <v>0</v>
      </c>
      <c r="B5370" s="11">
        <v>30600</v>
      </c>
      <c r="C5370" s="11">
        <v>54372</v>
      </c>
      <c r="D5370" s="11">
        <v>78653</v>
      </c>
      <c r="E5370" s="11">
        <v>0</v>
      </c>
      <c r="F5370" s="11">
        <v>0</v>
      </c>
      <c r="G5370" s="11">
        <v>0</v>
      </c>
      <c r="H5370" s="11">
        <v>156.41356965</v>
      </c>
      <c r="I5370" s="11">
        <v>3</v>
      </c>
      <c r="J5370" s="11">
        <v>19</v>
      </c>
      <c r="K5370" s="11">
        <v>40.611094330999997</v>
      </c>
      <c r="L5370" s="11" t="s">
        <v>20</v>
      </c>
      <c r="M5370" s="11" t="s">
        <v>15</v>
      </c>
      <c r="N5370" s="11">
        <f t="shared" si="581"/>
        <v>0</v>
      </c>
      <c r="O5370" s="11">
        <f t="shared" si="582"/>
        <v>0</v>
      </c>
      <c r="P5370" s="11">
        <f t="shared" si="583"/>
        <v>0</v>
      </c>
      <c r="Q5370" s="11">
        <f t="shared" si="584"/>
        <v>1</v>
      </c>
      <c r="R5370" s="11">
        <f t="shared" si="585"/>
        <v>0</v>
      </c>
      <c r="S5370" s="11">
        <f t="shared" si="586"/>
        <v>0</v>
      </c>
      <c r="T5370" s="9">
        <f t="shared" si="587"/>
        <v>0</v>
      </c>
    </row>
    <row r="5371" spans="1:20" ht="15" customHeight="1" x14ac:dyDescent="0.75">
      <c r="A5371" s="10">
        <v>0</v>
      </c>
      <c r="B5371" s="11">
        <v>30700</v>
      </c>
      <c r="C5371" s="11">
        <v>36804</v>
      </c>
      <c r="D5371" s="11">
        <v>83295</v>
      </c>
      <c r="E5371" s="11"/>
      <c r="F5371" s="11"/>
      <c r="G5371" s="11"/>
      <c r="H5371" s="11">
        <v>289.39981605999998</v>
      </c>
      <c r="I5371" s="11">
        <v>0</v>
      </c>
      <c r="J5371" s="11">
        <v>15</v>
      </c>
      <c r="K5371" s="11">
        <v>42.213869780000003</v>
      </c>
      <c r="L5371" s="11" t="s">
        <v>20</v>
      </c>
      <c r="M5371" s="11" t="s">
        <v>14</v>
      </c>
      <c r="N5371" s="11">
        <f t="shared" si="581"/>
        <v>0</v>
      </c>
      <c r="O5371" s="11">
        <f t="shared" si="582"/>
        <v>0</v>
      </c>
      <c r="P5371" s="11">
        <f t="shared" si="583"/>
        <v>1</v>
      </c>
      <c r="Q5371" s="11">
        <f t="shared" si="584"/>
        <v>0</v>
      </c>
      <c r="R5371" s="11">
        <f t="shared" si="585"/>
        <v>0</v>
      </c>
      <c r="S5371" s="11">
        <f t="shared" si="586"/>
        <v>0</v>
      </c>
      <c r="T5371" s="9">
        <f t="shared" si="587"/>
        <v>0</v>
      </c>
    </row>
    <row r="5372" spans="1:20" ht="15" customHeight="1" x14ac:dyDescent="0.75">
      <c r="A5372" s="10">
        <v>0</v>
      </c>
      <c r="B5372" s="11">
        <v>30700</v>
      </c>
      <c r="C5372" s="11">
        <v>14834</v>
      </c>
      <c r="D5372" s="11">
        <v>64870</v>
      </c>
      <c r="E5372" s="11">
        <v>1</v>
      </c>
      <c r="F5372" s="11">
        <v>0</v>
      </c>
      <c r="G5372" s="11">
        <v>0</v>
      </c>
      <c r="H5372" s="11">
        <v>99.704362118000006</v>
      </c>
      <c r="I5372" s="11">
        <v>1</v>
      </c>
      <c r="J5372" s="11">
        <v>5</v>
      </c>
      <c r="K5372" s="11">
        <v>36.692324057999997</v>
      </c>
      <c r="L5372" s="11" t="s">
        <v>20</v>
      </c>
      <c r="M5372" s="11" t="s">
        <v>14</v>
      </c>
      <c r="N5372" s="11">
        <f t="shared" si="581"/>
        <v>0</v>
      </c>
      <c r="O5372" s="11">
        <f t="shared" si="582"/>
        <v>0</v>
      </c>
      <c r="P5372" s="11">
        <f t="shared" si="583"/>
        <v>1</v>
      </c>
      <c r="Q5372" s="11">
        <f t="shared" si="584"/>
        <v>0</v>
      </c>
      <c r="R5372" s="11">
        <f t="shared" si="585"/>
        <v>0</v>
      </c>
      <c r="S5372" s="11">
        <f t="shared" si="586"/>
        <v>0</v>
      </c>
      <c r="T5372" s="9">
        <f t="shared" si="587"/>
        <v>0</v>
      </c>
    </row>
    <row r="5373" spans="1:20" ht="15" customHeight="1" x14ac:dyDescent="0.75">
      <c r="A5373" s="10">
        <v>0</v>
      </c>
      <c r="B5373" s="11">
        <v>30800</v>
      </c>
      <c r="C5373" s="11">
        <v>129062</v>
      </c>
      <c r="D5373" s="11">
        <v>176389</v>
      </c>
      <c r="E5373" s="11">
        <v>13</v>
      </c>
      <c r="F5373" s="11">
        <v>0</v>
      </c>
      <c r="G5373" s="11">
        <v>0</v>
      </c>
      <c r="H5373" s="11">
        <v>184.31937604999999</v>
      </c>
      <c r="I5373" s="11">
        <v>2</v>
      </c>
      <c r="J5373" s="11">
        <v>28</v>
      </c>
      <c r="K5373" s="11">
        <v>40.894302088000003</v>
      </c>
      <c r="L5373" s="11" t="s">
        <v>20</v>
      </c>
      <c r="M5373" s="11" t="s">
        <v>17</v>
      </c>
      <c r="N5373" s="11">
        <f t="shared" si="581"/>
        <v>0</v>
      </c>
      <c r="O5373" s="11">
        <f t="shared" si="582"/>
        <v>1</v>
      </c>
      <c r="P5373" s="11">
        <f t="shared" si="583"/>
        <v>0</v>
      </c>
      <c r="Q5373" s="11">
        <f t="shared" si="584"/>
        <v>0</v>
      </c>
      <c r="R5373" s="11">
        <f t="shared" si="585"/>
        <v>0</v>
      </c>
      <c r="S5373" s="11">
        <f t="shared" si="586"/>
        <v>0</v>
      </c>
      <c r="T5373" s="9">
        <f t="shared" si="587"/>
        <v>0</v>
      </c>
    </row>
    <row r="5374" spans="1:20" ht="15" customHeight="1" x14ac:dyDescent="0.75">
      <c r="A5374" s="10">
        <v>0</v>
      </c>
      <c r="B5374" s="11">
        <v>30800</v>
      </c>
      <c r="C5374" s="11">
        <v>29226</v>
      </c>
      <c r="D5374" s="11">
        <v>44735</v>
      </c>
      <c r="E5374" s="11">
        <v>1</v>
      </c>
      <c r="F5374" s="11">
        <v>0</v>
      </c>
      <c r="G5374" s="11">
        <v>0</v>
      </c>
      <c r="H5374" s="11">
        <v>66.244719760999999</v>
      </c>
      <c r="I5374" s="11">
        <v>0</v>
      </c>
      <c r="J5374" s="11">
        <v>7</v>
      </c>
      <c r="K5374" s="11">
        <v>13.783965436000001</v>
      </c>
      <c r="L5374" s="11" t="s">
        <v>20</v>
      </c>
      <c r="M5374" s="11" t="s">
        <v>14</v>
      </c>
      <c r="N5374" s="11">
        <f t="shared" si="581"/>
        <v>0</v>
      </c>
      <c r="O5374" s="11">
        <f t="shared" si="582"/>
        <v>0</v>
      </c>
      <c r="P5374" s="11">
        <f t="shared" si="583"/>
        <v>1</v>
      </c>
      <c r="Q5374" s="11">
        <f t="shared" si="584"/>
        <v>0</v>
      </c>
      <c r="R5374" s="11">
        <f t="shared" si="585"/>
        <v>0</v>
      </c>
      <c r="S5374" s="11">
        <f t="shared" si="586"/>
        <v>0</v>
      </c>
      <c r="T5374" s="9">
        <f t="shared" si="587"/>
        <v>0</v>
      </c>
    </row>
    <row r="5375" spans="1:20" ht="15" customHeight="1" x14ac:dyDescent="0.75">
      <c r="A5375" s="10">
        <v>0</v>
      </c>
      <c r="B5375" s="11">
        <v>30800</v>
      </c>
      <c r="C5375" s="11">
        <v>15428</v>
      </c>
      <c r="D5375" s="11">
        <v>45495</v>
      </c>
      <c r="E5375" s="11">
        <v>28</v>
      </c>
      <c r="F5375" s="11">
        <v>0</v>
      </c>
      <c r="G5375" s="11">
        <v>0</v>
      </c>
      <c r="H5375" s="11">
        <v>200.50912432999999</v>
      </c>
      <c r="I5375" s="11">
        <v>0</v>
      </c>
      <c r="J5375" s="11">
        <v>15</v>
      </c>
      <c r="K5375" s="11">
        <v>42.387985512999997</v>
      </c>
      <c r="L5375" s="11" t="s">
        <v>20</v>
      </c>
      <c r="M5375" s="11" t="s">
        <v>14</v>
      </c>
      <c r="N5375" s="11">
        <f t="shared" si="581"/>
        <v>0</v>
      </c>
      <c r="O5375" s="11">
        <f t="shared" si="582"/>
        <v>0</v>
      </c>
      <c r="P5375" s="11">
        <f t="shared" si="583"/>
        <v>1</v>
      </c>
      <c r="Q5375" s="11">
        <f t="shared" si="584"/>
        <v>0</v>
      </c>
      <c r="R5375" s="11">
        <f t="shared" si="585"/>
        <v>0</v>
      </c>
      <c r="S5375" s="11">
        <f t="shared" si="586"/>
        <v>0</v>
      </c>
      <c r="T5375" s="9">
        <f t="shared" si="587"/>
        <v>0</v>
      </c>
    </row>
    <row r="5376" spans="1:20" ht="15" customHeight="1" x14ac:dyDescent="0.75">
      <c r="A5376" s="10">
        <v>0</v>
      </c>
      <c r="B5376" s="11">
        <v>30800</v>
      </c>
      <c r="C5376" s="11">
        <v>195221</v>
      </c>
      <c r="D5376" s="11">
        <v>293118</v>
      </c>
      <c r="E5376" s="11">
        <v>29</v>
      </c>
      <c r="F5376" s="11">
        <v>0</v>
      </c>
      <c r="G5376" s="11">
        <v>0</v>
      </c>
      <c r="H5376" s="11">
        <v>151.95741817999999</v>
      </c>
      <c r="I5376" s="11">
        <v>0</v>
      </c>
      <c r="J5376" s="11">
        <v>22</v>
      </c>
      <c r="K5376" s="11">
        <v>38.181027321999998</v>
      </c>
      <c r="L5376" s="11" t="s">
        <v>20</v>
      </c>
      <c r="M5376" s="11" t="s">
        <v>14</v>
      </c>
      <c r="N5376" s="11">
        <f t="shared" si="581"/>
        <v>0</v>
      </c>
      <c r="O5376" s="11">
        <f t="shared" si="582"/>
        <v>0</v>
      </c>
      <c r="P5376" s="11">
        <f t="shared" si="583"/>
        <v>1</v>
      </c>
      <c r="Q5376" s="11">
        <f t="shared" si="584"/>
        <v>0</v>
      </c>
      <c r="R5376" s="11">
        <f t="shared" si="585"/>
        <v>0</v>
      </c>
      <c r="S5376" s="11">
        <f t="shared" si="586"/>
        <v>0</v>
      </c>
      <c r="T5376" s="9">
        <f t="shared" si="587"/>
        <v>0</v>
      </c>
    </row>
    <row r="5377" spans="1:20" ht="15" customHeight="1" x14ac:dyDescent="0.75">
      <c r="A5377" s="10">
        <v>1</v>
      </c>
      <c r="B5377" s="11">
        <v>30800</v>
      </c>
      <c r="C5377" s="11">
        <v>147577</v>
      </c>
      <c r="D5377" s="11">
        <v>187129</v>
      </c>
      <c r="E5377" s="11">
        <v>11</v>
      </c>
      <c r="F5377" s="11">
        <v>0</v>
      </c>
      <c r="G5377" s="11">
        <v>0</v>
      </c>
      <c r="H5377" s="11"/>
      <c r="I5377" s="11">
        <v>0</v>
      </c>
      <c r="J5377" s="11">
        <v>0</v>
      </c>
      <c r="K5377" s="11">
        <v>42.362252638000001</v>
      </c>
      <c r="L5377" s="11" t="s">
        <v>20</v>
      </c>
      <c r="M5377" s="11" t="s">
        <v>15</v>
      </c>
      <c r="N5377" s="11">
        <f t="shared" si="581"/>
        <v>0</v>
      </c>
      <c r="O5377" s="11">
        <f t="shared" si="582"/>
        <v>0</v>
      </c>
      <c r="P5377" s="11">
        <f t="shared" si="583"/>
        <v>0</v>
      </c>
      <c r="Q5377" s="11">
        <f t="shared" si="584"/>
        <v>1</v>
      </c>
      <c r="R5377" s="11">
        <f t="shared" si="585"/>
        <v>0</v>
      </c>
      <c r="S5377" s="11">
        <f t="shared" si="586"/>
        <v>0</v>
      </c>
      <c r="T5377" s="9">
        <f t="shared" si="587"/>
        <v>0</v>
      </c>
    </row>
    <row r="5378" spans="1:20" ht="15" customHeight="1" x14ac:dyDescent="0.75">
      <c r="A5378" s="10">
        <v>0</v>
      </c>
      <c r="B5378" s="11">
        <v>30800</v>
      </c>
      <c r="C5378" s="11">
        <v>21172</v>
      </c>
      <c r="D5378" s="11">
        <v>37333</v>
      </c>
      <c r="E5378" s="11">
        <v>30</v>
      </c>
      <c r="F5378" s="11">
        <v>0</v>
      </c>
      <c r="G5378" s="11">
        <v>0</v>
      </c>
      <c r="H5378" s="11">
        <v>208.49869627999999</v>
      </c>
      <c r="I5378" s="11">
        <v>0</v>
      </c>
      <c r="J5378" s="11">
        <v>15</v>
      </c>
      <c r="K5378" s="11">
        <v>41.358171065999997</v>
      </c>
      <c r="L5378" s="11" t="s">
        <v>20</v>
      </c>
      <c r="M5378" s="11" t="s">
        <v>14</v>
      </c>
      <c r="N5378" s="11">
        <f t="shared" si="581"/>
        <v>0</v>
      </c>
      <c r="O5378" s="11">
        <f t="shared" si="582"/>
        <v>0</v>
      </c>
      <c r="P5378" s="11">
        <f t="shared" si="583"/>
        <v>1</v>
      </c>
      <c r="Q5378" s="11">
        <f t="shared" si="584"/>
        <v>0</v>
      </c>
      <c r="R5378" s="11">
        <f t="shared" si="585"/>
        <v>0</v>
      </c>
      <c r="S5378" s="11">
        <f t="shared" si="586"/>
        <v>0</v>
      </c>
      <c r="T5378" s="9">
        <f t="shared" si="587"/>
        <v>0</v>
      </c>
    </row>
    <row r="5379" spans="1:20" ht="15" customHeight="1" x14ac:dyDescent="0.75">
      <c r="A5379" s="10">
        <v>0</v>
      </c>
      <c r="B5379" s="11">
        <v>30800</v>
      </c>
      <c r="C5379" s="11">
        <v>125787</v>
      </c>
      <c r="D5379" s="11">
        <v>175196</v>
      </c>
      <c r="E5379" s="11">
        <v>13</v>
      </c>
      <c r="F5379" s="11">
        <v>0</v>
      </c>
      <c r="G5379" s="11">
        <v>0</v>
      </c>
      <c r="H5379" s="11">
        <v>157.87768070000001</v>
      </c>
      <c r="I5379" s="11">
        <v>2</v>
      </c>
      <c r="J5379" s="11">
        <v>29</v>
      </c>
      <c r="K5379" s="11">
        <v>41.350974526000002</v>
      </c>
      <c r="L5379" s="11" t="s">
        <v>20</v>
      </c>
      <c r="M5379" s="11" t="s">
        <v>17</v>
      </c>
      <c r="N5379" s="11">
        <f t="shared" ref="N5379:N5442" si="588">IF(L5379="HomeImp",1,0)</f>
        <v>0</v>
      </c>
      <c r="O5379" s="11">
        <f t="shared" ref="O5379:O5442" si="589">IF(M5379="Mgr",1,0)</f>
        <v>1</v>
      </c>
      <c r="P5379" s="11">
        <f t="shared" ref="P5379:P5442" si="590">IF(M5379="Other",1,0)</f>
        <v>0</v>
      </c>
      <c r="Q5379" s="11">
        <f t="shared" ref="Q5379:Q5442" si="591">IF(M5379="Office",1,0)</f>
        <v>0</v>
      </c>
      <c r="R5379" s="11">
        <f t="shared" ref="R5379:R5442" si="592">IF(M5379="Sales",1,0)</f>
        <v>0</v>
      </c>
      <c r="S5379" s="11">
        <f t="shared" ref="S5379:S5442" si="593">IF(M5379="ProfExe",1,0)</f>
        <v>0</v>
      </c>
      <c r="T5379" s="9">
        <f t="shared" ref="T5379:T5442" si="594">H5379*N5379</f>
        <v>0</v>
      </c>
    </row>
    <row r="5380" spans="1:20" ht="15" customHeight="1" x14ac:dyDescent="0.75">
      <c r="A5380" s="10">
        <v>0</v>
      </c>
      <c r="B5380" s="11">
        <v>30800</v>
      </c>
      <c r="C5380" s="11">
        <v>54981</v>
      </c>
      <c r="D5380" s="11">
        <v>82038</v>
      </c>
      <c r="E5380" s="11">
        <v>2</v>
      </c>
      <c r="F5380" s="11">
        <v>0</v>
      </c>
      <c r="G5380" s="11">
        <v>0</v>
      </c>
      <c r="H5380" s="11">
        <v>165.07784738999999</v>
      </c>
      <c r="I5380" s="11">
        <v>2</v>
      </c>
      <c r="J5380" s="11">
        <v>19</v>
      </c>
      <c r="K5380" s="11">
        <v>41.239256279000003</v>
      </c>
      <c r="L5380" s="11" t="s">
        <v>20</v>
      </c>
      <c r="M5380" s="11" t="s">
        <v>15</v>
      </c>
      <c r="N5380" s="11">
        <f t="shared" si="588"/>
        <v>0</v>
      </c>
      <c r="O5380" s="11">
        <f t="shared" si="589"/>
        <v>0</v>
      </c>
      <c r="P5380" s="11">
        <f t="shared" si="590"/>
        <v>0</v>
      </c>
      <c r="Q5380" s="11">
        <f t="shared" si="591"/>
        <v>1</v>
      </c>
      <c r="R5380" s="11">
        <f t="shared" si="592"/>
        <v>0</v>
      </c>
      <c r="S5380" s="11">
        <f t="shared" si="593"/>
        <v>0</v>
      </c>
      <c r="T5380" s="9">
        <f t="shared" si="594"/>
        <v>0</v>
      </c>
    </row>
    <row r="5381" spans="1:20" ht="15" customHeight="1" x14ac:dyDescent="0.75">
      <c r="A5381" s="10">
        <v>0</v>
      </c>
      <c r="B5381" s="11">
        <v>30900</v>
      </c>
      <c r="C5381" s="11">
        <v>230978</v>
      </c>
      <c r="D5381" s="11">
        <v>291013</v>
      </c>
      <c r="E5381" s="11">
        <v>12</v>
      </c>
      <c r="F5381" s="11">
        <v>0</v>
      </c>
      <c r="G5381" s="11">
        <v>1</v>
      </c>
      <c r="H5381" s="11">
        <v>268.39423798000001</v>
      </c>
      <c r="I5381" s="11">
        <v>1</v>
      </c>
      <c r="J5381" s="11">
        <v>26</v>
      </c>
      <c r="K5381" s="11">
        <v>26.248190692000001</v>
      </c>
      <c r="L5381" s="11" t="s">
        <v>20</v>
      </c>
      <c r="M5381" s="11" t="s">
        <v>18</v>
      </c>
      <c r="N5381" s="11">
        <f t="shared" si="588"/>
        <v>0</v>
      </c>
      <c r="O5381" s="11">
        <f t="shared" si="589"/>
        <v>0</v>
      </c>
      <c r="P5381" s="11">
        <f t="shared" si="590"/>
        <v>0</v>
      </c>
      <c r="Q5381" s="11">
        <f t="shared" si="591"/>
        <v>0</v>
      </c>
      <c r="R5381" s="11">
        <f t="shared" si="592"/>
        <v>0</v>
      </c>
      <c r="S5381" s="11">
        <f t="shared" si="593"/>
        <v>1</v>
      </c>
      <c r="T5381" s="9">
        <f t="shared" si="594"/>
        <v>0</v>
      </c>
    </row>
    <row r="5382" spans="1:20" ht="15" customHeight="1" x14ac:dyDescent="0.75">
      <c r="A5382" s="10">
        <v>0</v>
      </c>
      <c r="B5382" s="11">
        <v>30900</v>
      </c>
      <c r="C5382" s="11">
        <v>189798</v>
      </c>
      <c r="D5382" s="11">
        <v>301984</v>
      </c>
      <c r="E5382" s="11">
        <v>28</v>
      </c>
      <c r="F5382" s="11">
        <v>0</v>
      </c>
      <c r="G5382" s="11">
        <v>0</v>
      </c>
      <c r="H5382" s="11">
        <v>150.91736327999999</v>
      </c>
      <c r="I5382" s="11">
        <v>0</v>
      </c>
      <c r="J5382" s="11">
        <v>22</v>
      </c>
      <c r="K5382" s="11">
        <v>37.236507840999998</v>
      </c>
      <c r="L5382" s="11" t="s">
        <v>20</v>
      </c>
      <c r="M5382" s="11" t="s">
        <v>14</v>
      </c>
      <c r="N5382" s="11">
        <f t="shared" si="588"/>
        <v>0</v>
      </c>
      <c r="O5382" s="11">
        <f t="shared" si="589"/>
        <v>0</v>
      </c>
      <c r="P5382" s="11">
        <f t="shared" si="590"/>
        <v>1</v>
      </c>
      <c r="Q5382" s="11">
        <f t="shared" si="591"/>
        <v>0</v>
      </c>
      <c r="R5382" s="11">
        <f t="shared" si="592"/>
        <v>0</v>
      </c>
      <c r="S5382" s="11">
        <f t="shared" si="593"/>
        <v>0</v>
      </c>
      <c r="T5382" s="9">
        <f t="shared" si="594"/>
        <v>0</v>
      </c>
    </row>
    <row r="5383" spans="1:20" ht="15" customHeight="1" x14ac:dyDescent="0.75">
      <c r="A5383" s="10">
        <v>1</v>
      </c>
      <c r="B5383" s="11">
        <v>30900</v>
      </c>
      <c r="C5383" s="11">
        <v>106717</v>
      </c>
      <c r="D5383" s="11"/>
      <c r="E5383" s="11">
        <v>4</v>
      </c>
      <c r="F5383" s="11">
        <v>2</v>
      </c>
      <c r="G5383" s="11">
        <v>4</v>
      </c>
      <c r="H5383" s="11">
        <v>172.43235472999999</v>
      </c>
      <c r="I5383" s="11">
        <v>0</v>
      </c>
      <c r="J5383" s="11">
        <v>13</v>
      </c>
      <c r="K5383" s="11">
        <v>47.795906105999997</v>
      </c>
      <c r="L5383" s="11" t="s">
        <v>20</v>
      </c>
      <c r="M5383" s="11" t="s">
        <v>17</v>
      </c>
      <c r="N5383" s="11">
        <f t="shared" si="588"/>
        <v>0</v>
      </c>
      <c r="O5383" s="11">
        <f t="shared" si="589"/>
        <v>1</v>
      </c>
      <c r="P5383" s="11">
        <f t="shared" si="590"/>
        <v>0</v>
      </c>
      <c r="Q5383" s="11">
        <f t="shared" si="591"/>
        <v>0</v>
      </c>
      <c r="R5383" s="11">
        <f t="shared" si="592"/>
        <v>0</v>
      </c>
      <c r="S5383" s="11">
        <f t="shared" si="593"/>
        <v>0</v>
      </c>
      <c r="T5383" s="9">
        <f t="shared" si="594"/>
        <v>0</v>
      </c>
    </row>
    <row r="5384" spans="1:20" ht="15" customHeight="1" x14ac:dyDescent="0.75">
      <c r="A5384" s="10">
        <v>0</v>
      </c>
      <c r="B5384" s="11">
        <v>30900</v>
      </c>
      <c r="C5384" s="11">
        <v>190480</v>
      </c>
      <c r="D5384" s="11">
        <v>298239</v>
      </c>
      <c r="E5384" s="11">
        <v>27</v>
      </c>
      <c r="F5384" s="11">
        <v>0</v>
      </c>
      <c r="G5384" s="11">
        <v>1</v>
      </c>
      <c r="H5384" s="11">
        <v>164.60487057</v>
      </c>
      <c r="I5384" s="11">
        <v>0</v>
      </c>
      <c r="J5384" s="11">
        <v>23</v>
      </c>
      <c r="K5384" s="11">
        <v>39.601452125999998</v>
      </c>
      <c r="L5384" s="11" t="s">
        <v>20</v>
      </c>
      <c r="M5384" s="11" t="s">
        <v>14</v>
      </c>
      <c r="N5384" s="11">
        <f t="shared" si="588"/>
        <v>0</v>
      </c>
      <c r="O5384" s="11">
        <f t="shared" si="589"/>
        <v>0</v>
      </c>
      <c r="P5384" s="11">
        <f t="shared" si="590"/>
        <v>1</v>
      </c>
      <c r="Q5384" s="11">
        <f t="shared" si="591"/>
        <v>0</v>
      </c>
      <c r="R5384" s="11">
        <f t="shared" si="592"/>
        <v>0</v>
      </c>
      <c r="S5384" s="11">
        <f t="shared" si="593"/>
        <v>0</v>
      </c>
      <c r="T5384" s="9">
        <f t="shared" si="594"/>
        <v>0</v>
      </c>
    </row>
    <row r="5385" spans="1:20" ht="15" customHeight="1" x14ac:dyDescent="0.75">
      <c r="A5385" s="10">
        <v>0</v>
      </c>
      <c r="B5385" s="11">
        <v>31000</v>
      </c>
      <c r="C5385" s="11">
        <v>133471</v>
      </c>
      <c r="D5385" s="11">
        <v>188154</v>
      </c>
      <c r="E5385" s="11">
        <v>0</v>
      </c>
      <c r="F5385" s="11">
        <v>0</v>
      </c>
      <c r="G5385" s="11">
        <v>0</v>
      </c>
      <c r="H5385" s="11">
        <v>218.53826063</v>
      </c>
      <c r="I5385" s="11">
        <v>2</v>
      </c>
      <c r="J5385" s="11">
        <v>18</v>
      </c>
      <c r="K5385" s="11">
        <v>40.315083491000003</v>
      </c>
      <c r="L5385" s="11" t="s">
        <v>20</v>
      </c>
      <c r="M5385" s="11" t="s">
        <v>18</v>
      </c>
      <c r="N5385" s="11">
        <f t="shared" si="588"/>
        <v>0</v>
      </c>
      <c r="O5385" s="11">
        <f t="shared" si="589"/>
        <v>0</v>
      </c>
      <c r="P5385" s="11">
        <f t="shared" si="590"/>
        <v>0</v>
      </c>
      <c r="Q5385" s="11">
        <f t="shared" si="591"/>
        <v>0</v>
      </c>
      <c r="R5385" s="11">
        <f t="shared" si="592"/>
        <v>0</v>
      </c>
      <c r="S5385" s="11">
        <f t="shared" si="593"/>
        <v>1</v>
      </c>
      <c r="T5385" s="9">
        <f t="shared" si="594"/>
        <v>0</v>
      </c>
    </row>
    <row r="5386" spans="1:20" ht="15" customHeight="1" x14ac:dyDescent="0.75">
      <c r="A5386" s="10">
        <v>1</v>
      </c>
      <c r="B5386" s="11">
        <v>31000</v>
      </c>
      <c r="C5386" s="11">
        <v>67794</v>
      </c>
      <c r="D5386" s="11">
        <v>103535</v>
      </c>
      <c r="E5386" s="11">
        <v>7</v>
      </c>
      <c r="F5386" s="11">
        <v>0</v>
      </c>
      <c r="G5386" s="11">
        <v>1</v>
      </c>
      <c r="H5386" s="11">
        <v>116.89898988</v>
      </c>
      <c r="I5386" s="11">
        <v>1</v>
      </c>
      <c r="J5386" s="11">
        <v>31</v>
      </c>
      <c r="K5386" s="11">
        <v>44.065428781999998</v>
      </c>
      <c r="L5386" s="11" t="s">
        <v>20</v>
      </c>
      <c r="M5386" s="11" t="s">
        <v>17</v>
      </c>
      <c r="N5386" s="11">
        <f t="shared" si="588"/>
        <v>0</v>
      </c>
      <c r="O5386" s="11">
        <f t="shared" si="589"/>
        <v>1</v>
      </c>
      <c r="P5386" s="11">
        <f t="shared" si="590"/>
        <v>0</v>
      </c>
      <c r="Q5386" s="11">
        <f t="shared" si="591"/>
        <v>0</v>
      </c>
      <c r="R5386" s="11">
        <f t="shared" si="592"/>
        <v>0</v>
      </c>
      <c r="S5386" s="11">
        <f t="shared" si="593"/>
        <v>0</v>
      </c>
      <c r="T5386" s="9">
        <f t="shared" si="594"/>
        <v>0</v>
      </c>
    </row>
    <row r="5387" spans="1:20" ht="15" customHeight="1" x14ac:dyDescent="0.75">
      <c r="A5387" s="10">
        <v>0</v>
      </c>
      <c r="B5387" s="11">
        <v>31000</v>
      </c>
      <c r="C5387" s="11">
        <v>37507</v>
      </c>
      <c r="D5387" s="11">
        <v>71612</v>
      </c>
      <c r="E5387" s="11">
        <v>10</v>
      </c>
      <c r="F5387" s="11"/>
      <c r="G5387" s="11"/>
      <c r="H5387" s="11">
        <v>112.87144429999999</v>
      </c>
      <c r="I5387" s="11"/>
      <c r="J5387" s="11">
        <v>24</v>
      </c>
      <c r="K5387" s="11">
        <v>31.784456165000002</v>
      </c>
      <c r="L5387" s="11" t="s">
        <v>20</v>
      </c>
      <c r="M5387" s="11" t="s">
        <v>14</v>
      </c>
      <c r="N5387" s="11">
        <f t="shared" si="588"/>
        <v>0</v>
      </c>
      <c r="O5387" s="11">
        <f t="shared" si="589"/>
        <v>0</v>
      </c>
      <c r="P5387" s="11">
        <f t="shared" si="590"/>
        <v>1</v>
      </c>
      <c r="Q5387" s="11">
        <f t="shared" si="591"/>
        <v>0</v>
      </c>
      <c r="R5387" s="11">
        <f t="shared" si="592"/>
        <v>0</v>
      </c>
      <c r="S5387" s="11">
        <f t="shared" si="593"/>
        <v>0</v>
      </c>
      <c r="T5387" s="9">
        <f t="shared" si="594"/>
        <v>0</v>
      </c>
    </row>
    <row r="5388" spans="1:20" ht="15" customHeight="1" x14ac:dyDescent="0.75">
      <c r="A5388" s="10">
        <v>0</v>
      </c>
      <c r="B5388" s="11">
        <v>31000</v>
      </c>
      <c r="C5388" s="11">
        <v>118000</v>
      </c>
      <c r="D5388" s="11">
        <v>167000</v>
      </c>
      <c r="E5388" s="11">
        <v>17</v>
      </c>
      <c r="F5388" s="11">
        <v>0</v>
      </c>
      <c r="G5388" s="11">
        <v>0</v>
      </c>
      <c r="H5388" s="11">
        <v>127.03333333</v>
      </c>
      <c r="I5388" s="11">
        <v>1</v>
      </c>
      <c r="J5388" s="11">
        <v>17</v>
      </c>
      <c r="K5388" s="11"/>
      <c r="L5388" s="11" t="s">
        <v>20</v>
      </c>
      <c r="M5388" s="11" t="s">
        <v>18</v>
      </c>
      <c r="N5388" s="11">
        <f t="shared" si="588"/>
        <v>0</v>
      </c>
      <c r="O5388" s="11">
        <f t="shared" si="589"/>
        <v>0</v>
      </c>
      <c r="P5388" s="11">
        <f t="shared" si="590"/>
        <v>0</v>
      </c>
      <c r="Q5388" s="11">
        <f t="shared" si="591"/>
        <v>0</v>
      </c>
      <c r="R5388" s="11">
        <f t="shared" si="592"/>
        <v>0</v>
      </c>
      <c r="S5388" s="11">
        <f t="shared" si="593"/>
        <v>1</v>
      </c>
      <c r="T5388" s="9">
        <f t="shared" si="594"/>
        <v>0</v>
      </c>
    </row>
    <row r="5389" spans="1:20" ht="15" customHeight="1" x14ac:dyDescent="0.75">
      <c r="A5389" s="10">
        <v>1</v>
      </c>
      <c r="B5389" s="11">
        <v>31000</v>
      </c>
      <c r="C5389" s="11">
        <v>30000</v>
      </c>
      <c r="D5389" s="11">
        <v>72000</v>
      </c>
      <c r="E5389" s="11">
        <v>20</v>
      </c>
      <c r="F5389" s="11">
        <v>2</v>
      </c>
      <c r="G5389" s="11">
        <v>0</v>
      </c>
      <c r="H5389" s="11">
        <v>127.3</v>
      </c>
      <c r="I5389" s="11">
        <v>1</v>
      </c>
      <c r="J5389" s="11">
        <v>14</v>
      </c>
      <c r="K5389" s="11"/>
      <c r="L5389" s="11" t="s">
        <v>20</v>
      </c>
      <c r="M5389" s="11" t="s">
        <v>17</v>
      </c>
      <c r="N5389" s="11">
        <f t="shared" si="588"/>
        <v>0</v>
      </c>
      <c r="O5389" s="11">
        <f t="shared" si="589"/>
        <v>1</v>
      </c>
      <c r="P5389" s="11">
        <f t="shared" si="590"/>
        <v>0</v>
      </c>
      <c r="Q5389" s="11">
        <f t="shared" si="591"/>
        <v>0</v>
      </c>
      <c r="R5389" s="11">
        <f t="shared" si="592"/>
        <v>0</v>
      </c>
      <c r="S5389" s="11">
        <f t="shared" si="593"/>
        <v>0</v>
      </c>
      <c r="T5389" s="9">
        <f t="shared" si="594"/>
        <v>0</v>
      </c>
    </row>
    <row r="5390" spans="1:20" ht="15" customHeight="1" x14ac:dyDescent="0.75">
      <c r="A5390" s="10">
        <v>0</v>
      </c>
      <c r="B5390" s="11">
        <v>31000</v>
      </c>
      <c r="C5390" s="11">
        <v>13542</v>
      </c>
      <c r="D5390" s="11">
        <v>58827</v>
      </c>
      <c r="E5390" s="11">
        <v>0</v>
      </c>
      <c r="F5390" s="11">
        <v>0</v>
      </c>
      <c r="G5390" s="11">
        <v>0</v>
      </c>
      <c r="H5390" s="11">
        <v>92.132908400000005</v>
      </c>
      <c r="I5390" s="11">
        <v>0</v>
      </c>
      <c r="J5390" s="11">
        <v>6</v>
      </c>
      <c r="K5390" s="11">
        <v>36.256968747000002</v>
      </c>
      <c r="L5390" s="11" t="s">
        <v>20</v>
      </c>
      <c r="M5390" s="11" t="s">
        <v>14</v>
      </c>
      <c r="N5390" s="11">
        <f t="shared" si="588"/>
        <v>0</v>
      </c>
      <c r="O5390" s="11">
        <f t="shared" si="589"/>
        <v>0</v>
      </c>
      <c r="P5390" s="11">
        <f t="shared" si="590"/>
        <v>1</v>
      </c>
      <c r="Q5390" s="11">
        <f t="shared" si="591"/>
        <v>0</v>
      </c>
      <c r="R5390" s="11">
        <f t="shared" si="592"/>
        <v>0</v>
      </c>
      <c r="S5390" s="11">
        <f t="shared" si="593"/>
        <v>0</v>
      </c>
      <c r="T5390" s="9">
        <f t="shared" si="594"/>
        <v>0</v>
      </c>
    </row>
    <row r="5391" spans="1:20" ht="15" customHeight="1" x14ac:dyDescent="0.75">
      <c r="A5391" s="10">
        <v>0</v>
      </c>
      <c r="B5391" s="11">
        <v>31000</v>
      </c>
      <c r="C5391" s="11">
        <v>51370</v>
      </c>
      <c r="D5391" s="11">
        <v>103298</v>
      </c>
      <c r="E5391" s="11">
        <v>0</v>
      </c>
      <c r="F5391" s="11">
        <v>0</v>
      </c>
      <c r="G5391" s="11">
        <v>0</v>
      </c>
      <c r="H5391" s="11">
        <v>175.60961458</v>
      </c>
      <c r="I5391" s="11">
        <v>2</v>
      </c>
      <c r="J5391" s="11">
        <v>25</v>
      </c>
      <c r="K5391" s="11">
        <v>38.093414639000002</v>
      </c>
      <c r="L5391" s="11" t="s">
        <v>20</v>
      </c>
      <c r="M5391" s="11" t="s">
        <v>15</v>
      </c>
      <c r="N5391" s="11">
        <f t="shared" si="588"/>
        <v>0</v>
      </c>
      <c r="O5391" s="11">
        <f t="shared" si="589"/>
        <v>0</v>
      </c>
      <c r="P5391" s="11">
        <f t="shared" si="590"/>
        <v>0</v>
      </c>
      <c r="Q5391" s="11">
        <f t="shared" si="591"/>
        <v>1</v>
      </c>
      <c r="R5391" s="11">
        <f t="shared" si="592"/>
        <v>0</v>
      </c>
      <c r="S5391" s="11">
        <f t="shared" si="593"/>
        <v>0</v>
      </c>
      <c r="T5391" s="9">
        <f t="shared" si="594"/>
        <v>0</v>
      </c>
    </row>
    <row r="5392" spans="1:20" ht="15" customHeight="1" x14ac:dyDescent="0.75">
      <c r="A5392" s="10">
        <v>0</v>
      </c>
      <c r="B5392" s="11">
        <v>31100</v>
      </c>
      <c r="C5392" s="11">
        <v>73386</v>
      </c>
      <c r="D5392" s="11">
        <v>108864</v>
      </c>
      <c r="E5392" s="11">
        <v>5</v>
      </c>
      <c r="F5392" s="11"/>
      <c r="G5392" s="11"/>
      <c r="H5392" s="11">
        <v>119.53951836</v>
      </c>
      <c r="I5392" s="11">
        <v>10</v>
      </c>
      <c r="J5392" s="11">
        <v>21</v>
      </c>
      <c r="K5392" s="11">
        <v>42.826600831</v>
      </c>
      <c r="L5392" s="11" t="s">
        <v>13</v>
      </c>
      <c r="M5392" s="11" t="s">
        <v>14</v>
      </c>
      <c r="N5392" s="11">
        <f t="shared" si="588"/>
        <v>1</v>
      </c>
      <c r="O5392" s="11">
        <f t="shared" si="589"/>
        <v>0</v>
      </c>
      <c r="P5392" s="11">
        <f t="shared" si="590"/>
        <v>1</v>
      </c>
      <c r="Q5392" s="11">
        <f t="shared" si="591"/>
        <v>0</v>
      </c>
      <c r="R5392" s="11">
        <f t="shared" si="592"/>
        <v>0</v>
      </c>
      <c r="S5392" s="11">
        <f t="shared" si="593"/>
        <v>0</v>
      </c>
      <c r="T5392" s="9">
        <f t="shared" si="594"/>
        <v>119.53951836</v>
      </c>
    </row>
    <row r="5393" spans="1:20" ht="15" customHeight="1" x14ac:dyDescent="0.75">
      <c r="A5393" s="10">
        <v>0</v>
      </c>
      <c r="B5393" s="11">
        <v>31100</v>
      </c>
      <c r="C5393" s="11">
        <v>136521</v>
      </c>
      <c r="D5393" s="11">
        <v>188264</v>
      </c>
      <c r="E5393" s="11">
        <v>1</v>
      </c>
      <c r="F5393" s="11">
        <v>1</v>
      </c>
      <c r="G5393" s="11">
        <v>0</v>
      </c>
      <c r="H5393" s="11">
        <v>227.65187782999999</v>
      </c>
      <c r="I5393" s="11">
        <v>2</v>
      </c>
      <c r="J5393" s="11">
        <v>19</v>
      </c>
      <c r="K5393" s="11">
        <v>38.518644881999997</v>
      </c>
      <c r="L5393" s="11" t="s">
        <v>20</v>
      </c>
      <c r="M5393" s="11" t="s">
        <v>18</v>
      </c>
      <c r="N5393" s="11">
        <f t="shared" si="588"/>
        <v>0</v>
      </c>
      <c r="O5393" s="11">
        <f t="shared" si="589"/>
        <v>0</v>
      </c>
      <c r="P5393" s="11">
        <f t="shared" si="590"/>
        <v>0</v>
      </c>
      <c r="Q5393" s="11">
        <f t="shared" si="591"/>
        <v>0</v>
      </c>
      <c r="R5393" s="11">
        <f t="shared" si="592"/>
        <v>0</v>
      </c>
      <c r="S5393" s="11">
        <f t="shared" si="593"/>
        <v>1</v>
      </c>
      <c r="T5393" s="9">
        <f t="shared" si="594"/>
        <v>0</v>
      </c>
    </row>
    <row r="5394" spans="1:20" ht="15" customHeight="1" x14ac:dyDescent="0.75">
      <c r="A5394" s="10">
        <v>0</v>
      </c>
      <c r="B5394" s="11">
        <v>31200</v>
      </c>
      <c r="C5394" s="11">
        <v>22907</v>
      </c>
      <c r="D5394" s="11">
        <v>46357</v>
      </c>
      <c r="E5394" s="11">
        <v>0</v>
      </c>
      <c r="F5394" s="11">
        <v>0</v>
      </c>
      <c r="G5394" s="11">
        <v>0</v>
      </c>
      <c r="H5394" s="11">
        <v>62.416296877999997</v>
      </c>
      <c r="I5394" s="11">
        <v>0</v>
      </c>
      <c r="J5394" s="11">
        <v>6</v>
      </c>
      <c r="K5394" s="11">
        <v>15.028037470999999</v>
      </c>
      <c r="L5394" s="11" t="s">
        <v>20</v>
      </c>
      <c r="M5394" s="11" t="s">
        <v>14</v>
      </c>
      <c r="N5394" s="11">
        <f t="shared" si="588"/>
        <v>0</v>
      </c>
      <c r="O5394" s="11">
        <f t="shared" si="589"/>
        <v>0</v>
      </c>
      <c r="P5394" s="11">
        <f t="shared" si="590"/>
        <v>1</v>
      </c>
      <c r="Q5394" s="11">
        <f t="shared" si="591"/>
        <v>0</v>
      </c>
      <c r="R5394" s="11">
        <f t="shared" si="592"/>
        <v>0</v>
      </c>
      <c r="S5394" s="11">
        <f t="shared" si="593"/>
        <v>0</v>
      </c>
      <c r="T5394" s="9">
        <f t="shared" si="594"/>
        <v>0</v>
      </c>
    </row>
    <row r="5395" spans="1:20" ht="15" customHeight="1" x14ac:dyDescent="0.75">
      <c r="A5395" s="10">
        <v>0</v>
      </c>
      <c r="B5395" s="11">
        <v>31200</v>
      </c>
      <c r="C5395" s="11">
        <v>234304</v>
      </c>
      <c r="D5395" s="11">
        <v>290923</v>
      </c>
      <c r="E5395" s="11">
        <v>14</v>
      </c>
      <c r="F5395" s="11">
        <v>0</v>
      </c>
      <c r="G5395" s="11">
        <v>1</v>
      </c>
      <c r="H5395" s="11">
        <v>260.91977587000002</v>
      </c>
      <c r="I5395" s="11">
        <v>2</v>
      </c>
      <c r="J5395" s="11">
        <v>26</v>
      </c>
      <c r="K5395" s="11">
        <v>27.057234292</v>
      </c>
      <c r="L5395" s="11" t="s">
        <v>20</v>
      </c>
      <c r="M5395" s="11" t="s">
        <v>18</v>
      </c>
      <c r="N5395" s="11">
        <f t="shared" si="588"/>
        <v>0</v>
      </c>
      <c r="O5395" s="11">
        <f t="shared" si="589"/>
        <v>0</v>
      </c>
      <c r="P5395" s="11">
        <f t="shared" si="590"/>
        <v>0</v>
      </c>
      <c r="Q5395" s="11">
        <f t="shared" si="591"/>
        <v>0</v>
      </c>
      <c r="R5395" s="11">
        <f t="shared" si="592"/>
        <v>0</v>
      </c>
      <c r="S5395" s="11">
        <f t="shared" si="593"/>
        <v>1</v>
      </c>
      <c r="T5395" s="9">
        <f t="shared" si="594"/>
        <v>0</v>
      </c>
    </row>
    <row r="5396" spans="1:20" ht="15" customHeight="1" x14ac:dyDescent="0.75">
      <c r="A5396" s="10">
        <v>0</v>
      </c>
      <c r="B5396" s="11">
        <v>31200</v>
      </c>
      <c r="C5396" s="11">
        <v>14906</v>
      </c>
      <c r="D5396" s="11">
        <v>64767</v>
      </c>
      <c r="E5396" s="11">
        <v>0</v>
      </c>
      <c r="F5396" s="11">
        <v>0</v>
      </c>
      <c r="G5396" s="11">
        <v>0</v>
      </c>
      <c r="H5396" s="11">
        <v>80.355570585999999</v>
      </c>
      <c r="I5396" s="11">
        <v>0</v>
      </c>
      <c r="J5396" s="11">
        <v>5</v>
      </c>
      <c r="K5396" s="11">
        <v>35.039075365999999</v>
      </c>
      <c r="L5396" s="11" t="s">
        <v>20</v>
      </c>
      <c r="M5396" s="11" t="s">
        <v>14</v>
      </c>
      <c r="N5396" s="11">
        <f t="shared" si="588"/>
        <v>0</v>
      </c>
      <c r="O5396" s="11">
        <f t="shared" si="589"/>
        <v>0</v>
      </c>
      <c r="P5396" s="11">
        <f t="shared" si="590"/>
        <v>1</v>
      </c>
      <c r="Q5396" s="11">
        <f t="shared" si="591"/>
        <v>0</v>
      </c>
      <c r="R5396" s="11">
        <f t="shared" si="592"/>
        <v>0</v>
      </c>
      <c r="S5396" s="11">
        <f t="shared" si="593"/>
        <v>0</v>
      </c>
      <c r="T5396" s="9">
        <f t="shared" si="594"/>
        <v>0</v>
      </c>
    </row>
    <row r="5397" spans="1:20" ht="15" customHeight="1" x14ac:dyDescent="0.75">
      <c r="A5397" s="10">
        <v>0</v>
      </c>
      <c r="B5397" s="11">
        <v>31200</v>
      </c>
      <c r="C5397" s="11">
        <v>124295</v>
      </c>
      <c r="D5397" s="11">
        <v>176185</v>
      </c>
      <c r="E5397" s="11">
        <v>12</v>
      </c>
      <c r="F5397" s="11">
        <v>0</v>
      </c>
      <c r="G5397" s="11">
        <v>0</v>
      </c>
      <c r="H5397" s="11">
        <v>171.21441633000001</v>
      </c>
      <c r="I5397" s="11">
        <v>1</v>
      </c>
      <c r="J5397" s="11">
        <v>27</v>
      </c>
      <c r="K5397" s="11">
        <v>43.176819010000003</v>
      </c>
      <c r="L5397" s="11" t="s">
        <v>20</v>
      </c>
      <c r="M5397" s="11" t="s">
        <v>17</v>
      </c>
      <c r="N5397" s="11">
        <f t="shared" si="588"/>
        <v>0</v>
      </c>
      <c r="O5397" s="11">
        <f t="shared" si="589"/>
        <v>1</v>
      </c>
      <c r="P5397" s="11">
        <f t="shared" si="590"/>
        <v>0</v>
      </c>
      <c r="Q5397" s="11">
        <f t="shared" si="591"/>
        <v>0</v>
      </c>
      <c r="R5397" s="11">
        <f t="shared" si="592"/>
        <v>0</v>
      </c>
      <c r="S5397" s="11">
        <f t="shared" si="593"/>
        <v>0</v>
      </c>
      <c r="T5397" s="9">
        <f t="shared" si="594"/>
        <v>0</v>
      </c>
    </row>
    <row r="5398" spans="1:20" ht="15" customHeight="1" x14ac:dyDescent="0.75">
      <c r="A5398" s="10">
        <v>0</v>
      </c>
      <c r="B5398" s="11">
        <v>31200</v>
      </c>
      <c r="C5398" s="11">
        <v>15557</v>
      </c>
      <c r="D5398" s="11">
        <v>62847</v>
      </c>
      <c r="E5398" s="11">
        <v>0</v>
      </c>
      <c r="F5398" s="11">
        <v>0</v>
      </c>
      <c r="G5398" s="11">
        <v>0</v>
      </c>
      <c r="H5398" s="11">
        <v>99.560441867999998</v>
      </c>
      <c r="I5398" s="11">
        <v>1</v>
      </c>
      <c r="J5398" s="11">
        <v>6</v>
      </c>
      <c r="K5398" s="11">
        <v>37.394118745999997</v>
      </c>
      <c r="L5398" s="11" t="s">
        <v>20</v>
      </c>
      <c r="M5398" s="11" t="s">
        <v>14</v>
      </c>
      <c r="N5398" s="11">
        <f t="shared" si="588"/>
        <v>0</v>
      </c>
      <c r="O5398" s="11">
        <f t="shared" si="589"/>
        <v>0</v>
      </c>
      <c r="P5398" s="11">
        <f t="shared" si="590"/>
        <v>1</v>
      </c>
      <c r="Q5398" s="11">
        <f t="shared" si="591"/>
        <v>0</v>
      </c>
      <c r="R5398" s="11">
        <f t="shared" si="592"/>
        <v>0</v>
      </c>
      <c r="S5398" s="11">
        <f t="shared" si="593"/>
        <v>0</v>
      </c>
      <c r="T5398" s="9">
        <f t="shared" si="594"/>
        <v>0</v>
      </c>
    </row>
    <row r="5399" spans="1:20" ht="15" customHeight="1" x14ac:dyDescent="0.75">
      <c r="A5399" s="10">
        <v>1</v>
      </c>
      <c r="B5399" s="11">
        <v>31200</v>
      </c>
      <c r="C5399" s="11">
        <v>38352</v>
      </c>
      <c r="D5399" s="11">
        <v>80550</v>
      </c>
      <c r="E5399" s="11">
        <v>21</v>
      </c>
      <c r="F5399" s="11">
        <v>1</v>
      </c>
      <c r="G5399" s="11">
        <v>0</v>
      </c>
      <c r="H5399" s="11">
        <v>116.4379076</v>
      </c>
      <c r="I5399" s="11">
        <v>0</v>
      </c>
      <c r="J5399" s="11">
        <v>14</v>
      </c>
      <c r="K5399" s="11">
        <v>35.381863289999998</v>
      </c>
      <c r="L5399" s="11" t="s">
        <v>20</v>
      </c>
      <c r="M5399" s="11" t="s">
        <v>17</v>
      </c>
      <c r="N5399" s="11">
        <f t="shared" si="588"/>
        <v>0</v>
      </c>
      <c r="O5399" s="11">
        <f t="shared" si="589"/>
        <v>1</v>
      </c>
      <c r="P5399" s="11">
        <f t="shared" si="590"/>
        <v>0</v>
      </c>
      <c r="Q5399" s="11">
        <f t="shared" si="591"/>
        <v>0</v>
      </c>
      <c r="R5399" s="11">
        <f t="shared" si="592"/>
        <v>0</v>
      </c>
      <c r="S5399" s="11">
        <f t="shared" si="593"/>
        <v>0</v>
      </c>
      <c r="T5399" s="9">
        <f t="shared" si="594"/>
        <v>0</v>
      </c>
    </row>
    <row r="5400" spans="1:20" ht="15" customHeight="1" x14ac:dyDescent="0.75">
      <c r="A5400" s="10">
        <v>0</v>
      </c>
      <c r="B5400" s="11">
        <v>31300</v>
      </c>
      <c r="C5400" s="11">
        <v>33658</v>
      </c>
      <c r="D5400" s="11">
        <v>76624</v>
      </c>
      <c r="E5400" s="11"/>
      <c r="F5400" s="11"/>
      <c r="G5400" s="11"/>
      <c r="H5400" s="11">
        <v>286.69628921999998</v>
      </c>
      <c r="I5400" s="11">
        <v>0</v>
      </c>
      <c r="J5400" s="11">
        <v>15</v>
      </c>
      <c r="K5400" s="11">
        <v>40.357373901999999</v>
      </c>
      <c r="L5400" s="11" t="s">
        <v>20</v>
      </c>
      <c r="M5400" s="11" t="s">
        <v>14</v>
      </c>
      <c r="N5400" s="11">
        <f t="shared" si="588"/>
        <v>0</v>
      </c>
      <c r="O5400" s="11">
        <f t="shared" si="589"/>
        <v>0</v>
      </c>
      <c r="P5400" s="11">
        <f t="shared" si="590"/>
        <v>1</v>
      </c>
      <c r="Q5400" s="11">
        <f t="shared" si="591"/>
        <v>0</v>
      </c>
      <c r="R5400" s="11">
        <f t="shared" si="592"/>
        <v>0</v>
      </c>
      <c r="S5400" s="11">
        <f t="shared" si="593"/>
        <v>0</v>
      </c>
      <c r="T5400" s="9">
        <f t="shared" si="594"/>
        <v>0</v>
      </c>
    </row>
    <row r="5401" spans="1:20" ht="15" customHeight="1" x14ac:dyDescent="0.75">
      <c r="A5401" s="10">
        <v>0</v>
      </c>
      <c r="B5401" s="11">
        <v>31300</v>
      </c>
      <c r="C5401" s="11">
        <v>119911</v>
      </c>
      <c r="D5401" s="11">
        <v>171916</v>
      </c>
      <c r="E5401" s="11">
        <v>16</v>
      </c>
      <c r="F5401" s="11">
        <v>0</v>
      </c>
      <c r="G5401" s="11">
        <v>0</v>
      </c>
      <c r="H5401" s="11">
        <v>140.44947135000001</v>
      </c>
      <c r="I5401" s="11">
        <v>0</v>
      </c>
      <c r="J5401" s="11">
        <v>16</v>
      </c>
      <c r="K5401" s="11">
        <v>27.689910703999999</v>
      </c>
      <c r="L5401" s="11" t="s">
        <v>20</v>
      </c>
      <c r="M5401" s="11" t="s">
        <v>18</v>
      </c>
      <c r="N5401" s="11">
        <f t="shared" si="588"/>
        <v>0</v>
      </c>
      <c r="O5401" s="11">
        <f t="shared" si="589"/>
        <v>0</v>
      </c>
      <c r="P5401" s="11">
        <f t="shared" si="590"/>
        <v>0</v>
      </c>
      <c r="Q5401" s="11">
        <f t="shared" si="591"/>
        <v>0</v>
      </c>
      <c r="R5401" s="11">
        <f t="shared" si="592"/>
        <v>0</v>
      </c>
      <c r="S5401" s="11">
        <f t="shared" si="593"/>
        <v>1</v>
      </c>
      <c r="T5401" s="9">
        <f t="shared" si="594"/>
        <v>0</v>
      </c>
    </row>
    <row r="5402" spans="1:20" ht="15" customHeight="1" x14ac:dyDescent="0.75">
      <c r="A5402" s="10">
        <v>0</v>
      </c>
      <c r="B5402" s="11">
        <v>31300</v>
      </c>
      <c r="C5402" s="11">
        <v>188655</v>
      </c>
      <c r="D5402" s="11">
        <v>298090</v>
      </c>
      <c r="E5402" s="11">
        <v>28</v>
      </c>
      <c r="F5402" s="11">
        <v>0</v>
      </c>
      <c r="G5402" s="11">
        <v>0</v>
      </c>
      <c r="H5402" s="11">
        <v>153.08685460000001</v>
      </c>
      <c r="I5402" s="11">
        <v>0</v>
      </c>
      <c r="J5402" s="11">
        <v>22</v>
      </c>
      <c r="K5402" s="11">
        <v>40.296770711999997</v>
      </c>
      <c r="L5402" s="11" t="s">
        <v>20</v>
      </c>
      <c r="M5402" s="11" t="s">
        <v>14</v>
      </c>
      <c r="N5402" s="11">
        <f t="shared" si="588"/>
        <v>0</v>
      </c>
      <c r="O5402" s="11">
        <f t="shared" si="589"/>
        <v>0</v>
      </c>
      <c r="P5402" s="11">
        <f t="shared" si="590"/>
        <v>1</v>
      </c>
      <c r="Q5402" s="11">
        <f t="shared" si="591"/>
        <v>0</v>
      </c>
      <c r="R5402" s="11">
        <f t="shared" si="592"/>
        <v>0</v>
      </c>
      <c r="S5402" s="11">
        <f t="shared" si="593"/>
        <v>0</v>
      </c>
      <c r="T5402" s="9">
        <f t="shared" si="594"/>
        <v>0</v>
      </c>
    </row>
    <row r="5403" spans="1:20" ht="15" customHeight="1" x14ac:dyDescent="0.75">
      <c r="A5403" s="10">
        <v>0</v>
      </c>
      <c r="B5403" s="11">
        <v>31300</v>
      </c>
      <c r="C5403" s="11">
        <v>106960</v>
      </c>
      <c r="D5403" s="11">
        <v>144201</v>
      </c>
      <c r="E5403" s="11">
        <v>15</v>
      </c>
      <c r="F5403" s="11">
        <v>0</v>
      </c>
      <c r="G5403" s="11">
        <v>0</v>
      </c>
      <c r="H5403" s="11">
        <v>230.41303518999999</v>
      </c>
      <c r="I5403" s="11">
        <v>0</v>
      </c>
      <c r="J5403" s="11">
        <v>40</v>
      </c>
      <c r="K5403" s="11">
        <v>42.666659574000001</v>
      </c>
      <c r="L5403" s="11" t="s">
        <v>20</v>
      </c>
      <c r="M5403" s="11" t="s">
        <v>14</v>
      </c>
      <c r="N5403" s="11">
        <f t="shared" si="588"/>
        <v>0</v>
      </c>
      <c r="O5403" s="11">
        <f t="shared" si="589"/>
        <v>0</v>
      </c>
      <c r="P5403" s="11">
        <f t="shared" si="590"/>
        <v>1</v>
      </c>
      <c r="Q5403" s="11">
        <f t="shared" si="591"/>
        <v>0</v>
      </c>
      <c r="R5403" s="11">
        <f t="shared" si="592"/>
        <v>0</v>
      </c>
      <c r="S5403" s="11">
        <f t="shared" si="593"/>
        <v>0</v>
      </c>
      <c r="T5403" s="9">
        <f t="shared" si="594"/>
        <v>0</v>
      </c>
    </row>
    <row r="5404" spans="1:20" ht="15" customHeight="1" x14ac:dyDescent="0.75">
      <c r="A5404" s="10">
        <v>0</v>
      </c>
      <c r="B5404" s="11">
        <v>31400</v>
      </c>
      <c r="C5404" s="11">
        <v>12617</v>
      </c>
      <c r="D5404" s="11">
        <v>36082</v>
      </c>
      <c r="E5404" s="11">
        <v>30</v>
      </c>
      <c r="F5404" s="11">
        <v>0</v>
      </c>
      <c r="G5404" s="11">
        <v>0</v>
      </c>
      <c r="H5404" s="11">
        <v>205.45988740000001</v>
      </c>
      <c r="I5404" s="11">
        <v>0</v>
      </c>
      <c r="J5404" s="11">
        <v>15</v>
      </c>
      <c r="K5404" s="11">
        <v>41.979000667000001</v>
      </c>
      <c r="L5404" s="11" t="s">
        <v>20</v>
      </c>
      <c r="M5404" s="11" t="s">
        <v>14</v>
      </c>
      <c r="N5404" s="11">
        <f t="shared" si="588"/>
        <v>0</v>
      </c>
      <c r="O5404" s="11">
        <f t="shared" si="589"/>
        <v>0</v>
      </c>
      <c r="P5404" s="11">
        <f t="shared" si="590"/>
        <v>1</v>
      </c>
      <c r="Q5404" s="11">
        <f t="shared" si="591"/>
        <v>0</v>
      </c>
      <c r="R5404" s="11">
        <f t="shared" si="592"/>
        <v>0</v>
      </c>
      <c r="S5404" s="11">
        <f t="shared" si="593"/>
        <v>0</v>
      </c>
      <c r="T5404" s="9">
        <f t="shared" si="594"/>
        <v>0</v>
      </c>
    </row>
    <row r="5405" spans="1:20" ht="15" customHeight="1" x14ac:dyDescent="0.75">
      <c r="A5405" s="10">
        <v>0</v>
      </c>
      <c r="B5405" s="11">
        <v>31400</v>
      </c>
      <c r="C5405" s="11">
        <v>16209</v>
      </c>
      <c r="D5405" s="11">
        <v>62450</v>
      </c>
      <c r="E5405" s="11">
        <v>1</v>
      </c>
      <c r="F5405" s="11">
        <v>0</v>
      </c>
      <c r="G5405" s="11">
        <v>0</v>
      </c>
      <c r="H5405" s="11">
        <v>108.38765771</v>
      </c>
      <c r="I5405" s="11">
        <v>1</v>
      </c>
      <c r="J5405" s="11">
        <v>6</v>
      </c>
      <c r="K5405" s="11">
        <v>38.121275068999999</v>
      </c>
      <c r="L5405" s="11" t="s">
        <v>20</v>
      </c>
      <c r="M5405" s="11" t="s">
        <v>14</v>
      </c>
      <c r="N5405" s="11">
        <f t="shared" si="588"/>
        <v>0</v>
      </c>
      <c r="O5405" s="11">
        <f t="shared" si="589"/>
        <v>0</v>
      </c>
      <c r="P5405" s="11">
        <f t="shared" si="590"/>
        <v>1</v>
      </c>
      <c r="Q5405" s="11">
        <f t="shared" si="591"/>
        <v>0</v>
      </c>
      <c r="R5405" s="11">
        <f t="shared" si="592"/>
        <v>0</v>
      </c>
      <c r="S5405" s="11">
        <f t="shared" si="593"/>
        <v>0</v>
      </c>
      <c r="T5405" s="9">
        <f t="shared" si="594"/>
        <v>0</v>
      </c>
    </row>
    <row r="5406" spans="1:20" ht="15" customHeight="1" x14ac:dyDescent="0.75">
      <c r="A5406" s="10">
        <v>0</v>
      </c>
      <c r="B5406" s="11">
        <v>31400</v>
      </c>
      <c r="C5406" s="11">
        <v>37750</v>
      </c>
      <c r="D5406" s="11">
        <v>76204</v>
      </c>
      <c r="E5406" s="11"/>
      <c r="F5406" s="11"/>
      <c r="G5406" s="11"/>
      <c r="H5406" s="11">
        <v>268.26493058</v>
      </c>
      <c r="I5406" s="11">
        <v>0</v>
      </c>
      <c r="J5406" s="11">
        <v>16</v>
      </c>
      <c r="K5406" s="11">
        <v>41.448763305</v>
      </c>
      <c r="L5406" s="11" t="s">
        <v>20</v>
      </c>
      <c r="M5406" s="11" t="s">
        <v>14</v>
      </c>
      <c r="N5406" s="11">
        <f t="shared" si="588"/>
        <v>0</v>
      </c>
      <c r="O5406" s="11">
        <f t="shared" si="589"/>
        <v>0</v>
      </c>
      <c r="P5406" s="11">
        <f t="shared" si="590"/>
        <v>1</v>
      </c>
      <c r="Q5406" s="11">
        <f t="shared" si="591"/>
        <v>0</v>
      </c>
      <c r="R5406" s="11">
        <f t="shared" si="592"/>
        <v>0</v>
      </c>
      <c r="S5406" s="11">
        <f t="shared" si="593"/>
        <v>0</v>
      </c>
      <c r="T5406" s="9">
        <f t="shared" si="594"/>
        <v>0</v>
      </c>
    </row>
    <row r="5407" spans="1:20" ht="15" customHeight="1" x14ac:dyDescent="0.75">
      <c r="A5407" s="10">
        <v>1</v>
      </c>
      <c r="B5407" s="11">
        <v>31500</v>
      </c>
      <c r="C5407" s="11">
        <v>16800</v>
      </c>
      <c r="D5407" s="11"/>
      <c r="E5407" s="11">
        <v>12</v>
      </c>
      <c r="F5407" s="11">
        <v>1</v>
      </c>
      <c r="G5407" s="11">
        <v>2</v>
      </c>
      <c r="H5407" s="11">
        <v>110.63333333</v>
      </c>
      <c r="I5407" s="11">
        <v>4</v>
      </c>
      <c r="J5407" s="11">
        <v>20</v>
      </c>
      <c r="K5407" s="11"/>
      <c r="L5407" s="11" t="s">
        <v>20</v>
      </c>
      <c r="M5407" s="11"/>
      <c r="N5407" s="11">
        <f t="shared" si="588"/>
        <v>0</v>
      </c>
      <c r="O5407" s="11">
        <f t="shared" si="589"/>
        <v>0</v>
      </c>
      <c r="P5407" s="11">
        <f t="shared" si="590"/>
        <v>0</v>
      </c>
      <c r="Q5407" s="11">
        <f t="shared" si="591"/>
        <v>0</v>
      </c>
      <c r="R5407" s="11">
        <f t="shared" si="592"/>
        <v>0</v>
      </c>
      <c r="S5407" s="11">
        <f t="shared" si="593"/>
        <v>0</v>
      </c>
      <c r="T5407" s="9">
        <f t="shared" si="594"/>
        <v>0</v>
      </c>
    </row>
    <row r="5408" spans="1:20" ht="15" customHeight="1" x14ac:dyDescent="0.75">
      <c r="A5408" s="10">
        <v>1</v>
      </c>
      <c r="B5408" s="11">
        <v>31500</v>
      </c>
      <c r="C5408" s="11">
        <v>15391</v>
      </c>
      <c r="D5408" s="11"/>
      <c r="E5408" s="11">
        <v>2.6</v>
      </c>
      <c r="F5408" s="11">
        <v>6</v>
      </c>
      <c r="G5408" s="11">
        <v>1</v>
      </c>
      <c r="H5408" s="11">
        <v>57.833333332999999</v>
      </c>
      <c r="I5408" s="11">
        <v>0</v>
      </c>
      <c r="J5408" s="11">
        <v>8</v>
      </c>
      <c r="K5408" s="11"/>
      <c r="L5408" s="11" t="s">
        <v>13</v>
      </c>
      <c r="M5408" s="11"/>
      <c r="N5408" s="11">
        <f t="shared" si="588"/>
        <v>1</v>
      </c>
      <c r="O5408" s="11">
        <f t="shared" si="589"/>
        <v>0</v>
      </c>
      <c r="P5408" s="11">
        <f t="shared" si="590"/>
        <v>0</v>
      </c>
      <c r="Q5408" s="11">
        <f t="shared" si="591"/>
        <v>0</v>
      </c>
      <c r="R5408" s="11">
        <f t="shared" si="592"/>
        <v>0</v>
      </c>
      <c r="S5408" s="11">
        <f t="shared" si="593"/>
        <v>0</v>
      </c>
      <c r="T5408" s="9">
        <f t="shared" si="594"/>
        <v>57.833333332999999</v>
      </c>
    </row>
    <row r="5409" spans="1:20" ht="15" customHeight="1" x14ac:dyDescent="0.75">
      <c r="A5409" s="10">
        <v>1</v>
      </c>
      <c r="B5409" s="11">
        <v>31500</v>
      </c>
      <c r="C5409" s="11">
        <v>22100</v>
      </c>
      <c r="D5409" s="11">
        <v>35000</v>
      </c>
      <c r="E5409" s="11">
        <v>1.9</v>
      </c>
      <c r="F5409" s="11">
        <v>2</v>
      </c>
      <c r="G5409" s="11">
        <v>0</v>
      </c>
      <c r="H5409" s="11">
        <v>85.233333333000004</v>
      </c>
      <c r="I5409" s="11">
        <v>2</v>
      </c>
      <c r="J5409" s="11">
        <v>14</v>
      </c>
      <c r="K5409" s="11"/>
      <c r="L5409" s="11" t="s">
        <v>20</v>
      </c>
      <c r="M5409" s="11" t="s">
        <v>14</v>
      </c>
      <c r="N5409" s="11">
        <f t="shared" si="588"/>
        <v>0</v>
      </c>
      <c r="O5409" s="11">
        <f t="shared" si="589"/>
        <v>0</v>
      </c>
      <c r="P5409" s="11">
        <f t="shared" si="590"/>
        <v>1</v>
      </c>
      <c r="Q5409" s="11">
        <f t="shared" si="591"/>
        <v>0</v>
      </c>
      <c r="R5409" s="11">
        <f t="shared" si="592"/>
        <v>0</v>
      </c>
      <c r="S5409" s="11">
        <f t="shared" si="593"/>
        <v>0</v>
      </c>
      <c r="T5409" s="9">
        <f t="shared" si="594"/>
        <v>0</v>
      </c>
    </row>
    <row r="5410" spans="1:20" ht="15" customHeight="1" x14ac:dyDescent="0.75">
      <c r="A5410" s="10">
        <v>1</v>
      </c>
      <c r="B5410" s="11">
        <v>31500</v>
      </c>
      <c r="C5410" s="11">
        <v>16000</v>
      </c>
      <c r="D5410" s="11">
        <v>43040</v>
      </c>
      <c r="E5410" s="11">
        <v>0</v>
      </c>
      <c r="F5410" s="11">
        <v>1</v>
      </c>
      <c r="G5410" s="11">
        <v>1</v>
      </c>
      <c r="H5410" s="11">
        <v>98.433333332999993</v>
      </c>
      <c r="I5410" s="11">
        <v>1</v>
      </c>
      <c r="J5410" s="11">
        <v>11</v>
      </c>
      <c r="K5410" s="11"/>
      <c r="L5410" s="11" t="s">
        <v>20</v>
      </c>
      <c r="M5410" s="11" t="s">
        <v>14</v>
      </c>
      <c r="N5410" s="11">
        <f t="shared" si="588"/>
        <v>0</v>
      </c>
      <c r="O5410" s="11">
        <f t="shared" si="589"/>
        <v>0</v>
      </c>
      <c r="P5410" s="11">
        <f t="shared" si="590"/>
        <v>1</v>
      </c>
      <c r="Q5410" s="11">
        <f t="shared" si="591"/>
        <v>0</v>
      </c>
      <c r="R5410" s="11">
        <f t="shared" si="592"/>
        <v>0</v>
      </c>
      <c r="S5410" s="11">
        <f t="shared" si="593"/>
        <v>0</v>
      </c>
      <c r="T5410" s="9">
        <f t="shared" si="594"/>
        <v>0</v>
      </c>
    </row>
    <row r="5411" spans="1:20" ht="15" customHeight="1" x14ac:dyDescent="0.75">
      <c r="A5411" s="10">
        <v>0</v>
      </c>
      <c r="B5411" s="11">
        <v>31500</v>
      </c>
      <c r="C5411" s="11">
        <v>49020</v>
      </c>
      <c r="D5411" s="11">
        <v>100700</v>
      </c>
      <c r="E5411" s="11">
        <v>4</v>
      </c>
      <c r="F5411" s="11">
        <v>0</v>
      </c>
      <c r="G5411" s="11">
        <v>0</v>
      </c>
      <c r="H5411" s="11">
        <v>169.68903889000001</v>
      </c>
      <c r="I5411" s="11">
        <v>1</v>
      </c>
      <c r="J5411" s="11">
        <v>25</v>
      </c>
      <c r="K5411" s="11">
        <v>36.034644557999997</v>
      </c>
      <c r="L5411" s="11" t="s">
        <v>20</v>
      </c>
      <c r="M5411" s="11" t="s">
        <v>15</v>
      </c>
      <c r="N5411" s="11">
        <f t="shared" si="588"/>
        <v>0</v>
      </c>
      <c r="O5411" s="11">
        <f t="shared" si="589"/>
        <v>0</v>
      </c>
      <c r="P5411" s="11">
        <f t="shared" si="590"/>
        <v>0</v>
      </c>
      <c r="Q5411" s="11">
        <f t="shared" si="591"/>
        <v>1</v>
      </c>
      <c r="R5411" s="11">
        <f t="shared" si="592"/>
        <v>0</v>
      </c>
      <c r="S5411" s="11">
        <f t="shared" si="593"/>
        <v>0</v>
      </c>
      <c r="T5411" s="9">
        <f t="shared" si="594"/>
        <v>0</v>
      </c>
    </row>
    <row r="5412" spans="1:20" ht="15" customHeight="1" x14ac:dyDescent="0.75">
      <c r="A5412" s="10">
        <v>0</v>
      </c>
      <c r="B5412" s="11">
        <v>31500</v>
      </c>
      <c r="C5412" s="11">
        <v>10879</v>
      </c>
      <c r="D5412" s="11">
        <v>58089</v>
      </c>
      <c r="E5412" s="11">
        <v>0</v>
      </c>
      <c r="F5412" s="11">
        <v>0</v>
      </c>
      <c r="G5412" s="11">
        <v>0</v>
      </c>
      <c r="H5412" s="11">
        <v>94.248035717999997</v>
      </c>
      <c r="I5412" s="11">
        <v>0</v>
      </c>
      <c r="J5412" s="11">
        <v>5</v>
      </c>
      <c r="K5412" s="11">
        <v>38.662402272999998</v>
      </c>
      <c r="L5412" s="11" t="s">
        <v>20</v>
      </c>
      <c r="M5412" s="11" t="s">
        <v>14</v>
      </c>
      <c r="N5412" s="11">
        <f t="shared" si="588"/>
        <v>0</v>
      </c>
      <c r="O5412" s="11">
        <f t="shared" si="589"/>
        <v>0</v>
      </c>
      <c r="P5412" s="11">
        <f t="shared" si="590"/>
        <v>1</v>
      </c>
      <c r="Q5412" s="11">
        <f t="shared" si="591"/>
        <v>0</v>
      </c>
      <c r="R5412" s="11">
        <f t="shared" si="592"/>
        <v>0</v>
      </c>
      <c r="S5412" s="11">
        <f t="shared" si="593"/>
        <v>0</v>
      </c>
      <c r="T5412" s="9">
        <f t="shared" si="594"/>
        <v>0</v>
      </c>
    </row>
    <row r="5413" spans="1:20" ht="15" customHeight="1" x14ac:dyDescent="0.75">
      <c r="A5413" s="10">
        <v>0</v>
      </c>
      <c r="B5413" s="11">
        <v>31500</v>
      </c>
      <c r="C5413" s="11">
        <v>224572</v>
      </c>
      <c r="D5413" s="11">
        <v>282839</v>
      </c>
      <c r="E5413" s="11">
        <v>7</v>
      </c>
      <c r="F5413" s="11">
        <v>0</v>
      </c>
      <c r="G5413" s="11">
        <v>1</v>
      </c>
      <c r="H5413" s="11">
        <v>212.75533106</v>
      </c>
      <c r="I5413" s="11">
        <v>0</v>
      </c>
      <c r="J5413" s="11">
        <v>29</v>
      </c>
      <c r="K5413" s="11">
        <v>16.626488981000001</v>
      </c>
      <c r="L5413" s="11" t="s">
        <v>20</v>
      </c>
      <c r="M5413" s="11" t="s">
        <v>18</v>
      </c>
      <c r="N5413" s="11">
        <f t="shared" si="588"/>
        <v>0</v>
      </c>
      <c r="O5413" s="11">
        <f t="shared" si="589"/>
        <v>0</v>
      </c>
      <c r="P5413" s="11">
        <f t="shared" si="590"/>
        <v>0</v>
      </c>
      <c r="Q5413" s="11">
        <f t="shared" si="591"/>
        <v>0</v>
      </c>
      <c r="R5413" s="11">
        <f t="shared" si="592"/>
        <v>0</v>
      </c>
      <c r="S5413" s="11">
        <f t="shared" si="593"/>
        <v>1</v>
      </c>
      <c r="T5413" s="9">
        <f t="shared" si="594"/>
        <v>0</v>
      </c>
    </row>
    <row r="5414" spans="1:20" ht="15" customHeight="1" x14ac:dyDescent="0.75">
      <c r="A5414" s="10">
        <v>0</v>
      </c>
      <c r="B5414" s="11">
        <v>31600</v>
      </c>
      <c r="C5414" s="11">
        <v>11478</v>
      </c>
      <c r="D5414" s="11">
        <v>66275</v>
      </c>
      <c r="E5414" s="11">
        <v>1</v>
      </c>
      <c r="F5414" s="11">
        <v>0</v>
      </c>
      <c r="G5414" s="11">
        <v>0</v>
      </c>
      <c r="H5414" s="11">
        <v>97.198633924000006</v>
      </c>
      <c r="I5414" s="11">
        <v>1</v>
      </c>
      <c r="J5414" s="11">
        <v>5</v>
      </c>
      <c r="K5414" s="11">
        <v>35.945205753000003</v>
      </c>
      <c r="L5414" s="11" t="s">
        <v>20</v>
      </c>
      <c r="M5414" s="11" t="s">
        <v>14</v>
      </c>
      <c r="N5414" s="11">
        <f t="shared" si="588"/>
        <v>0</v>
      </c>
      <c r="O5414" s="11">
        <f t="shared" si="589"/>
        <v>0</v>
      </c>
      <c r="P5414" s="11">
        <f t="shared" si="590"/>
        <v>1</v>
      </c>
      <c r="Q5414" s="11">
        <f t="shared" si="591"/>
        <v>0</v>
      </c>
      <c r="R5414" s="11">
        <f t="shared" si="592"/>
        <v>0</v>
      </c>
      <c r="S5414" s="11">
        <f t="shared" si="593"/>
        <v>0</v>
      </c>
      <c r="T5414" s="9">
        <f t="shared" si="594"/>
        <v>0</v>
      </c>
    </row>
    <row r="5415" spans="1:20" ht="15" customHeight="1" x14ac:dyDescent="0.75">
      <c r="A5415" s="10">
        <v>0</v>
      </c>
      <c r="B5415" s="11">
        <v>31600</v>
      </c>
      <c r="C5415" s="11">
        <v>15036</v>
      </c>
      <c r="D5415" s="11">
        <v>44220</v>
      </c>
      <c r="E5415" s="11">
        <v>28</v>
      </c>
      <c r="F5415" s="11">
        <v>0</v>
      </c>
      <c r="G5415" s="11">
        <v>0</v>
      </c>
      <c r="H5415" s="11">
        <v>204.70091689</v>
      </c>
      <c r="I5415" s="11">
        <v>0</v>
      </c>
      <c r="J5415" s="11">
        <v>14</v>
      </c>
      <c r="K5415" s="11">
        <v>42.618223460999999</v>
      </c>
      <c r="L5415" s="11" t="s">
        <v>20</v>
      </c>
      <c r="M5415" s="11" t="s">
        <v>14</v>
      </c>
      <c r="N5415" s="11">
        <f t="shared" si="588"/>
        <v>0</v>
      </c>
      <c r="O5415" s="11">
        <f t="shared" si="589"/>
        <v>0</v>
      </c>
      <c r="P5415" s="11">
        <f t="shared" si="590"/>
        <v>1</v>
      </c>
      <c r="Q5415" s="11">
        <f t="shared" si="591"/>
        <v>0</v>
      </c>
      <c r="R5415" s="11">
        <f t="shared" si="592"/>
        <v>0</v>
      </c>
      <c r="S5415" s="11">
        <f t="shared" si="593"/>
        <v>0</v>
      </c>
      <c r="T5415" s="9">
        <f t="shared" si="594"/>
        <v>0</v>
      </c>
    </row>
    <row r="5416" spans="1:20" ht="15" customHeight="1" x14ac:dyDescent="0.75">
      <c r="A5416" s="10">
        <v>0</v>
      </c>
      <c r="B5416" s="11">
        <v>31700</v>
      </c>
      <c r="C5416" s="11">
        <v>72809</v>
      </c>
      <c r="D5416" s="11">
        <v>109678</v>
      </c>
      <c r="E5416" s="11">
        <v>5</v>
      </c>
      <c r="F5416" s="11"/>
      <c r="G5416" s="11"/>
      <c r="H5416" s="11">
        <v>117.47392146999999</v>
      </c>
      <c r="I5416" s="11">
        <v>10</v>
      </c>
      <c r="J5416" s="11">
        <v>21</v>
      </c>
      <c r="K5416" s="11">
        <v>41.512835893000002</v>
      </c>
      <c r="L5416" s="11" t="s">
        <v>13</v>
      </c>
      <c r="M5416" s="11" t="s">
        <v>14</v>
      </c>
      <c r="N5416" s="11">
        <f t="shared" si="588"/>
        <v>1</v>
      </c>
      <c r="O5416" s="11">
        <f t="shared" si="589"/>
        <v>0</v>
      </c>
      <c r="P5416" s="11">
        <f t="shared" si="590"/>
        <v>1</v>
      </c>
      <c r="Q5416" s="11">
        <f t="shared" si="591"/>
        <v>0</v>
      </c>
      <c r="R5416" s="11">
        <f t="shared" si="592"/>
        <v>0</v>
      </c>
      <c r="S5416" s="11">
        <f t="shared" si="593"/>
        <v>0</v>
      </c>
      <c r="T5416" s="9">
        <f t="shared" si="594"/>
        <v>117.47392146999999</v>
      </c>
    </row>
    <row r="5417" spans="1:20" ht="15" customHeight="1" x14ac:dyDescent="0.75">
      <c r="A5417" s="10">
        <v>0</v>
      </c>
      <c r="B5417" s="11">
        <v>31700</v>
      </c>
      <c r="C5417" s="11">
        <v>55247</v>
      </c>
      <c r="D5417" s="11">
        <v>103246</v>
      </c>
      <c r="E5417" s="11">
        <v>3</v>
      </c>
      <c r="F5417" s="11">
        <v>0</v>
      </c>
      <c r="G5417" s="11">
        <v>0</v>
      </c>
      <c r="H5417" s="11">
        <v>177.27692791000001</v>
      </c>
      <c r="I5417" s="11">
        <v>1</v>
      </c>
      <c r="J5417" s="11">
        <v>25</v>
      </c>
      <c r="K5417" s="11">
        <v>35.302774108000001</v>
      </c>
      <c r="L5417" s="11" t="s">
        <v>20</v>
      </c>
      <c r="M5417" s="11" t="s">
        <v>15</v>
      </c>
      <c r="N5417" s="11">
        <f t="shared" si="588"/>
        <v>0</v>
      </c>
      <c r="O5417" s="11">
        <f t="shared" si="589"/>
        <v>0</v>
      </c>
      <c r="P5417" s="11">
        <f t="shared" si="590"/>
        <v>0</v>
      </c>
      <c r="Q5417" s="11">
        <f t="shared" si="591"/>
        <v>1</v>
      </c>
      <c r="R5417" s="11">
        <f t="shared" si="592"/>
        <v>0</v>
      </c>
      <c r="S5417" s="11">
        <f t="shared" si="593"/>
        <v>0</v>
      </c>
      <c r="T5417" s="9">
        <f t="shared" si="594"/>
        <v>0</v>
      </c>
    </row>
    <row r="5418" spans="1:20" ht="15" customHeight="1" x14ac:dyDescent="0.75">
      <c r="A5418" s="10">
        <v>1</v>
      </c>
      <c r="B5418" s="11">
        <v>31800</v>
      </c>
      <c r="C5418" s="11">
        <v>60279</v>
      </c>
      <c r="D5418" s="11">
        <v>97875</v>
      </c>
      <c r="E5418" s="11">
        <v>6</v>
      </c>
      <c r="F5418" s="11">
        <v>0</v>
      </c>
      <c r="G5418" s="11">
        <v>11</v>
      </c>
      <c r="H5418" s="11">
        <v>312.43333332999998</v>
      </c>
      <c r="I5418" s="11">
        <v>0</v>
      </c>
      <c r="J5418" s="11">
        <v>46</v>
      </c>
      <c r="K5418" s="11"/>
      <c r="L5418" s="11" t="s">
        <v>20</v>
      </c>
      <c r="M5418" s="11" t="s">
        <v>17</v>
      </c>
      <c r="N5418" s="11">
        <f t="shared" si="588"/>
        <v>0</v>
      </c>
      <c r="O5418" s="11">
        <f t="shared" si="589"/>
        <v>1</v>
      </c>
      <c r="P5418" s="11">
        <f t="shared" si="590"/>
        <v>0</v>
      </c>
      <c r="Q5418" s="11">
        <f t="shared" si="591"/>
        <v>0</v>
      </c>
      <c r="R5418" s="11">
        <f t="shared" si="592"/>
        <v>0</v>
      </c>
      <c r="S5418" s="11">
        <f t="shared" si="593"/>
        <v>0</v>
      </c>
      <c r="T5418" s="9">
        <f t="shared" si="594"/>
        <v>0</v>
      </c>
    </row>
    <row r="5419" spans="1:20" ht="15" customHeight="1" x14ac:dyDescent="0.75">
      <c r="A5419" s="10">
        <v>0</v>
      </c>
      <c r="B5419" s="11">
        <v>31800</v>
      </c>
      <c r="C5419" s="11">
        <v>34302</v>
      </c>
      <c r="D5419" s="11">
        <v>77481</v>
      </c>
      <c r="E5419" s="11">
        <v>10</v>
      </c>
      <c r="F5419" s="11"/>
      <c r="G5419" s="11"/>
      <c r="H5419" s="11">
        <v>123.46882703</v>
      </c>
      <c r="I5419" s="11"/>
      <c r="J5419" s="11">
        <v>24</v>
      </c>
      <c r="K5419" s="11">
        <v>33.634689053999999</v>
      </c>
      <c r="L5419" s="11" t="s">
        <v>20</v>
      </c>
      <c r="M5419" s="11" t="s">
        <v>14</v>
      </c>
      <c r="N5419" s="11">
        <f t="shared" si="588"/>
        <v>0</v>
      </c>
      <c r="O5419" s="11">
        <f t="shared" si="589"/>
        <v>0</v>
      </c>
      <c r="P5419" s="11">
        <f t="shared" si="590"/>
        <v>1</v>
      </c>
      <c r="Q5419" s="11">
        <f t="shared" si="591"/>
        <v>0</v>
      </c>
      <c r="R5419" s="11">
        <f t="shared" si="592"/>
        <v>0</v>
      </c>
      <c r="S5419" s="11">
        <f t="shared" si="593"/>
        <v>0</v>
      </c>
      <c r="T5419" s="9">
        <f t="shared" si="594"/>
        <v>0</v>
      </c>
    </row>
    <row r="5420" spans="1:20" ht="15" customHeight="1" x14ac:dyDescent="0.75">
      <c r="A5420" s="10">
        <v>0</v>
      </c>
      <c r="B5420" s="11">
        <v>31800</v>
      </c>
      <c r="C5420" s="11">
        <v>126316</v>
      </c>
      <c r="D5420" s="11">
        <v>180750</v>
      </c>
      <c r="E5420" s="11">
        <v>14</v>
      </c>
      <c r="F5420" s="11">
        <v>0</v>
      </c>
      <c r="G5420" s="11">
        <v>0</v>
      </c>
      <c r="H5420" s="11">
        <v>167.85725585</v>
      </c>
      <c r="I5420" s="11">
        <v>2</v>
      </c>
      <c r="J5420" s="11">
        <v>28</v>
      </c>
      <c r="K5420" s="11">
        <v>42.633437182999998</v>
      </c>
      <c r="L5420" s="11" t="s">
        <v>20</v>
      </c>
      <c r="M5420" s="11" t="s">
        <v>17</v>
      </c>
      <c r="N5420" s="11">
        <f t="shared" si="588"/>
        <v>0</v>
      </c>
      <c r="O5420" s="11">
        <f t="shared" si="589"/>
        <v>1</v>
      </c>
      <c r="P5420" s="11">
        <f t="shared" si="590"/>
        <v>0</v>
      </c>
      <c r="Q5420" s="11">
        <f t="shared" si="591"/>
        <v>0</v>
      </c>
      <c r="R5420" s="11">
        <f t="shared" si="592"/>
        <v>0</v>
      </c>
      <c r="S5420" s="11">
        <f t="shared" si="593"/>
        <v>0</v>
      </c>
      <c r="T5420" s="9">
        <f t="shared" si="594"/>
        <v>0</v>
      </c>
    </row>
    <row r="5421" spans="1:20" ht="15" customHeight="1" x14ac:dyDescent="0.75">
      <c r="A5421" s="10">
        <v>0</v>
      </c>
      <c r="B5421" s="11">
        <v>31800</v>
      </c>
      <c r="C5421" s="11">
        <v>70680</v>
      </c>
      <c r="D5421" s="11">
        <v>114720</v>
      </c>
      <c r="E5421" s="11">
        <v>5</v>
      </c>
      <c r="F5421" s="11"/>
      <c r="G5421" s="11"/>
      <c r="H5421" s="11">
        <v>115.85024915</v>
      </c>
      <c r="I5421" s="11">
        <v>11</v>
      </c>
      <c r="J5421" s="11">
        <v>20</v>
      </c>
      <c r="K5421" s="11">
        <v>43.069423559999997</v>
      </c>
      <c r="L5421" s="11" t="s">
        <v>13</v>
      </c>
      <c r="M5421" s="11" t="s">
        <v>14</v>
      </c>
      <c r="N5421" s="11">
        <f t="shared" si="588"/>
        <v>1</v>
      </c>
      <c r="O5421" s="11">
        <f t="shared" si="589"/>
        <v>0</v>
      </c>
      <c r="P5421" s="11">
        <f t="shared" si="590"/>
        <v>1</v>
      </c>
      <c r="Q5421" s="11">
        <f t="shared" si="591"/>
        <v>0</v>
      </c>
      <c r="R5421" s="11">
        <f t="shared" si="592"/>
        <v>0</v>
      </c>
      <c r="S5421" s="11">
        <f t="shared" si="593"/>
        <v>0</v>
      </c>
      <c r="T5421" s="9">
        <f t="shared" si="594"/>
        <v>115.85024915</v>
      </c>
    </row>
    <row r="5422" spans="1:20" ht="15" customHeight="1" x14ac:dyDescent="0.75">
      <c r="A5422" s="10">
        <v>0</v>
      </c>
      <c r="B5422" s="11">
        <v>31800</v>
      </c>
      <c r="C5422" s="11">
        <v>71553</v>
      </c>
      <c r="D5422" s="11">
        <v>111237</v>
      </c>
      <c r="E5422" s="11">
        <v>6</v>
      </c>
      <c r="F5422" s="11"/>
      <c r="G5422" s="11"/>
      <c r="H5422" s="11">
        <v>114.12378455</v>
      </c>
      <c r="I5422" s="11">
        <v>10</v>
      </c>
      <c r="J5422" s="11">
        <v>20</v>
      </c>
      <c r="K5422" s="11">
        <v>41.456707983000001</v>
      </c>
      <c r="L5422" s="11" t="s">
        <v>13</v>
      </c>
      <c r="M5422" s="11" t="s">
        <v>14</v>
      </c>
      <c r="N5422" s="11">
        <f t="shared" si="588"/>
        <v>1</v>
      </c>
      <c r="O5422" s="11">
        <f t="shared" si="589"/>
        <v>0</v>
      </c>
      <c r="P5422" s="11">
        <f t="shared" si="590"/>
        <v>1</v>
      </c>
      <c r="Q5422" s="11">
        <f t="shared" si="591"/>
        <v>0</v>
      </c>
      <c r="R5422" s="11">
        <f t="shared" si="592"/>
        <v>0</v>
      </c>
      <c r="S5422" s="11">
        <f t="shared" si="593"/>
        <v>0</v>
      </c>
      <c r="T5422" s="9">
        <f t="shared" si="594"/>
        <v>114.12378455</v>
      </c>
    </row>
    <row r="5423" spans="1:20" ht="15" customHeight="1" x14ac:dyDescent="0.75">
      <c r="A5423" s="10">
        <v>0</v>
      </c>
      <c r="B5423" s="11">
        <v>31800</v>
      </c>
      <c r="C5423" s="11">
        <v>125864</v>
      </c>
      <c r="D5423" s="11">
        <v>175163</v>
      </c>
      <c r="E5423" s="11">
        <v>12</v>
      </c>
      <c r="F5423" s="11">
        <v>0</v>
      </c>
      <c r="G5423" s="11">
        <v>0</v>
      </c>
      <c r="H5423" s="11">
        <v>174.20934403999999</v>
      </c>
      <c r="I5423" s="11">
        <v>2</v>
      </c>
      <c r="J5423" s="11">
        <v>28</v>
      </c>
      <c r="K5423" s="11">
        <v>40.584811500999997</v>
      </c>
      <c r="L5423" s="11" t="s">
        <v>20</v>
      </c>
      <c r="M5423" s="11" t="s">
        <v>17</v>
      </c>
      <c r="N5423" s="11">
        <f t="shared" si="588"/>
        <v>0</v>
      </c>
      <c r="O5423" s="11">
        <f t="shared" si="589"/>
        <v>1</v>
      </c>
      <c r="P5423" s="11">
        <f t="shared" si="590"/>
        <v>0</v>
      </c>
      <c r="Q5423" s="11">
        <f t="shared" si="591"/>
        <v>0</v>
      </c>
      <c r="R5423" s="11">
        <f t="shared" si="592"/>
        <v>0</v>
      </c>
      <c r="S5423" s="11">
        <f t="shared" si="593"/>
        <v>0</v>
      </c>
      <c r="T5423" s="9">
        <f t="shared" si="594"/>
        <v>0</v>
      </c>
    </row>
    <row r="5424" spans="1:20" ht="15" customHeight="1" x14ac:dyDescent="0.75">
      <c r="A5424" s="10">
        <v>0</v>
      </c>
      <c r="B5424" s="11">
        <v>31800</v>
      </c>
      <c r="C5424" s="11">
        <v>37100</v>
      </c>
      <c r="D5424" s="11">
        <v>74796</v>
      </c>
      <c r="E5424" s="11">
        <v>10</v>
      </c>
      <c r="F5424" s="11"/>
      <c r="G5424" s="11"/>
      <c r="H5424" s="11">
        <v>109.77658255999999</v>
      </c>
      <c r="I5424" s="11"/>
      <c r="J5424" s="11">
        <v>23</v>
      </c>
      <c r="K5424" s="11">
        <v>33.688866161</v>
      </c>
      <c r="L5424" s="11" t="s">
        <v>20</v>
      </c>
      <c r="M5424" s="11" t="s">
        <v>14</v>
      </c>
      <c r="N5424" s="11">
        <f t="shared" si="588"/>
        <v>0</v>
      </c>
      <c r="O5424" s="11">
        <f t="shared" si="589"/>
        <v>0</v>
      </c>
      <c r="P5424" s="11">
        <f t="shared" si="590"/>
        <v>1</v>
      </c>
      <c r="Q5424" s="11">
        <f t="shared" si="591"/>
        <v>0</v>
      </c>
      <c r="R5424" s="11">
        <f t="shared" si="592"/>
        <v>0</v>
      </c>
      <c r="S5424" s="11">
        <f t="shared" si="593"/>
        <v>0</v>
      </c>
      <c r="T5424" s="9">
        <f t="shared" si="594"/>
        <v>0</v>
      </c>
    </row>
    <row r="5425" spans="1:20" ht="15" customHeight="1" x14ac:dyDescent="0.75">
      <c r="A5425" s="10">
        <v>0</v>
      </c>
      <c r="B5425" s="11">
        <v>31800</v>
      </c>
      <c r="C5425" s="11">
        <v>226152</v>
      </c>
      <c r="D5425" s="11">
        <v>283022</v>
      </c>
      <c r="E5425" s="11">
        <v>4</v>
      </c>
      <c r="F5425" s="11">
        <v>0</v>
      </c>
      <c r="G5425" s="11">
        <v>1</v>
      </c>
      <c r="H5425" s="11">
        <v>209.29737625999999</v>
      </c>
      <c r="I5425" s="11">
        <v>0</v>
      </c>
      <c r="J5425" s="11">
        <v>29</v>
      </c>
      <c r="K5425" s="11">
        <v>15.734143681000001</v>
      </c>
      <c r="L5425" s="11" t="s">
        <v>20</v>
      </c>
      <c r="M5425" s="11" t="s">
        <v>18</v>
      </c>
      <c r="N5425" s="11">
        <f t="shared" si="588"/>
        <v>0</v>
      </c>
      <c r="O5425" s="11">
        <f t="shared" si="589"/>
        <v>0</v>
      </c>
      <c r="P5425" s="11">
        <f t="shared" si="590"/>
        <v>0</v>
      </c>
      <c r="Q5425" s="11">
        <f t="shared" si="591"/>
        <v>0</v>
      </c>
      <c r="R5425" s="11">
        <f t="shared" si="592"/>
        <v>0</v>
      </c>
      <c r="S5425" s="11">
        <f t="shared" si="593"/>
        <v>1</v>
      </c>
      <c r="T5425" s="9">
        <f t="shared" si="594"/>
        <v>0</v>
      </c>
    </row>
    <row r="5426" spans="1:20" ht="15" customHeight="1" x14ac:dyDescent="0.75">
      <c r="A5426" s="10">
        <v>0</v>
      </c>
      <c r="B5426" s="11">
        <v>31800</v>
      </c>
      <c r="C5426" s="11">
        <v>195134</v>
      </c>
      <c r="D5426" s="11">
        <v>299299</v>
      </c>
      <c r="E5426" s="11">
        <v>29</v>
      </c>
      <c r="F5426" s="11">
        <v>0</v>
      </c>
      <c r="G5426" s="11">
        <v>0</v>
      </c>
      <c r="H5426" s="11">
        <v>161.88512635000001</v>
      </c>
      <c r="I5426" s="11">
        <v>0</v>
      </c>
      <c r="J5426" s="11">
        <v>22</v>
      </c>
      <c r="K5426" s="11">
        <v>38.637023919000001</v>
      </c>
      <c r="L5426" s="11" t="s">
        <v>20</v>
      </c>
      <c r="M5426" s="11" t="s">
        <v>14</v>
      </c>
      <c r="N5426" s="11">
        <f t="shared" si="588"/>
        <v>0</v>
      </c>
      <c r="O5426" s="11">
        <f t="shared" si="589"/>
        <v>0</v>
      </c>
      <c r="P5426" s="11">
        <f t="shared" si="590"/>
        <v>1</v>
      </c>
      <c r="Q5426" s="11">
        <f t="shared" si="591"/>
        <v>0</v>
      </c>
      <c r="R5426" s="11">
        <f t="shared" si="592"/>
        <v>0</v>
      </c>
      <c r="S5426" s="11">
        <f t="shared" si="593"/>
        <v>0</v>
      </c>
      <c r="T5426" s="9">
        <f t="shared" si="594"/>
        <v>0</v>
      </c>
    </row>
    <row r="5427" spans="1:20" ht="15" customHeight="1" x14ac:dyDescent="0.75">
      <c r="A5427" s="10">
        <v>0</v>
      </c>
      <c r="B5427" s="11">
        <v>31900</v>
      </c>
      <c r="C5427" s="11">
        <v>34498</v>
      </c>
      <c r="D5427" s="11">
        <v>82962</v>
      </c>
      <c r="E5427" s="11"/>
      <c r="F5427" s="11"/>
      <c r="G5427" s="11"/>
      <c r="H5427" s="11">
        <v>285.2974893</v>
      </c>
      <c r="I5427" s="11">
        <v>0</v>
      </c>
      <c r="J5427" s="11">
        <v>16</v>
      </c>
      <c r="K5427" s="11">
        <v>41.155241246999999</v>
      </c>
      <c r="L5427" s="11" t="s">
        <v>20</v>
      </c>
      <c r="M5427" s="11" t="s">
        <v>14</v>
      </c>
      <c r="N5427" s="11">
        <f t="shared" si="588"/>
        <v>0</v>
      </c>
      <c r="O5427" s="11">
        <f t="shared" si="589"/>
        <v>0</v>
      </c>
      <c r="P5427" s="11">
        <f t="shared" si="590"/>
        <v>1</v>
      </c>
      <c r="Q5427" s="11">
        <f t="shared" si="591"/>
        <v>0</v>
      </c>
      <c r="R5427" s="11">
        <f t="shared" si="592"/>
        <v>0</v>
      </c>
      <c r="S5427" s="11">
        <f t="shared" si="593"/>
        <v>0</v>
      </c>
      <c r="T5427" s="9">
        <f t="shared" si="594"/>
        <v>0</v>
      </c>
    </row>
    <row r="5428" spans="1:20" ht="15" customHeight="1" x14ac:dyDescent="0.75">
      <c r="A5428" s="10">
        <v>0</v>
      </c>
      <c r="B5428" s="11">
        <v>31900</v>
      </c>
      <c r="C5428" s="11">
        <v>15150</v>
      </c>
      <c r="D5428" s="11">
        <v>61388</v>
      </c>
      <c r="E5428" s="11">
        <v>1</v>
      </c>
      <c r="F5428" s="11">
        <v>0</v>
      </c>
      <c r="G5428" s="11">
        <v>0</v>
      </c>
      <c r="H5428" s="11">
        <v>101.85943871000001</v>
      </c>
      <c r="I5428" s="11">
        <v>1</v>
      </c>
      <c r="J5428" s="11">
        <v>5</v>
      </c>
      <c r="K5428" s="11">
        <v>37.816570802999998</v>
      </c>
      <c r="L5428" s="11" t="s">
        <v>20</v>
      </c>
      <c r="M5428" s="11" t="s">
        <v>14</v>
      </c>
      <c r="N5428" s="11">
        <f t="shared" si="588"/>
        <v>0</v>
      </c>
      <c r="O5428" s="11">
        <f t="shared" si="589"/>
        <v>0</v>
      </c>
      <c r="P5428" s="11">
        <f t="shared" si="590"/>
        <v>1</v>
      </c>
      <c r="Q5428" s="11">
        <f t="shared" si="591"/>
        <v>0</v>
      </c>
      <c r="R5428" s="11">
        <f t="shared" si="592"/>
        <v>0</v>
      </c>
      <c r="S5428" s="11">
        <f t="shared" si="593"/>
        <v>0</v>
      </c>
      <c r="T5428" s="9">
        <f t="shared" si="594"/>
        <v>0</v>
      </c>
    </row>
    <row r="5429" spans="1:20" ht="15" customHeight="1" x14ac:dyDescent="0.75">
      <c r="A5429" s="10">
        <v>0</v>
      </c>
      <c r="B5429" s="11">
        <v>31900</v>
      </c>
      <c r="C5429" s="11">
        <v>104092</v>
      </c>
      <c r="D5429" s="11">
        <v>143832</v>
      </c>
      <c r="E5429" s="11">
        <v>15</v>
      </c>
      <c r="F5429" s="11">
        <v>0</v>
      </c>
      <c r="G5429" s="11">
        <v>0</v>
      </c>
      <c r="H5429" s="11">
        <v>235.20181946</v>
      </c>
      <c r="I5429" s="11">
        <v>1</v>
      </c>
      <c r="J5429" s="11">
        <v>40</v>
      </c>
      <c r="K5429" s="11">
        <v>43.691524422999997</v>
      </c>
      <c r="L5429" s="11" t="s">
        <v>20</v>
      </c>
      <c r="M5429" s="11" t="s">
        <v>14</v>
      </c>
      <c r="N5429" s="11">
        <f t="shared" si="588"/>
        <v>0</v>
      </c>
      <c r="O5429" s="11">
        <f t="shared" si="589"/>
        <v>0</v>
      </c>
      <c r="P5429" s="11">
        <f t="shared" si="590"/>
        <v>1</v>
      </c>
      <c r="Q5429" s="11">
        <f t="shared" si="591"/>
        <v>0</v>
      </c>
      <c r="R5429" s="11">
        <f t="shared" si="592"/>
        <v>0</v>
      </c>
      <c r="S5429" s="11">
        <f t="shared" si="593"/>
        <v>0</v>
      </c>
      <c r="T5429" s="9">
        <f t="shared" si="594"/>
        <v>0</v>
      </c>
    </row>
    <row r="5430" spans="1:20" ht="15" customHeight="1" x14ac:dyDescent="0.75">
      <c r="A5430" s="10">
        <v>0</v>
      </c>
      <c r="B5430" s="11">
        <v>31900</v>
      </c>
      <c r="C5430" s="11">
        <v>23517</v>
      </c>
      <c r="D5430" s="11">
        <v>47805</v>
      </c>
      <c r="E5430" s="11">
        <v>0</v>
      </c>
      <c r="F5430" s="11">
        <v>0</v>
      </c>
      <c r="G5430" s="11">
        <v>0</v>
      </c>
      <c r="H5430" s="11">
        <v>78.813600281000006</v>
      </c>
      <c r="I5430" s="11">
        <v>0</v>
      </c>
      <c r="J5430" s="11">
        <v>7</v>
      </c>
      <c r="K5430" s="11">
        <v>16.727748095999999</v>
      </c>
      <c r="L5430" s="11" t="s">
        <v>20</v>
      </c>
      <c r="M5430" s="11" t="s">
        <v>14</v>
      </c>
      <c r="N5430" s="11">
        <f t="shared" si="588"/>
        <v>0</v>
      </c>
      <c r="O5430" s="11">
        <f t="shared" si="589"/>
        <v>0</v>
      </c>
      <c r="P5430" s="11">
        <f t="shared" si="590"/>
        <v>1</v>
      </c>
      <c r="Q5430" s="11">
        <f t="shared" si="591"/>
        <v>0</v>
      </c>
      <c r="R5430" s="11">
        <f t="shared" si="592"/>
        <v>0</v>
      </c>
      <c r="S5430" s="11">
        <f t="shared" si="593"/>
        <v>0</v>
      </c>
      <c r="T5430" s="9">
        <f t="shared" si="594"/>
        <v>0</v>
      </c>
    </row>
    <row r="5431" spans="1:20" ht="15" customHeight="1" x14ac:dyDescent="0.75">
      <c r="A5431" s="10">
        <v>0</v>
      </c>
      <c r="B5431" s="11">
        <v>31900</v>
      </c>
      <c r="C5431" s="11">
        <v>83226</v>
      </c>
      <c r="D5431" s="11">
        <v>115509</v>
      </c>
      <c r="E5431" s="11">
        <v>11</v>
      </c>
      <c r="F5431" s="11">
        <v>0</v>
      </c>
      <c r="G5431" s="11">
        <v>0</v>
      </c>
      <c r="H5431" s="11">
        <v>79.030115608000003</v>
      </c>
      <c r="I5431" s="11">
        <v>0</v>
      </c>
      <c r="J5431" s="11">
        <v>34</v>
      </c>
      <c r="K5431" s="11">
        <v>26.521859522</v>
      </c>
      <c r="L5431" s="11" t="s">
        <v>20</v>
      </c>
      <c r="M5431" s="11" t="s">
        <v>17</v>
      </c>
      <c r="N5431" s="11">
        <f t="shared" si="588"/>
        <v>0</v>
      </c>
      <c r="O5431" s="11">
        <f t="shared" si="589"/>
        <v>1</v>
      </c>
      <c r="P5431" s="11">
        <f t="shared" si="590"/>
        <v>0</v>
      </c>
      <c r="Q5431" s="11">
        <f t="shared" si="591"/>
        <v>0</v>
      </c>
      <c r="R5431" s="11">
        <f t="shared" si="592"/>
        <v>0</v>
      </c>
      <c r="S5431" s="11">
        <f t="shared" si="593"/>
        <v>0</v>
      </c>
      <c r="T5431" s="9">
        <f t="shared" si="594"/>
        <v>0</v>
      </c>
    </row>
    <row r="5432" spans="1:20" ht="15" customHeight="1" x14ac:dyDescent="0.75">
      <c r="A5432" s="10">
        <v>0</v>
      </c>
      <c r="B5432" s="11">
        <v>31900</v>
      </c>
      <c r="C5432" s="11">
        <v>16363</v>
      </c>
      <c r="D5432" s="11">
        <v>43218</v>
      </c>
      <c r="E5432" s="11">
        <v>29</v>
      </c>
      <c r="F5432" s="11">
        <v>0</v>
      </c>
      <c r="G5432" s="11">
        <v>0</v>
      </c>
      <c r="H5432" s="11">
        <v>200.3016025</v>
      </c>
      <c r="I5432" s="11">
        <v>0</v>
      </c>
      <c r="J5432" s="11">
        <v>14</v>
      </c>
      <c r="K5432" s="11">
        <v>42.094179105000002</v>
      </c>
      <c r="L5432" s="11" t="s">
        <v>20</v>
      </c>
      <c r="M5432" s="11" t="s">
        <v>14</v>
      </c>
      <c r="N5432" s="11">
        <f t="shared" si="588"/>
        <v>0</v>
      </c>
      <c r="O5432" s="11">
        <f t="shared" si="589"/>
        <v>0</v>
      </c>
      <c r="P5432" s="11">
        <f t="shared" si="590"/>
        <v>1</v>
      </c>
      <c r="Q5432" s="11">
        <f t="shared" si="591"/>
        <v>0</v>
      </c>
      <c r="R5432" s="11">
        <f t="shared" si="592"/>
        <v>0</v>
      </c>
      <c r="S5432" s="11">
        <f t="shared" si="593"/>
        <v>0</v>
      </c>
      <c r="T5432" s="9">
        <f t="shared" si="594"/>
        <v>0</v>
      </c>
    </row>
    <row r="5433" spans="1:20" ht="15" customHeight="1" x14ac:dyDescent="0.75">
      <c r="A5433" s="10">
        <v>0</v>
      </c>
      <c r="B5433" s="11">
        <v>32000</v>
      </c>
      <c r="C5433" s="11">
        <v>42478</v>
      </c>
      <c r="D5433" s="11">
        <v>85942</v>
      </c>
      <c r="E5433" s="11"/>
      <c r="F5433" s="11"/>
      <c r="G5433" s="11"/>
      <c r="H5433" s="11">
        <v>278.36388352</v>
      </c>
      <c r="I5433" s="11">
        <v>0</v>
      </c>
      <c r="J5433" s="11">
        <v>16</v>
      </c>
      <c r="K5433" s="11">
        <v>40.257221713</v>
      </c>
      <c r="L5433" s="11" t="s">
        <v>20</v>
      </c>
      <c r="M5433" s="11" t="s">
        <v>14</v>
      </c>
      <c r="N5433" s="11">
        <f t="shared" si="588"/>
        <v>0</v>
      </c>
      <c r="O5433" s="11">
        <f t="shared" si="589"/>
        <v>0</v>
      </c>
      <c r="P5433" s="11">
        <f t="shared" si="590"/>
        <v>1</v>
      </c>
      <c r="Q5433" s="11">
        <f t="shared" si="591"/>
        <v>0</v>
      </c>
      <c r="R5433" s="11">
        <f t="shared" si="592"/>
        <v>0</v>
      </c>
      <c r="S5433" s="11">
        <f t="shared" si="593"/>
        <v>0</v>
      </c>
      <c r="T5433" s="9">
        <f t="shared" si="594"/>
        <v>0</v>
      </c>
    </row>
    <row r="5434" spans="1:20" ht="15" customHeight="1" x14ac:dyDescent="0.75">
      <c r="A5434" s="10">
        <v>1</v>
      </c>
      <c r="B5434" s="11">
        <v>32000</v>
      </c>
      <c r="C5434" s="11">
        <v>33148</v>
      </c>
      <c r="D5434" s="11">
        <v>69965</v>
      </c>
      <c r="E5434" s="11">
        <v>13</v>
      </c>
      <c r="F5434" s="11">
        <v>2</v>
      </c>
      <c r="G5434" s="11">
        <v>4</v>
      </c>
      <c r="H5434" s="11">
        <v>112.51086544</v>
      </c>
      <c r="I5434" s="11">
        <v>3</v>
      </c>
      <c r="J5434" s="11">
        <v>27</v>
      </c>
      <c r="K5434" s="11">
        <v>36.021508666000003</v>
      </c>
      <c r="L5434" s="11" t="s">
        <v>20</v>
      </c>
      <c r="M5434" s="11" t="s">
        <v>18</v>
      </c>
      <c r="N5434" s="11">
        <f t="shared" si="588"/>
        <v>0</v>
      </c>
      <c r="O5434" s="11">
        <f t="shared" si="589"/>
        <v>0</v>
      </c>
      <c r="P5434" s="11">
        <f t="shared" si="590"/>
        <v>0</v>
      </c>
      <c r="Q5434" s="11">
        <f t="shared" si="591"/>
        <v>0</v>
      </c>
      <c r="R5434" s="11">
        <f t="shared" si="592"/>
        <v>0</v>
      </c>
      <c r="S5434" s="11">
        <f t="shared" si="593"/>
        <v>1</v>
      </c>
      <c r="T5434" s="9">
        <f t="shared" si="594"/>
        <v>0</v>
      </c>
    </row>
    <row r="5435" spans="1:20" ht="15" customHeight="1" x14ac:dyDescent="0.75">
      <c r="A5435" s="10">
        <v>0</v>
      </c>
      <c r="B5435" s="11">
        <v>32000</v>
      </c>
      <c r="C5435" s="11">
        <v>35219</v>
      </c>
      <c r="D5435" s="11">
        <v>76888</v>
      </c>
      <c r="E5435" s="11">
        <v>9</v>
      </c>
      <c r="F5435" s="11"/>
      <c r="G5435" s="11"/>
      <c r="H5435" s="11">
        <v>110.4525208</v>
      </c>
      <c r="I5435" s="11"/>
      <c r="J5435" s="11">
        <v>23</v>
      </c>
      <c r="K5435" s="11">
        <v>32.364212625999997</v>
      </c>
      <c r="L5435" s="11" t="s">
        <v>20</v>
      </c>
      <c r="M5435" s="11" t="s">
        <v>14</v>
      </c>
      <c r="N5435" s="11">
        <f t="shared" si="588"/>
        <v>0</v>
      </c>
      <c r="O5435" s="11">
        <f t="shared" si="589"/>
        <v>0</v>
      </c>
      <c r="P5435" s="11">
        <f t="shared" si="590"/>
        <v>1</v>
      </c>
      <c r="Q5435" s="11">
        <f t="shared" si="591"/>
        <v>0</v>
      </c>
      <c r="R5435" s="11">
        <f t="shared" si="592"/>
        <v>0</v>
      </c>
      <c r="S5435" s="11">
        <f t="shared" si="593"/>
        <v>0</v>
      </c>
      <c r="T5435" s="9">
        <f t="shared" si="594"/>
        <v>0</v>
      </c>
    </row>
    <row r="5436" spans="1:20" ht="15" customHeight="1" x14ac:dyDescent="0.75">
      <c r="A5436" s="10">
        <v>0</v>
      </c>
      <c r="B5436" s="11">
        <v>32000</v>
      </c>
      <c r="C5436" s="11">
        <v>232000</v>
      </c>
      <c r="D5436" s="11">
        <v>36300</v>
      </c>
      <c r="E5436" s="11">
        <v>3</v>
      </c>
      <c r="F5436" s="11">
        <v>0</v>
      </c>
      <c r="G5436" s="11">
        <v>2</v>
      </c>
      <c r="H5436" s="11">
        <v>206.03333333</v>
      </c>
      <c r="I5436" s="11">
        <v>3</v>
      </c>
      <c r="J5436" s="11">
        <v>50</v>
      </c>
      <c r="K5436" s="11"/>
      <c r="L5436" s="11" t="s">
        <v>20</v>
      </c>
      <c r="M5436" s="11" t="s">
        <v>17</v>
      </c>
      <c r="N5436" s="11">
        <f t="shared" si="588"/>
        <v>0</v>
      </c>
      <c r="O5436" s="11">
        <f t="shared" si="589"/>
        <v>1</v>
      </c>
      <c r="P5436" s="11">
        <f t="shared" si="590"/>
        <v>0</v>
      </c>
      <c r="Q5436" s="11">
        <f t="shared" si="591"/>
        <v>0</v>
      </c>
      <c r="R5436" s="11">
        <f t="shared" si="592"/>
        <v>0</v>
      </c>
      <c r="S5436" s="11">
        <f t="shared" si="593"/>
        <v>0</v>
      </c>
      <c r="T5436" s="9">
        <f t="shared" si="594"/>
        <v>0</v>
      </c>
    </row>
    <row r="5437" spans="1:20" ht="15" customHeight="1" x14ac:dyDescent="0.75">
      <c r="A5437" s="10">
        <v>1</v>
      </c>
      <c r="B5437" s="11">
        <v>32000</v>
      </c>
      <c r="C5437" s="11">
        <v>92400</v>
      </c>
      <c r="D5437" s="11">
        <v>215000</v>
      </c>
      <c r="E5437" s="11">
        <v>2.5</v>
      </c>
      <c r="F5437" s="11">
        <v>1</v>
      </c>
      <c r="G5437" s="11">
        <v>3</v>
      </c>
      <c r="H5437" s="11">
        <v>165.33333332999999</v>
      </c>
      <c r="I5437" s="11">
        <v>1</v>
      </c>
      <c r="J5437" s="11">
        <v>40</v>
      </c>
      <c r="K5437" s="11"/>
      <c r="L5437" s="11"/>
      <c r="M5437" s="11" t="s">
        <v>19</v>
      </c>
      <c r="N5437" s="11">
        <f t="shared" si="588"/>
        <v>0</v>
      </c>
      <c r="O5437" s="11">
        <f t="shared" si="589"/>
        <v>0</v>
      </c>
      <c r="P5437" s="11">
        <f t="shared" si="590"/>
        <v>0</v>
      </c>
      <c r="Q5437" s="11">
        <f t="shared" si="591"/>
        <v>0</v>
      </c>
      <c r="R5437" s="11">
        <f t="shared" si="592"/>
        <v>0</v>
      </c>
      <c r="S5437" s="11">
        <f t="shared" si="593"/>
        <v>0</v>
      </c>
      <c r="T5437" s="9">
        <f t="shared" si="594"/>
        <v>0</v>
      </c>
    </row>
    <row r="5438" spans="1:20" ht="15" customHeight="1" x14ac:dyDescent="0.75">
      <c r="A5438" s="10">
        <v>0</v>
      </c>
      <c r="B5438" s="11">
        <v>32000</v>
      </c>
      <c r="C5438" s="11">
        <v>22832</v>
      </c>
      <c r="D5438" s="11">
        <v>43358</v>
      </c>
      <c r="E5438" s="11">
        <v>1</v>
      </c>
      <c r="F5438" s="11">
        <v>0</v>
      </c>
      <c r="G5438" s="11">
        <v>0</v>
      </c>
      <c r="H5438" s="11">
        <v>68.328984238999993</v>
      </c>
      <c r="I5438" s="11">
        <v>0</v>
      </c>
      <c r="J5438" s="11">
        <v>7</v>
      </c>
      <c r="K5438" s="11">
        <v>13.665797689</v>
      </c>
      <c r="L5438" s="11" t="s">
        <v>20</v>
      </c>
      <c r="M5438" s="11" t="s">
        <v>14</v>
      </c>
      <c r="N5438" s="11">
        <f t="shared" si="588"/>
        <v>0</v>
      </c>
      <c r="O5438" s="11">
        <f t="shared" si="589"/>
        <v>0</v>
      </c>
      <c r="P5438" s="11">
        <f t="shared" si="590"/>
        <v>1</v>
      </c>
      <c r="Q5438" s="11">
        <f t="shared" si="591"/>
        <v>0</v>
      </c>
      <c r="R5438" s="11">
        <f t="shared" si="592"/>
        <v>0</v>
      </c>
      <c r="S5438" s="11">
        <f t="shared" si="593"/>
        <v>0</v>
      </c>
      <c r="T5438" s="9">
        <f t="shared" si="594"/>
        <v>0</v>
      </c>
    </row>
    <row r="5439" spans="1:20" ht="15" customHeight="1" x14ac:dyDescent="0.75">
      <c r="A5439" s="10">
        <v>0</v>
      </c>
      <c r="B5439" s="11">
        <v>32100</v>
      </c>
      <c r="C5439" s="11">
        <v>127901</v>
      </c>
      <c r="D5439" s="11">
        <v>176592</v>
      </c>
      <c r="E5439" s="11">
        <v>12</v>
      </c>
      <c r="F5439" s="11">
        <v>0</v>
      </c>
      <c r="G5439" s="11">
        <v>0</v>
      </c>
      <c r="H5439" s="11">
        <v>186.60223880000001</v>
      </c>
      <c r="I5439" s="11">
        <v>2</v>
      </c>
      <c r="J5439" s="11">
        <v>27</v>
      </c>
      <c r="K5439" s="11">
        <v>40.959377082000003</v>
      </c>
      <c r="L5439" s="11" t="s">
        <v>20</v>
      </c>
      <c r="M5439" s="11" t="s">
        <v>17</v>
      </c>
      <c r="N5439" s="11">
        <f t="shared" si="588"/>
        <v>0</v>
      </c>
      <c r="O5439" s="11">
        <f t="shared" si="589"/>
        <v>1</v>
      </c>
      <c r="P5439" s="11">
        <f t="shared" si="590"/>
        <v>0</v>
      </c>
      <c r="Q5439" s="11">
        <f t="shared" si="591"/>
        <v>0</v>
      </c>
      <c r="R5439" s="11">
        <f t="shared" si="592"/>
        <v>0</v>
      </c>
      <c r="S5439" s="11">
        <f t="shared" si="593"/>
        <v>0</v>
      </c>
      <c r="T5439" s="9">
        <f t="shared" si="594"/>
        <v>0</v>
      </c>
    </row>
    <row r="5440" spans="1:20" ht="15" customHeight="1" x14ac:dyDescent="0.75">
      <c r="A5440" s="10">
        <v>0</v>
      </c>
      <c r="B5440" s="11">
        <v>32100</v>
      </c>
      <c r="C5440" s="11">
        <v>120725</v>
      </c>
      <c r="D5440" s="11">
        <v>168783</v>
      </c>
      <c r="E5440" s="11">
        <v>15</v>
      </c>
      <c r="F5440" s="11">
        <v>0</v>
      </c>
      <c r="G5440" s="11">
        <v>0</v>
      </c>
      <c r="H5440" s="11">
        <v>121.56041992</v>
      </c>
      <c r="I5440" s="11">
        <v>1</v>
      </c>
      <c r="J5440" s="11">
        <v>17</v>
      </c>
      <c r="K5440" s="11">
        <v>27.902221607000001</v>
      </c>
      <c r="L5440" s="11" t="s">
        <v>20</v>
      </c>
      <c r="M5440" s="11" t="s">
        <v>18</v>
      </c>
      <c r="N5440" s="11">
        <f t="shared" si="588"/>
        <v>0</v>
      </c>
      <c r="O5440" s="11">
        <f t="shared" si="589"/>
        <v>0</v>
      </c>
      <c r="P5440" s="11">
        <f t="shared" si="590"/>
        <v>0</v>
      </c>
      <c r="Q5440" s="11">
        <f t="shared" si="591"/>
        <v>0</v>
      </c>
      <c r="R5440" s="11">
        <f t="shared" si="592"/>
        <v>0</v>
      </c>
      <c r="S5440" s="11">
        <f t="shared" si="593"/>
        <v>1</v>
      </c>
      <c r="T5440" s="9">
        <f t="shared" si="594"/>
        <v>0</v>
      </c>
    </row>
    <row r="5441" spans="1:20" ht="15" customHeight="1" x14ac:dyDescent="0.75">
      <c r="A5441" s="10">
        <v>0</v>
      </c>
      <c r="B5441" s="11">
        <v>32200</v>
      </c>
      <c r="C5441" s="11">
        <v>16232</v>
      </c>
      <c r="D5441" s="11">
        <v>60238</v>
      </c>
      <c r="E5441" s="11">
        <v>0</v>
      </c>
      <c r="F5441" s="11">
        <v>0</v>
      </c>
      <c r="G5441" s="11">
        <v>0</v>
      </c>
      <c r="H5441" s="11">
        <v>116.72974546</v>
      </c>
      <c r="I5441" s="11">
        <v>1</v>
      </c>
      <c r="J5441" s="11">
        <v>5</v>
      </c>
      <c r="K5441" s="11">
        <v>37.999081525999998</v>
      </c>
      <c r="L5441" s="11" t="s">
        <v>20</v>
      </c>
      <c r="M5441" s="11" t="s">
        <v>14</v>
      </c>
      <c r="N5441" s="11">
        <f t="shared" si="588"/>
        <v>0</v>
      </c>
      <c r="O5441" s="11">
        <f t="shared" si="589"/>
        <v>0</v>
      </c>
      <c r="P5441" s="11">
        <f t="shared" si="590"/>
        <v>1</v>
      </c>
      <c r="Q5441" s="11">
        <f t="shared" si="591"/>
        <v>0</v>
      </c>
      <c r="R5441" s="11">
        <f t="shared" si="592"/>
        <v>0</v>
      </c>
      <c r="S5441" s="11">
        <f t="shared" si="593"/>
        <v>0</v>
      </c>
      <c r="T5441" s="9">
        <f t="shared" si="594"/>
        <v>0</v>
      </c>
    </row>
    <row r="5442" spans="1:20" ht="15" customHeight="1" x14ac:dyDescent="0.75">
      <c r="A5442" s="10">
        <v>0</v>
      </c>
      <c r="B5442" s="11">
        <v>32200</v>
      </c>
      <c r="C5442" s="11">
        <v>118793</v>
      </c>
      <c r="D5442" s="11">
        <v>171024</v>
      </c>
      <c r="E5442" s="11">
        <v>16</v>
      </c>
      <c r="F5442" s="11">
        <v>0</v>
      </c>
      <c r="G5442" s="11">
        <v>0</v>
      </c>
      <c r="H5442" s="11">
        <v>119.60347765</v>
      </c>
      <c r="I5442" s="11">
        <v>1</v>
      </c>
      <c r="J5442" s="11">
        <v>16</v>
      </c>
      <c r="K5442" s="11">
        <v>29.011327721000001</v>
      </c>
      <c r="L5442" s="11" t="s">
        <v>20</v>
      </c>
      <c r="M5442" s="11" t="s">
        <v>18</v>
      </c>
      <c r="N5442" s="11">
        <f t="shared" si="588"/>
        <v>0</v>
      </c>
      <c r="O5442" s="11">
        <f t="shared" si="589"/>
        <v>0</v>
      </c>
      <c r="P5442" s="11">
        <f t="shared" si="590"/>
        <v>0</v>
      </c>
      <c r="Q5442" s="11">
        <f t="shared" si="591"/>
        <v>0</v>
      </c>
      <c r="R5442" s="11">
        <f t="shared" si="592"/>
        <v>0</v>
      </c>
      <c r="S5442" s="11">
        <f t="shared" si="593"/>
        <v>1</v>
      </c>
      <c r="T5442" s="9">
        <f t="shared" si="594"/>
        <v>0</v>
      </c>
    </row>
    <row r="5443" spans="1:20" ht="15" customHeight="1" x14ac:dyDescent="0.75">
      <c r="A5443" s="10">
        <v>0</v>
      </c>
      <c r="B5443" s="11">
        <v>32200</v>
      </c>
      <c r="C5443" s="11">
        <v>188427</v>
      </c>
      <c r="D5443" s="11">
        <v>293790</v>
      </c>
      <c r="E5443" s="11">
        <v>27</v>
      </c>
      <c r="F5443" s="11">
        <v>0</v>
      </c>
      <c r="G5443" s="11">
        <v>0</v>
      </c>
      <c r="H5443" s="11">
        <v>157.72629076000001</v>
      </c>
      <c r="I5443" s="11">
        <v>0</v>
      </c>
      <c r="J5443" s="11">
        <v>23</v>
      </c>
      <c r="K5443" s="11">
        <v>37.065758883999997</v>
      </c>
      <c r="L5443" s="11" t="s">
        <v>20</v>
      </c>
      <c r="M5443" s="11" t="s">
        <v>14</v>
      </c>
      <c r="N5443" s="11">
        <f t="shared" ref="N5443:N5506" si="595">IF(L5443="HomeImp",1,0)</f>
        <v>0</v>
      </c>
      <c r="O5443" s="11">
        <f t="shared" ref="O5443:O5506" si="596">IF(M5443="Mgr",1,0)</f>
        <v>0</v>
      </c>
      <c r="P5443" s="11">
        <f t="shared" ref="P5443:P5506" si="597">IF(M5443="Other",1,0)</f>
        <v>1</v>
      </c>
      <c r="Q5443" s="11">
        <f t="shared" ref="Q5443:Q5506" si="598">IF(M5443="Office",1,0)</f>
        <v>0</v>
      </c>
      <c r="R5443" s="11">
        <f t="shared" ref="R5443:R5506" si="599">IF(M5443="Sales",1,0)</f>
        <v>0</v>
      </c>
      <c r="S5443" s="11">
        <f t="shared" ref="S5443:S5506" si="600">IF(M5443="ProfExe",1,0)</f>
        <v>0</v>
      </c>
      <c r="T5443" s="9">
        <f t="shared" ref="T5443:T5506" si="601">H5443*N5443</f>
        <v>0</v>
      </c>
    </row>
    <row r="5444" spans="1:20" ht="15" customHeight="1" x14ac:dyDescent="0.75">
      <c r="A5444" s="10">
        <v>0</v>
      </c>
      <c r="B5444" s="11">
        <v>32200</v>
      </c>
      <c r="C5444" s="11">
        <v>108871</v>
      </c>
      <c r="D5444" s="11">
        <v>151667</v>
      </c>
      <c r="E5444" s="11">
        <v>11</v>
      </c>
      <c r="F5444" s="11">
        <v>0</v>
      </c>
      <c r="G5444" s="11">
        <v>0</v>
      </c>
      <c r="H5444" s="11">
        <v>227.41543841999999</v>
      </c>
      <c r="I5444" s="11">
        <v>0</v>
      </c>
      <c r="J5444" s="11">
        <v>40</v>
      </c>
      <c r="K5444" s="11">
        <v>40.183098571000002</v>
      </c>
      <c r="L5444" s="11" t="s">
        <v>20</v>
      </c>
      <c r="M5444" s="11" t="s">
        <v>14</v>
      </c>
      <c r="N5444" s="11">
        <f t="shared" si="595"/>
        <v>0</v>
      </c>
      <c r="O5444" s="11">
        <f t="shared" si="596"/>
        <v>0</v>
      </c>
      <c r="P5444" s="11">
        <f t="shared" si="597"/>
        <v>1</v>
      </c>
      <c r="Q5444" s="11">
        <f t="shared" si="598"/>
        <v>0</v>
      </c>
      <c r="R5444" s="11">
        <f t="shared" si="599"/>
        <v>0</v>
      </c>
      <c r="S5444" s="11">
        <f t="shared" si="600"/>
        <v>0</v>
      </c>
      <c r="T5444" s="9">
        <f t="shared" si="601"/>
        <v>0</v>
      </c>
    </row>
    <row r="5445" spans="1:20" ht="15" customHeight="1" x14ac:dyDescent="0.75">
      <c r="A5445" s="10">
        <v>0</v>
      </c>
      <c r="B5445" s="11">
        <v>32300</v>
      </c>
      <c r="C5445" s="11">
        <v>235343</v>
      </c>
      <c r="D5445" s="11">
        <v>45270</v>
      </c>
      <c r="E5445" s="11">
        <v>3</v>
      </c>
      <c r="F5445" s="11">
        <v>0</v>
      </c>
      <c r="G5445" s="11">
        <v>1</v>
      </c>
      <c r="H5445" s="11">
        <v>210.92240343</v>
      </c>
      <c r="I5445" s="11">
        <v>3</v>
      </c>
      <c r="J5445" s="11">
        <v>49</v>
      </c>
      <c r="K5445" s="11">
        <v>41.264805514999999</v>
      </c>
      <c r="L5445" s="11" t="s">
        <v>20</v>
      </c>
      <c r="M5445" s="11" t="s">
        <v>17</v>
      </c>
      <c r="N5445" s="11">
        <f t="shared" si="595"/>
        <v>0</v>
      </c>
      <c r="O5445" s="11">
        <f t="shared" si="596"/>
        <v>1</v>
      </c>
      <c r="P5445" s="11">
        <f t="shared" si="597"/>
        <v>0</v>
      </c>
      <c r="Q5445" s="11">
        <f t="shared" si="598"/>
        <v>0</v>
      </c>
      <c r="R5445" s="11">
        <f t="shared" si="599"/>
        <v>0</v>
      </c>
      <c r="S5445" s="11">
        <f t="shared" si="600"/>
        <v>0</v>
      </c>
      <c r="T5445" s="9">
        <f t="shared" si="601"/>
        <v>0</v>
      </c>
    </row>
    <row r="5446" spans="1:20" ht="15" customHeight="1" x14ac:dyDescent="0.75">
      <c r="A5446" s="10">
        <v>0</v>
      </c>
      <c r="B5446" s="11">
        <v>32300</v>
      </c>
      <c r="C5446" s="11">
        <v>195243</v>
      </c>
      <c r="D5446" s="11">
        <v>294372</v>
      </c>
      <c r="E5446" s="11">
        <v>27</v>
      </c>
      <c r="F5446" s="11">
        <v>0</v>
      </c>
      <c r="G5446" s="11">
        <v>0</v>
      </c>
      <c r="H5446" s="11">
        <v>150.20938052</v>
      </c>
      <c r="I5446" s="11">
        <v>0</v>
      </c>
      <c r="J5446" s="11">
        <v>22</v>
      </c>
      <c r="K5446" s="11">
        <v>39.072775661000001</v>
      </c>
      <c r="L5446" s="11" t="s">
        <v>20</v>
      </c>
      <c r="M5446" s="11" t="s">
        <v>14</v>
      </c>
      <c r="N5446" s="11">
        <f t="shared" si="595"/>
        <v>0</v>
      </c>
      <c r="O5446" s="11">
        <f t="shared" si="596"/>
        <v>0</v>
      </c>
      <c r="P5446" s="11">
        <f t="shared" si="597"/>
        <v>1</v>
      </c>
      <c r="Q5446" s="11">
        <f t="shared" si="598"/>
        <v>0</v>
      </c>
      <c r="R5446" s="11">
        <f t="shared" si="599"/>
        <v>0</v>
      </c>
      <c r="S5446" s="11">
        <f t="shared" si="600"/>
        <v>0</v>
      </c>
      <c r="T5446" s="9">
        <f t="shared" si="601"/>
        <v>0</v>
      </c>
    </row>
    <row r="5447" spans="1:20" ht="15" customHeight="1" x14ac:dyDescent="0.75">
      <c r="A5447" s="10">
        <v>0</v>
      </c>
      <c r="B5447" s="11">
        <v>32300</v>
      </c>
      <c r="C5447" s="11">
        <v>14163</v>
      </c>
      <c r="D5447" s="11">
        <v>60626</v>
      </c>
      <c r="E5447" s="11">
        <v>0</v>
      </c>
      <c r="F5447" s="11">
        <v>0</v>
      </c>
      <c r="G5447" s="11">
        <v>0</v>
      </c>
      <c r="H5447" s="11">
        <v>109.03108797</v>
      </c>
      <c r="I5447" s="11">
        <v>1</v>
      </c>
      <c r="J5447" s="11">
        <v>6</v>
      </c>
      <c r="K5447" s="11">
        <v>36.501086508</v>
      </c>
      <c r="L5447" s="11" t="s">
        <v>20</v>
      </c>
      <c r="M5447" s="11" t="s">
        <v>14</v>
      </c>
      <c r="N5447" s="11">
        <f t="shared" si="595"/>
        <v>0</v>
      </c>
      <c r="O5447" s="11">
        <f t="shared" si="596"/>
        <v>0</v>
      </c>
      <c r="P5447" s="11">
        <f t="shared" si="597"/>
        <v>1</v>
      </c>
      <c r="Q5447" s="11">
        <f t="shared" si="598"/>
        <v>0</v>
      </c>
      <c r="R5447" s="11">
        <f t="shared" si="599"/>
        <v>0</v>
      </c>
      <c r="S5447" s="11">
        <f t="shared" si="600"/>
        <v>0</v>
      </c>
      <c r="T5447" s="9">
        <f t="shared" si="601"/>
        <v>0</v>
      </c>
    </row>
    <row r="5448" spans="1:20" ht="15" customHeight="1" x14ac:dyDescent="0.75">
      <c r="A5448" s="10">
        <v>1</v>
      </c>
      <c r="B5448" s="11">
        <v>32300</v>
      </c>
      <c r="C5448" s="11">
        <v>167000</v>
      </c>
      <c r="D5448" s="11">
        <v>221100</v>
      </c>
      <c r="E5448" s="11">
        <v>4</v>
      </c>
      <c r="F5448" s="11">
        <v>0</v>
      </c>
      <c r="G5448" s="11">
        <v>0</v>
      </c>
      <c r="H5448" s="11">
        <v>185.7</v>
      </c>
      <c r="I5448" s="11">
        <v>3</v>
      </c>
      <c r="J5448" s="11">
        <v>21</v>
      </c>
      <c r="K5448" s="11"/>
      <c r="L5448" s="11" t="s">
        <v>20</v>
      </c>
      <c r="M5448" s="11" t="s">
        <v>17</v>
      </c>
      <c r="N5448" s="11">
        <f t="shared" si="595"/>
        <v>0</v>
      </c>
      <c r="O5448" s="11">
        <f t="shared" si="596"/>
        <v>1</v>
      </c>
      <c r="P5448" s="11">
        <f t="shared" si="597"/>
        <v>0</v>
      </c>
      <c r="Q5448" s="11">
        <f t="shared" si="598"/>
        <v>0</v>
      </c>
      <c r="R5448" s="11">
        <f t="shared" si="599"/>
        <v>0</v>
      </c>
      <c r="S5448" s="11">
        <f t="shared" si="600"/>
        <v>0</v>
      </c>
      <c r="T5448" s="9">
        <f t="shared" si="601"/>
        <v>0</v>
      </c>
    </row>
    <row r="5449" spans="1:20" ht="15" customHeight="1" x14ac:dyDescent="0.75">
      <c r="A5449" s="10">
        <v>0</v>
      </c>
      <c r="B5449" s="11">
        <v>32300</v>
      </c>
      <c r="C5449" s="11">
        <v>23448</v>
      </c>
      <c r="D5449" s="11">
        <v>45557</v>
      </c>
      <c r="E5449" s="11">
        <v>0</v>
      </c>
      <c r="F5449" s="11">
        <v>0</v>
      </c>
      <c r="G5449" s="11">
        <v>0</v>
      </c>
      <c r="H5449" s="11">
        <v>69.199730766000002</v>
      </c>
      <c r="I5449" s="11">
        <v>0</v>
      </c>
      <c r="J5449" s="11">
        <v>7</v>
      </c>
      <c r="K5449" s="11">
        <v>15.778196676</v>
      </c>
      <c r="L5449" s="11" t="s">
        <v>20</v>
      </c>
      <c r="M5449" s="11" t="s">
        <v>14</v>
      </c>
      <c r="N5449" s="11">
        <f t="shared" si="595"/>
        <v>0</v>
      </c>
      <c r="O5449" s="11">
        <f t="shared" si="596"/>
        <v>0</v>
      </c>
      <c r="P5449" s="11">
        <f t="shared" si="597"/>
        <v>1</v>
      </c>
      <c r="Q5449" s="11">
        <f t="shared" si="598"/>
        <v>0</v>
      </c>
      <c r="R5449" s="11">
        <f t="shared" si="599"/>
        <v>0</v>
      </c>
      <c r="S5449" s="11">
        <f t="shared" si="600"/>
        <v>0</v>
      </c>
      <c r="T5449" s="9">
        <f t="shared" si="601"/>
        <v>0</v>
      </c>
    </row>
    <row r="5450" spans="1:20" ht="15" customHeight="1" x14ac:dyDescent="0.75">
      <c r="A5450" s="10">
        <v>0</v>
      </c>
      <c r="B5450" s="11">
        <v>32300</v>
      </c>
      <c r="C5450" s="11">
        <v>28213</v>
      </c>
      <c r="D5450" s="11">
        <v>40515</v>
      </c>
      <c r="E5450" s="11">
        <v>0</v>
      </c>
      <c r="F5450" s="11">
        <v>0</v>
      </c>
      <c r="G5450" s="11">
        <v>0</v>
      </c>
      <c r="H5450" s="11">
        <v>55.044242521000001</v>
      </c>
      <c r="I5450" s="11">
        <v>0</v>
      </c>
      <c r="J5450" s="11">
        <v>7</v>
      </c>
      <c r="K5450" s="11">
        <v>15.396876659</v>
      </c>
      <c r="L5450" s="11" t="s">
        <v>20</v>
      </c>
      <c r="M5450" s="11" t="s">
        <v>14</v>
      </c>
      <c r="N5450" s="11">
        <f t="shared" si="595"/>
        <v>0</v>
      </c>
      <c r="O5450" s="11">
        <f t="shared" si="596"/>
        <v>0</v>
      </c>
      <c r="P5450" s="11">
        <f t="shared" si="597"/>
        <v>1</v>
      </c>
      <c r="Q5450" s="11">
        <f t="shared" si="598"/>
        <v>0</v>
      </c>
      <c r="R5450" s="11">
        <f t="shared" si="599"/>
        <v>0</v>
      </c>
      <c r="S5450" s="11">
        <f t="shared" si="600"/>
        <v>0</v>
      </c>
      <c r="T5450" s="9">
        <f t="shared" si="601"/>
        <v>0</v>
      </c>
    </row>
    <row r="5451" spans="1:20" ht="15" customHeight="1" x14ac:dyDescent="0.75">
      <c r="A5451" s="10">
        <v>0</v>
      </c>
      <c r="B5451" s="11">
        <v>32300</v>
      </c>
      <c r="C5451" s="11">
        <v>133193</v>
      </c>
      <c r="D5451" s="11">
        <v>174905</v>
      </c>
      <c r="E5451" s="11">
        <v>13</v>
      </c>
      <c r="F5451" s="11">
        <v>0</v>
      </c>
      <c r="G5451" s="11">
        <v>0</v>
      </c>
      <c r="H5451" s="11">
        <v>177.0516476</v>
      </c>
      <c r="I5451" s="11">
        <v>1</v>
      </c>
      <c r="J5451" s="11">
        <v>28</v>
      </c>
      <c r="K5451" s="11">
        <v>39.475689602000003</v>
      </c>
      <c r="L5451" s="11" t="s">
        <v>20</v>
      </c>
      <c r="M5451" s="11" t="s">
        <v>17</v>
      </c>
      <c r="N5451" s="11">
        <f t="shared" si="595"/>
        <v>0</v>
      </c>
      <c r="O5451" s="11">
        <f t="shared" si="596"/>
        <v>1</v>
      </c>
      <c r="P5451" s="11">
        <f t="shared" si="597"/>
        <v>0</v>
      </c>
      <c r="Q5451" s="11">
        <f t="shared" si="598"/>
        <v>0</v>
      </c>
      <c r="R5451" s="11">
        <f t="shared" si="599"/>
        <v>0</v>
      </c>
      <c r="S5451" s="11">
        <f t="shared" si="600"/>
        <v>0</v>
      </c>
      <c r="T5451" s="9">
        <f t="shared" si="601"/>
        <v>0</v>
      </c>
    </row>
    <row r="5452" spans="1:20" ht="15" customHeight="1" x14ac:dyDescent="0.75">
      <c r="A5452" s="10">
        <v>0</v>
      </c>
      <c r="B5452" s="11">
        <v>32300</v>
      </c>
      <c r="C5452" s="11">
        <v>194350</v>
      </c>
      <c r="D5452" s="11">
        <v>299720</v>
      </c>
      <c r="E5452" s="11">
        <v>28</v>
      </c>
      <c r="F5452" s="11">
        <v>0</v>
      </c>
      <c r="G5452" s="11">
        <v>0</v>
      </c>
      <c r="H5452" s="11">
        <v>170.19686736</v>
      </c>
      <c r="I5452" s="11">
        <v>0</v>
      </c>
      <c r="J5452" s="11">
        <v>23</v>
      </c>
      <c r="K5452" s="11">
        <v>40.251510027000002</v>
      </c>
      <c r="L5452" s="11" t="s">
        <v>20</v>
      </c>
      <c r="M5452" s="11" t="s">
        <v>14</v>
      </c>
      <c r="N5452" s="11">
        <f t="shared" si="595"/>
        <v>0</v>
      </c>
      <c r="O5452" s="11">
        <f t="shared" si="596"/>
        <v>0</v>
      </c>
      <c r="P5452" s="11">
        <f t="shared" si="597"/>
        <v>1</v>
      </c>
      <c r="Q5452" s="11">
        <f t="shared" si="598"/>
        <v>0</v>
      </c>
      <c r="R5452" s="11">
        <f t="shared" si="599"/>
        <v>0</v>
      </c>
      <c r="S5452" s="11">
        <f t="shared" si="600"/>
        <v>0</v>
      </c>
      <c r="T5452" s="9">
        <f t="shared" si="601"/>
        <v>0</v>
      </c>
    </row>
    <row r="5453" spans="1:20" ht="15" customHeight="1" x14ac:dyDescent="0.75">
      <c r="A5453" s="10">
        <v>0</v>
      </c>
      <c r="B5453" s="11">
        <v>32300</v>
      </c>
      <c r="C5453" s="11">
        <v>41877</v>
      </c>
      <c r="D5453" s="11">
        <v>78220</v>
      </c>
      <c r="E5453" s="11">
        <v>8</v>
      </c>
      <c r="F5453" s="11"/>
      <c r="G5453" s="11"/>
      <c r="H5453" s="11">
        <v>121.99772938</v>
      </c>
      <c r="I5453" s="11"/>
      <c r="J5453" s="11">
        <v>23</v>
      </c>
      <c r="K5453" s="11">
        <v>31.876262039</v>
      </c>
      <c r="L5453" s="11" t="s">
        <v>20</v>
      </c>
      <c r="M5453" s="11" t="s">
        <v>14</v>
      </c>
      <c r="N5453" s="11">
        <f t="shared" si="595"/>
        <v>0</v>
      </c>
      <c r="O5453" s="11">
        <f t="shared" si="596"/>
        <v>0</v>
      </c>
      <c r="P5453" s="11">
        <f t="shared" si="597"/>
        <v>1</v>
      </c>
      <c r="Q5453" s="11">
        <f t="shared" si="598"/>
        <v>0</v>
      </c>
      <c r="R5453" s="11">
        <f t="shared" si="599"/>
        <v>0</v>
      </c>
      <c r="S5453" s="11">
        <f t="shared" si="600"/>
        <v>0</v>
      </c>
      <c r="T5453" s="9">
        <f t="shared" si="601"/>
        <v>0</v>
      </c>
    </row>
    <row r="5454" spans="1:20" ht="15" customHeight="1" x14ac:dyDescent="0.75">
      <c r="A5454" s="10">
        <v>0</v>
      </c>
      <c r="B5454" s="11">
        <v>32400</v>
      </c>
      <c r="C5454" s="11">
        <v>51220</v>
      </c>
      <c r="D5454" s="11">
        <v>106361</v>
      </c>
      <c r="E5454" s="11">
        <v>3</v>
      </c>
      <c r="F5454" s="11">
        <v>0</v>
      </c>
      <c r="G5454" s="11">
        <v>0</v>
      </c>
      <c r="H5454" s="11">
        <v>172.36214795999999</v>
      </c>
      <c r="I5454" s="11">
        <v>2</v>
      </c>
      <c r="J5454" s="11">
        <v>24</v>
      </c>
      <c r="K5454" s="11">
        <v>36.489097213000001</v>
      </c>
      <c r="L5454" s="11" t="s">
        <v>20</v>
      </c>
      <c r="M5454" s="11" t="s">
        <v>15</v>
      </c>
      <c r="N5454" s="11">
        <f t="shared" si="595"/>
        <v>0</v>
      </c>
      <c r="O5454" s="11">
        <f t="shared" si="596"/>
        <v>0</v>
      </c>
      <c r="P5454" s="11">
        <f t="shared" si="597"/>
        <v>0</v>
      </c>
      <c r="Q5454" s="11">
        <f t="shared" si="598"/>
        <v>1</v>
      </c>
      <c r="R5454" s="11">
        <f t="shared" si="599"/>
        <v>0</v>
      </c>
      <c r="S5454" s="11">
        <f t="shared" si="600"/>
        <v>0</v>
      </c>
      <c r="T5454" s="9">
        <f t="shared" si="601"/>
        <v>0</v>
      </c>
    </row>
    <row r="5455" spans="1:20" ht="15" customHeight="1" x14ac:dyDescent="0.75">
      <c r="A5455" s="10">
        <v>1</v>
      </c>
      <c r="B5455" s="11">
        <v>32400</v>
      </c>
      <c r="C5455" s="11">
        <v>103000</v>
      </c>
      <c r="D5455" s="11">
        <v>149500</v>
      </c>
      <c r="E5455" s="11">
        <v>12</v>
      </c>
      <c r="F5455" s="11">
        <v>1</v>
      </c>
      <c r="G5455" s="11">
        <v>0</v>
      </c>
      <c r="H5455" s="11">
        <v>88.233333333000004</v>
      </c>
      <c r="I5455" s="11">
        <v>2</v>
      </c>
      <c r="J5455" s="11">
        <v>38</v>
      </c>
      <c r="K5455" s="11"/>
      <c r="L5455" s="11" t="s">
        <v>20</v>
      </c>
      <c r="M5455" s="11" t="s">
        <v>17</v>
      </c>
      <c r="N5455" s="11">
        <f t="shared" si="595"/>
        <v>0</v>
      </c>
      <c r="O5455" s="11">
        <f t="shared" si="596"/>
        <v>1</v>
      </c>
      <c r="P5455" s="11">
        <f t="shared" si="597"/>
        <v>0</v>
      </c>
      <c r="Q5455" s="11">
        <f t="shared" si="598"/>
        <v>0</v>
      </c>
      <c r="R5455" s="11">
        <f t="shared" si="599"/>
        <v>0</v>
      </c>
      <c r="S5455" s="11">
        <f t="shared" si="600"/>
        <v>0</v>
      </c>
      <c r="T5455" s="9">
        <f t="shared" si="601"/>
        <v>0</v>
      </c>
    </row>
    <row r="5456" spans="1:20" ht="15" customHeight="1" x14ac:dyDescent="0.75">
      <c r="A5456" s="10">
        <v>0</v>
      </c>
      <c r="B5456" s="11">
        <v>32400</v>
      </c>
      <c r="C5456" s="11">
        <v>128523</v>
      </c>
      <c r="D5456" s="11">
        <v>179390</v>
      </c>
      <c r="E5456" s="11">
        <v>13</v>
      </c>
      <c r="F5456" s="11">
        <v>0</v>
      </c>
      <c r="G5456" s="11">
        <v>0</v>
      </c>
      <c r="H5456" s="11">
        <v>150.08428710999999</v>
      </c>
      <c r="I5456" s="11">
        <v>1</v>
      </c>
      <c r="J5456" s="11">
        <v>28</v>
      </c>
      <c r="K5456" s="11">
        <v>43.144345508999997</v>
      </c>
      <c r="L5456" s="11" t="s">
        <v>20</v>
      </c>
      <c r="M5456" s="11" t="s">
        <v>17</v>
      </c>
      <c r="N5456" s="11">
        <f t="shared" si="595"/>
        <v>0</v>
      </c>
      <c r="O5456" s="11">
        <f t="shared" si="596"/>
        <v>1</v>
      </c>
      <c r="P5456" s="11">
        <f t="shared" si="597"/>
        <v>0</v>
      </c>
      <c r="Q5456" s="11">
        <f t="shared" si="598"/>
        <v>0</v>
      </c>
      <c r="R5456" s="11">
        <f t="shared" si="599"/>
        <v>0</v>
      </c>
      <c r="S5456" s="11">
        <f t="shared" si="600"/>
        <v>0</v>
      </c>
      <c r="T5456" s="9">
        <f t="shared" si="601"/>
        <v>0</v>
      </c>
    </row>
    <row r="5457" spans="1:20" ht="15" customHeight="1" x14ac:dyDescent="0.75">
      <c r="A5457" s="10">
        <v>0</v>
      </c>
      <c r="B5457" s="11">
        <v>32500</v>
      </c>
      <c r="C5457" s="11">
        <v>124548</v>
      </c>
      <c r="D5457" s="11">
        <v>169881</v>
      </c>
      <c r="E5457" s="11">
        <v>16</v>
      </c>
      <c r="F5457" s="11">
        <v>0</v>
      </c>
      <c r="G5457" s="11">
        <v>0</v>
      </c>
      <c r="H5457" s="11">
        <v>129.524283</v>
      </c>
      <c r="I5457" s="11">
        <v>1</v>
      </c>
      <c r="J5457" s="11">
        <v>17</v>
      </c>
      <c r="K5457" s="11">
        <v>28.850813590000001</v>
      </c>
      <c r="L5457" s="11" t="s">
        <v>20</v>
      </c>
      <c r="M5457" s="11" t="s">
        <v>18</v>
      </c>
      <c r="N5457" s="11">
        <f t="shared" si="595"/>
        <v>0</v>
      </c>
      <c r="O5457" s="11">
        <f t="shared" si="596"/>
        <v>0</v>
      </c>
      <c r="P5457" s="11">
        <f t="shared" si="597"/>
        <v>0</v>
      </c>
      <c r="Q5457" s="11">
        <f t="shared" si="598"/>
        <v>0</v>
      </c>
      <c r="R5457" s="11">
        <f t="shared" si="599"/>
        <v>0</v>
      </c>
      <c r="S5457" s="11">
        <f t="shared" si="600"/>
        <v>1</v>
      </c>
      <c r="T5457" s="9">
        <f t="shared" si="601"/>
        <v>0</v>
      </c>
    </row>
    <row r="5458" spans="1:20" ht="15" customHeight="1" x14ac:dyDescent="0.75">
      <c r="A5458" s="10">
        <v>0</v>
      </c>
      <c r="B5458" s="11">
        <v>32500</v>
      </c>
      <c r="C5458" s="11">
        <v>193409</v>
      </c>
      <c r="D5458" s="11">
        <v>297294</v>
      </c>
      <c r="E5458" s="11">
        <v>30</v>
      </c>
      <c r="F5458" s="11">
        <v>0</v>
      </c>
      <c r="G5458" s="11">
        <v>0</v>
      </c>
      <c r="H5458" s="11">
        <v>150.79985353999999</v>
      </c>
      <c r="I5458" s="11">
        <v>0</v>
      </c>
      <c r="J5458" s="11">
        <v>22</v>
      </c>
      <c r="K5458" s="11">
        <v>40.592780449999999</v>
      </c>
      <c r="L5458" s="11" t="s">
        <v>20</v>
      </c>
      <c r="M5458" s="11" t="s">
        <v>14</v>
      </c>
      <c r="N5458" s="11">
        <f t="shared" si="595"/>
        <v>0</v>
      </c>
      <c r="O5458" s="11">
        <f t="shared" si="596"/>
        <v>0</v>
      </c>
      <c r="P5458" s="11">
        <f t="shared" si="597"/>
        <v>1</v>
      </c>
      <c r="Q5458" s="11">
        <f t="shared" si="598"/>
        <v>0</v>
      </c>
      <c r="R5458" s="11">
        <f t="shared" si="599"/>
        <v>0</v>
      </c>
      <c r="S5458" s="11">
        <f t="shared" si="600"/>
        <v>0</v>
      </c>
      <c r="T5458" s="9">
        <f t="shared" si="601"/>
        <v>0</v>
      </c>
    </row>
    <row r="5459" spans="1:20" ht="15" customHeight="1" x14ac:dyDescent="0.75">
      <c r="A5459" s="10">
        <v>0</v>
      </c>
      <c r="B5459" s="11">
        <v>32500</v>
      </c>
      <c r="C5459" s="11">
        <v>232057</v>
      </c>
      <c r="D5459" s="11">
        <v>286938</v>
      </c>
      <c r="E5459" s="11">
        <v>15</v>
      </c>
      <c r="F5459" s="11">
        <v>0</v>
      </c>
      <c r="G5459" s="11">
        <v>1</v>
      </c>
      <c r="H5459" s="11">
        <v>249.95493327</v>
      </c>
      <c r="I5459" s="11">
        <v>2</v>
      </c>
      <c r="J5459" s="11">
        <v>26</v>
      </c>
      <c r="K5459" s="11">
        <v>25.254771744999999</v>
      </c>
      <c r="L5459" s="11" t="s">
        <v>20</v>
      </c>
      <c r="M5459" s="11" t="s">
        <v>18</v>
      </c>
      <c r="N5459" s="11">
        <f t="shared" si="595"/>
        <v>0</v>
      </c>
      <c r="O5459" s="11">
        <f t="shared" si="596"/>
        <v>0</v>
      </c>
      <c r="P5459" s="11">
        <f t="shared" si="597"/>
        <v>0</v>
      </c>
      <c r="Q5459" s="11">
        <f t="shared" si="598"/>
        <v>0</v>
      </c>
      <c r="R5459" s="11">
        <f t="shared" si="599"/>
        <v>0</v>
      </c>
      <c r="S5459" s="11">
        <f t="shared" si="600"/>
        <v>1</v>
      </c>
      <c r="T5459" s="9">
        <f t="shared" si="601"/>
        <v>0</v>
      </c>
    </row>
    <row r="5460" spans="1:20" ht="15" customHeight="1" x14ac:dyDescent="0.75">
      <c r="A5460" s="10">
        <v>0</v>
      </c>
      <c r="B5460" s="11">
        <v>32600</v>
      </c>
      <c r="C5460" s="11">
        <v>17918</v>
      </c>
      <c r="D5460" s="11">
        <v>40000</v>
      </c>
      <c r="E5460" s="11">
        <v>7</v>
      </c>
      <c r="F5460" s="11">
        <v>0</v>
      </c>
      <c r="G5460" s="11">
        <v>0</v>
      </c>
      <c r="H5460" s="11">
        <v>45.666666667000001</v>
      </c>
      <c r="I5460" s="11">
        <v>0</v>
      </c>
      <c r="J5460" s="11">
        <v>7</v>
      </c>
      <c r="K5460" s="11"/>
      <c r="L5460" s="11" t="s">
        <v>20</v>
      </c>
      <c r="M5460" s="11" t="s">
        <v>17</v>
      </c>
      <c r="N5460" s="11">
        <f t="shared" si="595"/>
        <v>0</v>
      </c>
      <c r="O5460" s="11">
        <f t="shared" si="596"/>
        <v>1</v>
      </c>
      <c r="P5460" s="11">
        <f t="shared" si="597"/>
        <v>0</v>
      </c>
      <c r="Q5460" s="11">
        <f t="shared" si="598"/>
        <v>0</v>
      </c>
      <c r="R5460" s="11">
        <f t="shared" si="599"/>
        <v>0</v>
      </c>
      <c r="S5460" s="11">
        <f t="shared" si="600"/>
        <v>0</v>
      </c>
      <c r="T5460" s="9">
        <f t="shared" si="601"/>
        <v>0</v>
      </c>
    </row>
    <row r="5461" spans="1:20" ht="15" customHeight="1" x14ac:dyDescent="0.75">
      <c r="A5461" s="10">
        <v>0</v>
      </c>
      <c r="B5461" s="11">
        <v>32600</v>
      </c>
      <c r="C5461" s="11">
        <v>233216</v>
      </c>
      <c r="D5461" s="11">
        <v>38583</v>
      </c>
      <c r="E5461" s="11">
        <v>4</v>
      </c>
      <c r="F5461" s="11">
        <v>0</v>
      </c>
      <c r="G5461" s="11">
        <v>1</v>
      </c>
      <c r="H5461" s="11">
        <v>226.14698877000001</v>
      </c>
      <c r="I5461" s="11">
        <v>2</v>
      </c>
      <c r="J5461" s="11">
        <v>49</v>
      </c>
      <c r="K5461" s="11">
        <v>40.222182863999997</v>
      </c>
      <c r="L5461" s="11" t="s">
        <v>20</v>
      </c>
      <c r="M5461" s="11" t="s">
        <v>17</v>
      </c>
      <c r="N5461" s="11">
        <f t="shared" si="595"/>
        <v>0</v>
      </c>
      <c r="O5461" s="11">
        <f t="shared" si="596"/>
        <v>1</v>
      </c>
      <c r="P5461" s="11">
        <f t="shared" si="597"/>
        <v>0</v>
      </c>
      <c r="Q5461" s="11">
        <f t="shared" si="598"/>
        <v>0</v>
      </c>
      <c r="R5461" s="11">
        <f t="shared" si="599"/>
        <v>0</v>
      </c>
      <c r="S5461" s="11">
        <f t="shared" si="600"/>
        <v>0</v>
      </c>
      <c r="T5461" s="9">
        <f t="shared" si="601"/>
        <v>0</v>
      </c>
    </row>
    <row r="5462" spans="1:20" ht="15" customHeight="1" x14ac:dyDescent="0.75">
      <c r="A5462" s="10">
        <v>0</v>
      </c>
      <c r="B5462" s="11">
        <v>32600</v>
      </c>
      <c r="C5462" s="11">
        <v>79874</v>
      </c>
      <c r="D5462" s="11">
        <v>125000</v>
      </c>
      <c r="E5462" s="11">
        <v>30</v>
      </c>
      <c r="F5462" s="11">
        <v>0</v>
      </c>
      <c r="G5462" s="11">
        <v>0</v>
      </c>
      <c r="H5462" s="11">
        <v>340.9</v>
      </c>
      <c r="I5462" s="11">
        <v>0</v>
      </c>
      <c r="J5462" s="11">
        <v>20</v>
      </c>
      <c r="K5462" s="11"/>
      <c r="L5462" s="11" t="s">
        <v>20</v>
      </c>
      <c r="M5462" s="11" t="s">
        <v>17</v>
      </c>
      <c r="N5462" s="11">
        <f t="shared" si="595"/>
        <v>0</v>
      </c>
      <c r="O5462" s="11">
        <f t="shared" si="596"/>
        <v>1</v>
      </c>
      <c r="P5462" s="11">
        <f t="shared" si="597"/>
        <v>0</v>
      </c>
      <c r="Q5462" s="11">
        <f t="shared" si="598"/>
        <v>0</v>
      </c>
      <c r="R5462" s="11">
        <f t="shared" si="599"/>
        <v>0</v>
      </c>
      <c r="S5462" s="11">
        <f t="shared" si="600"/>
        <v>0</v>
      </c>
      <c r="T5462" s="9">
        <f t="shared" si="601"/>
        <v>0</v>
      </c>
    </row>
    <row r="5463" spans="1:20" ht="15" customHeight="1" x14ac:dyDescent="0.75">
      <c r="A5463" s="10">
        <v>0</v>
      </c>
      <c r="B5463" s="11">
        <v>32700</v>
      </c>
      <c r="C5463" s="11">
        <v>14955</v>
      </c>
      <c r="D5463" s="11">
        <v>38584</v>
      </c>
      <c r="E5463" s="11">
        <v>29</v>
      </c>
      <c r="F5463" s="11">
        <v>0</v>
      </c>
      <c r="G5463" s="11">
        <v>0</v>
      </c>
      <c r="H5463" s="11">
        <v>197.98631477000001</v>
      </c>
      <c r="I5463" s="11">
        <v>0</v>
      </c>
      <c r="J5463" s="11">
        <v>14</v>
      </c>
      <c r="K5463" s="11">
        <v>41.529096268000004</v>
      </c>
      <c r="L5463" s="11" t="s">
        <v>20</v>
      </c>
      <c r="M5463" s="11" t="s">
        <v>14</v>
      </c>
      <c r="N5463" s="11">
        <f t="shared" si="595"/>
        <v>0</v>
      </c>
      <c r="O5463" s="11">
        <f t="shared" si="596"/>
        <v>0</v>
      </c>
      <c r="P5463" s="11">
        <f t="shared" si="597"/>
        <v>1</v>
      </c>
      <c r="Q5463" s="11">
        <f t="shared" si="598"/>
        <v>0</v>
      </c>
      <c r="R5463" s="11">
        <f t="shared" si="599"/>
        <v>0</v>
      </c>
      <c r="S5463" s="11">
        <f t="shared" si="600"/>
        <v>0</v>
      </c>
      <c r="T5463" s="9">
        <f t="shared" si="601"/>
        <v>0</v>
      </c>
    </row>
    <row r="5464" spans="1:20" ht="15" customHeight="1" x14ac:dyDescent="0.75">
      <c r="A5464" s="10">
        <v>0</v>
      </c>
      <c r="B5464" s="11">
        <v>32700</v>
      </c>
      <c r="C5464" s="11">
        <v>39796</v>
      </c>
      <c r="D5464" s="11">
        <v>77819</v>
      </c>
      <c r="E5464" s="11"/>
      <c r="F5464" s="11"/>
      <c r="G5464" s="11"/>
      <c r="H5464" s="11">
        <v>294.43069578000001</v>
      </c>
      <c r="I5464" s="11">
        <v>0</v>
      </c>
      <c r="J5464" s="11">
        <v>15</v>
      </c>
      <c r="K5464" s="11">
        <v>40.237072957000002</v>
      </c>
      <c r="L5464" s="11" t="s">
        <v>20</v>
      </c>
      <c r="M5464" s="11" t="s">
        <v>14</v>
      </c>
      <c r="N5464" s="11">
        <f t="shared" si="595"/>
        <v>0</v>
      </c>
      <c r="O5464" s="11">
        <f t="shared" si="596"/>
        <v>0</v>
      </c>
      <c r="P5464" s="11">
        <f t="shared" si="597"/>
        <v>1</v>
      </c>
      <c r="Q5464" s="11">
        <f t="shared" si="598"/>
        <v>0</v>
      </c>
      <c r="R5464" s="11">
        <f t="shared" si="599"/>
        <v>0</v>
      </c>
      <c r="S5464" s="11">
        <f t="shared" si="600"/>
        <v>0</v>
      </c>
      <c r="T5464" s="9">
        <f t="shared" si="601"/>
        <v>0</v>
      </c>
    </row>
    <row r="5465" spans="1:20" ht="15" customHeight="1" x14ac:dyDescent="0.75">
      <c r="A5465" s="10">
        <v>0</v>
      </c>
      <c r="B5465" s="11">
        <v>32800</v>
      </c>
      <c r="C5465" s="11">
        <v>35458</v>
      </c>
      <c r="D5465" s="11">
        <v>78116</v>
      </c>
      <c r="E5465" s="11">
        <v>9</v>
      </c>
      <c r="F5465" s="11"/>
      <c r="G5465" s="11"/>
      <c r="H5465" s="11">
        <v>126.51770522</v>
      </c>
      <c r="I5465" s="11"/>
      <c r="J5465" s="11">
        <v>23</v>
      </c>
      <c r="K5465" s="11">
        <v>33.688056559000003</v>
      </c>
      <c r="L5465" s="11" t="s">
        <v>20</v>
      </c>
      <c r="M5465" s="11" t="s">
        <v>14</v>
      </c>
      <c r="N5465" s="11">
        <f t="shared" si="595"/>
        <v>0</v>
      </c>
      <c r="O5465" s="11">
        <f t="shared" si="596"/>
        <v>0</v>
      </c>
      <c r="P5465" s="11">
        <f t="shared" si="597"/>
        <v>1</v>
      </c>
      <c r="Q5465" s="11">
        <f t="shared" si="598"/>
        <v>0</v>
      </c>
      <c r="R5465" s="11">
        <f t="shared" si="599"/>
        <v>0</v>
      </c>
      <c r="S5465" s="11">
        <f t="shared" si="600"/>
        <v>0</v>
      </c>
      <c r="T5465" s="9">
        <f t="shared" si="601"/>
        <v>0</v>
      </c>
    </row>
    <row r="5466" spans="1:20" ht="15" customHeight="1" x14ac:dyDescent="0.75">
      <c r="A5466" s="10">
        <v>0</v>
      </c>
      <c r="B5466" s="11">
        <v>32800</v>
      </c>
      <c r="C5466" s="11">
        <v>13781</v>
      </c>
      <c r="D5466" s="11">
        <v>43371</v>
      </c>
      <c r="E5466" s="11">
        <v>28</v>
      </c>
      <c r="F5466" s="11">
        <v>0</v>
      </c>
      <c r="G5466" s="11">
        <v>0</v>
      </c>
      <c r="H5466" s="11">
        <v>203.83930475</v>
      </c>
      <c r="I5466" s="11">
        <v>0</v>
      </c>
      <c r="J5466" s="11">
        <v>14</v>
      </c>
      <c r="K5466" s="11">
        <v>40.657779937000001</v>
      </c>
      <c r="L5466" s="11" t="s">
        <v>20</v>
      </c>
      <c r="M5466" s="11" t="s">
        <v>14</v>
      </c>
      <c r="N5466" s="11">
        <f t="shared" si="595"/>
        <v>0</v>
      </c>
      <c r="O5466" s="11">
        <f t="shared" si="596"/>
        <v>0</v>
      </c>
      <c r="P5466" s="11">
        <f t="shared" si="597"/>
        <v>1</v>
      </c>
      <c r="Q5466" s="11">
        <f t="shared" si="598"/>
        <v>0</v>
      </c>
      <c r="R5466" s="11">
        <f t="shared" si="599"/>
        <v>0</v>
      </c>
      <c r="S5466" s="11">
        <f t="shared" si="600"/>
        <v>0</v>
      </c>
      <c r="T5466" s="9">
        <f t="shared" si="601"/>
        <v>0</v>
      </c>
    </row>
    <row r="5467" spans="1:20" ht="15" customHeight="1" x14ac:dyDescent="0.75">
      <c r="A5467" s="10">
        <v>0</v>
      </c>
      <c r="B5467" s="11">
        <v>32800</v>
      </c>
      <c r="C5467" s="11">
        <v>189564</v>
      </c>
      <c r="D5467" s="11">
        <v>296728</v>
      </c>
      <c r="E5467" s="11">
        <v>27</v>
      </c>
      <c r="F5467" s="11">
        <v>0</v>
      </c>
      <c r="G5467" s="11">
        <v>0</v>
      </c>
      <c r="H5467" s="11">
        <v>155.53689674</v>
      </c>
      <c r="I5467" s="11">
        <v>0</v>
      </c>
      <c r="J5467" s="11">
        <v>23</v>
      </c>
      <c r="K5467" s="11">
        <v>38.053316860000002</v>
      </c>
      <c r="L5467" s="11" t="s">
        <v>20</v>
      </c>
      <c r="M5467" s="11" t="s">
        <v>14</v>
      </c>
      <c r="N5467" s="11">
        <f t="shared" si="595"/>
        <v>0</v>
      </c>
      <c r="O5467" s="11">
        <f t="shared" si="596"/>
        <v>0</v>
      </c>
      <c r="P5467" s="11">
        <f t="shared" si="597"/>
        <v>1</v>
      </c>
      <c r="Q5467" s="11">
        <f t="shared" si="598"/>
        <v>0</v>
      </c>
      <c r="R5467" s="11">
        <f t="shared" si="599"/>
        <v>0</v>
      </c>
      <c r="S5467" s="11">
        <f t="shared" si="600"/>
        <v>0</v>
      </c>
      <c r="T5467" s="9">
        <f t="shared" si="601"/>
        <v>0</v>
      </c>
    </row>
    <row r="5468" spans="1:20" ht="15" customHeight="1" x14ac:dyDescent="0.75">
      <c r="A5468" s="10">
        <v>0</v>
      </c>
      <c r="B5468" s="11">
        <v>32800</v>
      </c>
      <c r="C5468" s="11">
        <v>37231</v>
      </c>
      <c r="D5468" s="11">
        <v>80347</v>
      </c>
      <c r="E5468" s="11">
        <v>9</v>
      </c>
      <c r="F5468" s="11"/>
      <c r="G5468" s="11"/>
      <c r="H5468" s="11">
        <v>113.93659292</v>
      </c>
      <c r="I5468" s="11"/>
      <c r="J5468" s="11">
        <v>24</v>
      </c>
      <c r="K5468" s="11">
        <v>32.170019623000002</v>
      </c>
      <c r="L5468" s="11" t="s">
        <v>20</v>
      </c>
      <c r="M5468" s="11" t="s">
        <v>14</v>
      </c>
      <c r="N5468" s="11">
        <f t="shared" si="595"/>
        <v>0</v>
      </c>
      <c r="O5468" s="11">
        <f t="shared" si="596"/>
        <v>0</v>
      </c>
      <c r="P5468" s="11">
        <f t="shared" si="597"/>
        <v>1</v>
      </c>
      <c r="Q5468" s="11">
        <f t="shared" si="598"/>
        <v>0</v>
      </c>
      <c r="R5468" s="11">
        <f t="shared" si="599"/>
        <v>0</v>
      </c>
      <c r="S5468" s="11">
        <f t="shared" si="600"/>
        <v>0</v>
      </c>
      <c r="T5468" s="9">
        <f t="shared" si="601"/>
        <v>0</v>
      </c>
    </row>
    <row r="5469" spans="1:20" ht="15" customHeight="1" x14ac:dyDescent="0.75">
      <c r="A5469" s="10">
        <v>0</v>
      </c>
      <c r="B5469" s="11">
        <v>32900</v>
      </c>
      <c r="C5469" s="11">
        <v>232792</v>
      </c>
      <c r="D5469" s="11">
        <v>293949</v>
      </c>
      <c r="E5469" s="11">
        <v>13</v>
      </c>
      <c r="F5469" s="11">
        <v>0</v>
      </c>
      <c r="G5469" s="11">
        <v>1</v>
      </c>
      <c r="H5469" s="11">
        <v>275.69580522000001</v>
      </c>
      <c r="I5469" s="11">
        <v>1</v>
      </c>
      <c r="J5469" s="11">
        <v>26</v>
      </c>
      <c r="K5469" s="11">
        <v>27.878257844</v>
      </c>
      <c r="L5469" s="11" t="s">
        <v>20</v>
      </c>
      <c r="M5469" s="11" t="s">
        <v>18</v>
      </c>
      <c r="N5469" s="11">
        <f t="shared" si="595"/>
        <v>0</v>
      </c>
      <c r="O5469" s="11">
        <f t="shared" si="596"/>
        <v>0</v>
      </c>
      <c r="P5469" s="11">
        <f t="shared" si="597"/>
        <v>0</v>
      </c>
      <c r="Q5469" s="11">
        <f t="shared" si="598"/>
        <v>0</v>
      </c>
      <c r="R5469" s="11">
        <f t="shared" si="599"/>
        <v>0</v>
      </c>
      <c r="S5469" s="11">
        <f t="shared" si="600"/>
        <v>1</v>
      </c>
      <c r="T5469" s="9">
        <f t="shared" si="601"/>
        <v>0</v>
      </c>
    </row>
    <row r="5470" spans="1:20" ht="15" customHeight="1" x14ac:dyDescent="0.75">
      <c r="A5470" s="10">
        <v>1</v>
      </c>
      <c r="B5470" s="11">
        <v>32900</v>
      </c>
      <c r="C5470" s="11"/>
      <c r="D5470" s="11">
        <v>55657</v>
      </c>
      <c r="E5470" s="11">
        <v>1</v>
      </c>
      <c r="F5470" s="11">
        <v>1</v>
      </c>
      <c r="G5470" s="11">
        <v>3</v>
      </c>
      <c r="H5470" s="11">
        <v>210.01226478999999</v>
      </c>
      <c r="I5470" s="11">
        <v>10</v>
      </c>
      <c r="J5470" s="11">
        <v>15</v>
      </c>
      <c r="K5470" s="11">
        <v>1.9092251629999999</v>
      </c>
      <c r="L5470" s="11"/>
      <c r="M5470" s="11"/>
      <c r="N5470" s="11">
        <f t="shared" si="595"/>
        <v>0</v>
      </c>
      <c r="O5470" s="11">
        <f t="shared" si="596"/>
        <v>0</v>
      </c>
      <c r="P5470" s="11">
        <f t="shared" si="597"/>
        <v>0</v>
      </c>
      <c r="Q5470" s="11">
        <f t="shared" si="598"/>
        <v>0</v>
      </c>
      <c r="R5470" s="11">
        <f t="shared" si="599"/>
        <v>0</v>
      </c>
      <c r="S5470" s="11">
        <f t="shared" si="600"/>
        <v>0</v>
      </c>
      <c r="T5470" s="9">
        <f t="shared" si="601"/>
        <v>0</v>
      </c>
    </row>
    <row r="5471" spans="1:20" ht="15" customHeight="1" x14ac:dyDescent="0.75">
      <c r="A5471" s="10">
        <v>0</v>
      </c>
      <c r="B5471" s="11">
        <v>32900</v>
      </c>
      <c r="C5471" s="11">
        <v>49709</v>
      </c>
      <c r="D5471" s="11">
        <v>101222</v>
      </c>
      <c r="E5471" s="11">
        <v>2</v>
      </c>
      <c r="F5471" s="11">
        <v>0</v>
      </c>
      <c r="G5471" s="11">
        <v>0</v>
      </c>
      <c r="H5471" s="11">
        <v>181.90982453999999</v>
      </c>
      <c r="I5471" s="11">
        <v>2</v>
      </c>
      <c r="J5471" s="11">
        <v>24</v>
      </c>
      <c r="K5471" s="11">
        <v>35.045596256000003</v>
      </c>
      <c r="L5471" s="11" t="s">
        <v>20</v>
      </c>
      <c r="M5471" s="11" t="s">
        <v>15</v>
      </c>
      <c r="N5471" s="11">
        <f t="shared" si="595"/>
        <v>0</v>
      </c>
      <c r="O5471" s="11">
        <f t="shared" si="596"/>
        <v>0</v>
      </c>
      <c r="P5471" s="11">
        <f t="shared" si="597"/>
        <v>0</v>
      </c>
      <c r="Q5471" s="11">
        <f t="shared" si="598"/>
        <v>1</v>
      </c>
      <c r="R5471" s="11">
        <f t="shared" si="599"/>
        <v>0</v>
      </c>
      <c r="S5471" s="11">
        <f t="shared" si="600"/>
        <v>0</v>
      </c>
      <c r="T5471" s="9">
        <f t="shared" si="601"/>
        <v>0</v>
      </c>
    </row>
    <row r="5472" spans="1:20" ht="15" customHeight="1" x14ac:dyDescent="0.75">
      <c r="A5472" s="10">
        <v>0</v>
      </c>
      <c r="B5472" s="11">
        <v>32900</v>
      </c>
      <c r="C5472" s="11">
        <v>9200</v>
      </c>
      <c r="D5472" s="11">
        <v>66056</v>
      </c>
      <c r="E5472" s="11">
        <v>0</v>
      </c>
      <c r="F5472" s="11">
        <v>0</v>
      </c>
      <c r="G5472" s="11">
        <v>0</v>
      </c>
      <c r="H5472" s="11">
        <v>107.67343823</v>
      </c>
      <c r="I5472" s="11">
        <v>1</v>
      </c>
      <c r="J5472" s="11">
        <v>6</v>
      </c>
      <c r="K5472" s="11">
        <v>37.189551645000002</v>
      </c>
      <c r="L5472" s="11" t="s">
        <v>20</v>
      </c>
      <c r="M5472" s="11" t="s">
        <v>14</v>
      </c>
      <c r="N5472" s="11">
        <f t="shared" si="595"/>
        <v>0</v>
      </c>
      <c r="O5472" s="11">
        <f t="shared" si="596"/>
        <v>0</v>
      </c>
      <c r="P5472" s="11">
        <f t="shared" si="597"/>
        <v>1</v>
      </c>
      <c r="Q5472" s="11">
        <f t="shared" si="598"/>
        <v>0</v>
      </c>
      <c r="R5472" s="11">
        <f t="shared" si="599"/>
        <v>0</v>
      </c>
      <c r="S5472" s="11">
        <f t="shared" si="600"/>
        <v>0</v>
      </c>
      <c r="T5472" s="9">
        <f t="shared" si="601"/>
        <v>0</v>
      </c>
    </row>
    <row r="5473" spans="1:20" ht="15" customHeight="1" x14ac:dyDescent="0.75">
      <c r="A5473" s="10">
        <v>0</v>
      </c>
      <c r="B5473" s="11">
        <v>32900</v>
      </c>
      <c r="C5473" s="11">
        <v>37265</v>
      </c>
      <c r="D5473" s="11">
        <v>76154</v>
      </c>
      <c r="E5473" s="11">
        <v>7</v>
      </c>
      <c r="F5473" s="11"/>
      <c r="G5473" s="11"/>
      <c r="H5473" s="11">
        <v>128.73114318</v>
      </c>
      <c r="I5473" s="11"/>
      <c r="J5473" s="11">
        <v>23</v>
      </c>
      <c r="K5473" s="11">
        <v>34.857977062000003</v>
      </c>
      <c r="L5473" s="11" t="s">
        <v>20</v>
      </c>
      <c r="M5473" s="11" t="s">
        <v>14</v>
      </c>
      <c r="N5473" s="11">
        <f t="shared" si="595"/>
        <v>0</v>
      </c>
      <c r="O5473" s="11">
        <f t="shared" si="596"/>
        <v>0</v>
      </c>
      <c r="P5473" s="11">
        <f t="shared" si="597"/>
        <v>1</v>
      </c>
      <c r="Q5473" s="11">
        <f t="shared" si="598"/>
        <v>0</v>
      </c>
      <c r="R5473" s="11">
        <f t="shared" si="599"/>
        <v>0</v>
      </c>
      <c r="S5473" s="11">
        <f t="shared" si="600"/>
        <v>0</v>
      </c>
      <c r="T5473" s="9">
        <f t="shared" si="601"/>
        <v>0</v>
      </c>
    </row>
    <row r="5474" spans="1:20" ht="15" customHeight="1" x14ac:dyDescent="0.75">
      <c r="A5474" s="10">
        <v>0</v>
      </c>
      <c r="B5474" s="11">
        <v>33000</v>
      </c>
      <c r="C5474" s="11">
        <v>18026</v>
      </c>
      <c r="D5474" s="11">
        <v>57436</v>
      </c>
      <c r="E5474" s="11">
        <v>0</v>
      </c>
      <c r="F5474" s="11">
        <v>0</v>
      </c>
      <c r="G5474" s="11">
        <v>0</v>
      </c>
      <c r="H5474" s="11">
        <v>94.118968045000003</v>
      </c>
      <c r="I5474" s="11">
        <v>0</v>
      </c>
      <c r="J5474" s="11">
        <v>5</v>
      </c>
      <c r="K5474" s="11">
        <v>37.749933732999999</v>
      </c>
      <c r="L5474" s="11" t="s">
        <v>20</v>
      </c>
      <c r="M5474" s="11" t="s">
        <v>14</v>
      </c>
      <c r="N5474" s="11">
        <f t="shared" si="595"/>
        <v>0</v>
      </c>
      <c r="O5474" s="11">
        <f t="shared" si="596"/>
        <v>0</v>
      </c>
      <c r="P5474" s="11">
        <f t="shared" si="597"/>
        <v>1</v>
      </c>
      <c r="Q5474" s="11">
        <f t="shared" si="598"/>
        <v>0</v>
      </c>
      <c r="R5474" s="11">
        <f t="shared" si="599"/>
        <v>0</v>
      </c>
      <c r="S5474" s="11">
        <f t="shared" si="600"/>
        <v>0</v>
      </c>
      <c r="T5474" s="9">
        <f t="shared" si="601"/>
        <v>0</v>
      </c>
    </row>
    <row r="5475" spans="1:20" ht="15" customHeight="1" x14ac:dyDescent="0.75">
      <c r="A5475" s="10">
        <v>0</v>
      </c>
      <c r="B5475" s="11">
        <v>33000</v>
      </c>
      <c r="C5475" s="11">
        <v>232113</v>
      </c>
      <c r="D5475" s="11">
        <v>46286</v>
      </c>
      <c r="E5475" s="11">
        <v>3</v>
      </c>
      <c r="F5475" s="11">
        <v>0</v>
      </c>
      <c r="G5475" s="11">
        <v>1</v>
      </c>
      <c r="H5475" s="11">
        <v>214.35295780000001</v>
      </c>
      <c r="I5475" s="11">
        <v>2</v>
      </c>
      <c r="J5475" s="11">
        <v>50</v>
      </c>
      <c r="K5475" s="11">
        <v>42.512000016000002</v>
      </c>
      <c r="L5475" s="11" t="s">
        <v>20</v>
      </c>
      <c r="M5475" s="11" t="s">
        <v>17</v>
      </c>
      <c r="N5475" s="11">
        <f t="shared" si="595"/>
        <v>0</v>
      </c>
      <c r="O5475" s="11">
        <f t="shared" si="596"/>
        <v>1</v>
      </c>
      <c r="P5475" s="11">
        <f t="shared" si="597"/>
        <v>0</v>
      </c>
      <c r="Q5475" s="11">
        <f t="shared" si="598"/>
        <v>0</v>
      </c>
      <c r="R5475" s="11">
        <f t="shared" si="599"/>
        <v>0</v>
      </c>
      <c r="S5475" s="11">
        <f t="shared" si="600"/>
        <v>0</v>
      </c>
      <c r="T5475" s="9">
        <f t="shared" si="601"/>
        <v>0</v>
      </c>
    </row>
    <row r="5476" spans="1:20" ht="15" customHeight="1" x14ac:dyDescent="0.75">
      <c r="A5476" s="10">
        <v>0</v>
      </c>
      <c r="B5476" s="11">
        <v>33000</v>
      </c>
      <c r="C5476" s="11">
        <v>54821</v>
      </c>
      <c r="D5476" s="11">
        <v>104724</v>
      </c>
      <c r="E5476" s="11">
        <v>1</v>
      </c>
      <c r="F5476" s="11">
        <v>0</v>
      </c>
      <c r="G5476" s="11">
        <v>0</v>
      </c>
      <c r="H5476" s="11">
        <v>164.30091872</v>
      </c>
      <c r="I5476" s="11">
        <v>1</v>
      </c>
      <c r="J5476" s="11">
        <v>24</v>
      </c>
      <c r="K5476" s="11">
        <v>34.391907469000003</v>
      </c>
      <c r="L5476" s="11" t="s">
        <v>20</v>
      </c>
      <c r="M5476" s="11" t="s">
        <v>15</v>
      </c>
      <c r="N5476" s="11">
        <f t="shared" si="595"/>
        <v>0</v>
      </c>
      <c r="O5476" s="11">
        <f t="shared" si="596"/>
        <v>0</v>
      </c>
      <c r="P5476" s="11">
        <f t="shared" si="597"/>
        <v>0</v>
      </c>
      <c r="Q5476" s="11">
        <f t="shared" si="598"/>
        <v>1</v>
      </c>
      <c r="R5476" s="11">
        <f t="shared" si="599"/>
        <v>0</v>
      </c>
      <c r="S5476" s="11">
        <f t="shared" si="600"/>
        <v>0</v>
      </c>
      <c r="T5476" s="9">
        <f t="shared" si="601"/>
        <v>0</v>
      </c>
    </row>
    <row r="5477" spans="1:20" ht="15" customHeight="1" x14ac:dyDescent="0.75">
      <c r="A5477" s="10">
        <v>1</v>
      </c>
      <c r="B5477" s="11">
        <v>33000</v>
      </c>
      <c r="C5477" s="11">
        <v>153000</v>
      </c>
      <c r="D5477" s="11">
        <v>164000</v>
      </c>
      <c r="E5477" s="11">
        <v>9</v>
      </c>
      <c r="F5477" s="11">
        <v>0</v>
      </c>
      <c r="G5477" s="11">
        <v>0</v>
      </c>
      <c r="H5477" s="11">
        <v>117.66666667</v>
      </c>
      <c r="I5477" s="11">
        <v>4</v>
      </c>
      <c r="J5477" s="11">
        <v>32</v>
      </c>
      <c r="K5477" s="11"/>
      <c r="L5477" s="11" t="s">
        <v>20</v>
      </c>
      <c r="M5477" s="11" t="s">
        <v>15</v>
      </c>
      <c r="N5477" s="11">
        <f t="shared" si="595"/>
        <v>0</v>
      </c>
      <c r="O5477" s="11">
        <f t="shared" si="596"/>
        <v>0</v>
      </c>
      <c r="P5477" s="11">
        <f t="shared" si="597"/>
        <v>0</v>
      </c>
      <c r="Q5477" s="11">
        <f t="shared" si="598"/>
        <v>1</v>
      </c>
      <c r="R5477" s="11">
        <f t="shared" si="599"/>
        <v>0</v>
      </c>
      <c r="S5477" s="11">
        <f t="shared" si="600"/>
        <v>0</v>
      </c>
      <c r="T5477" s="9">
        <f t="shared" si="601"/>
        <v>0</v>
      </c>
    </row>
    <row r="5478" spans="1:20" ht="15" customHeight="1" x14ac:dyDescent="0.75">
      <c r="A5478" s="10">
        <v>0</v>
      </c>
      <c r="B5478" s="11">
        <v>33000</v>
      </c>
      <c r="C5478" s="11">
        <v>138000</v>
      </c>
      <c r="D5478" s="11">
        <v>190000</v>
      </c>
      <c r="E5478" s="11">
        <v>22</v>
      </c>
      <c r="F5478" s="11">
        <v>0</v>
      </c>
      <c r="G5478" s="11">
        <v>0</v>
      </c>
      <c r="H5478" s="11">
        <v>188.16666667000001</v>
      </c>
      <c r="I5478" s="11">
        <v>1</v>
      </c>
      <c r="J5478" s="11">
        <v>22</v>
      </c>
      <c r="K5478" s="11"/>
      <c r="L5478" s="11" t="s">
        <v>20</v>
      </c>
      <c r="M5478" s="11" t="s">
        <v>18</v>
      </c>
      <c r="N5478" s="11">
        <f t="shared" si="595"/>
        <v>0</v>
      </c>
      <c r="O5478" s="11">
        <f t="shared" si="596"/>
        <v>0</v>
      </c>
      <c r="P5478" s="11">
        <f t="shared" si="597"/>
        <v>0</v>
      </c>
      <c r="Q5478" s="11">
        <f t="shared" si="598"/>
        <v>0</v>
      </c>
      <c r="R5478" s="11">
        <f t="shared" si="599"/>
        <v>0</v>
      </c>
      <c r="S5478" s="11">
        <f t="shared" si="600"/>
        <v>1</v>
      </c>
      <c r="T5478" s="9">
        <f t="shared" si="601"/>
        <v>0</v>
      </c>
    </row>
    <row r="5479" spans="1:20" ht="15" customHeight="1" x14ac:dyDescent="0.75">
      <c r="A5479" s="10">
        <v>0</v>
      </c>
      <c r="B5479" s="11">
        <v>33000</v>
      </c>
      <c r="C5479" s="11">
        <v>227543</v>
      </c>
      <c r="D5479" s="11">
        <v>289091</v>
      </c>
      <c r="E5479" s="11">
        <v>3</v>
      </c>
      <c r="F5479" s="11">
        <v>0</v>
      </c>
      <c r="G5479" s="11">
        <v>0</v>
      </c>
      <c r="H5479" s="11">
        <v>203.94158615000001</v>
      </c>
      <c r="I5479" s="11">
        <v>0</v>
      </c>
      <c r="J5479" s="11">
        <v>29</v>
      </c>
      <c r="K5479" s="11">
        <v>17.425633477000002</v>
      </c>
      <c r="L5479" s="11" t="s">
        <v>20</v>
      </c>
      <c r="M5479" s="11" t="s">
        <v>18</v>
      </c>
      <c r="N5479" s="11">
        <f t="shared" si="595"/>
        <v>0</v>
      </c>
      <c r="O5479" s="11">
        <f t="shared" si="596"/>
        <v>0</v>
      </c>
      <c r="P5479" s="11">
        <f t="shared" si="597"/>
        <v>0</v>
      </c>
      <c r="Q5479" s="11">
        <f t="shared" si="598"/>
        <v>0</v>
      </c>
      <c r="R5479" s="11">
        <f t="shared" si="599"/>
        <v>0</v>
      </c>
      <c r="S5479" s="11">
        <f t="shared" si="600"/>
        <v>1</v>
      </c>
      <c r="T5479" s="9">
        <f t="shared" si="601"/>
        <v>0</v>
      </c>
    </row>
    <row r="5480" spans="1:20" ht="15" customHeight="1" x14ac:dyDescent="0.75">
      <c r="A5480" s="10">
        <v>0</v>
      </c>
      <c r="B5480" s="11">
        <v>33000</v>
      </c>
      <c r="C5480" s="11">
        <v>104422</v>
      </c>
      <c r="D5480" s="11">
        <v>152298</v>
      </c>
      <c r="E5480" s="11">
        <v>15</v>
      </c>
      <c r="F5480" s="11">
        <v>0</v>
      </c>
      <c r="G5480" s="11">
        <v>0</v>
      </c>
      <c r="H5480" s="11">
        <v>227.67776555</v>
      </c>
      <c r="I5480" s="11">
        <v>0</v>
      </c>
      <c r="J5480" s="11">
        <v>40</v>
      </c>
      <c r="K5480" s="11">
        <v>42.281702395000003</v>
      </c>
      <c r="L5480" s="11" t="s">
        <v>20</v>
      </c>
      <c r="M5480" s="11" t="s">
        <v>14</v>
      </c>
      <c r="N5480" s="11">
        <f t="shared" si="595"/>
        <v>0</v>
      </c>
      <c r="O5480" s="11">
        <f t="shared" si="596"/>
        <v>0</v>
      </c>
      <c r="P5480" s="11">
        <f t="shared" si="597"/>
        <v>1</v>
      </c>
      <c r="Q5480" s="11">
        <f t="shared" si="598"/>
        <v>0</v>
      </c>
      <c r="R5480" s="11">
        <f t="shared" si="599"/>
        <v>0</v>
      </c>
      <c r="S5480" s="11">
        <f t="shared" si="600"/>
        <v>0</v>
      </c>
      <c r="T5480" s="9">
        <f t="shared" si="601"/>
        <v>0</v>
      </c>
    </row>
    <row r="5481" spans="1:20" ht="15" customHeight="1" x14ac:dyDescent="0.75">
      <c r="A5481" s="10">
        <v>0</v>
      </c>
      <c r="B5481" s="11">
        <v>33100</v>
      </c>
      <c r="C5481" s="11">
        <v>236847</v>
      </c>
      <c r="D5481" s="11">
        <v>46091</v>
      </c>
      <c r="E5481" s="11">
        <v>1</v>
      </c>
      <c r="F5481" s="11">
        <v>0</v>
      </c>
      <c r="G5481" s="11">
        <v>2</v>
      </c>
      <c r="H5481" s="11">
        <v>205.6506602</v>
      </c>
      <c r="I5481" s="11">
        <v>3</v>
      </c>
      <c r="J5481" s="11">
        <v>49</v>
      </c>
      <c r="K5481" s="11">
        <v>41.832674281000003</v>
      </c>
      <c r="L5481" s="11" t="s">
        <v>20</v>
      </c>
      <c r="M5481" s="11" t="s">
        <v>17</v>
      </c>
      <c r="N5481" s="11">
        <f t="shared" si="595"/>
        <v>0</v>
      </c>
      <c r="O5481" s="11">
        <f t="shared" si="596"/>
        <v>1</v>
      </c>
      <c r="P5481" s="11">
        <f t="shared" si="597"/>
        <v>0</v>
      </c>
      <c r="Q5481" s="11">
        <f t="shared" si="598"/>
        <v>0</v>
      </c>
      <c r="R5481" s="11">
        <f t="shared" si="599"/>
        <v>0</v>
      </c>
      <c r="S5481" s="11">
        <f t="shared" si="600"/>
        <v>0</v>
      </c>
      <c r="T5481" s="9">
        <f t="shared" si="601"/>
        <v>0</v>
      </c>
    </row>
    <row r="5482" spans="1:20" ht="15" customHeight="1" x14ac:dyDescent="0.75">
      <c r="A5482" s="10">
        <v>1</v>
      </c>
      <c r="B5482" s="11">
        <v>33100</v>
      </c>
      <c r="C5482" s="11">
        <v>111917</v>
      </c>
      <c r="D5482" s="11">
        <v>156552</v>
      </c>
      <c r="E5482" s="11">
        <v>12</v>
      </c>
      <c r="F5482" s="11">
        <v>0</v>
      </c>
      <c r="G5482" s="11">
        <v>0</v>
      </c>
      <c r="H5482" s="11">
        <v>107.29489959999999</v>
      </c>
      <c r="I5482" s="11">
        <v>2</v>
      </c>
      <c r="J5482" s="11">
        <v>37</v>
      </c>
      <c r="K5482" s="11">
        <v>41.441548662999999</v>
      </c>
      <c r="L5482" s="11" t="s">
        <v>20</v>
      </c>
      <c r="M5482" s="11" t="s">
        <v>17</v>
      </c>
      <c r="N5482" s="11">
        <f t="shared" si="595"/>
        <v>0</v>
      </c>
      <c r="O5482" s="11">
        <f t="shared" si="596"/>
        <v>1</v>
      </c>
      <c r="P5482" s="11">
        <f t="shared" si="597"/>
        <v>0</v>
      </c>
      <c r="Q5482" s="11">
        <f t="shared" si="598"/>
        <v>0</v>
      </c>
      <c r="R5482" s="11">
        <f t="shared" si="599"/>
        <v>0</v>
      </c>
      <c r="S5482" s="11">
        <f t="shared" si="600"/>
        <v>0</v>
      </c>
      <c r="T5482" s="9">
        <f t="shared" si="601"/>
        <v>0</v>
      </c>
    </row>
    <row r="5483" spans="1:20" ht="15" customHeight="1" x14ac:dyDescent="0.75">
      <c r="A5483" s="10">
        <v>0</v>
      </c>
      <c r="B5483" s="11">
        <v>33100</v>
      </c>
      <c r="C5483" s="11">
        <v>238018</v>
      </c>
      <c r="D5483" s="11">
        <v>44379</v>
      </c>
      <c r="E5483" s="11">
        <v>3</v>
      </c>
      <c r="F5483" s="11">
        <v>0</v>
      </c>
      <c r="G5483" s="11">
        <v>2</v>
      </c>
      <c r="H5483" s="11">
        <v>195.36525989</v>
      </c>
      <c r="I5483" s="11">
        <v>3</v>
      </c>
      <c r="J5483" s="11">
        <v>49</v>
      </c>
      <c r="K5483" s="11">
        <v>40.415598854999999</v>
      </c>
      <c r="L5483" s="11" t="s">
        <v>20</v>
      </c>
      <c r="M5483" s="11" t="s">
        <v>17</v>
      </c>
      <c r="N5483" s="11">
        <f t="shared" si="595"/>
        <v>0</v>
      </c>
      <c r="O5483" s="11">
        <f t="shared" si="596"/>
        <v>1</v>
      </c>
      <c r="P5483" s="11">
        <f t="shared" si="597"/>
        <v>0</v>
      </c>
      <c r="Q5483" s="11">
        <f t="shared" si="598"/>
        <v>0</v>
      </c>
      <c r="R5483" s="11">
        <f t="shared" si="599"/>
        <v>0</v>
      </c>
      <c r="S5483" s="11">
        <f t="shared" si="600"/>
        <v>0</v>
      </c>
      <c r="T5483" s="9">
        <f t="shared" si="601"/>
        <v>0</v>
      </c>
    </row>
    <row r="5484" spans="1:20" ht="15" customHeight="1" x14ac:dyDescent="0.75">
      <c r="A5484" s="10">
        <v>1</v>
      </c>
      <c r="B5484" s="11">
        <v>33200</v>
      </c>
      <c r="C5484" s="11">
        <v>36705</v>
      </c>
      <c r="D5484" s="11">
        <v>78040</v>
      </c>
      <c r="E5484" s="11">
        <v>19</v>
      </c>
      <c r="F5484" s="11">
        <v>2</v>
      </c>
      <c r="G5484" s="11">
        <v>0</v>
      </c>
      <c r="H5484" s="11">
        <v>120.09014302999999</v>
      </c>
      <c r="I5484" s="11">
        <v>0</v>
      </c>
      <c r="J5484" s="11">
        <v>13</v>
      </c>
      <c r="K5484" s="11">
        <v>35.015748715999997</v>
      </c>
      <c r="L5484" s="11" t="s">
        <v>20</v>
      </c>
      <c r="M5484" s="11" t="s">
        <v>17</v>
      </c>
      <c r="N5484" s="11">
        <f t="shared" si="595"/>
        <v>0</v>
      </c>
      <c r="O5484" s="11">
        <f t="shared" si="596"/>
        <v>1</v>
      </c>
      <c r="P5484" s="11">
        <f t="shared" si="597"/>
        <v>0</v>
      </c>
      <c r="Q5484" s="11">
        <f t="shared" si="598"/>
        <v>0</v>
      </c>
      <c r="R5484" s="11">
        <f t="shared" si="599"/>
        <v>0</v>
      </c>
      <c r="S5484" s="11">
        <f t="shared" si="600"/>
        <v>0</v>
      </c>
      <c r="T5484" s="9">
        <f t="shared" si="601"/>
        <v>0</v>
      </c>
    </row>
    <row r="5485" spans="1:20" ht="15" customHeight="1" x14ac:dyDescent="0.75">
      <c r="A5485" s="10">
        <v>0</v>
      </c>
      <c r="B5485" s="11">
        <v>33200</v>
      </c>
      <c r="C5485" s="11">
        <v>195971</v>
      </c>
      <c r="D5485" s="11">
        <v>298682</v>
      </c>
      <c r="E5485" s="11">
        <v>29</v>
      </c>
      <c r="F5485" s="11">
        <v>0</v>
      </c>
      <c r="G5485" s="11">
        <v>0</v>
      </c>
      <c r="H5485" s="11">
        <v>138.5666478</v>
      </c>
      <c r="I5485" s="11">
        <v>0</v>
      </c>
      <c r="J5485" s="11">
        <v>22</v>
      </c>
      <c r="K5485" s="11">
        <v>39.887562316999997</v>
      </c>
      <c r="L5485" s="11" t="s">
        <v>20</v>
      </c>
      <c r="M5485" s="11" t="s">
        <v>14</v>
      </c>
      <c r="N5485" s="11">
        <f t="shared" si="595"/>
        <v>0</v>
      </c>
      <c r="O5485" s="11">
        <f t="shared" si="596"/>
        <v>0</v>
      </c>
      <c r="P5485" s="11">
        <f t="shared" si="597"/>
        <v>1</v>
      </c>
      <c r="Q5485" s="11">
        <f t="shared" si="598"/>
        <v>0</v>
      </c>
      <c r="R5485" s="11">
        <f t="shared" si="599"/>
        <v>0</v>
      </c>
      <c r="S5485" s="11">
        <f t="shared" si="600"/>
        <v>0</v>
      </c>
      <c r="T5485" s="9">
        <f t="shared" si="601"/>
        <v>0</v>
      </c>
    </row>
    <row r="5486" spans="1:20" ht="15" customHeight="1" x14ac:dyDescent="0.75">
      <c r="A5486" s="10">
        <v>0</v>
      </c>
      <c r="B5486" s="11">
        <v>33200</v>
      </c>
      <c r="C5486" s="11">
        <v>119049</v>
      </c>
      <c r="D5486" s="11">
        <v>175867</v>
      </c>
      <c r="E5486" s="11">
        <v>17</v>
      </c>
      <c r="F5486" s="11">
        <v>0</v>
      </c>
      <c r="G5486" s="11">
        <v>0</v>
      </c>
      <c r="H5486" s="11">
        <v>112.46778525000001</v>
      </c>
      <c r="I5486" s="11">
        <v>0</v>
      </c>
      <c r="J5486" s="11">
        <v>16</v>
      </c>
      <c r="K5486" s="11">
        <v>28.517816620000001</v>
      </c>
      <c r="L5486" s="11" t="s">
        <v>20</v>
      </c>
      <c r="M5486" s="11" t="s">
        <v>18</v>
      </c>
      <c r="N5486" s="11">
        <f t="shared" si="595"/>
        <v>0</v>
      </c>
      <c r="O5486" s="11">
        <f t="shared" si="596"/>
        <v>0</v>
      </c>
      <c r="P5486" s="11">
        <f t="shared" si="597"/>
        <v>0</v>
      </c>
      <c r="Q5486" s="11">
        <f t="shared" si="598"/>
        <v>0</v>
      </c>
      <c r="R5486" s="11">
        <f t="shared" si="599"/>
        <v>0</v>
      </c>
      <c r="S5486" s="11">
        <f t="shared" si="600"/>
        <v>1</v>
      </c>
      <c r="T5486" s="9">
        <f t="shared" si="601"/>
        <v>0</v>
      </c>
    </row>
    <row r="5487" spans="1:20" ht="15" customHeight="1" x14ac:dyDescent="0.75">
      <c r="A5487" s="10">
        <v>0</v>
      </c>
      <c r="B5487" s="11">
        <v>33200</v>
      </c>
      <c r="C5487" s="11">
        <v>57419</v>
      </c>
      <c r="D5487" s="11">
        <v>103648</v>
      </c>
      <c r="E5487" s="11">
        <v>4</v>
      </c>
      <c r="F5487" s="11">
        <v>0</v>
      </c>
      <c r="G5487" s="11">
        <v>0</v>
      </c>
      <c r="H5487" s="11">
        <v>175.38672313000001</v>
      </c>
      <c r="I5487" s="11">
        <v>1</v>
      </c>
      <c r="J5487" s="11">
        <v>25</v>
      </c>
      <c r="K5487" s="11">
        <v>34.286250508000002</v>
      </c>
      <c r="L5487" s="11" t="s">
        <v>20</v>
      </c>
      <c r="M5487" s="11" t="s">
        <v>15</v>
      </c>
      <c r="N5487" s="11">
        <f t="shared" si="595"/>
        <v>0</v>
      </c>
      <c r="O5487" s="11">
        <f t="shared" si="596"/>
        <v>0</v>
      </c>
      <c r="P5487" s="11">
        <f t="shared" si="597"/>
        <v>0</v>
      </c>
      <c r="Q5487" s="11">
        <f t="shared" si="598"/>
        <v>1</v>
      </c>
      <c r="R5487" s="11">
        <f t="shared" si="599"/>
        <v>0</v>
      </c>
      <c r="S5487" s="11">
        <f t="shared" si="600"/>
        <v>0</v>
      </c>
      <c r="T5487" s="9">
        <f t="shared" si="601"/>
        <v>0</v>
      </c>
    </row>
    <row r="5488" spans="1:20" ht="15" customHeight="1" x14ac:dyDescent="0.75">
      <c r="A5488" s="10">
        <v>0</v>
      </c>
      <c r="B5488" s="11">
        <v>33200</v>
      </c>
      <c r="C5488" s="11">
        <v>23858</v>
      </c>
      <c r="D5488" s="11">
        <v>40268</v>
      </c>
      <c r="E5488" s="11">
        <v>0</v>
      </c>
      <c r="F5488" s="11">
        <v>0</v>
      </c>
      <c r="G5488" s="11">
        <v>0</v>
      </c>
      <c r="H5488" s="11">
        <v>56.603895448000003</v>
      </c>
      <c r="I5488" s="11">
        <v>0</v>
      </c>
      <c r="J5488" s="11">
        <v>7</v>
      </c>
      <c r="K5488" s="11">
        <v>16.695828594999998</v>
      </c>
      <c r="L5488" s="11" t="s">
        <v>20</v>
      </c>
      <c r="M5488" s="11" t="s">
        <v>14</v>
      </c>
      <c r="N5488" s="11">
        <f t="shared" si="595"/>
        <v>0</v>
      </c>
      <c r="O5488" s="11">
        <f t="shared" si="596"/>
        <v>0</v>
      </c>
      <c r="P5488" s="11">
        <f t="shared" si="597"/>
        <v>1</v>
      </c>
      <c r="Q5488" s="11">
        <f t="shared" si="598"/>
        <v>0</v>
      </c>
      <c r="R5488" s="11">
        <f t="shared" si="599"/>
        <v>0</v>
      </c>
      <c r="S5488" s="11">
        <f t="shared" si="600"/>
        <v>0</v>
      </c>
      <c r="T5488" s="9">
        <f t="shared" si="601"/>
        <v>0</v>
      </c>
    </row>
    <row r="5489" spans="1:20" ht="15" customHeight="1" x14ac:dyDescent="0.75">
      <c r="A5489" s="10">
        <v>0</v>
      </c>
      <c r="B5489" s="11">
        <v>33200</v>
      </c>
      <c r="C5489" s="11">
        <v>140690</v>
      </c>
      <c r="D5489" s="11">
        <v>195001</v>
      </c>
      <c r="E5489" s="11">
        <v>21</v>
      </c>
      <c r="F5489" s="11">
        <v>0</v>
      </c>
      <c r="G5489" s="11">
        <v>0</v>
      </c>
      <c r="H5489" s="11">
        <v>177.24755403</v>
      </c>
      <c r="I5489" s="11">
        <v>0</v>
      </c>
      <c r="J5489" s="11">
        <v>22</v>
      </c>
      <c r="K5489" s="11">
        <v>38.981210277999999</v>
      </c>
      <c r="L5489" s="11" t="s">
        <v>20</v>
      </c>
      <c r="M5489" s="11" t="s">
        <v>18</v>
      </c>
      <c r="N5489" s="11">
        <f t="shared" si="595"/>
        <v>0</v>
      </c>
      <c r="O5489" s="11">
        <f t="shared" si="596"/>
        <v>0</v>
      </c>
      <c r="P5489" s="11">
        <f t="shared" si="597"/>
        <v>0</v>
      </c>
      <c r="Q5489" s="11">
        <f t="shared" si="598"/>
        <v>0</v>
      </c>
      <c r="R5489" s="11">
        <f t="shared" si="599"/>
        <v>0</v>
      </c>
      <c r="S5489" s="11">
        <f t="shared" si="600"/>
        <v>1</v>
      </c>
      <c r="T5489" s="9">
        <f t="shared" si="601"/>
        <v>0</v>
      </c>
    </row>
    <row r="5490" spans="1:20" ht="15" customHeight="1" x14ac:dyDescent="0.75">
      <c r="A5490" s="10">
        <v>0</v>
      </c>
      <c r="B5490" s="11">
        <v>33300</v>
      </c>
      <c r="C5490" s="11">
        <v>19675</v>
      </c>
      <c r="D5490" s="11">
        <v>47894</v>
      </c>
      <c r="E5490" s="11">
        <v>6</v>
      </c>
      <c r="F5490" s="11">
        <v>0</v>
      </c>
      <c r="G5490" s="11">
        <v>0</v>
      </c>
      <c r="H5490" s="11">
        <v>42.435279653999999</v>
      </c>
      <c r="I5490" s="11">
        <v>0</v>
      </c>
      <c r="J5490" s="11">
        <v>7</v>
      </c>
      <c r="K5490" s="11">
        <v>36.668617075</v>
      </c>
      <c r="L5490" s="11" t="s">
        <v>20</v>
      </c>
      <c r="M5490" s="11" t="s">
        <v>17</v>
      </c>
      <c r="N5490" s="11">
        <f t="shared" si="595"/>
        <v>0</v>
      </c>
      <c r="O5490" s="11">
        <f t="shared" si="596"/>
        <v>1</v>
      </c>
      <c r="P5490" s="11">
        <f t="shared" si="597"/>
        <v>0</v>
      </c>
      <c r="Q5490" s="11">
        <f t="shared" si="598"/>
        <v>0</v>
      </c>
      <c r="R5490" s="11">
        <f t="shared" si="599"/>
        <v>0</v>
      </c>
      <c r="S5490" s="11">
        <f t="shared" si="600"/>
        <v>0</v>
      </c>
      <c r="T5490" s="9">
        <f t="shared" si="601"/>
        <v>0</v>
      </c>
    </row>
    <row r="5491" spans="1:20" ht="15" customHeight="1" x14ac:dyDescent="0.75">
      <c r="A5491" s="10">
        <v>1</v>
      </c>
      <c r="B5491" s="11">
        <v>33400</v>
      </c>
      <c r="C5491" s="11">
        <v>59000</v>
      </c>
      <c r="D5491" s="11">
        <v>85000</v>
      </c>
      <c r="E5491" s="11">
        <v>2</v>
      </c>
      <c r="F5491" s="11">
        <v>0</v>
      </c>
      <c r="G5491" s="11">
        <v>7</v>
      </c>
      <c r="H5491" s="11">
        <v>240.43333333000001</v>
      </c>
      <c r="I5491" s="11">
        <v>3</v>
      </c>
      <c r="J5491" s="11">
        <v>26</v>
      </c>
      <c r="K5491" s="11"/>
      <c r="L5491" s="11" t="s">
        <v>13</v>
      </c>
      <c r="M5491" s="11" t="s">
        <v>19</v>
      </c>
      <c r="N5491" s="11">
        <f t="shared" si="595"/>
        <v>1</v>
      </c>
      <c r="O5491" s="11">
        <f t="shared" si="596"/>
        <v>0</v>
      </c>
      <c r="P5491" s="11">
        <f t="shared" si="597"/>
        <v>0</v>
      </c>
      <c r="Q5491" s="11">
        <f t="shared" si="598"/>
        <v>0</v>
      </c>
      <c r="R5491" s="11">
        <f t="shared" si="599"/>
        <v>0</v>
      </c>
      <c r="S5491" s="11">
        <f t="shared" si="600"/>
        <v>0</v>
      </c>
      <c r="T5491" s="9">
        <f t="shared" si="601"/>
        <v>240.43333333000001</v>
      </c>
    </row>
    <row r="5492" spans="1:20" ht="15" customHeight="1" x14ac:dyDescent="0.75">
      <c r="A5492" s="10">
        <v>0</v>
      </c>
      <c r="B5492" s="11">
        <v>33400</v>
      </c>
      <c r="C5492" s="11">
        <v>20921</v>
      </c>
      <c r="D5492" s="11">
        <v>37363</v>
      </c>
      <c r="E5492" s="11">
        <v>28</v>
      </c>
      <c r="F5492" s="11">
        <v>0</v>
      </c>
      <c r="G5492" s="11">
        <v>0</v>
      </c>
      <c r="H5492" s="11">
        <v>198.89704666</v>
      </c>
      <c r="I5492" s="11">
        <v>0</v>
      </c>
      <c r="J5492" s="11">
        <v>14</v>
      </c>
      <c r="K5492" s="11">
        <v>42.556362817999997</v>
      </c>
      <c r="L5492" s="11" t="s">
        <v>20</v>
      </c>
      <c r="M5492" s="11" t="s">
        <v>14</v>
      </c>
      <c r="N5492" s="11">
        <f t="shared" si="595"/>
        <v>0</v>
      </c>
      <c r="O5492" s="11">
        <f t="shared" si="596"/>
        <v>0</v>
      </c>
      <c r="P5492" s="11">
        <f t="shared" si="597"/>
        <v>1</v>
      </c>
      <c r="Q5492" s="11">
        <f t="shared" si="598"/>
        <v>0</v>
      </c>
      <c r="R5492" s="11">
        <f t="shared" si="599"/>
        <v>0</v>
      </c>
      <c r="S5492" s="11">
        <f t="shared" si="600"/>
        <v>0</v>
      </c>
      <c r="T5492" s="9">
        <f t="shared" si="601"/>
        <v>0</v>
      </c>
    </row>
    <row r="5493" spans="1:20" ht="15" customHeight="1" x14ac:dyDescent="0.75">
      <c r="A5493" s="10">
        <v>0</v>
      </c>
      <c r="B5493" s="11">
        <v>33400</v>
      </c>
      <c r="C5493" s="11">
        <v>37262</v>
      </c>
      <c r="D5493" s="11">
        <v>76717</v>
      </c>
      <c r="E5493" s="11">
        <v>9</v>
      </c>
      <c r="F5493" s="11"/>
      <c r="G5493" s="11"/>
      <c r="H5493" s="11">
        <v>131.04498598000001</v>
      </c>
      <c r="I5493" s="11"/>
      <c r="J5493" s="11">
        <v>24</v>
      </c>
      <c r="K5493" s="11">
        <v>32.021051448999998</v>
      </c>
      <c r="L5493" s="11" t="s">
        <v>20</v>
      </c>
      <c r="M5493" s="11" t="s">
        <v>14</v>
      </c>
      <c r="N5493" s="11">
        <f t="shared" si="595"/>
        <v>0</v>
      </c>
      <c r="O5493" s="11">
        <f t="shared" si="596"/>
        <v>0</v>
      </c>
      <c r="P5493" s="11">
        <f t="shared" si="597"/>
        <v>1</v>
      </c>
      <c r="Q5493" s="11">
        <f t="shared" si="598"/>
        <v>0</v>
      </c>
      <c r="R5493" s="11">
        <f t="shared" si="599"/>
        <v>0</v>
      </c>
      <c r="S5493" s="11">
        <f t="shared" si="600"/>
        <v>0</v>
      </c>
      <c r="T5493" s="9">
        <f t="shared" si="601"/>
        <v>0</v>
      </c>
    </row>
    <row r="5494" spans="1:20" ht="15" customHeight="1" x14ac:dyDescent="0.75">
      <c r="A5494" s="10">
        <v>0</v>
      </c>
      <c r="B5494" s="11">
        <v>33500</v>
      </c>
      <c r="C5494" s="11">
        <v>73761</v>
      </c>
      <c r="D5494" s="11">
        <v>117729</v>
      </c>
      <c r="E5494" s="11">
        <v>11</v>
      </c>
      <c r="F5494" s="11">
        <v>0</v>
      </c>
      <c r="G5494" s="11">
        <v>0</v>
      </c>
      <c r="H5494" s="11">
        <v>62.120909613999999</v>
      </c>
      <c r="I5494" s="11">
        <v>0</v>
      </c>
      <c r="J5494" s="11">
        <v>35</v>
      </c>
      <c r="K5494" s="11">
        <v>25.461614071</v>
      </c>
      <c r="L5494" s="11" t="s">
        <v>20</v>
      </c>
      <c r="M5494" s="11" t="s">
        <v>17</v>
      </c>
      <c r="N5494" s="11">
        <f t="shared" si="595"/>
        <v>0</v>
      </c>
      <c r="O5494" s="11">
        <f t="shared" si="596"/>
        <v>1</v>
      </c>
      <c r="P5494" s="11">
        <f t="shared" si="597"/>
        <v>0</v>
      </c>
      <c r="Q5494" s="11">
        <f t="shared" si="598"/>
        <v>0</v>
      </c>
      <c r="R5494" s="11">
        <f t="shared" si="599"/>
        <v>0</v>
      </c>
      <c r="S5494" s="11">
        <f t="shared" si="600"/>
        <v>0</v>
      </c>
      <c r="T5494" s="9">
        <f t="shared" si="601"/>
        <v>0</v>
      </c>
    </row>
    <row r="5495" spans="1:20" ht="15" customHeight="1" x14ac:dyDescent="0.75">
      <c r="A5495" s="10">
        <v>1</v>
      </c>
      <c r="B5495" s="11">
        <v>33500</v>
      </c>
      <c r="C5495" s="11">
        <v>54079</v>
      </c>
      <c r="D5495" s="11">
        <v>66261</v>
      </c>
      <c r="E5495" s="11">
        <v>15</v>
      </c>
      <c r="F5495" s="11">
        <v>4</v>
      </c>
      <c r="G5495" s="11">
        <v>0</v>
      </c>
      <c r="H5495" s="11">
        <v>142</v>
      </c>
      <c r="I5495" s="11">
        <v>0</v>
      </c>
      <c r="J5495" s="11">
        <v>14</v>
      </c>
      <c r="K5495" s="11"/>
      <c r="L5495" s="11" t="s">
        <v>13</v>
      </c>
      <c r="M5495" s="11" t="s">
        <v>17</v>
      </c>
      <c r="N5495" s="11">
        <f t="shared" si="595"/>
        <v>1</v>
      </c>
      <c r="O5495" s="11">
        <f t="shared" si="596"/>
        <v>1</v>
      </c>
      <c r="P5495" s="11">
        <f t="shared" si="597"/>
        <v>0</v>
      </c>
      <c r="Q5495" s="11">
        <f t="shared" si="598"/>
        <v>0</v>
      </c>
      <c r="R5495" s="11">
        <f t="shared" si="599"/>
        <v>0</v>
      </c>
      <c r="S5495" s="11">
        <f t="shared" si="600"/>
        <v>0</v>
      </c>
      <c r="T5495" s="9">
        <f t="shared" si="601"/>
        <v>142</v>
      </c>
    </row>
    <row r="5496" spans="1:20" ht="15" customHeight="1" x14ac:dyDescent="0.75">
      <c r="A5496" s="10">
        <v>0</v>
      </c>
      <c r="B5496" s="11">
        <v>33500</v>
      </c>
      <c r="C5496" s="11">
        <v>18934</v>
      </c>
      <c r="D5496" s="11">
        <v>42328</v>
      </c>
      <c r="E5496" s="11">
        <v>5</v>
      </c>
      <c r="F5496" s="11">
        <v>0</v>
      </c>
      <c r="G5496" s="11">
        <v>0</v>
      </c>
      <c r="H5496" s="11">
        <v>38.699227219000001</v>
      </c>
      <c r="I5496" s="11">
        <v>0</v>
      </c>
      <c r="J5496" s="11">
        <v>6</v>
      </c>
      <c r="K5496" s="11">
        <v>34.222246712999997</v>
      </c>
      <c r="L5496" s="11" t="s">
        <v>20</v>
      </c>
      <c r="M5496" s="11" t="s">
        <v>17</v>
      </c>
      <c r="N5496" s="11">
        <f t="shared" si="595"/>
        <v>0</v>
      </c>
      <c r="O5496" s="11">
        <f t="shared" si="596"/>
        <v>1</v>
      </c>
      <c r="P5496" s="11">
        <f t="shared" si="597"/>
        <v>0</v>
      </c>
      <c r="Q5496" s="11">
        <f t="shared" si="598"/>
        <v>0</v>
      </c>
      <c r="R5496" s="11">
        <f t="shared" si="599"/>
        <v>0</v>
      </c>
      <c r="S5496" s="11">
        <f t="shared" si="600"/>
        <v>0</v>
      </c>
      <c r="T5496" s="9">
        <f t="shared" si="601"/>
        <v>0</v>
      </c>
    </row>
    <row r="5497" spans="1:20" ht="15" customHeight="1" x14ac:dyDescent="0.75">
      <c r="A5497" s="10">
        <v>0</v>
      </c>
      <c r="B5497" s="11">
        <v>33500</v>
      </c>
      <c r="C5497" s="11">
        <v>37843</v>
      </c>
      <c r="D5497" s="11">
        <v>80771</v>
      </c>
      <c r="E5497" s="11">
        <v>10</v>
      </c>
      <c r="F5497" s="11"/>
      <c r="G5497" s="11"/>
      <c r="H5497" s="11">
        <v>107.99711121</v>
      </c>
      <c r="I5497" s="11"/>
      <c r="J5497" s="11">
        <v>23</v>
      </c>
      <c r="K5497" s="11">
        <v>33.962330510000001</v>
      </c>
      <c r="L5497" s="11" t="s">
        <v>20</v>
      </c>
      <c r="M5497" s="11" t="s">
        <v>14</v>
      </c>
      <c r="N5497" s="11">
        <f t="shared" si="595"/>
        <v>0</v>
      </c>
      <c r="O5497" s="11">
        <f t="shared" si="596"/>
        <v>0</v>
      </c>
      <c r="P5497" s="11">
        <f t="shared" si="597"/>
        <v>1</v>
      </c>
      <c r="Q5497" s="11">
        <f t="shared" si="598"/>
        <v>0</v>
      </c>
      <c r="R5497" s="11">
        <f t="shared" si="599"/>
        <v>0</v>
      </c>
      <c r="S5497" s="11">
        <f t="shared" si="600"/>
        <v>0</v>
      </c>
      <c r="T5497" s="9">
        <f t="shared" si="601"/>
        <v>0</v>
      </c>
    </row>
    <row r="5498" spans="1:20" ht="15" customHeight="1" x14ac:dyDescent="0.75">
      <c r="A5498" s="10">
        <v>0</v>
      </c>
      <c r="B5498" s="11">
        <v>33500</v>
      </c>
      <c r="C5498" s="11">
        <v>240157</v>
      </c>
      <c r="D5498" s="11">
        <v>42013</v>
      </c>
      <c r="E5498" s="11">
        <v>3</v>
      </c>
      <c r="F5498" s="11">
        <v>0</v>
      </c>
      <c r="G5498" s="11">
        <v>2</v>
      </c>
      <c r="H5498" s="11">
        <v>201.61229883999999</v>
      </c>
      <c r="I5498" s="11">
        <v>2</v>
      </c>
      <c r="J5498" s="11">
        <v>50</v>
      </c>
      <c r="K5498" s="11">
        <v>41.644794257999997</v>
      </c>
      <c r="L5498" s="11" t="s">
        <v>20</v>
      </c>
      <c r="M5498" s="11" t="s">
        <v>17</v>
      </c>
      <c r="N5498" s="11">
        <f t="shared" si="595"/>
        <v>0</v>
      </c>
      <c r="O5498" s="11">
        <f t="shared" si="596"/>
        <v>1</v>
      </c>
      <c r="P5498" s="11">
        <f t="shared" si="597"/>
        <v>0</v>
      </c>
      <c r="Q5498" s="11">
        <f t="shared" si="598"/>
        <v>0</v>
      </c>
      <c r="R5498" s="11">
        <f t="shared" si="599"/>
        <v>0</v>
      </c>
      <c r="S5498" s="11">
        <f t="shared" si="600"/>
        <v>0</v>
      </c>
      <c r="T5498" s="9">
        <f t="shared" si="601"/>
        <v>0</v>
      </c>
    </row>
    <row r="5499" spans="1:20" ht="15" customHeight="1" x14ac:dyDescent="0.75">
      <c r="A5499" s="10">
        <v>0</v>
      </c>
      <c r="B5499" s="11">
        <v>33500</v>
      </c>
      <c r="C5499" s="11">
        <v>49292</v>
      </c>
      <c r="D5499" s="11">
        <v>104421</v>
      </c>
      <c r="E5499" s="11">
        <v>1</v>
      </c>
      <c r="F5499" s="11">
        <v>0</v>
      </c>
      <c r="G5499" s="11">
        <v>0</v>
      </c>
      <c r="H5499" s="11">
        <v>161.83323555000001</v>
      </c>
      <c r="I5499" s="11">
        <v>1</v>
      </c>
      <c r="J5499" s="11">
        <v>25</v>
      </c>
      <c r="K5499" s="11">
        <v>36.896099454999998</v>
      </c>
      <c r="L5499" s="11" t="s">
        <v>20</v>
      </c>
      <c r="M5499" s="11" t="s">
        <v>15</v>
      </c>
      <c r="N5499" s="11">
        <f t="shared" si="595"/>
        <v>0</v>
      </c>
      <c r="O5499" s="11">
        <f t="shared" si="596"/>
        <v>0</v>
      </c>
      <c r="P5499" s="11">
        <f t="shared" si="597"/>
        <v>0</v>
      </c>
      <c r="Q5499" s="11">
        <f t="shared" si="598"/>
        <v>1</v>
      </c>
      <c r="R5499" s="11">
        <f t="shared" si="599"/>
        <v>0</v>
      </c>
      <c r="S5499" s="11">
        <f t="shared" si="600"/>
        <v>0</v>
      </c>
      <c r="T5499" s="9">
        <f t="shared" si="601"/>
        <v>0</v>
      </c>
    </row>
    <row r="5500" spans="1:20" ht="15" customHeight="1" x14ac:dyDescent="0.75">
      <c r="A5500" s="10">
        <v>0</v>
      </c>
      <c r="B5500" s="11">
        <v>33500</v>
      </c>
      <c r="C5500" s="11">
        <v>18804</v>
      </c>
      <c r="D5500" s="11">
        <v>43982</v>
      </c>
      <c r="E5500" s="11">
        <v>7</v>
      </c>
      <c r="F5500" s="11">
        <v>0</v>
      </c>
      <c r="G5500" s="11">
        <v>0</v>
      </c>
      <c r="H5500" s="11">
        <v>46.762906450999999</v>
      </c>
      <c r="I5500" s="11">
        <v>0</v>
      </c>
      <c r="J5500" s="11">
        <v>6</v>
      </c>
      <c r="K5500" s="11">
        <v>34.980371241999997</v>
      </c>
      <c r="L5500" s="11" t="s">
        <v>20</v>
      </c>
      <c r="M5500" s="11" t="s">
        <v>17</v>
      </c>
      <c r="N5500" s="11">
        <f t="shared" si="595"/>
        <v>0</v>
      </c>
      <c r="O5500" s="11">
        <f t="shared" si="596"/>
        <v>1</v>
      </c>
      <c r="P5500" s="11">
        <f t="shared" si="597"/>
        <v>0</v>
      </c>
      <c r="Q5500" s="11">
        <f t="shared" si="598"/>
        <v>0</v>
      </c>
      <c r="R5500" s="11">
        <f t="shared" si="599"/>
        <v>0</v>
      </c>
      <c r="S5500" s="11">
        <f t="shared" si="600"/>
        <v>0</v>
      </c>
      <c r="T5500" s="9">
        <f t="shared" si="601"/>
        <v>0</v>
      </c>
    </row>
    <row r="5501" spans="1:20" ht="15" customHeight="1" x14ac:dyDescent="0.75">
      <c r="A5501" s="10">
        <v>0</v>
      </c>
      <c r="B5501" s="11">
        <v>33600</v>
      </c>
      <c r="C5501" s="11">
        <v>87451</v>
      </c>
      <c r="D5501" s="11">
        <v>131949</v>
      </c>
      <c r="E5501" s="11">
        <v>30</v>
      </c>
      <c r="F5501" s="11">
        <v>0</v>
      </c>
      <c r="G5501" s="11">
        <v>0</v>
      </c>
      <c r="H5501" s="11">
        <v>342.46805972999999</v>
      </c>
      <c r="I5501" s="11">
        <v>0</v>
      </c>
      <c r="J5501" s="11">
        <v>20</v>
      </c>
      <c r="K5501" s="11">
        <v>40.892388427</v>
      </c>
      <c r="L5501" s="11" t="s">
        <v>20</v>
      </c>
      <c r="M5501" s="11" t="s">
        <v>17</v>
      </c>
      <c r="N5501" s="11">
        <f t="shared" si="595"/>
        <v>0</v>
      </c>
      <c r="O5501" s="11">
        <f t="shared" si="596"/>
        <v>1</v>
      </c>
      <c r="P5501" s="11">
        <f t="shared" si="597"/>
        <v>0</v>
      </c>
      <c r="Q5501" s="11">
        <f t="shared" si="598"/>
        <v>0</v>
      </c>
      <c r="R5501" s="11">
        <f t="shared" si="599"/>
        <v>0</v>
      </c>
      <c r="S5501" s="11">
        <f t="shared" si="600"/>
        <v>0</v>
      </c>
      <c r="T5501" s="9">
        <f t="shared" si="601"/>
        <v>0</v>
      </c>
    </row>
    <row r="5502" spans="1:20" ht="15" customHeight="1" x14ac:dyDescent="0.75">
      <c r="A5502" s="10">
        <v>0</v>
      </c>
      <c r="B5502" s="11">
        <v>33600</v>
      </c>
      <c r="C5502" s="11">
        <v>79877</v>
      </c>
      <c r="D5502" s="11">
        <v>118554</v>
      </c>
      <c r="E5502" s="11">
        <v>9</v>
      </c>
      <c r="F5502" s="11">
        <v>0</v>
      </c>
      <c r="G5502" s="11">
        <v>0</v>
      </c>
      <c r="H5502" s="11">
        <v>78.327767713</v>
      </c>
      <c r="I5502" s="11">
        <v>1</v>
      </c>
      <c r="J5502" s="11">
        <v>35</v>
      </c>
      <c r="K5502" s="11">
        <v>25.012020368999998</v>
      </c>
      <c r="L5502" s="11" t="s">
        <v>20</v>
      </c>
      <c r="M5502" s="11" t="s">
        <v>17</v>
      </c>
      <c r="N5502" s="11">
        <f t="shared" si="595"/>
        <v>0</v>
      </c>
      <c r="O5502" s="11">
        <f t="shared" si="596"/>
        <v>1</v>
      </c>
      <c r="P5502" s="11">
        <f t="shared" si="597"/>
        <v>0</v>
      </c>
      <c r="Q5502" s="11">
        <f t="shared" si="598"/>
        <v>0</v>
      </c>
      <c r="R5502" s="11">
        <f t="shared" si="599"/>
        <v>0</v>
      </c>
      <c r="S5502" s="11">
        <f t="shared" si="600"/>
        <v>0</v>
      </c>
      <c r="T5502" s="9">
        <f t="shared" si="601"/>
        <v>0</v>
      </c>
    </row>
    <row r="5503" spans="1:20" ht="15" customHeight="1" x14ac:dyDescent="0.75">
      <c r="A5503" s="10">
        <v>0</v>
      </c>
      <c r="B5503" s="11">
        <v>33600</v>
      </c>
      <c r="C5503" s="11">
        <v>233630</v>
      </c>
      <c r="D5503" s="11">
        <v>284049</v>
      </c>
      <c r="E5503" s="11">
        <v>4</v>
      </c>
      <c r="F5503" s="11">
        <v>0</v>
      </c>
      <c r="G5503" s="11">
        <v>0</v>
      </c>
      <c r="H5503" s="11">
        <v>218.99369621</v>
      </c>
      <c r="I5503" s="11">
        <v>0</v>
      </c>
      <c r="J5503" s="11">
        <v>30</v>
      </c>
      <c r="K5503" s="11">
        <v>14.072353758</v>
      </c>
      <c r="L5503" s="11" t="s">
        <v>20</v>
      </c>
      <c r="M5503" s="11" t="s">
        <v>18</v>
      </c>
      <c r="N5503" s="11">
        <f t="shared" si="595"/>
        <v>0</v>
      </c>
      <c r="O5503" s="11">
        <f t="shared" si="596"/>
        <v>0</v>
      </c>
      <c r="P5503" s="11">
        <f t="shared" si="597"/>
        <v>0</v>
      </c>
      <c r="Q5503" s="11">
        <f t="shared" si="598"/>
        <v>0</v>
      </c>
      <c r="R5503" s="11">
        <f t="shared" si="599"/>
        <v>0</v>
      </c>
      <c r="S5503" s="11">
        <f t="shared" si="600"/>
        <v>1</v>
      </c>
      <c r="T5503" s="9">
        <f t="shared" si="601"/>
        <v>0</v>
      </c>
    </row>
    <row r="5504" spans="1:20" ht="15" customHeight="1" x14ac:dyDescent="0.75">
      <c r="A5504" s="10">
        <v>0</v>
      </c>
      <c r="B5504" s="11">
        <v>33700</v>
      </c>
      <c r="C5504" s="11">
        <v>73877</v>
      </c>
      <c r="D5504" s="11">
        <v>124834</v>
      </c>
      <c r="E5504" s="11">
        <v>10</v>
      </c>
      <c r="F5504" s="11">
        <v>0</v>
      </c>
      <c r="G5504" s="11">
        <v>0</v>
      </c>
      <c r="H5504" s="11">
        <v>68.482694590999998</v>
      </c>
      <c r="I5504" s="11">
        <v>0</v>
      </c>
      <c r="J5504" s="11">
        <v>34</v>
      </c>
      <c r="K5504" s="11">
        <v>25.960455093</v>
      </c>
      <c r="L5504" s="11" t="s">
        <v>20</v>
      </c>
      <c r="M5504" s="11" t="s">
        <v>17</v>
      </c>
      <c r="N5504" s="11">
        <f t="shared" si="595"/>
        <v>0</v>
      </c>
      <c r="O5504" s="11">
        <f t="shared" si="596"/>
        <v>1</v>
      </c>
      <c r="P5504" s="11">
        <f t="shared" si="597"/>
        <v>0</v>
      </c>
      <c r="Q5504" s="11">
        <f t="shared" si="598"/>
        <v>0</v>
      </c>
      <c r="R5504" s="11">
        <f t="shared" si="599"/>
        <v>0</v>
      </c>
      <c r="S5504" s="11">
        <f t="shared" si="600"/>
        <v>0</v>
      </c>
      <c r="T5504" s="9">
        <f t="shared" si="601"/>
        <v>0</v>
      </c>
    </row>
    <row r="5505" spans="1:20" ht="15" customHeight="1" x14ac:dyDescent="0.75">
      <c r="A5505" s="10">
        <v>0</v>
      </c>
      <c r="B5505" s="11">
        <v>33700</v>
      </c>
      <c r="C5505" s="11">
        <v>142468</v>
      </c>
      <c r="D5505" s="11">
        <v>195770</v>
      </c>
      <c r="E5505" s="11">
        <v>22</v>
      </c>
      <c r="F5505" s="11">
        <v>0</v>
      </c>
      <c r="G5505" s="11">
        <v>0</v>
      </c>
      <c r="H5505" s="11">
        <v>200.86073669999999</v>
      </c>
      <c r="I5505" s="11">
        <v>1</v>
      </c>
      <c r="J5505" s="11">
        <v>22</v>
      </c>
      <c r="K5505" s="11">
        <v>36.505271143999998</v>
      </c>
      <c r="L5505" s="11" t="s">
        <v>20</v>
      </c>
      <c r="M5505" s="11" t="s">
        <v>18</v>
      </c>
      <c r="N5505" s="11">
        <f t="shared" si="595"/>
        <v>0</v>
      </c>
      <c r="O5505" s="11">
        <f t="shared" si="596"/>
        <v>0</v>
      </c>
      <c r="P5505" s="11">
        <f t="shared" si="597"/>
        <v>0</v>
      </c>
      <c r="Q5505" s="11">
        <f t="shared" si="598"/>
        <v>0</v>
      </c>
      <c r="R5505" s="11">
        <f t="shared" si="599"/>
        <v>0</v>
      </c>
      <c r="S5505" s="11">
        <f t="shared" si="600"/>
        <v>1</v>
      </c>
      <c r="T5505" s="9">
        <f t="shared" si="601"/>
        <v>0</v>
      </c>
    </row>
    <row r="5506" spans="1:20" ht="15" customHeight="1" x14ac:dyDescent="0.75">
      <c r="A5506" s="10">
        <v>0</v>
      </c>
      <c r="B5506" s="11">
        <v>33700</v>
      </c>
      <c r="C5506" s="11">
        <v>12512</v>
      </c>
      <c r="D5506" s="11">
        <v>42634</v>
      </c>
      <c r="E5506" s="11">
        <v>28</v>
      </c>
      <c r="F5506" s="11">
        <v>0</v>
      </c>
      <c r="G5506" s="11">
        <v>0</v>
      </c>
      <c r="H5506" s="11">
        <v>184.13495401</v>
      </c>
      <c r="I5506" s="11">
        <v>0</v>
      </c>
      <c r="J5506" s="11">
        <v>15</v>
      </c>
      <c r="K5506" s="11">
        <v>42.482374223000001</v>
      </c>
      <c r="L5506" s="11" t="s">
        <v>20</v>
      </c>
      <c r="M5506" s="11" t="s">
        <v>14</v>
      </c>
      <c r="N5506" s="11">
        <f t="shared" si="595"/>
        <v>0</v>
      </c>
      <c r="O5506" s="11">
        <f t="shared" si="596"/>
        <v>0</v>
      </c>
      <c r="P5506" s="11">
        <f t="shared" si="597"/>
        <v>1</v>
      </c>
      <c r="Q5506" s="11">
        <f t="shared" si="598"/>
        <v>0</v>
      </c>
      <c r="R5506" s="11">
        <f t="shared" si="599"/>
        <v>0</v>
      </c>
      <c r="S5506" s="11">
        <f t="shared" si="600"/>
        <v>0</v>
      </c>
      <c r="T5506" s="9">
        <f t="shared" si="601"/>
        <v>0</v>
      </c>
    </row>
    <row r="5507" spans="1:20" ht="15" customHeight="1" x14ac:dyDescent="0.75">
      <c r="A5507" s="10">
        <v>0</v>
      </c>
      <c r="B5507" s="11">
        <v>33700</v>
      </c>
      <c r="C5507" s="11">
        <v>28956</v>
      </c>
      <c r="D5507" s="11">
        <v>45640</v>
      </c>
      <c r="E5507" s="11">
        <v>0</v>
      </c>
      <c r="F5507" s="11">
        <v>0</v>
      </c>
      <c r="G5507" s="11">
        <v>0</v>
      </c>
      <c r="H5507" s="11">
        <v>59.042703682000003</v>
      </c>
      <c r="I5507" s="11">
        <v>0</v>
      </c>
      <c r="J5507" s="11">
        <v>6</v>
      </c>
      <c r="K5507" s="11">
        <v>16.495080637000001</v>
      </c>
      <c r="L5507" s="11" t="s">
        <v>20</v>
      </c>
      <c r="M5507" s="11" t="s">
        <v>14</v>
      </c>
      <c r="N5507" s="11">
        <f t="shared" ref="N5507:N5570" si="602">IF(L5507="HomeImp",1,0)</f>
        <v>0</v>
      </c>
      <c r="O5507" s="11">
        <f t="shared" ref="O5507:O5570" si="603">IF(M5507="Mgr",1,0)</f>
        <v>0</v>
      </c>
      <c r="P5507" s="11">
        <f t="shared" ref="P5507:P5570" si="604">IF(M5507="Other",1,0)</f>
        <v>1</v>
      </c>
      <c r="Q5507" s="11">
        <f t="shared" ref="Q5507:Q5570" si="605">IF(M5507="Office",1,0)</f>
        <v>0</v>
      </c>
      <c r="R5507" s="11">
        <f t="shared" ref="R5507:R5570" si="606">IF(M5507="Sales",1,0)</f>
        <v>0</v>
      </c>
      <c r="S5507" s="11">
        <f t="shared" ref="S5507:S5570" si="607">IF(M5507="ProfExe",1,0)</f>
        <v>0</v>
      </c>
      <c r="T5507" s="9">
        <f t="shared" ref="T5507:T5570" si="608">H5507*N5507</f>
        <v>0</v>
      </c>
    </row>
    <row r="5508" spans="1:20" ht="15" customHeight="1" x14ac:dyDescent="0.75">
      <c r="A5508" s="10">
        <v>0</v>
      </c>
      <c r="B5508" s="11">
        <v>33700</v>
      </c>
      <c r="C5508" s="11">
        <v>132617</v>
      </c>
      <c r="D5508" s="11">
        <v>172152</v>
      </c>
      <c r="E5508" s="11">
        <v>15</v>
      </c>
      <c r="F5508" s="11">
        <v>0</v>
      </c>
      <c r="G5508" s="11">
        <v>0</v>
      </c>
      <c r="H5508" s="11">
        <v>178.41118327999999</v>
      </c>
      <c r="I5508" s="11">
        <v>1</v>
      </c>
      <c r="J5508" s="11">
        <v>28</v>
      </c>
      <c r="K5508" s="11">
        <v>42.457644852000001</v>
      </c>
      <c r="L5508" s="11" t="s">
        <v>20</v>
      </c>
      <c r="M5508" s="11" t="s">
        <v>17</v>
      </c>
      <c r="N5508" s="11">
        <f t="shared" si="602"/>
        <v>0</v>
      </c>
      <c r="O5508" s="11">
        <f t="shared" si="603"/>
        <v>1</v>
      </c>
      <c r="P5508" s="11">
        <f t="shared" si="604"/>
        <v>0</v>
      </c>
      <c r="Q5508" s="11">
        <f t="shared" si="605"/>
        <v>0</v>
      </c>
      <c r="R5508" s="11">
        <f t="shared" si="606"/>
        <v>0</v>
      </c>
      <c r="S5508" s="11">
        <f t="shared" si="607"/>
        <v>0</v>
      </c>
      <c r="T5508" s="9">
        <f t="shared" si="608"/>
        <v>0</v>
      </c>
    </row>
    <row r="5509" spans="1:20" ht="15" customHeight="1" x14ac:dyDescent="0.75">
      <c r="A5509" s="10">
        <v>0</v>
      </c>
      <c r="B5509" s="11">
        <v>33700</v>
      </c>
      <c r="C5509" s="11">
        <v>147522</v>
      </c>
      <c r="D5509" s="11">
        <v>198737</v>
      </c>
      <c r="E5509" s="11">
        <v>20</v>
      </c>
      <c r="F5509" s="11">
        <v>0</v>
      </c>
      <c r="G5509" s="11">
        <v>0</v>
      </c>
      <c r="H5509" s="11">
        <v>188.14935613</v>
      </c>
      <c r="I5509" s="11">
        <v>1</v>
      </c>
      <c r="J5509" s="11">
        <v>21</v>
      </c>
      <c r="K5509" s="11">
        <v>37.308536261999997</v>
      </c>
      <c r="L5509" s="11" t="s">
        <v>20</v>
      </c>
      <c r="M5509" s="11" t="s">
        <v>18</v>
      </c>
      <c r="N5509" s="11">
        <f t="shared" si="602"/>
        <v>0</v>
      </c>
      <c r="O5509" s="11">
        <f t="shared" si="603"/>
        <v>0</v>
      </c>
      <c r="P5509" s="11">
        <f t="shared" si="604"/>
        <v>0</v>
      </c>
      <c r="Q5509" s="11">
        <f t="shared" si="605"/>
        <v>0</v>
      </c>
      <c r="R5509" s="11">
        <f t="shared" si="606"/>
        <v>0</v>
      </c>
      <c r="S5509" s="11">
        <f t="shared" si="607"/>
        <v>1</v>
      </c>
      <c r="T5509" s="9">
        <f t="shared" si="608"/>
        <v>0</v>
      </c>
    </row>
    <row r="5510" spans="1:20" ht="15" customHeight="1" x14ac:dyDescent="0.75">
      <c r="A5510" s="10">
        <v>0</v>
      </c>
      <c r="B5510" s="11">
        <v>33700</v>
      </c>
      <c r="C5510" s="11">
        <v>83471</v>
      </c>
      <c r="D5510" s="11">
        <v>133221</v>
      </c>
      <c r="E5510" s="11">
        <v>29</v>
      </c>
      <c r="F5510" s="11">
        <v>0</v>
      </c>
      <c r="G5510" s="11">
        <v>0</v>
      </c>
      <c r="H5510" s="11">
        <v>334.58120660999998</v>
      </c>
      <c r="I5510" s="11">
        <v>0</v>
      </c>
      <c r="J5510" s="11">
        <v>19</v>
      </c>
      <c r="K5510" s="11">
        <v>39.095566257999998</v>
      </c>
      <c r="L5510" s="11" t="s">
        <v>20</v>
      </c>
      <c r="M5510" s="11" t="s">
        <v>17</v>
      </c>
      <c r="N5510" s="11">
        <f t="shared" si="602"/>
        <v>0</v>
      </c>
      <c r="O5510" s="11">
        <f t="shared" si="603"/>
        <v>1</v>
      </c>
      <c r="P5510" s="11">
        <f t="shared" si="604"/>
        <v>0</v>
      </c>
      <c r="Q5510" s="11">
        <f t="shared" si="605"/>
        <v>0</v>
      </c>
      <c r="R5510" s="11">
        <f t="shared" si="606"/>
        <v>0</v>
      </c>
      <c r="S5510" s="11">
        <f t="shared" si="607"/>
        <v>0</v>
      </c>
      <c r="T5510" s="9">
        <f t="shared" si="608"/>
        <v>0</v>
      </c>
    </row>
    <row r="5511" spans="1:20" ht="15" customHeight="1" x14ac:dyDescent="0.75">
      <c r="A5511" s="10">
        <v>0</v>
      </c>
      <c r="B5511" s="11">
        <v>33700</v>
      </c>
      <c r="C5511" s="11">
        <v>26395</v>
      </c>
      <c r="D5511" s="11">
        <v>48905</v>
      </c>
      <c r="E5511" s="11">
        <v>6</v>
      </c>
      <c r="F5511" s="11">
        <v>0</v>
      </c>
      <c r="G5511" s="11">
        <v>0</v>
      </c>
      <c r="H5511" s="11">
        <v>48.710053215000002</v>
      </c>
      <c r="I5511" s="11">
        <v>0</v>
      </c>
      <c r="J5511" s="11">
        <v>7</v>
      </c>
      <c r="K5511" s="11">
        <v>36.424332710000002</v>
      </c>
      <c r="L5511" s="11" t="s">
        <v>20</v>
      </c>
      <c r="M5511" s="11" t="s">
        <v>17</v>
      </c>
      <c r="N5511" s="11">
        <f t="shared" si="602"/>
        <v>0</v>
      </c>
      <c r="O5511" s="11">
        <f t="shared" si="603"/>
        <v>1</v>
      </c>
      <c r="P5511" s="11">
        <f t="shared" si="604"/>
        <v>0</v>
      </c>
      <c r="Q5511" s="11">
        <f t="shared" si="605"/>
        <v>0</v>
      </c>
      <c r="R5511" s="11">
        <f t="shared" si="606"/>
        <v>0</v>
      </c>
      <c r="S5511" s="11">
        <f t="shared" si="607"/>
        <v>0</v>
      </c>
      <c r="T5511" s="9">
        <f t="shared" si="608"/>
        <v>0</v>
      </c>
    </row>
    <row r="5512" spans="1:20" ht="15" customHeight="1" x14ac:dyDescent="0.75">
      <c r="A5512" s="10">
        <v>0</v>
      </c>
      <c r="B5512" s="11">
        <v>33700</v>
      </c>
      <c r="C5512" s="11">
        <v>36851</v>
      </c>
      <c r="D5512" s="11">
        <v>78893</v>
      </c>
      <c r="E5512" s="11"/>
      <c r="F5512" s="11"/>
      <c r="G5512" s="11"/>
      <c r="H5512" s="11">
        <v>302.72715041999999</v>
      </c>
      <c r="I5512" s="11">
        <v>0</v>
      </c>
      <c r="J5512" s="11">
        <v>16</v>
      </c>
      <c r="K5512" s="11">
        <v>41.822159874999997</v>
      </c>
      <c r="L5512" s="11" t="s">
        <v>20</v>
      </c>
      <c r="M5512" s="11" t="s">
        <v>14</v>
      </c>
      <c r="N5512" s="11">
        <f t="shared" si="602"/>
        <v>0</v>
      </c>
      <c r="O5512" s="11">
        <f t="shared" si="603"/>
        <v>0</v>
      </c>
      <c r="P5512" s="11">
        <f t="shared" si="604"/>
        <v>1</v>
      </c>
      <c r="Q5512" s="11">
        <f t="shared" si="605"/>
        <v>0</v>
      </c>
      <c r="R5512" s="11">
        <f t="shared" si="606"/>
        <v>0</v>
      </c>
      <c r="S5512" s="11">
        <f t="shared" si="607"/>
        <v>0</v>
      </c>
      <c r="T5512" s="9">
        <f t="shared" si="608"/>
        <v>0</v>
      </c>
    </row>
    <row r="5513" spans="1:20" ht="15" customHeight="1" x14ac:dyDescent="0.75">
      <c r="A5513" s="10">
        <v>0</v>
      </c>
      <c r="B5513" s="11">
        <v>33800</v>
      </c>
      <c r="C5513" s="11">
        <v>15648</v>
      </c>
      <c r="D5513" s="11">
        <v>43726</v>
      </c>
      <c r="E5513" s="11">
        <v>29</v>
      </c>
      <c r="F5513" s="11">
        <v>0</v>
      </c>
      <c r="G5513" s="11">
        <v>0</v>
      </c>
      <c r="H5513" s="11">
        <v>198.45117368999999</v>
      </c>
      <c r="I5513" s="11">
        <v>0</v>
      </c>
      <c r="J5513" s="11">
        <v>14</v>
      </c>
      <c r="K5513" s="11">
        <v>42.511975049</v>
      </c>
      <c r="L5513" s="11" t="s">
        <v>20</v>
      </c>
      <c r="M5513" s="11" t="s">
        <v>14</v>
      </c>
      <c r="N5513" s="11">
        <f t="shared" si="602"/>
        <v>0</v>
      </c>
      <c r="O5513" s="11">
        <f t="shared" si="603"/>
        <v>0</v>
      </c>
      <c r="P5513" s="11">
        <f t="shared" si="604"/>
        <v>1</v>
      </c>
      <c r="Q5513" s="11">
        <f t="shared" si="605"/>
        <v>0</v>
      </c>
      <c r="R5513" s="11">
        <f t="shared" si="606"/>
        <v>0</v>
      </c>
      <c r="S5513" s="11">
        <f t="shared" si="607"/>
        <v>0</v>
      </c>
      <c r="T5513" s="9">
        <f t="shared" si="608"/>
        <v>0</v>
      </c>
    </row>
    <row r="5514" spans="1:20" ht="15" customHeight="1" x14ac:dyDescent="0.75">
      <c r="A5514" s="10">
        <v>0</v>
      </c>
      <c r="B5514" s="11">
        <v>33900</v>
      </c>
      <c r="C5514" s="11">
        <v>128884</v>
      </c>
      <c r="D5514" s="11">
        <v>172094</v>
      </c>
      <c r="E5514" s="11">
        <v>12</v>
      </c>
      <c r="F5514" s="11">
        <v>1</v>
      </c>
      <c r="G5514" s="11">
        <v>0</v>
      </c>
      <c r="H5514" s="11">
        <v>166.62473824</v>
      </c>
      <c r="I5514" s="11">
        <v>1</v>
      </c>
      <c r="J5514" s="11">
        <v>27</v>
      </c>
      <c r="K5514" s="11">
        <v>42.318899223999999</v>
      </c>
      <c r="L5514" s="11" t="s">
        <v>20</v>
      </c>
      <c r="M5514" s="11" t="s">
        <v>17</v>
      </c>
      <c r="N5514" s="11">
        <f t="shared" si="602"/>
        <v>0</v>
      </c>
      <c r="O5514" s="11">
        <f t="shared" si="603"/>
        <v>1</v>
      </c>
      <c r="P5514" s="11">
        <f t="shared" si="604"/>
        <v>0</v>
      </c>
      <c r="Q5514" s="11">
        <f t="shared" si="605"/>
        <v>0</v>
      </c>
      <c r="R5514" s="11">
        <f t="shared" si="606"/>
        <v>0</v>
      </c>
      <c r="S5514" s="11">
        <f t="shared" si="607"/>
        <v>0</v>
      </c>
      <c r="T5514" s="9">
        <f t="shared" si="608"/>
        <v>0</v>
      </c>
    </row>
    <row r="5515" spans="1:20" ht="15" customHeight="1" x14ac:dyDescent="0.75">
      <c r="A5515" s="10">
        <v>0</v>
      </c>
      <c r="B5515" s="11">
        <v>33900</v>
      </c>
      <c r="C5515" s="11">
        <v>13154</v>
      </c>
      <c r="D5515" s="11">
        <v>62208</v>
      </c>
      <c r="E5515" s="11">
        <v>1</v>
      </c>
      <c r="F5515" s="11">
        <v>0</v>
      </c>
      <c r="G5515" s="11">
        <v>0</v>
      </c>
      <c r="H5515" s="11">
        <v>111.98065696</v>
      </c>
      <c r="I5515" s="11">
        <v>1</v>
      </c>
      <c r="J5515" s="11">
        <v>5</v>
      </c>
      <c r="K5515" s="11">
        <v>37.466977301999997</v>
      </c>
      <c r="L5515" s="11" t="s">
        <v>20</v>
      </c>
      <c r="M5515" s="11" t="s">
        <v>14</v>
      </c>
      <c r="N5515" s="11">
        <f t="shared" si="602"/>
        <v>0</v>
      </c>
      <c r="O5515" s="11">
        <f t="shared" si="603"/>
        <v>0</v>
      </c>
      <c r="P5515" s="11">
        <f t="shared" si="604"/>
        <v>1</v>
      </c>
      <c r="Q5515" s="11">
        <f t="shared" si="605"/>
        <v>0</v>
      </c>
      <c r="R5515" s="11">
        <f t="shared" si="606"/>
        <v>0</v>
      </c>
      <c r="S5515" s="11">
        <f t="shared" si="607"/>
        <v>0</v>
      </c>
      <c r="T5515" s="9">
        <f t="shared" si="608"/>
        <v>0</v>
      </c>
    </row>
    <row r="5516" spans="1:20" ht="15" customHeight="1" x14ac:dyDescent="0.75">
      <c r="A5516" s="10">
        <v>0</v>
      </c>
      <c r="B5516" s="11">
        <v>33900</v>
      </c>
      <c r="C5516" s="11">
        <v>232317</v>
      </c>
      <c r="D5516" s="11">
        <v>38412</v>
      </c>
      <c r="E5516" s="11">
        <v>2</v>
      </c>
      <c r="F5516" s="11">
        <v>0</v>
      </c>
      <c r="G5516" s="11">
        <v>2</v>
      </c>
      <c r="H5516" s="11">
        <v>213.20965136999999</v>
      </c>
      <c r="I5516" s="11">
        <v>3</v>
      </c>
      <c r="J5516" s="11">
        <v>50</v>
      </c>
      <c r="K5516" s="11">
        <v>42.557829097999999</v>
      </c>
      <c r="L5516" s="11" t="s">
        <v>20</v>
      </c>
      <c r="M5516" s="11" t="s">
        <v>17</v>
      </c>
      <c r="N5516" s="11">
        <f t="shared" si="602"/>
        <v>0</v>
      </c>
      <c r="O5516" s="11">
        <f t="shared" si="603"/>
        <v>1</v>
      </c>
      <c r="P5516" s="11">
        <f t="shared" si="604"/>
        <v>0</v>
      </c>
      <c r="Q5516" s="11">
        <f t="shared" si="605"/>
        <v>0</v>
      </c>
      <c r="R5516" s="11">
        <f t="shared" si="606"/>
        <v>0</v>
      </c>
      <c r="S5516" s="11">
        <f t="shared" si="607"/>
        <v>0</v>
      </c>
      <c r="T5516" s="9">
        <f t="shared" si="608"/>
        <v>0</v>
      </c>
    </row>
    <row r="5517" spans="1:20" ht="15" customHeight="1" x14ac:dyDescent="0.75">
      <c r="A5517" s="10">
        <v>0</v>
      </c>
      <c r="B5517" s="11">
        <v>33900</v>
      </c>
      <c r="C5517" s="11">
        <v>231455</v>
      </c>
      <c r="D5517" s="11">
        <v>290039</v>
      </c>
      <c r="E5517" s="11">
        <v>4</v>
      </c>
      <c r="F5517" s="11">
        <v>0</v>
      </c>
      <c r="G5517" s="11">
        <v>0</v>
      </c>
      <c r="H5517" s="11">
        <v>222.87464793999999</v>
      </c>
      <c r="I5517" s="11">
        <v>0</v>
      </c>
      <c r="J5517" s="11">
        <v>30</v>
      </c>
      <c r="K5517" s="11">
        <v>16.689490797000001</v>
      </c>
      <c r="L5517" s="11" t="s">
        <v>20</v>
      </c>
      <c r="M5517" s="11" t="s">
        <v>18</v>
      </c>
      <c r="N5517" s="11">
        <f t="shared" si="602"/>
        <v>0</v>
      </c>
      <c r="O5517" s="11">
        <f t="shared" si="603"/>
        <v>0</v>
      </c>
      <c r="P5517" s="11">
        <f t="shared" si="604"/>
        <v>0</v>
      </c>
      <c r="Q5517" s="11">
        <f t="shared" si="605"/>
        <v>0</v>
      </c>
      <c r="R5517" s="11">
        <f t="shared" si="606"/>
        <v>0</v>
      </c>
      <c r="S5517" s="11">
        <f t="shared" si="607"/>
        <v>1</v>
      </c>
      <c r="T5517" s="9">
        <f t="shared" si="608"/>
        <v>0</v>
      </c>
    </row>
    <row r="5518" spans="1:20" ht="15" customHeight="1" x14ac:dyDescent="0.75">
      <c r="A5518" s="10">
        <v>0</v>
      </c>
      <c r="B5518" s="11">
        <v>34000</v>
      </c>
      <c r="C5518" s="11">
        <v>121625</v>
      </c>
      <c r="D5518" s="11">
        <v>169369</v>
      </c>
      <c r="E5518" s="11">
        <v>15</v>
      </c>
      <c r="F5518" s="11">
        <v>0</v>
      </c>
      <c r="G5518" s="11">
        <v>0</v>
      </c>
      <c r="H5518" s="11">
        <v>112.31499706</v>
      </c>
      <c r="I5518" s="11">
        <v>0</v>
      </c>
      <c r="J5518" s="11">
        <v>17</v>
      </c>
      <c r="K5518" s="11">
        <v>28.994312374</v>
      </c>
      <c r="L5518" s="11" t="s">
        <v>20</v>
      </c>
      <c r="M5518" s="11" t="s">
        <v>18</v>
      </c>
      <c r="N5518" s="11">
        <f t="shared" si="602"/>
        <v>0</v>
      </c>
      <c r="O5518" s="11">
        <f t="shared" si="603"/>
        <v>0</v>
      </c>
      <c r="P5518" s="11">
        <f t="shared" si="604"/>
        <v>0</v>
      </c>
      <c r="Q5518" s="11">
        <f t="shared" si="605"/>
        <v>0</v>
      </c>
      <c r="R5518" s="11">
        <f t="shared" si="606"/>
        <v>0</v>
      </c>
      <c r="S5518" s="11">
        <f t="shared" si="607"/>
        <v>1</v>
      </c>
      <c r="T5518" s="9">
        <f t="shared" si="608"/>
        <v>0</v>
      </c>
    </row>
    <row r="5519" spans="1:20" ht="15" customHeight="1" x14ac:dyDescent="0.75">
      <c r="A5519" s="10">
        <v>0</v>
      </c>
      <c r="B5519" s="11">
        <v>34000</v>
      </c>
      <c r="C5519" s="11">
        <v>232312</v>
      </c>
      <c r="D5519" s="11">
        <v>286305</v>
      </c>
      <c r="E5519" s="11">
        <v>4</v>
      </c>
      <c r="F5519" s="11">
        <v>0</v>
      </c>
      <c r="G5519" s="11">
        <v>0</v>
      </c>
      <c r="H5519" s="11">
        <v>219.65893192999999</v>
      </c>
      <c r="I5519" s="11">
        <v>0</v>
      </c>
      <c r="J5519" s="11">
        <v>29</v>
      </c>
      <c r="K5519" s="11">
        <v>15.735934887999999</v>
      </c>
      <c r="L5519" s="11" t="s">
        <v>20</v>
      </c>
      <c r="M5519" s="11" t="s">
        <v>18</v>
      </c>
      <c r="N5519" s="11">
        <f t="shared" si="602"/>
        <v>0</v>
      </c>
      <c r="O5519" s="11">
        <f t="shared" si="603"/>
        <v>0</v>
      </c>
      <c r="P5519" s="11">
        <f t="shared" si="604"/>
        <v>0</v>
      </c>
      <c r="Q5519" s="11">
        <f t="shared" si="605"/>
        <v>0</v>
      </c>
      <c r="R5519" s="11">
        <f t="shared" si="606"/>
        <v>0</v>
      </c>
      <c r="S5519" s="11">
        <f t="shared" si="607"/>
        <v>1</v>
      </c>
      <c r="T5519" s="9">
        <f t="shared" si="608"/>
        <v>0</v>
      </c>
    </row>
    <row r="5520" spans="1:20" ht="15" customHeight="1" x14ac:dyDescent="0.75">
      <c r="A5520" s="10">
        <v>0</v>
      </c>
      <c r="B5520" s="11">
        <v>34000</v>
      </c>
      <c r="C5520" s="11">
        <v>57025</v>
      </c>
      <c r="D5520" s="11">
        <v>103563</v>
      </c>
      <c r="E5520" s="11">
        <v>3</v>
      </c>
      <c r="F5520" s="11">
        <v>0</v>
      </c>
      <c r="G5520" s="11">
        <v>0</v>
      </c>
      <c r="H5520" s="11">
        <v>173.49413186999999</v>
      </c>
      <c r="I5520" s="11">
        <v>2</v>
      </c>
      <c r="J5520" s="11">
        <v>24</v>
      </c>
      <c r="K5520" s="11">
        <v>36.913897650000003</v>
      </c>
      <c r="L5520" s="11" t="s">
        <v>20</v>
      </c>
      <c r="M5520" s="11" t="s">
        <v>15</v>
      </c>
      <c r="N5520" s="11">
        <f t="shared" si="602"/>
        <v>0</v>
      </c>
      <c r="O5520" s="11">
        <f t="shared" si="603"/>
        <v>0</v>
      </c>
      <c r="P5520" s="11">
        <f t="shared" si="604"/>
        <v>0</v>
      </c>
      <c r="Q5520" s="11">
        <f t="shared" si="605"/>
        <v>1</v>
      </c>
      <c r="R5520" s="11">
        <f t="shared" si="606"/>
        <v>0</v>
      </c>
      <c r="S5520" s="11">
        <f t="shared" si="607"/>
        <v>0</v>
      </c>
      <c r="T5520" s="9">
        <f t="shared" si="608"/>
        <v>0</v>
      </c>
    </row>
    <row r="5521" spans="1:20" ht="15" customHeight="1" x14ac:dyDescent="0.75">
      <c r="A5521" s="10">
        <v>0</v>
      </c>
      <c r="B5521" s="11">
        <v>34100</v>
      </c>
      <c r="C5521" s="11">
        <v>139035</v>
      </c>
      <c r="D5521" s="11">
        <v>198788</v>
      </c>
      <c r="E5521" s="11">
        <v>23</v>
      </c>
      <c r="F5521" s="11">
        <v>0</v>
      </c>
      <c r="G5521" s="11">
        <v>0</v>
      </c>
      <c r="H5521" s="11">
        <v>171.96329162000001</v>
      </c>
      <c r="I5521" s="11">
        <v>1</v>
      </c>
      <c r="J5521" s="11">
        <v>22</v>
      </c>
      <c r="K5521" s="11">
        <v>37.685892078000002</v>
      </c>
      <c r="L5521" s="11" t="s">
        <v>20</v>
      </c>
      <c r="M5521" s="11" t="s">
        <v>18</v>
      </c>
      <c r="N5521" s="11">
        <f t="shared" si="602"/>
        <v>0</v>
      </c>
      <c r="O5521" s="11">
        <f t="shared" si="603"/>
        <v>0</v>
      </c>
      <c r="P5521" s="11">
        <f t="shared" si="604"/>
        <v>0</v>
      </c>
      <c r="Q5521" s="11">
        <f t="shared" si="605"/>
        <v>0</v>
      </c>
      <c r="R5521" s="11">
        <f t="shared" si="606"/>
        <v>0</v>
      </c>
      <c r="S5521" s="11">
        <f t="shared" si="607"/>
        <v>1</v>
      </c>
      <c r="T5521" s="9">
        <f t="shared" si="608"/>
        <v>0</v>
      </c>
    </row>
    <row r="5522" spans="1:20" ht="15" customHeight="1" x14ac:dyDescent="0.75">
      <c r="A5522" s="10">
        <v>0</v>
      </c>
      <c r="B5522" s="11">
        <v>34100</v>
      </c>
      <c r="C5522" s="11">
        <v>241545</v>
      </c>
      <c r="D5522" s="11">
        <v>42189</v>
      </c>
      <c r="E5522" s="11">
        <v>1</v>
      </c>
      <c r="F5522" s="11">
        <v>0</v>
      </c>
      <c r="G5522" s="11">
        <v>2</v>
      </c>
      <c r="H5522" s="11">
        <v>196.55422123</v>
      </c>
      <c r="I5522" s="11">
        <v>3</v>
      </c>
      <c r="J5522" s="11">
        <v>50</v>
      </c>
      <c r="K5522" s="11">
        <v>42.042706176000003</v>
      </c>
      <c r="L5522" s="11" t="s">
        <v>20</v>
      </c>
      <c r="M5522" s="11" t="s">
        <v>17</v>
      </c>
      <c r="N5522" s="11">
        <f t="shared" si="602"/>
        <v>0</v>
      </c>
      <c r="O5522" s="11">
        <f t="shared" si="603"/>
        <v>1</v>
      </c>
      <c r="P5522" s="11">
        <f t="shared" si="604"/>
        <v>0</v>
      </c>
      <c r="Q5522" s="11">
        <f t="shared" si="605"/>
        <v>0</v>
      </c>
      <c r="R5522" s="11">
        <f t="shared" si="606"/>
        <v>0</v>
      </c>
      <c r="S5522" s="11">
        <f t="shared" si="607"/>
        <v>0</v>
      </c>
      <c r="T5522" s="9">
        <f t="shared" si="608"/>
        <v>0</v>
      </c>
    </row>
    <row r="5523" spans="1:20" ht="15" customHeight="1" x14ac:dyDescent="0.75">
      <c r="A5523" s="10">
        <v>0</v>
      </c>
      <c r="B5523" s="11">
        <v>34100</v>
      </c>
      <c r="C5523" s="11">
        <v>138523</v>
      </c>
      <c r="D5523" s="11">
        <v>196555</v>
      </c>
      <c r="E5523" s="11">
        <v>21</v>
      </c>
      <c r="F5523" s="11">
        <v>0</v>
      </c>
      <c r="G5523" s="11">
        <v>0</v>
      </c>
      <c r="H5523" s="11">
        <v>185.00543467</v>
      </c>
      <c r="I5523" s="11">
        <v>1</v>
      </c>
      <c r="J5523" s="11">
        <v>22</v>
      </c>
      <c r="K5523" s="11">
        <v>38.896039504000001</v>
      </c>
      <c r="L5523" s="11" t="s">
        <v>20</v>
      </c>
      <c r="M5523" s="11" t="s">
        <v>18</v>
      </c>
      <c r="N5523" s="11">
        <f t="shared" si="602"/>
        <v>0</v>
      </c>
      <c r="O5523" s="11">
        <f t="shared" si="603"/>
        <v>0</v>
      </c>
      <c r="P5523" s="11">
        <f t="shared" si="604"/>
        <v>0</v>
      </c>
      <c r="Q5523" s="11">
        <f t="shared" si="605"/>
        <v>0</v>
      </c>
      <c r="R5523" s="11">
        <f t="shared" si="606"/>
        <v>0</v>
      </c>
      <c r="S5523" s="11">
        <f t="shared" si="607"/>
        <v>1</v>
      </c>
      <c r="T5523" s="9">
        <f t="shared" si="608"/>
        <v>0</v>
      </c>
    </row>
    <row r="5524" spans="1:20" ht="15" customHeight="1" x14ac:dyDescent="0.75">
      <c r="A5524" s="10">
        <v>0</v>
      </c>
      <c r="B5524" s="11">
        <v>34100</v>
      </c>
      <c r="C5524" s="11">
        <v>241931</v>
      </c>
      <c r="D5524" s="11">
        <v>36486</v>
      </c>
      <c r="E5524" s="11">
        <v>1</v>
      </c>
      <c r="F5524" s="11">
        <v>0</v>
      </c>
      <c r="G5524" s="11">
        <v>2</v>
      </c>
      <c r="H5524" s="11">
        <v>196.00883159</v>
      </c>
      <c r="I5524" s="11">
        <v>3</v>
      </c>
      <c r="J5524" s="11">
        <v>50</v>
      </c>
      <c r="K5524" s="11">
        <v>42.458581787999996</v>
      </c>
      <c r="L5524" s="11" t="s">
        <v>20</v>
      </c>
      <c r="M5524" s="11" t="s">
        <v>17</v>
      </c>
      <c r="N5524" s="11">
        <f t="shared" si="602"/>
        <v>0</v>
      </c>
      <c r="O5524" s="11">
        <f t="shared" si="603"/>
        <v>1</v>
      </c>
      <c r="P5524" s="11">
        <f t="shared" si="604"/>
        <v>0</v>
      </c>
      <c r="Q5524" s="11">
        <f t="shared" si="605"/>
        <v>0</v>
      </c>
      <c r="R5524" s="11">
        <f t="shared" si="606"/>
        <v>0</v>
      </c>
      <c r="S5524" s="11">
        <f t="shared" si="607"/>
        <v>0</v>
      </c>
      <c r="T5524" s="9">
        <f t="shared" si="608"/>
        <v>0</v>
      </c>
    </row>
    <row r="5525" spans="1:20" ht="15" customHeight="1" x14ac:dyDescent="0.75">
      <c r="A5525" s="10">
        <v>0</v>
      </c>
      <c r="B5525" s="11">
        <v>34200</v>
      </c>
      <c r="C5525" s="11">
        <v>119575</v>
      </c>
      <c r="D5525" s="11">
        <v>175235</v>
      </c>
      <c r="E5525" s="11">
        <v>16</v>
      </c>
      <c r="F5525" s="11">
        <v>0</v>
      </c>
      <c r="G5525" s="11">
        <v>0</v>
      </c>
      <c r="H5525" s="11">
        <v>131.54243821</v>
      </c>
      <c r="I5525" s="11">
        <v>1</v>
      </c>
      <c r="J5525" s="11">
        <v>16</v>
      </c>
      <c r="K5525" s="11">
        <v>27.149898515</v>
      </c>
      <c r="L5525" s="11" t="s">
        <v>20</v>
      </c>
      <c r="M5525" s="11" t="s">
        <v>18</v>
      </c>
      <c r="N5525" s="11">
        <f t="shared" si="602"/>
        <v>0</v>
      </c>
      <c r="O5525" s="11">
        <f t="shared" si="603"/>
        <v>0</v>
      </c>
      <c r="P5525" s="11">
        <f t="shared" si="604"/>
        <v>0</v>
      </c>
      <c r="Q5525" s="11">
        <f t="shared" si="605"/>
        <v>0</v>
      </c>
      <c r="R5525" s="11">
        <f t="shared" si="606"/>
        <v>0</v>
      </c>
      <c r="S5525" s="11">
        <f t="shared" si="607"/>
        <v>1</v>
      </c>
      <c r="T5525" s="9">
        <f t="shared" si="608"/>
        <v>0</v>
      </c>
    </row>
    <row r="5526" spans="1:20" ht="15" customHeight="1" x14ac:dyDescent="0.75">
      <c r="A5526" s="10">
        <v>0</v>
      </c>
      <c r="B5526" s="11">
        <v>34300</v>
      </c>
      <c r="C5526" s="11">
        <v>89000</v>
      </c>
      <c r="D5526" s="11">
        <v>137000</v>
      </c>
      <c r="E5526" s="11">
        <v>12</v>
      </c>
      <c r="F5526" s="11">
        <v>0</v>
      </c>
      <c r="G5526" s="11">
        <v>0</v>
      </c>
      <c r="H5526" s="11">
        <v>63.933333333</v>
      </c>
      <c r="I5526" s="11">
        <v>1</v>
      </c>
      <c r="J5526" s="11">
        <v>36</v>
      </c>
      <c r="K5526" s="11"/>
      <c r="L5526" s="11" t="s">
        <v>20</v>
      </c>
      <c r="M5526" s="11" t="s">
        <v>14</v>
      </c>
      <c r="N5526" s="11">
        <f t="shared" si="602"/>
        <v>0</v>
      </c>
      <c r="O5526" s="11">
        <f t="shared" si="603"/>
        <v>0</v>
      </c>
      <c r="P5526" s="11">
        <f t="shared" si="604"/>
        <v>1</v>
      </c>
      <c r="Q5526" s="11">
        <f t="shared" si="605"/>
        <v>0</v>
      </c>
      <c r="R5526" s="11">
        <f t="shared" si="606"/>
        <v>0</v>
      </c>
      <c r="S5526" s="11">
        <f t="shared" si="607"/>
        <v>0</v>
      </c>
      <c r="T5526" s="9">
        <f t="shared" si="608"/>
        <v>0</v>
      </c>
    </row>
    <row r="5527" spans="1:20" ht="15" customHeight="1" x14ac:dyDescent="0.75">
      <c r="A5527" s="10">
        <v>0</v>
      </c>
      <c r="B5527" s="11">
        <v>34300</v>
      </c>
      <c r="C5527" s="11">
        <v>146171</v>
      </c>
      <c r="D5527" s="11">
        <v>196270</v>
      </c>
      <c r="E5527" s="11">
        <v>19</v>
      </c>
      <c r="F5527" s="11">
        <v>0</v>
      </c>
      <c r="G5527" s="11">
        <v>0</v>
      </c>
      <c r="H5527" s="11">
        <v>195.55580104000001</v>
      </c>
      <c r="I5527" s="11">
        <v>1</v>
      </c>
      <c r="J5527" s="11">
        <v>21</v>
      </c>
      <c r="K5527" s="11">
        <v>37.949593407000002</v>
      </c>
      <c r="L5527" s="11" t="s">
        <v>20</v>
      </c>
      <c r="M5527" s="11" t="s">
        <v>18</v>
      </c>
      <c r="N5527" s="11">
        <f t="shared" si="602"/>
        <v>0</v>
      </c>
      <c r="O5527" s="11">
        <f t="shared" si="603"/>
        <v>0</v>
      </c>
      <c r="P5527" s="11">
        <f t="shared" si="604"/>
        <v>0</v>
      </c>
      <c r="Q5527" s="11">
        <f t="shared" si="605"/>
        <v>0</v>
      </c>
      <c r="R5527" s="11">
        <f t="shared" si="606"/>
        <v>0</v>
      </c>
      <c r="S5527" s="11">
        <f t="shared" si="607"/>
        <v>1</v>
      </c>
      <c r="T5527" s="9">
        <f t="shared" si="608"/>
        <v>0</v>
      </c>
    </row>
    <row r="5528" spans="1:20" ht="15" customHeight="1" x14ac:dyDescent="0.75">
      <c r="A5528" s="10">
        <v>0</v>
      </c>
      <c r="B5528" s="11">
        <v>34300</v>
      </c>
      <c r="C5528" s="11">
        <v>118911</v>
      </c>
      <c r="D5528" s="11">
        <v>168901</v>
      </c>
      <c r="E5528" s="11">
        <v>16</v>
      </c>
      <c r="F5528" s="11">
        <v>0</v>
      </c>
      <c r="G5528" s="11">
        <v>0</v>
      </c>
      <c r="H5528" s="11">
        <v>134.73402354000001</v>
      </c>
      <c r="I5528" s="11">
        <v>0</v>
      </c>
      <c r="J5528" s="11">
        <v>17</v>
      </c>
      <c r="K5528" s="11">
        <v>28.817515454999999</v>
      </c>
      <c r="L5528" s="11" t="s">
        <v>20</v>
      </c>
      <c r="M5528" s="11" t="s">
        <v>18</v>
      </c>
      <c r="N5528" s="11">
        <f t="shared" si="602"/>
        <v>0</v>
      </c>
      <c r="O5528" s="11">
        <f t="shared" si="603"/>
        <v>0</v>
      </c>
      <c r="P5528" s="11">
        <f t="shared" si="604"/>
        <v>0</v>
      </c>
      <c r="Q5528" s="11">
        <f t="shared" si="605"/>
        <v>0</v>
      </c>
      <c r="R5528" s="11">
        <f t="shared" si="606"/>
        <v>0</v>
      </c>
      <c r="S5528" s="11">
        <f t="shared" si="607"/>
        <v>1</v>
      </c>
      <c r="T5528" s="9">
        <f t="shared" si="608"/>
        <v>0</v>
      </c>
    </row>
    <row r="5529" spans="1:20" ht="15" customHeight="1" x14ac:dyDescent="0.75">
      <c r="A5529" s="10">
        <v>0</v>
      </c>
      <c r="B5529" s="11">
        <v>34400</v>
      </c>
      <c r="C5529" s="11">
        <v>97971</v>
      </c>
      <c r="D5529" s="11">
        <v>145124</v>
      </c>
      <c r="E5529" s="11">
        <v>13</v>
      </c>
      <c r="F5529" s="11">
        <v>0</v>
      </c>
      <c r="G5529" s="11">
        <v>0</v>
      </c>
      <c r="H5529" s="11">
        <v>67.832041665000006</v>
      </c>
      <c r="I5529" s="11">
        <v>1</v>
      </c>
      <c r="J5529" s="11">
        <v>36</v>
      </c>
      <c r="K5529" s="11">
        <v>40.402705842000003</v>
      </c>
      <c r="L5529" s="11" t="s">
        <v>20</v>
      </c>
      <c r="M5529" s="11" t="s">
        <v>14</v>
      </c>
      <c r="N5529" s="11">
        <f t="shared" si="602"/>
        <v>0</v>
      </c>
      <c r="O5529" s="11">
        <f t="shared" si="603"/>
        <v>0</v>
      </c>
      <c r="P5529" s="11">
        <f t="shared" si="604"/>
        <v>1</v>
      </c>
      <c r="Q5529" s="11">
        <f t="shared" si="605"/>
        <v>0</v>
      </c>
      <c r="R5529" s="11">
        <f t="shared" si="606"/>
        <v>0</v>
      </c>
      <c r="S5529" s="11">
        <f t="shared" si="607"/>
        <v>0</v>
      </c>
      <c r="T5529" s="9">
        <f t="shared" si="608"/>
        <v>0</v>
      </c>
    </row>
    <row r="5530" spans="1:20" ht="15" customHeight="1" x14ac:dyDescent="0.75">
      <c r="A5530" s="10">
        <v>1</v>
      </c>
      <c r="B5530" s="11">
        <v>34400</v>
      </c>
      <c r="C5530" s="11">
        <v>155536</v>
      </c>
      <c r="D5530" s="11">
        <v>169503</v>
      </c>
      <c r="E5530" s="11">
        <v>10</v>
      </c>
      <c r="F5530" s="11">
        <v>0</v>
      </c>
      <c r="G5530" s="11">
        <v>0</v>
      </c>
      <c r="H5530" s="11">
        <v>107.70992270000001</v>
      </c>
      <c r="I5530" s="11">
        <v>4</v>
      </c>
      <c r="J5530" s="11">
        <v>32</v>
      </c>
      <c r="K5530" s="11">
        <v>58.826929601000003</v>
      </c>
      <c r="L5530" s="11" t="s">
        <v>20</v>
      </c>
      <c r="M5530" s="11" t="s">
        <v>15</v>
      </c>
      <c r="N5530" s="11">
        <f t="shared" si="602"/>
        <v>0</v>
      </c>
      <c r="O5530" s="11">
        <f t="shared" si="603"/>
        <v>0</v>
      </c>
      <c r="P5530" s="11">
        <f t="shared" si="604"/>
        <v>0</v>
      </c>
      <c r="Q5530" s="11">
        <f t="shared" si="605"/>
        <v>1</v>
      </c>
      <c r="R5530" s="11">
        <f t="shared" si="606"/>
        <v>0</v>
      </c>
      <c r="S5530" s="11">
        <f t="shared" si="607"/>
        <v>0</v>
      </c>
      <c r="T5530" s="9">
        <f t="shared" si="608"/>
        <v>0</v>
      </c>
    </row>
    <row r="5531" spans="1:20" ht="15" customHeight="1" x14ac:dyDescent="0.75">
      <c r="A5531" s="10">
        <v>0</v>
      </c>
      <c r="B5531" s="11">
        <v>34500</v>
      </c>
      <c r="C5531" s="11">
        <v>109000</v>
      </c>
      <c r="D5531" s="11">
        <v>159500</v>
      </c>
      <c r="E5531" s="11"/>
      <c r="F5531" s="11">
        <v>0</v>
      </c>
      <c r="G5531" s="11">
        <v>0</v>
      </c>
      <c r="H5531" s="11">
        <v>250.63333333</v>
      </c>
      <c r="I5531" s="11">
        <v>3</v>
      </c>
      <c r="J5531" s="11">
        <v>14</v>
      </c>
      <c r="K5531" s="11"/>
      <c r="L5531" s="11" t="s">
        <v>20</v>
      </c>
      <c r="M5531" s="11" t="s">
        <v>14</v>
      </c>
      <c r="N5531" s="11">
        <f t="shared" si="602"/>
        <v>0</v>
      </c>
      <c r="O5531" s="11">
        <f t="shared" si="603"/>
        <v>0</v>
      </c>
      <c r="P5531" s="11">
        <f t="shared" si="604"/>
        <v>1</v>
      </c>
      <c r="Q5531" s="11">
        <f t="shared" si="605"/>
        <v>0</v>
      </c>
      <c r="R5531" s="11">
        <f t="shared" si="606"/>
        <v>0</v>
      </c>
      <c r="S5531" s="11">
        <f t="shared" si="607"/>
        <v>0</v>
      </c>
      <c r="T5531" s="9">
        <f t="shared" si="608"/>
        <v>0</v>
      </c>
    </row>
    <row r="5532" spans="1:20" ht="15" customHeight="1" x14ac:dyDescent="0.75">
      <c r="A5532" s="10">
        <v>1</v>
      </c>
      <c r="B5532" s="11">
        <v>34600</v>
      </c>
      <c r="C5532" s="11">
        <v>169960</v>
      </c>
      <c r="D5532" s="11">
        <v>224716</v>
      </c>
      <c r="E5532" s="11">
        <v>2</v>
      </c>
      <c r="F5532" s="11">
        <v>0</v>
      </c>
      <c r="G5532" s="11">
        <v>0</v>
      </c>
      <c r="H5532" s="11">
        <v>182.06846111999999</v>
      </c>
      <c r="I5532" s="11">
        <v>2</v>
      </c>
      <c r="J5532" s="11">
        <v>21</v>
      </c>
      <c r="K5532" s="11">
        <v>32.710204855999997</v>
      </c>
      <c r="L5532" s="11" t="s">
        <v>20</v>
      </c>
      <c r="M5532" s="11" t="s">
        <v>17</v>
      </c>
      <c r="N5532" s="11">
        <f t="shared" si="602"/>
        <v>0</v>
      </c>
      <c r="O5532" s="11">
        <f t="shared" si="603"/>
        <v>1</v>
      </c>
      <c r="P5532" s="11">
        <f t="shared" si="604"/>
        <v>0</v>
      </c>
      <c r="Q5532" s="11">
        <f t="shared" si="605"/>
        <v>0</v>
      </c>
      <c r="R5532" s="11">
        <f t="shared" si="606"/>
        <v>0</v>
      </c>
      <c r="S5532" s="11">
        <f t="shared" si="607"/>
        <v>0</v>
      </c>
      <c r="T5532" s="9">
        <f t="shared" si="608"/>
        <v>0</v>
      </c>
    </row>
    <row r="5533" spans="1:20" ht="15" customHeight="1" x14ac:dyDescent="0.75">
      <c r="A5533" s="10">
        <v>0</v>
      </c>
      <c r="B5533" s="11">
        <v>34600</v>
      </c>
      <c r="C5533" s="11">
        <v>27851</v>
      </c>
      <c r="D5533" s="11">
        <v>42623</v>
      </c>
      <c r="E5533" s="11">
        <v>6</v>
      </c>
      <c r="F5533" s="11">
        <v>0</v>
      </c>
      <c r="G5533" s="11">
        <v>0</v>
      </c>
      <c r="H5533" s="11">
        <v>45.927166167000003</v>
      </c>
      <c r="I5533" s="11">
        <v>0</v>
      </c>
      <c r="J5533" s="11">
        <v>7</v>
      </c>
      <c r="K5533" s="11">
        <v>35.131092705999997</v>
      </c>
      <c r="L5533" s="11" t="s">
        <v>20</v>
      </c>
      <c r="M5533" s="11" t="s">
        <v>17</v>
      </c>
      <c r="N5533" s="11">
        <f t="shared" si="602"/>
        <v>0</v>
      </c>
      <c r="O5533" s="11">
        <f t="shared" si="603"/>
        <v>1</v>
      </c>
      <c r="P5533" s="11">
        <f t="shared" si="604"/>
        <v>0</v>
      </c>
      <c r="Q5533" s="11">
        <f t="shared" si="605"/>
        <v>0</v>
      </c>
      <c r="R5533" s="11">
        <f t="shared" si="606"/>
        <v>0</v>
      </c>
      <c r="S5533" s="11">
        <f t="shared" si="607"/>
        <v>0</v>
      </c>
      <c r="T5533" s="9">
        <f t="shared" si="608"/>
        <v>0</v>
      </c>
    </row>
    <row r="5534" spans="1:20" ht="15" customHeight="1" x14ac:dyDescent="0.75">
      <c r="A5534" s="10">
        <v>0</v>
      </c>
      <c r="B5534" s="11">
        <v>34600</v>
      </c>
      <c r="C5534" s="11">
        <v>143542</v>
      </c>
      <c r="D5534" s="11">
        <v>195327</v>
      </c>
      <c r="E5534" s="11">
        <v>23</v>
      </c>
      <c r="F5534" s="11">
        <v>0</v>
      </c>
      <c r="G5534" s="11">
        <v>0</v>
      </c>
      <c r="H5534" s="11">
        <v>174.63534866000001</v>
      </c>
      <c r="I5534" s="11">
        <v>1</v>
      </c>
      <c r="J5534" s="11">
        <v>22</v>
      </c>
      <c r="K5534" s="11">
        <v>37.447384006</v>
      </c>
      <c r="L5534" s="11" t="s">
        <v>20</v>
      </c>
      <c r="M5534" s="11" t="s">
        <v>18</v>
      </c>
      <c r="N5534" s="11">
        <f t="shared" si="602"/>
        <v>0</v>
      </c>
      <c r="O5534" s="11">
        <f t="shared" si="603"/>
        <v>0</v>
      </c>
      <c r="P5534" s="11">
        <f t="shared" si="604"/>
        <v>0</v>
      </c>
      <c r="Q5534" s="11">
        <f t="shared" si="605"/>
        <v>0</v>
      </c>
      <c r="R5534" s="11">
        <f t="shared" si="606"/>
        <v>0</v>
      </c>
      <c r="S5534" s="11">
        <f t="shared" si="607"/>
        <v>1</v>
      </c>
      <c r="T5534" s="9">
        <f t="shared" si="608"/>
        <v>0</v>
      </c>
    </row>
    <row r="5535" spans="1:20" ht="15" customHeight="1" x14ac:dyDescent="0.75">
      <c r="A5535" s="10">
        <v>0</v>
      </c>
      <c r="B5535" s="11">
        <v>34700</v>
      </c>
      <c r="C5535" s="11">
        <v>81688</v>
      </c>
      <c r="D5535" s="11">
        <v>131993</v>
      </c>
      <c r="E5535" s="11">
        <v>27</v>
      </c>
      <c r="F5535" s="11">
        <v>0</v>
      </c>
      <c r="G5535" s="11">
        <v>0</v>
      </c>
      <c r="H5535" s="11">
        <v>327.49235980999998</v>
      </c>
      <c r="I5535" s="11">
        <v>0</v>
      </c>
      <c r="J5535" s="11">
        <v>19</v>
      </c>
      <c r="K5535" s="11">
        <v>41.212640823000001</v>
      </c>
      <c r="L5535" s="11" t="s">
        <v>20</v>
      </c>
      <c r="M5535" s="11" t="s">
        <v>17</v>
      </c>
      <c r="N5535" s="11">
        <f t="shared" si="602"/>
        <v>0</v>
      </c>
      <c r="O5535" s="11">
        <f t="shared" si="603"/>
        <v>1</v>
      </c>
      <c r="P5535" s="11">
        <f t="shared" si="604"/>
        <v>0</v>
      </c>
      <c r="Q5535" s="11">
        <f t="shared" si="605"/>
        <v>0</v>
      </c>
      <c r="R5535" s="11">
        <f t="shared" si="606"/>
        <v>0</v>
      </c>
      <c r="S5535" s="11">
        <f t="shared" si="607"/>
        <v>0</v>
      </c>
      <c r="T5535" s="9">
        <f t="shared" si="608"/>
        <v>0</v>
      </c>
    </row>
    <row r="5536" spans="1:20" ht="15" customHeight="1" x14ac:dyDescent="0.75">
      <c r="A5536" s="10">
        <v>0</v>
      </c>
      <c r="B5536" s="11">
        <v>34800</v>
      </c>
      <c r="C5536" s="11">
        <v>115191</v>
      </c>
      <c r="D5536" s="11">
        <v>165667</v>
      </c>
      <c r="E5536" s="11"/>
      <c r="F5536" s="11">
        <v>0</v>
      </c>
      <c r="G5536" s="11">
        <v>0</v>
      </c>
      <c r="H5536" s="11">
        <v>244.09766995999999</v>
      </c>
      <c r="I5536" s="11">
        <v>4</v>
      </c>
      <c r="J5536" s="11">
        <v>14</v>
      </c>
      <c r="K5536" s="11">
        <v>36.131175775999999</v>
      </c>
      <c r="L5536" s="11" t="s">
        <v>20</v>
      </c>
      <c r="M5536" s="11" t="s">
        <v>14</v>
      </c>
      <c r="N5536" s="11">
        <f t="shared" si="602"/>
        <v>0</v>
      </c>
      <c r="O5536" s="11">
        <f t="shared" si="603"/>
        <v>0</v>
      </c>
      <c r="P5536" s="11">
        <f t="shared" si="604"/>
        <v>1</v>
      </c>
      <c r="Q5536" s="11">
        <f t="shared" si="605"/>
        <v>0</v>
      </c>
      <c r="R5536" s="11">
        <f t="shared" si="606"/>
        <v>0</v>
      </c>
      <c r="S5536" s="11">
        <f t="shared" si="607"/>
        <v>0</v>
      </c>
      <c r="T5536" s="9">
        <f t="shared" si="608"/>
        <v>0</v>
      </c>
    </row>
    <row r="5537" spans="1:20" ht="15" customHeight="1" x14ac:dyDescent="0.75">
      <c r="A5537" s="10">
        <v>1</v>
      </c>
      <c r="B5537" s="11">
        <v>34800</v>
      </c>
      <c r="C5537" s="11">
        <v>121399</v>
      </c>
      <c r="D5537" s="11">
        <v>164000</v>
      </c>
      <c r="E5537" s="11">
        <v>11</v>
      </c>
      <c r="F5537" s="11">
        <v>0</v>
      </c>
      <c r="G5537" s="11">
        <v>1</v>
      </c>
      <c r="H5537" s="11">
        <v>208</v>
      </c>
      <c r="I5537" s="11">
        <v>2</v>
      </c>
      <c r="J5537" s="11">
        <v>34</v>
      </c>
      <c r="K5537" s="11"/>
      <c r="L5537" s="11" t="s">
        <v>20</v>
      </c>
      <c r="M5537" s="11" t="s">
        <v>15</v>
      </c>
      <c r="N5537" s="11">
        <f t="shared" si="602"/>
        <v>0</v>
      </c>
      <c r="O5537" s="11">
        <f t="shared" si="603"/>
        <v>0</v>
      </c>
      <c r="P5537" s="11">
        <f t="shared" si="604"/>
        <v>0</v>
      </c>
      <c r="Q5537" s="11">
        <f t="shared" si="605"/>
        <v>1</v>
      </c>
      <c r="R5537" s="11">
        <f t="shared" si="606"/>
        <v>0</v>
      </c>
      <c r="S5537" s="11">
        <f t="shared" si="607"/>
        <v>0</v>
      </c>
      <c r="T5537" s="9">
        <f t="shared" si="608"/>
        <v>0</v>
      </c>
    </row>
    <row r="5538" spans="1:20" ht="15" customHeight="1" x14ac:dyDescent="0.75">
      <c r="A5538" s="10">
        <v>0</v>
      </c>
      <c r="B5538" s="11">
        <v>34800</v>
      </c>
      <c r="C5538" s="11">
        <v>138680</v>
      </c>
      <c r="D5538" s="11">
        <v>190729</v>
      </c>
      <c r="E5538" s="11">
        <v>21</v>
      </c>
      <c r="F5538" s="11">
        <v>0</v>
      </c>
      <c r="G5538" s="11">
        <v>0</v>
      </c>
      <c r="H5538" s="11">
        <v>198.12333421</v>
      </c>
      <c r="I5538" s="11">
        <v>0</v>
      </c>
      <c r="J5538" s="11">
        <v>21</v>
      </c>
      <c r="K5538" s="11">
        <v>35.577239251999998</v>
      </c>
      <c r="L5538" s="11" t="s">
        <v>20</v>
      </c>
      <c r="M5538" s="11" t="s">
        <v>18</v>
      </c>
      <c r="N5538" s="11">
        <f t="shared" si="602"/>
        <v>0</v>
      </c>
      <c r="O5538" s="11">
        <f t="shared" si="603"/>
        <v>0</v>
      </c>
      <c r="P5538" s="11">
        <f t="shared" si="604"/>
        <v>0</v>
      </c>
      <c r="Q5538" s="11">
        <f t="shared" si="605"/>
        <v>0</v>
      </c>
      <c r="R5538" s="11">
        <f t="shared" si="606"/>
        <v>0</v>
      </c>
      <c r="S5538" s="11">
        <f t="shared" si="607"/>
        <v>1</v>
      </c>
      <c r="T5538" s="9">
        <f t="shared" si="608"/>
        <v>0</v>
      </c>
    </row>
    <row r="5539" spans="1:20" ht="15" customHeight="1" x14ac:dyDescent="0.75">
      <c r="A5539" s="10">
        <v>0</v>
      </c>
      <c r="B5539" s="11">
        <v>34800</v>
      </c>
      <c r="C5539" s="11">
        <v>139519</v>
      </c>
      <c r="D5539" s="11">
        <v>195663</v>
      </c>
      <c r="E5539" s="11">
        <v>22</v>
      </c>
      <c r="F5539" s="11">
        <v>0</v>
      </c>
      <c r="G5539" s="11">
        <v>0</v>
      </c>
      <c r="H5539" s="11">
        <v>182.66477215</v>
      </c>
      <c r="I5539" s="11">
        <v>0</v>
      </c>
      <c r="J5539" s="11">
        <v>22</v>
      </c>
      <c r="K5539" s="11">
        <v>36.955917364000001</v>
      </c>
      <c r="L5539" s="11" t="s">
        <v>20</v>
      </c>
      <c r="M5539" s="11" t="s">
        <v>18</v>
      </c>
      <c r="N5539" s="11">
        <f t="shared" si="602"/>
        <v>0</v>
      </c>
      <c r="O5539" s="11">
        <f t="shared" si="603"/>
        <v>0</v>
      </c>
      <c r="P5539" s="11">
        <f t="shared" si="604"/>
        <v>0</v>
      </c>
      <c r="Q5539" s="11">
        <f t="shared" si="605"/>
        <v>0</v>
      </c>
      <c r="R5539" s="11">
        <f t="shared" si="606"/>
        <v>0</v>
      </c>
      <c r="S5539" s="11">
        <f t="shared" si="607"/>
        <v>1</v>
      </c>
      <c r="T5539" s="9">
        <f t="shared" si="608"/>
        <v>0</v>
      </c>
    </row>
    <row r="5540" spans="1:20" ht="15" customHeight="1" x14ac:dyDescent="0.75">
      <c r="A5540" s="10">
        <v>0</v>
      </c>
      <c r="B5540" s="11">
        <v>34900</v>
      </c>
      <c r="C5540" s="11">
        <v>121550</v>
      </c>
      <c r="D5540" s="11">
        <v>174507</v>
      </c>
      <c r="E5540" s="11">
        <v>17</v>
      </c>
      <c r="F5540" s="11">
        <v>0</v>
      </c>
      <c r="G5540" s="11">
        <v>0</v>
      </c>
      <c r="H5540" s="11">
        <v>110.94310953</v>
      </c>
      <c r="I5540" s="11">
        <v>1</v>
      </c>
      <c r="J5540" s="11">
        <v>17</v>
      </c>
      <c r="K5540" s="11">
        <v>30.699303018999998</v>
      </c>
      <c r="L5540" s="11" t="s">
        <v>20</v>
      </c>
      <c r="M5540" s="11" t="s">
        <v>18</v>
      </c>
      <c r="N5540" s="11">
        <f t="shared" si="602"/>
        <v>0</v>
      </c>
      <c r="O5540" s="11">
        <f t="shared" si="603"/>
        <v>0</v>
      </c>
      <c r="P5540" s="11">
        <f t="shared" si="604"/>
        <v>0</v>
      </c>
      <c r="Q5540" s="11">
        <f t="shared" si="605"/>
        <v>0</v>
      </c>
      <c r="R5540" s="11">
        <f t="shared" si="606"/>
        <v>0</v>
      </c>
      <c r="S5540" s="11">
        <f t="shared" si="607"/>
        <v>1</v>
      </c>
      <c r="T5540" s="9">
        <f t="shared" si="608"/>
        <v>0</v>
      </c>
    </row>
    <row r="5541" spans="1:20" ht="15" customHeight="1" x14ac:dyDescent="0.75">
      <c r="A5541" s="10">
        <v>0</v>
      </c>
      <c r="B5541" s="11">
        <v>34900</v>
      </c>
      <c r="C5541" s="11">
        <v>236340</v>
      </c>
      <c r="D5541" s="11">
        <v>37598</v>
      </c>
      <c r="E5541" s="11">
        <v>2</v>
      </c>
      <c r="F5541" s="11">
        <v>0</v>
      </c>
      <c r="G5541" s="11">
        <v>1</v>
      </c>
      <c r="H5541" s="11">
        <v>220.60253506000001</v>
      </c>
      <c r="I5541" s="11">
        <v>4</v>
      </c>
      <c r="J5541" s="11">
        <v>50</v>
      </c>
      <c r="K5541" s="11">
        <v>41.857415928000002</v>
      </c>
      <c r="L5541" s="11" t="s">
        <v>20</v>
      </c>
      <c r="M5541" s="11" t="s">
        <v>17</v>
      </c>
      <c r="N5541" s="11">
        <f t="shared" si="602"/>
        <v>0</v>
      </c>
      <c r="O5541" s="11">
        <f t="shared" si="603"/>
        <v>1</v>
      </c>
      <c r="P5541" s="11">
        <f t="shared" si="604"/>
        <v>0</v>
      </c>
      <c r="Q5541" s="11">
        <f t="shared" si="605"/>
        <v>0</v>
      </c>
      <c r="R5541" s="11">
        <f t="shared" si="606"/>
        <v>0</v>
      </c>
      <c r="S5541" s="11">
        <f t="shared" si="607"/>
        <v>0</v>
      </c>
      <c r="T5541" s="9">
        <f t="shared" si="608"/>
        <v>0</v>
      </c>
    </row>
    <row r="5542" spans="1:20" ht="15" customHeight="1" x14ac:dyDescent="0.75">
      <c r="A5542" s="10">
        <v>0</v>
      </c>
      <c r="B5542" s="11">
        <v>35000</v>
      </c>
      <c r="C5542" s="11">
        <v>240994</v>
      </c>
      <c r="D5542" s="11">
        <v>39401</v>
      </c>
      <c r="E5542" s="11">
        <v>3</v>
      </c>
      <c r="F5542" s="11">
        <v>0</v>
      </c>
      <c r="G5542" s="11">
        <v>1</v>
      </c>
      <c r="H5542" s="11">
        <v>210.50181735999999</v>
      </c>
      <c r="I5542" s="11">
        <v>3</v>
      </c>
      <c r="J5542" s="11">
        <v>50</v>
      </c>
      <c r="K5542" s="11">
        <v>42.967511635000001</v>
      </c>
      <c r="L5542" s="11" t="s">
        <v>20</v>
      </c>
      <c r="M5542" s="11" t="s">
        <v>17</v>
      </c>
      <c r="N5542" s="11">
        <f t="shared" si="602"/>
        <v>0</v>
      </c>
      <c r="O5542" s="11">
        <f t="shared" si="603"/>
        <v>1</v>
      </c>
      <c r="P5542" s="11">
        <f t="shared" si="604"/>
        <v>0</v>
      </c>
      <c r="Q5542" s="11">
        <f t="shared" si="605"/>
        <v>0</v>
      </c>
      <c r="R5542" s="11">
        <f t="shared" si="606"/>
        <v>0</v>
      </c>
      <c r="S5542" s="11">
        <f t="shared" si="607"/>
        <v>0</v>
      </c>
      <c r="T5542" s="9">
        <f t="shared" si="608"/>
        <v>0</v>
      </c>
    </row>
    <row r="5543" spans="1:20" ht="15" customHeight="1" x14ac:dyDescent="0.75">
      <c r="A5543" s="10">
        <v>0</v>
      </c>
      <c r="B5543" s="11">
        <v>35000</v>
      </c>
      <c r="C5543" s="11">
        <v>239058</v>
      </c>
      <c r="D5543" s="11">
        <v>40848</v>
      </c>
      <c r="E5543" s="11">
        <v>4</v>
      </c>
      <c r="F5543" s="11">
        <v>0</v>
      </c>
      <c r="G5543" s="11">
        <v>1</v>
      </c>
      <c r="H5543" s="11">
        <v>212.01540582999999</v>
      </c>
      <c r="I5543" s="11">
        <v>3</v>
      </c>
      <c r="J5543" s="11">
        <v>49</v>
      </c>
      <c r="K5543" s="11">
        <v>40.131815447000001</v>
      </c>
      <c r="L5543" s="11" t="s">
        <v>20</v>
      </c>
      <c r="M5543" s="11" t="s">
        <v>17</v>
      </c>
      <c r="N5543" s="11">
        <f t="shared" si="602"/>
        <v>0</v>
      </c>
      <c r="O5543" s="11">
        <f t="shared" si="603"/>
        <v>1</v>
      </c>
      <c r="P5543" s="11">
        <f t="shared" si="604"/>
        <v>0</v>
      </c>
      <c r="Q5543" s="11">
        <f t="shared" si="605"/>
        <v>0</v>
      </c>
      <c r="R5543" s="11">
        <f t="shared" si="606"/>
        <v>0</v>
      </c>
      <c r="S5543" s="11">
        <f t="shared" si="607"/>
        <v>0</v>
      </c>
      <c r="T5543" s="9">
        <f t="shared" si="608"/>
        <v>0</v>
      </c>
    </row>
    <row r="5544" spans="1:20" ht="15" customHeight="1" x14ac:dyDescent="0.75">
      <c r="A5544" s="10">
        <v>1</v>
      </c>
      <c r="B5544" s="11">
        <v>35000</v>
      </c>
      <c r="C5544" s="11">
        <v>227000</v>
      </c>
      <c r="D5544" s="11">
        <v>316000</v>
      </c>
      <c r="E5544" s="11">
        <v>3</v>
      </c>
      <c r="F5544" s="11">
        <v>0</v>
      </c>
      <c r="G5544" s="11">
        <v>0</v>
      </c>
      <c r="H5544" s="11">
        <v>160.26666667000001</v>
      </c>
      <c r="I5544" s="11">
        <v>1</v>
      </c>
      <c r="J5544" s="11">
        <v>25</v>
      </c>
      <c r="K5544" s="11"/>
      <c r="L5544" s="11" t="s">
        <v>13</v>
      </c>
      <c r="M5544" s="11" t="s">
        <v>18</v>
      </c>
      <c r="N5544" s="11">
        <f t="shared" si="602"/>
        <v>1</v>
      </c>
      <c r="O5544" s="11">
        <f t="shared" si="603"/>
        <v>0</v>
      </c>
      <c r="P5544" s="11">
        <f t="shared" si="604"/>
        <v>0</v>
      </c>
      <c r="Q5544" s="11">
        <f t="shared" si="605"/>
        <v>0</v>
      </c>
      <c r="R5544" s="11">
        <f t="shared" si="606"/>
        <v>0</v>
      </c>
      <c r="S5544" s="11">
        <f t="shared" si="607"/>
        <v>1</v>
      </c>
      <c r="T5544" s="9">
        <f t="shared" si="608"/>
        <v>160.26666667000001</v>
      </c>
    </row>
    <row r="5545" spans="1:20" ht="15" customHeight="1" x14ac:dyDescent="0.75">
      <c r="A5545" s="10">
        <v>0</v>
      </c>
      <c r="B5545" s="11">
        <v>35000</v>
      </c>
      <c r="C5545" s="11">
        <v>31000</v>
      </c>
      <c r="D5545" s="11">
        <v>50000</v>
      </c>
      <c r="E5545" s="11"/>
      <c r="F5545" s="11">
        <v>0</v>
      </c>
      <c r="G5545" s="11">
        <v>0</v>
      </c>
      <c r="H5545" s="11"/>
      <c r="I5545" s="11">
        <v>7</v>
      </c>
      <c r="J5545" s="11">
        <v>0</v>
      </c>
      <c r="K5545" s="11"/>
      <c r="L5545" s="11" t="s">
        <v>20</v>
      </c>
      <c r="M5545" s="11" t="s">
        <v>14</v>
      </c>
      <c r="N5545" s="11">
        <f t="shared" si="602"/>
        <v>0</v>
      </c>
      <c r="O5545" s="11">
        <f t="shared" si="603"/>
        <v>0</v>
      </c>
      <c r="P5545" s="11">
        <f t="shared" si="604"/>
        <v>1</v>
      </c>
      <c r="Q5545" s="11">
        <f t="shared" si="605"/>
        <v>0</v>
      </c>
      <c r="R5545" s="11">
        <f t="shared" si="606"/>
        <v>0</v>
      </c>
      <c r="S5545" s="11">
        <f t="shared" si="607"/>
        <v>0</v>
      </c>
      <c r="T5545" s="9">
        <f t="shared" si="608"/>
        <v>0</v>
      </c>
    </row>
    <row r="5546" spans="1:20" ht="15" customHeight="1" x14ac:dyDescent="0.75">
      <c r="A5546" s="10">
        <v>0</v>
      </c>
      <c r="B5546" s="11">
        <v>35000</v>
      </c>
      <c r="C5546" s="11">
        <v>197906</v>
      </c>
      <c r="D5546" s="11">
        <v>265000</v>
      </c>
      <c r="E5546" s="11">
        <v>4</v>
      </c>
      <c r="F5546" s="11">
        <v>0</v>
      </c>
      <c r="G5546" s="11">
        <v>0</v>
      </c>
      <c r="H5546" s="11">
        <v>246.56666666999999</v>
      </c>
      <c r="I5546" s="11">
        <v>0</v>
      </c>
      <c r="J5546" s="11">
        <v>32</v>
      </c>
      <c r="K5546" s="11"/>
      <c r="L5546" s="11" t="s">
        <v>20</v>
      </c>
      <c r="M5546" s="11" t="s">
        <v>18</v>
      </c>
      <c r="N5546" s="11">
        <f t="shared" si="602"/>
        <v>0</v>
      </c>
      <c r="O5546" s="11">
        <f t="shared" si="603"/>
        <v>0</v>
      </c>
      <c r="P5546" s="11">
        <f t="shared" si="604"/>
        <v>0</v>
      </c>
      <c r="Q5546" s="11">
        <f t="shared" si="605"/>
        <v>0</v>
      </c>
      <c r="R5546" s="11">
        <f t="shared" si="606"/>
        <v>0</v>
      </c>
      <c r="S5546" s="11">
        <f t="shared" si="607"/>
        <v>1</v>
      </c>
      <c r="T5546" s="9">
        <f t="shared" si="608"/>
        <v>0</v>
      </c>
    </row>
    <row r="5547" spans="1:20" ht="15" customHeight="1" x14ac:dyDescent="0.75">
      <c r="A5547" s="10">
        <v>1</v>
      </c>
      <c r="B5547" s="11">
        <v>35000</v>
      </c>
      <c r="C5547" s="11">
        <v>391000</v>
      </c>
      <c r="D5547" s="11">
        <v>505000</v>
      </c>
      <c r="E5547" s="11">
        <v>4.5</v>
      </c>
      <c r="F5547" s="11">
        <v>0</v>
      </c>
      <c r="G5547" s="11">
        <v>0</v>
      </c>
      <c r="H5547" s="11">
        <v>192.76666667000001</v>
      </c>
      <c r="I5547" s="11">
        <v>0</v>
      </c>
      <c r="J5547" s="11">
        <v>22</v>
      </c>
      <c r="K5547" s="11"/>
      <c r="L5547" s="11" t="s">
        <v>20</v>
      </c>
      <c r="M5547" s="11" t="s">
        <v>18</v>
      </c>
      <c r="N5547" s="11">
        <f t="shared" si="602"/>
        <v>0</v>
      </c>
      <c r="O5547" s="11">
        <f t="shared" si="603"/>
        <v>0</v>
      </c>
      <c r="P5547" s="11">
        <f t="shared" si="604"/>
        <v>0</v>
      </c>
      <c r="Q5547" s="11">
        <f t="shared" si="605"/>
        <v>0</v>
      </c>
      <c r="R5547" s="11">
        <f t="shared" si="606"/>
        <v>0</v>
      </c>
      <c r="S5547" s="11">
        <f t="shared" si="607"/>
        <v>1</v>
      </c>
      <c r="T5547" s="9">
        <f t="shared" si="608"/>
        <v>0</v>
      </c>
    </row>
    <row r="5548" spans="1:20" ht="15" customHeight="1" x14ac:dyDescent="0.75">
      <c r="A5548" s="10">
        <v>0</v>
      </c>
      <c r="B5548" s="11">
        <v>35100</v>
      </c>
      <c r="C5548" s="11">
        <v>33844</v>
      </c>
      <c r="D5548" s="11">
        <v>55100</v>
      </c>
      <c r="E5548" s="11"/>
      <c r="F5548" s="11">
        <v>0</v>
      </c>
      <c r="G5548" s="11">
        <v>0</v>
      </c>
      <c r="H5548" s="11"/>
      <c r="I5548" s="11">
        <v>6</v>
      </c>
      <c r="J5548" s="11">
        <v>0</v>
      </c>
      <c r="K5548" s="11">
        <v>34.703023780000002</v>
      </c>
      <c r="L5548" s="11" t="s">
        <v>20</v>
      </c>
      <c r="M5548" s="11" t="s">
        <v>14</v>
      </c>
      <c r="N5548" s="11">
        <f t="shared" si="602"/>
        <v>0</v>
      </c>
      <c r="O5548" s="11">
        <f t="shared" si="603"/>
        <v>0</v>
      </c>
      <c r="P5548" s="11">
        <f t="shared" si="604"/>
        <v>1</v>
      </c>
      <c r="Q5548" s="11">
        <f t="shared" si="605"/>
        <v>0</v>
      </c>
      <c r="R5548" s="11">
        <f t="shared" si="606"/>
        <v>0</v>
      </c>
      <c r="S5548" s="11">
        <f t="shared" si="607"/>
        <v>0</v>
      </c>
      <c r="T5548" s="9">
        <f t="shared" si="608"/>
        <v>0</v>
      </c>
    </row>
    <row r="5549" spans="1:20" ht="15" customHeight="1" x14ac:dyDescent="0.75">
      <c r="A5549" s="10">
        <v>0</v>
      </c>
      <c r="B5549" s="11">
        <v>35100</v>
      </c>
      <c r="C5549" s="11">
        <v>88197</v>
      </c>
      <c r="D5549" s="11">
        <v>132776</v>
      </c>
      <c r="E5549" s="11">
        <v>30</v>
      </c>
      <c r="F5549" s="11">
        <v>0</v>
      </c>
      <c r="G5549" s="11">
        <v>0</v>
      </c>
      <c r="H5549" s="11">
        <v>333.04631225999998</v>
      </c>
      <c r="I5549" s="11">
        <v>0</v>
      </c>
      <c r="J5549" s="11">
        <v>20</v>
      </c>
      <c r="K5549" s="11">
        <v>39.294720941999998</v>
      </c>
      <c r="L5549" s="11" t="s">
        <v>20</v>
      </c>
      <c r="M5549" s="11" t="s">
        <v>17</v>
      </c>
      <c r="N5549" s="11">
        <f t="shared" si="602"/>
        <v>0</v>
      </c>
      <c r="O5549" s="11">
        <f t="shared" si="603"/>
        <v>1</v>
      </c>
      <c r="P5549" s="11">
        <f t="shared" si="604"/>
        <v>0</v>
      </c>
      <c r="Q5549" s="11">
        <f t="shared" si="605"/>
        <v>0</v>
      </c>
      <c r="R5549" s="11">
        <f t="shared" si="606"/>
        <v>0</v>
      </c>
      <c r="S5549" s="11">
        <f t="shared" si="607"/>
        <v>0</v>
      </c>
      <c r="T5549" s="9">
        <f t="shared" si="608"/>
        <v>0</v>
      </c>
    </row>
    <row r="5550" spans="1:20" ht="15" customHeight="1" x14ac:dyDescent="0.75">
      <c r="A5550" s="10">
        <v>0</v>
      </c>
      <c r="B5550" s="11">
        <v>35200</v>
      </c>
      <c r="C5550" s="11">
        <v>239513</v>
      </c>
      <c r="D5550" s="11">
        <v>37076</v>
      </c>
      <c r="E5550" s="11">
        <v>0</v>
      </c>
      <c r="F5550" s="11">
        <v>0</v>
      </c>
      <c r="G5550" s="11">
        <v>1</v>
      </c>
      <c r="H5550" s="11">
        <v>183.37345235000001</v>
      </c>
      <c r="I5550" s="11">
        <v>2</v>
      </c>
      <c r="J5550" s="11">
        <v>49</v>
      </c>
      <c r="K5550" s="11">
        <v>40.779848704000003</v>
      </c>
      <c r="L5550" s="11" t="s">
        <v>20</v>
      </c>
      <c r="M5550" s="11" t="s">
        <v>17</v>
      </c>
      <c r="N5550" s="11">
        <f t="shared" si="602"/>
        <v>0</v>
      </c>
      <c r="O5550" s="11">
        <f t="shared" si="603"/>
        <v>1</v>
      </c>
      <c r="P5550" s="11">
        <f t="shared" si="604"/>
        <v>0</v>
      </c>
      <c r="Q5550" s="11">
        <f t="shared" si="605"/>
        <v>0</v>
      </c>
      <c r="R5550" s="11">
        <f t="shared" si="606"/>
        <v>0</v>
      </c>
      <c r="S5550" s="11">
        <f t="shared" si="607"/>
        <v>0</v>
      </c>
      <c r="T5550" s="9">
        <f t="shared" si="608"/>
        <v>0</v>
      </c>
    </row>
    <row r="5551" spans="1:20" ht="15" customHeight="1" x14ac:dyDescent="0.75">
      <c r="A5551" s="10">
        <v>0</v>
      </c>
      <c r="B5551" s="11">
        <v>35200</v>
      </c>
      <c r="C5551" s="11">
        <v>234682</v>
      </c>
      <c r="D5551" s="11">
        <v>37079</v>
      </c>
      <c r="E5551" s="11">
        <v>2</v>
      </c>
      <c r="F5551" s="11">
        <v>0</v>
      </c>
      <c r="G5551" s="11">
        <v>1</v>
      </c>
      <c r="H5551" s="11">
        <v>216.6666372</v>
      </c>
      <c r="I5551" s="11">
        <v>2</v>
      </c>
      <c r="J5551" s="11">
        <v>50</v>
      </c>
      <c r="K5551" s="11">
        <v>40.410051408999998</v>
      </c>
      <c r="L5551" s="11" t="s">
        <v>20</v>
      </c>
      <c r="M5551" s="11" t="s">
        <v>17</v>
      </c>
      <c r="N5551" s="11">
        <f t="shared" si="602"/>
        <v>0</v>
      </c>
      <c r="O5551" s="11">
        <f t="shared" si="603"/>
        <v>1</v>
      </c>
      <c r="P5551" s="11">
        <f t="shared" si="604"/>
        <v>0</v>
      </c>
      <c r="Q5551" s="11">
        <f t="shared" si="605"/>
        <v>0</v>
      </c>
      <c r="R5551" s="11">
        <f t="shared" si="606"/>
        <v>0</v>
      </c>
      <c r="S5551" s="11">
        <f t="shared" si="607"/>
        <v>0</v>
      </c>
      <c r="T5551" s="9">
        <f t="shared" si="608"/>
        <v>0</v>
      </c>
    </row>
    <row r="5552" spans="1:20" ht="15" customHeight="1" x14ac:dyDescent="0.75">
      <c r="A5552" s="10">
        <v>0</v>
      </c>
      <c r="B5552" s="11">
        <v>35200</v>
      </c>
      <c r="C5552" s="11">
        <v>239987</v>
      </c>
      <c r="D5552" s="11">
        <v>43028</v>
      </c>
      <c r="E5552" s="11">
        <v>2</v>
      </c>
      <c r="F5552" s="11">
        <v>0</v>
      </c>
      <c r="G5552" s="11">
        <v>1</v>
      </c>
      <c r="H5552" s="11">
        <v>210.18900524</v>
      </c>
      <c r="I5552" s="11">
        <v>3</v>
      </c>
      <c r="J5552" s="11">
        <v>49</v>
      </c>
      <c r="K5552" s="11">
        <v>41.336626731000003</v>
      </c>
      <c r="L5552" s="11" t="s">
        <v>20</v>
      </c>
      <c r="M5552" s="11" t="s">
        <v>17</v>
      </c>
      <c r="N5552" s="11">
        <f t="shared" si="602"/>
        <v>0</v>
      </c>
      <c r="O5552" s="11">
        <f t="shared" si="603"/>
        <v>1</v>
      </c>
      <c r="P5552" s="11">
        <f t="shared" si="604"/>
        <v>0</v>
      </c>
      <c r="Q5552" s="11">
        <f t="shared" si="605"/>
        <v>0</v>
      </c>
      <c r="R5552" s="11">
        <f t="shared" si="606"/>
        <v>0</v>
      </c>
      <c r="S5552" s="11">
        <f t="shared" si="607"/>
        <v>0</v>
      </c>
      <c r="T5552" s="9">
        <f t="shared" si="608"/>
        <v>0</v>
      </c>
    </row>
    <row r="5553" spans="1:20" ht="15" customHeight="1" x14ac:dyDescent="0.75">
      <c r="A5553" s="10">
        <v>0</v>
      </c>
      <c r="B5553" s="11">
        <v>35300</v>
      </c>
      <c r="C5553" s="11">
        <v>83439</v>
      </c>
      <c r="D5553" s="11">
        <v>134691</v>
      </c>
      <c r="E5553" s="11">
        <v>30</v>
      </c>
      <c r="F5553" s="11">
        <v>0</v>
      </c>
      <c r="G5553" s="11">
        <v>0</v>
      </c>
      <c r="H5553" s="11">
        <v>355.80603077000001</v>
      </c>
      <c r="I5553" s="11">
        <v>0</v>
      </c>
      <c r="J5553" s="11">
        <v>20</v>
      </c>
      <c r="K5553" s="11">
        <v>41.883071254000001</v>
      </c>
      <c r="L5553" s="11" t="s">
        <v>20</v>
      </c>
      <c r="M5553" s="11" t="s">
        <v>17</v>
      </c>
      <c r="N5553" s="11">
        <f t="shared" si="602"/>
        <v>0</v>
      </c>
      <c r="O5553" s="11">
        <f t="shared" si="603"/>
        <v>1</v>
      </c>
      <c r="P5553" s="11">
        <f t="shared" si="604"/>
        <v>0</v>
      </c>
      <c r="Q5553" s="11">
        <f t="shared" si="605"/>
        <v>0</v>
      </c>
      <c r="R5553" s="11">
        <f t="shared" si="606"/>
        <v>0</v>
      </c>
      <c r="S5553" s="11">
        <f t="shared" si="607"/>
        <v>0</v>
      </c>
      <c r="T5553" s="9">
        <f t="shared" si="608"/>
        <v>0</v>
      </c>
    </row>
    <row r="5554" spans="1:20" ht="15" customHeight="1" x14ac:dyDescent="0.75">
      <c r="A5554" s="10">
        <v>0</v>
      </c>
      <c r="B5554" s="11">
        <v>35400</v>
      </c>
      <c r="C5554" s="11">
        <v>90295</v>
      </c>
      <c r="D5554" s="11">
        <v>139602</v>
      </c>
      <c r="E5554" s="11">
        <v>12</v>
      </c>
      <c r="F5554" s="11">
        <v>0</v>
      </c>
      <c r="G5554" s="11">
        <v>0</v>
      </c>
      <c r="H5554" s="11">
        <v>62.806810712999997</v>
      </c>
      <c r="I5554" s="11">
        <v>0</v>
      </c>
      <c r="J5554" s="11">
        <v>35</v>
      </c>
      <c r="K5554" s="11">
        <v>40.22961403</v>
      </c>
      <c r="L5554" s="11" t="s">
        <v>20</v>
      </c>
      <c r="M5554" s="11" t="s">
        <v>14</v>
      </c>
      <c r="N5554" s="11">
        <f t="shared" si="602"/>
        <v>0</v>
      </c>
      <c r="O5554" s="11">
        <f t="shared" si="603"/>
        <v>0</v>
      </c>
      <c r="P5554" s="11">
        <f t="shared" si="604"/>
        <v>1</v>
      </c>
      <c r="Q5554" s="11">
        <f t="shared" si="605"/>
        <v>0</v>
      </c>
      <c r="R5554" s="11">
        <f t="shared" si="606"/>
        <v>0</v>
      </c>
      <c r="S5554" s="11">
        <f t="shared" si="607"/>
        <v>0</v>
      </c>
      <c r="T5554" s="9">
        <f t="shared" si="608"/>
        <v>0</v>
      </c>
    </row>
    <row r="5555" spans="1:20" ht="15" customHeight="1" x14ac:dyDescent="0.75">
      <c r="A5555" s="10">
        <v>0</v>
      </c>
      <c r="B5555" s="11">
        <v>35500</v>
      </c>
      <c r="C5555" s="11">
        <v>142713</v>
      </c>
      <c r="D5555" s="11">
        <v>196335</v>
      </c>
      <c r="E5555" s="11">
        <v>21</v>
      </c>
      <c r="F5555" s="11">
        <v>0</v>
      </c>
      <c r="G5555" s="11">
        <v>0</v>
      </c>
      <c r="H5555" s="11">
        <v>191.86611751999999</v>
      </c>
      <c r="I5555" s="11">
        <v>1</v>
      </c>
      <c r="J5555" s="11">
        <v>22</v>
      </c>
      <c r="K5555" s="11">
        <v>35.647442566000002</v>
      </c>
      <c r="L5555" s="11" t="s">
        <v>20</v>
      </c>
      <c r="M5555" s="11" t="s">
        <v>18</v>
      </c>
      <c r="N5555" s="11">
        <f t="shared" si="602"/>
        <v>0</v>
      </c>
      <c r="O5555" s="11">
        <f t="shared" si="603"/>
        <v>0</v>
      </c>
      <c r="P5555" s="11">
        <f t="shared" si="604"/>
        <v>0</v>
      </c>
      <c r="Q5555" s="11">
        <f t="shared" si="605"/>
        <v>0</v>
      </c>
      <c r="R5555" s="11">
        <f t="shared" si="606"/>
        <v>0</v>
      </c>
      <c r="S5555" s="11">
        <f t="shared" si="607"/>
        <v>1</v>
      </c>
      <c r="T5555" s="9">
        <f t="shared" si="608"/>
        <v>0</v>
      </c>
    </row>
    <row r="5556" spans="1:20" ht="15" customHeight="1" x14ac:dyDescent="0.75">
      <c r="A5556" s="10">
        <v>0</v>
      </c>
      <c r="B5556" s="11">
        <v>35600</v>
      </c>
      <c r="C5556" s="11">
        <v>116080</v>
      </c>
      <c r="D5556" s="11">
        <v>163905</v>
      </c>
      <c r="E5556" s="11"/>
      <c r="F5556" s="11">
        <v>0</v>
      </c>
      <c r="G5556" s="11">
        <v>0</v>
      </c>
      <c r="H5556" s="11">
        <v>252.37103693</v>
      </c>
      <c r="I5556" s="11">
        <v>3</v>
      </c>
      <c r="J5556" s="11">
        <v>14</v>
      </c>
      <c r="K5556" s="11">
        <v>34.627752170000001</v>
      </c>
      <c r="L5556" s="11" t="s">
        <v>20</v>
      </c>
      <c r="M5556" s="11" t="s">
        <v>14</v>
      </c>
      <c r="N5556" s="11">
        <f t="shared" si="602"/>
        <v>0</v>
      </c>
      <c r="O5556" s="11">
        <f t="shared" si="603"/>
        <v>0</v>
      </c>
      <c r="P5556" s="11">
        <f t="shared" si="604"/>
        <v>1</v>
      </c>
      <c r="Q5556" s="11">
        <f t="shared" si="605"/>
        <v>0</v>
      </c>
      <c r="R5556" s="11">
        <f t="shared" si="606"/>
        <v>0</v>
      </c>
      <c r="S5556" s="11">
        <f t="shared" si="607"/>
        <v>0</v>
      </c>
      <c r="T5556" s="9">
        <f t="shared" si="608"/>
        <v>0</v>
      </c>
    </row>
    <row r="5557" spans="1:20" ht="15" customHeight="1" x14ac:dyDescent="0.75">
      <c r="A5557" s="10">
        <v>0</v>
      </c>
      <c r="B5557" s="11">
        <v>35600</v>
      </c>
      <c r="C5557" s="11">
        <v>20552</v>
      </c>
      <c r="D5557" s="11">
        <v>46697</v>
      </c>
      <c r="E5557" s="11">
        <v>7</v>
      </c>
      <c r="F5557" s="11">
        <v>0</v>
      </c>
      <c r="G5557" s="11">
        <v>0</v>
      </c>
      <c r="H5557" s="11">
        <v>45.144486829999998</v>
      </c>
      <c r="I5557" s="11">
        <v>0</v>
      </c>
      <c r="J5557" s="11">
        <v>6</v>
      </c>
      <c r="K5557" s="11">
        <v>36.062827417000001</v>
      </c>
      <c r="L5557" s="11" t="s">
        <v>20</v>
      </c>
      <c r="M5557" s="11" t="s">
        <v>17</v>
      </c>
      <c r="N5557" s="11">
        <f t="shared" si="602"/>
        <v>0</v>
      </c>
      <c r="O5557" s="11">
        <f t="shared" si="603"/>
        <v>1</v>
      </c>
      <c r="P5557" s="11">
        <f t="shared" si="604"/>
        <v>0</v>
      </c>
      <c r="Q5557" s="11">
        <f t="shared" si="605"/>
        <v>0</v>
      </c>
      <c r="R5557" s="11">
        <f t="shared" si="606"/>
        <v>0</v>
      </c>
      <c r="S5557" s="11">
        <f t="shared" si="607"/>
        <v>0</v>
      </c>
      <c r="T5557" s="9">
        <f t="shared" si="608"/>
        <v>0</v>
      </c>
    </row>
    <row r="5558" spans="1:20" ht="15" customHeight="1" x14ac:dyDescent="0.75">
      <c r="A5558" s="10">
        <v>0</v>
      </c>
      <c r="B5558" s="11">
        <v>35600</v>
      </c>
      <c r="C5558" s="11">
        <v>31807</v>
      </c>
      <c r="D5558" s="11">
        <v>51823</v>
      </c>
      <c r="E5558" s="11"/>
      <c r="F5558" s="11">
        <v>0</v>
      </c>
      <c r="G5558" s="11">
        <v>0</v>
      </c>
      <c r="H5558" s="11"/>
      <c r="I5558" s="11">
        <v>7</v>
      </c>
      <c r="J5558" s="11">
        <v>0</v>
      </c>
      <c r="K5558" s="11">
        <v>34.443092172999997</v>
      </c>
      <c r="L5558" s="11" t="s">
        <v>20</v>
      </c>
      <c r="M5558" s="11" t="s">
        <v>14</v>
      </c>
      <c r="N5558" s="11">
        <f t="shared" si="602"/>
        <v>0</v>
      </c>
      <c r="O5558" s="11">
        <f t="shared" si="603"/>
        <v>0</v>
      </c>
      <c r="P5558" s="11">
        <f t="shared" si="604"/>
        <v>1</v>
      </c>
      <c r="Q5558" s="11">
        <f t="shared" si="605"/>
        <v>0</v>
      </c>
      <c r="R5558" s="11">
        <f t="shared" si="606"/>
        <v>0</v>
      </c>
      <c r="S5558" s="11">
        <f t="shared" si="607"/>
        <v>0</v>
      </c>
      <c r="T5558" s="9">
        <f t="shared" si="608"/>
        <v>0</v>
      </c>
    </row>
    <row r="5559" spans="1:20" ht="15" customHeight="1" x14ac:dyDescent="0.75">
      <c r="A5559" s="10">
        <v>0</v>
      </c>
      <c r="B5559" s="11">
        <v>35700</v>
      </c>
      <c r="C5559" s="11">
        <v>238104</v>
      </c>
      <c r="D5559" s="11">
        <v>43026</v>
      </c>
      <c r="E5559" s="11">
        <v>3</v>
      </c>
      <c r="F5559" s="11">
        <v>0</v>
      </c>
      <c r="G5559" s="11">
        <v>1</v>
      </c>
      <c r="H5559" s="11">
        <v>206.64707856000001</v>
      </c>
      <c r="I5559" s="11">
        <v>3</v>
      </c>
      <c r="J5559" s="11">
        <v>49</v>
      </c>
      <c r="K5559" s="11">
        <v>41.276637123999997</v>
      </c>
      <c r="L5559" s="11" t="s">
        <v>20</v>
      </c>
      <c r="M5559" s="11" t="s">
        <v>17</v>
      </c>
      <c r="N5559" s="11">
        <f t="shared" si="602"/>
        <v>0</v>
      </c>
      <c r="O5559" s="11">
        <f t="shared" si="603"/>
        <v>1</v>
      </c>
      <c r="P5559" s="11">
        <f t="shared" si="604"/>
        <v>0</v>
      </c>
      <c r="Q5559" s="11">
        <f t="shared" si="605"/>
        <v>0</v>
      </c>
      <c r="R5559" s="11">
        <f t="shared" si="606"/>
        <v>0</v>
      </c>
      <c r="S5559" s="11">
        <f t="shared" si="607"/>
        <v>0</v>
      </c>
      <c r="T5559" s="9">
        <f t="shared" si="608"/>
        <v>0</v>
      </c>
    </row>
    <row r="5560" spans="1:20" ht="15" customHeight="1" x14ac:dyDescent="0.75">
      <c r="A5560" s="10">
        <v>0</v>
      </c>
      <c r="B5560" s="11">
        <v>35800</v>
      </c>
      <c r="C5560" s="11">
        <v>207312</v>
      </c>
      <c r="D5560" s="11">
        <v>271738</v>
      </c>
      <c r="E5560" s="11">
        <v>4</v>
      </c>
      <c r="F5560" s="11">
        <v>0</v>
      </c>
      <c r="G5560" s="11">
        <v>0</v>
      </c>
      <c r="H5560" s="11">
        <v>228.80200737000001</v>
      </c>
      <c r="I5560" s="11">
        <v>0</v>
      </c>
      <c r="J5560" s="11">
        <v>32</v>
      </c>
      <c r="K5560" s="11">
        <v>32.681999347999998</v>
      </c>
      <c r="L5560" s="11" t="s">
        <v>20</v>
      </c>
      <c r="M5560" s="11" t="s">
        <v>18</v>
      </c>
      <c r="N5560" s="11">
        <f t="shared" si="602"/>
        <v>0</v>
      </c>
      <c r="O5560" s="11">
        <f t="shared" si="603"/>
        <v>0</v>
      </c>
      <c r="P5560" s="11">
        <f t="shared" si="604"/>
        <v>0</v>
      </c>
      <c r="Q5560" s="11">
        <f t="shared" si="605"/>
        <v>0</v>
      </c>
      <c r="R5560" s="11">
        <f t="shared" si="606"/>
        <v>0</v>
      </c>
      <c r="S5560" s="11">
        <f t="shared" si="607"/>
        <v>1</v>
      </c>
      <c r="T5560" s="9">
        <f t="shared" si="608"/>
        <v>0</v>
      </c>
    </row>
    <row r="5561" spans="1:20" ht="15" customHeight="1" x14ac:dyDescent="0.75">
      <c r="A5561" s="10">
        <v>0</v>
      </c>
      <c r="B5561" s="11">
        <v>35800</v>
      </c>
      <c r="C5561" s="11">
        <v>93309</v>
      </c>
      <c r="D5561" s="11">
        <v>137370</v>
      </c>
      <c r="E5561" s="11">
        <v>12</v>
      </c>
      <c r="F5561" s="11">
        <v>0</v>
      </c>
      <c r="G5561" s="11">
        <v>0</v>
      </c>
      <c r="H5561" s="11">
        <v>70.024704689000004</v>
      </c>
      <c r="I5561" s="11">
        <v>0</v>
      </c>
      <c r="J5561" s="11">
        <v>36</v>
      </c>
      <c r="K5561" s="11">
        <v>41.861646853000003</v>
      </c>
      <c r="L5561" s="11" t="s">
        <v>20</v>
      </c>
      <c r="M5561" s="11" t="s">
        <v>14</v>
      </c>
      <c r="N5561" s="11">
        <f t="shared" si="602"/>
        <v>0</v>
      </c>
      <c r="O5561" s="11">
        <f t="shared" si="603"/>
        <v>0</v>
      </c>
      <c r="P5561" s="11">
        <f t="shared" si="604"/>
        <v>1</v>
      </c>
      <c r="Q5561" s="11">
        <f t="shared" si="605"/>
        <v>0</v>
      </c>
      <c r="R5561" s="11">
        <f t="shared" si="606"/>
        <v>0</v>
      </c>
      <c r="S5561" s="11">
        <f t="shared" si="607"/>
        <v>0</v>
      </c>
      <c r="T5561" s="9">
        <f t="shared" si="608"/>
        <v>0</v>
      </c>
    </row>
    <row r="5562" spans="1:20" ht="15" customHeight="1" x14ac:dyDescent="0.75">
      <c r="A5562" s="10">
        <v>0</v>
      </c>
      <c r="B5562" s="11">
        <v>36000</v>
      </c>
      <c r="C5562" s="11">
        <v>204292</v>
      </c>
      <c r="D5562" s="11">
        <v>268436</v>
      </c>
      <c r="E5562" s="11">
        <v>3</v>
      </c>
      <c r="F5562" s="11">
        <v>0</v>
      </c>
      <c r="G5562" s="11">
        <v>0</v>
      </c>
      <c r="H5562" s="11">
        <v>243.29543025999999</v>
      </c>
      <c r="I5562" s="11">
        <v>0</v>
      </c>
      <c r="J5562" s="11">
        <v>31</v>
      </c>
      <c r="K5562" s="11">
        <v>30.938977446999999</v>
      </c>
      <c r="L5562" s="11" t="s">
        <v>20</v>
      </c>
      <c r="M5562" s="11" t="s">
        <v>18</v>
      </c>
      <c r="N5562" s="11">
        <f t="shared" si="602"/>
        <v>0</v>
      </c>
      <c r="O5562" s="11">
        <f t="shared" si="603"/>
        <v>0</v>
      </c>
      <c r="P5562" s="11">
        <f t="shared" si="604"/>
        <v>0</v>
      </c>
      <c r="Q5562" s="11">
        <f t="shared" si="605"/>
        <v>0</v>
      </c>
      <c r="R5562" s="11">
        <f t="shared" si="606"/>
        <v>0</v>
      </c>
      <c r="S5562" s="11">
        <f t="shared" si="607"/>
        <v>1</v>
      </c>
      <c r="T5562" s="9">
        <f t="shared" si="608"/>
        <v>0</v>
      </c>
    </row>
    <row r="5563" spans="1:20" ht="15" customHeight="1" x14ac:dyDescent="0.75">
      <c r="A5563" s="10">
        <v>0</v>
      </c>
      <c r="B5563" s="11">
        <v>36000</v>
      </c>
      <c r="C5563" s="11">
        <v>203680</v>
      </c>
      <c r="D5563" s="11">
        <v>270992</v>
      </c>
      <c r="E5563" s="11">
        <v>3</v>
      </c>
      <c r="F5563" s="11">
        <v>0</v>
      </c>
      <c r="G5563" s="11">
        <v>0</v>
      </c>
      <c r="H5563" s="11">
        <v>234.02397511000001</v>
      </c>
      <c r="I5563" s="11">
        <v>0</v>
      </c>
      <c r="J5563" s="11">
        <v>32</v>
      </c>
      <c r="K5563" s="11">
        <v>29.69634581</v>
      </c>
      <c r="L5563" s="11" t="s">
        <v>20</v>
      </c>
      <c r="M5563" s="11" t="s">
        <v>18</v>
      </c>
      <c r="N5563" s="11">
        <f t="shared" si="602"/>
        <v>0</v>
      </c>
      <c r="O5563" s="11">
        <f t="shared" si="603"/>
        <v>0</v>
      </c>
      <c r="P5563" s="11">
        <f t="shared" si="604"/>
        <v>0</v>
      </c>
      <c r="Q5563" s="11">
        <f t="shared" si="605"/>
        <v>0</v>
      </c>
      <c r="R5563" s="11">
        <f t="shared" si="606"/>
        <v>0</v>
      </c>
      <c r="S5563" s="11">
        <f t="shared" si="607"/>
        <v>1</v>
      </c>
      <c r="T5563" s="9">
        <f t="shared" si="608"/>
        <v>0</v>
      </c>
    </row>
    <row r="5564" spans="1:20" ht="15" customHeight="1" x14ac:dyDescent="0.75">
      <c r="A5564" s="10">
        <v>1</v>
      </c>
      <c r="B5564" s="11">
        <v>36000</v>
      </c>
      <c r="C5564" s="11">
        <v>124000</v>
      </c>
      <c r="D5564" s="11">
        <v>176000</v>
      </c>
      <c r="E5564" s="11">
        <v>21</v>
      </c>
      <c r="F5564" s="11"/>
      <c r="G5564" s="11"/>
      <c r="H5564" s="11">
        <v>257.7</v>
      </c>
      <c r="I5564" s="11">
        <v>5</v>
      </c>
      <c r="J5564" s="11">
        <v>35</v>
      </c>
      <c r="K5564" s="11"/>
      <c r="L5564" s="11" t="s">
        <v>20</v>
      </c>
      <c r="M5564" s="11" t="s">
        <v>14</v>
      </c>
      <c r="N5564" s="11">
        <f t="shared" si="602"/>
        <v>0</v>
      </c>
      <c r="O5564" s="11">
        <f t="shared" si="603"/>
        <v>0</v>
      </c>
      <c r="P5564" s="11">
        <f t="shared" si="604"/>
        <v>1</v>
      </c>
      <c r="Q5564" s="11">
        <f t="shared" si="605"/>
        <v>0</v>
      </c>
      <c r="R5564" s="11">
        <f t="shared" si="606"/>
        <v>0</v>
      </c>
      <c r="S5564" s="11">
        <f t="shared" si="607"/>
        <v>0</v>
      </c>
      <c r="T5564" s="9">
        <f t="shared" si="608"/>
        <v>0</v>
      </c>
    </row>
    <row r="5565" spans="1:20" ht="15" customHeight="1" x14ac:dyDescent="0.75">
      <c r="A5565" s="10">
        <v>0</v>
      </c>
      <c r="B5565" s="11">
        <v>36000</v>
      </c>
      <c r="C5565" s="11">
        <v>145908</v>
      </c>
      <c r="D5565" s="11">
        <v>190303</v>
      </c>
      <c r="E5565" s="11">
        <v>20</v>
      </c>
      <c r="F5565" s="11">
        <v>0</v>
      </c>
      <c r="G5565" s="11">
        <v>0</v>
      </c>
      <c r="H5565" s="11">
        <v>179.71924547</v>
      </c>
      <c r="I5565" s="11">
        <v>0</v>
      </c>
      <c r="J5565" s="11">
        <v>21</v>
      </c>
      <c r="K5565" s="11">
        <v>38.600764984999998</v>
      </c>
      <c r="L5565" s="11" t="s">
        <v>20</v>
      </c>
      <c r="M5565" s="11" t="s">
        <v>18</v>
      </c>
      <c r="N5565" s="11">
        <f t="shared" si="602"/>
        <v>0</v>
      </c>
      <c r="O5565" s="11">
        <f t="shared" si="603"/>
        <v>0</v>
      </c>
      <c r="P5565" s="11">
        <f t="shared" si="604"/>
        <v>0</v>
      </c>
      <c r="Q5565" s="11">
        <f t="shared" si="605"/>
        <v>0</v>
      </c>
      <c r="R5565" s="11">
        <f t="shared" si="606"/>
        <v>0</v>
      </c>
      <c r="S5565" s="11">
        <f t="shared" si="607"/>
        <v>1</v>
      </c>
      <c r="T5565" s="9">
        <f t="shared" si="608"/>
        <v>0</v>
      </c>
    </row>
    <row r="5566" spans="1:20" ht="15" customHeight="1" x14ac:dyDescent="0.75">
      <c r="A5566" s="10">
        <v>0</v>
      </c>
      <c r="B5566" s="11">
        <v>36000</v>
      </c>
      <c r="C5566" s="11">
        <v>89270</v>
      </c>
      <c r="D5566" s="11">
        <v>127834</v>
      </c>
      <c r="E5566" s="11">
        <v>30</v>
      </c>
      <c r="F5566" s="11">
        <v>0</v>
      </c>
      <c r="G5566" s="11">
        <v>0</v>
      </c>
      <c r="H5566" s="11">
        <v>350.61952731000002</v>
      </c>
      <c r="I5566" s="11">
        <v>0</v>
      </c>
      <c r="J5566" s="11">
        <v>20</v>
      </c>
      <c r="K5566" s="11">
        <v>38.669072837999998</v>
      </c>
      <c r="L5566" s="11" t="s">
        <v>20</v>
      </c>
      <c r="M5566" s="11" t="s">
        <v>17</v>
      </c>
      <c r="N5566" s="11">
        <f t="shared" si="602"/>
        <v>0</v>
      </c>
      <c r="O5566" s="11">
        <f t="shared" si="603"/>
        <v>1</v>
      </c>
      <c r="P5566" s="11">
        <f t="shared" si="604"/>
        <v>0</v>
      </c>
      <c r="Q5566" s="11">
        <f t="shared" si="605"/>
        <v>0</v>
      </c>
      <c r="R5566" s="11">
        <f t="shared" si="606"/>
        <v>0</v>
      </c>
      <c r="S5566" s="11">
        <f t="shared" si="607"/>
        <v>0</v>
      </c>
      <c r="T5566" s="9">
        <f t="shared" si="608"/>
        <v>0</v>
      </c>
    </row>
    <row r="5567" spans="1:20" ht="15" customHeight="1" x14ac:dyDescent="0.75">
      <c r="A5567" s="10">
        <v>0</v>
      </c>
      <c r="B5567" s="11">
        <v>36100</v>
      </c>
      <c r="C5567" s="11">
        <v>94801</v>
      </c>
      <c r="D5567" s="11">
        <v>146627</v>
      </c>
      <c r="E5567" s="11">
        <v>11</v>
      </c>
      <c r="F5567" s="11">
        <v>0</v>
      </c>
      <c r="G5567" s="11">
        <v>0</v>
      </c>
      <c r="H5567" s="11">
        <v>64.378792887000003</v>
      </c>
      <c r="I5567" s="11">
        <v>1</v>
      </c>
      <c r="J5567" s="11">
        <v>36</v>
      </c>
      <c r="K5567" s="11">
        <v>40.234871192999996</v>
      </c>
      <c r="L5567" s="11" t="s">
        <v>20</v>
      </c>
      <c r="M5567" s="11" t="s">
        <v>14</v>
      </c>
      <c r="N5567" s="11">
        <f t="shared" si="602"/>
        <v>0</v>
      </c>
      <c r="O5567" s="11">
        <f t="shared" si="603"/>
        <v>0</v>
      </c>
      <c r="P5567" s="11">
        <f t="shared" si="604"/>
        <v>1</v>
      </c>
      <c r="Q5567" s="11">
        <f t="shared" si="605"/>
        <v>0</v>
      </c>
      <c r="R5567" s="11">
        <f t="shared" si="606"/>
        <v>0</v>
      </c>
      <c r="S5567" s="11">
        <f t="shared" si="607"/>
        <v>0</v>
      </c>
      <c r="T5567" s="9">
        <f t="shared" si="608"/>
        <v>0</v>
      </c>
    </row>
    <row r="5568" spans="1:20" ht="15" customHeight="1" x14ac:dyDescent="0.75">
      <c r="A5568" s="10">
        <v>0</v>
      </c>
      <c r="B5568" s="11">
        <v>36100</v>
      </c>
      <c r="C5568" s="11">
        <v>36948</v>
      </c>
      <c r="D5568" s="11">
        <v>56236</v>
      </c>
      <c r="E5568" s="11"/>
      <c r="F5568" s="11">
        <v>0</v>
      </c>
      <c r="G5568" s="11">
        <v>0</v>
      </c>
      <c r="H5568" s="11"/>
      <c r="I5568" s="11">
        <v>7</v>
      </c>
      <c r="J5568" s="11">
        <v>0</v>
      </c>
      <c r="K5568" s="11">
        <v>31.058018699000002</v>
      </c>
      <c r="L5568" s="11" t="s">
        <v>20</v>
      </c>
      <c r="M5568" s="11" t="s">
        <v>14</v>
      </c>
      <c r="N5568" s="11">
        <f t="shared" si="602"/>
        <v>0</v>
      </c>
      <c r="O5568" s="11">
        <f t="shared" si="603"/>
        <v>0</v>
      </c>
      <c r="P5568" s="11">
        <f t="shared" si="604"/>
        <v>1</v>
      </c>
      <c r="Q5568" s="11">
        <f t="shared" si="605"/>
        <v>0</v>
      </c>
      <c r="R5568" s="11">
        <f t="shared" si="606"/>
        <v>0</v>
      </c>
      <c r="S5568" s="11">
        <f t="shared" si="607"/>
        <v>0</v>
      </c>
      <c r="T5568" s="9">
        <f t="shared" si="608"/>
        <v>0</v>
      </c>
    </row>
    <row r="5569" spans="1:20" ht="15" customHeight="1" x14ac:dyDescent="0.75">
      <c r="A5569" s="10">
        <v>1</v>
      </c>
      <c r="B5569" s="11">
        <v>36100</v>
      </c>
      <c r="C5569" s="11">
        <v>233417</v>
      </c>
      <c r="D5569" s="11">
        <v>324987</v>
      </c>
      <c r="E5569" s="11">
        <v>4</v>
      </c>
      <c r="F5569" s="11">
        <v>0</v>
      </c>
      <c r="G5569" s="11">
        <v>0</v>
      </c>
      <c r="H5569" s="11">
        <v>152.24542792</v>
      </c>
      <c r="I5569" s="11">
        <v>0</v>
      </c>
      <c r="J5569" s="11">
        <v>25</v>
      </c>
      <c r="K5569" s="11">
        <v>21.862938911000001</v>
      </c>
      <c r="L5569" s="11" t="s">
        <v>13</v>
      </c>
      <c r="M5569" s="11" t="s">
        <v>18</v>
      </c>
      <c r="N5569" s="11">
        <f t="shared" si="602"/>
        <v>1</v>
      </c>
      <c r="O5569" s="11">
        <f t="shared" si="603"/>
        <v>0</v>
      </c>
      <c r="P5569" s="11">
        <f t="shared" si="604"/>
        <v>0</v>
      </c>
      <c r="Q5569" s="11">
        <f t="shared" si="605"/>
        <v>0</v>
      </c>
      <c r="R5569" s="11">
        <f t="shared" si="606"/>
        <v>0</v>
      </c>
      <c r="S5569" s="11">
        <f t="shared" si="607"/>
        <v>1</v>
      </c>
      <c r="T5569" s="9">
        <f t="shared" si="608"/>
        <v>152.24542792</v>
      </c>
    </row>
    <row r="5570" spans="1:20" ht="15" customHeight="1" x14ac:dyDescent="0.75">
      <c r="A5570" s="10">
        <v>0</v>
      </c>
      <c r="B5570" s="11">
        <v>36200</v>
      </c>
      <c r="C5570" s="11">
        <v>38010</v>
      </c>
      <c r="D5570" s="11">
        <v>59111</v>
      </c>
      <c r="E5570" s="11"/>
      <c r="F5570" s="11">
        <v>0</v>
      </c>
      <c r="G5570" s="11">
        <v>0</v>
      </c>
      <c r="H5570" s="11"/>
      <c r="I5570" s="11">
        <v>6</v>
      </c>
      <c r="J5570" s="11">
        <v>0</v>
      </c>
      <c r="K5570" s="11">
        <v>31.332141485000001</v>
      </c>
      <c r="L5570" s="11" t="s">
        <v>20</v>
      </c>
      <c r="M5570" s="11" t="s">
        <v>14</v>
      </c>
      <c r="N5570" s="11">
        <f t="shared" si="602"/>
        <v>0</v>
      </c>
      <c r="O5570" s="11">
        <f t="shared" si="603"/>
        <v>0</v>
      </c>
      <c r="P5570" s="11">
        <f t="shared" si="604"/>
        <v>1</v>
      </c>
      <c r="Q5570" s="11">
        <f t="shared" si="605"/>
        <v>0</v>
      </c>
      <c r="R5570" s="11">
        <f t="shared" si="606"/>
        <v>0</v>
      </c>
      <c r="S5570" s="11">
        <f t="shared" si="607"/>
        <v>0</v>
      </c>
      <c r="T5570" s="9">
        <f t="shared" si="608"/>
        <v>0</v>
      </c>
    </row>
    <row r="5571" spans="1:20" ht="15" customHeight="1" x14ac:dyDescent="0.75">
      <c r="A5571" s="10">
        <v>0</v>
      </c>
      <c r="B5571" s="11">
        <v>36200</v>
      </c>
      <c r="C5571" s="11">
        <v>36974</v>
      </c>
      <c r="D5571" s="11">
        <v>54452</v>
      </c>
      <c r="E5571" s="11"/>
      <c r="F5571" s="11">
        <v>0</v>
      </c>
      <c r="G5571" s="11">
        <v>0</v>
      </c>
      <c r="H5571" s="11"/>
      <c r="I5571" s="11">
        <v>7</v>
      </c>
      <c r="J5571" s="11">
        <v>0</v>
      </c>
      <c r="K5571" s="11">
        <v>31.164353915</v>
      </c>
      <c r="L5571" s="11" t="s">
        <v>20</v>
      </c>
      <c r="M5571" s="11" t="s">
        <v>14</v>
      </c>
      <c r="N5571" s="11">
        <f t="shared" ref="N5571:N5634" si="609">IF(L5571="HomeImp",1,0)</f>
        <v>0</v>
      </c>
      <c r="O5571" s="11">
        <f t="shared" ref="O5571:O5634" si="610">IF(M5571="Mgr",1,0)</f>
        <v>0</v>
      </c>
      <c r="P5571" s="11">
        <f t="shared" ref="P5571:P5634" si="611">IF(M5571="Other",1,0)</f>
        <v>1</v>
      </c>
      <c r="Q5571" s="11">
        <f t="shared" ref="Q5571:Q5634" si="612">IF(M5571="Office",1,0)</f>
        <v>0</v>
      </c>
      <c r="R5571" s="11">
        <f t="shared" ref="R5571:R5634" si="613">IF(M5571="Sales",1,0)</f>
        <v>0</v>
      </c>
      <c r="S5571" s="11">
        <f t="shared" ref="S5571:S5634" si="614">IF(M5571="ProfExe",1,0)</f>
        <v>0</v>
      </c>
      <c r="T5571" s="9">
        <f t="shared" ref="T5571:T5634" si="615">H5571*N5571</f>
        <v>0</v>
      </c>
    </row>
    <row r="5572" spans="1:20" ht="15" customHeight="1" x14ac:dyDescent="0.75">
      <c r="A5572" s="10">
        <v>0</v>
      </c>
      <c r="B5572" s="11">
        <v>36200</v>
      </c>
      <c r="C5572" s="11">
        <v>36661</v>
      </c>
      <c r="D5572" s="11">
        <v>53622</v>
      </c>
      <c r="E5572" s="11"/>
      <c r="F5572" s="11">
        <v>0</v>
      </c>
      <c r="G5572" s="11">
        <v>0</v>
      </c>
      <c r="H5572" s="11"/>
      <c r="I5572" s="11">
        <v>6</v>
      </c>
      <c r="J5572" s="11">
        <v>0</v>
      </c>
      <c r="K5572" s="11">
        <v>32.014691655</v>
      </c>
      <c r="L5572" s="11" t="s">
        <v>20</v>
      </c>
      <c r="M5572" s="11" t="s">
        <v>14</v>
      </c>
      <c r="N5572" s="11">
        <f t="shared" si="609"/>
        <v>0</v>
      </c>
      <c r="O5572" s="11">
        <f t="shared" si="610"/>
        <v>0</v>
      </c>
      <c r="P5572" s="11">
        <f t="shared" si="611"/>
        <v>1</v>
      </c>
      <c r="Q5572" s="11">
        <f t="shared" si="612"/>
        <v>0</v>
      </c>
      <c r="R5572" s="11">
        <f t="shared" si="613"/>
        <v>0</v>
      </c>
      <c r="S5572" s="11">
        <f t="shared" si="614"/>
        <v>0</v>
      </c>
      <c r="T5572" s="9">
        <f t="shared" si="615"/>
        <v>0</v>
      </c>
    </row>
    <row r="5573" spans="1:20" ht="15" customHeight="1" x14ac:dyDescent="0.75">
      <c r="A5573" s="10">
        <v>0</v>
      </c>
      <c r="B5573" s="11">
        <v>36300</v>
      </c>
      <c r="C5573" s="11">
        <v>35287</v>
      </c>
      <c r="D5573" s="11">
        <v>56532</v>
      </c>
      <c r="E5573" s="11"/>
      <c r="F5573" s="11">
        <v>0</v>
      </c>
      <c r="G5573" s="11">
        <v>0</v>
      </c>
      <c r="H5573" s="11"/>
      <c r="I5573" s="11">
        <v>7</v>
      </c>
      <c r="J5573" s="11">
        <v>0</v>
      </c>
      <c r="K5573" s="11">
        <v>32.624531900999997</v>
      </c>
      <c r="L5573" s="11" t="s">
        <v>20</v>
      </c>
      <c r="M5573" s="11" t="s">
        <v>14</v>
      </c>
      <c r="N5573" s="11">
        <f t="shared" si="609"/>
        <v>0</v>
      </c>
      <c r="O5573" s="11">
        <f t="shared" si="610"/>
        <v>0</v>
      </c>
      <c r="P5573" s="11">
        <f t="shared" si="611"/>
        <v>1</v>
      </c>
      <c r="Q5573" s="11">
        <f t="shared" si="612"/>
        <v>0</v>
      </c>
      <c r="R5573" s="11">
        <f t="shared" si="613"/>
        <v>0</v>
      </c>
      <c r="S5573" s="11">
        <f t="shared" si="614"/>
        <v>0</v>
      </c>
      <c r="T5573" s="9">
        <f t="shared" si="615"/>
        <v>0</v>
      </c>
    </row>
    <row r="5574" spans="1:20" ht="15" customHeight="1" x14ac:dyDescent="0.75">
      <c r="A5574" s="10">
        <v>0</v>
      </c>
      <c r="B5574" s="11">
        <v>36300</v>
      </c>
      <c r="C5574" s="11">
        <v>22431</v>
      </c>
      <c r="D5574" s="11">
        <v>42834</v>
      </c>
      <c r="E5574" s="11">
        <v>6</v>
      </c>
      <c r="F5574" s="11">
        <v>0</v>
      </c>
      <c r="G5574" s="11">
        <v>0</v>
      </c>
      <c r="H5574" s="11">
        <v>50.419594353999997</v>
      </c>
      <c r="I5574" s="11">
        <v>0</v>
      </c>
      <c r="J5574" s="11">
        <v>6</v>
      </c>
      <c r="K5574" s="11">
        <v>33.416148272000001</v>
      </c>
      <c r="L5574" s="11" t="s">
        <v>20</v>
      </c>
      <c r="M5574" s="11" t="s">
        <v>17</v>
      </c>
      <c r="N5574" s="11">
        <f t="shared" si="609"/>
        <v>0</v>
      </c>
      <c r="O5574" s="11">
        <f t="shared" si="610"/>
        <v>1</v>
      </c>
      <c r="P5574" s="11">
        <f t="shared" si="611"/>
        <v>0</v>
      </c>
      <c r="Q5574" s="11">
        <f t="shared" si="612"/>
        <v>0</v>
      </c>
      <c r="R5574" s="11">
        <f t="shared" si="613"/>
        <v>0</v>
      </c>
      <c r="S5574" s="11">
        <f t="shared" si="614"/>
        <v>0</v>
      </c>
      <c r="T5574" s="9">
        <f t="shared" si="615"/>
        <v>0</v>
      </c>
    </row>
    <row r="5575" spans="1:20" ht="15" customHeight="1" x14ac:dyDescent="0.75">
      <c r="A5575" s="10">
        <v>0</v>
      </c>
      <c r="B5575" s="11">
        <v>36300</v>
      </c>
      <c r="C5575" s="11">
        <v>25867</v>
      </c>
      <c r="D5575" s="11">
        <v>43823</v>
      </c>
      <c r="E5575" s="11">
        <v>6</v>
      </c>
      <c r="F5575" s="11">
        <v>0</v>
      </c>
      <c r="G5575" s="11">
        <v>0</v>
      </c>
      <c r="H5575" s="11">
        <v>56.127339167999999</v>
      </c>
      <c r="I5575" s="11">
        <v>0</v>
      </c>
      <c r="J5575" s="11">
        <v>6</v>
      </c>
      <c r="K5575" s="11">
        <v>33.676739548</v>
      </c>
      <c r="L5575" s="11" t="s">
        <v>20</v>
      </c>
      <c r="M5575" s="11" t="s">
        <v>17</v>
      </c>
      <c r="N5575" s="11">
        <f t="shared" si="609"/>
        <v>0</v>
      </c>
      <c r="O5575" s="11">
        <f t="shared" si="610"/>
        <v>1</v>
      </c>
      <c r="P5575" s="11">
        <f t="shared" si="611"/>
        <v>0</v>
      </c>
      <c r="Q5575" s="11">
        <f t="shared" si="612"/>
        <v>0</v>
      </c>
      <c r="R5575" s="11">
        <f t="shared" si="613"/>
        <v>0</v>
      </c>
      <c r="S5575" s="11">
        <f t="shared" si="614"/>
        <v>0</v>
      </c>
      <c r="T5575" s="9">
        <f t="shared" si="615"/>
        <v>0</v>
      </c>
    </row>
    <row r="5576" spans="1:20" ht="15" customHeight="1" x14ac:dyDescent="0.75">
      <c r="A5576" s="10">
        <v>0</v>
      </c>
      <c r="B5576" s="11">
        <v>36300</v>
      </c>
      <c r="C5576" s="11">
        <v>26662</v>
      </c>
      <c r="D5576" s="11">
        <v>70000</v>
      </c>
      <c r="E5576" s="11">
        <v>5</v>
      </c>
      <c r="F5576" s="11">
        <v>0</v>
      </c>
      <c r="G5576" s="11">
        <v>0</v>
      </c>
      <c r="H5576" s="11">
        <v>190.8</v>
      </c>
      <c r="I5576" s="11">
        <v>2</v>
      </c>
      <c r="J5576" s="11">
        <v>18</v>
      </c>
      <c r="K5576" s="11"/>
      <c r="L5576" s="11" t="s">
        <v>20</v>
      </c>
      <c r="M5576" s="11" t="s">
        <v>18</v>
      </c>
      <c r="N5576" s="11">
        <f t="shared" si="609"/>
        <v>0</v>
      </c>
      <c r="O5576" s="11">
        <f t="shared" si="610"/>
        <v>0</v>
      </c>
      <c r="P5576" s="11">
        <f t="shared" si="611"/>
        <v>0</v>
      </c>
      <c r="Q5576" s="11">
        <f t="shared" si="612"/>
        <v>0</v>
      </c>
      <c r="R5576" s="11">
        <f t="shared" si="613"/>
        <v>0</v>
      </c>
      <c r="S5576" s="11">
        <f t="shared" si="614"/>
        <v>1</v>
      </c>
      <c r="T5576" s="9">
        <f t="shared" si="615"/>
        <v>0</v>
      </c>
    </row>
    <row r="5577" spans="1:20" ht="15" customHeight="1" x14ac:dyDescent="0.75">
      <c r="A5577" s="10">
        <v>0</v>
      </c>
      <c r="B5577" s="11">
        <v>36300</v>
      </c>
      <c r="C5577" s="11">
        <v>142395</v>
      </c>
      <c r="D5577" s="11">
        <v>195120</v>
      </c>
      <c r="E5577" s="11">
        <v>22</v>
      </c>
      <c r="F5577" s="11">
        <v>0</v>
      </c>
      <c r="G5577" s="11">
        <v>0</v>
      </c>
      <c r="H5577" s="11">
        <v>185.35937208000001</v>
      </c>
      <c r="I5577" s="11">
        <v>0</v>
      </c>
      <c r="J5577" s="11">
        <v>22</v>
      </c>
      <c r="K5577" s="11">
        <v>38.355094886000003</v>
      </c>
      <c r="L5577" s="11" t="s">
        <v>20</v>
      </c>
      <c r="M5577" s="11" t="s">
        <v>18</v>
      </c>
      <c r="N5577" s="11">
        <f t="shared" si="609"/>
        <v>0</v>
      </c>
      <c r="O5577" s="11">
        <f t="shared" si="610"/>
        <v>0</v>
      </c>
      <c r="P5577" s="11">
        <f t="shared" si="611"/>
        <v>0</v>
      </c>
      <c r="Q5577" s="11">
        <f t="shared" si="612"/>
        <v>0</v>
      </c>
      <c r="R5577" s="11">
        <f t="shared" si="613"/>
        <v>0</v>
      </c>
      <c r="S5577" s="11">
        <f t="shared" si="614"/>
        <v>1</v>
      </c>
      <c r="T5577" s="9">
        <f t="shared" si="615"/>
        <v>0</v>
      </c>
    </row>
    <row r="5578" spans="1:20" ht="15" customHeight="1" x14ac:dyDescent="0.75">
      <c r="A5578" s="10">
        <v>0</v>
      </c>
      <c r="B5578" s="11">
        <v>36300</v>
      </c>
      <c r="C5578" s="11">
        <v>35072</v>
      </c>
      <c r="D5578" s="11">
        <v>74829</v>
      </c>
      <c r="E5578" s="11">
        <v>4</v>
      </c>
      <c r="F5578" s="11">
        <v>1</v>
      </c>
      <c r="G5578" s="11">
        <v>0</v>
      </c>
      <c r="H5578" s="11">
        <v>195.55964169999999</v>
      </c>
      <c r="I5578" s="11">
        <v>2</v>
      </c>
      <c r="J5578" s="11">
        <v>18</v>
      </c>
      <c r="K5578" s="11">
        <v>23.019855239999998</v>
      </c>
      <c r="L5578" s="11" t="s">
        <v>20</v>
      </c>
      <c r="M5578" s="11" t="s">
        <v>18</v>
      </c>
      <c r="N5578" s="11">
        <f t="shared" si="609"/>
        <v>0</v>
      </c>
      <c r="O5578" s="11">
        <f t="shared" si="610"/>
        <v>0</v>
      </c>
      <c r="P5578" s="11">
        <f t="shared" si="611"/>
        <v>0</v>
      </c>
      <c r="Q5578" s="11">
        <f t="shared" si="612"/>
        <v>0</v>
      </c>
      <c r="R5578" s="11">
        <f t="shared" si="613"/>
        <v>0</v>
      </c>
      <c r="S5578" s="11">
        <f t="shared" si="614"/>
        <v>1</v>
      </c>
      <c r="T5578" s="9">
        <f t="shared" si="615"/>
        <v>0</v>
      </c>
    </row>
    <row r="5579" spans="1:20" ht="15" customHeight="1" x14ac:dyDescent="0.75">
      <c r="A5579" s="10">
        <v>0</v>
      </c>
      <c r="B5579" s="11">
        <v>36400</v>
      </c>
      <c r="C5579" s="11">
        <v>118040</v>
      </c>
      <c r="D5579" s="11">
        <v>164592</v>
      </c>
      <c r="E5579" s="11"/>
      <c r="F5579" s="11">
        <v>0</v>
      </c>
      <c r="G5579" s="11">
        <v>0</v>
      </c>
      <c r="H5579" s="11">
        <v>250.00328318999999</v>
      </c>
      <c r="I5579" s="11">
        <v>2</v>
      </c>
      <c r="J5579" s="11">
        <v>13</v>
      </c>
      <c r="K5579" s="11">
        <v>34.322285071000003</v>
      </c>
      <c r="L5579" s="11" t="s">
        <v>20</v>
      </c>
      <c r="M5579" s="11" t="s">
        <v>14</v>
      </c>
      <c r="N5579" s="11">
        <f t="shared" si="609"/>
        <v>0</v>
      </c>
      <c r="O5579" s="11">
        <f t="shared" si="610"/>
        <v>0</v>
      </c>
      <c r="P5579" s="11">
        <f t="shared" si="611"/>
        <v>1</v>
      </c>
      <c r="Q5579" s="11">
        <f t="shared" si="612"/>
        <v>0</v>
      </c>
      <c r="R5579" s="11">
        <f t="shared" si="613"/>
        <v>0</v>
      </c>
      <c r="S5579" s="11">
        <f t="shared" si="614"/>
        <v>0</v>
      </c>
      <c r="T5579" s="9">
        <f t="shared" si="615"/>
        <v>0</v>
      </c>
    </row>
    <row r="5580" spans="1:20" ht="15" customHeight="1" x14ac:dyDescent="0.75">
      <c r="A5580" s="10">
        <v>0</v>
      </c>
      <c r="B5580" s="11">
        <v>36400</v>
      </c>
      <c r="C5580" s="11">
        <v>38263</v>
      </c>
      <c r="D5580" s="11">
        <v>57311</v>
      </c>
      <c r="E5580" s="11"/>
      <c r="F5580" s="11">
        <v>0</v>
      </c>
      <c r="G5580" s="11">
        <v>0</v>
      </c>
      <c r="H5580" s="11"/>
      <c r="I5580" s="11">
        <v>7</v>
      </c>
      <c r="J5580" s="11">
        <v>0</v>
      </c>
      <c r="K5580" s="11">
        <v>31.536653576999999</v>
      </c>
      <c r="L5580" s="11" t="s">
        <v>20</v>
      </c>
      <c r="M5580" s="11" t="s">
        <v>14</v>
      </c>
      <c r="N5580" s="11">
        <f t="shared" si="609"/>
        <v>0</v>
      </c>
      <c r="O5580" s="11">
        <f t="shared" si="610"/>
        <v>0</v>
      </c>
      <c r="P5580" s="11">
        <f t="shared" si="611"/>
        <v>1</v>
      </c>
      <c r="Q5580" s="11">
        <f t="shared" si="612"/>
        <v>0</v>
      </c>
      <c r="R5580" s="11">
        <f t="shared" si="613"/>
        <v>0</v>
      </c>
      <c r="S5580" s="11">
        <f t="shared" si="614"/>
        <v>0</v>
      </c>
      <c r="T5580" s="9">
        <f t="shared" si="615"/>
        <v>0</v>
      </c>
    </row>
    <row r="5581" spans="1:20" ht="15" customHeight="1" x14ac:dyDescent="0.75">
      <c r="A5581" s="10">
        <v>0</v>
      </c>
      <c r="B5581" s="11">
        <v>36400</v>
      </c>
      <c r="C5581" s="11">
        <v>86853</v>
      </c>
      <c r="D5581" s="11">
        <v>131508</v>
      </c>
      <c r="E5581" s="11">
        <v>30</v>
      </c>
      <c r="F5581" s="11">
        <v>0</v>
      </c>
      <c r="G5581" s="11">
        <v>0</v>
      </c>
      <c r="H5581" s="11">
        <v>349.69439937999999</v>
      </c>
      <c r="I5581" s="11">
        <v>0</v>
      </c>
      <c r="J5581" s="11">
        <v>19</v>
      </c>
      <c r="K5581" s="11">
        <v>40.107031360999997</v>
      </c>
      <c r="L5581" s="11" t="s">
        <v>20</v>
      </c>
      <c r="M5581" s="11" t="s">
        <v>17</v>
      </c>
      <c r="N5581" s="11">
        <f t="shared" si="609"/>
        <v>0</v>
      </c>
      <c r="O5581" s="11">
        <f t="shared" si="610"/>
        <v>1</v>
      </c>
      <c r="P5581" s="11">
        <f t="shared" si="611"/>
        <v>0</v>
      </c>
      <c r="Q5581" s="11">
        <f t="shared" si="612"/>
        <v>0</v>
      </c>
      <c r="R5581" s="11">
        <f t="shared" si="613"/>
        <v>0</v>
      </c>
      <c r="S5581" s="11">
        <f t="shared" si="614"/>
        <v>0</v>
      </c>
      <c r="T5581" s="9">
        <f t="shared" si="615"/>
        <v>0</v>
      </c>
    </row>
    <row r="5582" spans="1:20" ht="15" customHeight="1" x14ac:dyDescent="0.75">
      <c r="A5582" s="10">
        <v>0</v>
      </c>
      <c r="B5582" s="11">
        <v>36400</v>
      </c>
      <c r="C5582" s="11">
        <v>204419</v>
      </c>
      <c r="D5582" s="11">
        <v>268745</v>
      </c>
      <c r="E5582" s="11">
        <v>4</v>
      </c>
      <c r="F5582" s="11">
        <v>0</v>
      </c>
      <c r="G5582" s="11">
        <v>0</v>
      </c>
      <c r="H5582" s="11">
        <v>267.92092198</v>
      </c>
      <c r="I5582" s="11">
        <v>0</v>
      </c>
      <c r="J5582" s="11">
        <v>31</v>
      </c>
      <c r="K5582" s="11">
        <v>32.747593119000001</v>
      </c>
      <c r="L5582" s="11" t="s">
        <v>20</v>
      </c>
      <c r="M5582" s="11" t="s">
        <v>18</v>
      </c>
      <c r="N5582" s="11">
        <f t="shared" si="609"/>
        <v>0</v>
      </c>
      <c r="O5582" s="11">
        <f t="shared" si="610"/>
        <v>0</v>
      </c>
      <c r="P5582" s="11">
        <f t="shared" si="611"/>
        <v>0</v>
      </c>
      <c r="Q5582" s="11">
        <f t="shared" si="612"/>
        <v>0</v>
      </c>
      <c r="R5582" s="11">
        <f t="shared" si="613"/>
        <v>0</v>
      </c>
      <c r="S5582" s="11">
        <f t="shared" si="614"/>
        <v>1</v>
      </c>
      <c r="T5582" s="9">
        <f t="shared" si="615"/>
        <v>0</v>
      </c>
    </row>
    <row r="5583" spans="1:20" ht="15" customHeight="1" x14ac:dyDescent="0.75">
      <c r="A5583" s="10">
        <v>0</v>
      </c>
      <c r="B5583" s="11">
        <v>36500</v>
      </c>
      <c r="C5583" s="11">
        <v>141200</v>
      </c>
      <c r="D5583" s="11">
        <v>195729</v>
      </c>
      <c r="E5583" s="11">
        <v>23</v>
      </c>
      <c r="F5583" s="11">
        <v>0</v>
      </c>
      <c r="G5583" s="11">
        <v>0</v>
      </c>
      <c r="H5583" s="11">
        <v>182.72889477999999</v>
      </c>
      <c r="I5583" s="11">
        <v>0</v>
      </c>
      <c r="J5583" s="11">
        <v>22</v>
      </c>
      <c r="K5583" s="11">
        <v>37.405509575000004</v>
      </c>
      <c r="L5583" s="11" t="s">
        <v>20</v>
      </c>
      <c r="M5583" s="11" t="s">
        <v>18</v>
      </c>
      <c r="N5583" s="11">
        <f t="shared" si="609"/>
        <v>0</v>
      </c>
      <c r="O5583" s="11">
        <f t="shared" si="610"/>
        <v>0</v>
      </c>
      <c r="P5583" s="11">
        <f t="shared" si="611"/>
        <v>0</v>
      </c>
      <c r="Q5583" s="11">
        <f t="shared" si="612"/>
        <v>0</v>
      </c>
      <c r="R5583" s="11">
        <f t="shared" si="613"/>
        <v>0</v>
      </c>
      <c r="S5583" s="11">
        <f t="shared" si="614"/>
        <v>1</v>
      </c>
      <c r="T5583" s="9">
        <f t="shared" si="615"/>
        <v>0</v>
      </c>
    </row>
    <row r="5584" spans="1:20" ht="15" customHeight="1" x14ac:dyDescent="0.75">
      <c r="A5584" s="10">
        <v>1</v>
      </c>
      <c r="B5584" s="11">
        <v>36500</v>
      </c>
      <c r="C5584" s="11">
        <v>84978</v>
      </c>
      <c r="D5584" s="11">
        <v>125000</v>
      </c>
      <c r="E5584" s="11">
        <v>10</v>
      </c>
      <c r="F5584" s="11">
        <v>0</v>
      </c>
      <c r="G5584" s="11">
        <v>1</v>
      </c>
      <c r="H5584" s="11">
        <v>213.06666666999999</v>
      </c>
      <c r="I5584" s="11">
        <v>0</v>
      </c>
      <c r="J5584" s="11">
        <v>64</v>
      </c>
      <c r="K5584" s="11"/>
      <c r="L5584" s="11" t="s">
        <v>20</v>
      </c>
      <c r="M5584" s="11" t="s">
        <v>19</v>
      </c>
      <c r="N5584" s="11">
        <f t="shared" si="609"/>
        <v>0</v>
      </c>
      <c r="O5584" s="11">
        <f t="shared" si="610"/>
        <v>0</v>
      </c>
      <c r="P5584" s="11">
        <f t="shared" si="611"/>
        <v>0</v>
      </c>
      <c r="Q5584" s="11">
        <f t="shared" si="612"/>
        <v>0</v>
      </c>
      <c r="R5584" s="11">
        <f t="shared" si="613"/>
        <v>0</v>
      </c>
      <c r="S5584" s="11">
        <f t="shared" si="614"/>
        <v>0</v>
      </c>
      <c r="T5584" s="9">
        <f t="shared" si="615"/>
        <v>0</v>
      </c>
    </row>
    <row r="5585" spans="1:20" ht="15" customHeight="1" x14ac:dyDescent="0.75">
      <c r="A5585" s="10">
        <v>0</v>
      </c>
      <c r="B5585" s="11">
        <v>36500</v>
      </c>
      <c r="C5585" s="11">
        <v>18101</v>
      </c>
      <c r="D5585" s="11">
        <v>42320</v>
      </c>
      <c r="E5585" s="11">
        <v>7</v>
      </c>
      <c r="F5585" s="11">
        <v>0</v>
      </c>
      <c r="G5585" s="11">
        <v>0</v>
      </c>
      <c r="H5585" s="11">
        <v>49.746202814999997</v>
      </c>
      <c r="I5585" s="11">
        <v>0</v>
      </c>
      <c r="J5585" s="11">
        <v>7</v>
      </c>
      <c r="K5585" s="11">
        <v>36.501009332000002</v>
      </c>
      <c r="L5585" s="11" t="s">
        <v>20</v>
      </c>
      <c r="M5585" s="11" t="s">
        <v>17</v>
      </c>
      <c r="N5585" s="11">
        <f t="shared" si="609"/>
        <v>0</v>
      </c>
      <c r="O5585" s="11">
        <f t="shared" si="610"/>
        <v>1</v>
      </c>
      <c r="P5585" s="11">
        <f t="shared" si="611"/>
        <v>0</v>
      </c>
      <c r="Q5585" s="11">
        <f t="shared" si="612"/>
        <v>0</v>
      </c>
      <c r="R5585" s="11">
        <f t="shared" si="613"/>
        <v>0</v>
      </c>
      <c r="S5585" s="11">
        <f t="shared" si="614"/>
        <v>0</v>
      </c>
      <c r="T5585" s="9">
        <f t="shared" si="615"/>
        <v>0</v>
      </c>
    </row>
    <row r="5586" spans="1:20" ht="15" customHeight="1" x14ac:dyDescent="0.75">
      <c r="A5586" s="10">
        <v>0</v>
      </c>
      <c r="B5586" s="11">
        <v>36500</v>
      </c>
      <c r="C5586" s="11">
        <v>114350</v>
      </c>
      <c r="D5586" s="11">
        <v>164159</v>
      </c>
      <c r="E5586" s="11"/>
      <c r="F5586" s="11">
        <v>0</v>
      </c>
      <c r="G5586" s="11">
        <v>0</v>
      </c>
      <c r="H5586" s="11">
        <v>245.52325494999999</v>
      </c>
      <c r="I5586" s="11">
        <v>3</v>
      </c>
      <c r="J5586" s="11">
        <v>13</v>
      </c>
      <c r="K5586" s="11">
        <v>37.071332796999997</v>
      </c>
      <c r="L5586" s="11" t="s">
        <v>20</v>
      </c>
      <c r="M5586" s="11" t="s">
        <v>14</v>
      </c>
      <c r="N5586" s="11">
        <f t="shared" si="609"/>
        <v>0</v>
      </c>
      <c r="O5586" s="11">
        <f t="shared" si="610"/>
        <v>0</v>
      </c>
      <c r="P5586" s="11">
        <f t="shared" si="611"/>
        <v>1</v>
      </c>
      <c r="Q5586" s="11">
        <f t="shared" si="612"/>
        <v>0</v>
      </c>
      <c r="R5586" s="11">
        <f t="shared" si="613"/>
        <v>0</v>
      </c>
      <c r="S5586" s="11">
        <f t="shared" si="614"/>
        <v>0</v>
      </c>
      <c r="T5586" s="9">
        <f t="shared" si="615"/>
        <v>0</v>
      </c>
    </row>
    <row r="5587" spans="1:20" ht="15" customHeight="1" x14ac:dyDescent="0.75">
      <c r="A5587" s="10">
        <v>0</v>
      </c>
      <c r="B5587" s="11">
        <v>36500</v>
      </c>
      <c r="C5587" s="11">
        <v>87683</v>
      </c>
      <c r="D5587" s="11">
        <v>131532</v>
      </c>
      <c r="E5587" s="11">
        <v>32</v>
      </c>
      <c r="F5587" s="11">
        <v>0</v>
      </c>
      <c r="G5587" s="11">
        <v>0</v>
      </c>
      <c r="H5587" s="11">
        <v>351.02575198</v>
      </c>
      <c r="I5587" s="11">
        <v>0</v>
      </c>
      <c r="J5587" s="11">
        <v>20</v>
      </c>
      <c r="K5587" s="11">
        <v>40.178651377999998</v>
      </c>
      <c r="L5587" s="11" t="s">
        <v>20</v>
      </c>
      <c r="M5587" s="11" t="s">
        <v>17</v>
      </c>
      <c r="N5587" s="11">
        <f t="shared" si="609"/>
        <v>0</v>
      </c>
      <c r="O5587" s="11">
        <f t="shared" si="610"/>
        <v>1</v>
      </c>
      <c r="P5587" s="11">
        <f t="shared" si="611"/>
        <v>0</v>
      </c>
      <c r="Q5587" s="11">
        <f t="shared" si="612"/>
        <v>0</v>
      </c>
      <c r="R5587" s="11">
        <f t="shared" si="613"/>
        <v>0</v>
      </c>
      <c r="S5587" s="11">
        <f t="shared" si="614"/>
        <v>0</v>
      </c>
      <c r="T5587" s="9">
        <f t="shared" si="615"/>
        <v>0</v>
      </c>
    </row>
    <row r="5588" spans="1:20" ht="15" customHeight="1" x14ac:dyDescent="0.75">
      <c r="A5588" s="10">
        <v>1</v>
      </c>
      <c r="B5588" s="11">
        <v>36600</v>
      </c>
      <c r="C5588" s="11">
        <v>397299</v>
      </c>
      <c r="D5588" s="11">
        <v>512650</v>
      </c>
      <c r="E5588" s="11">
        <v>4</v>
      </c>
      <c r="F5588" s="11">
        <v>0</v>
      </c>
      <c r="G5588" s="11">
        <v>0</v>
      </c>
      <c r="H5588" s="11">
        <v>197.51668389</v>
      </c>
      <c r="I5588" s="11">
        <v>0</v>
      </c>
      <c r="J5588" s="11">
        <v>21</v>
      </c>
      <c r="K5588" s="11">
        <v>43.458327417</v>
      </c>
      <c r="L5588" s="11" t="s">
        <v>20</v>
      </c>
      <c r="M5588" s="11" t="s">
        <v>18</v>
      </c>
      <c r="N5588" s="11">
        <f t="shared" si="609"/>
        <v>0</v>
      </c>
      <c r="O5588" s="11">
        <f t="shared" si="610"/>
        <v>0</v>
      </c>
      <c r="P5588" s="11">
        <f t="shared" si="611"/>
        <v>0</v>
      </c>
      <c r="Q5588" s="11">
        <f t="shared" si="612"/>
        <v>0</v>
      </c>
      <c r="R5588" s="11">
        <f t="shared" si="613"/>
        <v>0</v>
      </c>
      <c r="S5588" s="11">
        <f t="shared" si="614"/>
        <v>1</v>
      </c>
      <c r="T5588" s="9">
        <f t="shared" si="615"/>
        <v>0</v>
      </c>
    </row>
    <row r="5589" spans="1:20" ht="15" customHeight="1" x14ac:dyDescent="0.75">
      <c r="A5589" s="10">
        <v>0</v>
      </c>
      <c r="B5589" s="11">
        <v>36600</v>
      </c>
      <c r="C5589" s="11">
        <v>32590</v>
      </c>
      <c r="D5589" s="11">
        <v>58157</v>
      </c>
      <c r="E5589" s="11"/>
      <c r="F5589" s="11">
        <v>0</v>
      </c>
      <c r="G5589" s="11">
        <v>0</v>
      </c>
      <c r="H5589" s="11"/>
      <c r="I5589" s="11">
        <v>6</v>
      </c>
      <c r="J5589" s="11">
        <v>0</v>
      </c>
      <c r="K5589" s="11">
        <v>33.016931024000002</v>
      </c>
      <c r="L5589" s="11" t="s">
        <v>20</v>
      </c>
      <c r="M5589" s="11" t="s">
        <v>14</v>
      </c>
      <c r="N5589" s="11">
        <f t="shared" si="609"/>
        <v>0</v>
      </c>
      <c r="O5589" s="11">
        <f t="shared" si="610"/>
        <v>0</v>
      </c>
      <c r="P5589" s="11">
        <f t="shared" si="611"/>
        <v>1</v>
      </c>
      <c r="Q5589" s="11">
        <f t="shared" si="612"/>
        <v>0</v>
      </c>
      <c r="R5589" s="11">
        <f t="shared" si="613"/>
        <v>0</v>
      </c>
      <c r="S5589" s="11">
        <f t="shared" si="614"/>
        <v>0</v>
      </c>
      <c r="T5589" s="9">
        <f t="shared" si="615"/>
        <v>0</v>
      </c>
    </row>
    <row r="5590" spans="1:20" ht="15" customHeight="1" x14ac:dyDescent="0.75">
      <c r="A5590" s="10">
        <v>0</v>
      </c>
      <c r="B5590" s="11">
        <v>36800</v>
      </c>
      <c r="C5590" s="11">
        <v>35447</v>
      </c>
      <c r="D5590" s="11">
        <v>59890</v>
      </c>
      <c r="E5590" s="11"/>
      <c r="F5590" s="11">
        <v>0</v>
      </c>
      <c r="G5590" s="11">
        <v>0</v>
      </c>
      <c r="H5590" s="11"/>
      <c r="I5590" s="11">
        <v>7</v>
      </c>
      <c r="J5590" s="11">
        <v>0</v>
      </c>
      <c r="K5590" s="11">
        <v>31.173843519999998</v>
      </c>
      <c r="L5590" s="11" t="s">
        <v>20</v>
      </c>
      <c r="M5590" s="11" t="s">
        <v>14</v>
      </c>
      <c r="N5590" s="11">
        <f t="shared" si="609"/>
        <v>0</v>
      </c>
      <c r="O5590" s="11">
        <f t="shared" si="610"/>
        <v>0</v>
      </c>
      <c r="P5590" s="11">
        <f t="shared" si="611"/>
        <v>1</v>
      </c>
      <c r="Q5590" s="11">
        <f t="shared" si="612"/>
        <v>0</v>
      </c>
      <c r="R5590" s="11">
        <f t="shared" si="613"/>
        <v>0</v>
      </c>
      <c r="S5590" s="11">
        <f t="shared" si="614"/>
        <v>0</v>
      </c>
      <c r="T5590" s="9">
        <f t="shared" si="615"/>
        <v>0</v>
      </c>
    </row>
    <row r="5591" spans="1:20" ht="15" customHeight="1" x14ac:dyDescent="0.75">
      <c r="A5591" s="10">
        <v>0</v>
      </c>
      <c r="B5591" s="11">
        <v>36800</v>
      </c>
      <c r="C5591" s="11">
        <v>109378</v>
      </c>
      <c r="D5591" s="11">
        <v>163684</v>
      </c>
      <c r="E5591" s="11"/>
      <c r="F5591" s="11">
        <v>0</v>
      </c>
      <c r="G5591" s="11">
        <v>0</v>
      </c>
      <c r="H5591" s="11">
        <v>240.23287536999999</v>
      </c>
      <c r="I5591" s="11">
        <v>3</v>
      </c>
      <c r="J5591" s="11">
        <v>13</v>
      </c>
      <c r="K5591" s="11">
        <v>35.691542689000002</v>
      </c>
      <c r="L5591" s="11" t="s">
        <v>20</v>
      </c>
      <c r="M5591" s="11" t="s">
        <v>14</v>
      </c>
      <c r="N5591" s="11">
        <f t="shared" si="609"/>
        <v>0</v>
      </c>
      <c r="O5591" s="11">
        <f t="shared" si="610"/>
        <v>0</v>
      </c>
      <c r="P5591" s="11">
        <f t="shared" si="611"/>
        <v>1</v>
      </c>
      <c r="Q5591" s="11">
        <f t="shared" si="612"/>
        <v>0</v>
      </c>
      <c r="R5591" s="11">
        <f t="shared" si="613"/>
        <v>0</v>
      </c>
      <c r="S5591" s="11">
        <f t="shared" si="614"/>
        <v>0</v>
      </c>
      <c r="T5591" s="9">
        <f t="shared" si="615"/>
        <v>0</v>
      </c>
    </row>
    <row r="5592" spans="1:20" ht="15" customHeight="1" x14ac:dyDescent="0.75">
      <c r="A5592" s="10">
        <v>0</v>
      </c>
      <c r="B5592" s="11">
        <v>36800</v>
      </c>
      <c r="C5592" s="11">
        <v>35077</v>
      </c>
      <c r="D5592" s="11">
        <v>53120</v>
      </c>
      <c r="E5592" s="11"/>
      <c r="F5592" s="11">
        <v>0</v>
      </c>
      <c r="G5592" s="11">
        <v>0</v>
      </c>
      <c r="H5592" s="11"/>
      <c r="I5592" s="11">
        <v>6</v>
      </c>
      <c r="J5592" s="11">
        <v>0</v>
      </c>
      <c r="K5592" s="11">
        <v>34.985012560999998</v>
      </c>
      <c r="L5592" s="11" t="s">
        <v>20</v>
      </c>
      <c r="M5592" s="11" t="s">
        <v>14</v>
      </c>
      <c r="N5592" s="11">
        <f t="shared" si="609"/>
        <v>0</v>
      </c>
      <c r="O5592" s="11">
        <f t="shared" si="610"/>
        <v>0</v>
      </c>
      <c r="P5592" s="11">
        <f t="shared" si="611"/>
        <v>1</v>
      </c>
      <c r="Q5592" s="11">
        <f t="shared" si="612"/>
        <v>0</v>
      </c>
      <c r="R5592" s="11">
        <f t="shared" si="613"/>
        <v>0</v>
      </c>
      <c r="S5592" s="11">
        <f t="shared" si="614"/>
        <v>0</v>
      </c>
      <c r="T5592" s="9">
        <f t="shared" si="615"/>
        <v>0</v>
      </c>
    </row>
    <row r="5593" spans="1:20" ht="15" customHeight="1" x14ac:dyDescent="0.75">
      <c r="A5593" s="10">
        <v>1</v>
      </c>
      <c r="B5593" s="11">
        <v>36800</v>
      </c>
      <c r="C5593" s="11">
        <v>125894</v>
      </c>
      <c r="D5593" s="11">
        <v>172184</v>
      </c>
      <c r="E5593" s="11">
        <v>11</v>
      </c>
      <c r="F5593" s="11">
        <v>0</v>
      </c>
      <c r="G5593" s="11">
        <v>1</v>
      </c>
      <c r="H5593" s="11">
        <v>214.73116034</v>
      </c>
      <c r="I5593" s="11">
        <v>1</v>
      </c>
      <c r="J5593" s="11">
        <v>33</v>
      </c>
      <c r="K5593" s="11">
        <v>43.847543717000001</v>
      </c>
      <c r="L5593" s="11" t="s">
        <v>20</v>
      </c>
      <c r="M5593" s="11" t="s">
        <v>15</v>
      </c>
      <c r="N5593" s="11">
        <f t="shared" si="609"/>
        <v>0</v>
      </c>
      <c r="O5593" s="11">
        <f t="shared" si="610"/>
        <v>0</v>
      </c>
      <c r="P5593" s="11">
        <f t="shared" si="611"/>
        <v>0</v>
      </c>
      <c r="Q5593" s="11">
        <f t="shared" si="612"/>
        <v>1</v>
      </c>
      <c r="R5593" s="11">
        <f t="shared" si="613"/>
        <v>0</v>
      </c>
      <c r="S5593" s="11">
        <f t="shared" si="614"/>
        <v>0</v>
      </c>
      <c r="T5593" s="9">
        <f t="shared" si="615"/>
        <v>0</v>
      </c>
    </row>
    <row r="5594" spans="1:20" ht="15" customHeight="1" x14ac:dyDescent="0.75">
      <c r="A5594" s="10">
        <v>1</v>
      </c>
      <c r="B5594" s="11">
        <v>36900</v>
      </c>
      <c r="C5594" s="11">
        <v>111151</v>
      </c>
      <c r="D5594" s="11">
        <v>155000</v>
      </c>
      <c r="E5594" s="11">
        <v>12</v>
      </c>
      <c r="F5594" s="11">
        <v>0</v>
      </c>
      <c r="G5594" s="11">
        <v>0</v>
      </c>
      <c r="H5594" s="11">
        <v>137.96666667</v>
      </c>
      <c r="I5594" s="11">
        <v>0</v>
      </c>
      <c r="J5594" s="11">
        <v>40</v>
      </c>
      <c r="K5594" s="11"/>
      <c r="L5594" s="11" t="s">
        <v>13</v>
      </c>
      <c r="M5594" s="11" t="s">
        <v>18</v>
      </c>
      <c r="N5594" s="11">
        <f t="shared" si="609"/>
        <v>1</v>
      </c>
      <c r="O5594" s="11">
        <f t="shared" si="610"/>
        <v>0</v>
      </c>
      <c r="P5594" s="11">
        <f t="shared" si="611"/>
        <v>0</v>
      </c>
      <c r="Q5594" s="11">
        <f t="shared" si="612"/>
        <v>0</v>
      </c>
      <c r="R5594" s="11">
        <f t="shared" si="613"/>
        <v>0</v>
      </c>
      <c r="S5594" s="11">
        <f t="shared" si="614"/>
        <v>1</v>
      </c>
      <c r="T5594" s="9">
        <f t="shared" si="615"/>
        <v>137.96666667</v>
      </c>
    </row>
    <row r="5595" spans="1:20" ht="15" customHeight="1" x14ac:dyDescent="0.75">
      <c r="A5595" s="10">
        <v>0</v>
      </c>
      <c r="B5595" s="11">
        <v>37000</v>
      </c>
      <c r="C5595" s="11">
        <v>34085</v>
      </c>
      <c r="D5595" s="11">
        <v>70596</v>
      </c>
      <c r="E5595" s="11">
        <v>3</v>
      </c>
      <c r="F5595" s="11">
        <v>0</v>
      </c>
      <c r="G5595" s="11">
        <v>0</v>
      </c>
      <c r="H5595" s="11">
        <v>195.36338382</v>
      </c>
      <c r="I5595" s="11">
        <v>2</v>
      </c>
      <c r="J5595" s="11">
        <v>18</v>
      </c>
      <c r="K5595" s="11">
        <v>25.592423950000001</v>
      </c>
      <c r="L5595" s="11" t="s">
        <v>20</v>
      </c>
      <c r="M5595" s="11" t="s">
        <v>18</v>
      </c>
      <c r="N5595" s="11">
        <f t="shared" si="609"/>
        <v>0</v>
      </c>
      <c r="O5595" s="11">
        <f t="shared" si="610"/>
        <v>0</v>
      </c>
      <c r="P5595" s="11">
        <f t="shared" si="611"/>
        <v>0</v>
      </c>
      <c r="Q5595" s="11">
        <f t="shared" si="612"/>
        <v>0</v>
      </c>
      <c r="R5595" s="11">
        <f t="shared" si="613"/>
        <v>0</v>
      </c>
      <c r="S5595" s="11">
        <f t="shared" si="614"/>
        <v>1</v>
      </c>
      <c r="T5595" s="9">
        <f t="shared" si="615"/>
        <v>0</v>
      </c>
    </row>
    <row r="5596" spans="1:20" ht="15" customHeight="1" x14ac:dyDescent="0.75">
      <c r="A5596" s="10">
        <v>1</v>
      </c>
      <c r="B5596" s="11">
        <v>37000</v>
      </c>
      <c r="C5596" s="11">
        <v>93378</v>
      </c>
      <c r="D5596" s="11">
        <v>145000</v>
      </c>
      <c r="E5596" s="11">
        <v>15</v>
      </c>
      <c r="F5596" s="11"/>
      <c r="G5596" s="11">
        <v>2</v>
      </c>
      <c r="H5596" s="11">
        <v>368.7</v>
      </c>
      <c r="I5596" s="11">
        <v>1</v>
      </c>
      <c r="J5596" s="11">
        <v>27</v>
      </c>
      <c r="K5596" s="11"/>
      <c r="L5596" s="11" t="s">
        <v>20</v>
      </c>
      <c r="M5596" s="11" t="s">
        <v>16</v>
      </c>
      <c r="N5596" s="11">
        <f t="shared" si="609"/>
        <v>0</v>
      </c>
      <c r="O5596" s="11">
        <f t="shared" si="610"/>
        <v>0</v>
      </c>
      <c r="P5596" s="11">
        <f t="shared" si="611"/>
        <v>0</v>
      </c>
      <c r="Q5596" s="11">
        <f t="shared" si="612"/>
        <v>0</v>
      </c>
      <c r="R5596" s="11">
        <f t="shared" si="613"/>
        <v>1</v>
      </c>
      <c r="S5596" s="11">
        <f t="shared" si="614"/>
        <v>0</v>
      </c>
      <c r="T5596" s="9">
        <f t="shared" si="615"/>
        <v>0</v>
      </c>
    </row>
    <row r="5597" spans="1:20" ht="15" customHeight="1" x14ac:dyDescent="0.75">
      <c r="A5597" s="10">
        <v>0</v>
      </c>
      <c r="B5597" s="11">
        <v>37000</v>
      </c>
      <c r="C5597" s="11">
        <v>36910</v>
      </c>
      <c r="D5597" s="11">
        <v>58338</v>
      </c>
      <c r="E5597" s="11"/>
      <c r="F5597" s="11">
        <v>0</v>
      </c>
      <c r="G5597" s="11">
        <v>0</v>
      </c>
      <c r="H5597" s="11"/>
      <c r="I5597" s="11">
        <v>7</v>
      </c>
      <c r="J5597" s="11">
        <v>0</v>
      </c>
      <c r="K5597" s="11">
        <v>34.891584590000001</v>
      </c>
      <c r="L5597" s="11" t="s">
        <v>20</v>
      </c>
      <c r="M5597" s="11" t="s">
        <v>14</v>
      </c>
      <c r="N5597" s="11">
        <f t="shared" si="609"/>
        <v>0</v>
      </c>
      <c r="O5597" s="11">
        <f t="shared" si="610"/>
        <v>0</v>
      </c>
      <c r="P5597" s="11">
        <f t="shared" si="611"/>
        <v>1</v>
      </c>
      <c r="Q5597" s="11">
        <f t="shared" si="612"/>
        <v>0</v>
      </c>
      <c r="R5597" s="11">
        <f t="shared" si="613"/>
        <v>0</v>
      </c>
      <c r="S5597" s="11">
        <f t="shared" si="614"/>
        <v>0</v>
      </c>
      <c r="T5597" s="9">
        <f t="shared" si="615"/>
        <v>0</v>
      </c>
    </row>
    <row r="5598" spans="1:20" ht="15" customHeight="1" x14ac:dyDescent="0.75">
      <c r="A5598" s="10">
        <v>0</v>
      </c>
      <c r="B5598" s="11">
        <v>37200</v>
      </c>
      <c r="C5598" s="11">
        <v>35515</v>
      </c>
      <c r="D5598" s="11">
        <v>76591</v>
      </c>
      <c r="E5598" s="11">
        <v>6</v>
      </c>
      <c r="F5598" s="11">
        <v>0</v>
      </c>
      <c r="G5598" s="11">
        <v>0</v>
      </c>
      <c r="H5598" s="11">
        <v>203.70805458000001</v>
      </c>
      <c r="I5598" s="11">
        <v>1</v>
      </c>
      <c r="J5598" s="11">
        <v>17</v>
      </c>
      <c r="K5598" s="11">
        <v>22.432132089</v>
      </c>
      <c r="L5598" s="11" t="s">
        <v>20</v>
      </c>
      <c r="M5598" s="11" t="s">
        <v>18</v>
      </c>
      <c r="N5598" s="11">
        <f t="shared" si="609"/>
        <v>0</v>
      </c>
      <c r="O5598" s="11">
        <f t="shared" si="610"/>
        <v>0</v>
      </c>
      <c r="P5598" s="11">
        <f t="shared" si="611"/>
        <v>0</v>
      </c>
      <c r="Q5598" s="11">
        <f t="shared" si="612"/>
        <v>0</v>
      </c>
      <c r="R5598" s="11">
        <f t="shared" si="613"/>
        <v>0</v>
      </c>
      <c r="S5598" s="11">
        <f t="shared" si="614"/>
        <v>1</v>
      </c>
      <c r="T5598" s="9">
        <f t="shared" si="615"/>
        <v>0</v>
      </c>
    </row>
    <row r="5599" spans="1:20" ht="15" customHeight="1" x14ac:dyDescent="0.75">
      <c r="A5599" s="10">
        <v>0</v>
      </c>
      <c r="B5599" s="11">
        <v>37200</v>
      </c>
      <c r="C5599" s="11">
        <v>205922</v>
      </c>
      <c r="D5599" s="11">
        <v>267238</v>
      </c>
      <c r="E5599" s="11">
        <v>2</v>
      </c>
      <c r="F5599" s="11">
        <v>1</v>
      </c>
      <c r="G5599" s="11">
        <v>0</v>
      </c>
      <c r="H5599" s="11">
        <v>238.21147988000001</v>
      </c>
      <c r="I5599" s="11">
        <v>0</v>
      </c>
      <c r="J5599" s="11">
        <v>32</v>
      </c>
      <c r="K5599" s="11">
        <v>31.622843541999998</v>
      </c>
      <c r="L5599" s="11" t="s">
        <v>20</v>
      </c>
      <c r="M5599" s="11" t="s">
        <v>18</v>
      </c>
      <c r="N5599" s="11">
        <f t="shared" si="609"/>
        <v>0</v>
      </c>
      <c r="O5599" s="11">
        <f t="shared" si="610"/>
        <v>0</v>
      </c>
      <c r="P5599" s="11">
        <f t="shared" si="611"/>
        <v>0</v>
      </c>
      <c r="Q5599" s="11">
        <f t="shared" si="612"/>
        <v>0</v>
      </c>
      <c r="R5599" s="11">
        <f t="shared" si="613"/>
        <v>0</v>
      </c>
      <c r="S5599" s="11">
        <f t="shared" si="614"/>
        <v>1</v>
      </c>
      <c r="T5599" s="9">
        <f t="shared" si="615"/>
        <v>0</v>
      </c>
    </row>
    <row r="5600" spans="1:20" ht="15" customHeight="1" x14ac:dyDescent="0.75">
      <c r="A5600" s="10">
        <v>0</v>
      </c>
      <c r="B5600" s="11">
        <v>37200</v>
      </c>
      <c r="C5600" s="11">
        <v>202627</v>
      </c>
      <c r="D5600" s="11">
        <v>268857</v>
      </c>
      <c r="E5600" s="11">
        <v>3</v>
      </c>
      <c r="F5600" s="11">
        <v>0</v>
      </c>
      <c r="G5600" s="11">
        <v>0</v>
      </c>
      <c r="H5600" s="11">
        <v>248.1703603</v>
      </c>
      <c r="I5600" s="11">
        <v>0</v>
      </c>
      <c r="J5600" s="11">
        <v>31</v>
      </c>
      <c r="K5600" s="11">
        <v>31.859398559999999</v>
      </c>
      <c r="L5600" s="11" t="s">
        <v>20</v>
      </c>
      <c r="M5600" s="11" t="s">
        <v>18</v>
      </c>
      <c r="N5600" s="11">
        <f t="shared" si="609"/>
        <v>0</v>
      </c>
      <c r="O5600" s="11">
        <f t="shared" si="610"/>
        <v>0</v>
      </c>
      <c r="P5600" s="11">
        <f t="shared" si="611"/>
        <v>0</v>
      </c>
      <c r="Q5600" s="11">
        <f t="shared" si="612"/>
        <v>0</v>
      </c>
      <c r="R5600" s="11">
        <f t="shared" si="613"/>
        <v>0</v>
      </c>
      <c r="S5600" s="11">
        <f t="shared" si="614"/>
        <v>1</v>
      </c>
      <c r="T5600" s="9">
        <f t="shared" si="615"/>
        <v>0</v>
      </c>
    </row>
    <row r="5601" spans="1:20" ht="15" customHeight="1" x14ac:dyDescent="0.75">
      <c r="A5601" s="10">
        <v>1</v>
      </c>
      <c r="B5601" s="11">
        <v>37300</v>
      </c>
      <c r="C5601" s="11">
        <v>68789</v>
      </c>
      <c r="D5601" s="11">
        <v>86172</v>
      </c>
      <c r="E5601" s="11">
        <v>2</v>
      </c>
      <c r="F5601" s="11">
        <v>0</v>
      </c>
      <c r="G5601" s="11">
        <v>6</v>
      </c>
      <c r="H5601" s="11">
        <v>235.63790564000001</v>
      </c>
      <c r="I5601" s="11">
        <v>2</v>
      </c>
      <c r="J5601" s="11">
        <v>25</v>
      </c>
      <c r="K5601" s="11">
        <v>114.0505277</v>
      </c>
      <c r="L5601" s="11" t="s">
        <v>13</v>
      </c>
      <c r="M5601" s="11" t="s">
        <v>19</v>
      </c>
      <c r="N5601" s="11">
        <f t="shared" si="609"/>
        <v>1</v>
      </c>
      <c r="O5601" s="11">
        <f t="shared" si="610"/>
        <v>0</v>
      </c>
      <c r="P5601" s="11">
        <f t="shared" si="611"/>
        <v>0</v>
      </c>
      <c r="Q5601" s="11">
        <f t="shared" si="612"/>
        <v>0</v>
      </c>
      <c r="R5601" s="11">
        <f t="shared" si="613"/>
        <v>0</v>
      </c>
      <c r="S5601" s="11">
        <f t="shared" si="614"/>
        <v>0</v>
      </c>
      <c r="T5601" s="9">
        <f t="shared" si="615"/>
        <v>235.63790564000001</v>
      </c>
    </row>
    <row r="5602" spans="1:20" ht="15" customHeight="1" x14ac:dyDescent="0.75">
      <c r="A5602" s="10">
        <v>0</v>
      </c>
      <c r="B5602" s="11">
        <v>37400</v>
      </c>
      <c r="C5602" s="11">
        <v>96798</v>
      </c>
      <c r="D5602" s="11">
        <v>145550</v>
      </c>
      <c r="E5602" s="11">
        <v>12</v>
      </c>
      <c r="F5602" s="11">
        <v>0</v>
      </c>
      <c r="G5602" s="11">
        <v>0</v>
      </c>
      <c r="H5602" s="11">
        <v>63.901676946999999</v>
      </c>
      <c r="I5602" s="11">
        <v>1</v>
      </c>
      <c r="J5602" s="11">
        <v>35</v>
      </c>
      <c r="K5602" s="11">
        <v>40.594851726000002</v>
      </c>
      <c r="L5602" s="11" t="s">
        <v>20</v>
      </c>
      <c r="M5602" s="11" t="s">
        <v>14</v>
      </c>
      <c r="N5602" s="11">
        <f t="shared" si="609"/>
        <v>0</v>
      </c>
      <c r="O5602" s="11">
        <f t="shared" si="610"/>
        <v>0</v>
      </c>
      <c r="P5602" s="11">
        <f t="shared" si="611"/>
        <v>1</v>
      </c>
      <c r="Q5602" s="11">
        <f t="shared" si="612"/>
        <v>0</v>
      </c>
      <c r="R5602" s="11">
        <f t="shared" si="613"/>
        <v>0</v>
      </c>
      <c r="S5602" s="11">
        <f t="shared" si="614"/>
        <v>0</v>
      </c>
      <c r="T5602" s="9">
        <f t="shared" si="615"/>
        <v>0</v>
      </c>
    </row>
    <row r="5603" spans="1:20" ht="15" customHeight="1" x14ac:dyDescent="0.75">
      <c r="A5603" s="10">
        <v>0</v>
      </c>
      <c r="B5603" s="11">
        <v>37500</v>
      </c>
      <c r="C5603" s="11">
        <v>111248</v>
      </c>
      <c r="D5603" s="11">
        <v>159739</v>
      </c>
      <c r="E5603" s="11"/>
      <c r="F5603" s="11">
        <v>0</v>
      </c>
      <c r="G5603" s="11">
        <v>0</v>
      </c>
      <c r="H5603" s="11">
        <v>260.08148423</v>
      </c>
      <c r="I5603" s="11">
        <v>2</v>
      </c>
      <c r="J5603" s="11">
        <v>13</v>
      </c>
      <c r="K5603" s="11">
        <v>36.393348123000003</v>
      </c>
      <c r="L5603" s="11" t="s">
        <v>20</v>
      </c>
      <c r="M5603" s="11" t="s">
        <v>14</v>
      </c>
      <c r="N5603" s="11">
        <f t="shared" si="609"/>
        <v>0</v>
      </c>
      <c r="O5603" s="11">
        <f t="shared" si="610"/>
        <v>0</v>
      </c>
      <c r="P5603" s="11">
        <f t="shared" si="611"/>
        <v>1</v>
      </c>
      <c r="Q5603" s="11">
        <f t="shared" si="612"/>
        <v>0</v>
      </c>
      <c r="R5603" s="11">
        <f t="shared" si="613"/>
        <v>0</v>
      </c>
      <c r="S5603" s="11">
        <f t="shared" si="614"/>
        <v>0</v>
      </c>
      <c r="T5603" s="9">
        <f t="shared" si="615"/>
        <v>0</v>
      </c>
    </row>
    <row r="5604" spans="1:20" ht="15" customHeight="1" x14ac:dyDescent="0.75">
      <c r="A5604" s="10">
        <v>0</v>
      </c>
      <c r="B5604" s="11">
        <v>37500</v>
      </c>
      <c r="C5604" s="11">
        <v>127000</v>
      </c>
      <c r="D5604" s="11">
        <v>190900</v>
      </c>
      <c r="E5604" s="11"/>
      <c r="F5604" s="11">
        <v>1</v>
      </c>
      <c r="G5604" s="11">
        <v>0</v>
      </c>
      <c r="H5604" s="11">
        <v>181.63333333</v>
      </c>
      <c r="I5604" s="11">
        <v>0</v>
      </c>
      <c r="J5604" s="11">
        <v>25</v>
      </c>
      <c r="K5604" s="11"/>
      <c r="L5604" s="11" t="s">
        <v>20</v>
      </c>
      <c r="M5604" s="11" t="s">
        <v>17</v>
      </c>
      <c r="N5604" s="11">
        <f t="shared" si="609"/>
        <v>0</v>
      </c>
      <c r="O5604" s="11">
        <f t="shared" si="610"/>
        <v>1</v>
      </c>
      <c r="P5604" s="11">
        <f t="shared" si="611"/>
        <v>0</v>
      </c>
      <c r="Q5604" s="11">
        <f t="shared" si="612"/>
        <v>0</v>
      </c>
      <c r="R5604" s="11">
        <f t="shared" si="613"/>
        <v>0</v>
      </c>
      <c r="S5604" s="11">
        <f t="shared" si="614"/>
        <v>0</v>
      </c>
      <c r="T5604" s="9">
        <f t="shared" si="615"/>
        <v>0</v>
      </c>
    </row>
    <row r="5605" spans="1:20" ht="15" customHeight="1" x14ac:dyDescent="0.75">
      <c r="A5605" s="10">
        <v>0</v>
      </c>
      <c r="B5605" s="11">
        <v>37600</v>
      </c>
      <c r="C5605" s="11">
        <v>33388</v>
      </c>
      <c r="D5605" s="11">
        <v>71282</v>
      </c>
      <c r="E5605" s="11">
        <v>4</v>
      </c>
      <c r="F5605" s="11">
        <v>0</v>
      </c>
      <c r="G5605" s="11">
        <v>0</v>
      </c>
      <c r="H5605" s="11">
        <v>202.1125682</v>
      </c>
      <c r="I5605" s="11">
        <v>2</v>
      </c>
      <c r="J5605" s="11">
        <v>18</v>
      </c>
      <c r="K5605" s="11">
        <v>25.196524185000001</v>
      </c>
      <c r="L5605" s="11" t="s">
        <v>20</v>
      </c>
      <c r="M5605" s="11" t="s">
        <v>18</v>
      </c>
      <c r="N5605" s="11">
        <f t="shared" si="609"/>
        <v>0</v>
      </c>
      <c r="O5605" s="11">
        <f t="shared" si="610"/>
        <v>0</v>
      </c>
      <c r="P5605" s="11">
        <f t="shared" si="611"/>
        <v>0</v>
      </c>
      <c r="Q5605" s="11">
        <f t="shared" si="612"/>
        <v>0</v>
      </c>
      <c r="R5605" s="11">
        <f t="shared" si="613"/>
        <v>0</v>
      </c>
      <c r="S5605" s="11">
        <f t="shared" si="614"/>
        <v>1</v>
      </c>
      <c r="T5605" s="9">
        <f t="shared" si="615"/>
        <v>0</v>
      </c>
    </row>
    <row r="5606" spans="1:20" ht="15" customHeight="1" x14ac:dyDescent="0.75">
      <c r="A5606" s="10">
        <v>0</v>
      </c>
      <c r="B5606" s="11">
        <v>37600</v>
      </c>
      <c r="C5606" s="11">
        <v>141000</v>
      </c>
      <c r="D5606" s="11">
        <v>200300</v>
      </c>
      <c r="E5606" s="11">
        <v>5</v>
      </c>
      <c r="F5606" s="11">
        <v>0</v>
      </c>
      <c r="G5606" s="11">
        <v>0</v>
      </c>
      <c r="H5606" s="11">
        <v>145.63333333</v>
      </c>
      <c r="I5606" s="11">
        <v>0</v>
      </c>
      <c r="J5606" s="11">
        <v>31</v>
      </c>
      <c r="K5606" s="11"/>
      <c r="L5606" s="11" t="s">
        <v>13</v>
      </c>
      <c r="M5606" s="11" t="s">
        <v>18</v>
      </c>
      <c r="N5606" s="11">
        <f t="shared" si="609"/>
        <v>1</v>
      </c>
      <c r="O5606" s="11">
        <f t="shared" si="610"/>
        <v>0</v>
      </c>
      <c r="P5606" s="11">
        <f t="shared" si="611"/>
        <v>0</v>
      </c>
      <c r="Q5606" s="11">
        <f t="shared" si="612"/>
        <v>0</v>
      </c>
      <c r="R5606" s="11">
        <f t="shared" si="613"/>
        <v>0</v>
      </c>
      <c r="S5606" s="11">
        <f t="shared" si="614"/>
        <v>1</v>
      </c>
      <c r="T5606" s="9">
        <f t="shared" si="615"/>
        <v>145.63333333</v>
      </c>
    </row>
    <row r="5607" spans="1:20" ht="15" customHeight="1" x14ac:dyDescent="0.75">
      <c r="A5607" s="10">
        <v>0</v>
      </c>
      <c r="B5607" s="11">
        <v>37700</v>
      </c>
      <c r="C5607" s="11">
        <v>141260</v>
      </c>
      <c r="D5607" s="11">
        <v>205493</v>
      </c>
      <c r="E5607" s="11">
        <v>5</v>
      </c>
      <c r="F5607" s="11">
        <v>0</v>
      </c>
      <c r="G5607" s="11">
        <v>0</v>
      </c>
      <c r="H5607" s="11">
        <v>148.13723934999999</v>
      </c>
      <c r="I5607" s="11">
        <v>0</v>
      </c>
      <c r="J5607" s="11">
        <v>31</v>
      </c>
      <c r="K5607" s="11">
        <v>34.302973903000002</v>
      </c>
      <c r="L5607" s="11" t="s">
        <v>13</v>
      </c>
      <c r="M5607" s="11" t="s">
        <v>18</v>
      </c>
      <c r="N5607" s="11">
        <f t="shared" si="609"/>
        <v>1</v>
      </c>
      <c r="O5607" s="11">
        <f t="shared" si="610"/>
        <v>0</v>
      </c>
      <c r="P5607" s="11">
        <f t="shared" si="611"/>
        <v>0</v>
      </c>
      <c r="Q5607" s="11">
        <f t="shared" si="612"/>
        <v>0</v>
      </c>
      <c r="R5607" s="11">
        <f t="shared" si="613"/>
        <v>0</v>
      </c>
      <c r="S5607" s="11">
        <f t="shared" si="614"/>
        <v>1</v>
      </c>
      <c r="T5607" s="9">
        <f t="shared" si="615"/>
        <v>148.13723934999999</v>
      </c>
    </row>
    <row r="5608" spans="1:20" ht="15" customHeight="1" x14ac:dyDescent="0.75">
      <c r="A5608" s="10">
        <v>0</v>
      </c>
      <c r="B5608" s="11">
        <v>37700</v>
      </c>
      <c r="C5608" s="11">
        <v>31687</v>
      </c>
      <c r="D5608" s="11">
        <v>76454</v>
      </c>
      <c r="E5608" s="11">
        <v>5</v>
      </c>
      <c r="F5608" s="11">
        <v>0</v>
      </c>
      <c r="G5608" s="11">
        <v>0</v>
      </c>
      <c r="H5608" s="11">
        <v>192.35167018999999</v>
      </c>
      <c r="I5608" s="11">
        <v>2</v>
      </c>
      <c r="J5608" s="11">
        <v>18</v>
      </c>
      <c r="K5608" s="11">
        <v>23.873408821999998</v>
      </c>
      <c r="L5608" s="11" t="s">
        <v>20</v>
      </c>
      <c r="M5608" s="11" t="s">
        <v>18</v>
      </c>
      <c r="N5608" s="11">
        <f t="shared" si="609"/>
        <v>0</v>
      </c>
      <c r="O5608" s="11">
        <f t="shared" si="610"/>
        <v>0</v>
      </c>
      <c r="P5608" s="11">
        <f t="shared" si="611"/>
        <v>0</v>
      </c>
      <c r="Q5608" s="11">
        <f t="shared" si="612"/>
        <v>0</v>
      </c>
      <c r="R5608" s="11">
        <f t="shared" si="613"/>
        <v>0</v>
      </c>
      <c r="S5608" s="11">
        <f t="shared" si="614"/>
        <v>1</v>
      </c>
      <c r="T5608" s="9">
        <f t="shared" si="615"/>
        <v>0</v>
      </c>
    </row>
    <row r="5609" spans="1:20" ht="15" customHeight="1" x14ac:dyDescent="0.75">
      <c r="A5609" s="10">
        <v>0</v>
      </c>
      <c r="B5609" s="11">
        <v>37700</v>
      </c>
      <c r="C5609" s="11">
        <v>37200</v>
      </c>
      <c r="D5609" s="11">
        <v>51389</v>
      </c>
      <c r="E5609" s="11"/>
      <c r="F5609" s="11">
        <v>0</v>
      </c>
      <c r="G5609" s="11">
        <v>0</v>
      </c>
      <c r="H5609" s="11"/>
      <c r="I5609" s="11">
        <v>6</v>
      </c>
      <c r="J5609" s="11">
        <v>0</v>
      </c>
      <c r="K5609" s="11">
        <v>32.774331021000002</v>
      </c>
      <c r="L5609" s="11" t="s">
        <v>20</v>
      </c>
      <c r="M5609" s="11" t="s">
        <v>14</v>
      </c>
      <c r="N5609" s="11">
        <f t="shared" si="609"/>
        <v>0</v>
      </c>
      <c r="O5609" s="11">
        <f t="shared" si="610"/>
        <v>0</v>
      </c>
      <c r="P5609" s="11">
        <f t="shared" si="611"/>
        <v>1</v>
      </c>
      <c r="Q5609" s="11">
        <f t="shared" si="612"/>
        <v>0</v>
      </c>
      <c r="R5609" s="11">
        <f t="shared" si="613"/>
        <v>0</v>
      </c>
      <c r="S5609" s="11">
        <f t="shared" si="614"/>
        <v>0</v>
      </c>
      <c r="T5609" s="9">
        <f t="shared" si="615"/>
        <v>0</v>
      </c>
    </row>
    <row r="5610" spans="1:20" ht="15" customHeight="1" x14ac:dyDescent="0.75">
      <c r="A5610" s="10">
        <v>0</v>
      </c>
      <c r="B5610" s="11">
        <v>37800</v>
      </c>
      <c r="C5610" s="11">
        <v>31214</v>
      </c>
      <c r="D5610" s="11">
        <v>58282</v>
      </c>
      <c r="E5610" s="11"/>
      <c r="F5610" s="11">
        <v>0</v>
      </c>
      <c r="G5610" s="11">
        <v>0</v>
      </c>
      <c r="H5610" s="11"/>
      <c r="I5610" s="11">
        <v>7</v>
      </c>
      <c r="J5610" s="11">
        <v>0</v>
      </c>
      <c r="K5610" s="11">
        <v>34.226189581</v>
      </c>
      <c r="L5610" s="11" t="s">
        <v>20</v>
      </c>
      <c r="M5610" s="11" t="s">
        <v>14</v>
      </c>
      <c r="N5610" s="11">
        <f t="shared" si="609"/>
        <v>0</v>
      </c>
      <c r="O5610" s="11">
        <f t="shared" si="610"/>
        <v>0</v>
      </c>
      <c r="P5610" s="11">
        <f t="shared" si="611"/>
        <v>1</v>
      </c>
      <c r="Q5610" s="11">
        <f t="shared" si="612"/>
        <v>0</v>
      </c>
      <c r="R5610" s="11">
        <f t="shared" si="613"/>
        <v>0</v>
      </c>
      <c r="S5610" s="11">
        <f t="shared" si="614"/>
        <v>0</v>
      </c>
      <c r="T5610" s="9">
        <f t="shared" si="615"/>
        <v>0</v>
      </c>
    </row>
    <row r="5611" spans="1:20" ht="15" customHeight="1" x14ac:dyDescent="0.75">
      <c r="A5611" s="10">
        <v>0</v>
      </c>
      <c r="B5611" s="11">
        <v>37800</v>
      </c>
      <c r="C5611" s="11">
        <v>111412</v>
      </c>
      <c r="D5611" s="11">
        <v>166682</v>
      </c>
      <c r="E5611" s="11"/>
      <c r="F5611" s="11">
        <v>0</v>
      </c>
      <c r="G5611" s="11">
        <v>0</v>
      </c>
      <c r="H5611" s="11">
        <v>251.95678290000001</v>
      </c>
      <c r="I5611" s="11">
        <v>3</v>
      </c>
      <c r="J5611" s="11">
        <v>14</v>
      </c>
      <c r="K5611" s="11">
        <v>34.883410941999998</v>
      </c>
      <c r="L5611" s="11" t="s">
        <v>20</v>
      </c>
      <c r="M5611" s="11" t="s">
        <v>14</v>
      </c>
      <c r="N5611" s="11">
        <f t="shared" si="609"/>
        <v>0</v>
      </c>
      <c r="O5611" s="11">
        <f t="shared" si="610"/>
        <v>0</v>
      </c>
      <c r="P5611" s="11">
        <f t="shared" si="611"/>
        <v>1</v>
      </c>
      <c r="Q5611" s="11">
        <f t="shared" si="612"/>
        <v>0</v>
      </c>
      <c r="R5611" s="11">
        <f t="shared" si="613"/>
        <v>0</v>
      </c>
      <c r="S5611" s="11">
        <f t="shared" si="614"/>
        <v>0</v>
      </c>
      <c r="T5611" s="9">
        <f t="shared" si="615"/>
        <v>0</v>
      </c>
    </row>
    <row r="5612" spans="1:20" ht="15" customHeight="1" x14ac:dyDescent="0.75">
      <c r="A5612" s="10">
        <v>0</v>
      </c>
      <c r="B5612" s="11">
        <v>37900</v>
      </c>
      <c r="C5612" s="11">
        <v>201996</v>
      </c>
      <c r="D5612" s="11">
        <v>272874</v>
      </c>
      <c r="E5612" s="11">
        <v>3</v>
      </c>
      <c r="F5612" s="11">
        <v>0</v>
      </c>
      <c r="G5612" s="11">
        <v>0</v>
      </c>
      <c r="H5612" s="11">
        <v>249.8265925</v>
      </c>
      <c r="I5612" s="11">
        <v>0</v>
      </c>
      <c r="J5612" s="11">
        <v>32</v>
      </c>
      <c r="K5612" s="11">
        <v>31.427582446999999</v>
      </c>
      <c r="L5612" s="11" t="s">
        <v>20</v>
      </c>
      <c r="M5612" s="11" t="s">
        <v>18</v>
      </c>
      <c r="N5612" s="11">
        <f t="shared" si="609"/>
        <v>0</v>
      </c>
      <c r="O5612" s="11">
        <f t="shared" si="610"/>
        <v>0</v>
      </c>
      <c r="P5612" s="11">
        <f t="shared" si="611"/>
        <v>0</v>
      </c>
      <c r="Q5612" s="11">
        <f t="shared" si="612"/>
        <v>0</v>
      </c>
      <c r="R5612" s="11">
        <f t="shared" si="613"/>
        <v>0</v>
      </c>
      <c r="S5612" s="11">
        <f t="shared" si="614"/>
        <v>1</v>
      </c>
      <c r="T5612" s="9">
        <f t="shared" si="615"/>
        <v>0</v>
      </c>
    </row>
    <row r="5613" spans="1:20" ht="15" customHeight="1" x14ac:dyDescent="0.75">
      <c r="A5613" s="10">
        <v>0</v>
      </c>
      <c r="B5613" s="11">
        <v>37900</v>
      </c>
      <c r="C5613" s="11">
        <v>150044</v>
      </c>
      <c r="D5613" s="11">
        <v>202894</v>
      </c>
      <c r="E5613" s="11">
        <v>5</v>
      </c>
      <c r="F5613" s="11">
        <v>0</v>
      </c>
      <c r="G5613" s="11">
        <v>0</v>
      </c>
      <c r="H5613" s="11">
        <v>156.03392790999999</v>
      </c>
      <c r="I5613" s="11">
        <v>0</v>
      </c>
      <c r="J5613" s="11">
        <v>30</v>
      </c>
      <c r="K5613" s="11">
        <v>36.311407672000001</v>
      </c>
      <c r="L5613" s="11" t="s">
        <v>13</v>
      </c>
      <c r="M5613" s="11" t="s">
        <v>18</v>
      </c>
      <c r="N5613" s="11">
        <f t="shared" si="609"/>
        <v>1</v>
      </c>
      <c r="O5613" s="11">
        <f t="shared" si="610"/>
        <v>0</v>
      </c>
      <c r="P5613" s="11">
        <f t="shared" si="611"/>
        <v>0</v>
      </c>
      <c r="Q5613" s="11">
        <f t="shared" si="612"/>
        <v>0</v>
      </c>
      <c r="R5613" s="11">
        <f t="shared" si="613"/>
        <v>0</v>
      </c>
      <c r="S5613" s="11">
        <f t="shared" si="614"/>
        <v>1</v>
      </c>
      <c r="T5613" s="9">
        <f t="shared" si="615"/>
        <v>156.03392790999999</v>
      </c>
    </row>
    <row r="5614" spans="1:20" ht="15" customHeight="1" x14ac:dyDescent="0.75">
      <c r="A5614" s="10">
        <v>0</v>
      </c>
      <c r="B5614" s="11">
        <v>38000</v>
      </c>
      <c r="C5614" s="11">
        <v>58200</v>
      </c>
      <c r="D5614" s="11">
        <v>108000</v>
      </c>
      <c r="E5614" s="11">
        <v>16</v>
      </c>
      <c r="F5614" s="11">
        <v>0</v>
      </c>
      <c r="G5614" s="11">
        <v>1</v>
      </c>
      <c r="H5614" s="11">
        <v>195.83333332999999</v>
      </c>
      <c r="I5614" s="11">
        <v>0</v>
      </c>
      <c r="J5614" s="11">
        <v>22</v>
      </c>
      <c r="K5614" s="11"/>
      <c r="L5614" s="11" t="s">
        <v>20</v>
      </c>
      <c r="M5614" s="11" t="s">
        <v>17</v>
      </c>
      <c r="N5614" s="11">
        <f t="shared" si="609"/>
        <v>0</v>
      </c>
      <c r="O5614" s="11">
        <f t="shared" si="610"/>
        <v>1</v>
      </c>
      <c r="P5614" s="11">
        <f t="shared" si="611"/>
        <v>0</v>
      </c>
      <c r="Q5614" s="11">
        <f t="shared" si="612"/>
        <v>0</v>
      </c>
      <c r="R5614" s="11">
        <f t="shared" si="613"/>
        <v>0</v>
      </c>
      <c r="S5614" s="11">
        <f t="shared" si="614"/>
        <v>0</v>
      </c>
      <c r="T5614" s="9">
        <f t="shared" si="615"/>
        <v>0</v>
      </c>
    </row>
    <row r="5615" spans="1:20" ht="15" customHeight="1" x14ac:dyDescent="0.75">
      <c r="A5615" s="10">
        <v>1</v>
      </c>
      <c r="B5615" s="11">
        <v>38000</v>
      </c>
      <c r="C5615" s="11">
        <v>24447</v>
      </c>
      <c r="D5615" s="11"/>
      <c r="E5615" s="11">
        <v>3</v>
      </c>
      <c r="F5615" s="11">
        <v>0</v>
      </c>
      <c r="G5615" s="11">
        <v>4</v>
      </c>
      <c r="H5615" s="11">
        <v>134.9</v>
      </c>
      <c r="I5615" s="11">
        <v>2</v>
      </c>
      <c r="J5615" s="11">
        <v>25</v>
      </c>
      <c r="K5615" s="11"/>
      <c r="L5615" s="11" t="s">
        <v>20</v>
      </c>
      <c r="M5615" s="11" t="s">
        <v>15</v>
      </c>
      <c r="N5615" s="11">
        <f t="shared" si="609"/>
        <v>0</v>
      </c>
      <c r="O5615" s="11">
        <f t="shared" si="610"/>
        <v>0</v>
      </c>
      <c r="P5615" s="11">
        <f t="shared" si="611"/>
        <v>0</v>
      </c>
      <c r="Q5615" s="11">
        <f t="shared" si="612"/>
        <v>1</v>
      </c>
      <c r="R5615" s="11">
        <f t="shared" si="613"/>
        <v>0</v>
      </c>
      <c r="S5615" s="11">
        <f t="shared" si="614"/>
        <v>0</v>
      </c>
      <c r="T5615" s="9">
        <f t="shared" si="615"/>
        <v>0</v>
      </c>
    </row>
    <row r="5616" spans="1:20" ht="15" customHeight="1" x14ac:dyDescent="0.75">
      <c r="A5616" s="10">
        <v>1</v>
      </c>
      <c r="B5616" s="11">
        <v>38000</v>
      </c>
      <c r="C5616" s="11">
        <v>106000</v>
      </c>
      <c r="D5616" s="11">
        <v>160000</v>
      </c>
      <c r="E5616" s="11">
        <v>24</v>
      </c>
      <c r="F5616" s="11">
        <v>0</v>
      </c>
      <c r="G5616" s="11">
        <v>6</v>
      </c>
      <c r="H5616" s="11">
        <v>240.46666667</v>
      </c>
      <c r="I5616" s="11">
        <v>0</v>
      </c>
      <c r="J5616" s="11">
        <v>33</v>
      </c>
      <c r="K5616" s="11"/>
      <c r="L5616" s="11" t="s">
        <v>20</v>
      </c>
      <c r="M5616" s="11" t="s">
        <v>14</v>
      </c>
      <c r="N5616" s="11">
        <f t="shared" si="609"/>
        <v>0</v>
      </c>
      <c r="O5616" s="11">
        <f t="shared" si="610"/>
        <v>0</v>
      </c>
      <c r="P5616" s="11">
        <f t="shared" si="611"/>
        <v>1</v>
      </c>
      <c r="Q5616" s="11">
        <f t="shared" si="612"/>
        <v>0</v>
      </c>
      <c r="R5616" s="11">
        <f t="shared" si="613"/>
        <v>0</v>
      </c>
      <c r="S5616" s="11">
        <f t="shared" si="614"/>
        <v>0</v>
      </c>
      <c r="T5616" s="9">
        <f t="shared" si="615"/>
        <v>0</v>
      </c>
    </row>
    <row r="5617" spans="1:20" ht="15" customHeight="1" x14ac:dyDescent="0.75">
      <c r="A5617" s="10">
        <v>1</v>
      </c>
      <c r="B5617" s="11">
        <v>38000</v>
      </c>
      <c r="C5617" s="11">
        <v>290000</v>
      </c>
      <c r="D5617" s="11">
        <v>364000</v>
      </c>
      <c r="E5617" s="11">
        <v>0.3</v>
      </c>
      <c r="F5617" s="11">
        <v>0</v>
      </c>
      <c r="G5617" s="11">
        <v>0</v>
      </c>
      <c r="H5617" s="11">
        <v>126.83333333</v>
      </c>
      <c r="I5617" s="11">
        <v>6</v>
      </c>
      <c r="J5617" s="11">
        <v>32</v>
      </c>
      <c r="K5617" s="11"/>
      <c r="L5617" s="11" t="s">
        <v>20</v>
      </c>
      <c r="M5617" s="11" t="s">
        <v>18</v>
      </c>
      <c r="N5617" s="11">
        <f t="shared" si="609"/>
        <v>0</v>
      </c>
      <c r="O5617" s="11">
        <f t="shared" si="610"/>
        <v>0</v>
      </c>
      <c r="P5617" s="11">
        <f t="shared" si="611"/>
        <v>0</v>
      </c>
      <c r="Q5617" s="11">
        <f t="shared" si="612"/>
        <v>0</v>
      </c>
      <c r="R5617" s="11">
        <f t="shared" si="613"/>
        <v>0</v>
      </c>
      <c r="S5617" s="11">
        <f t="shared" si="614"/>
        <v>1</v>
      </c>
      <c r="T5617" s="9">
        <f t="shared" si="615"/>
        <v>0</v>
      </c>
    </row>
    <row r="5618" spans="1:20" ht="15" customHeight="1" x14ac:dyDescent="0.75">
      <c r="A5618" s="10">
        <v>0</v>
      </c>
      <c r="B5618" s="11">
        <v>38000</v>
      </c>
      <c r="C5618" s="11">
        <v>97759</v>
      </c>
      <c r="D5618" s="11">
        <v>139899</v>
      </c>
      <c r="E5618" s="11">
        <v>11</v>
      </c>
      <c r="F5618" s="11">
        <v>0</v>
      </c>
      <c r="G5618" s="11">
        <v>0</v>
      </c>
      <c r="H5618" s="11">
        <v>62.858669659</v>
      </c>
      <c r="I5618" s="11">
        <v>1</v>
      </c>
      <c r="J5618" s="11">
        <v>36</v>
      </c>
      <c r="K5618" s="11">
        <v>41.788492175000002</v>
      </c>
      <c r="L5618" s="11" t="s">
        <v>20</v>
      </c>
      <c r="M5618" s="11" t="s">
        <v>14</v>
      </c>
      <c r="N5618" s="11">
        <f t="shared" si="609"/>
        <v>0</v>
      </c>
      <c r="O5618" s="11">
        <f t="shared" si="610"/>
        <v>0</v>
      </c>
      <c r="P5618" s="11">
        <f t="shared" si="611"/>
        <v>1</v>
      </c>
      <c r="Q5618" s="11">
        <f t="shared" si="612"/>
        <v>0</v>
      </c>
      <c r="R5618" s="11">
        <f t="shared" si="613"/>
        <v>0</v>
      </c>
      <c r="S5618" s="11">
        <f t="shared" si="614"/>
        <v>0</v>
      </c>
      <c r="T5618" s="9">
        <f t="shared" si="615"/>
        <v>0</v>
      </c>
    </row>
    <row r="5619" spans="1:20" ht="15" customHeight="1" x14ac:dyDescent="0.75">
      <c r="A5619" s="10">
        <v>1</v>
      </c>
      <c r="B5619" s="11">
        <v>38000</v>
      </c>
      <c r="C5619" s="11">
        <v>94083</v>
      </c>
      <c r="D5619" s="11">
        <v>132791</v>
      </c>
      <c r="E5619" s="11">
        <v>10</v>
      </c>
      <c r="F5619" s="11">
        <v>0</v>
      </c>
      <c r="G5619" s="11">
        <v>1</v>
      </c>
      <c r="H5619" s="11">
        <v>212.99272796</v>
      </c>
      <c r="I5619" s="11">
        <v>0</v>
      </c>
      <c r="J5619" s="11">
        <v>64</v>
      </c>
      <c r="K5619" s="11">
        <v>62.801732088999998</v>
      </c>
      <c r="L5619" s="11" t="s">
        <v>20</v>
      </c>
      <c r="M5619" s="11" t="s">
        <v>19</v>
      </c>
      <c r="N5619" s="11">
        <f t="shared" si="609"/>
        <v>0</v>
      </c>
      <c r="O5619" s="11">
        <f t="shared" si="610"/>
        <v>0</v>
      </c>
      <c r="P5619" s="11">
        <f t="shared" si="611"/>
        <v>0</v>
      </c>
      <c r="Q5619" s="11">
        <f t="shared" si="612"/>
        <v>0</v>
      </c>
      <c r="R5619" s="11">
        <f t="shared" si="613"/>
        <v>0</v>
      </c>
      <c r="S5619" s="11">
        <f t="shared" si="614"/>
        <v>0</v>
      </c>
      <c r="T5619" s="9">
        <f t="shared" si="615"/>
        <v>0</v>
      </c>
    </row>
    <row r="5620" spans="1:20" ht="15" customHeight="1" x14ac:dyDescent="0.75">
      <c r="A5620" s="10">
        <v>0</v>
      </c>
      <c r="B5620" s="11">
        <v>38100</v>
      </c>
      <c r="C5620" s="11">
        <v>204071</v>
      </c>
      <c r="D5620" s="11">
        <v>270794</v>
      </c>
      <c r="E5620" s="11">
        <v>3</v>
      </c>
      <c r="F5620" s="11">
        <v>0</v>
      </c>
      <c r="G5620" s="11">
        <v>0</v>
      </c>
      <c r="H5620" s="11">
        <v>230.39857645999999</v>
      </c>
      <c r="I5620" s="11">
        <v>0</v>
      </c>
      <c r="J5620" s="11">
        <v>32</v>
      </c>
      <c r="K5620" s="11">
        <v>31.369739387999999</v>
      </c>
      <c r="L5620" s="11" t="s">
        <v>20</v>
      </c>
      <c r="M5620" s="11" t="s">
        <v>18</v>
      </c>
      <c r="N5620" s="11">
        <f t="shared" si="609"/>
        <v>0</v>
      </c>
      <c r="O5620" s="11">
        <f t="shared" si="610"/>
        <v>0</v>
      </c>
      <c r="P5620" s="11">
        <f t="shared" si="611"/>
        <v>0</v>
      </c>
      <c r="Q5620" s="11">
        <f t="shared" si="612"/>
        <v>0</v>
      </c>
      <c r="R5620" s="11">
        <f t="shared" si="613"/>
        <v>0</v>
      </c>
      <c r="S5620" s="11">
        <f t="shared" si="614"/>
        <v>1</v>
      </c>
      <c r="T5620" s="9">
        <f t="shared" si="615"/>
        <v>0</v>
      </c>
    </row>
    <row r="5621" spans="1:20" ht="15" customHeight="1" x14ac:dyDescent="0.75">
      <c r="A5621" s="10">
        <v>0</v>
      </c>
      <c r="B5621" s="11">
        <v>38100</v>
      </c>
      <c r="C5621" s="11">
        <v>33446</v>
      </c>
      <c r="D5621" s="11">
        <v>73289</v>
      </c>
      <c r="E5621" s="11">
        <v>5</v>
      </c>
      <c r="F5621" s="11">
        <v>0</v>
      </c>
      <c r="G5621" s="11">
        <v>0</v>
      </c>
      <c r="H5621" s="11">
        <v>180.84781495999999</v>
      </c>
      <c r="I5621" s="11">
        <v>1</v>
      </c>
      <c r="J5621" s="11">
        <v>18</v>
      </c>
      <c r="K5621" s="11">
        <v>23.820415335</v>
      </c>
      <c r="L5621" s="11" t="s">
        <v>20</v>
      </c>
      <c r="M5621" s="11" t="s">
        <v>18</v>
      </c>
      <c r="N5621" s="11">
        <f t="shared" si="609"/>
        <v>0</v>
      </c>
      <c r="O5621" s="11">
        <f t="shared" si="610"/>
        <v>0</v>
      </c>
      <c r="P5621" s="11">
        <f t="shared" si="611"/>
        <v>0</v>
      </c>
      <c r="Q5621" s="11">
        <f t="shared" si="612"/>
        <v>0</v>
      </c>
      <c r="R5621" s="11">
        <f t="shared" si="613"/>
        <v>0</v>
      </c>
      <c r="S5621" s="11">
        <f t="shared" si="614"/>
        <v>1</v>
      </c>
      <c r="T5621" s="9">
        <f t="shared" si="615"/>
        <v>0</v>
      </c>
    </row>
    <row r="5622" spans="1:20" ht="15" customHeight="1" x14ac:dyDescent="0.75">
      <c r="A5622" s="10">
        <v>0</v>
      </c>
      <c r="B5622" s="11">
        <v>38100</v>
      </c>
      <c r="C5622" s="11">
        <v>67559</v>
      </c>
      <c r="D5622" s="11">
        <v>113024</v>
      </c>
      <c r="E5622" s="11">
        <v>16</v>
      </c>
      <c r="F5622" s="11">
        <v>0</v>
      </c>
      <c r="G5622" s="11">
        <v>0</v>
      </c>
      <c r="H5622" s="11">
        <v>190.67667137999999</v>
      </c>
      <c r="I5622" s="11">
        <v>0</v>
      </c>
      <c r="J5622" s="11">
        <v>22</v>
      </c>
      <c r="K5622" s="11">
        <v>40.239609635000001</v>
      </c>
      <c r="L5622" s="11" t="s">
        <v>20</v>
      </c>
      <c r="M5622" s="11" t="s">
        <v>17</v>
      </c>
      <c r="N5622" s="11">
        <f t="shared" si="609"/>
        <v>0</v>
      </c>
      <c r="O5622" s="11">
        <f t="shared" si="610"/>
        <v>1</v>
      </c>
      <c r="P5622" s="11">
        <f t="shared" si="611"/>
        <v>0</v>
      </c>
      <c r="Q5622" s="11">
        <f t="shared" si="612"/>
        <v>0</v>
      </c>
      <c r="R5622" s="11">
        <f t="shared" si="613"/>
        <v>0</v>
      </c>
      <c r="S5622" s="11">
        <f t="shared" si="614"/>
        <v>0</v>
      </c>
      <c r="T5622" s="9">
        <f t="shared" si="615"/>
        <v>0</v>
      </c>
    </row>
    <row r="5623" spans="1:20" ht="15" customHeight="1" x14ac:dyDescent="0.75">
      <c r="A5623" s="10">
        <v>0</v>
      </c>
      <c r="B5623" s="11">
        <v>38100</v>
      </c>
      <c r="C5623" s="11">
        <v>93544</v>
      </c>
      <c r="D5623" s="11">
        <v>142231</v>
      </c>
      <c r="E5623" s="11">
        <v>11</v>
      </c>
      <c r="F5623" s="11">
        <v>0</v>
      </c>
      <c r="G5623" s="11">
        <v>0</v>
      </c>
      <c r="H5623" s="11">
        <v>55.109850313000003</v>
      </c>
      <c r="I5623" s="11">
        <v>0</v>
      </c>
      <c r="J5623" s="11">
        <v>36</v>
      </c>
      <c r="K5623" s="11">
        <v>41.295400303999998</v>
      </c>
      <c r="L5623" s="11" t="s">
        <v>20</v>
      </c>
      <c r="M5623" s="11" t="s">
        <v>14</v>
      </c>
      <c r="N5623" s="11">
        <f t="shared" si="609"/>
        <v>0</v>
      </c>
      <c r="O5623" s="11">
        <f t="shared" si="610"/>
        <v>0</v>
      </c>
      <c r="P5623" s="11">
        <f t="shared" si="611"/>
        <v>1</v>
      </c>
      <c r="Q5623" s="11">
        <f t="shared" si="612"/>
        <v>0</v>
      </c>
      <c r="R5623" s="11">
        <f t="shared" si="613"/>
        <v>0</v>
      </c>
      <c r="S5623" s="11">
        <f t="shared" si="614"/>
        <v>0</v>
      </c>
      <c r="T5623" s="9">
        <f t="shared" si="615"/>
        <v>0</v>
      </c>
    </row>
    <row r="5624" spans="1:20" ht="15" customHeight="1" x14ac:dyDescent="0.75">
      <c r="A5624" s="10">
        <v>0</v>
      </c>
      <c r="B5624" s="11">
        <v>38200</v>
      </c>
      <c r="C5624" s="11">
        <v>128081</v>
      </c>
      <c r="D5624" s="11">
        <v>196037</v>
      </c>
      <c r="E5624" s="11"/>
      <c r="F5624" s="11">
        <v>0</v>
      </c>
      <c r="G5624" s="11">
        <v>0</v>
      </c>
      <c r="H5624" s="11">
        <v>197.86549208</v>
      </c>
      <c r="I5624" s="11">
        <v>0</v>
      </c>
      <c r="J5624" s="11">
        <v>24</v>
      </c>
      <c r="K5624" s="11">
        <v>32.567856908000003</v>
      </c>
      <c r="L5624" s="11" t="s">
        <v>20</v>
      </c>
      <c r="M5624" s="11" t="s">
        <v>17</v>
      </c>
      <c r="N5624" s="11">
        <f t="shared" si="609"/>
        <v>0</v>
      </c>
      <c r="O5624" s="11">
        <f t="shared" si="610"/>
        <v>1</v>
      </c>
      <c r="P5624" s="11">
        <f t="shared" si="611"/>
        <v>0</v>
      </c>
      <c r="Q5624" s="11">
        <f t="shared" si="612"/>
        <v>0</v>
      </c>
      <c r="R5624" s="11">
        <f t="shared" si="613"/>
        <v>0</v>
      </c>
      <c r="S5624" s="11">
        <f t="shared" si="614"/>
        <v>0</v>
      </c>
      <c r="T5624" s="9">
        <f t="shared" si="615"/>
        <v>0</v>
      </c>
    </row>
    <row r="5625" spans="1:20" ht="15" customHeight="1" x14ac:dyDescent="0.75">
      <c r="A5625" s="10">
        <v>0</v>
      </c>
      <c r="B5625" s="11">
        <v>38200</v>
      </c>
      <c r="C5625" s="11">
        <v>147457</v>
      </c>
      <c r="D5625" s="11">
        <v>210065</v>
      </c>
      <c r="E5625" s="11">
        <v>3</v>
      </c>
      <c r="F5625" s="11">
        <v>0</v>
      </c>
      <c r="G5625" s="11">
        <v>0</v>
      </c>
      <c r="H5625" s="11">
        <v>148.73318488999999</v>
      </c>
      <c r="I5625" s="11">
        <v>0</v>
      </c>
      <c r="J5625" s="11">
        <v>31</v>
      </c>
      <c r="K5625" s="11">
        <v>35.894925430000001</v>
      </c>
      <c r="L5625" s="11" t="s">
        <v>13</v>
      </c>
      <c r="M5625" s="11" t="s">
        <v>18</v>
      </c>
      <c r="N5625" s="11">
        <f t="shared" si="609"/>
        <v>1</v>
      </c>
      <c r="O5625" s="11">
        <f t="shared" si="610"/>
        <v>0</v>
      </c>
      <c r="P5625" s="11">
        <f t="shared" si="611"/>
        <v>0</v>
      </c>
      <c r="Q5625" s="11">
        <f t="shared" si="612"/>
        <v>0</v>
      </c>
      <c r="R5625" s="11">
        <f t="shared" si="613"/>
        <v>0</v>
      </c>
      <c r="S5625" s="11">
        <f t="shared" si="614"/>
        <v>1</v>
      </c>
      <c r="T5625" s="9">
        <f t="shared" si="615"/>
        <v>148.73318488999999</v>
      </c>
    </row>
    <row r="5626" spans="1:20" ht="15" customHeight="1" x14ac:dyDescent="0.75">
      <c r="A5626" s="10">
        <v>0</v>
      </c>
      <c r="B5626" s="11">
        <v>38200</v>
      </c>
      <c r="C5626" s="11">
        <v>92227</v>
      </c>
      <c r="D5626" s="11">
        <v>143087</v>
      </c>
      <c r="E5626" s="11">
        <v>13</v>
      </c>
      <c r="F5626" s="11">
        <v>0</v>
      </c>
      <c r="G5626" s="11">
        <v>0</v>
      </c>
      <c r="H5626" s="11">
        <v>61.178335050999998</v>
      </c>
      <c r="I5626" s="11">
        <v>1</v>
      </c>
      <c r="J5626" s="11">
        <v>36</v>
      </c>
      <c r="K5626" s="11">
        <v>40.329542416000002</v>
      </c>
      <c r="L5626" s="11" t="s">
        <v>20</v>
      </c>
      <c r="M5626" s="11" t="s">
        <v>14</v>
      </c>
      <c r="N5626" s="11">
        <f t="shared" si="609"/>
        <v>0</v>
      </c>
      <c r="O5626" s="11">
        <f t="shared" si="610"/>
        <v>0</v>
      </c>
      <c r="P5626" s="11">
        <f t="shared" si="611"/>
        <v>1</v>
      </c>
      <c r="Q5626" s="11">
        <f t="shared" si="612"/>
        <v>0</v>
      </c>
      <c r="R5626" s="11">
        <f t="shared" si="613"/>
        <v>0</v>
      </c>
      <c r="S5626" s="11">
        <f t="shared" si="614"/>
        <v>0</v>
      </c>
      <c r="T5626" s="9">
        <f t="shared" si="615"/>
        <v>0</v>
      </c>
    </row>
    <row r="5627" spans="1:20" ht="15" customHeight="1" x14ac:dyDescent="0.75">
      <c r="A5627" s="10">
        <v>0</v>
      </c>
      <c r="B5627" s="11">
        <v>38300</v>
      </c>
      <c r="C5627" s="11">
        <v>93255</v>
      </c>
      <c r="D5627" s="11">
        <v>144457</v>
      </c>
      <c r="E5627" s="11">
        <v>10</v>
      </c>
      <c r="F5627" s="11">
        <v>0</v>
      </c>
      <c r="G5627" s="11">
        <v>0</v>
      </c>
      <c r="H5627" s="11">
        <v>73.656853928000004</v>
      </c>
      <c r="I5627" s="11">
        <v>1</v>
      </c>
      <c r="J5627" s="11">
        <v>36</v>
      </c>
      <c r="K5627" s="11">
        <v>41.939496061</v>
      </c>
      <c r="L5627" s="11" t="s">
        <v>20</v>
      </c>
      <c r="M5627" s="11" t="s">
        <v>14</v>
      </c>
      <c r="N5627" s="11">
        <f t="shared" si="609"/>
        <v>0</v>
      </c>
      <c r="O5627" s="11">
        <f t="shared" si="610"/>
        <v>0</v>
      </c>
      <c r="P5627" s="11">
        <f t="shared" si="611"/>
        <v>1</v>
      </c>
      <c r="Q5627" s="11">
        <f t="shared" si="612"/>
        <v>0</v>
      </c>
      <c r="R5627" s="11">
        <f t="shared" si="613"/>
        <v>0</v>
      </c>
      <c r="S5627" s="11">
        <f t="shared" si="614"/>
        <v>0</v>
      </c>
      <c r="T5627" s="9">
        <f t="shared" si="615"/>
        <v>0</v>
      </c>
    </row>
    <row r="5628" spans="1:20" ht="15" customHeight="1" x14ac:dyDescent="0.75">
      <c r="A5628" s="10">
        <v>0</v>
      </c>
      <c r="B5628" s="11">
        <v>38400</v>
      </c>
      <c r="C5628" s="11">
        <v>31458</v>
      </c>
      <c r="D5628" s="11">
        <v>71821</v>
      </c>
      <c r="E5628" s="11">
        <v>4</v>
      </c>
      <c r="F5628" s="11">
        <v>0</v>
      </c>
      <c r="G5628" s="11">
        <v>0</v>
      </c>
      <c r="H5628" s="11">
        <v>191.97555843000001</v>
      </c>
      <c r="I5628" s="11">
        <v>2</v>
      </c>
      <c r="J5628" s="11">
        <v>17</v>
      </c>
      <c r="K5628" s="11">
        <v>24.985362468999998</v>
      </c>
      <c r="L5628" s="11" t="s">
        <v>20</v>
      </c>
      <c r="M5628" s="11" t="s">
        <v>18</v>
      </c>
      <c r="N5628" s="11">
        <f t="shared" si="609"/>
        <v>0</v>
      </c>
      <c r="O5628" s="11">
        <f t="shared" si="610"/>
        <v>0</v>
      </c>
      <c r="P5628" s="11">
        <f t="shared" si="611"/>
        <v>0</v>
      </c>
      <c r="Q5628" s="11">
        <f t="shared" si="612"/>
        <v>0</v>
      </c>
      <c r="R5628" s="11">
        <f t="shared" si="613"/>
        <v>0</v>
      </c>
      <c r="S5628" s="11">
        <f t="shared" si="614"/>
        <v>1</v>
      </c>
      <c r="T5628" s="9">
        <f t="shared" si="615"/>
        <v>0</v>
      </c>
    </row>
    <row r="5629" spans="1:20" ht="15" customHeight="1" x14ac:dyDescent="0.75">
      <c r="A5629" s="10">
        <v>0</v>
      </c>
      <c r="B5629" s="11">
        <v>38600</v>
      </c>
      <c r="C5629" s="11">
        <v>136879</v>
      </c>
      <c r="D5629" s="11">
        <v>191860</v>
      </c>
      <c r="E5629" s="11"/>
      <c r="F5629" s="11">
        <v>1</v>
      </c>
      <c r="G5629" s="11">
        <v>0</v>
      </c>
      <c r="H5629" s="11">
        <v>185.31494511</v>
      </c>
      <c r="I5629" s="11">
        <v>0</v>
      </c>
      <c r="J5629" s="11">
        <v>25</v>
      </c>
      <c r="K5629" s="11">
        <v>35.059163233</v>
      </c>
      <c r="L5629" s="11" t="s">
        <v>20</v>
      </c>
      <c r="M5629" s="11" t="s">
        <v>17</v>
      </c>
      <c r="N5629" s="11">
        <f t="shared" si="609"/>
        <v>0</v>
      </c>
      <c r="O5629" s="11">
        <f t="shared" si="610"/>
        <v>1</v>
      </c>
      <c r="P5629" s="11">
        <f t="shared" si="611"/>
        <v>0</v>
      </c>
      <c r="Q5629" s="11">
        <f t="shared" si="612"/>
        <v>0</v>
      </c>
      <c r="R5629" s="11">
        <f t="shared" si="613"/>
        <v>0</v>
      </c>
      <c r="S5629" s="11">
        <f t="shared" si="614"/>
        <v>0</v>
      </c>
      <c r="T5629" s="9">
        <f t="shared" si="615"/>
        <v>0</v>
      </c>
    </row>
    <row r="5630" spans="1:20" ht="15" customHeight="1" x14ac:dyDescent="0.75">
      <c r="A5630" s="10">
        <v>0</v>
      </c>
      <c r="B5630" s="11">
        <v>38600</v>
      </c>
      <c r="C5630" s="11">
        <v>145590</v>
      </c>
      <c r="D5630" s="11">
        <v>209950</v>
      </c>
      <c r="E5630" s="11">
        <v>4</v>
      </c>
      <c r="F5630" s="11">
        <v>0</v>
      </c>
      <c r="G5630" s="11">
        <v>0</v>
      </c>
      <c r="H5630" s="11">
        <v>149.88112894</v>
      </c>
      <c r="I5630" s="11">
        <v>0</v>
      </c>
      <c r="J5630" s="11">
        <v>31</v>
      </c>
      <c r="K5630" s="11">
        <v>35.582788825999998</v>
      </c>
      <c r="L5630" s="11" t="s">
        <v>13</v>
      </c>
      <c r="M5630" s="11" t="s">
        <v>18</v>
      </c>
      <c r="N5630" s="11">
        <f t="shared" si="609"/>
        <v>1</v>
      </c>
      <c r="O5630" s="11">
        <f t="shared" si="610"/>
        <v>0</v>
      </c>
      <c r="P5630" s="11">
        <f t="shared" si="611"/>
        <v>0</v>
      </c>
      <c r="Q5630" s="11">
        <f t="shared" si="612"/>
        <v>0</v>
      </c>
      <c r="R5630" s="11">
        <f t="shared" si="613"/>
        <v>0</v>
      </c>
      <c r="S5630" s="11">
        <f t="shared" si="614"/>
        <v>1</v>
      </c>
      <c r="T5630" s="9">
        <f t="shared" si="615"/>
        <v>149.88112894</v>
      </c>
    </row>
    <row r="5631" spans="1:20" ht="15" customHeight="1" x14ac:dyDescent="0.75">
      <c r="A5631" s="10">
        <v>1</v>
      </c>
      <c r="B5631" s="11">
        <v>38700</v>
      </c>
      <c r="C5631" s="11"/>
      <c r="D5631" s="11">
        <v>60000</v>
      </c>
      <c r="E5631" s="11">
        <v>0</v>
      </c>
      <c r="F5631" s="11">
        <v>0</v>
      </c>
      <c r="G5631" s="11">
        <v>0</v>
      </c>
      <c r="H5631" s="11">
        <v>235.36666667</v>
      </c>
      <c r="I5631" s="11">
        <v>1</v>
      </c>
      <c r="J5631" s="11">
        <v>15</v>
      </c>
      <c r="K5631" s="11"/>
      <c r="L5631" s="11" t="s">
        <v>20</v>
      </c>
      <c r="M5631" s="11" t="s">
        <v>14</v>
      </c>
      <c r="N5631" s="11">
        <f t="shared" si="609"/>
        <v>0</v>
      </c>
      <c r="O5631" s="11">
        <f t="shared" si="610"/>
        <v>0</v>
      </c>
      <c r="P5631" s="11">
        <f t="shared" si="611"/>
        <v>1</v>
      </c>
      <c r="Q5631" s="11">
        <f t="shared" si="612"/>
        <v>0</v>
      </c>
      <c r="R5631" s="11">
        <f t="shared" si="613"/>
        <v>0</v>
      </c>
      <c r="S5631" s="11">
        <f t="shared" si="614"/>
        <v>0</v>
      </c>
      <c r="T5631" s="9">
        <f t="shared" si="615"/>
        <v>0</v>
      </c>
    </row>
    <row r="5632" spans="1:20" ht="15" customHeight="1" x14ac:dyDescent="0.75">
      <c r="A5632" s="10">
        <v>0</v>
      </c>
      <c r="B5632" s="11">
        <v>38700</v>
      </c>
      <c r="C5632" s="11">
        <v>33465</v>
      </c>
      <c r="D5632" s="11">
        <v>71449</v>
      </c>
      <c r="E5632" s="11">
        <v>6</v>
      </c>
      <c r="F5632" s="11">
        <v>0</v>
      </c>
      <c r="G5632" s="11">
        <v>0</v>
      </c>
      <c r="H5632" s="11">
        <v>172.76788801999999</v>
      </c>
      <c r="I5632" s="11">
        <v>2</v>
      </c>
      <c r="J5632" s="11">
        <v>17</v>
      </c>
      <c r="K5632" s="11">
        <v>25.312841634000002</v>
      </c>
      <c r="L5632" s="11" t="s">
        <v>20</v>
      </c>
      <c r="M5632" s="11" t="s">
        <v>18</v>
      </c>
      <c r="N5632" s="11">
        <f t="shared" si="609"/>
        <v>0</v>
      </c>
      <c r="O5632" s="11">
        <f t="shared" si="610"/>
        <v>0</v>
      </c>
      <c r="P5632" s="11">
        <f t="shared" si="611"/>
        <v>0</v>
      </c>
      <c r="Q5632" s="11">
        <f t="shared" si="612"/>
        <v>0</v>
      </c>
      <c r="R5632" s="11">
        <f t="shared" si="613"/>
        <v>0</v>
      </c>
      <c r="S5632" s="11">
        <f t="shared" si="614"/>
        <v>1</v>
      </c>
      <c r="T5632" s="9">
        <f t="shared" si="615"/>
        <v>0</v>
      </c>
    </row>
    <row r="5633" spans="1:20" ht="15" customHeight="1" x14ac:dyDescent="0.75">
      <c r="A5633" s="10">
        <v>1</v>
      </c>
      <c r="B5633" s="11">
        <v>38700</v>
      </c>
      <c r="C5633" s="11">
        <v>119847</v>
      </c>
      <c r="D5633" s="11">
        <v>162365</v>
      </c>
      <c r="E5633" s="11">
        <v>13</v>
      </c>
      <c r="F5633" s="11">
        <v>0</v>
      </c>
      <c r="G5633" s="11">
        <v>0</v>
      </c>
      <c r="H5633" s="11">
        <v>149.80279544999999</v>
      </c>
      <c r="I5633" s="11">
        <v>0</v>
      </c>
      <c r="J5633" s="11">
        <v>39</v>
      </c>
      <c r="K5633" s="11">
        <v>47.915112415000003</v>
      </c>
      <c r="L5633" s="11" t="s">
        <v>13</v>
      </c>
      <c r="M5633" s="11" t="s">
        <v>18</v>
      </c>
      <c r="N5633" s="11">
        <f t="shared" si="609"/>
        <v>1</v>
      </c>
      <c r="O5633" s="11">
        <f t="shared" si="610"/>
        <v>0</v>
      </c>
      <c r="P5633" s="11">
        <f t="shared" si="611"/>
        <v>0</v>
      </c>
      <c r="Q5633" s="11">
        <f t="shared" si="612"/>
        <v>0</v>
      </c>
      <c r="R5633" s="11">
        <f t="shared" si="613"/>
        <v>0</v>
      </c>
      <c r="S5633" s="11">
        <f t="shared" si="614"/>
        <v>1</v>
      </c>
      <c r="T5633" s="9">
        <f t="shared" si="615"/>
        <v>149.80279544999999</v>
      </c>
    </row>
    <row r="5634" spans="1:20" ht="15" customHeight="1" x14ac:dyDescent="0.75">
      <c r="A5634" s="10">
        <v>1</v>
      </c>
      <c r="B5634" s="11">
        <v>38800</v>
      </c>
      <c r="C5634" s="11">
        <v>31976</v>
      </c>
      <c r="D5634" s="11"/>
      <c r="E5634" s="11">
        <v>2</v>
      </c>
      <c r="F5634" s="11">
        <v>0</v>
      </c>
      <c r="G5634" s="11">
        <v>3</v>
      </c>
      <c r="H5634" s="11">
        <v>134.54388598</v>
      </c>
      <c r="I5634" s="11">
        <v>1</v>
      </c>
      <c r="J5634" s="11">
        <v>24</v>
      </c>
      <c r="K5634" s="11"/>
      <c r="L5634" s="11" t="s">
        <v>20</v>
      </c>
      <c r="M5634" s="11" t="s">
        <v>15</v>
      </c>
      <c r="N5634" s="11">
        <f t="shared" si="609"/>
        <v>0</v>
      </c>
      <c r="O5634" s="11">
        <f t="shared" si="610"/>
        <v>0</v>
      </c>
      <c r="P5634" s="11">
        <f t="shared" si="611"/>
        <v>0</v>
      </c>
      <c r="Q5634" s="11">
        <f t="shared" si="612"/>
        <v>1</v>
      </c>
      <c r="R5634" s="11">
        <f t="shared" si="613"/>
        <v>0</v>
      </c>
      <c r="S5634" s="11">
        <f t="shared" si="614"/>
        <v>0</v>
      </c>
      <c r="T5634" s="9">
        <f t="shared" si="615"/>
        <v>0</v>
      </c>
    </row>
    <row r="5635" spans="1:20" ht="15" customHeight="1" x14ac:dyDescent="0.75">
      <c r="A5635" s="10">
        <v>1</v>
      </c>
      <c r="B5635" s="11">
        <v>38900</v>
      </c>
      <c r="C5635" s="11">
        <v>120006</v>
      </c>
      <c r="D5635" s="11">
        <v>160771</v>
      </c>
      <c r="E5635" s="11">
        <v>13</v>
      </c>
      <c r="F5635" s="11">
        <v>0</v>
      </c>
      <c r="G5635" s="11">
        <v>0</v>
      </c>
      <c r="H5635" s="11">
        <v>137.63537339999999</v>
      </c>
      <c r="I5635" s="11">
        <v>0</v>
      </c>
      <c r="J5635" s="11">
        <v>40</v>
      </c>
      <c r="K5635" s="11">
        <v>46.701585238</v>
      </c>
      <c r="L5635" s="11" t="s">
        <v>13</v>
      </c>
      <c r="M5635" s="11" t="s">
        <v>18</v>
      </c>
      <c r="N5635" s="11">
        <f t="shared" ref="N5635:N5698" si="616">IF(L5635="HomeImp",1,0)</f>
        <v>1</v>
      </c>
      <c r="O5635" s="11">
        <f t="shared" ref="O5635:O5698" si="617">IF(M5635="Mgr",1,0)</f>
        <v>0</v>
      </c>
      <c r="P5635" s="11">
        <f t="shared" ref="P5635:P5698" si="618">IF(M5635="Other",1,0)</f>
        <v>0</v>
      </c>
      <c r="Q5635" s="11">
        <f t="shared" ref="Q5635:Q5698" si="619">IF(M5635="Office",1,0)</f>
        <v>0</v>
      </c>
      <c r="R5635" s="11">
        <f t="shared" ref="R5635:R5698" si="620">IF(M5635="Sales",1,0)</f>
        <v>0</v>
      </c>
      <c r="S5635" s="11">
        <f t="shared" ref="S5635:S5698" si="621">IF(M5635="ProfExe",1,0)</f>
        <v>1</v>
      </c>
      <c r="T5635" s="9">
        <f t="shared" ref="T5635:T5698" si="622">H5635*N5635</f>
        <v>137.63537339999999</v>
      </c>
    </row>
    <row r="5636" spans="1:20" ht="15" customHeight="1" x14ac:dyDescent="0.75">
      <c r="A5636" s="10">
        <v>0</v>
      </c>
      <c r="B5636" s="11">
        <v>38900</v>
      </c>
      <c r="C5636" s="11">
        <v>198749</v>
      </c>
      <c r="D5636" s="11">
        <v>270751</v>
      </c>
      <c r="E5636" s="11">
        <v>4</v>
      </c>
      <c r="F5636" s="11">
        <v>0</v>
      </c>
      <c r="G5636" s="11">
        <v>0</v>
      </c>
      <c r="H5636" s="11">
        <v>245.89544437999999</v>
      </c>
      <c r="I5636" s="11">
        <v>0</v>
      </c>
      <c r="J5636" s="11">
        <v>32</v>
      </c>
      <c r="K5636" s="11">
        <v>29.622368686000002</v>
      </c>
      <c r="L5636" s="11" t="s">
        <v>20</v>
      </c>
      <c r="M5636" s="11" t="s">
        <v>18</v>
      </c>
      <c r="N5636" s="11">
        <f t="shared" si="616"/>
        <v>0</v>
      </c>
      <c r="O5636" s="11">
        <f t="shared" si="617"/>
        <v>0</v>
      </c>
      <c r="P5636" s="11">
        <f t="shared" si="618"/>
        <v>0</v>
      </c>
      <c r="Q5636" s="11">
        <f t="shared" si="619"/>
        <v>0</v>
      </c>
      <c r="R5636" s="11">
        <f t="shared" si="620"/>
        <v>0</v>
      </c>
      <c r="S5636" s="11">
        <f t="shared" si="621"/>
        <v>1</v>
      </c>
      <c r="T5636" s="9">
        <f t="shared" si="622"/>
        <v>0</v>
      </c>
    </row>
    <row r="5637" spans="1:20" ht="15" customHeight="1" x14ac:dyDescent="0.75">
      <c r="A5637" s="10">
        <v>0</v>
      </c>
      <c r="B5637" s="11">
        <v>38900</v>
      </c>
      <c r="C5637" s="11">
        <v>31836</v>
      </c>
      <c r="D5637" s="11">
        <v>54976</v>
      </c>
      <c r="E5637" s="11"/>
      <c r="F5637" s="11">
        <v>0</v>
      </c>
      <c r="G5637" s="11">
        <v>0</v>
      </c>
      <c r="H5637" s="11"/>
      <c r="I5637" s="11">
        <v>6</v>
      </c>
      <c r="J5637" s="11">
        <v>0</v>
      </c>
      <c r="K5637" s="11">
        <v>33.459245643999999</v>
      </c>
      <c r="L5637" s="11" t="s">
        <v>20</v>
      </c>
      <c r="M5637" s="11" t="s">
        <v>14</v>
      </c>
      <c r="N5637" s="11">
        <f t="shared" si="616"/>
        <v>0</v>
      </c>
      <c r="O5637" s="11">
        <f t="shared" si="617"/>
        <v>0</v>
      </c>
      <c r="P5637" s="11">
        <f t="shared" si="618"/>
        <v>1</v>
      </c>
      <c r="Q5637" s="11">
        <f t="shared" si="619"/>
        <v>0</v>
      </c>
      <c r="R5637" s="11">
        <f t="shared" si="620"/>
        <v>0</v>
      </c>
      <c r="S5637" s="11">
        <f t="shared" si="621"/>
        <v>0</v>
      </c>
      <c r="T5637" s="9">
        <f t="shared" si="622"/>
        <v>0</v>
      </c>
    </row>
    <row r="5638" spans="1:20" ht="15" customHeight="1" x14ac:dyDescent="0.75">
      <c r="A5638" s="10">
        <v>0</v>
      </c>
      <c r="B5638" s="11">
        <v>38900</v>
      </c>
      <c r="C5638" s="11">
        <v>200731</v>
      </c>
      <c r="D5638" s="11">
        <v>269450</v>
      </c>
      <c r="E5638" s="11">
        <v>3</v>
      </c>
      <c r="F5638" s="11">
        <v>0</v>
      </c>
      <c r="G5638" s="11">
        <v>0</v>
      </c>
      <c r="H5638" s="11">
        <v>237.34429659</v>
      </c>
      <c r="I5638" s="11">
        <v>0</v>
      </c>
      <c r="J5638" s="11">
        <v>32</v>
      </c>
      <c r="K5638" s="11">
        <v>29.294487897</v>
      </c>
      <c r="L5638" s="11" t="s">
        <v>20</v>
      </c>
      <c r="M5638" s="11" t="s">
        <v>18</v>
      </c>
      <c r="N5638" s="11">
        <f t="shared" si="616"/>
        <v>0</v>
      </c>
      <c r="O5638" s="11">
        <f t="shared" si="617"/>
        <v>0</v>
      </c>
      <c r="P5638" s="11">
        <f t="shared" si="618"/>
        <v>0</v>
      </c>
      <c r="Q5638" s="11">
        <f t="shared" si="619"/>
        <v>0</v>
      </c>
      <c r="R5638" s="11">
        <f t="shared" si="620"/>
        <v>0</v>
      </c>
      <c r="S5638" s="11">
        <f t="shared" si="621"/>
        <v>1</v>
      </c>
      <c r="T5638" s="9">
        <f t="shared" si="622"/>
        <v>0</v>
      </c>
    </row>
    <row r="5639" spans="1:20" ht="15" customHeight="1" x14ac:dyDescent="0.75">
      <c r="A5639" s="10">
        <v>0</v>
      </c>
      <c r="B5639" s="11">
        <v>39000</v>
      </c>
      <c r="C5639" s="11">
        <v>36335</v>
      </c>
      <c r="D5639" s="11">
        <v>50704</v>
      </c>
      <c r="E5639" s="11"/>
      <c r="F5639" s="11">
        <v>0</v>
      </c>
      <c r="G5639" s="11">
        <v>0</v>
      </c>
      <c r="H5639" s="11"/>
      <c r="I5639" s="11">
        <v>7</v>
      </c>
      <c r="J5639" s="11">
        <v>0</v>
      </c>
      <c r="K5639" s="11">
        <v>31.244398500999999</v>
      </c>
      <c r="L5639" s="11" t="s">
        <v>20</v>
      </c>
      <c r="M5639" s="11" t="s">
        <v>14</v>
      </c>
      <c r="N5639" s="11">
        <f t="shared" si="616"/>
        <v>0</v>
      </c>
      <c r="O5639" s="11">
        <f t="shared" si="617"/>
        <v>0</v>
      </c>
      <c r="P5639" s="11">
        <f t="shared" si="618"/>
        <v>1</v>
      </c>
      <c r="Q5639" s="11">
        <f t="shared" si="619"/>
        <v>0</v>
      </c>
      <c r="R5639" s="11">
        <f t="shared" si="620"/>
        <v>0</v>
      </c>
      <c r="S5639" s="11">
        <f t="shared" si="621"/>
        <v>0</v>
      </c>
      <c r="T5639" s="9">
        <f t="shared" si="622"/>
        <v>0</v>
      </c>
    </row>
    <row r="5640" spans="1:20" ht="15" customHeight="1" x14ac:dyDescent="0.75">
      <c r="A5640" s="10">
        <v>1</v>
      </c>
      <c r="B5640" s="11">
        <v>39000</v>
      </c>
      <c r="C5640" s="11">
        <v>399412</v>
      </c>
      <c r="D5640" s="11">
        <v>511164</v>
      </c>
      <c r="E5640" s="11">
        <v>5</v>
      </c>
      <c r="F5640" s="11">
        <v>0</v>
      </c>
      <c r="G5640" s="11">
        <v>0</v>
      </c>
      <c r="H5640" s="11">
        <v>181.96240080999999</v>
      </c>
      <c r="I5640" s="11">
        <v>0</v>
      </c>
      <c r="J5640" s="11">
        <v>21</v>
      </c>
      <c r="K5640" s="11">
        <v>43.730031852000003</v>
      </c>
      <c r="L5640" s="11" t="s">
        <v>20</v>
      </c>
      <c r="M5640" s="11" t="s">
        <v>18</v>
      </c>
      <c r="N5640" s="11">
        <f t="shared" si="616"/>
        <v>0</v>
      </c>
      <c r="O5640" s="11">
        <f t="shared" si="617"/>
        <v>0</v>
      </c>
      <c r="P5640" s="11">
        <f t="shared" si="618"/>
        <v>0</v>
      </c>
      <c r="Q5640" s="11">
        <f t="shared" si="619"/>
        <v>0</v>
      </c>
      <c r="R5640" s="11">
        <f t="shared" si="620"/>
        <v>0</v>
      </c>
      <c r="S5640" s="11">
        <f t="shared" si="621"/>
        <v>1</v>
      </c>
      <c r="T5640" s="9">
        <f t="shared" si="622"/>
        <v>0</v>
      </c>
    </row>
    <row r="5641" spans="1:20" ht="15" customHeight="1" x14ac:dyDescent="0.75">
      <c r="A5641" s="10">
        <v>1</v>
      </c>
      <c r="B5641" s="11">
        <v>39000</v>
      </c>
      <c r="C5641" s="11">
        <v>3372</v>
      </c>
      <c r="D5641" s="11">
        <v>41500</v>
      </c>
      <c r="E5641" s="11">
        <v>4.3</v>
      </c>
      <c r="F5641" s="11">
        <v>0</v>
      </c>
      <c r="G5641" s="11">
        <v>0</v>
      </c>
      <c r="H5641" s="11">
        <v>326.66666666999998</v>
      </c>
      <c r="I5641" s="11">
        <v>6</v>
      </c>
      <c r="J5641" s="11">
        <v>15</v>
      </c>
      <c r="K5641" s="11"/>
      <c r="L5641" s="11" t="s">
        <v>13</v>
      </c>
      <c r="M5641" s="11" t="s">
        <v>18</v>
      </c>
      <c r="N5641" s="11">
        <f t="shared" si="616"/>
        <v>1</v>
      </c>
      <c r="O5641" s="11">
        <f t="shared" si="617"/>
        <v>0</v>
      </c>
      <c r="P5641" s="11">
        <f t="shared" si="618"/>
        <v>0</v>
      </c>
      <c r="Q5641" s="11">
        <f t="shared" si="619"/>
        <v>0</v>
      </c>
      <c r="R5641" s="11">
        <f t="shared" si="620"/>
        <v>0</v>
      </c>
      <c r="S5641" s="11">
        <f t="shared" si="621"/>
        <v>1</v>
      </c>
      <c r="T5641" s="9">
        <f t="shared" si="622"/>
        <v>326.66666666999998</v>
      </c>
    </row>
    <row r="5642" spans="1:20" ht="15" customHeight="1" x14ac:dyDescent="0.75">
      <c r="A5642" s="10">
        <v>0</v>
      </c>
      <c r="B5642" s="11">
        <v>39100</v>
      </c>
      <c r="C5642" s="11">
        <v>128996</v>
      </c>
      <c r="D5642" s="11">
        <v>195061</v>
      </c>
      <c r="E5642" s="11"/>
      <c r="F5642" s="11">
        <v>1</v>
      </c>
      <c r="G5642" s="11">
        <v>0</v>
      </c>
      <c r="H5642" s="11">
        <v>167.66450863</v>
      </c>
      <c r="I5642" s="11">
        <v>0</v>
      </c>
      <c r="J5642" s="11">
        <v>25</v>
      </c>
      <c r="K5642" s="11">
        <v>31.805596283</v>
      </c>
      <c r="L5642" s="11" t="s">
        <v>20</v>
      </c>
      <c r="M5642" s="11" t="s">
        <v>17</v>
      </c>
      <c r="N5642" s="11">
        <f t="shared" si="616"/>
        <v>0</v>
      </c>
      <c r="O5642" s="11">
        <f t="shared" si="617"/>
        <v>1</v>
      </c>
      <c r="P5642" s="11">
        <f t="shared" si="618"/>
        <v>0</v>
      </c>
      <c r="Q5642" s="11">
        <f t="shared" si="619"/>
        <v>0</v>
      </c>
      <c r="R5642" s="11">
        <f t="shared" si="620"/>
        <v>0</v>
      </c>
      <c r="S5642" s="11">
        <f t="shared" si="621"/>
        <v>0</v>
      </c>
      <c r="T5642" s="9">
        <f t="shared" si="622"/>
        <v>0</v>
      </c>
    </row>
    <row r="5643" spans="1:20" ht="15" customHeight="1" x14ac:dyDescent="0.75">
      <c r="A5643" s="10">
        <v>0</v>
      </c>
      <c r="B5643" s="11">
        <v>39100</v>
      </c>
      <c r="C5643" s="11">
        <v>68135</v>
      </c>
      <c r="D5643" s="11">
        <v>108723</v>
      </c>
      <c r="E5643" s="11">
        <v>15</v>
      </c>
      <c r="F5643" s="11">
        <v>0</v>
      </c>
      <c r="G5643" s="11">
        <v>1</v>
      </c>
      <c r="H5643" s="11">
        <v>193.68618910000001</v>
      </c>
      <c r="I5643" s="11">
        <v>0</v>
      </c>
      <c r="J5643" s="11">
        <v>22</v>
      </c>
      <c r="K5643" s="11">
        <v>38.578992712999998</v>
      </c>
      <c r="L5643" s="11" t="s">
        <v>20</v>
      </c>
      <c r="M5643" s="11" t="s">
        <v>17</v>
      </c>
      <c r="N5643" s="11">
        <f t="shared" si="616"/>
        <v>0</v>
      </c>
      <c r="O5643" s="11">
        <f t="shared" si="617"/>
        <v>1</v>
      </c>
      <c r="P5643" s="11">
        <f t="shared" si="618"/>
        <v>0</v>
      </c>
      <c r="Q5643" s="11">
        <f t="shared" si="619"/>
        <v>0</v>
      </c>
      <c r="R5643" s="11">
        <f t="shared" si="620"/>
        <v>0</v>
      </c>
      <c r="S5643" s="11">
        <f t="shared" si="621"/>
        <v>0</v>
      </c>
      <c r="T5643" s="9">
        <f t="shared" si="622"/>
        <v>0</v>
      </c>
    </row>
    <row r="5644" spans="1:20" ht="15" customHeight="1" x14ac:dyDescent="0.75">
      <c r="A5644" s="10">
        <v>1</v>
      </c>
      <c r="B5644" s="11">
        <v>39300</v>
      </c>
      <c r="C5644" s="11"/>
      <c r="D5644" s="11">
        <v>62158</v>
      </c>
      <c r="E5644" s="11">
        <v>0</v>
      </c>
      <c r="F5644" s="11">
        <v>0</v>
      </c>
      <c r="G5644" s="11">
        <v>0</v>
      </c>
      <c r="H5644" s="11">
        <v>238.87412922999999</v>
      </c>
      <c r="I5644" s="11">
        <v>1</v>
      </c>
      <c r="J5644" s="11">
        <v>14</v>
      </c>
      <c r="K5644" s="11">
        <v>1.0289309682000001</v>
      </c>
      <c r="L5644" s="11" t="s">
        <v>20</v>
      </c>
      <c r="M5644" s="11" t="s">
        <v>14</v>
      </c>
      <c r="N5644" s="11">
        <f t="shared" si="616"/>
        <v>0</v>
      </c>
      <c r="O5644" s="11">
        <f t="shared" si="617"/>
        <v>0</v>
      </c>
      <c r="P5644" s="11">
        <f t="shared" si="618"/>
        <v>1</v>
      </c>
      <c r="Q5644" s="11">
        <f t="shared" si="619"/>
        <v>0</v>
      </c>
      <c r="R5644" s="11">
        <f t="shared" si="620"/>
        <v>0</v>
      </c>
      <c r="S5644" s="11">
        <f t="shared" si="621"/>
        <v>0</v>
      </c>
      <c r="T5644" s="9">
        <f t="shared" si="622"/>
        <v>0</v>
      </c>
    </row>
    <row r="5645" spans="1:20" ht="15" customHeight="1" x14ac:dyDescent="0.75">
      <c r="A5645" s="10">
        <v>0</v>
      </c>
      <c r="B5645" s="11">
        <v>39300</v>
      </c>
      <c r="C5645" s="11">
        <v>27324</v>
      </c>
      <c r="D5645" s="11">
        <v>73924</v>
      </c>
      <c r="E5645" s="11">
        <v>6</v>
      </c>
      <c r="F5645" s="11">
        <v>0</v>
      </c>
      <c r="G5645" s="11">
        <v>0</v>
      </c>
      <c r="H5645" s="11">
        <v>190.34457452999999</v>
      </c>
      <c r="I5645" s="11">
        <v>1</v>
      </c>
      <c r="J5645" s="11">
        <v>18</v>
      </c>
      <c r="K5645" s="11">
        <v>25.053533524999999</v>
      </c>
      <c r="L5645" s="11" t="s">
        <v>20</v>
      </c>
      <c r="M5645" s="11" t="s">
        <v>18</v>
      </c>
      <c r="N5645" s="11">
        <f t="shared" si="616"/>
        <v>0</v>
      </c>
      <c r="O5645" s="11">
        <f t="shared" si="617"/>
        <v>0</v>
      </c>
      <c r="P5645" s="11">
        <f t="shared" si="618"/>
        <v>0</v>
      </c>
      <c r="Q5645" s="11">
        <f t="shared" si="619"/>
        <v>0</v>
      </c>
      <c r="R5645" s="11">
        <f t="shared" si="620"/>
        <v>0</v>
      </c>
      <c r="S5645" s="11">
        <f t="shared" si="621"/>
        <v>1</v>
      </c>
      <c r="T5645" s="9">
        <f t="shared" si="622"/>
        <v>0</v>
      </c>
    </row>
    <row r="5646" spans="1:20" ht="15" customHeight="1" x14ac:dyDescent="0.75">
      <c r="A5646" s="10">
        <v>0</v>
      </c>
      <c r="B5646" s="11">
        <v>39400</v>
      </c>
      <c r="C5646" s="11">
        <v>148631</v>
      </c>
      <c r="D5646" s="11">
        <v>207976</v>
      </c>
      <c r="E5646" s="11">
        <v>6</v>
      </c>
      <c r="F5646" s="11">
        <v>0</v>
      </c>
      <c r="G5646" s="11">
        <v>0</v>
      </c>
      <c r="H5646" s="11">
        <v>151.25694622</v>
      </c>
      <c r="I5646" s="11">
        <v>0</v>
      </c>
      <c r="J5646" s="11">
        <v>31</v>
      </c>
      <c r="K5646" s="11">
        <v>35.431993050000003</v>
      </c>
      <c r="L5646" s="11" t="s">
        <v>13</v>
      </c>
      <c r="M5646" s="11" t="s">
        <v>18</v>
      </c>
      <c r="N5646" s="11">
        <f t="shared" si="616"/>
        <v>1</v>
      </c>
      <c r="O5646" s="11">
        <f t="shared" si="617"/>
        <v>0</v>
      </c>
      <c r="P5646" s="11">
        <f t="shared" si="618"/>
        <v>0</v>
      </c>
      <c r="Q5646" s="11">
        <f t="shared" si="619"/>
        <v>0</v>
      </c>
      <c r="R5646" s="11">
        <f t="shared" si="620"/>
        <v>0</v>
      </c>
      <c r="S5646" s="11">
        <f t="shared" si="621"/>
        <v>1</v>
      </c>
      <c r="T5646" s="9">
        <f t="shared" si="622"/>
        <v>151.25694622</v>
      </c>
    </row>
    <row r="5647" spans="1:20" ht="15" customHeight="1" x14ac:dyDescent="0.75">
      <c r="A5647" s="10">
        <v>1</v>
      </c>
      <c r="B5647" s="11">
        <v>39400</v>
      </c>
      <c r="C5647" s="11">
        <v>162000</v>
      </c>
      <c r="D5647" s="11">
        <v>235000</v>
      </c>
      <c r="E5647" s="11">
        <v>10</v>
      </c>
      <c r="F5647" s="11">
        <v>3</v>
      </c>
      <c r="G5647" s="11">
        <v>4</v>
      </c>
      <c r="H5647" s="11">
        <v>77.099999999999994</v>
      </c>
      <c r="I5647" s="11">
        <v>0</v>
      </c>
      <c r="J5647" s="11">
        <v>21</v>
      </c>
      <c r="K5647" s="11"/>
      <c r="L5647" s="11" t="s">
        <v>20</v>
      </c>
      <c r="M5647" s="11" t="s">
        <v>17</v>
      </c>
      <c r="N5647" s="11">
        <f t="shared" si="616"/>
        <v>0</v>
      </c>
      <c r="O5647" s="11">
        <f t="shared" si="617"/>
        <v>1</v>
      </c>
      <c r="P5647" s="11">
        <f t="shared" si="618"/>
        <v>0</v>
      </c>
      <c r="Q5647" s="11">
        <f t="shared" si="619"/>
        <v>0</v>
      </c>
      <c r="R5647" s="11">
        <f t="shared" si="620"/>
        <v>0</v>
      </c>
      <c r="S5647" s="11">
        <f t="shared" si="621"/>
        <v>0</v>
      </c>
      <c r="T5647" s="9">
        <f t="shared" si="622"/>
        <v>0</v>
      </c>
    </row>
    <row r="5648" spans="1:20" ht="15" customHeight="1" x14ac:dyDescent="0.75">
      <c r="A5648" s="10">
        <v>0</v>
      </c>
      <c r="B5648" s="11">
        <v>39500</v>
      </c>
      <c r="C5648" s="11">
        <v>30972</v>
      </c>
      <c r="D5648" s="11">
        <v>70545</v>
      </c>
      <c r="E5648" s="11">
        <v>3</v>
      </c>
      <c r="F5648" s="11">
        <v>0</v>
      </c>
      <c r="G5648" s="11">
        <v>0</v>
      </c>
      <c r="H5648" s="11">
        <v>197.45242891000001</v>
      </c>
      <c r="I5648" s="11">
        <v>2</v>
      </c>
      <c r="J5648" s="11">
        <v>17</v>
      </c>
      <c r="K5648" s="11">
        <v>25.360557346</v>
      </c>
      <c r="L5648" s="11" t="s">
        <v>20</v>
      </c>
      <c r="M5648" s="11" t="s">
        <v>18</v>
      </c>
      <c r="N5648" s="11">
        <f t="shared" si="616"/>
        <v>0</v>
      </c>
      <c r="O5648" s="11">
        <f t="shared" si="617"/>
        <v>0</v>
      </c>
      <c r="P5648" s="11">
        <f t="shared" si="618"/>
        <v>0</v>
      </c>
      <c r="Q5648" s="11">
        <f t="shared" si="619"/>
        <v>0</v>
      </c>
      <c r="R5648" s="11">
        <f t="shared" si="620"/>
        <v>0</v>
      </c>
      <c r="S5648" s="11">
        <f t="shared" si="621"/>
        <v>1</v>
      </c>
      <c r="T5648" s="9">
        <f t="shared" si="622"/>
        <v>0</v>
      </c>
    </row>
    <row r="5649" spans="1:20" ht="15" customHeight="1" x14ac:dyDescent="0.75">
      <c r="A5649" s="10">
        <v>1</v>
      </c>
      <c r="B5649" s="11">
        <v>39500</v>
      </c>
      <c r="C5649" s="11"/>
      <c r="D5649" s="11">
        <v>50000</v>
      </c>
      <c r="E5649" s="11">
        <v>7</v>
      </c>
      <c r="F5649" s="11">
        <v>0</v>
      </c>
      <c r="G5649" s="11">
        <v>0</v>
      </c>
      <c r="H5649" s="11">
        <v>51.766666667000003</v>
      </c>
      <c r="I5649" s="11">
        <v>0</v>
      </c>
      <c r="J5649" s="11">
        <v>14</v>
      </c>
      <c r="K5649" s="11"/>
      <c r="L5649" s="11" t="s">
        <v>20</v>
      </c>
      <c r="M5649" s="11" t="s">
        <v>14</v>
      </c>
      <c r="N5649" s="11">
        <f t="shared" si="616"/>
        <v>0</v>
      </c>
      <c r="O5649" s="11">
        <f t="shared" si="617"/>
        <v>0</v>
      </c>
      <c r="P5649" s="11">
        <f t="shared" si="618"/>
        <v>1</v>
      </c>
      <c r="Q5649" s="11">
        <f t="shared" si="619"/>
        <v>0</v>
      </c>
      <c r="R5649" s="11">
        <f t="shared" si="620"/>
        <v>0</v>
      </c>
      <c r="S5649" s="11">
        <f t="shared" si="621"/>
        <v>0</v>
      </c>
      <c r="T5649" s="9">
        <f t="shared" si="622"/>
        <v>0</v>
      </c>
    </row>
    <row r="5650" spans="1:20" ht="15" customHeight="1" x14ac:dyDescent="0.75">
      <c r="A5650" s="10">
        <v>0</v>
      </c>
      <c r="B5650" s="11">
        <v>39500</v>
      </c>
      <c r="C5650" s="11">
        <v>132485</v>
      </c>
      <c r="D5650" s="11">
        <v>192838</v>
      </c>
      <c r="E5650" s="11"/>
      <c r="F5650" s="11">
        <v>1</v>
      </c>
      <c r="G5650" s="11">
        <v>0</v>
      </c>
      <c r="H5650" s="11">
        <v>176.12388138</v>
      </c>
      <c r="I5650" s="11">
        <v>0</v>
      </c>
      <c r="J5650" s="11">
        <v>24</v>
      </c>
      <c r="K5650" s="11">
        <v>31.737478201999998</v>
      </c>
      <c r="L5650" s="11" t="s">
        <v>20</v>
      </c>
      <c r="M5650" s="11" t="s">
        <v>17</v>
      </c>
      <c r="N5650" s="11">
        <f t="shared" si="616"/>
        <v>0</v>
      </c>
      <c r="O5650" s="11">
        <f t="shared" si="617"/>
        <v>1</v>
      </c>
      <c r="P5650" s="11">
        <f t="shared" si="618"/>
        <v>0</v>
      </c>
      <c r="Q5650" s="11">
        <f t="shared" si="619"/>
        <v>0</v>
      </c>
      <c r="R5650" s="11">
        <f t="shared" si="620"/>
        <v>0</v>
      </c>
      <c r="S5650" s="11">
        <f t="shared" si="621"/>
        <v>0</v>
      </c>
      <c r="T5650" s="9">
        <f t="shared" si="622"/>
        <v>0</v>
      </c>
    </row>
    <row r="5651" spans="1:20" ht="15" customHeight="1" x14ac:dyDescent="0.75">
      <c r="A5651" s="10">
        <v>0</v>
      </c>
      <c r="B5651" s="11">
        <v>39500</v>
      </c>
      <c r="C5651" s="11">
        <v>68117</v>
      </c>
      <c r="D5651" s="11">
        <v>117084</v>
      </c>
      <c r="E5651" s="11">
        <v>15</v>
      </c>
      <c r="F5651" s="11">
        <v>0</v>
      </c>
      <c r="G5651" s="11">
        <v>0</v>
      </c>
      <c r="H5651" s="11">
        <v>198.0997869</v>
      </c>
      <c r="I5651" s="11">
        <v>0</v>
      </c>
      <c r="J5651" s="11">
        <v>21</v>
      </c>
      <c r="K5651" s="11">
        <v>40.204874500999999</v>
      </c>
      <c r="L5651" s="11" t="s">
        <v>20</v>
      </c>
      <c r="M5651" s="11" t="s">
        <v>17</v>
      </c>
      <c r="N5651" s="11">
        <f t="shared" si="616"/>
        <v>0</v>
      </c>
      <c r="O5651" s="11">
        <f t="shared" si="617"/>
        <v>1</v>
      </c>
      <c r="P5651" s="11">
        <f t="shared" si="618"/>
        <v>0</v>
      </c>
      <c r="Q5651" s="11">
        <f t="shared" si="619"/>
        <v>0</v>
      </c>
      <c r="R5651" s="11">
        <f t="shared" si="620"/>
        <v>0</v>
      </c>
      <c r="S5651" s="11">
        <f t="shared" si="621"/>
        <v>0</v>
      </c>
      <c r="T5651" s="9">
        <f t="shared" si="622"/>
        <v>0</v>
      </c>
    </row>
    <row r="5652" spans="1:20" ht="15" customHeight="1" x14ac:dyDescent="0.75">
      <c r="A5652" s="10">
        <v>0</v>
      </c>
      <c r="B5652" s="11">
        <v>39600</v>
      </c>
      <c r="C5652" s="11">
        <v>134552</v>
      </c>
      <c r="D5652" s="11">
        <v>193455</v>
      </c>
      <c r="E5652" s="11"/>
      <c r="F5652" s="11">
        <v>0</v>
      </c>
      <c r="G5652" s="11">
        <v>0</v>
      </c>
      <c r="H5652" s="11">
        <v>185.19383655999999</v>
      </c>
      <c r="I5652" s="11">
        <v>0</v>
      </c>
      <c r="J5652" s="11">
        <v>25</v>
      </c>
      <c r="K5652" s="11">
        <v>33.217961697</v>
      </c>
      <c r="L5652" s="11" t="s">
        <v>20</v>
      </c>
      <c r="M5652" s="11" t="s">
        <v>17</v>
      </c>
      <c r="N5652" s="11">
        <f t="shared" si="616"/>
        <v>0</v>
      </c>
      <c r="O5652" s="11">
        <f t="shared" si="617"/>
        <v>1</v>
      </c>
      <c r="P5652" s="11">
        <f t="shared" si="618"/>
        <v>0</v>
      </c>
      <c r="Q5652" s="11">
        <f t="shared" si="619"/>
        <v>0</v>
      </c>
      <c r="R5652" s="11">
        <f t="shared" si="620"/>
        <v>0</v>
      </c>
      <c r="S5652" s="11">
        <f t="shared" si="621"/>
        <v>0</v>
      </c>
      <c r="T5652" s="9">
        <f t="shared" si="622"/>
        <v>0</v>
      </c>
    </row>
    <row r="5653" spans="1:20" ht="15" customHeight="1" x14ac:dyDescent="0.75">
      <c r="A5653" s="10">
        <v>1</v>
      </c>
      <c r="B5653" s="11">
        <v>39600</v>
      </c>
      <c r="C5653" s="11"/>
      <c r="D5653" s="11">
        <v>44000</v>
      </c>
      <c r="E5653" s="11"/>
      <c r="F5653" s="11">
        <v>0</v>
      </c>
      <c r="G5653" s="11">
        <v>3</v>
      </c>
      <c r="H5653" s="11">
        <v>214.03333333</v>
      </c>
      <c r="I5653" s="11">
        <v>1</v>
      </c>
      <c r="J5653" s="11">
        <v>16</v>
      </c>
      <c r="K5653" s="11"/>
      <c r="L5653" s="11" t="s">
        <v>20</v>
      </c>
      <c r="M5653" s="11" t="s">
        <v>14</v>
      </c>
      <c r="N5653" s="11">
        <f t="shared" si="616"/>
        <v>0</v>
      </c>
      <c r="O5653" s="11">
        <f t="shared" si="617"/>
        <v>0</v>
      </c>
      <c r="P5653" s="11">
        <f t="shared" si="618"/>
        <v>1</v>
      </c>
      <c r="Q5653" s="11">
        <f t="shared" si="619"/>
        <v>0</v>
      </c>
      <c r="R5653" s="11">
        <f t="shared" si="620"/>
        <v>0</v>
      </c>
      <c r="S5653" s="11">
        <f t="shared" si="621"/>
        <v>0</v>
      </c>
      <c r="T5653" s="9">
        <f t="shared" si="622"/>
        <v>0</v>
      </c>
    </row>
    <row r="5654" spans="1:20" ht="15" customHeight="1" x14ac:dyDescent="0.75">
      <c r="A5654" s="10">
        <v>0</v>
      </c>
      <c r="B5654" s="11">
        <v>39700</v>
      </c>
      <c r="C5654" s="11">
        <v>134586</v>
      </c>
      <c r="D5654" s="11">
        <v>193219</v>
      </c>
      <c r="E5654" s="11"/>
      <c r="F5654" s="11">
        <v>1</v>
      </c>
      <c r="G5654" s="11">
        <v>0</v>
      </c>
      <c r="H5654" s="11">
        <v>179.06935573999999</v>
      </c>
      <c r="I5654" s="11">
        <v>0</v>
      </c>
      <c r="J5654" s="11">
        <v>25</v>
      </c>
      <c r="K5654" s="11">
        <v>32.041133967999997</v>
      </c>
      <c r="L5654" s="11" t="s">
        <v>20</v>
      </c>
      <c r="M5654" s="11" t="s">
        <v>17</v>
      </c>
      <c r="N5654" s="11">
        <f t="shared" si="616"/>
        <v>0</v>
      </c>
      <c r="O5654" s="11">
        <f t="shared" si="617"/>
        <v>1</v>
      </c>
      <c r="P5654" s="11">
        <f t="shared" si="618"/>
        <v>0</v>
      </c>
      <c r="Q5654" s="11">
        <f t="shared" si="619"/>
        <v>0</v>
      </c>
      <c r="R5654" s="11">
        <f t="shared" si="620"/>
        <v>0</v>
      </c>
      <c r="S5654" s="11">
        <f t="shared" si="621"/>
        <v>0</v>
      </c>
      <c r="T5654" s="9">
        <f t="shared" si="622"/>
        <v>0</v>
      </c>
    </row>
    <row r="5655" spans="1:20" ht="15" customHeight="1" x14ac:dyDescent="0.75">
      <c r="A5655" s="10">
        <v>0</v>
      </c>
      <c r="B5655" s="11">
        <v>39700</v>
      </c>
      <c r="C5655" s="11">
        <v>146341</v>
      </c>
      <c r="D5655" s="11">
        <v>208296</v>
      </c>
      <c r="E5655" s="11">
        <v>5</v>
      </c>
      <c r="F5655" s="11">
        <v>0</v>
      </c>
      <c r="G5655" s="11">
        <v>0</v>
      </c>
      <c r="H5655" s="11">
        <v>139.43673390000001</v>
      </c>
      <c r="I5655" s="11">
        <v>0</v>
      </c>
      <c r="J5655" s="11">
        <v>31</v>
      </c>
      <c r="K5655" s="11">
        <v>35.459160500999999</v>
      </c>
      <c r="L5655" s="11" t="s">
        <v>13</v>
      </c>
      <c r="M5655" s="11" t="s">
        <v>18</v>
      </c>
      <c r="N5655" s="11">
        <f t="shared" si="616"/>
        <v>1</v>
      </c>
      <c r="O5655" s="11">
        <f t="shared" si="617"/>
        <v>0</v>
      </c>
      <c r="P5655" s="11">
        <f t="shared" si="618"/>
        <v>0</v>
      </c>
      <c r="Q5655" s="11">
        <f t="shared" si="619"/>
        <v>0</v>
      </c>
      <c r="R5655" s="11">
        <f t="shared" si="620"/>
        <v>0</v>
      </c>
      <c r="S5655" s="11">
        <f t="shared" si="621"/>
        <v>1</v>
      </c>
      <c r="T5655" s="9">
        <f t="shared" si="622"/>
        <v>139.43673390000001</v>
      </c>
    </row>
    <row r="5656" spans="1:20" ht="15" customHeight="1" x14ac:dyDescent="0.75">
      <c r="A5656" s="10">
        <v>0</v>
      </c>
      <c r="B5656" s="11">
        <v>39700</v>
      </c>
      <c r="C5656" s="11">
        <v>59360</v>
      </c>
      <c r="D5656" s="11">
        <v>117186</v>
      </c>
      <c r="E5656" s="11">
        <v>16</v>
      </c>
      <c r="F5656" s="11">
        <v>0</v>
      </c>
      <c r="G5656" s="11">
        <v>1</v>
      </c>
      <c r="H5656" s="11">
        <v>203.13996827</v>
      </c>
      <c r="I5656" s="11">
        <v>0</v>
      </c>
      <c r="J5656" s="11">
        <v>22</v>
      </c>
      <c r="K5656" s="11">
        <v>40.138090445000003</v>
      </c>
      <c r="L5656" s="11" t="s">
        <v>20</v>
      </c>
      <c r="M5656" s="11" t="s">
        <v>17</v>
      </c>
      <c r="N5656" s="11">
        <f t="shared" si="616"/>
        <v>0</v>
      </c>
      <c r="O5656" s="11">
        <f t="shared" si="617"/>
        <v>1</v>
      </c>
      <c r="P5656" s="11">
        <f t="shared" si="618"/>
        <v>0</v>
      </c>
      <c r="Q5656" s="11">
        <f t="shared" si="619"/>
        <v>0</v>
      </c>
      <c r="R5656" s="11">
        <f t="shared" si="620"/>
        <v>0</v>
      </c>
      <c r="S5656" s="11">
        <f t="shared" si="621"/>
        <v>0</v>
      </c>
      <c r="T5656" s="9">
        <f t="shared" si="622"/>
        <v>0</v>
      </c>
    </row>
    <row r="5657" spans="1:20" ht="15" customHeight="1" x14ac:dyDescent="0.75">
      <c r="A5657" s="10">
        <v>0</v>
      </c>
      <c r="B5657" s="11">
        <v>39800</v>
      </c>
      <c r="C5657" s="11">
        <v>129611</v>
      </c>
      <c r="D5657" s="11">
        <v>191175</v>
      </c>
      <c r="E5657" s="11"/>
      <c r="F5657" s="11">
        <v>0</v>
      </c>
      <c r="G5657" s="11">
        <v>0</v>
      </c>
      <c r="H5657" s="11">
        <v>183.79921580000001</v>
      </c>
      <c r="I5657" s="11">
        <v>0</v>
      </c>
      <c r="J5657" s="11">
        <v>25</v>
      </c>
      <c r="K5657" s="11">
        <v>35.552486358000003</v>
      </c>
      <c r="L5657" s="11" t="s">
        <v>20</v>
      </c>
      <c r="M5657" s="11" t="s">
        <v>17</v>
      </c>
      <c r="N5657" s="11">
        <f t="shared" si="616"/>
        <v>0</v>
      </c>
      <c r="O5657" s="11">
        <f t="shared" si="617"/>
        <v>1</v>
      </c>
      <c r="P5657" s="11">
        <f t="shared" si="618"/>
        <v>0</v>
      </c>
      <c r="Q5657" s="11">
        <f t="shared" si="619"/>
        <v>0</v>
      </c>
      <c r="R5657" s="11">
        <f t="shared" si="620"/>
        <v>0</v>
      </c>
      <c r="S5657" s="11">
        <f t="shared" si="621"/>
        <v>0</v>
      </c>
      <c r="T5657" s="9">
        <f t="shared" si="622"/>
        <v>0</v>
      </c>
    </row>
    <row r="5658" spans="1:20" ht="15" customHeight="1" x14ac:dyDescent="0.75">
      <c r="A5658" s="10">
        <v>1</v>
      </c>
      <c r="B5658" s="11">
        <v>40000</v>
      </c>
      <c r="C5658" s="11">
        <v>76769</v>
      </c>
      <c r="D5658" s="11">
        <v>129000</v>
      </c>
      <c r="E5658" s="11">
        <v>30</v>
      </c>
      <c r="F5658" s="11">
        <v>0</v>
      </c>
      <c r="G5658" s="11">
        <v>0</v>
      </c>
      <c r="H5658" s="11">
        <v>286.3</v>
      </c>
      <c r="I5658" s="11">
        <v>2</v>
      </c>
      <c r="J5658" s="11">
        <v>35</v>
      </c>
      <c r="K5658" s="11"/>
      <c r="L5658" s="11" t="s">
        <v>20</v>
      </c>
      <c r="M5658" s="11" t="s">
        <v>16</v>
      </c>
      <c r="N5658" s="11">
        <f t="shared" si="616"/>
        <v>0</v>
      </c>
      <c r="O5658" s="11">
        <f t="shared" si="617"/>
        <v>0</v>
      </c>
      <c r="P5658" s="11">
        <f t="shared" si="618"/>
        <v>0</v>
      </c>
      <c r="Q5658" s="11">
        <f t="shared" si="619"/>
        <v>0</v>
      </c>
      <c r="R5658" s="11">
        <f t="shared" si="620"/>
        <v>1</v>
      </c>
      <c r="S5658" s="11">
        <f t="shared" si="621"/>
        <v>0</v>
      </c>
      <c r="T5658" s="9">
        <f t="shared" si="622"/>
        <v>0</v>
      </c>
    </row>
    <row r="5659" spans="1:20" ht="15" customHeight="1" x14ac:dyDescent="0.75">
      <c r="A5659" s="10">
        <v>0</v>
      </c>
      <c r="B5659" s="11">
        <v>40000</v>
      </c>
      <c r="C5659" s="11">
        <v>134029</v>
      </c>
      <c r="D5659" s="11">
        <v>191990</v>
      </c>
      <c r="E5659" s="11"/>
      <c r="F5659" s="11">
        <v>1</v>
      </c>
      <c r="G5659" s="11">
        <v>0</v>
      </c>
      <c r="H5659" s="11">
        <v>178.78095959999999</v>
      </c>
      <c r="I5659" s="11">
        <v>0</v>
      </c>
      <c r="J5659" s="11">
        <v>24</v>
      </c>
      <c r="K5659" s="11">
        <v>34.521450248999997</v>
      </c>
      <c r="L5659" s="11" t="s">
        <v>20</v>
      </c>
      <c r="M5659" s="11" t="s">
        <v>17</v>
      </c>
      <c r="N5659" s="11">
        <f t="shared" si="616"/>
        <v>0</v>
      </c>
      <c r="O5659" s="11">
        <f t="shared" si="617"/>
        <v>1</v>
      </c>
      <c r="P5659" s="11">
        <f t="shared" si="618"/>
        <v>0</v>
      </c>
      <c r="Q5659" s="11">
        <f t="shared" si="619"/>
        <v>0</v>
      </c>
      <c r="R5659" s="11">
        <f t="shared" si="620"/>
        <v>0</v>
      </c>
      <c r="S5659" s="11">
        <f t="shared" si="621"/>
        <v>0</v>
      </c>
      <c r="T5659" s="9">
        <f t="shared" si="622"/>
        <v>0</v>
      </c>
    </row>
    <row r="5660" spans="1:20" ht="15" customHeight="1" x14ac:dyDescent="0.75">
      <c r="A5660" s="10">
        <v>0</v>
      </c>
      <c r="B5660" s="11">
        <v>40000</v>
      </c>
      <c r="C5660" s="11">
        <v>5118</v>
      </c>
      <c r="D5660" s="11">
        <v>62000</v>
      </c>
      <c r="E5660" s="11"/>
      <c r="F5660" s="11">
        <v>0</v>
      </c>
      <c r="G5660" s="11">
        <v>0</v>
      </c>
      <c r="H5660" s="11">
        <v>311.43333332999998</v>
      </c>
      <c r="I5660" s="11">
        <v>0</v>
      </c>
      <c r="J5660" s="11">
        <v>19</v>
      </c>
      <c r="K5660" s="11"/>
      <c r="L5660" s="11" t="s">
        <v>13</v>
      </c>
      <c r="M5660" s="11" t="s">
        <v>15</v>
      </c>
      <c r="N5660" s="11">
        <f t="shared" si="616"/>
        <v>1</v>
      </c>
      <c r="O5660" s="11">
        <f t="shared" si="617"/>
        <v>0</v>
      </c>
      <c r="P5660" s="11">
        <f t="shared" si="618"/>
        <v>0</v>
      </c>
      <c r="Q5660" s="11">
        <f t="shared" si="619"/>
        <v>1</v>
      </c>
      <c r="R5660" s="11">
        <f t="shared" si="620"/>
        <v>0</v>
      </c>
      <c r="S5660" s="11">
        <f t="shared" si="621"/>
        <v>0</v>
      </c>
      <c r="T5660" s="9">
        <f t="shared" si="622"/>
        <v>311.43333332999998</v>
      </c>
    </row>
    <row r="5661" spans="1:20" ht="15" customHeight="1" x14ac:dyDescent="0.75">
      <c r="A5661" s="10">
        <v>0</v>
      </c>
      <c r="B5661" s="11">
        <v>40000</v>
      </c>
      <c r="C5661" s="11">
        <v>362000</v>
      </c>
      <c r="D5661" s="11">
        <v>465000</v>
      </c>
      <c r="E5661" s="11">
        <v>3</v>
      </c>
      <c r="F5661" s="11">
        <v>0</v>
      </c>
      <c r="G5661" s="11">
        <v>0</v>
      </c>
      <c r="H5661" s="11">
        <v>313.46666667</v>
      </c>
      <c r="I5661" s="11">
        <v>4</v>
      </c>
      <c r="J5661" s="11">
        <v>15</v>
      </c>
      <c r="K5661" s="11"/>
      <c r="L5661" s="11" t="s">
        <v>13</v>
      </c>
      <c r="M5661" s="11" t="s">
        <v>18</v>
      </c>
      <c r="N5661" s="11">
        <f t="shared" si="616"/>
        <v>1</v>
      </c>
      <c r="O5661" s="11">
        <f t="shared" si="617"/>
        <v>0</v>
      </c>
      <c r="P5661" s="11">
        <f t="shared" si="618"/>
        <v>0</v>
      </c>
      <c r="Q5661" s="11">
        <f t="shared" si="619"/>
        <v>0</v>
      </c>
      <c r="R5661" s="11">
        <f t="shared" si="620"/>
        <v>0</v>
      </c>
      <c r="S5661" s="11">
        <f t="shared" si="621"/>
        <v>1</v>
      </c>
      <c r="T5661" s="9">
        <f t="shared" si="622"/>
        <v>313.46666667</v>
      </c>
    </row>
    <row r="5662" spans="1:20" ht="15" customHeight="1" x14ac:dyDescent="0.75">
      <c r="A5662" s="10">
        <v>1</v>
      </c>
      <c r="B5662" s="11">
        <v>40000</v>
      </c>
      <c r="C5662" s="11">
        <v>147224</v>
      </c>
      <c r="D5662" s="11">
        <v>225000</v>
      </c>
      <c r="E5662" s="11">
        <v>2</v>
      </c>
      <c r="F5662" s="11">
        <v>0</v>
      </c>
      <c r="G5662" s="11">
        <v>4</v>
      </c>
      <c r="H5662" s="11">
        <v>158.19999999999999</v>
      </c>
      <c r="I5662" s="11">
        <v>3</v>
      </c>
      <c r="J5662" s="11">
        <v>28</v>
      </c>
      <c r="K5662" s="11"/>
      <c r="L5662" s="11" t="s">
        <v>20</v>
      </c>
      <c r="M5662" s="11" t="s">
        <v>19</v>
      </c>
      <c r="N5662" s="11">
        <f t="shared" si="616"/>
        <v>0</v>
      </c>
      <c r="O5662" s="11">
        <f t="shared" si="617"/>
        <v>0</v>
      </c>
      <c r="P5662" s="11">
        <f t="shared" si="618"/>
        <v>0</v>
      </c>
      <c r="Q5662" s="11">
        <f t="shared" si="619"/>
        <v>0</v>
      </c>
      <c r="R5662" s="11">
        <f t="shared" si="620"/>
        <v>0</v>
      </c>
      <c r="S5662" s="11">
        <f t="shared" si="621"/>
        <v>0</v>
      </c>
      <c r="T5662" s="9">
        <f t="shared" si="622"/>
        <v>0</v>
      </c>
    </row>
    <row r="5663" spans="1:20" ht="15" customHeight="1" x14ac:dyDescent="0.75">
      <c r="A5663" s="10">
        <v>1</v>
      </c>
      <c r="B5663" s="11">
        <v>40000</v>
      </c>
      <c r="C5663" s="11">
        <v>53543</v>
      </c>
      <c r="D5663" s="11"/>
      <c r="E5663" s="11">
        <v>3.5</v>
      </c>
      <c r="F5663" s="11">
        <v>1</v>
      </c>
      <c r="G5663" s="11">
        <v>8</v>
      </c>
      <c r="H5663" s="11">
        <v>159.30000000000001</v>
      </c>
      <c r="I5663" s="11">
        <v>2</v>
      </c>
      <c r="J5663" s="11">
        <v>39</v>
      </c>
      <c r="K5663" s="11"/>
      <c r="L5663" s="11" t="s">
        <v>20</v>
      </c>
      <c r="M5663" s="11" t="s">
        <v>14</v>
      </c>
      <c r="N5663" s="11">
        <f t="shared" si="616"/>
        <v>0</v>
      </c>
      <c r="O5663" s="11">
        <f t="shared" si="617"/>
        <v>0</v>
      </c>
      <c r="P5663" s="11">
        <f t="shared" si="618"/>
        <v>1</v>
      </c>
      <c r="Q5663" s="11">
        <f t="shared" si="619"/>
        <v>0</v>
      </c>
      <c r="R5663" s="11">
        <f t="shared" si="620"/>
        <v>0</v>
      </c>
      <c r="S5663" s="11">
        <f t="shared" si="621"/>
        <v>0</v>
      </c>
      <c r="T5663" s="9">
        <f t="shared" si="622"/>
        <v>0</v>
      </c>
    </row>
    <row r="5664" spans="1:20" ht="15" customHeight="1" x14ac:dyDescent="0.75">
      <c r="A5664" s="10">
        <v>1</v>
      </c>
      <c r="B5664" s="11">
        <v>40000</v>
      </c>
      <c r="C5664" s="11">
        <v>4742</v>
      </c>
      <c r="D5664" s="11"/>
      <c r="E5664" s="11">
        <v>5</v>
      </c>
      <c r="F5664" s="11">
        <v>7</v>
      </c>
      <c r="G5664" s="11">
        <v>1</v>
      </c>
      <c r="H5664" s="11">
        <v>304.36666666999997</v>
      </c>
      <c r="I5664" s="11">
        <v>6</v>
      </c>
      <c r="J5664" s="11">
        <v>21</v>
      </c>
      <c r="K5664" s="11"/>
      <c r="L5664" s="11" t="s">
        <v>20</v>
      </c>
      <c r="M5664" s="11" t="s">
        <v>17</v>
      </c>
      <c r="N5664" s="11">
        <f t="shared" si="616"/>
        <v>0</v>
      </c>
      <c r="O5664" s="11">
        <f t="shared" si="617"/>
        <v>1</v>
      </c>
      <c r="P5664" s="11">
        <f t="shared" si="618"/>
        <v>0</v>
      </c>
      <c r="Q5664" s="11">
        <f t="shared" si="619"/>
        <v>0</v>
      </c>
      <c r="R5664" s="11">
        <f t="shared" si="620"/>
        <v>0</v>
      </c>
      <c r="S5664" s="11">
        <f t="shared" si="621"/>
        <v>0</v>
      </c>
      <c r="T5664" s="9">
        <f t="shared" si="622"/>
        <v>0</v>
      </c>
    </row>
    <row r="5665" spans="1:20" ht="15" customHeight="1" x14ac:dyDescent="0.75">
      <c r="A5665" s="10">
        <v>1</v>
      </c>
      <c r="B5665" s="11">
        <v>40000</v>
      </c>
      <c r="C5665" s="11">
        <v>120000</v>
      </c>
      <c r="D5665" s="11">
        <v>159000</v>
      </c>
      <c r="E5665" s="11">
        <v>0</v>
      </c>
      <c r="F5665" s="11">
        <v>0</v>
      </c>
      <c r="G5665" s="11">
        <v>1</v>
      </c>
      <c r="H5665" s="11">
        <v>314.5</v>
      </c>
      <c r="I5665" s="11">
        <v>6</v>
      </c>
      <c r="J5665" s="11">
        <v>52</v>
      </c>
      <c r="K5665" s="11"/>
      <c r="L5665" s="11" t="s">
        <v>20</v>
      </c>
      <c r="M5665" s="11" t="s">
        <v>14</v>
      </c>
      <c r="N5665" s="11">
        <f t="shared" si="616"/>
        <v>0</v>
      </c>
      <c r="O5665" s="11">
        <f t="shared" si="617"/>
        <v>0</v>
      </c>
      <c r="P5665" s="11">
        <f t="shared" si="618"/>
        <v>1</v>
      </c>
      <c r="Q5665" s="11">
        <f t="shared" si="619"/>
        <v>0</v>
      </c>
      <c r="R5665" s="11">
        <f t="shared" si="620"/>
        <v>0</v>
      </c>
      <c r="S5665" s="11">
        <f t="shared" si="621"/>
        <v>0</v>
      </c>
      <c r="T5665" s="9">
        <f t="shared" si="622"/>
        <v>0</v>
      </c>
    </row>
    <row r="5666" spans="1:20" ht="15" customHeight="1" x14ac:dyDescent="0.75">
      <c r="A5666" s="10">
        <v>1</v>
      </c>
      <c r="B5666" s="11">
        <v>40000</v>
      </c>
      <c r="C5666" s="11">
        <v>159000</v>
      </c>
      <c r="D5666" s="11">
        <v>225000</v>
      </c>
      <c r="E5666" s="11">
        <v>5</v>
      </c>
      <c r="F5666" s="11">
        <v>0</v>
      </c>
      <c r="G5666" s="11">
        <v>0</v>
      </c>
      <c r="H5666" s="11">
        <v>6.1333333333000004</v>
      </c>
      <c r="I5666" s="11">
        <v>8</v>
      </c>
      <c r="J5666" s="11">
        <v>3</v>
      </c>
      <c r="K5666" s="11"/>
      <c r="L5666" s="11" t="s">
        <v>13</v>
      </c>
      <c r="M5666" s="11" t="s">
        <v>19</v>
      </c>
      <c r="N5666" s="11">
        <f t="shared" si="616"/>
        <v>1</v>
      </c>
      <c r="O5666" s="11">
        <f t="shared" si="617"/>
        <v>0</v>
      </c>
      <c r="P5666" s="11">
        <f t="shared" si="618"/>
        <v>0</v>
      </c>
      <c r="Q5666" s="11">
        <f t="shared" si="619"/>
        <v>0</v>
      </c>
      <c r="R5666" s="11">
        <f t="shared" si="620"/>
        <v>0</v>
      </c>
      <c r="S5666" s="11">
        <f t="shared" si="621"/>
        <v>0</v>
      </c>
      <c r="T5666" s="9">
        <f t="shared" si="622"/>
        <v>6.1333333333000004</v>
      </c>
    </row>
    <row r="5667" spans="1:20" ht="15" customHeight="1" x14ac:dyDescent="0.75">
      <c r="A5667" s="10">
        <v>1</v>
      </c>
      <c r="B5667" s="11">
        <v>40000</v>
      </c>
      <c r="C5667" s="11"/>
      <c r="D5667" s="11">
        <v>850000</v>
      </c>
      <c r="E5667" s="11">
        <v>17</v>
      </c>
      <c r="F5667" s="11">
        <v>0</v>
      </c>
      <c r="G5667" s="11">
        <v>0</v>
      </c>
      <c r="H5667" s="11">
        <v>186.66666667000001</v>
      </c>
      <c r="I5667" s="11">
        <v>1</v>
      </c>
      <c r="J5667" s="11">
        <v>24</v>
      </c>
      <c r="K5667" s="11"/>
      <c r="L5667" s="11" t="s">
        <v>13</v>
      </c>
      <c r="M5667" s="11" t="s">
        <v>14</v>
      </c>
      <c r="N5667" s="11">
        <f t="shared" si="616"/>
        <v>1</v>
      </c>
      <c r="O5667" s="11">
        <f t="shared" si="617"/>
        <v>0</v>
      </c>
      <c r="P5667" s="11">
        <f t="shared" si="618"/>
        <v>1</v>
      </c>
      <c r="Q5667" s="11">
        <f t="shared" si="619"/>
        <v>0</v>
      </c>
      <c r="R5667" s="11">
        <f t="shared" si="620"/>
        <v>0</v>
      </c>
      <c r="S5667" s="11">
        <f t="shared" si="621"/>
        <v>0</v>
      </c>
      <c r="T5667" s="9">
        <f t="shared" si="622"/>
        <v>186.66666667000001</v>
      </c>
    </row>
    <row r="5668" spans="1:20" ht="15" customHeight="1" x14ac:dyDescent="0.75">
      <c r="A5668" s="10">
        <v>1</v>
      </c>
      <c r="B5668" s="11">
        <v>40000</v>
      </c>
      <c r="C5668" s="11">
        <v>331000</v>
      </c>
      <c r="D5668" s="11">
        <v>415000</v>
      </c>
      <c r="E5668" s="11">
        <v>22</v>
      </c>
      <c r="F5668" s="11">
        <v>0</v>
      </c>
      <c r="G5668" s="11">
        <v>0</v>
      </c>
      <c r="H5668" s="11">
        <v>242.46666667</v>
      </c>
      <c r="I5668" s="11">
        <v>8</v>
      </c>
      <c r="J5668" s="11">
        <v>34</v>
      </c>
      <c r="K5668" s="11"/>
      <c r="L5668" s="11" t="s">
        <v>20</v>
      </c>
      <c r="M5668" s="11" t="s">
        <v>18</v>
      </c>
      <c r="N5668" s="11">
        <f t="shared" si="616"/>
        <v>0</v>
      </c>
      <c r="O5668" s="11">
        <f t="shared" si="617"/>
        <v>0</v>
      </c>
      <c r="P5668" s="11">
        <f t="shared" si="618"/>
        <v>0</v>
      </c>
      <c r="Q5668" s="11">
        <f t="shared" si="619"/>
        <v>0</v>
      </c>
      <c r="R5668" s="11">
        <f t="shared" si="620"/>
        <v>0</v>
      </c>
      <c r="S5668" s="11">
        <f t="shared" si="621"/>
        <v>1</v>
      </c>
      <c r="T5668" s="9">
        <f t="shared" si="622"/>
        <v>0</v>
      </c>
    </row>
    <row r="5669" spans="1:20" ht="15" customHeight="1" x14ac:dyDescent="0.75">
      <c r="A5669" s="10">
        <v>0</v>
      </c>
      <c r="B5669" s="11">
        <v>40000</v>
      </c>
      <c r="C5669" s="11">
        <v>145351</v>
      </c>
      <c r="D5669" s="11">
        <v>208657</v>
      </c>
      <c r="E5669" s="11">
        <v>3</v>
      </c>
      <c r="F5669" s="11">
        <v>0</v>
      </c>
      <c r="G5669" s="11">
        <v>0</v>
      </c>
      <c r="H5669" s="11">
        <v>153.82654377</v>
      </c>
      <c r="I5669" s="11">
        <v>0</v>
      </c>
      <c r="J5669" s="11">
        <v>31</v>
      </c>
      <c r="K5669" s="11">
        <v>36.099926975999999</v>
      </c>
      <c r="L5669" s="11" t="s">
        <v>13</v>
      </c>
      <c r="M5669" s="11" t="s">
        <v>18</v>
      </c>
      <c r="N5669" s="11">
        <f t="shared" si="616"/>
        <v>1</v>
      </c>
      <c r="O5669" s="11">
        <f t="shared" si="617"/>
        <v>0</v>
      </c>
      <c r="P5669" s="11">
        <f t="shared" si="618"/>
        <v>0</v>
      </c>
      <c r="Q5669" s="11">
        <f t="shared" si="619"/>
        <v>0</v>
      </c>
      <c r="R5669" s="11">
        <f t="shared" si="620"/>
        <v>0</v>
      </c>
      <c r="S5669" s="11">
        <f t="shared" si="621"/>
        <v>1</v>
      </c>
      <c r="T5669" s="9">
        <f t="shared" si="622"/>
        <v>153.82654377</v>
      </c>
    </row>
    <row r="5670" spans="1:20" ht="15" customHeight="1" x14ac:dyDescent="0.75">
      <c r="A5670" s="10">
        <v>0</v>
      </c>
      <c r="B5670" s="11">
        <v>40100</v>
      </c>
      <c r="C5670" s="11">
        <v>129625</v>
      </c>
      <c r="D5670" s="11">
        <v>197722</v>
      </c>
      <c r="E5670" s="11"/>
      <c r="F5670" s="11">
        <v>0</v>
      </c>
      <c r="G5670" s="11">
        <v>0</v>
      </c>
      <c r="H5670" s="11">
        <v>178.76739355000001</v>
      </c>
      <c r="I5670" s="11">
        <v>0</v>
      </c>
      <c r="J5670" s="11">
        <v>25</v>
      </c>
      <c r="K5670" s="11">
        <v>33.199310594000004</v>
      </c>
      <c r="L5670" s="11" t="s">
        <v>20</v>
      </c>
      <c r="M5670" s="11" t="s">
        <v>17</v>
      </c>
      <c r="N5670" s="11">
        <f t="shared" si="616"/>
        <v>0</v>
      </c>
      <c r="O5670" s="11">
        <f t="shared" si="617"/>
        <v>1</v>
      </c>
      <c r="P5670" s="11">
        <f t="shared" si="618"/>
        <v>0</v>
      </c>
      <c r="Q5670" s="11">
        <f t="shared" si="619"/>
        <v>0</v>
      </c>
      <c r="R5670" s="11">
        <f t="shared" si="620"/>
        <v>0</v>
      </c>
      <c r="S5670" s="11">
        <f t="shared" si="621"/>
        <v>0</v>
      </c>
      <c r="T5670" s="9">
        <f t="shared" si="622"/>
        <v>0</v>
      </c>
    </row>
    <row r="5671" spans="1:20" ht="15" customHeight="1" x14ac:dyDescent="0.75">
      <c r="A5671" s="10">
        <v>0</v>
      </c>
      <c r="B5671" s="11">
        <v>40100</v>
      </c>
      <c r="C5671" s="11">
        <v>58784</v>
      </c>
      <c r="D5671" s="11">
        <v>115430</v>
      </c>
      <c r="E5671" s="11">
        <v>17</v>
      </c>
      <c r="F5671" s="11">
        <v>0</v>
      </c>
      <c r="G5671" s="11">
        <v>1</v>
      </c>
      <c r="H5671" s="11">
        <v>183.52005671000001</v>
      </c>
      <c r="I5671" s="11">
        <v>0</v>
      </c>
      <c r="J5671" s="11">
        <v>22</v>
      </c>
      <c r="K5671" s="11">
        <v>39.389156556000003</v>
      </c>
      <c r="L5671" s="11" t="s">
        <v>20</v>
      </c>
      <c r="M5671" s="11" t="s">
        <v>17</v>
      </c>
      <c r="N5671" s="11">
        <f t="shared" si="616"/>
        <v>0</v>
      </c>
      <c r="O5671" s="11">
        <f t="shared" si="617"/>
        <v>1</v>
      </c>
      <c r="P5671" s="11">
        <f t="shared" si="618"/>
        <v>0</v>
      </c>
      <c r="Q5671" s="11">
        <f t="shared" si="619"/>
        <v>0</v>
      </c>
      <c r="R5671" s="11">
        <f t="shared" si="620"/>
        <v>0</v>
      </c>
      <c r="S5671" s="11">
        <f t="shared" si="621"/>
        <v>0</v>
      </c>
      <c r="T5671" s="9">
        <f t="shared" si="622"/>
        <v>0</v>
      </c>
    </row>
    <row r="5672" spans="1:20" ht="15" customHeight="1" x14ac:dyDescent="0.75">
      <c r="A5672" s="10">
        <v>0</v>
      </c>
      <c r="B5672" s="11">
        <v>40300</v>
      </c>
      <c r="C5672" s="11">
        <v>369874</v>
      </c>
      <c r="D5672" s="11">
        <v>467112</v>
      </c>
      <c r="E5672" s="11">
        <v>2</v>
      </c>
      <c r="F5672" s="11">
        <v>0</v>
      </c>
      <c r="G5672" s="11">
        <v>0</v>
      </c>
      <c r="H5672" s="11">
        <v>328.19889376999998</v>
      </c>
      <c r="I5672" s="11">
        <v>4</v>
      </c>
      <c r="J5672" s="11">
        <v>15</v>
      </c>
      <c r="K5672" s="11">
        <v>40.799921408000003</v>
      </c>
      <c r="L5672" s="11" t="s">
        <v>13</v>
      </c>
      <c r="M5672" s="11" t="s">
        <v>18</v>
      </c>
      <c r="N5672" s="11">
        <f t="shared" si="616"/>
        <v>1</v>
      </c>
      <c r="O5672" s="11">
        <f t="shared" si="617"/>
        <v>0</v>
      </c>
      <c r="P5672" s="11">
        <f t="shared" si="618"/>
        <v>0</v>
      </c>
      <c r="Q5672" s="11">
        <f t="shared" si="619"/>
        <v>0</v>
      </c>
      <c r="R5672" s="11">
        <f t="shared" si="620"/>
        <v>0</v>
      </c>
      <c r="S5672" s="11">
        <f t="shared" si="621"/>
        <v>1</v>
      </c>
      <c r="T5672" s="9">
        <f t="shared" si="622"/>
        <v>328.19889376999998</v>
      </c>
    </row>
    <row r="5673" spans="1:20" ht="15" customHeight="1" x14ac:dyDescent="0.75">
      <c r="A5673" s="10">
        <v>0</v>
      </c>
      <c r="B5673" s="11">
        <v>40300</v>
      </c>
      <c r="C5673" s="11">
        <v>33299</v>
      </c>
      <c r="D5673" s="11">
        <v>73380</v>
      </c>
      <c r="E5673" s="11">
        <v>4</v>
      </c>
      <c r="F5673" s="11">
        <v>0</v>
      </c>
      <c r="G5673" s="11">
        <v>0</v>
      </c>
      <c r="H5673" s="11">
        <v>184.53758909000001</v>
      </c>
      <c r="I5673" s="11">
        <v>1</v>
      </c>
      <c r="J5673" s="11">
        <v>18</v>
      </c>
      <c r="K5673" s="11">
        <v>24.374481112000002</v>
      </c>
      <c r="L5673" s="11" t="s">
        <v>20</v>
      </c>
      <c r="M5673" s="11" t="s">
        <v>18</v>
      </c>
      <c r="N5673" s="11">
        <f t="shared" si="616"/>
        <v>0</v>
      </c>
      <c r="O5673" s="11">
        <f t="shared" si="617"/>
        <v>0</v>
      </c>
      <c r="P5673" s="11">
        <f t="shared" si="618"/>
        <v>0</v>
      </c>
      <c r="Q5673" s="11">
        <f t="shared" si="619"/>
        <v>0</v>
      </c>
      <c r="R5673" s="11">
        <f t="shared" si="620"/>
        <v>0</v>
      </c>
      <c r="S5673" s="11">
        <f t="shared" si="621"/>
        <v>1</v>
      </c>
      <c r="T5673" s="9">
        <f t="shared" si="622"/>
        <v>0</v>
      </c>
    </row>
    <row r="5674" spans="1:20" ht="15" customHeight="1" x14ac:dyDescent="0.75">
      <c r="A5674" s="10">
        <v>0</v>
      </c>
      <c r="B5674" s="11">
        <v>40400</v>
      </c>
      <c r="C5674" s="11">
        <v>63131</v>
      </c>
      <c r="D5674" s="11">
        <v>109395</v>
      </c>
      <c r="E5674" s="11">
        <v>14</v>
      </c>
      <c r="F5674" s="11">
        <v>0</v>
      </c>
      <c r="G5674" s="11">
        <v>0</v>
      </c>
      <c r="H5674" s="11">
        <v>198.44841872000001</v>
      </c>
      <c r="I5674" s="11">
        <v>0</v>
      </c>
      <c r="J5674" s="11">
        <v>21</v>
      </c>
      <c r="K5674" s="11">
        <v>39.555936209999999</v>
      </c>
      <c r="L5674" s="11" t="s">
        <v>20</v>
      </c>
      <c r="M5674" s="11" t="s">
        <v>17</v>
      </c>
      <c r="N5674" s="11">
        <f t="shared" si="616"/>
        <v>0</v>
      </c>
      <c r="O5674" s="11">
        <f t="shared" si="617"/>
        <v>1</v>
      </c>
      <c r="P5674" s="11">
        <f t="shared" si="618"/>
        <v>0</v>
      </c>
      <c r="Q5674" s="11">
        <f t="shared" si="619"/>
        <v>0</v>
      </c>
      <c r="R5674" s="11">
        <f t="shared" si="620"/>
        <v>0</v>
      </c>
      <c r="S5674" s="11">
        <f t="shared" si="621"/>
        <v>0</v>
      </c>
      <c r="T5674" s="9">
        <f t="shared" si="622"/>
        <v>0</v>
      </c>
    </row>
    <row r="5675" spans="1:20" ht="15" customHeight="1" x14ac:dyDescent="0.75">
      <c r="A5675" s="10">
        <v>1</v>
      </c>
      <c r="B5675" s="11">
        <v>40400</v>
      </c>
      <c r="C5675" s="11">
        <v>83786</v>
      </c>
      <c r="D5675" s="11">
        <v>131000</v>
      </c>
      <c r="E5675" s="11">
        <v>34</v>
      </c>
      <c r="F5675" s="11"/>
      <c r="G5675" s="11">
        <v>13</v>
      </c>
      <c r="H5675" s="11">
        <v>210.6</v>
      </c>
      <c r="I5675" s="11">
        <v>3</v>
      </c>
      <c r="J5675" s="11">
        <v>36</v>
      </c>
      <c r="K5675" s="11"/>
      <c r="L5675" s="11" t="s">
        <v>20</v>
      </c>
      <c r="M5675" s="11" t="s">
        <v>15</v>
      </c>
      <c r="N5675" s="11">
        <f t="shared" si="616"/>
        <v>0</v>
      </c>
      <c r="O5675" s="11">
        <f t="shared" si="617"/>
        <v>0</v>
      </c>
      <c r="P5675" s="11">
        <f t="shared" si="618"/>
        <v>0</v>
      </c>
      <c r="Q5675" s="11">
        <f t="shared" si="619"/>
        <v>1</v>
      </c>
      <c r="R5675" s="11">
        <f t="shared" si="620"/>
        <v>0</v>
      </c>
      <c r="S5675" s="11">
        <f t="shared" si="621"/>
        <v>0</v>
      </c>
      <c r="T5675" s="9">
        <f t="shared" si="622"/>
        <v>0</v>
      </c>
    </row>
    <row r="5676" spans="1:20" ht="15" customHeight="1" x14ac:dyDescent="0.75">
      <c r="A5676" s="10">
        <v>0</v>
      </c>
      <c r="B5676" s="11">
        <v>40400</v>
      </c>
      <c r="C5676" s="11">
        <v>145423</v>
      </c>
      <c r="D5676" s="11">
        <v>203712</v>
      </c>
      <c r="E5676" s="11">
        <v>5</v>
      </c>
      <c r="F5676" s="11">
        <v>0</v>
      </c>
      <c r="G5676" s="11">
        <v>0</v>
      </c>
      <c r="H5676" s="11">
        <v>150.80439683</v>
      </c>
      <c r="I5676" s="11">
        <v>0</v>
      </c>
      <c r="J5676" s="11">
        <v>31</v>
      </c>
      <c r="K5676" s="11">
        <v>37.308013074000002</v>
      </c>
      <c r="L5676" s="11" t="s">
        <v>13</v>
      </c>
      <c r="M5676" s="11" t="s">
        <v>18</v>
      </c>
      <c r="N5676" s="11">
        <f t="shared" si="616"/>
        <v>1</v>
      </c>
      <c r="O5676" s="11">
        <f t="shared" si="617"/>
        <v>0</v>
      </c>
      <c r="P5676" s="11">
        <f t="shared" si="618"/>
        <v>0</v>
      </c>
      <c r="Q5676" s="11">
        <f t="shared" si="619"/>
        <v>0</v>
      </c>
      <c r="R5676" s="11">
        <f t="shared" si="620"/>
        <v>0</v>
      </c>
      <c r="S5676" s="11">
        <f t="shared" si="621"/>
        <v>1</v>
      </c>
      <c r="T5676" s="9">
        <f t="shared" si="622"/>
        <v>150.80439683</v>
      </c>
    </row>
    <row r="5677" spans="1:20" ht="15" customHeight="1" x14ac:dyDescent="0.75">
      <c r="A5677" s="10">
        <v>0</v>
      </c>
      <c r="B5677" s="11">
        <v>40500</v>
      </c>
      <c r="C5677" s="11">
        <v>66895</v>
      </c>
      <c r="D5677" s="11">
        <v>113770</v>
      </c>
      <c r="E5677" s="11">
        <v>14</v>
      </c>
      <c r="F5677" s="11">
        <v>0</v>
      </c>
      <c r="G5677" s="11">
        <v>0</v>
      </c>
      <c r="H5677" s="11">
        <v>188.14041682999999</v>
      </c>
      <c r="I5677" s="11">
        <v>0</v>
      </c>
      <c r="J5677" s="11">
        <v>22</v>
      </c>
      <c r="K5677" s="11">
        <v>38.085328130999997</v>
      </c>
      <c r="L5677" s="11" t="s">
        <v>20</v>
      </c>
      <c r="M5677" s="11" t="s">
        <v>17</v>
      </c>
      <c r="N5677" s="11">
        <f t="shared" si="616"/>
        <v>0</v>
      </c>
      <c r="O5677" s="11">
        <f t="shared" si="617"/>
        <v>1</v>
      </c>
      <c r="P5677" s="11">
        <f t="shared" si="618"/>
        <v>0</v>
      </c>
      <c r="Q5677" s="11">
        <f t="shared" si="619"/>
        <v>0</v>
      </c>
      <c r="R5677" s="11">
        <f t="shared" si="620"/>
        <v>0</v>
      </c>
      <c r="S5677" s="11">
        <f t="shared" si="621"/>
        <v>0</v>
      </c>
      <c r="T5677" s="9">
        <f t="shared" si="622"/>
        <v>0</v>
      </c>
    </row>
    <row r="5678" spans="1:20" ht="15" customHeight="1" x14ac:dyDescent="0.75">
      <c r="A5678" s="10">
        <v>0</v>
      </c>
      <c r="B5678" s="11">
        <v>40500</v>
      </c>
      <c r="C5678" s="11">
        <v>145127</v>
      </c>
      <c r="D5678" s="11">
        <v>205613</v>
      </c>
      <c r="E5678" s="11">
        <v>5</v>
      </c>
      <c r="F5678" s="11">
        <v>0</v>
      </c>
      <c r="G5678" s="11">
        <v>0</v>
      </c>
      <c r="H5678" s="11">
        <v>143.12883439999999</v>
      </c>
      <c r="I5678" s="11">
        <v>0</v>
      </c>
      <c r="J5678" s="11">
        <v>30</v>
      </c>
      <c r="K5678" s="11">
        <v>35.337545403999997</v>
      </c>
      <c r="L5678" s="11" t="s">
        <v>13</v>
      </c>
      <c r="M5678" s="11" t="s">
        <v>18</v>
      </c>
      <c r="N5678" s="11">
        <f t="shared" si="616"/>
        <v>1</v>
      </c>
      <c r="O5678" s="11">
        <f t="shared" si="617"/>
        <v>0</v>
      </c>
      <c r="P5678" s="11">
        <f t="shared" si="618"/>
        <v>0</v>
      </c>
      <c r="Q5678" s="11">
        <f t="shared" si="619"/>
        <v>0</v>
      </c>
      <c r="R5678" s="11">
        <f t="shared" si="620"/>
        <v>0</v>
      </c>
      <c r="S5678" s="11">
        <f t="shared" si="621"/>
        <v>1</v>
      </c>
      <c r="T5678" s="9">
        <f t="shared" si="622"/>
        <v>143.12883439999999</v>
      </c>
    </row>
    <row r="5679" spans="1:20" ht="15" customHeight="1" x14ac:dyDescent="0.75">
      <c r="A5679" s="10">
        <v>0</v>
      </c>
      <c r="B5679" s="11">
        <v>40600</v>
      </c>
      <c r="C5679" s="11">
        <v>362909</v>
      </c>
      <c r="D5679" s="11">
        <v>466731</v>
      </c>
      <c r="E5679" s="11">
        <v>4</v>
      </c>
      <c r="F5679" s="11">
        <v>0</v>
      </c>
      <c r="G5679" s="11">
        <v>0</v>
      </c>
      <c r="H5679" s="11">
        <v>305.81241924</v>
      </c>
      <c r="I5679" s="11">
        <v>4</v>
      </c>
      <c r="J5679" s="11">
        <v>14</v>
      </c>
      <c r="K5679" s="11">
        <v>42.930339471000003</v>
      </c>
      <c r="L5679" s="11" t="s">
        <v>13</v>
      </c>
      <c r="M5679" s="11" t="s">
        <v>18</v>
      </c>
      <c r="N5679" s="11">
        <f t="shared" si="616"/>
        <v>1</v>
      </c>
      <c r="O5679" s="11">
        <f t="shared" si="617"/>
        <v>0</v>
      </c>
      <c r="P5679" s="11">
        <f t="shared" si="618"/>
        <v>0</v>
      </c>
      <c r="Q5679" s="11">
        <f t="shared" si="619"/>
        <v>0</v>
      </c>
      <c r="R5679" s="11">
        <f t="shared" si="620"/>
        <v>0</v>
      </c>
      <c r="S5679" s="11">
        <f t="shared" si="621"/>
        <v>1</v>
      </c>
      <c r="T5679" s="9">
        <f t="shared" si="622"/>
        <v>305.81241924</v>
      </c>
    </row>
    <row r="5680" spans="1:20" ht="15" customHeight="1" x14ac:dyDescent="0.75">
      <c r="A5680" s="10">
        <v>0</v>
      </c>
      <c r="B5680" s="11">
        <v>40600</v>
      </c>
      <c r="C5680" s="11">
        <v>15024</v>
      </c>
      <c r="D5680" s="11">
        <v>65109</v>
      </c>
      <c r="E5680" s="11"/>
      <c r="F5680" s="11">
        <v>0</v>
      </c>
      <c r="G5680" s="11">
        <v>0</v>
      </c>
      <c r="H5680" s="11">
        <v>313.67092630000002</v>
      </c>
      <c r="I5680" s="11">
        <v>0</v>
      </c>
      <c r="J5680" s="11">
        <v>19</v>
      </c>
      <c r="K5680" s="11">
        <v>15.629937413</v>
      </c>
      <c r="L5680" s="11" t="s">
        <v>13</v>
      </c>
      <c r="M5680" s="11" t="s">
        <v>15</v>
      </c>
      <c r="N5680" s="11">
        <f t="shared" si="616"/>
        <v>1</v>
      </c>
      <c r="O5680" s="11">
        <f t="shared" si="617"/>
        <v>0</v>
      </c>
      <c r="P5680" s="11">
        <f t="shared" si="618"/>
        <v>0</v>
      </c>
      <c r="Q5680" s="11">
        <f t="shared" si="619"/>
        <v>1</v>
      </c>
      <c r="R5680" s="11">
        <f t="shared" si="620"/>
        <v>0</v>
      </c>
      <c r="S5680" s="11">
        <f t="shared" si="621"/>
        <v>0</v>
      </c>
      <c r="T5680" s="9">
        <f t="shared" si="622"/>
        <v>313.67092630000002</v>
      </c>
    </row>
    <row r="5681" spans="1:20" ht="15" customHeight="1" x14ac:dyDescent="0.75">
      <c r="A5681" s="10">
        <v>0</v>
      </c>
      <c r="B5681" s="11">
        <v>40600</v>
      </c>
      <c r="C5681" s="11">
        <v>14534</v>
      </c>
      <c r="D5681" s="11">
        <v>60000</v>
      </c>
      <c r="E5681" s="11">
        <v>20</v>
      </c>
      <c r="F5681" s="11">
        <v>0</v>
      </c>
      <c r="G5681" s="11">
        <v>0</v>
      </c>
      <c r="H5681" s="11">
        <v>206.96666667</v>
      </c>
      <c r="I5681" s="11">
        <v>1</v>
      </c>
      <c r="J5681" s="11">
        <v>31</v>
      </c>
      <c r="K5681" s="11"/>
      <c r="L5681" s="11" t="s">
        <v>20</v>
      </c>
      <c r="M5681" s="11" t="s">
        <v>14</v>
      </c>
      <c r="N5681" s="11">
        <f t="shared" si="616"/>
        <v>0</v>
      </c>
      <c r="O5681" s="11">
        <f t="shared" si="617"/>
        <v>0</v>
      </c>
      <c r="P5681" s="11">
        <f t="shared" si="618"/>
        <v>1</v>
      </c>
      <c r="Q5681" s="11">
        <f t="shared" si="619"/>
        <v>0</v>
      </c>
      <c r="R5681" s="11">
        <f t="shared" si="620"/>
        <v>0</v>
      </c>
      <c r="S5681" s="11">
        <f t="shared" si="621"/>
        <v>0</v>
      </c>
      <c r="T5681" s="9">
        <f t="shared" si="622"/>
        <v>0</v>
      </c>
    </row>
    <row r="5682" spans="1:20" ht="15" customHeight="1" x14ac:dyDescent="0.75">
      <c r="A5682" s="10">
        <v>0</v>
      </c>
      <c r="B5682" s="11">
        <v>40700</v>
      </c>
      <c r="C5682" s="11">
        <v>150283</v>
      </c>
      <c r="D5682" s="11">
        <v>208676</v>
      </c>
      <c r="E5682" s="11">
        <v>5</v>
      </c>
      <c r="F5682" s="11">
        <v>0</v>
      </c>
      <c r="G5682" s="11">
        <v>0</v>
      </c>
      <c r="H5682" s="11">
        <v>152.10227147000001</v>
      </c>
      <c r="I5682" s="11">
        <v>0</v>
      </c>
      <c r="J5682" s="11">
        <v>31</v>
      </c>
      <c r="K5682" s="11">
        <v>36.909994150000003</v>
      </c>
      <c r="L5682" s="11" t="s">
        <v>13</v>
      </c>
      <c r="M5682" s="11" t="s">
        <v>18</v>
      </c>
      <c r="N5682" s="11">
        <f t="shared" si="616"/>
        <v>1</v>
      </c>
      <c r="O5682" s="11">
        <f t="shared" si="617"/>
        <v>0</v>
      </c>
      <c r="P5682" s="11">
        <f t="shared" si="618"/>
        <v>0</v>
      </c>
      <c r="Q5682" s="11">
        <f t="shared" si="619"/>
        <v>0</v>
      </c>
      <c r="R5682" s="11">
        <f t="shared" si="620"/>
        <v>0</v>
      </c>
      <c r="S5682" s="11">
        <f t="shared" si="621"/>
        <v>1</v>
      </c>
      <c r="T5682" s="9">
        <f t="shared" si="622"/>
        <v>152.10227147000001</v>
      </c>
    </row>
    <row r="5683" spans="1:20" ht="15" customHeight="1" x14ac:dyDescent="0.75">
      <c r="A5683" s="10">
        <v>0</v>
      </c>
      <c r="B5683" s="11">
        <v>40700</v>
      </c>
      <c r="C5683" s="11">
        <v>11541</v>
      </c>
      <c r="D5683" s="11">
        <v>64714</v>
      </c>
      <c r="E5683" s="11"/>
      <c r="F5683" s="11">
        <v>1</v>
      </c>
      <c r="G5683" s="11">
        <v>0</v>
      </c>
      <c r="H5683" s="11">
        <v>298.64853168000002</v>
      </c>
      <c r="I5683" s="11">
        <v>0</v>
      </c>
      <c r="J5683" s="11">
        <v>19</v>
      </c>
      <c r="K5683" s="11">
        <v>16.5302805</v>
      </c>
      <c r="L5683" s="11" t="s">
        <v>13</v>
      </c>
      <c r="M5683" s="11" t="s">
        <v>15</v>
      </c>
      <c r="N5683" s="11">
        <f t="shared" si="616"/>
        <v>1</v>
      </c>
      <c r="O5683" s="11">
        <f t="shared" si="617"/>
        <v>0</v>
      </c>
      <c r="P5683" s="11">
        <f t="shared" si="618"/>
        <v>0</v>
      </c>
      <c r="Q5683" s="11">
        <f t="shared" si="619"/>
        <v>1</v>
      </c>
      <c r="R5683" s="11">
        <f t="shared" si="620"/>
        <v>0</v>
      </c>
      <c r="S5683" s="11">
        <f t="shared" si="621"/>
        <v>0</v>
      </c>
      <c r="T5683" s="9">
        <f t="shared" si="622"/>
        <v>298.64853168000002</v>
      </c>
    </row>
    <row r="5684" spans="1:20" ht="15" customHeight="1" x14ac:dyDescent="0.75">
      <c r="A5684" s="10">
        <v>0</v>
      </c>
      <c r="B5684" s="11">
        <v>40700</v>
      </c>
      <c r="C5684" s="11">
        <v>371003</v>
      </c>
      <c r="D5684" s="11">
        <v>467818</v>
      </c>
      <c r="E5684" s="11">
        <v>1</v>
      </c>
      <c r="F5684" s="11">
        <v>0</v>
      </c>
      <c r="G5684" s="11">
        <v>0</v>
      </c>
      <c r="H5684" s="11">
        <v>316.60444181000003</v>
      </c>
      <c r="I5684" s="11">
        <v>3</v>
      </c>
      <c r="J5684" s="11">
        <v>14</v>
      </c>
      <c r="K5684" s="11">
        <v>41.723899221000003</v>
      </c>
      <c r="L5684" s="11" t="s">
        <v>13</v>
      </c>
      <c r="M5684" s="11" t="s">
        <v>18</v>
      </c>
      <c r="N5684" s="11">
        <f t="shared" si="616"/>
        <v>1</v>
      </c>
      <c r="O5684" s="11">
        <f t="shared" si="617"/>
        <v>0</v>
      </c>
      <c r="P5684" s="11">
        <f t="shared" si="618"/>
        <v>0</v>
      </c>
      <c r="Q5684" s="11">
        <f t="shared" si="619"/>
        <v>0</v>
      </c>
      <c r="R5684" s="11">
        <f t="shared" si="620"/>
        <v>0</v>
      </c>
      <c r="S5684" s="11">
        <f t="shared" si="621"/>
        <v>1</v>
      </c>
      <c r="T5684" s="9">
        <f t="shared" si="622"/>
        <v>316.60444181000003</v>
      </c>
    </row>
    <row r="5685" spans="1:20" ht="15" customHeight="1" x14ac:dyDescent="0.75">
      <c r="A5685" s="10">
        <v>0</v>
      </c>
      <c r="B5685" s="11">
        <v>40800</v>
      </c>
      <c r="C5685" s="11">
        <v>127034</v>
      </c>
      <c r="D5685" s="11">
        <v>198587</v>
      </c>
      <c r="E5685" s="11"/>
      <c r="F5685" s="11">
        <v>1</v>
      </c>
      <c r="G5685" s="11">
        <v>0</v>
      </c>
      <c r="H5685" s="11">
        <v>186.54294390000001</v>
      </c>
      <c r="I5685" s="11">
        <v>0</v>
      </c>
      <c r="J5685" s="11">
        <v>25</v>
      </c>
      <c r="K5685" s="11">
        <v>35.400021279000001</v>
      </c>
      <c r="L5685" s="11" t="s">
        <v>20</v>
      </c>
      <c r="M5685" s="11" t="s">
        <v>17</v>
      </c>
      <c r="N5685" s="11">
        <f t="shared" si="616"/>
        <v>0</v>
      </c>
      <c r="O5685" s="11">
        <f t="shared" si="617"/>
        <v>1</v>
      </c>
      <c r="P5685" s="11">
        <f t="shared" si="618"/>
        <v>0</v>
      </c>
      <c r="Q5685" s="11">
        <f t="shared" si="619"/>
        <v>0</v>
      </c>
      <c r="R5685" s="11">
        <f t="shared" si="620"/>
        <v>0</v>
      </c>
      <c r="S5685" s="11">
        <f t="shared" si="621"/>
        <v>0</v>
      </c>
      <c r="T5685" s="9">
        <f t="shared" si="622"/>
        <v>0</v>
      </c>
    </row>
    <row r="5686" spans="1:20" ht="15" customHeight="1" x14ac:dyDescent="0.75">
      <c r="A5686" s="10">
        <v>0</v>
      </c>
      <c r="B5686" s="11">
        <v>40800</v>
      </c>
      <c r="C5686" s="11">
        <v>12064</v>
      </c>
      <c r="D5686" s="11">
        <v>66193</v>
      </c>
      <c r="E5686" s="11"/>
      <c r="F5686" s="11">
        <v>0</v>
      </c>
      <c r="G5686" s="11">
        <v>0</v>
      </c>
      <c r="H5686" s="11">
        <v>305.78609895</v>
      </c>
      <c r="I5686" s="11">
        <v>0</v>
      </c>
      <c r="J5686" s="11">
        <v>18</v>
      </c>
      <c r="K5686" s="11">
        <v>12.935687689</v>
      </c>
      <c r="L5686" s="11" t="s">
        <v>13</v>
      </c>
      <c r="M5686" s="11" t="s">
        <v>15</v>
      </c>
      <c r="N5686" s="11">
        <f t="shared" si="616"/>
        <v>1</v>
      </c>
      <c r="O5686" s="11">
        <f t="shared" si="617"/>
        <v>0</v>
      </c>
      <c r="P5686" s="11">
        <f t="shared" si="618"/>
        <v>0</v>
      </c>
      <c r="Q5686" s="11">
        <f t="shared" si="619"/>
        <v>1</v>
      </c>
      <c r="R5686" s="11">
        <f t="shared" si="620"/>
        <v>0</v>
      </c>
      <c r="S5686" s="11">
        <f t="shared" si="621"/>
        <v>0</v>
      </c>
      <c r="T5686" s="9">
        <f t="shared" si="622"/>
        <v>305.78609895</v>
      </c>
    </row>
    <row r="5687" spans="1:20" ht="15" customHeight="1" x14ac:dyDescent="0.75">
      <c r="A5687" s="10">
        <v>0</v>
      </c>
      <c r="B5687" s="11">
        <v>40900</v>
      </c>
      <c r="C5687" s="11">
        <v>18760</v>
      </c>
      <c r="D5687" s="11">
        <v>69373</v>
      </c>
      <c r="E5687" s="11">
        <v>19</v>
      </c>
      <c r="F5687" s="11">
        <v>0</v>
      </c>
      <c r="G5687" s="11">
        <v>0</v>
      </c>
      <c r="H5687" s="11">
        <v>211.69881989999999</v>
      </c>
      <c r="I5687" s="11">
        <v>1</v>
      </c>
      <c r="J5687" s="11">
        <v>31</v>
      </c>
      <c r="K5687" s="11">
        <v>39.922586879000001</v>
      </c>
      <c r="L5687" s="11" t="s">
        <v>20</v>
      </c>
      <c r="M5687" s="11" t="s">
        <v>14</v>
      </c>
      <c r="N5687" s="11">
        <f t="shared" si="616"/>
        <v>0</v>
      </c>
      <c r="O5687" s="11">
        <f t="shared" si="617"/>
        <v>0</v>
      </c>
      <c r="P5687" s="11">
        <f t="shared" si="618"/>
        <v>1</v>
      </c>
      <c r="Q5687" s="11">
        <f t="shared" si="619"/>
        <v>0</v>
      </c>
      <c r="R5687" s="11">
        <f t="shared" si="620"/>
        <v>0</v>
      </c>
      <c r="S5687" s="11">
        <f t="shared" si="621"/>
        <v>0</v>
      </c>
      <c r="T5687" s="9">
        <f t="shared" si="622"/>
        <v>0</v>
      </c>
    </row>
    <row r="5688" spans="1:20" ht="15" customHeight="1" x14ac:dyDescent="0.75">
      <c r="A5688" s="10">
        <v>0</v>
      </c>
      <c r="B5688" s="11">
        <v>40900</v>
      </c>
      <c r="C5688" s="11">
        <v>14719</v>
      </c>
      <c r="D5688" s="11">
        <v>69488</v>
      </c>
      <c r="E5688" s="11"/>
      <c r="F5688" s="11">
        <v>0</v>
      </c>
      <c r="G5688" s="11">
        <v>0</v>
      </c>
      <c r="H5688" s="11">
        <v>318.05545926000002</v>
      </c>
      <c r="I5688" s="11">
        <v>0</v>
      </c>
      <c r="J5688" s="11">
        <v>18</v>
      </c>
      <c r="K5688" s="11">
        <v>15.078011146</v>
      </c>
      <c r="L5688" s="11" t="s">
        <v>13</v>
      </c>
      <c r="M5688" s="11" t="s">
        <v>15</v>
      </c>
      <c r="N5688" s="11">
        <f t="shared" si="616"/>
        <v>1</v>
      </c>
      <c r="O5688" s="11">
        <f t="shared" si="617"/>
        <v>0</v>
      </c>
      <c r="P5688" s="11">
        <f t="shared" si="618"/>
        <v>0</v>
      </c>
      <c r="Q5688" s="11">
        <f t="shared" si="619"/>
        <v>1</v>
      </c>
      <c r="R5688" s="11">
        <f t="shared" si="620"/>
        <v>0</v>
      </c>
      <c r="S5688" s="11">
        <f t="shared" si="621"/>
        <v>0</v>
      </c>
      <c r="T5688" s="9">
        <f t="shared" si="622"/>
        <v>318.05545926000002</v>
      </c>
    </row>
    <row r="5689" spans="1:20" ht="15" customHeight="1" x14ac:dyDescent="0.75">
      <c r="A5689" s="10">
        <v>1</v>
      </c>
      <c r="B5689" s="11">
        <v>40900</v>
      </c>
      <c r="C5689" s="11">
        <v>217000</v>
      </c>
      <c r="D5689" s="11">
        <v>290000</v>
      </c>
      <c r="E5689" s="11">
        <v>30</v>
      </c>
      <c r="F5689" s="11">
        <v>1</v>
      </c>
      <c r="G5689" s="11">
        <v>0</v>
      </c>
      <c r="H5689" s="11">
        <v>230.26666667000001</v>
      </c>
      <c r="I5689" s="11">
        <v>2</v>
      </c>
      <c r="J5689" s="11">
        <v>25</v>
      </c>
      <c r="K5689" s="11"/>
      <c r="L5689" s="11" t="s">
        <v>20</v>
      </c>
      <c r="M5689" s="11" t="s">
        <v>18</v>
      </c>
      <c r="N5689" s="11">
        <f t="shared" si="616"/>
        <v>0</v>
      </c>
      <c r="O5689" s="11">
        <f t="shared" si="617"/>
        <v>0</v>
      </c>
      <c r="P5689" s="11">
        <f t="shared" si="618"/>
        <v>0</v>
      </c>
      <c r="Q5689" s="11">
        <f t="shared" si="619"/>
        <v>0</v>
      </c>
      <c r="R5689" s="11">
        <f t="shared" si="620"/>
        <v>0</v>
      </c>
      <c r="S5689" s="11">
        <f t="shared" si="621"/>
        <v>1</v>
      </c>
      <c r="T5689" s="9">
        <f t="shared" si="622"/>
        <v>0</v>
      </c>
    </row>
    <row r="5690" spans="1:20" ht="15" customHeight="1" x14ac:dyDescent="0.75">
      <c r="A5690" s="10">
        <v>0</v>
      </c>
      <c r="B5690" s="11">
        <v>40900</v>
      </c>
      <c r="C5690" s="11">
        <v>149281</v>
      </c>
      <c r="D5690" s="11">
        <v>202877</v>
      </c>
      <c r="E5690" s="11">
        <v>4</v>
      </c>
      <c r="F5690" s="11">
        <v>0</v>
      </c>
      <c r="G5690" s="11">
        <v>0</v>
      </c>
      <c r="H5690" s="11">
        <v>156.78306895</v>
      </c>
      <c r="I5690" s="11">
        <v>0</v>
      </c>
      <c r="J5690" s="11">
        <v>30</v>
      </c>
      <c r="K5690" s="11">
        <v>34.416519813999997</v>
      </c>
      <c r="L5690" s="11" t="s">
        <v>13</v>
      </c>
      <c r="M5690" s="11" t="s">
        <v>18</v>
      </c>
      <c r="N5690" s="11">
        <f t="shared" si="616"/>
        <v>1</v>
      </c>
      <c r="O5690" s="11">
        <f t="shared" si="617"/>
        <v>0</v>
      </c>
      <c r="P5690" s="11">
        <f t="shared" si="618"/>
        <v>0</v>
      </c>
      <c r="Q5690" s="11">
        <f t="shared" si="619"/>
        <v>0</v>
      </c>
      <c r="R5690" s="11">
        <f t="shared" si="620"/>
        <v>0</v>
      </c>
      <c r="S5690" s="11">
        <f t="shared" si="621"/>
        <v>1</v>
      </c>
      <c r="T5690" s="9">
        <f t="shared" si="622"/>
        <v>156.78306895</v>
      </c>
    </row>
    <row r="5691" spans="1:20" ht="15" customHeight="1" x14ac:dyDescent="0.75">
      <c r="A5691" s="10">
        <v>0</v>
      </c>
      <c r="B5691" s="11">
        <v>40900</v>
      </c>
      <c r="C5691" s="11">
        <v>64674</v>
      </c>
      <c r="D5691" s="11">
        <v>111877</v>
      </c>
      <c r="E5691" s="11">
        <v>15</v>
      </c>
      <c r="F5691" s="11">
        <v>0</v>
      </c>
      <c r="G5691" s="11">
        <v>0</v>
      </c>
      <c r="H5691" s="11">
        <v>201.73637289000001</v>
      </c>
      <c r="I5691" s="11">
        <v>0</v>
      </c>
      <c r="J5691" s="11">
        <v>21</v>
      </c>
      <c r="K5691" s="11">
        <v>40.456009872999999</v>
      </c>
      <c r="L5691" s="11" t="s">
        <v>20</v>
      </c>
      <c r="M5691" s="11" t="s">
        <v>17</v>
      </c>
      <c r="N5691" s="11">
        <f t="shared" si="616"/>
        <v>0</v>
      </c>
      <c r="O5691" s="11">
        <f t="shared" si="617"/>
        <v>1</v>
      </c>
      <c r="P5691" s="11">
        <f t="shared" si="618"/>
        <v>0</v>
      </c>
      <c r="Q5691" s="11">
        <f t="shared" si="619"/>
        <v>0</v>
      </c>
      <c r="R5691" s="11">
        <f t="shared" si="620"/>
        <v>0</v>
      </c>
      <c r="S5691" s="11">
        <f t="shared" si="621"/>
        <v>0</v>
      </c>
      <c r="T5691" s="9">
        <f t="shared" si="622"/>
        <v>0</v>
      </c>
    </row>
    <row r="5692" spans="1:20" ht="15" customHeight="1" x14ac:dyDescent="0.75">
      <c r="A5692" s="10">
        <v>0</v>
      </c>
      <c r="B5692" s="11">
        <v>41100</v>
      </c>
      <c r="C5692" s="11">
        <v>129281</v>
      </c>
      <c r="D5692" s="11">
        <v>194500</v>
      </c>
      <c r="E5692" s="11"/>
      <c r="F5692" s="11">
        <v>1</v>
      </c>
      <c r="G5692" s="11">
        <v>0</v>
      </c>
      <c r="H5692" s="11">
        <v>197.43206905</v>
      </c>
      <c r="I5692" s="11">
        <v>0</v>
      </c>
      <c r="J5692" s="11">
        <v>25</v>
      </c>
      <c r="K5692" s="11">
        <v>32.514768713999999</v>
      </c>
      <c r="L5692" s="11" t="s">
        <v>20</v>
      </c>
      <c r="M5692" s="11" t="s">
        <v>17</v>
      </c>
      <c r="N5692" s="11">
        <f t="shared" si="616"/>
        <v>0</v>
      </c>
      <c r="O5692" s="11">
        <f t="shared" si="617"/>
        <v>1</v>
      </c>
      <c r="P5692" s="11">
        <f t="shared" si="618"/>
        <v>0</v>
      </c>
      <c r="Q5692" s="11">
        <f t="shared" si="619"/>
        <v>0</v>
      </c>
      <c r="R5692" s="11">
        <f t="shared" si="620"/>
        <v>0</v>
      </c>
      <c r="S5692" s="11">
        <f t="shared" si="621"/>
        <v>0</v>
      </c>
      <c r="T5692" s="9">
        <f t="shared" si="622"/>
        <v>0</v>
      </c>
    </row>
    <row r="5693" spans="1:20" ht="15" customHeight="1" x14ac:dyDescent="0.75">
      <c r="A5693" s="10">
        <v>0</v>
      </c>
      <c r="B5693" s="11">
        <v>41100</v>
      </c>
      <c r="C5693" s="11">
        <v>94600</v>
      </c>
      <c r="D5693" s="11">
        <v>151000</v>
      </c>
      <c r="E5693" s="11">
        <v>15</v>
      </c>
      <c r="F5693" s="11"/>
      <c r="G5693" s="11">
        <v>1</v>
      </c>
      <c r="H5693" s="11">
        <v>220.13333333</v>
      </c>
      <c r="I5693" s="11">
        <v>4</v>
      </c>
      <c r="J5693" s="11">
        <v>31</v>
      </c>
      <c r="K5693" s="11"/>
      <c r="L5693" s="11" t="s">
        <v>20</v>
      </c>
      <c r="M5693" s="11" t="s">
        <v>14</v>
      </c>
      <c r="N5693" s="11">
        <f t="shared" si="616"/>
        <v>0</v>
      </c>
      <c r="O5693" s="11">
        <f t="shared" si="617"/>
        <v>0</v>
      </c>
      <c r="P5693" s="11">
        <f t="shared" si="618"/>
        <v>1</v>
      </c>
      <c r="Q5693" s="11">
        <f t="shared" si="619"/>
        <v>0</v>
      </c>
      <c r="R5693" s="11">
        <f t="shared" si="620"/>
        <v>0</v>
      </c>
      <c r="S5693" s="11">
        <f t="shared" si="621"/>
        <v>0</v>
      </c>
      <c r="T5693" s="9">
        <f t="shared" si="622"/>
        <v>0</v>
      </c>
    </row>
    <row r="5694" spans="1:20" ht="15" customHeight="1" x14ac:dyDescent="0.75">
      <c r="A5694" s="10">
        <v>0</v>
      </c>
      <c r="B5694" s="11">
        <v>41100</v>
      </c>
      <c r="C5694" s="11">
        <v>59463</v>
      </c>
      <c r="D5694" s="11">
        <v>112626</v>
      </c>
      <c r="E5694" s="11">
        <v>16</v>
      </c>
      <c r="F5694" s="11">
        <v>0</v>
      </c>
      <c r="G5694" s="11">
        <v>0</v>
      </c>
      <c r="H5694" s="11">
        <v>210.20396948000001</v>
      </c>
      <c r="I5694" s="11">
        <v>0</v>
      </c>
      <c r="J5694" s="11">
        <v>22</v>
      </c>
      <c r="K5694" s="11">
        <v>40.439555695999999</v>
      </c>
      <c r="L5694" s="11" t="s">
        <v>20</v>
      </c>
      <c r="M5694" s="11" t="s">
        <v>17</v>
      </c>
      <c r="N5694" s="11">
        <f t="shared" si="616"/>
        <v>0</v>
      </c>
      <c r="O5694" s="11">
        <f t="shared" si="617"/>
        <v>1</v>
      </c>
      <c r="P5694" s="11">
        <f t="shared" si="618"/>
        <v>0</v>
      </c>
      <c r="Q5694" s="11">
        <f t="shared" si="619"/>
        <v>0</v>
      </c>
      <c r="R5694" s="11">
        <f t="shared" si="620"/>
        <v>0</v>
      </c>
      <c r="S5694" s="11">
        <f t="shared" si="621"/>
        <v>0</v>
      </c>
      <c r="T5694" s="9">
        <f t="shared" si="622"/>
        <v>0</v>
      </c>
    </row>
    <row r="5695" spans="1:20" ht="15" customHeight="1" x14ac:dyDescent="0.75">
      <c r="A5695" s="10">
        <v>1</v>
      </c>
      <c r="B5695" s="11">
        <v>41200</v>
      </c>
      <c r="C5695" s="11">
        <v>48400</v>
      </c>
      <c r="D5695" s="11">
        <v>99500</v>
      </c>
      <c r="E5695" s="11">
        <v>3</v>
      </c>
      <c r="F5695" s="11">
        <v>1</v>
      </c>
      <c r="G5695" s="11">
        <v>1</v>
      </c>
      <c r="H5695" s="11">
        <v>203.8</v>
      </c>
      <c r="I5695" s="11">
        <v>2</v>
      </c>
      <c r="J5695" s="11">
        <v>38</v>
      </c>
      <c r="K5695" s="11"/>
      <c r="L5695" s="11" t="s">
        <v>20</v>
      </c>
      <c r="M5695" s="11" t="s">
        <v>14</v>
      </c>
      <c r="N5695" s="11">
        <f t="shared" si="616"/>
        <v>0</v>
      </c>
      <c r="O5695" s="11">
        <f t="shared" si="617"/>
        <v>0</v>
      </c>
      <c r="P5695" s="11">
        <f t="shared" si="618"/>
        <v>1</v>
      </c>
      <c r="Q5695" s="11">
        <f t="shared" si="619"/>
        <v>0</v>
      </c>
      <c r="R5695" s="11">
        <f t="shared" si="620"/>
        <v>0</v>
      </c>
      <c r="S5695" s="11">
        <f t="shared" si="621"/>
        <v>0</v>
      </c>
      <c r="T5695" s="9">
        <f t="shared" si="622"/>
        <v>0</v>
      </c>
    </row>
    <row r="5696" spans="1:20" ht="15" customHeight="1" x14ac:dyDescent="0.75">
      <c r="A5696" s="10">
        <v>0</v>
      </c>
      <c r="B5696" s="11">
        <v>41200</v>
      </c>
      <c r="C5696" s="11">
        <v>99653</v>
      </c>
      <c r="D5696" s="11">
        <v>157923</v>
      </c>
      <c r="E5696" s="11">
        <v>14</v>
      </c>
      <c r="F5696" s="11"/>
      <c r="G5696" s="11">
        <v>1</v>
      </c>
      <c r="H5696" s="11">
        <v>213.48287428</v>
      </c>
      <c r="I5696" s="11">
        <v>3</v>
      </c>
      <c r="J5696" s="11">
        <v>30</v>
      </c>
      <c r="K5696" s="11">
        <v>40.908479948999997</v>
      </c>
      <c r="L5696" s="11" t="s">
        <v>20</v>
      </c>
      <c r="M5696" s="11" t="s">
        <v>14</v>
      </c>
      <c r="N5696" s="11">
        <f t="shared" si="616"/>
        <v>0</v>
      </c>
      <c r="O5696" s="11">
        <f t="shared" si="617"/>
        <v>0</v>
      </c>
      <c r="P5696" s="11">
        <f t="shared" si="618"/>
        <v>1</v>
      </c>
      <c r="Q5696" s="11">
        <f t="shared" si="619"/>
        <v>0</v>
      </c>
      <c r="R5696" s="11">
        <f t="shared" si="620"/>
        <v>0</v>
      </c>
      <c r="S5696" s="11">
        <f t="shared" si="621"/>
        <v>0</v>
      </c>
      <c r="T5696" s="9">
        <f t="shared" si="622"/>
        <v>0</v>
      </c>
    </row>
    <row r="5697" spans="1:20" ht="15" customHeight="1" x14ac:dyDescent="0.75">
      <c r="A5697" s="10">
        <v>0</v>
      </c>
      <c r="B5697" s="11">
        <v>41200</v>
      </c>
      <c r="C5697" s="11">
        <v>141705</v>
      </c>
      <c r="D5697" s="11">
        <v>207314</v>
      </c>
      <c r="E5697" s="11">
        <v>6</v>
      </c>
      <c r="F5697" s="11">
        <v>0</v>
      </c>
      <c r="G5697" s="11">
        <v>0</v>
      </c>
      <c r="H5697" s="11">
        <v>144.62241831</v>
      </c>
      <c r="I5697" s="11">
        <v>0</v>
      </c>
      <c r="J5697" s="11">
        <v>31</v>
      </c>
      <c r="K5697" s="11">
        <v>36.776263557</v>
      </c>
      <c r="L5697" s="11" t="s">
        <v>13</v>
      </c>
      <c r="M5697" s="11" t="s">
        <v>18</v>
      </c>
      <c r="N5697" s="11">
        <f t="shared" si="616"/>
        <v>1</v>
      </c>
      <c r="O5697" s="11">
        <f t="shared" si="617"/>
        <v>0</v>
      </c>
      <c r="P5697" s="11">
        <f t="shared" si="618"/>
        <v>0</v>
      </c>
      <c r="Q5697" s="11">
        <f t="shared" si="619"/>
        <v>0</v>
      </c>
      <c r="R5697" s="11">
        <f t="shared" si="620"/>
        <v>0</v>
      </c>
      <c r="S5697" s="11">
        <f t="shared" si="621"/>
        <v>1</v>
      </c>
      <c r="T5697" s="9">
        <f t="shared" si="622"/>
        <v>144.62241831</v>
      </c>
    </row>
    <row r="5698" spans="1:20" ht="15" customHeight="1" x14ac:dyDescent="0.75">
      <c r="A5698" s="10">
        <v>1</v>
      </c>
      <c r="B5698" s="11">
        <v>41300</v>
      </c>
      <c r="C5698" s="11">
        <v>42000</v>
      </c>
      <c r="D5698" s="11">
        <v>98000</v>
      </c>
      <c r="E5698" s="11">
        <v>12</v>
      </c>
      <c r="F5698" s="11">
        <v>0</v>
      </c>
      <c r="G5698" s="11">
        <v>0</v>
      </c>
      <c r="H5698" s="11">
        <v>222.2</v>
      </c>
      <c r="I5698" s="11">
        <v>0</v>
      </c>
      <c r="J5698" s="11">
        <v>23</v>
      </c>
      <c r="K5698" s="11"/>
      <c r="L5698" s="11" t="s">
        <v>20</v>
      </c>
      <c r="M5698" s="11" t="s">
        <v>18</v>
      </c>
      <c r="N5698" s="11">
        <f t="shared" si="616"/>
        <v>0</v>
      </c>
      <c r="O5698" s="11">
        <f t="shared" si="617"/>
        <v>0</v>
      </c>
      <c r="P5698" s="11">
        <f t="shared" si="618"/>
        <v>0</v>
      </c>
      <c r="Q5698" s="11">
        <f t="shared" si="619"/>
        <v>0</v>
      </c>
      <c r="R5698" s="11">
        <f t="shared" si="620"/>
        <v>0</v>
      </c>
      <c r="S5698" s="11">
        <f t="shared" si="621"/>
        <v>1</v>
      </c>
      <c r="T5698" s="9">
        <f t="shared" si="622"/>
        <v>0</v>
      </c>
    </row>
    <row r="5699" spans="1:20" ht="15" customHeight="1" x14ac:dyDescent="0.75">
      <c r="A5699" s="10">
        <v>0</v>
      </c>
      <c r="B5699" s="11">
        <v>41400</v>
      </c>
      <c r="C5699" s="11">
        <v>362578</v>
      </c>
      <c r="D5699" s="11">
        <v>471827</v>
      </c>
      <c r="E5699" s="11">
        <v>1</v>
      </c>
      <c r="F5699" s="11">
        <v>0</v>
      </c>
      <c r="G5699" s="11">
        <v>0</v>
      </c>
      <c r="H5699" s="11">
        <v>292.13598502000002</v>
      </c>
      <c r="I5699" s="11">
        <v>4</v>
      </c>
      <c r="J5699" s="11">
        <v>15</v>
      </c>
      <c r="K5699" s="11">
        <v>40.772058491000003</v>
      </c>
      <c r="L5699" s="11" t="s">
        <v>13</v>
      </c>
      <c r="M5699" s="11" t="s">
        <v>18</v>
      </c>
      <c r="N5699" s="11">
        <f t="shared" ref="N5699:N5762" si="623">IF(L5699="HomeImp",1,0)</f>
        <v>1</v>
      </c>
      <c r="O5699" s="11">
        <f t="shared" ref="O5699:O5762" si="624">IF(M5699="Mgr",1,0)</f>
        <v>0</v>
      </c>
      <c r="P5699" s="11">
        <f t="shared" ref="P5699:P5762" si="625">IF(M5699="Other",1,0)</f>
        <v>0</v>
      </c>
      <c r="Q5699" s="11">
        <f t="shared" ref="Q5699:Q5762" si="626">IF(M5699="Office",1,0)</f>
        <v>0</v>
      </c>
      <c r="R5699" s="11">
        <f t="shared" ref="R5699:R5762" si="627">IF(M5699="Sales",1,0)</f>
        <v>0</v>
      </c>
      <c r="S5699" s="11">
        <f t="shared" ref="S5699:S5762" si="628">IF(M5699="ProfExe",1,0)</f>
        <v>1</v>
      </c>
      <c r="T5699" s="9">
        <f t="shared" ref="T5699:T5762" si="629">H5699*N5699</f>
        <v>292.13598502000002</v>
      </c>
    </row>
    <row r="5700" spans="1:20" ht="15" customHeight="1" x14ac:dyDescent="0.75">
      <c r="A5700" s="10">
        <v>0</v>
      </c>
      <c r="B5700" s="11">
        <v>41400</v>
      </c>
      <c r="C5700" s="11"/>
      <c r="D5700" s="11">
        <v>46000</v>
      </c>
      <c r="E5700" s="11"/>
      <c r="F5700" s="11">
        <v>6</v>
      </c>
      <c r="G5700" s="11"/>
      <c r="H5700" s="11">
        <v>112.79603175</v>
      </c>
      <c r="I5700" s="11"/>
      <c r="J5700" s="11">
        <v>20</v>
      </c>
      <c r="K5700" s="11"/>
      <c r="L5700" s="11" t="s">
        <v>20</v>
      </c>
      <c r="M5700" s="11" t="s">
        <v>14</v>
      </c>
      <c r="N5700" s="11">
        <f t="shared" si="623"/>
        <v>0</v>
      </c>
      <c r="O5700" s="11">
        <f t="shared" si="624"/>
        <v>0</v>
      </c>
      <c r="P5700" s="11">
        <f t="shared" si="625"/>
        <v>1</v>
      </c>
      <c r="Q5700" s="11">
        <f t="shared" si="626"/>
        <v>0</v>
      </c>
      <c r="R5700" s="11">
        <f t="shared" si="627"/>
        <v>0</v>
      </c>
      <c r="S5700" s="11">
        <f t="shared" si="628"/>
        <v>0</v>
      </c>
      <c r="T5700" s="9">
        <f t="shared" si="629"/>
        <v>0</v>
      </c>
    </row>
    <row r="5701" spans="1:20" ht="15" customHeight="1" x14ac:dyDescent="0.75">
      <c r="A5701" s="10">
        <v>0</v>
      </c>
      <c r="B5701" s="11">
        <v>41500</v>
      </c>
      <c r="C5701" s="11">
        <v>97536</v>
      </c>
      <c r="D5701" s="11">
        <v>158739</v>
      </c>
      <c r="E5701" s="11">
        <v>13</v>
      </c>
      <c r="F5701" s="11"/>
      <c r="G5701" s="11">
        <v>1</v>
      </c>
      <c r="H5701" s="11">
        <v>212.77443455</v>
      </c>
      <c r="I5701" s="11">
        <v>3</v>
      </c>
      <c r="J5701" s="11">
        <v>31</v>
      </c>
      <c r="K5701" s="11">
        <v>42.301907235999998</v>
      </c>
      <c r="L5701" s="11" t="s">
        <v>20</v>
      </c>
      <c r="M5701" s="11" t="s">
        <v>14</v>
      </c>
      <c r="N5701" s="11">
        <f t="shared" si="623"/>
        <v>0</v>
      </c>
      <c r="O5701" s="11">
        <f t="shared" si="624"/>
        <v>0</v>
      </c>
      <c r="P5701" s="11">
        <f t="shared" si="625"/>
        <v>1</v>
      </c>
      <c r="Q5701" s="11">
        <f t="shared" si="626"/>
        <v>0</v>
      </c>
      <c r="R5701" s="11">
        <f t="shared" si="627"/>
        <v>0</v>
      </c>
      <c r="S5701" s="11">
        <f t="shared" si="628"/>
        <v>0</v>
      </c>
      <c r="T5701" s="9">
        <f t="shared" si="629"/>
        <v>0</v>
      </c>
    </row>
    <row r="5702" spans="1:20" ht="15" customHeight="1" x14ac:dyDescent="0.75">
      <c r="A5702" s="10">
        <v>0</v>
      </c>
      <c r="B5702" s="11">
        <v>41600</v>
      </c>
      <c r="C5702" s="11"/>
      <c r="D5702" s="11">
        <v>48319</v>
      </c>
      <c r="E5702" s="11"/>
      <c r="F5702" s="11">
        <v>5</v>
      </c>
      <c r="G5702" s="11"/>
      <c r="H5702" s="11">
        <v>113.79890684999999</v>
      </c>
      <c r="I5702" s="11"/>
      <c r="J5702" s="11">
        <v>20</v>
      </c>
      <c r="K5702" s="11">
        <v>29.041253407999999</v>
      </c>
      <c r="L5702" s="11" t="s">
        <v>20</v>
      </c>
      <c r="M5702" s="11" t="s">
        <v>14</v>
      </c>
      <c r="N5702" s="11">
        <f t="shared" si="623"/>
        <v>0</v>
      </c>
      <c r="O5702" s="11">
        <f t="shared" si="624"/>
        <v>0</v>
      </c>
      <c r="P5702" s="11">
        <f t="shared" si="625"/>
        <v>1</v>
      </c>
      <c r="Q5702" s="11">
        <f t="shared" si="626"/>
        <v>0</v>
      </c>
      <c r="R5702" s="11">
        <f t="shared" si="627"/>
        <v>0</v>
      </c>
      <c r="S5702" s="11">
        <f t="shared" si="628"/>
        <v>0</v>
      </c>
      <c r="T5702" s="9">
        <f t="shared" si="629"/>
        <v>0</v>
      </c>
    </row>
    <row r="5703" spans="1:20" ht="15" customHeight="1" x14ac:dyDescent="0.75">
      <c r="A5703" s="10">
        <v>0</v>
      </c>
      <c r="B5703" s="11">
        <v>41600</v>
      </c>
      <c r="C5703" s="11"/>
      <c r="D5703" s="11">
        <v>53078</v>
      </c>
      <c r="E5703" s="11"/>
      <c r="F5703" s="11">
        <v>6</v>
      </c>
      <c r="G5703" s="11"/>
      <c r="H5703" s="11">
        <v>108.87011668</v>
      </c>
      <c r="I5703" s="11"/>
      <c r="J5703" s="11">
        <v>20</v>
      </c>
      <c r="K5703" s="11">
        <v>26.989440229</v>
      </c>
      <c r="L5703" s="11" t="s">
        <v>20</v>
      </c>
      <c r="M5703" s="11" t="s">
        <v>14</v>
      </c>
      <c r="N5703" s="11">
        <f t="shared" si="623"/>
        <v>0</v>
      </c>
      <c r="O5703" s="11">
        <f t="shared" si="624"/>
        <v>0</v>
      </c>
      <c r="P5703" s="11">
        <f t="shared" si="625"/>
        <v>1</v>
      </c>
      <c r="Q5703" s="11">
        <f t="shared" si="626"/>
        <v>0</v>
      </c>
      <c r="R5703" s="11">
        <f t="shared" si="627"/>
        <v>0</v>
      </c>
      <c r="S5703" s="11">
        <f t="shared" si="628"/>
        <v>0</v>
      </c>
      <c r="T5703" s="9">
        <f t="shared" si="629"/>
        <v>0</v>
      </c>
    </row>
    <row r="5704" spans="1:20" ht="15" customHeight="1" x14ac:dyDescent="0.75">
      <c r="A5704" s="10">
        <v>0</v>
      </c>
      <c r="B5704" s="11">
        <v>41600</v>
      </c>
      <c r="C5704" s="11">
        <v>365528</v>
      </c>
      <c r="D5704" s="11">
        <v>469694</v>
      </c>
      <c r="E5704" s="11">
        <v>3</v>
      </c>
      <c r="F5704" s="11">
        <v>0</v>
      </c>
      <c r="G5704" s="11">
        <v>0</v>
      </c>
      <c r="H5704" s="11">
        <v>304.98288407000001</v>
      </c>
      <c r="I5704" s="11">
        <v>3</v>
      </c>
      <c r="J5704" s="11">
        <v>15</v>
      </c>
      <c r="K5704" s="11">
        <v>43.363624328</v>
      </c>
      <c r="L5704" s="11" t="s">
        <v>13</v>
      </c>
      <c r="M5704" s="11" t="s">
        <v>18</v>
      </c>
      <c r="N5704" s="11">
        <f t="shared" si="623"/>
        <v>1</v>
      </c>
      <c r="O5704" s="11">
        <f t="shared" si="624"/>
        <v>0</v>
      </c>
      <c r="P5704" s="11">
        <f t="shared" si="625"/>
        <v>0</v>
      </c>
      <c r="Q5704" s="11">
        <f t="shared" si="626"/>
        <v>0</v>
      </c>
      <c r="R5704" s="11">
        <f t="shared" si="627"/>
        <v>0</v>
      </c>
      <c r="S5704" s="11">
        <f t="shared" si="628"/>
        <v>1</v>
      </c>
      <c r="T5704" s="9">
        <f t="shared" si="629"/>
        <v>304.98288407000001</v>
      </c>
    </row>
    <row r="5705" spans="1:20" ht="15" customHeight="1" x14ac:dyDescent="0.75">
      <c r="A5705" s="10">
        <v>1</v>
      </c>
      <c r="B5705" s="11">
        <v>41600</v>
      </c>
      <c r="C5705" s="11"/>
      <c r="D5705" s="11">
        <v>44157</v>
      </c>
      <c r="E5705" s="11"/>
      <c r="F5705" s="11">
        <v>0</v>
      </c>
      <c r="G5705" s="11">
        <v>2</v>
      </c>
      <c r="H5705" s="11">
        <v>202.15154595000001</v>
      </c>
      <c r="I5705" s="11">
        <v>0</v>
      </c>
      <c r="J5705" s="11">
        <v>15</v>
      </c>
      <c r="K5705" s="11">
        <v>34.908631722999999</v>
      </c>
      <c r="L5705" s="11" t="s">
        <v>20</v>
      </c>
      <c r="M5705" s="11" t="s">
        <v>14</v>
      </c>
      <c r="N5705" s="11">
        <f t="shared" si="623"/>
        <v>0</v>
      </c>
      <c r="O5705" s="11">
        <f t="shared" si="624"/>
        <v>0</v>
      </c>
      <c r="P5705" s="11">
        <f t="shared" si="625"/>
        <v>1</v>
      </c>
      <c r="Q5705" s="11">
        <f t="shared" si="626"/>
        <v>0</v>
      </c>
      <c r="R5705" s="11">
        <f t="shared" si="627"/>
        <v>0</v>
      </c>
      <c r="S5705" s="11">
        <f t="shared" si="628"/>
        <v>0</v>
      </c>
      <c r="T5705" s="9">
        <f t="shared" si="629"/>
        <v>0</v>
      </c>
    </row>
    <row r="5706" spans="1:20" ht="15" customHeight="1" x14ac:dyDescent="0.75">
      <c r="A5706" s="10">
        <v>0</v>
      </c>
      <c r="B5706" s="11">
        <v>41700</v>
      </c>
      <c r="C5706" s="11">
        <v>59889</v>
      </c>
      <c r="D5706" s="11">
        <v>109250</v>
      </c>
      <c r="E5706" s="11">
        <v>16</v>
      </c>
      <c r="F5706" s="11">
        <v>0</v>
      </c>
      <c r="G5706" s="11">
        <v>0</v>
      </c>
      <c r="H5706" s="11">
        <v>187.13281076000001</v>
      </c>
      <c r="I5706" s="11">
        <v>0</v>
      </c>
      <c r="J5706" s="11">
        <v>22</v>
      </c>
      <c r="K5706" s="11">
        <v>36.968814442999999</v>
      </c>
      <c r="L5706" s="11" t="s">
        <v>20</v>
      </c>
      <c r="M5706" s="11" t="s">
        <v>17</v>
      </c>
      <c r="N5706" s="11">
        <f t="shared" si="623"/>
        <v>0</v>
      </c>
      <c r="O5706" s="11">
        <f t="shared" si="624"/>
        <v>1</v>
      </c>
      <c r="P5706" s="11">
        <f t="shared" si="625"/>
        <v>0</v>
      </c>
      <c r="Q5706" s="11">
        <f t="shared" si="626"/>
        <v>0</v>
      </c>
      <c r="R5706" s="11">
        <f t="shared" si="627"/>
        <v>0</v>
      </c>
      <c r="S5706" s="11">
        <f t="shared" si="628"/>
        <v>0</v>
      </c>
      <c r="T5706" s="9">
        <f t="shared" si="629"/>
        <v>0</v>
      </c>
    </row>
    <row r="5707" spans="1:20" ht="15" customHeight="1" x14ac:dyDescent="0.75">
      <c r="A5707" s="10">
        <v>0</v>
      </c>
      <c r="B5707" s="11">
        <v>41700</v>
      </c>
      <c r="C5707" s="11">
        <v>12375</v>
      </c>
      <c r="D5707" s="11">
        <v>71029</v>
      </c>
      <c r="E5707" s="11"/>
      <c r="F5707" s="11">
        <v>0</v>
      </c>
      <c r="G5707" s="11">
        <v>0</v>
      </c>
      <c r="H5707" s="11">
        <v>325.28419315000002</v>
      </c>
      <c r="I5707" s="11">
        <v>0</v>
      </c>
      <c r="J5707" s="11">
        <v>19</v>
      </c>
      <c r="K5707" s="11">
        <v>16.101434140999999</v>
      </c>
      <c r="L5707" s="11" t="s">
        <v>13</v>
      </c>
      <c r="M5707" s="11" t="s">
        <v>15</v>
      </c>
      <c r="N5707" s="11">
        <f t="shared" si="623"/>
        <v>1</v>
      </c>
      <c r="O5707" s="11">
        <f t="shared" si="624"/>
        <v>0</v>
      </c>
      <c r="P5707" s="11">
        <f t="shared" si="625"/>
        <v>0</v>
      </c>
      <c r="Q5707" s="11">
        <f t="shared" si="626"/>
        <v>1</v>
      </c>
      <c r="R5707" s="11">
        <f t="shared" si="627"/>
        <v>0</v>
      </c>
      <c r="S5707" s="11">
        <f t="shared" si="628"/>
        <v>0</v>
      </c>
      <c r="T5707" s="9">
        <f t="shared" si="629"/>
        <v>325.28419315000002</v>
      </c>
    </row>
    <row r="5708" spans="1:20" ht="15" customHeight="1" x14ac:dyDescent="0.75">
      <c r="A5708" s="10">
        <v>1</v>
      </c>
      <c r="B5708" s="11">
        <v>41700</v>
      </c>
      <c r="C5708" s="11"/>
      <c r="D5708" s="11">
        <v>854112</v>
      </c>
      <c r="E5708" s="11">
        <v>16</v>
      </c>
      <c r="F5708" s="11">
        <v>0</v>
      </c>
      <c r="G5708" s="11">
        <v>0</v>
      </c>
      <c r="H5708" s="11">
        <v>180.60887818</v>
      </c>
      <c r="I5708" s="11">
        <v>0</v>
      </c>
      <c r="J5708" s="11">
        <v>23</v>
      </c>
      <c r="K5708" s="11">
        <v>42.071645383000003</v>
      </c>
      <c r="L5708" s="11" t="s">
        <v>13</v>
      </c>
      <c r="M5708" s="11" t="s">
        <v>14</v>
      </c>
      <c r="N5708" s="11">
        <f t="shared" si="623"/>
        <v>1</v>
      </c>
      <c r="O5708" s="11">
        <f t="shared" si="624"/>
        <v>0</v>
      </c>
      <c r="P5708" s="11">
        <f t="shared" si="625"/>
        <v>1</v>
      </c>
      <c r="Q5708" s="11">
        <f t="shared" si="626"/>
        <v>0</v>
      </c>
      <c r="R5708" s="11">
        <f t="shared" si="627"/>
        <v>0</v>
      </c>
      <c r="S5708" s="11">
        <f t="shared" si="628"/>
        <v>0</v>
      </c>
      <c r="T5708" s="9">
        <f t="shared" si="629"/>
        <v>180.60887818</v>
      </c>
    </row>
    <row r="5709" spans="1:20" ht="15" customHeight="1" x14ac:dyDescent="0.75">
      <c r="A5709" s="10">
        <v>1</v>
      </c>
      <c r="B5709" s="11">
        <v>41700</v>
      </c>
      <c r="C5709" s="11"/>
      <c r="D5709" s="11">
        <v>854114</v>
      </c>
      <c r="E5709" s="11">
        <v>18</v>
      </c>
      <c r="F5709" s="11">
        <v>0</v>
      </c>
      <c r="G5709" s="11">
        <v>0</v>
      </c>
      <c r="H5709" s="11">
        <v>189.09937822000001</v>
      </c>
      <c r="I5709" s="11">
        <v>1</v>
      </c>
      <c r="J5709" s="11">
        <v>23</v>
      </c>
      <c r="K5709" s="11">
        <v>43.258778976999999</v>
      </c>
      <c r="L5709" s="11" t="s">
        <v>13</v>
      </c>
      <c r="M5709" s="11" t="s">
        <v>14</v>
      </c>
      <c r="N5709" s="11">
        <f t="shared" si="623"/>
        <v>1</v>
      </c>
      <c r="O5709" s="11">
        <f t="shared" si="624"/>
        <v>0</v>
      </c>
      <c r="P5709" s="11">
        <f t="shared" si="625"/>
        <v>1</v>
      </c>
      <c r="Q5709" s="11">
        <f t="shared" si="626"/>
        <v>0</v>
      </c>
      <c r="R5709" s="11">
        <f t="shared" si="627"/>
        <v>0</v>
      </c>
      <c r="S5709" s="11">
        <f t="shared" si="628"/>
        <v>0</v>
      </c>
      <c r="T5709" s="9">
        <f t="shared" si="629"/>
        <v>189.09937822000001</v>
      </c>
    </row>
    <row r="5710" spans="1:20" ht="15" customHeight="1" x14ac:dyDescent="0.75">
      <c r="A5710" s="10">
        <v>1</v>
      </c>
      <c r="B5710" s="11">
        <v>41800</v>
      </c>
      <c r="C5710" s="11">
        <v>147416</v>
      </c>
      <c r="D5710" s="11">
        <v>227168</v>
      </c>
      <c r="E5710" s="11">
        <v>2</v>
      </c>
      <c r="F5710" s="11">
        <v>0</v>
      </c>
      <c r="G5710" s="11">
        <v>4</v>
      </c>
      <c r="H5710" s="11">
        <v>157.66823593000001</v>
      </c>
      <c r="I5710" s="11">
        <v>3</v>
      </c>
      <c r="J5710" s="11">
        <v>28</v>
      </c>
      <c r="K5710" s="11"/>
      <c r="L5710" s="11" t="s">
        <v>20</v>
      </c>
      <c r="M5710" s="11" t="s">
        <v>19</v>
      </c>
      <c r="N5710" s="11">
        <f t="shared" si="623"/>
        <v>0</v>
      </c>
      <c r="O5710" s="11">
        <f t="shared" si="624"/>
        <v>0</v>
      </c>
      <c r="P5710" s="11">
        <f t="shared" si="625"/>
        <v>0</v>
      </c>
      <c r="Q5710" s="11">
        <f t="shared" si="626"/>
        <v>0</v>
      </c>
      <c r="R5710" s="11">
        <f t="shared" si="627"/>
        <v>0</v>
      </c>
      <c r="S5710" s="11">
        <f t="shared" si="628"/>
        <v>0</v>
      </c>
      <c r="T5710" s="9">
        <f t="shared" si="629"/>
        <v>0</v>
      </c>
    </row>
    <row r="5711" spans="1:20" ht="15" customHeight="1" x14ac:dyDescent="0.75">
      <c r="A5711" s="10">
        <v>0</v>
      </c>
      <c r="B5711" s="11">
        <v>41800</v>
      </c>
      <c r="C5711" s="11">
        <v>5143</v>
      </c>
      <c r="D5711" s="11">
        <v>67205</v>
      </c>
      <c r="E5711" s="11"/>
      <c r="F5711" s="11">
        <v>0</v>
      </c>
      <c r="G5711" s="11">
        <v>0</v>
      </c>
      <c r="H5711" s="11">
        <v>317.92478397000002</v>
      </c>
      <c r="I5711" s="11">
        <v>0</v>
      </c>
      <c r="J5711" s="11">
        <v>18</v>
      </c>
      <c r="K5711" s="11">
        <v>14.853341066</v>
      </c>
      <c r="L5711" s="11" t="s">
        <v>13</v>
      </c>
      <c r="M5711" s="11" t="s">
        <v>15</v>
      </c>
      <c r="N5711" s="11">
        <f t="shared" si="623"/>
        <v>1</v>
      </c>
      <c r="O5711" s="11">
        <f t="shared" si="624"/>
        <v>0</v>
      </c>
      <c r="P5711" s="11">
        <f t="shared" si="625"/>
        <v>0</v>
      </c>
      <c r="Q5711" s="11">
        <f t="shared" si="626"/>
        <v>1</v>
      </c>
      <c r="R5711" s="11">
        <f t="shared" si="627"/>
        <v>0</v>
      </c>
      <c r="S5711" s="11">
        <f t="shared" si="628"/>
        <v>0</v>
      </c>
      <c r="T5711" s="9">
        <f t="shared" si="629"/>
        <v>317.92478397000002</v>
      </c>
    </row>
    <row r="5712" spans="1:20" ht="15" customHeight="1" x14ac:dyDescent="0.75">
      <c r="A5712" s="10">
        <v>0</v>
      </c>
      <c r="B5712" s="11">
        <v>41800</v>
      </c>
      <c r="C5712" s="11">
        <v>363737</v>
      </c>
      <c r="D5712" s="11">
        <v>469748</v>
      </c>
      <c r="E5712" s="11">
        <v>4</v>
      </c>
      <c r="F5712" s="11">
        <v>0</v>
      </c>
      <c r="G5712" s="11">
        <v>0</v>
      </c>
      <c r="H5712" s="11">
        <v>327.74375515000003</v>
      </c>
      <c r="I5712" s="11">
        <v>4</v>
      </c>
      <c r="J5712" s="11">
        <v>14</v>
      </c>
      <c r="K5712" s="11">
        <v>43.809292069999998</v>
      </c>
      <c r="L5712" s="11" t="s">
        <v>13</v>
      </c>
      <c r="M5712" s="11" t="s">
        <v>18</v>
      </c>
      <c r="N5712" s="11">
        <f t="shared" si="623"/>
        <v>1</v>
      </c>
      <c r="O5712" s="11">
        <f t="shared" si="624"/>
        <v>0</v>
      </c>
      <c r="P5712" s="11">
        <f t="shared" si="625"/>
        <v>0</v>
      </c>
      <c r="Q5712" s="11">
        <f t="shared" si="626"/>
        <v>0</v>
      </c>
      <c r="R5712" s="11">
        <f t="shared" si="627"/>
        <v>0</v>
      </c>
      <c r="S5712" s="11">
        <f t="shared" si="628"/>
        <v>1</v>
      </c>
      <c r="T5712" s="9">
        <f t="shared" si="629"/>
        <v>327.74375515000003</v>
      </c>
    </row>
    <row r="5713" spans="1:20" ht="15" customHeight="1" x14ac:dyDescent="0.75">
      <c r="A5713" s="10">
        <v>1</v>
      </c>
      <c r="B5713" s="11">
        <v>42000</v>
      </c>
      <c r="C5713" s="11">
        <v>9999</v>
      </c>
      <c r="D5713" s="11">
        <v>50681</v>
      </c>
      <c r="E5713" s="11">
        <v>3</v>
      </c>
      <c r="F5713" s="11">
        <v>0</v>
      </c>
      <c r="G5713" s="11">
        <v>0</v>
      </c>
      <c r="H5713" s="11">
        <v>326.06798565000003</v>
      </c>
      <c r="I5713" s="11">
        <v>5</v>
      </c>
      <c r="J5713" s="11">
        <v>15</v>
      </c>
      <c r="K5713" s="11">
        <v>12.386741311</v>
      </c>
      <c r="L5713" s="11" t="s">
        <v>13</v>
      </c>
      <c r="M5713" s="11" t="s">
        <v>18</v>
      </c>
      <c r="N5713" s="11">
        <f t="shared" si="623"/>
        <v>1</v>
      </c>
      <c r="O5713" s="11">
        <f t="shared" si="624"/>
        <v>0</v>
      </c>
      <c r="P5713" s="11">
        <f t="shared" si="625"/>
        <v>0</v>
      </c>
      <c r="Q5713" s="11">
        <f t="shared" si="626"/>
        <v>0</v>
      </c>
      <c r="R5713" s="11">
        <f t="shared" si="627"/>
        <v>0</v>
      </c>
      <c r="S5713" s="11">
        <f t="shared" si="628"/>
        <v>1</v>
      </c>
      <c r="T5713" s="9">
        <f t="shared" si="629"/>
        <v>326.06798565000003</v>
      </c>
    </row>
    <row r="5714" spans="1:20" ht="15" customHeight="1" x14ac:dyDescent="0.75">
      <c r="A5714" s="10">
        <v>0</v>
      </c>
      <c r="B5714" s="11">
        <v>42000</v>
      </c>
      <c r="C5714" s="11">
        <v>21314</v>
      </c>
      <c r="D5714" s="11">
        <v>68047</v>
      </c>
      <c r="E5714" s="11">
        <v>21</v>
      </c>
      <c r="F5714" s="11">
        <v>0</v>
      </c>
      <c r="G5714" s="11">
        <v>0</v>
      </c>
      <c r="H5714" s="11">
        <v>209.89769416999999</v>
      </c>
      <c r="I5714" s="11">
        <v>1</v>
      </c>
      <c r="J5714" s="11">
        <v>30</v>
      </c>
      <c r="K5714" s="11">
        <v>39.946385352</v>
      </c>
      <c r="L5714" s="11" t="s">
        <v>20</v>
      </c>
      <c r="M5714" s="11" t="s">
        <v>14</v>
      </c>
      <c r="N5714" s="11">
        <f t="shared" si="623"/>
        <v>0</v>
      </c>
      <c r="O5714" s="11">
        <f t="shared" si="624"/>
        <v>0</v>
      </c>
      <c r="P5714" s="11">
        <f t="shared" si="625"/>
        <v>1</v>
      </c>
      <c r="Q5714" s="11">
        <f t="shared" si="626"/>
        <v>0</v>
      </c>
      <c r="R5714" s="11">
        <f t="shared" si="627"/>
        <v>0</v>
      </c>
      <c r="S5714" s="11">
        <f t="shared" si="628"/>
        <v>0</v>
      </c>
      <c r="T5714" s="9">
        <f t="shared" si="629"/>
        <v>0</v>
      </c>
    </row>
    <row r="5715" spans="1:20" ht="15" customHeight="1" x14ac:dyDescent="0.75">
      <c r="A5715" s="10">
        <v>1</v>
      </c>
      <c r="B5715" s="11">
        <v>42000</v>
      </c>
      <c r="C5715" s="11">
        <v>140000</v>
      </c>
      <c r="D5715" s="11"/>
      <c r="E5715" s="11">
        <v>25</v>
      </c>
      <c r="F5715" s="11">
        <v>2</v>
      </c>
      <c r="G5715" s="11">
        <v>1</v>
      </c>
      <c r="H5715" s="11">
        <v>311.43333332999998</v>
      </c>
      <c r="I5715" s="11">
        <v>1</v>
      </c>
      <c r="J5715" s="11">
        <v>15</v>
      </c>
      <c r="K5715" s="11"/>
      <c r="L5715" s="11" t="s">
        <v>20</v>
      </c>
      <c r="M5715" s="11" t="s">
        <v>18</v>
      </c>
      <c r="N5715" s="11">
        <f t="shared" si="623"/>
        <v>0</v>
      </c>
      <c r="O5715" s="11">
        <f t="shared" si="624"/>
        <v>0</v>
      </c>
      <c r="P5715" s="11">
        <f t="shared" si="625"/>
        <v>0</v>
      </c>
      <c r="Q5715" s="11">
        <f t="shared" si="626"/>
        <v>0</v>
      </c>
      <c r="R5715" s="11">
        <f t="shared" si="627"/>
        <v>0</v>
      </c>
      <c r="S5715" s="11">
        <f t="shared" si="628"/>
        <v>1</v>
      </c>
      <c r="T5715" s="9">
        <f t="shared" si="629"/>
        <v>0</v>
      </c>
    </row>
    <row r="5716" spans="1:20" ht="15" customHeight="1" x14ac:dyDescent="0.75">
      <c r="A5716" s="10">
        <v>1</v>
      </c>
      <c r="B5716" s="11">
        <v>42000</v>
      </c>
      <c r="C5716" s="11">
        <v>65889</v>
      </c>
      <c r="D5716" s="11">
        <v>125000</v>
      </c>
      <c r="E5716" s="11">
        <v>10</v>
      </c>
      <c r="F5716" s="11">
        <v>0</v>
      </c>
      <c r="G5716" s="11">
        <v>0</v>
      </c>
      <c r="H5716" s="11">
        <v>102.5</v>
      </c>
      <c r="I5716" s="11">
        <v>1</v>
      </c>
      <c r="J5716" s="11">
        <v>13</v>
      </c>
      <c r="K5716" s="11"/>
      <c r="L5716" s="11" t="s">
        <v>13</v>
      </c>
      <c r="M5716" s="11" t="s">
        <v>14</v>
      </c>
      <c r="N5716" s="11">
        <f t="shared" si="623"/>
        <v>1</v>
      </c>
      <c r="O5716" s="11">
        <f t="shared" si="624"/>
        <v>0</v>
      </c>
      <c r="P5716" s="11">
        <f t="shared" si="625"/>
        <v>1</v>
      </c>
      <c r="Q5716" s="11">
        <f t="shared" si="626"/>
        <v>0</v>
      </c>
      <c r="R5716" s="11">
        <f t="shared" si="627"/>
        <v>0</v>
      </c>
      <c r="S5716" s="11">
        <f t="shared" si="628"/>
        <v>0</v>
      </c>
      <c r="T5716" s="9">
        <f t="shared" si="629"/>
        <v>102.5</v>
      </c>
    </row>
    <row r="5717" spans="1:20" ht="15" customHeight="1" x14ac:dyDescent="0.75">
      <c r="A5717" s="10">
        <v>1</v>
      </c>
      <c r="B5717" s="11">
        <v>42000</v>
      </c>
      <c r="C5717" s="11">
        <v>102000</v>
      </c>
      <c r="D5717" s="11">
        <v>165000</v>
      </c>
      <c r="E5717" s="11">
        <v>12</v>
      </c>
      <c r="F5717" s="11">
        <v>1</v>
      </c>
      <c r="G5717" s="11">
        <v>1</v>
      </c>
      <c r="H5717" s="11">
        <v>237.36666667</v>
      </c>
      <c r="I5717" s="11">
        <v>0</v>
      </c>
      <c r="J5717" s="11">
        <v>19</v>
      </c>
      <c r="K5717" s="11"/>
      <c r="L5717" s="11" t="s">
        <v>20</v>
      </c>
      <c r="M5717" s="11" t="s">
        <v>15</v>
      </c>
      <c r="N5717" s="11">
        <f t="shared" si="623"/>
        <v>0</v>
      </c>
      <c r="O5717" s="11">
        <f t="shared" si="624"/>
        <v>0</v>
      </c>
      <c r="P5717" s="11">
        <f t="shared" si="625"/>
        <v>0</v>
      </c>
      <c r="Q5717" s="11">
        <f t="shared" si="626"/>
        <v>1</v>
      </c>
      <c r="R5717" s="11">
        <f t="shared" si="627"/>
        <v>0</v>
      </c>
      <c r="S5717" s="11">
        <f t="shared" si="628"/>
        <v>0</v>
      </c>
      <c r="T5717" s="9">
        <f t="shared" si="629"/>
        <v>0</v>
      </c>
    </row>
    <row r="5718" spans="1:20" ht="15" customHeight="1" x14ac:dyDescent="0.75">
      <c r="A5718" s="10">
        <v>0</v>
      </c>
      <c r="B5718" s="11">
        <v>42100</v>
      </c>
      <c r="C5718" s="11">
        <v>17852</v>
      </c>
      <c r="D5718" s="11">
        <v>65877</v>
      </c>
      <c r="E5718" s="11">
        <v>18</v>
      </c>
      <c r="F5718" s="11">
        <v>0</v>
      </c>
      <c r="G5718" s="11">
        <v>0</v>
      </c>
      <c r="H5718" s="11">
        <v>201.43027015000001</v>
      </c>
      <c r="I5718" s="11">
        <v>1</v>
      </c>
      <c r="J5718" s="11">
        <v>30</v>
      </c>
      <c r="K5718" s="11">
        <v>43.195193566</v>
      </c>
      <c r="L5718" s="11" t="s">
        <v>20</v>
      </c>
      <c r="M5718" s="11" t="s">
        <v>14</v>
      </c>
      <c r="N5718" s="11">
        <f t="shared" si="623"/>
        <v>0</v>
      </c>
      <c r="O5718" s="11">
        <f t="shared" si="624"/>
        <v>0</v>
      </c>
      <c r="P5718" s="11">
        <f t="shared" si="625"/>
        <v>1</v>
      </c>
      <c r="Q5718" s="11">
        <f t="shared" si="626"/>
        <v>0</v>
      </c>
      <c r="R5718" s="11">
        <f t="shared" si="627"/>
        <v>0</v>
      </c>
      <c r="S5718" s="11">
        <f t="shared" si="628"/>
        <v>0</v>
      </c>
      <c r="T5718" s="9">
        <f t="shared" si="629"/>
        <v>0</v>
      </c>
    </row>
    <row r="5719" spans="1:20" ht="15" customHeight="1" x14ac:dyDescent="0.75">
      <c r="A5719" s="10">
        <v>0</v>
      </c>
      <c r="B5719" s="11">
        <v>42100</v>
      </c>
      <c r="C5719" s="11">
        <v>21137</v>
      </c>
      <c r="D5719" s="11">
        <v>65676</v>
      </c>
      <c r="E5719" s="11">
        <v>21</v>
      </c>
      <c r="F5719" s="11">
        <v>0</v>
      </c>
      <c r="G5719" s="11">
        <v>0</v>
      </c>
      <c r="H5719" s="11">
        <v>194.34632446000001</v>
      </c>
      <c r="I5719" s="11">
        <v>1</v>
      </c>
      <c r="J5719" s="11">
        <v>31</v>
      </c>
      <c r="K5719" s="11">
        <v>43.205910576999997</v>
      </c>
      <c r="L5719" s="11" t="s">
        <v>20</v>
      </c>
      <c r="M5719" s="11" t="s">
        <v>14</v>
      </c>
      <c r="N5719" s="11">
        <f t="shared" si="623"/>
        <v>0</v>
      </c>
      <c r="O5719" s="11">
        <f t="shared" si="624"/>
        <v>0</v>
      </c>
      <c r="P5719" s="11">
        <f t="shared" si="625"/>
        <v>1</v>
      </c>
      <c r="Q5719" s="11">
        <f t="shared" si="626"/>
        <v>0</v>
      </c>
      <c r="R5719" s="11">
        <f t="shared" si="627"/>
        <v>0</v>
      </c>
      <c r="S5719" s="11">
        <f t="shared" si="628"/>
        <v>0</v>
      </c>
      <c r="T5719" s="9">
        <f t="shared" si="629"/>
        <v>0</v>
      </c>
    </row>
    <row r="5720" spans="1:20" ht="15" customHeight="1" x14ac:dyDescent="0.75">
      <c r="A5720" s="10">
        <v>0</v>
      </c>
      <c r="B5720" s="11">
        <v>42200</v>
      </c>
      <c r="C5720" s="11"/>
      <c r="D5720" s="11">
        <v>55578</v>
      </c>
      <c r="E5720" s="11"/>
      <c r="F5720" s="11">
        <v>6</v>
      </c>
      <c r="G5720" s="11"/>
      <c r="H5720" s="11">
        <v>115.87818912</v>
      </c>
      <c r="I5720" s="11"/>
      <c r="J5720" s="11">
        <v>20</v>
      </c>
      <c r="K5720" s="11">
        <v>28.238412307000001</v>
      </c>
      <c r="L5720" s="11" t="s">
        <v>20</v>
      </c>
      <c r="M5720" s="11" t="s">
        <v>14</v>
      </c>
      <c r="N5720" s="11">
        <f t="shared" si="623"/>
        <v>0</v>
      </c>
      <c r="O5720" s="11">
        <f t="shared" si="624"/>
        <v>0</v>
      </c>
      <c r="P5720" s="11">
        <f t="shared" si="625"/>
        <v>1</v>
      </c>
      <c r="Q5720" s="11">
        <f t="shared" si="626"/>
        <v>0</v>
      </c>
      <c r="R5720" s="11">
        <f t="shared" si="627"/>
        <v>0</v>
      </c>
      <c r="S5720" s="11">
        <f t="shared" si="628"/>
        <v>0</v>
      </c>
      <c r="T5720" s="9">
        <f t="shared" si="629"/>
        <v>0</v>
      </c>
    </row>
    <row r="5721" spans="1:20" ht="15" customHeight="1" x14ac:dyDescent="0.75">
      <c r="A5721" s="10">
        <v>0</v>
      </c>
      <c r="B5721" s="11">
        <v>42200</v>
      </c>
      <c r="C5721" s="11">
        <v>21393</v>
      </c>
      <c r="D5721" s="11">
        <v>68111</v>
      </c>
      <c r="E5721" s="11">
        <v>19</v>
      </c>
      <c r="F5721" s="11">
        <v>0</v>
      </c>
      <c r="G5721" s="11">
        <v>0</v>
      </c>
      <c r="H5721" s="11">
        <v>208.52292444</v>
      </c>
      <c r="I5721" s="11">
        <v>0</v>
      </c>
      <c r="J5721" s="11">
        <v>30</v>
      </c>
      <c r="K5721" s="11">
        <v>39.751716559999998</v>
      </c>
      <c r="L5721" s="11" t="s">
        <v>20</v>
      </c>
      <c r="M5721" s="11" t="s">
        <v>14</v>
      </c>
      <c r="N5721" s="11">
        <f t="shared" si="623"/>
        <v>0</v>
      </c>
      <c r="O5721" s="11">
        <f t="shared" si="624"/>
        <v>0</v>
      </c>
      <c r="P5721" s="11">
        <f t="shared" si="625"/>
        <v>1</v>
      </c>
      <c r="Q5721" s="11">
        <f t="shared" si="626"/>
        <v>0</v>
      </c>
      <c r="R5721" s="11">
        <f t="shared" si="627"/>
        <v>0</v>
      </c>
      <c r="S5721" s="11">
        <f t="shared" si="628"/>
        <v>0</v>
      </c>
      <c r="T5721" s="9">
        <f t="shared" si="629"/>
        <v>0</v>
      </c>
    </row>
    <row r="5722" spans="1:20" ht="15" customHeight="1" x14ac:dyDescent="0.75">
      <c r="A5722" s="10">
        <v>0</v>
      </c>
      <c r="B5722" s="11">
        <v>42200</v>
      </c>
      <c r="C5722" s="11">
        <v>21427</v>
      </c>
      <c r="D5722" s="11">
        <v>61457</v>
      </c>
      <c r="E5722" s="11">
        <v>19</v>
      </c>
      <c r="F5722" s="11">
        <v>0</v>
      </c>
      <c r="G5722" s="11">
        <v>0</v>
      </c>
      <c r="H5722" s="11">
        <v>183.48181170999999</v>
      </c>
      <c r="I5722" s="11">
        <v>1</v>
      </c>
      <c r="J5722" s="11">
        <v>30</v>
      </c>
      <c r="K5722" s="11">
        <v>39.864738809000002</v>
      </c>
      <c r="L5722" s="11" t="s">
        <v>20</v>
      </c>
      <c r="M5722" s="11" t="s">
        <v>14</v>
      </c>
      <c r="N5722" s="11">
        <f t="shared" si="623"/>
        <v>0</v>
      </c>
      <c r="O5722" s="11">
        <f t="shared" si="624"/>
        <v>0</v>
      </c>
      <c r="P5722" s="11">
        <f t="shared" si="625"/>
        <v>1</v>
      </c>
      <c r="Q5722" s="11">
        <f t="shared" si="626"/>
        <v>0</v>
      </c>
      <c r="R5722" s="11">
        <f t="shared" si="627"/>
        <v>0</v>
      </c>
      <c r="S5722" s="11">
        <f t="shared" si="628"/>
        <v>0</v>
      </c>
      <c r="T5722" s="9">
        <f t="shared" si="629"/>
        <v>0</v>
      </c>
    </row>
    <row r="5723" spans="1:20" ht="15" customHeight="1" x14ac:dyDescent="0.75">
      <c r="A5723" s="10">
        <v>0</v>
      </c>
      <c r="B5723" s="11">
        <v>42300</v>
      </c>
      <c r="C5723" s="11">
        <v>367089</v>
      </c>
      <c r="D5723" s="11">
        <v>469771</v>
      </c>
      <c r="E5723" s="11">
        <v>3</v>
      </c>
      <c r="F5723" s="11">
        <v>0</v>
      </c>
      <c r="G5723" s="11">
        <v>0</v>
      </c>
      <c r="H5723" s="11">
        <v>310.05152353</v>
      </c>
      <c r="I5723" s="11">
        <v>4</v>
      </c>
      <c r="J5723" s="11">
        <v>14</v>
      </c>
      <c r="K5723" s="11">
        <v>42.603640874</v>
      </c>
      <c r="L5723" s="11" t="s">
        <v>13</v>
      </c>
      <c r="M5723" s="11" t="s">
        <v>18</v>
      </c>
      <c r="N5723" s="11">
        <f t="shared" si="623"/>
        <v>1</v>
      </c>
      <c r="O5723" s="11">
        <f t="shared" si="624"/>
        <v>0</v>
      </c>
      <c r="P5723" s="11">
        <f t="shared" si="625"/>
        <v>0</v>
      </c>
      <c r="Q5723" s="11">
        <f t="shared" si="626"/>
        <v>0</v>
      </c>
      <c r="R5723" s="11">
        <f t="shared" si="627"/>
        <v>0</v>
      </c>
      <c r="S5723" s="11">
        <f t="shared" si="628"/>
        <v>1</v>
      </c>
      <c r="T5723" s="9">
        <f t="shared" si="629"/>
        <v>310.05152353</v>
      </c>
    </row>
    <row r="5724" spans="1:20" ht="15" customHeight="1" x14ac:dyDescent="0.75">
      <c r="A5724" s="10">
        <v>0</v>
      </c>
      <c r="B5724" s="11">
        <v>42300</v>
      </c>
      <c r="C5724" s="11">
        <v>22434</v>
      </c>
      <c r="D5724" s="11">
        <v>65893</v>
      </c>
      <c r="E5724" s="11">
        <v>18</v>
      </c>
      <c r="F5724" s="11">
        <v>0</v>
      </c>
      <c r="G5724" s="11">
        <v>0</v>
      </c>
      <c r="H5724" s="11">
        <v>205.53364284</v>
      </c>
      <c r="I5724" s="11">
        <v>1</v>
      </c>
      <c r="J5724" s="11">
        <v>31</v>
      </c>
      <c r="K5724" s="11">
        <v>43.228664582999997</v>
      </c>
      <c r="L5724" s="11" t="s">
        <v>20</v>
      </c>
      <c r="M5724" s="11" t="s">
        <v>14</v>
      </c>
      <c r="N5724" s="11">
        <f t="shared" si="623"/>
        <v>0</v>
      </c>
      <c r="O5724" s="11">
        <f t="shared" si="624"/>
        <v>0</v>
      </c>
      <c r="P5724" s="11">
        <f t="shared" si="625"/>
        <v>1</v>
      </c>
      <c r="Q5724" s="11">
        <f t="shared" si="626"/>
        <v>0</v>
      </c>
      <c r="R5724" s="11">
        <f t="shared" si="627"/>
        <v>0</v>
      </c>
      <c r="S5724" s="11">
        <f t="shared" si="628"/>
        <v>0</v>
      </c>
      <c r="T5724" s="9">
        <f t="shared" si="629"/>
        <v>0</v>
      </c>
    </row>
    <row r="5725" spans="1:20" ht="15" customHeight="1" x14ac:dyDescent="0.75">
      <c r="A5725" s="10">
        <v>1</v>
      </c>
      <c r="B5725" s="11">
        <v>42400</v>
      </c>
      <c r="C5725" s="11">
        <v>220757</v>
      </c>
      <c r="D5725" s="11">
        <v>297444</v>
      </c>
      <c r="E5725" s="11">
        <v>30</v>
      </c>
      <c r="F5725" s="11">
        <v>0</v>
      </c>
      <c r="G5725" s="11">
        <v>0</v>
      </c>
      <c r="H5725" s="11">
        <v>237.58980224000001</v>
      </c>
      <c r="I5725" s="11">
        <v>1</v>
      </c>
      <c r="J5725" s="11">
        <v>25</v>
      </c>
      <c r="K5725" s="11">
        <v>44.471099035000002</v>
      </c>
      <c r="L5725" s="11" t="s">
        <v>20</v>
      </c>
      <c r="M5725" s="11" t="s">
        <v>18</v>
      </c>
      <c r="N5725" s="11">
        <f t="shared" si="623"/>
        <v>0</v>
      </c>
      <c r="O5725" s="11">
        <f t="shared" si="624"/>
        <v>0</v>
      </c>
      <c r="P5725" s="11">
        <f t="shared" si="625"/>
        <v>0</v>
      </c>
      <c r="Q5725" s="11">
        <f t="shared" si="626"/>
        <v>0</v>
      </c>
      <c r="R5725" s="11">
        <f t="shared" si="627"/>
        <v>0</v>
      </c>
      <c r="S5725" s="11">
        <f t="shared" si="628"/>
        <v>1</v>
      </c>
      <c r="T5725" s="9">
        <f t="shared" si="629"/>
        <v>0</v>
      </c>
    </row>
    <row r="5726" spans="1:20" ht="15" customHeight="1" x14ac:dyDescent="0.75">
      <c r="A5726" s="10">
        <v>0</v>
      </c>
      <c r="B5726" s="11">
        <v>42500</v>
      </c>
      <c r="C5726" s="11">
        <v>9898</v>
      </c>
      <c r="D5726" s="11">
        <v>65778</v>
      </c>
      <c r="E5726" s="11"/>
      <c r="F5726" s="11">
        <v>0</v>
      </c>
      <c r="G5726" s="11">
        <v>0</v>
      </c>
      <c r="H5726" s="11">
        <v>318.25546193000002</v>
      </c>
      <c r="I5726" s="11">
        <v>0</v>
      </c>
      <c r="J5726" s="11">
        <v>18</v>
      </c>
      <c r="K5726" s="11">
        <v>15.652880788999999</v>
      </c>
      <c r="L5726" s="11" t="s">
        <v>13</v>
      </c>
      <c r="M5726" s="11" t="s">
        <v>15</v>
      </c>
      <c r="N5726" s="11">
        <f t="shared" si="623"/>
        <v>1</v>
      </c>
      <c r="O5726" s="11">
        <f t="shared" si="624"/>
        <v>0</v>
      </c>
      <c r="P5726" s="11">
        <f t="shared" si="625"/>
        <v>0</v>
      </c>
      <c r="Q5726" s="11">
        <f t="shared" si="626"/>
        <v>1</v>
      </c>
      <c r="R5726" s="11">
        <f t="shared" si="627"/>
        <v>0</v>
      </c>
      <c r="S5726" s="11">
        <f t="shared" si="628"/>
        <v>0</v>
      </c>
      <c r="T5726" s="9">
        <f t="shared" si="629"/>
        <v>318.25546193000002</v>
      </c>
    </row>
    <row r="5727" spans="1:20" ht="15" customHeight="1" x14ac:dyDescent="0.75">
      <c r="A5727" s="10">
        <v>0</v>
      </c>
      <c r="B5727" s="11">
        <v>42500</v>
      </c>
      <c r="C5727" s="11">
        <v>104027</v>
      </c>
      <c r="D5727" s="11">
        <v>158425</v>
      </c>
      <c r="E5727" s="11">
        <v>14</v>
      </c>
      <c r="F5727" s="11"/>
      <c r="G5727" s="11">
        <v>0</v>
      </c>
      <c r="H5727" s="11">
        <v>224.60137563000001</v>
      </c>
      <c r="I5727" s="11">
        <v>3</v>
      </c>
      <c r="J5727" s="11">
        <v>31</v>
      </c>
      <c r="K5727" s="11">
        <v>42.683751260000001</v>
      </c>
      <c r="L5727" s="11" t="s">
        <v>20</v>
      </c>
      <c r="M5727" s="11" t="s">
        <v>14</v>
      </c>
      <c r="N5727" s="11">
        <f t="shared" si="623"/>
        <v>0</v>
      </c>
      <c r="O5727" s="11">
        <f t="shared" si="624"/>
        <v>0</v>
      </c>
      <c r="P5727" s="11">
        <f t="shared" si="625"/>
        <v>1</v>
      </c>
      <c r="Q5727" s="11">
        <f t="shared" si="626"/>
        <v>0</v>
      </c>
      <c r="R5727" s="11">
        <f t="shared" si="627"/>
        <v>0</v>
      </c>
      <c r="S5727" s="11">
        <f t="shared" si="628"/>
        <v>0</v>
      </c>
      <c r="T5727" s="9">
        <f t="shared" si="629"/>
        <v>0</v>
      </c>
    </row>
    <row r="5728" spans="1:20" ht="15" customHeight="1" x14ac:dyDescent="0.75">
      <c r="A5728" s="10">
        <v>0</v>
      </c>
      <c r="B5728" s="11">
        <v>42600</v>
      </c>
      <c r="C5728" s="11">
        <v>13284</v>
      </c>
      <c r="D5728" s="11">
        <v>64273</v>
      </c>
      <c r="E5728" s="11"/>
      <c r="F5728" s="11">
        <v>0</v>
      </c>
      <c r="G5728" s="11">
        <v>0</v>
      </c>
      <c r="H5728" s="11">
        <v>310.39832249</v>
      </c>
      <c r="I5728" s="11">
        <v>0</v>
      </c>
      <c r="J5728" s="11">
        <v>19</v>
      </c>
      <c r="K5728" s="11">
        <v>15.249613011999999</v>
      </c>
      <c r="L5728" s="11" t="s">
        <v>13</v>
      </c>
      <c r="M5728" s="11" t="s">
        <v>15</v>
      </c>
      <c r="N5728" s="11">
        <f t="shared" si="623"/>
        <v>1</v>
      </c>
      <c r="O5728" s="11">
        <f t="shared" si="624"/>
        <v>0</v>
      </c>
      <c r="P5728" s="11">
        <f t="shared" si="625"/>
        <v>0</v>
      </c>
      <c r="Q5728" s="11">
        <f t="shared" si="626"/>
        <v>1</v>
      </c>
      <c r="R5728" s="11">
        <f t="shared" si="627"/>
        <v>0</v>
      </c>
      <c r="S5728" s="11">
        <f t="shared" si="628"/>
        <v>0</v>
      </c>
      <c r="T5728" s="9">
        <f t="shared" si="629"/>
        <v>310.39832249</v>
      </c>
    </row>
    <row r="5729" spans="1:20" ht="15" customHeight="1" x14ac:dyDescent="0.75">
      <c r="A5729" s="10">
        <v>0</v>
      </c>
      <c r="B5729" s="11">
        <v>42600</v>
      </c>
      <c r="C5729" s="11">
        <v>114000</v>
      </c>
      <c r="D5729" s="11">
        <v>174000</v>
      </c>
      <c r="E5729" s="11">
        <v>12</v>
      </c>
      <c r="F5729" s="11">
        <v>0</v>
      </c>
      <c r="G5729" s="11">
        <v>0</v>
      </c>
      <c r="H5729" s="11">
        <v>183.43333333000001</v>
      </c>
      <c r="I5729" s="11">
        <v>0</v>
      </c>
      <c r="J5729" s="11">
        <v>5</v>
      </c>
      <c r="K5729" s="11"/>
      <c r="L5729" s="11" t="s">
        <v>20</v>
      </c>
      <c r="M5729" s="11" t="s">
        <v>19</v>
      </c>
      <c r="N5729" s="11">
        <f t="shared" si="623"/>
        <v>0</v>
      </c>
      <c r="O5729" s="11">
        <f t="shared" si="624"/>
        <v>0</v>
      </c>
      <c r="P5729" s="11">
        <f t="shared" si="625"/>
        <v>0</v>
      </c>
      <c r="Q5729" s="11">
        <f t="shared" si="626"/>
        <v>0</v>
      </c>
      <c r="R5729" s="11">
        <f t="shared" si="627"/>
        <v>0</v>
      </c>
      <c r="S5729" s="11">
        <f t="shared" si="628"/>
        <v>0</v>
      </c>
      <c r="T5729" s="9">
        <f t="shared" si="629"/>
        <v>0</v>
      </c>
    </row>
    <row r="5730" spans="1:20" ht="15" customHeight="1" x14ac:dyDescent="0.75">
      <c r="A5730" s="10">
        <v>0</v>
      </c>
      <c r="B5730" s="11">
        <v>42600</v>
      </c>
      <c r="C5730" s="11">
        <v>22446</v>
      </c>
      <c r="D5730" s="11">
        <v>66485</v>
      </c>
      <c r="E5730" s="11">
        <v>17</v>
      </c>
      <c r="F5730" s="11">
        <v>0</v>
      </c>
      <c r="G5730" s="11">
        <v>0</v>
      </c>
      <c r="H5730" s="11">
        <v>204.20363316999999</v>
      </c>
      <c r="I5730" s="11">
        <v>0</v>
      </c>
      <c r="J5730" s="11">
        <v>30</v>
      </c>
      <c r="K5730" s="11">
        <v>41.156275936</v>
      </c>
      <c r="L5730" s="11" t="s">
        <v>20</v>
      </c>
      <c r="M5730" s="11" t="s">
        <v>14</v>
      </c>
      <c r="N5730" s="11">
        <f t="shared" si="623"/>
        <v>0</v>
      </c>
      <c r="O5730" s="11">
        <f t="shared" si="624"/>
        <v>0</v>
      </c>
      <c r="P5730" s="11">
        <f t="shared" si="625"/>
        <v>1</v>
      </c>
      <c r="Q5730" s="11">
        <f t="shared" si="626"/>
        <v>0</v>
      </c>
      <c r="R5730" s="11">
        <f t="shared" si="627"/>
        <v>0</v>
      </c>
      <c r="S5730" s="11">
        <f t="shared" si="628"/>
        <v>0</v>
      </c>
      <c r="T5730" s="9">
        <f t="shared" si="629"/>
        <v>0</v>
      </c>
    </row>
    <row r="5731" spans="1:20" ht="15" customHeight="1" x14ac:dyDescent="0.75">
      <c r="A5731" s="10">
        <v>0</v>
      </c>
      <c r="B5731" s="11">
        <v>42700</v>
      </c>
      <c r="C5731" s="11">
        <v>9330</v>
      </c>
      <c r="D5731" s="11">
        <v>67950</v>
      </c>
      <c r="E5731" s="11"/>
      <c r="F5731" s="11">
        <v>0</v>
      </c>
      <c r="G5731" s="11">
        <v>0</v>
      </c>
      <c r="H5731" s="11">
        <v>305.70315333000002</v>
      </c>
      <c r="I5731" s="11">
        <v>0</v>
      </c>
      <c r="J5731" s="11">
        <v>19</v>
      </c>
      <c r="K5731" s="11">
        <v>12.846006168000001</v>
      </c>
      <c r="L5731" s="11" t="s">
        <v>13</v>
      </c>
      <c r="M5731" s="11" t="s">
        <v>15</v>
      </c>
      <c r="N5731" s="11">
        <f t="shared" si="623"/>
        <v>1</v>
      </c>
      <c r="O5731" s="11">
        <f t="shared" si="624"/>
        <v>0</v>
      </c>
      <c r="P5731" s="11">
        <f t="shared" si="625"/>
        <v>0</v>
      </c>
      <c r="Q5731" s="11">
        <f t="shared" si="626"/>
        <v>1</v>
      </c>
      <c r="R5731" s="11">
        <f t="shared" si="627"/>
        <v>0</v>
      </c>
      <c r="S5731" s="11">
        <f t="shared" si="628"/>
        <v>0</v>
      </c>
      <c r="T5731" s="9">
        <f t="shared" si="629"/>
        <v>305.70315333000002</v>
      </c>
    </row>
    <row r="5732" spans="1:20" ht="15" customHeight="1" x14ac:dyDescent="0.75">
      <c r="A5732" s="10">
        <v>0</v>
      </c>
      <c r="B5732" s="11">
        <v>42800</v>
      </c>
      <c r="C5732" s="11">
        <v>7382</v>
      </c>
      <c r="D5732" s="11">
        <v>71331</v>
      </c>
      <c r="E5732" s="11"/>
      <c r="F5732" s="11">
        <v>0</v>
      </c>
      <c r="G5732" s="11">
        <v>0</v>
      </c>
      <c r="H5732" s="11">
        <v>321.78085745999999</v>
      </c>
      <c r="I5732" s="11">
        <v>0</v>
      </c>
      <c r="J5732" s="11">
        <v>19</v>
      </c>
      <c r="K5732" s="11">
        <v>16.545062841</v>
      </c>
      <c r="L5732" s="11" t="s">
        <v>13</v>
      </c>
      <c r="M5732" s="11" t="s">
        <v>15</v>
      </c>
      <c r="N5732" s="11">
        <f t="shared" si="623"/>
        <v>1</v>
      </c>
      <c r="O5732" s="11">
        <f t="shared" si="624"/>
        <v>0</v>
      </c>
      <c r="P5732" s="11">
        <f t="shared" si="625"/>
        <v>0</v>
      </c>
      <c r="Q5732" s="11">
        <f t="shared" si="626"/>
        <v>1</v>
      </c>
      <c r="R5732" s="11">
        <f t="shared" si="627"/>
        <v>0</v>
      </c>
      <c r="S5732" s="11">
        <f t="shared" si="628"/>
        <v>0</v>
      </c>
      <c r="T5732" s="9">
        <f t="shared" si="629"/>
        <v>321.78085745999999</v>
      </c>
    </row>
    <row r="5733" spans="1:20" ht="15" customHeight="1" x14ac:dyDescent="0.75">
      <c r="A5733" s="10">
        <v>1</v>
      </c>
      <c r="B5733" s="11">
        <v>42800</v>
      </c>
      <c r="C5733" s="11">
        <v>9133</v>
      </c>
      <c r="D5733" s="11">
        <v>44083</v>
      </c>
      <c r="E5733" s="11">
        <v>5</v>
      </c>
      <c r="F5733" s="11">
        <v>0</v>
      </c>
      <c r="G5733" s="11">
        <v>0</v>
      </c>
      <c r="H5733" s="11">
        <v>333.91337361000001</v>
      </c>
      <c r="I5733" s="11">
        <v>5</v>
      </c>
      <c r="J5733" s="11">
        <v>15</v>
      </c>
      <c r="K5733" s="11">
        <v>13.417822254000001</v>
      </c>
      <c r="L5733" s="11" t="s">
        <v>13</v>
      </c>
      <c r="M5733" s="11" t="s">
        <v>18</v>
      </c>
      <c r="N5733" s="11">
        <f t="shared" si="623"/>
        <v>1</v>
      </c>
      <c r="O5733" s="11">
        <f t="shared" si="624"/>
        <v>0</v>
      </c>
      <c r="P5733" s="11">
        <f t="shared" si="625"/>
        <v>0</v>
      </c>
      <c r="Q5733" s="11">
        <f t="shared" si="626"/>
        <v>0</v>
      </c>
      <c r="R5733" s="11">
        <f t="shared" si="627"/>
        <v>0</v>
      </c>
      <c r="S5733" s="11">
        <f t="shared" si="628"/>
        <v>1</v>
      </c>
      <c r="T5733" s="9">
        <f t="shared" si="629"/>
        <v>333.91337361000001</v>
      </c>
    </row>
    <row r="5734" spans="1:20" ht="15" customHeight="1" x14ac:dyDescent="0.75">
      <c r="A5734" s="10">
        <v>0</v>
      </c>
      <c r="B5734" s="11">
        <v>42800</v>
      </c>
      <c r="C5734" s="11">
        <v>6929</v>
      </c>
      <c r="D5734" s="11">
        <v>67573</v>
      </c>
      <c r="E5734" s="11"/>
      <c r="F5734" s="11">
        <v>0</v>
      </c>
      <c r="G5734" s="11">
        <v>0</v>
      </c>
      <c r="H5734" s="11">
        <v>299.38089192000001</v>
      </c>
      <c r="I5734" s="11">
        <v>0</v>
      </c>
      <c r="J5734" s="11">
        <v>19</v>
      </c>
      <c r="K5734" s="11">
        <v>14.042011520000001</v>
      </c>
      <c r="L5734" s="11" t="s">
        <v>13</v>
      </c>
      <c r="M5734" s="11" t="s">
        <v>15</v>
      </c>
      <c r="N5734" s="11">
        <f t="shared" si="623"/>
        <v>1</v>
      </c>
      <c r="O5734" s="11">
        <f t="shared" si="624"/>
        <v>0</v>
      </c>
      <c r="P5734" s="11">
        <f t="shared" si="625"/>
        <v>0</v>
      </c>
      <c r="Q5734" s="11">
        <f t="shared" si="626"/>
        <v>1</v>
      </c>
      <c r="R5734" s="11">
        <f t="shared" si="627"/>
        <v>0</v>
      </c>
      <c r="S5734" s="11">
        <f t="shared" si="628"/>
        <v>0</v>
      </c>
      <c r="T5734" s="9">
        <f t="shared" si="629"/>
        <v>299.38089192000001</v>
      </c>
    </row>
    <row r="5735" spans="1:20" ht="15" customHeight="1" x14ac:dyDescent="0.75">
      <c r="A5735" s="10">
        <v>0</v>
      </c>
      <c r="B5735" s="11">
        <v>42800</v>
      </c>
      <c r="C5735" s="11">
        <v>100919</v>
      </c>
      <c r="D5735" s="11">
        <v>158981</v>
      </c>
      <c r="E5735" s="11">
        <v>14</v>
      </c>
      <c r="F5735" s="11"/>
      <c r="G5735" s="11">
        <v>1</v>
      </c>
      <c r="H5735" s="11">
        <v>221.11781837000001</v>
      </c>
      <c r="I5735" s="11">
        <v>4</v>
      </c>
      <c r="J5735" s="11">
        <v>30</v>
      </c>
      <c r="K5735" s="11">
        <v>42.581615327000002</v>
      </c>
      <c r="L5735" s="11" t="s">
        <v>20</v>
      </c>
      <c r="M5735" s="11" t="s">
        <v>14</v>
      </c>
      <c r="N5735" s="11">
        <f t="shared" si="623"/>
        <v>0</v>
      </c>
      <c r="O5735" s="11">
        <f t="shared" si="624"/>
        <v>0</v>
      </c>
      <c r="P5735" s="11">
        <f t="shared" si="625"/>
        <v>1</v>
      </c>
      <c r="Q5735" s="11">
        <f t="shared" si="626"/>
        <v>0</v>
      </c>
      <c r="R5735" s="11">
        <f t="shared" si="627"/>
        <v>0</v>
      </c>
      <c r="S5735" s="11">
        <f t="shared" si="628"/>
        <v>0</v>
      </c>
      <c r="T5735" s="9">
        <f t="shared" si="629"/>
        <v>0</v>
      </c>
    </row>
    <row r="5736" spans="1:20" ht="15" customHeight="1" x14ac:dyDescent="0.75">
      <c r="A5736" s="10">
        <v>0</v>
      </c>
      <c r="B5736" s="11">
        <v>42900</v>
      </c>
      <c r="C5736" s="11">
        <v>8117</v>
      </c>
      <c r="D5736" s="11">
        <v>66731</v>
      </c>
      <c r="E5736" s="11"/>
      <c r="F5736" s="11">
        <v>0</v>
      </c>
      <c r="G5736" s="11">
        <v>0</v>
      </c>
      <c r="H5736" s="11">
        <v>315.25481891999999</v>
      </c>
      <c r="I5736" s="11">
        <v>0</v>
      </c>
      <c r="J5736" s="11">
        <v>19</v>
      </c>
      <c r="K5736" s="11">
        <v>13.312355906000001</v>
      </c>
      <c r="L5736" s="11" t="s">
        <v>13</v>
      </c>
      <c r="M5736" s="11" t="s">
        <v>15</v>
      </c>
      <c r="N5736" s="11">
        <f t="shared" si="623"/>
        <v>1</v>
      </c>
      <c r="O5736" s="11">
        <f t="shared" si="624"/>
        <v>0</v>
      </c>
      <c r="P5736" s="11">
        <f t="shared" si="625"/>
        <v>0</v>
      </c>
      <c r="Q5736" s="11">
        <f t="shared" si="626"/>
        <v>1</v>
      </c>
      <c r="R5736" s="11">
        <f t="shared" si="627"/>
        <v>0</v>
      </c>
      <c r="S5736" s="11">
        <f t="shared" si="628"/>
        <v>0</v>
      </c>
      <c r="T5736" s="9">
        <f t="shared" si="629"/>
        <v>315.25481891999999</v>
      </c>
    </row>
    <row r="5737" spans="1:20" ht="15" customHeight="1" x14ac:dyDescent="0.75">
      <c r="A5737" s="10">
        <v>0</v>
      </c>
      <c r="B5737" s="11">
        <v>42900</v>
      </c>
      <c r="C5737" s="11">
        <v>101731</v>
      </c>
      <c r="D5737" s="11">
        <v>155688</v>
      </c>
      <c r="E5737" s="11">
        <v>14</v>
      </c>
      <c r="F5737" s="11"/>
      <c r="G5737" s="11">
        <v>1</v>
      </c>
      <c r="H5737" s="11">
        <v>235.35205698999999</v>
      </c>
      <c r="I5737" s="11">
        <v>3</v>
      </c>
      <c r="J5737" s="11">
        <v>30</v>
      </c>
      <c r="K5737" s="11">
        <v>43.181424487999998</v>
      </c>
      <c r="L5737" s="11" t="s">
        <v>20</v>
      </c>
      <c r="M5737" s="11" t="s">
        <v>14</v>
      </c>
      <c r="N5737" s="11">
        <f t="shared" si="623"/>
        <v>0</v>
      </c>
      <c r="O5737" s="11">
        <f t="shared" si="624"/>
        <v>0</v>
      </c>
      <c r="P5737" s="11">
        <f t="shared" si="625"/>
        <v>1</v>
      </c>
      <c r="Q5737" s="11">
        <f t="shared" si="626"/>
        <v>0</v>
      </c>
      <c r="R5737" s="11">
        <f t="shared" si="627"/>
        <v>0</v>
      </c>
      <c r="S5737" s="11">
        <f t="shared" si="628"/>
        <v>0</v>
      </c>
      <c r="T5737" s="9">
        <f t="shared" si="629"/>
        <v>0</v>
      </c>
    </row>
    <row r="5738" spans="1:20" ht="15" customHeight="1" x14ac:dyDescent="0.75">
      <c r="A5738" s="10">
        <v>0</v>
      </c>
      <c r="B5738" s="11">
        <v>42900</v>
      </c>
      <c r="C5738" s="11">
        <v>122372</v>
      </c>
      <c r="D5738" s="11">
        <v>175968</v>
      </c>
      <c r="E5738" s="11">
        <v>13</v>
      </c>
      <c r="F5738" s="11">
        <v>0</v>
      </c>
      <c r="G5738" s="11">
        <v>0</v>
      </c>
      <c r="H5738" s="11">
        <v>160.72975574</v>
      </c>
      <c r="I5738" s="11">
        <v>0</v>
      </c>
      <c r="J5738" s="11">
        <v>4</v>
      </c>
      <c r="K5738" s="11">
        <v>39.469199605999997</v>
      </c>
      <c r="L5738" s="11" t="s">
        <v>20</v>
      </c>
      <c r="M5738" s="11" t="s">
        <v>19</v>
      </c>
      <c r="N5738" s="11">
        <f t="shared" si="623"/>
        <v>0</v>
      </c>
      <c r="O5738" s="11">
        <f t="shared" si="624"/>
        <v>0</v>
      </c>
      <c r="P5738" s="11">
        <f t="shared" si="625"/>
        <v>0</v>
      </c>
      <c r="Q5738" s="11">
        <f t="shared" si="626"/>
        <v>0</v>
      </c>
      <c r="R5738" s="11">
        <f t="shared" si="627"/>
        <v>0</v>
      </c>
      <c r="S5738" s="11">
        <f t="shared" si="628"/>
        <v>0</v>
      </c>
      <c r="T5738" s="9">
        <f t="shared" si="629"/>
        <v>0</v>
      </c>
    </row>
    <row r="5739" spans="1:20" ht="15" customHeight="1" x14ac:dyDescent="0.75">
      <c r="A5739" s="10">
        <v>0</v>
      </c>
      <c r="B5739" s="11">
        <v>43000</v>
      </c>
      <c r="C5739" s="11">
        <v>18388</v>
      </c>
      <c r="D5739" s="11">
        <v>64896</v>
      </c>
      <c r="E5739" s="11">
        <v>20</v>
      </c>
      <c r="F5739" s="11">
        <v>0</v>
      </c>
      <c r="G5739" s="11">
        <v>0</v>
      </c>
      <c r="H5739" s="11">
        <v>207.06646325</v>
      </c>
      <c r="I5739" s="11">
        <v>0</v>
      </c>
      <c r="J5739" s="11">
        <v>31</v>
      </c>
      <c r="K5739" s="11">
        <v>40.77787713</v>
      </c>
      <c r="L5739" s="11" t="s">
        <v>20</v>
      </c>
      <c r="M5739" s="11" t="s">
        <v>14</v>
      </c>
      <c r="N5739" s="11">
        <f t="shared" si="623"/>
        <v>0</v>
      </c>
      <c r="O5739" s="11">
        <f t="shared" si="624"/>
        <v>0</v>
      </c>
      <c r="P5739" s="11">
        <f t="shared" si="625"/>
        <v>1</v>
      </c>
      <c r="Q5739" s="11">
        <f t="shared" si="626"/>
        <v>0</v>
      </c>
      <c r="R5739" s="11">
        <f t="shared" si="627"/>
        <v>0</v>
      </c>
      <c r="S5739" s="11">
        <f t="shared" si="628"/>
        <v>0</v>
      </c>
      <c r="T5739" s="9">
        <f t="shared" si="629"/>
        <v>0</v>
      </c>
    </row>
    <row r="5740" spans="1:20" ht="15" customHeight="1" x14ac:dyDescent="0.75">
      <c r="A5740" s="10">
        <v>0</v>
      </c>
      <c r="B5740" s="11">
        <v>43100</v>
      </c>
      <c r="C5740" s="11">
        <v>13356</v>
      </c>
      <c r="D5740" s="11">
        <v>64852</v>
      </c>
      <c r="E5740" s="11"/>
      <c r="F5740" s="11">
        <v>0</v>
      </c>
      <c r="G5740" s="11">
        <v>0</v>
      </c>
      <c r="H5740" s="11">
        <v>320.31054832000001</v>
      </c>
      <c r="I5740" s="11">
        <v>0</v>
      </c>
      <c r="J5740" s="11">
        <v>19</v>
      </c>
      <c r="K5740" s="11">
        <v>15.60459962</v>
      </c>
      <c r="L5740" s="11" t="s">
        <v>13</v>
      </c>
      <c r="M5740" s="11" t="s">
        <v>15</v>
      </c>
      <c r="N5740" s="11">
        <f t="shared" si="623"/>
        <v>1</v>
      </c>
      <c r="O5740" s="11">
        <f t="shared" si="624"/>
        <v>0</v>
      </c>
      <c r="P5740" s="11">
        <f t="shared" si="625"/>
        <v>0</v>
      </c>
      <c r="Q5740" s="11">
        <f t="shared" si="626"/>
        <v>1</v>
      </c>
      <c r="R5740" s="11">
        <f t="shared" si="627"/>
        <v>0</v>
      </c>
      <c r="S5740" s="11">
        <f t="shared" si="628"/>
        <v>0</v>
      </c>
      <c r="T5740" s="9">
        <f t="shared" si="629"/>
        <v>320.31054832000001</v>
      </c>
    </row>
    <row r="5741" spans="1:20" ht="15" customHeight="1" x14ac:dyDescent="0.75">
      <c r="A5741" s="10">
        <v>0</v>
      </c>
      <c r="B5741" s="11">
        <v>43100</v>
      </c>
      <c r="C5741" s="11">
        <v>8482</v>
      </c>
      <c r="D5741" s="11">
        <v>64282</v>
      </c>
      <c r="E5741" s="11"/>
      <c r="F5741" s="11">
        <v>0</v>
      </c>
      <c r="G5741" s="11">
        <v>0</v>
      </c>
      <c r="H5741" s="11">
        <v>312.11768946000001</v>
      </c>
      <c r="I5741" s="11">
        <v>0</v>
      </c>
      <c r="J5741" s="11">
        <v>19</v>
      </c>
      <c r="K5741" s="11">
        <v>16.353642578999999</v>
      </c>
      <c r="L5741" s="11" t="s">
        <v>13</v>
      </c>
      <c r="M5741" s="11" t="s">
        <v>15</v>
      </c>
      <c r="N5741" s="11">
        <f t="shared" si="623"/>
        <v>1</v>
      </c>
      <c r="O5741" s="11">
        <f t="shared" si="624"/>
        <v>0</v>
      </c>
      <c r="P5741" s="11">
        <f t="shared" si="625"/>
        <v>0</v>
      </c>
      <c r="Q5741" s="11">
        <f t="shared" si="626"/>
        <v>1</v>
      </c>
      <c r="R5741" s="11">
        <f t="shared" si="627"/>
        <v>0</v>
      </c>
      <c r="S5741" s="11">
        <f t="shared" si="628"/>
        <v>0</v>
      </c>
      <c r="T5741" s="9">
        <f t="shared" si="629"/>
        <v>312.11768946000001</v>
      </c>
    </row>
    <row r="5742" spans="1:20" ht="15" customHeight="1" x14ac:dyDescent="0.75">
      <c r="A5742" s="10">
        <v>0</v>
      </c>
      <c r="B5742" s="11">
        <v>43200</v>
      </c>
      <c r="C5742" s="11">
        <v>120310</v>
      </c>
      <c r="D5742" s="11">
        <v>178938</v>
      </c>
      <c r="E5742" s="11">
        <v>10</v>
      </c>
      <c r="F5742" s="11">
        <v>0</v>
      </c>
      <c r="G5742" s="11">
        <v>0</v>
      </c>
      <c r="H5742" s="11">
        <v>196.28157916999999</v>
      </c>
      <c r="I5742" s="11">
        <v>0</v>
      </c>
      <c r="J5742" s="11">
        <v>5</v>
      </c>
      <c r="K5742" s="11">
        <v>40.165488129000003</v>
      </c>
      <c r="L5742" s="11" t="s">
        <v>20</v>
      </c>
      <c r="M5742" s="11" t="s">
        <v>19</v>
      </c>
      <c r="N5742" s="11">
        <f t="shared" si="623"/>
        <v>0</v>
      </c>
      <c r="O5742" s="11">
        <f t="shared" si="624"/>
        <v>0</v>
      </c>
      <c r="P5742" s="11">
        <f t="shared" si="625"/>
        <v>0</v>
      </c>
      <c r="Q5742" s="11">
        <f t="shared" si="626"/>
        <v>0</v>
      </c>
      <c r="R5742" s="11">
        <f t="shared" si="627"/>
        <v>0</v>
      </c>
      <c r="S5742" s="11">
        <f t="shared" si="628"/>
        <v>0</v>
      </c>
      <c r="T5742" s="9">
        <f t="shared" si="629"/>
        <v>0</v>
      </c>
    </row>
    <row r="5743" spans="1:20" ht="15" customHeight="1" x14ac:dyDescent="0.75">
      <c r="A5743" s="10">
        <v>1</v>
      </c>
      <c r="B5743" s="11">
        <v>43200</v>
      </c>
      <c r="C5743" s="11">
        <v>217036</v>
      </c>
      <c r="D5743" s="11">
        <v>291222</v>
      </c>
      <c r="E5743" s="11">
        <v>30</v>
      </c>
      <c r="F5743" s="11">
        <v>0</v>
      </c>
      <c r="G5743" s="11">
        <v>0</v>
      </c>
      <c r="H5743" s="11">
        <v>228.14645827999999</v>
      </c>
      <c r="I5743" s="11">
        <v>1</v>
      </c>
      <c r="J5743" s="11">
        <v>25</v>
      </c>
      <c r="K5743" s="11">
        <v>43.789499294999999</v>
      </c>
      <c r="L5743" s="11" t="s">
        <v>20</v>
      </c>
      <c r="M5743" s="11" t="s">
        <v>18</v>
      </c>
      <c r="N5743" s="11">
        <f t="shared" si="623"/>
        <v>0</v>
      </c>
      <c r="O5743" s="11">
        <f t="shared" si="624"/>
        <v>0</v>
      </c>
      <c r="P5743" s="11">
        <f t="shared" si="625"/>
        <v>0</v>
      </c>
      <c r="Q5743" s="11">
        <f t="shared" si="626"/>
        <v>0</v>
      </c>
      <c r="R5743" s="11">
        <f t="shared" si="627"/>
        <v>0</v>
      </c>
      <c r="S5743" s="11">
        <f t="shared" si="628"/>
        <v>1</v>
      </c>
      <c r="T5743" s="9">
        <f t="shared" si="629"/>
        <v>0</v>
      </c>
    </row>
    <row r="5744" spans="1:20" ht="15" customHeight="1" x14ac:dyDescent="0.75">
      <c r="A5744" s="10">
        <v>0</v>
      </c>
      <c r="B5744" s="11">
        <v>43200</v>
      </c>
      <c r="C5744" s="11">
        <v>367917</v>
      </c>
      <c r="D5744" s="11">
        <v>466755</v>
      </c>
      <c r="E5744" s="11">
        <v>3</v>
      </c>
      <c r="F5744" s="11">
        <v>0</v>
      </c>
      <c r="G5744" s="11">
        <v>0</v>
      </c>
      <c r="H5744" s="11">
        <v>312.30633922999999</v>
      </c>
      <c r="I5744" s="11">
        <v>4</v>
      </c>
      <c r="J5744" s="11">
        <v>15</v>
      </c>
      <c r="K5744" s="11">
        <v>42.623574040000001</v>
      </c>
      <c r="L5744" s="11" t="s">
        <v>13</v>
      </c>
      <c r="M5744" s="11" t="s">
        <v>18</v>
      </c>
      <c r="N5744" s="11">
        <f t="shared" si="623"/>
        <v>1</v>
      </c>
      <c r="O5744" s="11">
        <f t="shared" si="624"/>
        <v>0</v>
      </c>
      <c r="P5744" s="11">
        <f t="shared" si="625"/>
        <v>0</v>
      </c>
      <c r="Q5744" s="11">
        <f t="shared" si="626"/>
        <v>0</v>
      </c>
      <c r="R5744" s="11">
        <f t="shared" si="627"/>
        <v>0</v>
      </c>
      <c r="S5744" s="11">
        <f t="shared" si="628"/>
        <v>1</v>
      </c>
      <c r="T5744" s="9">
        <f t="shared" si="629"/>
        <v>312.30633922999999</v>
      </c>
    </row>
    <row r="5745" spans="1:20" ht="15" customHeight="1" x14ac:dyDescent="0.75">
      <c r="A5745" s="10">
        <v>0</v>
      </c>
      <c r="B5745" s="11">
        <v>43200</v>
      </c>
      <c r="C5745" s="11">
        <v>15635</v>
      </c>
      <c r="D5745" s="11">
        <v>60925</v>
      </c>
      <c r="E5745" s="11">
        <v>19</v>
      </c>
      <c r="F5745" s="11">
        <v>0</v>
      </c>
      <c r="G5745" s="11">
        <v>0</v>
      </c>
      <c r="H5745" s="11">
        <v>212.11528007999999</v>
      </c>
      <c r="I5745" s="11">
        <v>0</v>
      </c>
      <c r="J5745" s="11">
        <v>30</v>
      </c>
      <c r="K5745" s="11">
        <v>40.460675815999998</v>
      </c>
      <c r="L5745" s="11" t="s">
        <v>20</v>
      </c>
      <c r="M5745" s="11" t="s">
        <v>14</v>
      </c>
      <c r="N5745" s="11">
        <f t="shared" si="623"/>
        <v>0</v>
      </c>
      <c r="O5745" s="11">
        <f t="shared" si="624"/>
        <v>0</v>
      </c>
      <c r="P5745" s="11">
        <f t="shared" si="625"/>
        <v>1</v>
      </c>
      <c r="Q5745" s="11">
        <f t="shared" si="626"/>
        <v>0</v>
      </c>
      <c r="R5745" s="11">
        <f t="shared" si="627"/>
        <v>0</v>
      </c>
      <c r="S5745" s="11">
        <f t="shared" si="628"/>
        <v>0</v>
      </c>
      <c r="T5745" s="9">
        <f t="shared" si="629"/>
        <v>0</v>
      </c>
    </row>
    <row r="5746" spans="1:20" ht="15" customHeight="1" x14ac:dyDescent="0.75">
      <c r="A5746" s="10">
        <v>0</v>
      </c>
      <c r="B5746" s="11">
        <v>43300</v>
      </c>
      <c r="C5746" s="11">
        <v>18824</v>
      </c>
      <c r="D5746" s="11">
        <v>63487</v>
      </c>
      <c r="E5746" s="11">
        <v>22</v>
      </c>
      <c r="F5746" s="11">
        <v>0</v>
      </c>
      <c r="G5746" s="11">
        <v>0</v>
      </c>
      <c r="H5746" s="11">
        <v>212.25488935999999</v>
      </c>
      <c r="I5746" s="11">
        <v>0</v>
      </c>
      <c r="J5746" s="11">
        <v>30</v>
      </c>
      <c r="K5746" s="11">
        <v>41.246735956000002</v>
      </c>
      <c r="L5746" s="11" t="s">
        <v>20</v>
      </c>
      <c r="M5746" s="11" t="s">
        <v>14</v>
      </c>
      <c r="N5746" s="11">
        <f t="shared" si="623"/>
        <v>0</v>
      </c>
      <c r="O5746" s="11">
        <f t="shared" si="624"/>
        <v>0</v>
      </c>
      <c r="P5746" s="11">
        <f t="shared" si="625"/>
        <v>1</v>
      </c>
      <c r="Q5746" s="11">
        <f t="shared" si="626"/>
        <v>0</v>
      </c>
      <c r="R5746" s="11">
        <f t="shared" si="627"/>
        <v>0</v>
      </c>
      <c r="S5746" s="11">
        <f t="shared" si="628"/>
        <v>0</v>
      </c>
      <c r="T5746" s="9">
        <f t="shared" si="629"/>
        <v>0</v>
      </c>
    </row>
    <row r="5747" spans="1:20" ht="15" customHeight="1" x14ac:dyDescent="0.75">
      <c r="A5747" s="10">
        <v>0</v>
      </c>
      <c r="B5747" s="11">
        <v>43300</v>
      </c>
      <c r="C5747" s="11"/>
      <c r="D5747" s="11">
        <v>53434</v>
      </c>
      <c r="E5747" s="11"/>
      <c r="F5747" s="11">
        <v>5</v>
      </c>
      <c r="G5747" s="11"/>
      <c r="H5747" s="11">
        <v>113.73769083000001</v>
      </c>
      <c r="I5747" s="11"/>
      <c r="J5747" s="11">
        <v>20</v>
      </c>
      <c r="K5747" s="11">
        <v>29.616532893999999</v>
      </c>
      <c r="L5747" s="11" t="s">
        <v>20</v>
      </c>
      <c r="M5747" s="11" t="s">
        <v>14</v>
      </c>
      <c r="N5747" s="11">
        <f t="shared" si="623"/>
        <v>0</v>
      </c>
      <c r="O5747" s="11">
        <f t="shared" si="624"/>
        <v>0</v>
      </c>
      <c r="P5747" s="11">
        <f t="shared" si="625"/>
        <v>1</v>
      </c>
      <c r="Q5747" s="11">
        <f t="shared" si="626"/>
        <v>0</v>
      </c>
      <c r="R5747" s="11">
        <f t="shared" si="627"/>
        <v>0</v>
      </c>
      <c r="S5747" s="11">
        <f t="shared" si="628"/>
        <v>0</v>
      </c>
      <c r="T5747" s="9">
        <f t="shared" si="629"/>
        <v>0</v>
      </c>
    </row>
    <row r="5748" spans="1:20" ht="15" customHeight="1" x14ac:dyDescent="0.75">
      <c r="A5748" s="10">
        <v>1</v>
      </c>
      <c r="B5748" s="11">
        <v>43300</v>
      </c>
      <c r="C5748" s="11"/>
      <c r="D5748" s="11">
        <v>45924</v>
      </c>
      <c r="E5748" s="11"/>
      <c r="F5748" s="11">
        <v>1</v>
      </c>
      <c r="G5748" s="11">
        <v>1</v>
      </c>
      <c r="H5748" s="11">
        <v>207.3007302</v>
      </c>
      <c r="I5748" s="11">
        <v>0</v>
      </c>
      <c r="J5748" s="11">
        <v>17</v>
      </c>
      <c r="K5748" s="11">
        <v>33.678945978000002</v>
      </c>
      <c r="L5748" s="11" t="s">
        <v>20</v>
      </c>
      <c r="M5748" s="11" t="s">
        <v>14</v>
      </c>
      <c r="N5748" s="11">
        <f t="shared" si="623"/>
        <v>0</v>
      </c>
      <c r="O5748" s="11">
        <f t="shared" si="624"/>
        <v>0</v>
      </c>
      <c r="P5748" s="11">
        <f t="shared" si="625"/>
        <v>1</v>
      </c>
      <c r="Q5748" s="11">
        <f t="shared" si="626"/>
        <v>0</v>
      </c>
      <c r="R5748" s="11">
        <f t="shared" si="627"/>
        <v>0</v>
      </c>
      <c r="S5748" s="11">
        <f t="shared" si="628"/>
        <v>0</v>
      </c>
      <c r="T5748" s="9">
        <f t="shared" si="629"/>
        <v>0</v>
      </c>
    </row>
    <row r="5749" spans="1:20" ht="15" customHeight="1" x14ac:dyDescent="0.75">
      <c r="A5749" s="10">
        <v>1</v>
      </c>
      <c r="B5749" s="11">
        <v>43300</v>
      </c>
      <c r="C5749" s="11">
        <v>217840</v>
      </c>
      <c r="D5749" s="11">
        <v>299171</v>
      </c>
      <c r="E5749" s="11">
        <v>31</v>
      </c>
      <c r="F5749" s="11">
        <v>0</v>
      </c>
      <c r="G5749" s="11">
        <v>0</v>
      </c>
      <c r="H5749" s="11">
        <v>232.27006775999999</v>
      </c>
      <c r="I5749" s="11">
        <v>1</v>
      </c>
      <c r="J5749" s="11">
        <v>24</v>
      </c>
      <c r="K5749" s="11">
        <v>43.114690899999999</v>
      </c>
      <c r="L5749" s="11" t="s">
        <v>20</v>
      </c>
      <c r="M5749" s="11" t="s">
        <v>18</v>
      </c>
      <c r="N5749" s="11">
        <f t="shared" si="623"/>
        <v>0</v>
      </c>
      <c r="O5749" s="11">
        <f t="shared" si="624"/>
        <v>0</v>
      </c>
      <c r="P5749" s="11">
        <f t="shared" si="625"/>
        <v>0</v>
      </c>
      <c r="Q5749" s="11">
        <f t="shared" si="626"/>
        <v>0</v>
      </c>
      <c r="R5749" s="11">
        <f t="shared" si="627"/>
        <v>0</v>
      </c>
      <c r="S5749" s="11">
        <f t="shared" si="628"/>
        <v>1</v>
      </c>
      <c r="T5749" s="9">
        <f t="shared" si="629"/>
        <v>0</v>
      </c>
    </row>
    <row r="5750" spans="1:20" ht="15" customHeight="1" x14ac:dyDescent="0.75">
      <c r="A5750" s="10">
        <v>0</v>
      </c>
      <c r="B5750" s="11">
        <v>43300</v>
      </c>
      <c r="C5750" s="11"/>
      <c r="D5750" s="11">
        <v>48908</v>
      </c>
      <c r="E5750" s="11"/>
      <c r="F5750" s="11">
        <v>5</v>
      </c>
      <c r="G5750" s="11"/>
      <c r="H5750" s="11">
        <v>123.40285992</v>
      </c>
      <c r="I5750" s="11"/>
      <c r="J5750" s="11">
        <v>19</v>
      </c>
      <c r="K5750" s="11">
        <v>28.192353244</v>
      </c>
      <c r="L5750" s="11" t="s">
        <v>20</v>
      </c>
      <c r="M5750" s="11" t="s">
        <v>14</v>
      </c>
      <c r="N5750" s="11">
        <f t="shared" si="623"/>
        <v>0</v>
      </c>
      <c r="O5750" s="11">
        <f t="shared" si="624"/>
        <v>0</v>
      </c>
      <c r="P5750" s="11">
        <f t="shared" si="625"/>
        <v>1</v>
      </c>
      <c r="Q5750" s="11">
        <f t="shared" si="626"/>
        <v>0</v>
      </c>
      <c r="R5750" s="11">
        <f t="shared" si="627"/>
        <v>0</v>
      </c>
      <c r="S5750" s="11">
        <f t="shared" si="628"/>
        <v>0</v>
      </c>
      <c r="T5750" s="9">
        <f t="shared" si="629"/>
        <v>0</v>
      </c>
    </row>
    <row r="5751" spans="1:20" ht="15" customHeight="1" x14ac:dyDescent="0.75">
      <c r="A5751" s="10">
        <v>0</v>
      </c>
      <c r="B5751" s="11">
        <v>43300</v>
      </c>
      <c r="C5751" s="11">
        <v>119351</v>
      </c>
      <c r="D5751" s="11">
        <v>179347</v>
      </c>
      <c r="E5751" s="11">
        <v>13</v>
      </c>
      <c r="F5751" s="11">
        <v>0</v>
      </c>
      <c r="G5751" s="11">
        <v>0</v>
      </c>
      <c r="H5751" s="11">
        <v>178.95153943</v>
      </c>
      <c r="I5751" s="11">
        <v>0</v>
      </c>
      <c r="J5751" s="11">
        <v>4</v>
      </c>
      <c r="K5751" s="11">
        <v>37.980464023000003</v>
      </c>
      <c r="L5751" s="11" t="s">
        <v>20</v>
      </c>
      <c r="M5751" s="11" t="s">
        <v>19</v>
      </c>
      <c r="N5751" s="11">
        <f t="shared" si="623"/>
        <v>0</v>
      </c>
      <c r="O5751" s="11">
        <f t="shared" si="624"/>
        <v>0</v>
      </c>
      <c r="P5751" s="11">
        <f t="shared" si="625"/>
        <v>0</v>
      </c>
      <c r="Q5751" s="11">
        <f t="shared" si="626"/>
        <v>0</v>
      </c>
      <c r="R5751" s="11">
        <f t="shared" si="627"/>
        <v>0</v>
      </c>
      <c r="S5751" s="11">
        <f t="shared" si="628"/>
        <v>0</v>
      </c>
      <c r="T5751" s="9">
        <f t="shared" si="629"/>
        <v>0</v>
      </c>
    </row>
    <row r="5752" spans="1:20" ht="15" customHeight="1" x14ac:dyDescent="0.75">
      <c r="A5752" s="10">
        <v>0</v>
      </c>
      <c r="B5752" s="11">
        <v>43500</v>
      </c>
      <c r="C5752" s="11"/>
      <c r="D5752" s="11">
        <v>51496</v>
      </c>
      <c r="E5752" s="11"/>
      <c r="F5752" s="11">
        <v>6</v>
      </c>
      <c r="G5752" s="11"/>
      <c r="H5752" s="11">
        <v>109.27055956</v>
      </c>
      <c r="I5752" s="11"/>
      <c r="J5752" s="11">
        <v>20</v>
      </c>
      <c r="K5752" s="11">
        <v>26.625879350999998</v>
      </c>
      <c r="L5752" s="11" t="s">
        <v>20</v>
      </c>
      <c r="M5752" s="11" t="s">
        <v>14</v>
      </c>
      <c r="N5752" s="11">
        <f t="shared" si="623"/>
        <v>0</v>
      </c>
      <c r="O5752" s="11">
        <f t="shared" si="624"/>
        <v>0</v>
      </c>
      <c r="P5752" s="11">
        <f t="shared" si="625"/>
        <v>1</v>
      </c>
      <c r="Q5752" s="11">
        <f t="shared" si="626"/>
        <v>0</v>
      </c>
      <c r="R5752" s="11">
        <f t="shared" si="627"/>
        <v>0</v>
      </c>
      <c r="S5752" s="11">
        <f t="shared" si="628"/>
        <v>0</v>
      </c>
      <c r="T5752" s="9">
        <f t="shared" si="629"/>
        <v>0</v>
      </c>
    </row>
    <row r="5753" spans="1:20" ht="15" customHeight="1" x14ac:dyDescent="0.75">
      <c r="A5753" s="10">
        <v>0</v>
      </c>
      <c r="B5753" s="11">
        <v>43500</v>
      </c>
      <c r="C5753" s="11"/>
      <c r="D5753" s="11">
        <v>46571</v>
      </c>
      <c r="E5753" s="11"/>
      <c r="F5753" s="11">
        <v>5</v>
      </c>
      <c r="G5753" s="11"/>
      <c r="H5753" s="11">
        <v>108.58663256</v>
      </c>
      <c r="I5753" s="11"/>
      <c r="J5753" s="11">
        <v>19</v>
      </c>
      <c r="K5753" s="11">
        <v>29.371299872000002</v>
      </c>
      <c r="L5753" s="11" t="s">
        <v>20</v>
      </c>
      <c r="M5753" s="11" t="s">
        <v>14</v>
      </c>
      <c r="N5753" s="11">
        <f t="shared" si="623"/>
        <v>0</v>
      </c>
      <c r="O5753" s="11">
        <f t="shared" si="624"/>
        <v>0</v>
      </c>
      <c r="P5753" s="11">
        <f t="shared" si="625"/>
        <v>1</v>
      </c>
      <c r="Q5753" s="11">
        <f t="shared" si="626"/>
        <v>0</v>
      </c>
      <c r="R5753" s="11">
        <f t="shared" si="627"/>
        <v>0</v>
      </c>
      <c r="S5753" s="11">
        <f t="shared" si="628"/>
        <v>0</v>
      </c>
      <c r="T5753" s="9">
        <f t="shared" si="629"/>
        <v>0</v>
      </c>
    </row>
    <row r="5754" spans="1:20" ht="15" customHeight="1" x14ac:dyDescent="0.75">
      <c r="A5754" s="10">
        <v>1</v>
      </c>
      <c r="B5754" s="11">
        <v>43500</v>
      </c>
      <c r="C5754" s="11"/>
      <c r="D5754" s="11">
        <v>855909</v>
      </c>
      <c r="E5754" s="11">
        <v>16</v>
      </c>
      <c r="F5754" s="11">
        <v>0</v>
      </c>
      <c r="G5754" s="11">
        <v>0</v>
      </c>
      <c r="H5754" s="11">
        <v>196.40363636000001</v>
      </c>
      <c r="I5754" s="11">
        <v>0</v>
      </c>
      <c r="J5754" s="11">
        <v>23</v>
      </c>
      <c r="K5754" s="11">
        <v>42.985408376999999</v>
      </c>
      <c r="L5754" s="11" t="s">
        <v>13</v>
      </c>
      <c r="M5754" s="11" t="s">
        <v>14</v>
      </c>
      <c r="N5754" s="11">
        <f t="shared" si="623"/>
        <v>1</v>
      </c>
      <c r="O5754" s="11">
        <f t="shared" si="624"/>
        <v>0</v>
      </c>
      <c r="P5754" s="11">
        <f t="shared" si="625"/>
        <v>1</v>
      </c>
      <c r="Q5754" s="11">
        <f t="shared" si="626"/>
        <v>0</v>
      </c>
      <c r="R5754" s="11">
        <f t="shared" si="627"/>
        <v>0</v>
      </c>
      <c r="S5754" s="11">
        <f t="shared" si="628"/>
        <v>0</v>
      </c>
      <c r="T5754" s="9">
        <f t="shared" si="629"/>
        <v>196.40363636000001</v>
      </c>
    </row>
    <row r="5755" spans="1:20" ht="15" customHeight="1" x14ac:dyDescent="0.75">
      <c r="A5755" s="10">
        <v>0</v>
      </c>
      <c r="B5755" s="11">
        <v>43700</v>
      </c>
      <c r="C5755" s="11">
        <v>5137</v>
      </c>
      <c r="D5755" s="11">
        <v>67256</v>
      </c>
      <c r="E5755" s="11"/>
      <c r="F5755" s="11">
        <v>0</v>
      </c>
      <c r="G5755" s="11">
        <v>0</v>
      </c>
      <c r="H5755" s="11">
        <v>306.99537108999999</v>
      </c>
      <c r="I5755" s="11">
        <v>0</v>
      </c>
      <c r="J5755" s="11">
        <v>18</v>
      </c>
      <c r="K5755" s="11">
        <v>16.678676413000002</v>
      </c>
      <c r="L5755" s="11" t="s">
        <v>13</v>
      </c>
      <c r="M5755" s="11" t="s">
        <v>15</v>
      </c>
      <c r="N5755" s="11">
        <f t="shared" si="623"/>
        <v>1</v>
      </c>
      <c r="O5755" s="11">
        <f t="shared" si="624"/>
        <v>0</v>
      </c>
      <c r="P5755" s="11">
        <f t="shared" si="625"/>
        <v>0</v>
      </c>
      <c r="Q5755" s="11">
        <f t="shared" si="626"/>
        <v>1</v>
      </c>
      <c r="R5755" s="11">
        <f t="shared" si="627"/>
        <v>0</v>
      </c>
      <c r="S5755" s="11">
        <f t="shared" si="628"/>
        <v>0</v>
      </c>
      <c r="T5755" s="9">
        <f t="shared" si="629"/>
        <v>306.99537108999999</v>
      </c>
    </row>
    <row r="5756" spans="1:20" ht="15" customHeight="1" x14ac:dyDescent="0.75">
      <c r="A5756" s="10">
        <v>0</v>
      </c>
      <c r="B5756" s="11">
        <v>43700</v>
      </c>
      <c r="C5756" s="11"/>
      <c r="D5756" s="11">
        <v>48535</v>
      </c>
      <c r="E5756" s="11"/>
      <c r="F5756" s="11">
        <v>6</v>
      </c>
      <c r="G5756" s="11"/>
      <c r="H5756" s="11">
        <v>95.719805445999995</v>
      </c>
      <c r="I5756" s="11"/>
      <c r="J5756" s="11">
        <v>19</v>
      </c>
      <c r="K5756" s="11">
        <v>26.981182975999999</v>
      </c>
      <c r="L5756" s="11" t="s">
        <v>20</v>
      </c>
      <c r="M5756" s="11" t="s">
        <v>14</v>
      </c>
      <c r="N5756" s="11">
        <f t="shared" si="623"/>
        <v>0</v>
      </c>
      <c r="O5756" s="11">
        <f t="shared" si="624"/>
        <v>0</v>
      </c>
      <c r="P5756" s="11">
        <f t="shared" si="625"/>
        <v>1</v>
      </c>
      <c r="Q5756" s="11">
        <f t="shared" si="626"/>
        <v>0</v>
      </c>
      <c r="R5756" s="11">
        <f t="shared" si="627"/>
        <v>0</v>
      </c>
      <c r="S5756" s="11">
        <f t="shared" si="628"/>
        <v>0</v>
      </c>
      <c r="T5756" s="9">
        <f t="shared" si="629"/>
        <v>0</v>
      </c>
    </row>
    <row r="5757" spans="1:20" ht="15" customHeight="1" x14ac:dyDescent="0.75">
      <c r="A5757" s="10">
        <v>0</v>
      </c>
      <c r="B5757" s="11">
        <v>43800</v>
      </c>
      <c r="C5757" s="11">
        <v>5884</v>
      </c>
      <c r="D5757" s="11">
        <v>64890</v>
      </c>
      <c r="E5757" s="11"/>
      <c r="F5757" s="11">
        <v>0</v>
      </c>
      <c r="G5757" s="11">
        <v>0</v>
      </c>
      <c r="H5757" s="11">
        <v>309.82754764999999</v>
      </c>
      <c r="I5757" s="11">
        <v>0</v>
      </c>
      <c r="J5757" s="11">
        <v>19</v>
      </c>
      <c r="K5757" s="11">
        <v>16.160450862000001</v>
      </c>
      <c r="L5757" s="11" t="s">
        <v>13</v>
      </c>
      <c r="M5757" s="11" t="s">
        <v>15</v>
      </c>
      <c r="N5757" s="11">
        <f t="shared" si="623"/>
        <v>1</v>
      </c>
      <c r="O5757" s="11">
        <f t="shared" si="624"/>
        <v>0</v>
      </c>
      <c r="P5757" s="11">
        <f t="shared" si="625"/>
        <v>0</v>
      </c>
      <c r="Q5757" s="11">
        <f t="shared" si="626"/>
        <v>1</v>
      </c>
      <c r="R5757" s="11">
        <f t="shared" si="627"/>
        <v>0</v>
      </c>
      <c r="S5757" s="11">
        <f t="shared" si="628"/>
        <v>0</v>
      </c>
      <c r="T5757" s="9">
        <f t="shared" si="629"/>
        <v>309.82754764999999</v>
      </c>
    </row>
    <row r="5758" spans="1:20" ht="15" customHeight="1" x14ac:dyDescent="0.75">
      <c r="A5758" s="10">
        <v>0</v>
      </c>
      <c r="B5758" s="11">
        <v>43800</v>
      </c>
      <c r="C5758" s="11"/>
      <c r="D5758" s="11">
        <v>54046</v>
      </c>
      <c r="E5758" s="11"/>
      <c r="F5758" s="11">
        <v>5</v>
      </c>
      <c r="G5758" s="11"/>
      <c r="H5758" s="11">
        <v>113.10435634</v>
      </c>
      <c r="I5758" s="11"/>
      <c r="J5758" s="11">
        <v>19</v>
      </c>
      <c r="K5758" s="11">
        <v>29.997904971000001</v>
      </c>
      <c r="L5758" s="11" t="s">
        <v>20</v>
      </c>
      <c r="M5758" s="11" t="s">
        <v>14</v>
      </c>
      <c r="N5758" s="11">
        <f t="shared" si="623"/>
        <v>0</v>
      </c>
      <c r="O5758" s="11">
        <f t="shared" si="624"/>
        <v>0</v>
      </c>
      <c r="P5758" s="11">
        <f t="shared" si="625"/>
        <v>1</v>
      </c>
      <c r="Q5758" s="11">
        <f t="shared" si="626"/>
        <v>0</v>
      </c>
      <c r="R5758" s="11">
        <f t="shared" si="627"/>
        <v>0</v>
      </c>
      <c r="S5758" s="11">
        <f t="shared" si="628"/>
        <v>0</v>
      </c>
      <c r="T5758" s="9">
        <f t="shared" si="629"/>
        <v>0</v>
      </c>
    </row>
    <row r="5759" spans="1:20" ht="15" customHeight="1" x14ac:dyDescent="0.75">
      <c r="A5759" s="10">
        <v>0</v>
      </c>
      <c r="B5759" s="11">
        <v>43900</v>
      </c>
      <c r="C5759" s="11">
        <v>5149</v>
      </c>
      <c r="D5759" s="11">
        <v>67021</v>
      </c>
      <c r="E5759" s="11"/>
      <c r="F5759" s="11">
        <v>0</v>
      </c>
      <c r="G5759" s="11">
        <v>0</v>
      </c>
      <c r="H5759" s="11">
        <v>317.40930494000003</v>
      </c>
      <c r="I5759" s="11">
        <v>0</v>
      </c>
      <c r="J5759" s="11">
        <v>18</v>
      </c>
      <c r="K5759" s="11">
        <v>16.145688872000001</v>
      </c>
      <c r="L5759" s="11" t="s">
        <v>13</v>
      </c>
      <c r="M5759" s="11" t="s">
        <v>15</v>
      </c>
      <c r="N5759" s="11">
        <f t="shared" si="623"/>
        <v>1</v>
      </c>
      <c r="O5759" s="11">
        <f t="shared" si="624"/>
        <v>0</v>
      </c>
      <c r="P5759" s="11">
        <f t="shared" si="625"/>
        <v>0</v>
      </c>
      <c r="Q5759" s="11">
        <f t="shared" si="626"/>
        <v>1</v>
      </c>
      <c r="R5759" s="11">
        <f t="shared" si="627"/>
        <v>0</v>
      </c>
      <c r="S5759" s="11">
        <f t="shared" si="628"/>
        <v>0</v>
      </c>
      <c r="T5759" s="9">
        <f t="shared" si="629"/>
        <v>317.40930494000003</v>
      </c>
    </row>
    <row r="5760" spans="1:20" ht="15" customHeight="1" x14ac:dyDescent="0.75">
      <c r="A5760" s="10">
        <v>0</v>
      </c>
      <c r="B5760" s="11">
        <v>43900</v>
      </c>
      <c r="C5760" s="11">
        <v>120527</v>
      </c>
      <c r="D5760" s="11">
        <v>174003</v>
      </c>
      <c r="E5760" s="11">
        <v>13</v>
      </c>
      <c r="F5760" s="11">
        <v>0</v>
      </c>
      <c r="G5760" s="11">
        <v>0</v>
      </c>
      <c r="H5760" s="11">
        <v>167.20836635000001</v>
      </c>
      <c r="I5760" s="11">
        <v>0</v>
      </c>
      <c r="J5760" s="11">
        <v>4</v>
      </c>
      <c r="K5760" s="11">
        <v>39.289348981000003</v>
      </c>
      <c r="L5760" s="11" t="s">
        <v>20</v>
      </c>
      <c r="M5760" s="11" t="s">
        <v>19</v>
      </c>
      <c r="N5760" s="11">
        <f t="shared" si="623"/>
        <v>0</v>
      </c>
      <c r="O5760" s="11">
        <f t="shared" si="624"/>
        <v>0</v>
      </c>
      <c r="P5760" s="11">
        <f t="shared" si="625"/>
        <v>0</v>
      </c>
      <c r="Q5760" s="11">
        <f t="shared" si="626"/>
        <v>0</v>
      </c>
      <c r="R5760" s="11">
        <f t="shared" si="627"/>
        <v>0</v>
      </c>
      <c r="S5760" s="11">
        <f t="shared" si="628"/>
        <v>0</v>
      </c>
      <c r="T5760" s="9">
        <f t="shared" si="629"/>
        <v>0</v>
      </c>
    </row>
    <row r="5761" spans="1:20" ht="15" customHeight="1" x14ac:dyDescent="0.75">
      <c r="A5761" s="10">
        <v>0</v>
      </c>
      <c r="B5761" s="11">
        <v>44000</v>
      </c>
      <c r="C5761" s="11"/>
      <c r="D5761" s="11">
        <v>50760</v>
      </c>
      <c r="E5761" s="11"/>
      <c r="F5761" s="11">
        <v>5</v>
      </c>
      <c r="G5761" s="11"/>
      <c r="H5761" s="11">
        <v>116.43703533999999</v>
      </c>
      <c r="I5761" s="11"/>
      <c r="J5761" s="11">
        <v>19</v>
      </c>
      <c r="K5761" s="11">
        <v>26.070434687999999</v>
      </c>
      <c r="L5761" s="11" t="s">
        <v>20</v>
      </c>
      <c r="M5761" s="11" t="s">
        <v>14</v>
      </c>
      <c r="N5761" s="11">
        <f t="shared" si="623"/>
        <v>0</v>
      </c>
      <c r="O5761" s="11">
        <f t="shared" si="624"/>
        <v>0</v>
      </c>
      <c r="P5761" s="11">
        <f t="shared" si="625"/>
        <v>1</v>
      </c>
      <c r="Q5761" s="11">
        <f t="shared" si="626"/>
        <v>0</v>
      </c>
      <c r="R5761" s="11">
        <f t="shared" si="627"/>
        <v>0</v>
      </c>
      <c r="S5761" s="11">
        <f t="shared" si="628"/>
        <v>0</v>
      </c>
      <c r="T5761" s="9">
        <f t="shared" si="629"/>
        <v>0</v>
      </c>
    </row>
    <row r="5762" spans="1:20" ht="15" customHeight="1" x14ac:dyDescent="0.75">
      <c r="A5762" s="10">
        <v>1</v>
      </c>
      <c r="B5762" s="11">
        <v>44000</v>
      </c>
      <c r="C5762" s="11">
        <v>68600</v>
      </c>
      <c r="D5762" s="11">
        <v>125000</v>
      </c>
      <c r="E5762" s="11">
        <v>5</v>
      </c>
      <c r="F5762" s="11">
        <v>0</v>
      </c>
      <c r="G5762" s="11">
        <v>2</v>
      </c>
      <c r="H5762" s="11">
        <v>92.3</v>
      </c>
      <c r="I5762" s="11">
        <v>0</v>
      </c>
      <c r="J5762" s="11">
        <v>23</v>
      </c>
      <c r="K5762" s="11"/>
      <c r="L5762" s="11" t="s">
        <v>20</v>
      </c>
      <c r="M5762" s="11" t="s">
        <v>19</v>
      </c>
      <c r="N5762" s="11">
        <f t="shared" si="623"/>
        <v>0</v>
      </c>
      <c r="O5762" s="11">
        <f t="shared" si="624"/>
        <v>0</v>
      </c>
      <c r="P5762" s="11">
        <f t="shared" si="625"/>
        <v>0</v>
      </c>
      <c r="Q5762" s="11">
        <f t="shared" si="626"/>
        <v>0</v>
      </c>
      <c r="R5762" s="11">
        <f t="shared" si="627"/>
        <v>0</v>
      </c>
      <c r="S5762" s="11">
        <f t="shared" si="628"/>
        <v>0</v>
      </c>
      <c r="T5762" s="9">
        <f t="shared" si="629"/>
        <v>0</v>
      </c>
    </row>
    <row r="5763" spans="1:20" ht="15" customHeight="1" x14ac:dyDescent="0.75">
      <c r="A5763" s="10">
        <v>1</v>
      </c>
      <c r="B5763" s="11">
        <v>44000</v>
      </c>
      <c r="C5763" s="11">
        <v>55604</v>
      </c>
      <c r="D5763" s="11">
        <v>101916</v>
      </c>
      <c r="E5763" s="11">
        <v>3</v>
      </c>
      <c r="F5763" s="11">
        <v>0</v>
      </c>
      <c r="G5763" s="11">
        <v>1</v>
      </c>
      <c r="H5763" s="11">
        <v>194.23495288999999</v>
      </c>
      <c r="I5763" s="11">
        <v>2</v>
      </c>
      <c r="J5763" s="11">
        <v>37</v>
      </c>
      <c r="K5763" s="11">
        <v>43.338556593</v>
      </c>
      <c r="L5763" s="11" t="s">
        <v>20</v>
      </c>
      <c r="M5763" s="11" t="s">
        <v>14</v>
      </c>
      <c r="N5763" s="11">
        <f t="shared" ref="N5763:N5826" si="630">IF(L5763="HomeImp",1,0)</f>
        <v>0</v>
      </c>
      <c r="O5763" s="11">
        <f t="shared" ref="O5763:O5826" si="631">IF(M5763="Mgr",1,0)</f>
        <v>0</v>
      </c>
      <c r="P5763" s="11">
        <f t="shared" ref="P5763:P5826" si="632">IF(M5763="Other",1,0)</f>
        <v>1</v>
      </c>
      <c r="Q5763" s="11">
        <f t="shared" ref="Q5763:Q5826" si="633">IF(M5763="Office",1,0)</f>
        <v>0</v>
      </c>
      <c r="R5763" s="11">
        <f t="shared" ref="R5763:R5826" si="634">IF(M5763="Sales",1,0)</f>
        <v>0</v>
      </c>
      <c r="S5763" s="11">
        <f t="shared" ref="S5763:S5826" si="635">IF(M5763="ProfExe",1,0)</f>
        <v>0</v>
      </c>
      <c r="T5763" s="9">
        <f t="shared" ref="T5763:T5826" si="636">H5763*N5763</f>
        <v>0</v>
      </c>
    </row>
    <row r="5764" spans="1:20" ht="15" customHeight="1" x14ac:dyDescent="0.75">
      <c r="A5764" s="10">
        <v>0</v>
      </c>
      <c r="B5764" s="11">
        <v>44100</v>
      </c>
      <c r="C5764" s="11"/>
      <c r="D5764" s="11">
        <v>51165</v>
      </c>
      <c r="E5764" s="11"/>
      <c r="F5764" s="11">
        <v>5</v>
      </c>
      <c r="G5764" s="11"/>
      <c r="H5764" s="11">
        <v>130.49698290000001</v>
      </c>
      <c r="I5764" s="11"/>
      <c r="J5764" s="11">
        <v>19</v>
      </c>
      <c r="K5764" s="11">
        <v>27.105115820000002</v>
      </c>
      <c r="L5764" s="11" t="s">
        <v>20</v>
      </c>
      <c r="M5764" s="11" t="s">
        <v>14</v>
      </c>
      <c r="N5764" s="11">
        <f t="shared" si="630"/>
        <v>0</v>
      </c>
      <c r="O5764" s="11">
        <f t="shared" si="631"/>
        <v>0</v>
      </c>
      <c r="P5764" s="11">
        <f t="shared" si="632"/>
        <v>1</v>
      </c>
      <c r="Q5764" s="11">
        <f t="shared" si="633"/>
        <v>0</v>
      </c>
      <c r="R5764" s="11">
        <f t="shared" si="634"/>
        <v>0</v>
      </c>
      <c r="S5764" s="11">
        <f t="shared" si="635"/>
        <v>0</v>
      </c>
      <c r="T5764" s="9">
        <f t="shared" si="636"/>
        <v>0</v>
      </c>
    </row>
    <row r="5765" spans="1:20" ht="15" customHeight="1" x14ac:dyDescent="0.75">
      <c r="A5765" s="10">
        <v>0</v>
      </c>
      <c r="B5765" s="11">
        <v>44400</v>
      </c>
      <c r="C5765" s="11">
        <v>100564</v>
      </c>
      <c r="D5765" s="11">
        <v>154708</v>
      </c>
      <c r="E5765" s="11">
        <v>14</v>
      </c>
      <c r="F5765" s="11"/>
      <c r="G5765" s="11">
        <v>0</v>
      </c>
      <c r="H5765" s="11">
        <v>253.91411095999999</v>
      </c>
      <c r="I5765" s="11">
        <v>3</v>
      </c>
      <c r="J5765" s="11">
        <v>30</v>
      </c>
      <c r="K5765" s="11">
        <v>43.902152356999999</v>
      </c>
      <c r="L5765" s="11" t="s">
        <v>20</v>
      </c>
      <c r="M5765" s="11" t="s">
        <v>14</v>
      </c>
      <c r="N5765" s="11">
        <f t="shared" si="630"/>
        <v>0</v>
      </c>
      <c r="O5765" s="11">
        <f t="shared" si="631"/>
        <v>0</v>
      </c>
      <c r="P5765" s="11">
        <f t="shared" si="632"/>
        <v>1</v>
      </c>
      <c r="Q5765" s="11">
        <f t="shared" si="633"/>
        <v>0</v>
      </c>
      <c r="R5765" s="11">
        <f t="shared" si="634"/>
        <v>0</v>
      </c>
      <c r="S5765" s="11">
        <f t="shared" si="635"/>
        <v>0</v>
      </c>
      <c r="T5765" s="9">
        <f t="shared" si="636"/>
        <v>0</v>
      </c>
    </row>
    <row r="5766" spans="1:20" ht="15" customHeight="1" x14ac:dyDescent="0.75">
      <c r="A5766" s="10">
        <v>1</v>
      </c>
      <c r="B5766" s="11">
        <v>44400</v>
      </c>
      <c r="C5766" s="11">
        <v>67272</v>
      </c>
      <c r="D5766" s="11">
        <v>130818</v>
      </c>
      <c r="E5766" s="11">
        <v>9</v>
      </c>
      <c r="F5766" s="11">
        <v>0</v>
      </c>
      <c r="G5766" s="11">
        <v>0</v>
      </c>
      <c r="H5766" s="11">
        <v>112.59185050000001</v>
      </c>
      <c r="I5766" s="11">
        <v>0</v>
      </c>
      <c r="J5766" s="11">
        <v>12</v>
      </c>
      <c r="K5766" s="11">
        <v>43.680965012000001</v>
      </c>
      <c r="L5766" s="11" t="s">
        <v>13</v>
      </c>
      <c r="M5766" s="11" t="s">
        <v>14</v>
      </c>
      <c r="N5766" s="11">
        <f t="shared" si="630"/>
        <v>1</v>
      </c>
      <c r="O5766" s="11">
        <f t="shared" si="631"/>
        <v>0</v>
      </c>
      <c r="P5766" s="11">
        <f t="shared" si="632"/>
        <v>1</v>
      </c>
      <c r="Q5766" s="11">
        <f t="shared" si="633"/>
        <v>0</v>
      </c>
      <c r="R5766" s="11">
        <f t="shared" si="634"/>
        <v>0</v>
      </c>
      <c r="S5766" s="11">
        <f t="shared" si="635"/>
        <v>0</v>
      </c>
      <c r="T5766" s="9">
        <f t="shared" si="636"/>
        <v>112.59185050000001</v>
      </c>
    </row>
    <row r="5767" spans="1:20" ht="15" customHeight="1" x14ac:dyDescent="0.75">
      <c r="A5767" s="10">
        <v>0</v>
      </c>
      <c r="B5767" s="11">
        <v>44500</v>
      </c>
      <c r="C5767" s="11"/>
      <c r="D5767" s="11">
        <v>50696</v>
      </c>
      <c r="E5767" s="11"/>
      <c r="F5767" s="11">
        <v>5</v>
      </c>
      <c r="G5767" s="11"/>
      <c r="H5767" s="11">
        <v>128.65639343000001</v>
      </c>
      <c r="I5767" s="11"/>
      <c r="J5767" s="11">
        <v>20</v>
      </c>
      <c r="K5767" s="11">
        <v>28.187139992999999</v>
      </c>
      <c r="L5767" s="11" t="s">
        <v>20</v>
      </c>
      <c r="M5767" s="11" t="s">
        <v>14</v>
      </c>
      <c r="N5767" s="11">
        <f t="shared" si="630"/>
        <v>0</v>
      </c>
      <c r="O5767" s="11">
        <f t="shared" si="631"/>
        <v>0</v>
      </c>
      <c r="P5767" s="11">
        <f t="shared" si="632"/>
        <v>1</v>
      </c>
      <c r="Q5767" s="11">
        <f t="shared" si="633"/>
        <v>0</v>
      </c>
      <c r="R5767" s="11">
        <f t="shared" si="634"/>
        <v>0</v>
      </c>
      <c r="S5767" s="11">
        <f t="shared" si="635"/>
        <v>0</v>
      </c>
      <c r="T5767" s="9">
        <f t="shared" si="636"/>
        <v>0</v>
      </c>
    </row>
    <row r="5768" spans="1:20" ht="15" customHeight="1" x14ac:dyDescent="0.75">
      <c r="A5768" s="10">
        <v>0</v>
      </c>
      <c r="B5768" s="11">
        <v>44900</v>
      </c>
      <c r="C5768" s="11">
        <v>95410</v>
      </c>
      <c r="D5768" s="11">
        <v>157649</v>
      </c>
      <c r="E5768" s="11">
        <v>16</v>
      </c>
      <c r="F5768" s="11"/>
      <c r="G5768" s="11">
        <v>1</v>
      </c>
      <c r="H5768" s="11">
        <v>216.10104618</v>
      </c>
      <c r="I5768" s="11">
        <v>4</v>
      </c>
      <c r="J5768" s="11">
        <v>31</v>
      </c>
      <c r="K5768" s="11">
        <v>40.483515251</v>
      </c>
      <c r="L5768" s="11" t="s">
        <v>20</v>
      </c>
      <c r="M5768" s="11" t="s">
        <v>14</v>
      </c>
      <c r="N5768" s="11">
        <f t="shared" si="630"/>
        <v>0</v>
      </c>
      <c r="O5768" s="11">
        <f t="shared" si="631"/>
        <v>0</v>
      </c>
      <c r="P5768" s="11">
        <f t="shared" si="632"/>
        <v>1</v>
      </c>
      <c r="Q5768" s="11">
        <f t="shared" si="633"/>
        <v>0</v>
      </c>
      <c r="R5768" s="11">
        <f t="shared" si="634"/>
        <v>0</v>
      </c>
      <c r="S5768" s="11">
        <f t="shared" si="635"/>
        <v>0</v>
      </c>
      <c r="T5768" s="9">
        <f t="shared" si="636"/>
        <v>0</v>
      </c>
    </row>
    <row r="5769" spans="1:20" ht="15" customHeight="1" x14ac:dyDescent="0.75">
      <c r="A5769" s="10">
        <v>1</v>
      </c>
      <c r="B5769" s="11">
        <v>45000</v>
      </c>
      <c r="C5769" s="11">
        <v>47321</v>
      </c>
      <c r="D5769" s="11">
        <v>115000</v>
      </c>
      <c r="E5769" s="11"/>
      <c r="F5769" s="11">
        <v>0</v>
      </c>
      <c r="G5769" s="11">
        <v>1</v>
      </c>
      <c r="H5769" s="11">
        <v>130.30000000000001</v>
      </c>
      <c r="I5769" s="11">
        <v>0</v>
      </c>
      <c r="J5769" s="11">
        <v>22</v>
      </c>
      <c r="K5769" s="11"/>
      <c r="L5769" s="11" t="s">
        <v>20</v>
      </c>
      <c r="M5769" s="11" t="s">
        <v>14</v>
      </c>
      <c r="N5769" s="11">
        <f t="shared" si="630"/>
        <v>0</v>
      </c>
      <c r="O5769" s="11">
        <f t="shared" si="631"/>
        <v>0</v>
      </c>
      <c r="P5769" s="11">
        <f t="shared" si="632"/>
        <v>1</v>
      </c>
      <c r="Q5769" s="11">
        <f t="shared" si="633"/>
        <v>0</v>
      </c>
      <c r="R5769" s="11">
        <f t="shared" si="634"/>
        <v>0</v>
      </c>
      <c r="S5769" s="11">
        <f t="shared" si="635"/>
        <v>0</v>
      </c>
      <c r="T5769" s="9">
        <f t="shared" si="636"/>
        <v>0</v>
      </c>
    </row>
    <row r="5770" spans="1:20" ht="15" customHeight="1" x14ac:dyDescent="0.75">
      <c r="A5770" s="10">
        <v>0</v>
      </c>
      <c r="B5770" s="11">
        <v>45000</v>
      </c>
      <c r="C5770" s="11"/>
      <c r="D5770" s="11">
        <v>76673</v>
      </c>
      <c r="E5770" s="11">
        <v>11</v>
      </c>
      <c r="F5770" s="11">
        <v>0</v>
      </c>
      <c r="G5770" s="11">
        <v>0</v>
      </c>
      <c r="H5770" s="11">
        <v>297.3</v>
      </c>
      <c r="I5770" s="11">
        <v>0</v>
      </c>
      <c r="J5770" s="11">
        <v>13</v>
      </c>
      <c r="K5770" s="11"/>
      <c r="L5770" s="11" t="s">
        <v>13</v>
      </c>
      <c r="M5770" s="11" t="s">
        <v>15</v>
      </c>
      <c r="N5770" s="11">
        <f t="shared" si="630"/>
        <v>1</v>
      </c>
      <c r="O5770" s="11">
        <f t="shared" si="631"/>
        <v>0</v>
      </c>
      <c r="P5770" s="11">
        <f t="shared" si="632"/>
        <v>0</v>
      </c>
      <c r="Q5770" s="11">
        <f t="shared" si="633"/>
        <v>1</v>
      </c>
      <c r="R5770" s="11">
        <f t="shared" si="634"/>
        <v>0</v>
      </c>
      <c r="S5770" s="11">
        <f t="shared" si="635"/>
        <v>0</v>
      </c>
      <c r="T5770" s="9">
        <f t="shared" si="636"/>
        <v>297.3</v>
      </c>
    </row>
    <row r="5771" spans="1:20" ht="15" customHeight="1" x14ac:dyDescent="0.75">
      <c r="A5771" s="10">
        <v>0</v>
      </c>
      <c r="B5771" s="11">
        <v>45000</v>
      </c>
      <c r="C5771" s="11">
        <v>87000</v>
      </c>
      <c r="D5771" s="11">
        <v>151000</v>
      </c>
      <c r="E5771" s="11">
        <v>16</v>
      </c>
      <c r="F5771" s="11">
        <v>0</v>
      </c>
      <c r="G5771" s="11">
        <v>0</v>
      </c>
      <c r="H5771" s="11">
        <v>223.2</v>
      </c>
      <c r="I5771" s="11">
        <v>8</v>
      </c>
      <c r="J5771" s="11">
        <v>19</v>
      </c>
      <c r="K5771" s="11"/>
      <c r="L5771" s="11" t="s">
        <v>20</v>
      </c>
      <c r="M5771" s="11" t="s">
        <v>14</v>
      </c>
      <c r="N5771" s="11">
        <f t="shared" si="630"/>
        <v>0</v>
      </c>
      <c r="O5771" s="11">
        <f t="shared" si="631"/>
        <v>0</v>
      </c>
      <c r="P5771" s="11">
        <f t="shared" si="632"/>
        <v>1</v>
      </c>
      <c r="Q5771" s="11">
        <f t="shared" si="633"/>
        <v>0</v>
      </c>
      <c r="R5771" s="11">
        <f t="shared" si="634"/>
        <v>0</v>
      </c>
      <c r="S5771" s="11">
        <f t="shared" si="635"/>
        <v>0</v>
      </c>
      <c r="T5771" s="9">
        <f t="shared" si="636"/>
        <v>0</v>
      </c>
    </row>
    <row r="5772" spans="1:20" ht="15" customHeight="1" x14ac:dyDescent="0.75">
      <c r="A5772" s="10">
        <v>1</v>
      </c>
      <c r="B5772" s="11">
        <v>45100</v>
      </c>
      <c r="C5772" s="11">
        <v>67552</v>
      </c>
      <c r="D5772" s="11">
        <v>128659</v>
      </c>
      <c r="E5772" s="11">
        <v>10</v>
      </c>
      <c r="F5772" s="11">
        <v>0</v>
      </c>
      <c r="G5772" s="11">
        <v>0</v>
      </c>
      <c r="H5772" s="11">
        <v>83.323113418999995</v>
      </c>
      <c r="I5772" s="11">
        <v>0</v>
      </c>
      <c r="J5772" s="11">
        <v>13</v>
      </c>
      <c r="K5772" s="11">
        <v>43.874079432000002</v>
      </c>
      <c r="L5772" s="11" t="s">
        <v>13</v>
      </c>
      <c r="M5772" s="11" t="s">
        <v>14</v>
      </c>
      <c r="N5772" s="11">
        <f t="shared" si="630"/>
        <v>1</v>
      </c>
      <c r="O5772" s="11">
        <f t="shared" si="631"/>
        <v>0</v>
      </c>
      <c r="P5772" s="11">
        <f t="shared" si="632"/>
        <v>1</v>
      </c>
      <c r="Q5772" s="11">
        <f t="shared" si="633"/>
        <v>0</v>
      </c>
      <c r="R5772" s="11">
        <f t="shared" si="634"/>
        <v>0</v>
      </c>
      <c r="S5772" s="11">
        <f t="shared" si="635"/>
        <v>0</v>
      </c>
      <c r="T5772" s="9">
        <f t="shared" si="636"/>
        <v>83.323113418999995</v>
      </c>
    </row>
    <row r="5773" spans="1:20" ht="15" customHeight="1" x14ac:dyDescent="0.75">
      <c r="A5773" s="10">
        <v>0</v>
      </c>
      <c r="B5773" s="11">
        <v>45200</v>
      </c>
      <c r="C5773" s="11">
        <v>89427</v>
      </c>
      <c r="D5773" s="11">
        <v>157731</v>
      </c>
      <c r="E5773" s="11">
        <v>17</v>
      </c>
      <c r="F5773" s="11">
        <v>0</v>
      </c>
      <c r="G5773" s="11">
        <v>0</v>
      </c>
      <c r="H5773" s="11">
        <v>209.76702854999999</v>
      </c>
      <c r="I5773" s="11">
        <v>8</v>
      </c>
      <c r="J5773" s="11">
        <v>18</v>
      </c>
      <c r="K5773" s="11">
        <v>39.167062891999997</v>
      </c>
      <c r="L5773" s="11" t="s">
        <v>20</v>
      </c>
      <c r="M5773" s="11" t="s">
        <v>14</v>
      </c>
      <c r="N5773" s="11">
        <f t="shared" si="630"/>
        <v>0</v>
      </c>
      <c r="O5773" s="11">
        <f t="shared" si="631"/>
        <v>0</v>
      </c>
      <c r="P5773" s="11">
        <f t="shared" si="632"/>
        <v>1</v>
      </c>
      <c r="Q5773" s="11">
        <f t="shared" si="633"/>
        <v>0</v>
      </c>
      <c r="R5773" s="11">
        <f t="shared" si="634"/>
        <v>0</v>
      </c>
      <c r="S5773" s="11">
        <f t="shared" si="635"/>
        <v>0</v>
      </c>
      <c r="T5773" s="9">
        <f t="shared" si="636"/>
        <v>0</v>
      </c>
    </row>
    <row r="5774" spans="1:20" ht="15" customHeight="1" x14ac:dyDescent="0.75">
      <c r="A5774" s="10">
        <v>0</v>
      </c>
      <c r="B5774" s="11">
        <v>45700</v>
      </c>
      <c r="C5774" s="11">
        <v>118247</v>
      </c>
      <c r="D5774" s="11">
        <v>174711</v>
      </c>
      <c r="E5774" s="11">
        <v>11</v>
      </c>
      <c r="F5774" s="11">
        <v>0</v>
      </c>
      <c r="G5774" s="11">
        <v>0</v>
      </c>
      <c r="H5774" s="11">
        <v>170.65222452</v>
      </c>
      <c r="I5774" s="11">
        <v>0</v>
      </c>
      <c r="J5774" s="11">
        <v>5</v>
      </c>
      <c r="K5774" s="11">
        <v>37.730751386000001</v>
      </c>
      <c r="L5774" s="11" t="s">
        <v>20</v>
      </c>
      <c r="M5774" s="11" t="s">
        <v>19</v>
      </c>
      <c r="N5774" s="11">
        <f t="shared" si="630"/>
        <v>0</v>
      </c>
      <c r="O5774" s="11">
        <f t="shared" si="631"/>
        <v>0</v>
      </c>
      <c r="P5774" s="11">
        <f t="shared" si="632"/>
        <v>0</v>
      </c>
      <c r="Q5774" s="11">
        <f t="shared" si="633"/>
        <v>0</v>
      </c>
      <c r="R5774" s="11">
        <f t="shared" si="634"/>
        <v>0</v>
      </c>
      <c r="S5774" s="11">
        <f t="shared" si="635"/>
        <v>0</v>
      </c>
      <c r="T5774" s="9">
        <f t="shared" si="636"/>
        <v>0</v>
      </c>
    </row>
    <row r="5775" spans="1:20" ht="15" customHeight="1" x14ac:dyDescent="0.75">
      <c r="A5775" s="10">
        <v>1</v>
      </c>
      <c r="B5775" s="11">
        <v>45700</v>
      </c>
      <c r="C5775" s="11"/>
      <c r="D5775" s="11">
        <v>50800</v>
      </c>
      <c r="E5775" s="11">
        <v>13</v>
      </c>
      <c r="F5775" s="11">
        <v>3</v>
      </c>
      <c r="G5775" s="11">
        <v>2</v>
      </c>
      <c r="H5775" s="11">
        <v>97.4</v>
      </c>
      <c r="I5775" s="11">
        <v>4</v>
      </c>
      <c r="J5775" s="11">
        <v>46</v>
      </c>
      <c r="K5775" s="11"/>
      <c r="L5775" s="11" t="s">
        <v>20</v>
      </c>
      <c r="M5775" s="11" t="s">
        <v>18</v>
      </c>
      <c r="N5775" s="11">
        <f t="shared" si="630"/>
        <v>0</v>
      </c>
      <c r="O5775" s="11">
        <f t="shared" si="631"/>
        <v>0</v>
      </c>
      <c r="P5775" s="11">
        <f t="shared" si="632"/>
        <v>0</v>
      </c>
      <c r="Q5775" s="11">
        <f t="shared" si="633"/>
        <v>0</v>
      </c>
      <c r="R5775" s="11">
        <f t="shared" si="634"/>
        <v>0</v>
      </c>
      <c r="S5775" s="11">
        <f t="shared" si="635"/>
        <v>1</v>
      </c>
      <c r="T5775" s="9">
        <f t="shared" si="636"/>
        <v>0</v>
      </c>
    </row>
    <row r="5776" spans="1:20" ht="15" customHeight="1" x14ac:dyDescent="0.75">
      <c r="A5776" s="10">
        <v>1</v>
      </c>
      <c r="B5776" s="11">
        <v>45900</v>
      </c>
      <c r="C5776" s="11">
        <v>52720</v>
      </c>
      <c r="D5776" s="11">
        <v>115224</v>
      </c>
      <c r="E5776" s="11"/>
      <c r="F5776" s="11">
        <v>0</v>
      </c>
      <c r="G5776" s="11">
        <v>1</v>
      </c>
      <c r="H5776" s="11">
        <v>126.11651831</v>
      </c>
      <c r="I5776" s="11">
        <v>0</v>
      </c>
      <c r="J5776" s="11">
        <v>21</v>
      </c>
      <c r="K5776" s="11"/>
      <c r="L5776" s="11" t="s">
        <v>20</v>
      </c>
      <c r="M5776" s="11" t="s">
        <v>14</v>
      </c>
      <c r="N5776" s="11">
        <f t="shared" si="630"/>
        <v>0</v>
      </c>
      <c r="O5776" s="11">
        <f t="shared" si="631"/>
        <v>0</v>
      </c>
      <c r="P5776" s="11">
        <f t="shared" si="632"/>
        <v>1</v>
      </c>
      <c r="Q5776" s="11">
        <f t="shared" si="633"/>
        <v>0</v>
      </c>
      <c r="R5776" s="11">
        <f t="shared" si="634"/>
        <v>0</v>
      </c>
      <c r="S5776" s="11">
        <f t="shared" si="635"/>
        <v>0</v>
      </c>
      <c r="T5776" s="9">
        <f t="shared" si="636"/>
        <v>0</v>
      </c>
    </row>
    <row r="5777" spans="1:20" ht="15" customHeight="1" x14ac:dyDescent="0.75">
      <c r="A5777" s="10">
        <v>0</v>
      </c>
      <c r="B5777" s="11">
        <v>46100</v>
      </c>
      <c r="C5777" s="11"/>
      <c r="D5777" s="11">
        <v>86132</v>
      </c>
      <c r="E5777" s="11">
        <v>10</v>
      </c>
      <c r="F5777" s="11">
        <v>0</v>
      </c>
      <c r="G5777" s="11">
        <v>0</v>
      </c>
      <c r="H5777" s="11">
        <v>301.92568796</v>
      </c>
      <c r="I5777" s="11">
        <v>0</v>
      </c>
      <c r="J5777" s="11">
        <v>13</v>
      </c>
      <c r="K5777" s="11">
        <v>33.914738063000001</v>
      </c>
      <c r="L5777" s="11" t="s">
        <v>13</v>
      </c>
      <c r="M5777" s="11" t="s">
        <v>15</v>
      </c>
      <c r="N5777" s="11">
        <f t="shared" si="630"/>
        <v>1</v>
      </c>
      <c r="O5777" s="11">
        <f t="shared" si="631"/>
        <v>0</v>
      </c>
      <c r="P5777" s="11">
        <f t="shared" si="632"/>
        <v>0</v>
      </c>
      <c r="Q5777" s="11">
        <f t="shared" si="633"/>
        <v>1</v>
      </c>
      <c r="R5777" s="11">
        <f t="shared" si="634"/>
        <v>0</v>
      </c>
      <c r="S5777" s="11">
        <f t="shared" si="635"/>
        <v>0</v>
      </c>
      <c r="T5777" s="9">
        <f t="shared" si="636"/>
        <v>301.92568796</v>
      </c>
    </row>
    <row r="5778" spans="1:20" ht="15" customHeight="1" x14ac:dyDescent="0.75">
      <c r="A5778" s="10">
        <v>0</v>
      </c>
      <c r="B5778" s="11">
        <v>46200</v>
      </c>
      <c r="C5778" s="11">
        <v>117227</v>
      </c>
      <c r="D5778" s="11">
        <v>174882</v>
      </c>
      <c r="E5778" s="11">
        <v>12</v>
      </c>
      <c r="F5778" s="11">
        <v>0</v>
      </c>
      <c r="G5778" s="11">
        <v>0</v>
      </c>
      <c r="H5778" s="11">
        <v>195.64118682</v>
      </c>
      <c r="I5778" s="11">
        <v>0</v>
      </c>
      <c r="J5778" s="11">
        <v>5</v>
      </c>
      <c r="K5778" s="11">
        <v>40.621619275999997</v>
      </c>
      <c r="L5778" s="11" t="s">
        <v>20</v>
      </c>
      <c r="M5778" s="11" t="s">
        <v>19</v>
      </c>
      <c r="N5778" s="11">
        <f t="shared" si="630"/>
        <v>0</v>
      </c>
      <c r="O5778" s="11">
        <f t="shared" si="631"/>
        <v>0</v>
      </c>
      <c r="P5778" s="11">
        <f t="shared" si="632"/>
        <v>0</v>
      </c>
      <c r="Q5778" s="11">
        <f t="shared" si="633"/>
        <v>0</v>
      </c>
      <c r="R5778" s="11">
        <f t="shared" si="634"/>
        <v>0</v>
      </c>
      <c r="S5778" s="11">
        <f t="shared" si="635"/>
        <v>0</v>
      </c>
      <c r="T5778" s="9">
        <f t="shared" si="636"/>
        <v>0</v>
      </c>
    </row>
    <row r="5779" spans="1:20" ht="15" customHeight="1" x14ac:dyDescent="0.75">
      <c r="A5779" s="10">
        <v>1</v>
      </c>
      <c r="B5779" s="11">
        <v>46300</v>
      </c>
      <c r="C5779" s="11">
        <v>39800</v>
      </c>
      <c r="D5779" s="11">
        <v>41600</v>
      </c>
      <c r="E5779" s="11"/>
      <c r="F5779" s="11">
        <v>0</v>
      </c>
      <c r="G5779" s="11">
        <v>0</v>
      </c>
      <c r="H5779" s="11">
        <v>111.6</v>
      </c>
      <c r="I5779" s="11">
        <v>1</v>
      </c>
      <c r="J5779" s="11">
        <v>3</v>
      </c>
      <c r="K5779" s="11"/>
      <c r="L5779" s="11" t="s">
        <v>20</v>
      </c>
      <c r="M5779" s="11" t="s">
        <v>14</v>
      </c>
      <c r="N5779" s="11">
        <f t="shared" si="630"/>
        <v>0</v>
      </c>
      <c r="O5779" s="11">
        <f t="shared" si="631"/>
        <v>0</v>
      </c>
      <c r="P5779" s="11">
        <f t="shared" si="632"/>
        <v>1</v>
      </c>
      <c r="Q5779" s="11">
        <f t="shared" si="633"/>
        <v>0</v>
      </c>
      <c r="R5779" s="11">
        <f t="shared" si="634"/>
        <v>0</v>
      </c>
      <c r="S5779" s="11">
        <f t="shared" si="635"/>
        <v>0</v>
      </c>
      <c r="T5779" s="9">
        <f t="shared" si="636"/>
        <v>0</v>
      </c>
    </row>
    <row r="5780" spans="1:20" ht="15" customHeight="1" x14ac:dyDescent="0.75">
      <c r="A5780" s="10">
        <v>0</v>
      </c>
      <c r="B5780" s="11">
        <v>46300</v>
      </c>
      <c r="C5780" s="11">
        <v>120636</v>
      </c>
      <c r="D5780" s="11">
        <v>178823</v>
      </c>
      <c r="E5780" s="11">
        <v>11</v>
      </c>
      <c r="F5780" s="11">
        <v>0</v>
      </c>
      <c r="G5780" s="11">
        <v>0</v>
      </c>
      <c r="H5780" s="11">
        <v>188.04361919999999</v>
      </c>
      <c r="I5780" s="11">
        <v>0</v>
      </c>
      <c r="J5780" s="11">
        <v>3</v>
      </c>
      <c r="K5780" s="11">
        <v>40.915141271000003</v>
      </c>
      <c r="L5780" s="11" t="s">
        <v>20</v>
      </c>
      <c r="M5780" s="11" t="s">
        <v>19</v>
      </c>
      <c r="N5780" s="11">
        <f t="shared" si="630"/>
        <v>0</v>
      </c>
      <c r="O5780" s="11">
        <f t="shared" si="631"/>
        <v>0</v>
      </c>
      <c r="P5780" s="11">
        <f t="shared" si="632"/>
        <v>0</v>
      </c>
      <c r="Q5780" s="11">
        <f t="shared" si="633"/>
        <v>0</v>
      </c>
      <c r="R5780" s="11">
        <f t="shared" si="634"/>
        <v>0</v>
      </c>
      <c r="S5780" s="11">
        <f t="shared" si="635"/>
        <v>0</v>
      </c>
      <c r="T5780" s="9">
        <f t="shared" si="636"/>
        <v>0</v>
      </c>
    </row>
    <row r="5781" spans="1:20" ht="15" customHeight="1" x14ac:dyDescent="0.75">
      <c r="A5781" s="10">
        <v>0</v>
      </c>
      <c r="B5781" s="11">
        <v>46700</v>
      </c>
      <c r="C5781" s="11"/>
      <c r="D5781" s="11">
        <v>81114</v>
      </c>
      <c r="E5781" s="11">
        <v>10</v>
      </c>
      <c r="F5781" s="11">
        <v>0</v>
      </c>
      <c r="G5781" s="11">
        <v>0</v>
      </c>
      <c r="H5781" s="11">
        <v>295.73439151999997</v>
      </c>
      <c r="I5781" s="11">
        <v>0</v>
      </c>
      <c r="J5781" s="11">
        <v>12</v>
      </c>
      <c r="K5781" s="11">
        <v>33.415153003999997</v>
      </c>
      <c r="L5781" s="11" t="s">
        <v>13</v>
      </c>
      <c r="M5781" s="11" t="s">
        <v>15</v>
      </c>
      <c r="N5781" s="11">
        <f t="shared" si="630"/>
        <v>1</v>
      </c>
      <c r="O5781" s="11">
        <f t="shared" si="631"/>
        <v>0</v>
      </c>
      <c r="P5781" s="11">
        <f t="shared" si="632"/>
        <v>0</v>
      </c>
      <c r="Q5781" s="11">
        <f t="shared" si="633"/>
        <v>1</v>
      </c>
      <c r="R5781" s="11">
        <f t="shared" si="634"/>
        <v>0</v>
      </c>
      <c r="S5781" s="11">
        <f t="shared" si="635"/>
        <v>0</v>
      </c>
      <c r="T5781" s="9">
        <f t="shared" si="636"/>
        <v>295.73439151999997</v>
      </c>
    </row>
    <row r="5782" spans="1:20" ht="15" customHeight="1" x14ac:dyDescent="0.75">
      <c r="A5782" s="10">
        <v>0</v>
      </c>
      <c r="B5782" s="11">
        <v>46900</v>
      </c>
      <c r="C5782" s="11">
        <v>91672</v>
      </c>
      <c r="D5782" s="11">
        <v>158953</v>
      </c>
      <c r="E5782" s="11">
        <v>16</v>
      </c>
      <c r="F5782" s="11">
        <v>0</v>
      </c>
      <c r="G5782" s="11">
        <v>0</v>
      </c>
      <c r="H5782" s="11">
        <v>221.13236316000001</v>
      </c>
      <c r="I5782" s="11">
        <v>8</v>
      </c>
      <c r="J5782" s="11">
        <v>19</v>
      </c>
      <c r="K5782" s="11">
        <v>38.109227515999997</v>
      </c>
      <c r="L5782" s="11" t="s">
        <v>20</v>
      </c>
      <c r="M5782" s="11" t="s">
        <v>14</v>
      </c>
      <c r="N5782" s="11">
        <f t="shared" si="630"/>
        <v>0</v>
      </c>
      <c r="O5782" s="11">
        <f t="shared" si="631"/>
        <v>0</v>
      </c>
      <c r="P5782" s="11">
        <f t="shared" si="632"/>
        <v>1</v>
      </c>
      <c r="Q5782" s="11">
        <f t="shared" si="633"/>
        <v>0</v>
      </c>
      <c r="R5782" s="11">
        <f t="shared" si="634"/>
        <v>0</v>
      </c>
      <c r="S5782" s="11">
        <f t="shared" si="635"/>
        <v>0</v>
      </c>
      <c r="T5782" s="9">
        <f t="shared" si="636"/>
        <v>0</v>
      </c>
    </row>
    <row r="5783" spans="1:20" ht="15" customHeight="1" x14ac:dyDescent="0.75">
      <c r="A5783" s="10">
        <v>1</v>
      </c>
      <c r="B5783" s="11">
        <v>47000</v>
      </c>
      <c r="C5783" s="11">
        <v>192677</v>
      </c>
      <c r="D5783" s="11">
        <v>268000</v>
      </c>
      <c r="E5783" s="11">
        <v>15</v>
      </c>
      <c r="F5783" s="11">
        <v>0</v>
      </c>
      <c r="G5783" s="11">
        <v>0</v>
      </c>
      <c r="H5783" s="11">
        <v>165.1</v>
      </c>
      <c r="I5783" s="11">
        <v>2</v>
      </c>
      <c r="J5783" s="11">
        <v>20</v>
      </c>
      <c r="K5783" s="11"/>
      <c r="L5783" s="11" t="s">
        <v>20</v>
      </c>
      <c r="M5783" s="11" t="s">
        <v>17</v>
      </c>
      <c r="N5783" s="11">
        <f t="shared" si="630"/>
        <v>0</v>
      </c>
      <c r="O5783" s="11">
        <f t="shared" si="631"/>
        <v>1</v>
      </c>
      <c r="P5783" s="11">
        <f t="shared" si="632"/>
        <v>0</v>
      </c>
      <c r="Q5783" s="11">
        <f t="shared" si="633"/>
        <v>0</v>
      </c>
      <c r="R5783" s="11">
        <f t="shared" si="634"/>
        <v>0</v>
      </c>
      <c r="S5783" s="11">
        <f t="shared" si="635"/>
        <v>0</v>
      </c>
      <c r="T5783" s="9">
        <f t="shared" si="636"/>
        <v>0</v>
      </c>
    </row>
    <row r="5784" spans="1:20" ht="15" customHeight="1" x14ac:dyDescent="0.75">
      <c r="A5784" s="10">
        <v>0</v>
      </c>
      <c r="B5784" s="11">
        <v>47000</v>
      </c>
      <c r="C5784" s="11">
        <v>39000</v>
      </c>
      <c r="D5784" s="11">
        <v>99820</v>
      </c>
      <c r="E5784" s="11">
        <v>9</v>
      </c>
      <c r="F5784" s="11">
        <v>0</v>
      </c>
      <c r="G5784" s="11">
        <v>0</v>
      </c>
      <c r="H5784" s="11">
        <v>203.8</v>
      </c>
      <c r="I5784" s="11">
        <v>3</v>
      </c>
      <c r="J5784" s="11">
        <v>36</v>
      </c>
      <c r="K5784" s="11"/>
      <c r="L5784" s="11" t="s">
        <v>13</v>
      </c>
      <c r="M5784" s="11" t="s">
        <v>19</v>
      </c>
      <c r="N5784" s="11">
        <f t="shared" si="630"/>
        <v>1</v>
      </c>
      <c r="O5784" s="11">
        <f t="shared" si="631"/>
        <v>0</v>
      </c>
      <c r="P5784" s="11">
        <f t="shared" si="632"/>
        <v>0</v>
      </c>
      <c r="Q5784" s="11">
        <f t="shared" si="633"/>
        <v>0</v>
      </c>
      <c r="R5784" s="11">
        <f t="shared" si="634"/>
        <v>0</v>
      </c>
      <c r="S5784" s="11">
        <f t="shared" si="635"/>
        <v>0</v>
      </c>
      <c r="T5784" s="9">
        <f t="shared" si="636"/>
        <v>203.8</v>
      </c>
    </row>
    <row r="5785" spans="1:20" ht="15" customHeight="1" x14ac:dyDescent="0.75">
      <c r="A5785" s="10">
        <v>1</v>
      </c>
      <c r="B5785" s="11">
        <v>47000</v>
      </c>
      <c r="C5785" s="11">
        <v>164411</v>
      </c>
      <c r="D5785" s="11">
        <v>235500</v>
      </c>
      <c r="E5785" s="11">
        <v>17</v>
      </c>
      <c r="F5785" s="11">
        <v>0</v>
      </c>
      <c r="G5785" s="11">
        <v>1</v>
      </c>
      <c r="H5785" s="11">
        <v>181.93333333000001</v>
      </c>
      <c r="I5785" s="11">
        <v>3</v>
      </c>
      <c r="J5785" s="11">
        <v>48</v>
      </c>
      <c r="K5785" s="11"/>
      <c r="L5785" s="11" t="s">
        <v>20</v>
      </c>
      <c r="M5785" s="11" t="s">
        <v>15</v>
      </c>
      <c r="N5785" s="11">
        <f t="shared" si="630"/>
        <v>0</v>
      </c>
      <c r="O5785" s="11">
        <f t="shared" si="631"/>
        <v>0</v>
      </c>
      <c r="P5785" s="11">
        <f t="shared" si="632"/>
        <v>0</v>
      </c>
      <c r="Q5785" s="11">
        <f t="shared" si="633"/>
        <v>1</v>
      </c>
      <c r="R5785" s="11">
        <f t="shared" si="634"/>
        <v>0</v>
      </c>
      <c r="S5785" s="11">
        <f t="shared" si="635"/>
        <v>0</v>
      </c>
      <c r="T5785" s="9">
        <f t="shared" si="636"/>
        <v>0</v>
      </c>
    </row>
    <row r="5786" spans="1:20" ht="15" customHeight="1" x14ac:dyDescent="0.75">
      <c r="A5786" s="10">
        <v>1</v>
      </c>
      <c r="B5786" s="11">
        <v>47000</v>
      </c>
      <c r="C5786" s="11">
        <v>159500</v>
      </c>
      <c r="D5786" s="11">
        <v>230000</v>
      </c>
      <c r="E5786" s="11">
        <v>3</v>
      </c>
      <c r="F5786" s="11">
        <v>0</v>
      </c>
      <c r="G5786" s="11">
        <v>0</v>
      </c>
      <c r="H5786" s="11"/>
      <c r="I5786" s="11">
        <v>0</v>
      </c>
      <c r="J5786" s="11">
        <v>0</v>
      </c>
      <c r="K5786" s="11"/>
      <c r="L5786" s="11" t="s">
        <v>20</v>
      </c>
      <c r="M5786" s="11" t="s">
        <v>15</v>
      </c>
      <c r="N5786" s="11">
        <f t="shared" si="630"/>
        <v>0</v>
      </c>
      <c r="O5786" s="11">
        <f t="shared" si="631"/>
        <v>0</v>
      </c>
      <c r="P5786" s="11">
        <f t="shared" si="632"/>
        <v>0</v>
      </c>
      <c r="Q5786" s="11">
        <f t="shared" si="633"/>
        <v>1</v>
      </c>
      <c r="R5786" s="11">
        <f t="shared" si="634"/>
        <v>0</v>
      </c>
      <c r="S5786" s="11">
        <f t="shared" si="635"/>
        <v>0</v>
      </c>
      <c r="T5786" s="9">
        <f t="shared" si="636"/>
        <v>0</v>
      </c>
    </row>
    <row r="5787" spans="1:20" ht="15" customHeight="1" x14ac:dyDescent="0.75">
      <c r="A5787" s="10">
        <v>0</v>
      </c>
      <c r="B5787" s="11">
        <v>47000</v>
      </c>
      <c r="C5787" s="11">
        <v>42437</v>
      </c>
      <c r="D5787" s="11">
        <v>109553</v>
      </c>
      <c r="E5787" s="11">
        <v>10</v>
      </c>
      <c r="F5787" s="11">
        <v>0</v>
      </c>
      <c r="G5787" s="11">
        <v>0</v>
      </c>
      <c r="H5787" s="11">
        <v>206.71407561000001</v>
      </c>
      <c r="I5787" s="11">
        <v>2</v>
      </c>
      <c r="J5787" s="11">
        <v>35</v>
      </c>
      <c r="K5787" s="11">
        <v>40.142521056</v>
      </c>
      <c r="L5787" s="11" t="s">
        <v>13</v>
      </c>
      <c r="M5787" s="11" t="s">
        <v>19</v>
      </c>
      <c r="N5787" s="11">
        <f t="shared" si="630"/>
        <v>1</v>
      </c>
      <c r="O5787" s="11">
        <f t="shared" si="631"/>
        <v>0</v>
      </c>
      <c r="P5787" s="11">
        <f t="shared" si="632"/>
        <v>0</v>
      </c>
      <c r="Q5787" s="11">
        <f t="shared" si="633"/>
        <v>0</v>
      </c>
      <c r="R5787" s="11">
        <f t="shared" si="634"/>
        <v>0</v>
      </c>
      <c r="S5787" s="11">
        <f t="shared" si="635"/>
        <v>0</v>
      </c>
      <c r="T5787" s="9">
        <f t="shared" si="636"/>
        <v>206.71407561000001</v>
      </c>
    </row>
    <row r="5788" spans="1:20" ht="15" customHeight="1" x14ac:dyDescent="0.75">
      <c r="A5788" s="10">
        <v>0</v>
      </c>
      <c r="B5788" s="11">
        <v>47100</v>
      </c>
      <c r="C5788" s="11">
        <v>48062</v>
      </c>
      <c r="D5788" s="11">
        <v>107824</v>
      </c>
      <c r="E5788" s="11">
        <v>9</v>
      </c>
      <c r="F5788" s="11">
        <v>0</v>
      </c>
      <c r="G5788" s="11">
        <v>0</v>
      </c>
      <c r="H5788" s="11">
        <v>203.68669838</v>
      </c>
      <c r="I5788" s="11">
        <v>2</v>
      </c>
      <c r="J5788" s="11">
        <v>35</v>
      </c>
      <c r="K5788" s="11">
        <v>41.526317397</v>
      </c>
      <c r="L5788" s="11" t="s">
        <v>13</v>
      </c>
      <c r="M5788" s="11" t="s">
        <v>19</v>
      </c>
      <c r="N5788" s="11">
        <f t="shared" si="630"/>
        <v>1</v>
      </c>
      <c r="O5788" s="11">
        <f t="shared" si="631"/>
        <v>0</v>
      </c>
      <c r="P5788" s="11">
        <f t="shared" si="632"/>
        <v>0</v>
      </c>
      <c r="Q5788" s="11">
        <f t="shared" si="633"/>
        <v>0</v>
      </c>
      <c r="R5788" s="11">
        <f t="shared" si="634"/>
        <v>0</v>
      </c>
      <c r="S5788" s="11">
        <f t="shared" si="635"/>
        <v>0</v>
      </c>
      <c r="T5788" s="9">
        <f t="shared" si="636"/>
        <v>203.68669838</v>
      </c>
    </row>
    <row r="5789" spans="1:20" ht="15" customHeight="1" x14ac:dyDescent="0.75">
      <c r="A5789" s="10">
        <v>0</v>
      </c>
      <c r="B5789" s="11">
        <v>47500</v>
      </c>
      <c r="C5789" s="11"/>
      <c r="D5789" s="11">
        <v>83607</v>
      </c>
      <c r="E5789" s="11">
        <v>10</v>
      </c>
      <c r="F5789" s="11">
        <v>0</v>
      </c>
      <c r="G5789" s="11">
        <v>0</v>
      </c>
      <c r="H5789" s="11">
        <v>298.43084814000002</v>
      </c>
      <c r="I5789" s="11">
        <v>0</v>
      </c>
      <c r="J5789" s="11">
        <v>12</v>
      </c>
      <c r="K5789" s="11">
        <v>32.408686133000003</v>
      </c>
      <c r="L5789" s="11" t="s">
        <v>13</v>
      </c>
      <c r="M5789" s="11" t="s">
        <v>15</v>
      </c>
      <c r="N5789" s="11">
        <f t="shared" si="630"/>
        <v>1</v>
      </c>
      <c r="O5789" s="11">
        <f t="shared" si="631"/>
        <v>0</v>
      </c>
      <c r="P5789" s="11">
        <f t="shared" si="632"/>
        <v>0</v>
      </c>
      <c r="Q5789" s="11">
        <f t="shared" si="633"/>
        <v>1</v>
      </c>
      <c r="R5789" s="11">
        <f t="shared" si="634"/>
        <v>0</v>
      </c>
      <c r="S5789" s="11">
        <f t="shared" si="635"/>
        <v>0</v>
      </c>
      <c r="T5789" s="9">
        <f t="shared" si="636"/>
        <v>298.43084814000002</v>
      </c>
    </row>
    <row r="5790" spans="1:20" ht="15" customHeight="1" x14ac:dyDescent="0.75">
      <c r="A5790" s="10">
        <v>0</v>
      </c>
      <c r="B5790" s="11">
        <v>47500</v>
      </c>
      <c r="C5790" s="11">
        <v>95847</v>
      </c>
      <c r="D5790" s="11">
        <v>152789</v>
      </c>
      <c r="E5790" s="11">
        <v>16</v>
      </c>
      <c r="F5790" s="11">
        <v>0</v>
      </c>
      <c r="G5790" s="11">
        <v>0</v>
      </c>
      <c r="H5790" s="11">
        <v>230.06727728000001</v>
      </c>
      <c r="I5790" s="11">
        <v>8</v>
      </c>
      <c r="J5790" s="11">
        <v>18</v>
      </c>
      <c r="K5790" s="11">
        <v>38.959252878000001</v>
      </c>
      <c r="L5790" s="11" t="s">
        <v>20</v>
      </c>
      <c r="M5790" s="11" t="s">
        <v>14</v>
      </c>
      <c r="N5790" s="11">
        <f t="shared" si="630"/>
        <v>0</v>
      </c>
      <c r="O5790" s="11">
        <f t="shared" si="631"/>
        <v>0</v>
      </c>
      <c r="P5790" s="11">
        <f t="shared" si="632"/>
        <v>1</v>
      </c>
      <c r="Q5790" s="11">
        <f t="shared" si="633"/>
        <v>0</v>
      </c>
      <c r="R5790" s="11">
        <f t="shared" si="634"/>
        <v>0</v>
      </c>
      <c r="S5790" s="11">
        <f t="shared" si="635"/>
        <v>0</v>
      </c>
      <c r="T5790" s="9">
        <f t="shared" si="636"/>
        <v>0</v>
      </c>
    </row>
    <row r="5791" spans="1:20" ht="15" customHeight="1" x14ac:dyDescent="0.75">
      <c r="A5791" s="10">
        <v>0</v>
      </c>
      <c r="B5791" s="11">
        <v>47500</v>
      </c>
      <c r="C5791" s="11"/>
      <c r="D5791" s="11">
        <v>76836</v>
      </c>
      <c r="E5791" s="11">
        <v>11</v>
      </c>
      <c r="F5791" s="11">
        <v>0</v>
      </c>
      <c r="G5791" s="11">
        <v>0</v>
      </c>
      <c r="H5791" s="11">
        <v>290.64932329999999</v>
      </c>
      <c r="I5791" s="11">
        <v>0</v>
      </c>
      <c r="J5791" s="11">
        <v>13</v>
      </c>
      <c r="K5791" s="11">
        <v>34.146892704000003</v>
      </c>
      <c r="L5791" s="11" t="s">
        <v>13</v>
      </c>
      <c r="M5791" s="11" t="s">
        <v>15</v>
      </c>
      <c r="N5791" s="11">
        <f t="shared" si="630"/>
        <v>1</v>
      </c>
      <c r="O5791" s="11">
        <f t="shared" si="631"/>
        <v>0</v>
      </c>
      <c r="P5791" s="11">
        <f t="shared" si="632"/>
        <v>0</v>
      </c>
      <c r="Q5791" s="11">
        <f t="shared" si="633"/>
        <v>1</v>
      </c>
      <c r="R5791" s="11">
        <f t="shared" si="634"/>
        <v>0</v>
      </c>
      <c r="S5791" s="11">
        <f t="shared" si="635"/>
        <v>0</v>
      </c>
      <c r="T5791" s="9">
        <f t="shared" si="636"/>
        <v>290.64932329999999</v>
      </c>
    </row>
    <row r="5792" spans="1:20" ht="15" customHeight="1" x14ac:dyDescent="0.75">
      <c r="A5792" s="10">
        <v>0</v>
      </c>
      <c r="B5792" s="11">
        <v>47600</v>
      </c>
      <c r="C5792" s="11">
        <v>39364</v>
      </c>
      <c r="D5792" s="11">
        <v>108232</v>
      </c>
      <c r="E5792" s="11">
        <v>9</v>
      </c>
      <c r="F5792" s="11">
        <v>0</v>
      </c>
      <c r="G5792" s="11">
        <v>0</v>
      </c>
      <c r="H5792" s="11">
        <v>199.33328592999999</v>
      </c>
      <c r="I5792" s="11">
        <v>2</v>
      </c>
      <c r="J5792" s="11">
        <v>35</v>
      </c>
      <c r="K5792" s="11">
        <v>40.189421965999998</v>
      </c>
      <c r="L5792" s="11" t="s">
        <v>13</v>
      </c>
      <c r="M5792" s="11" t="s">
        <v>19</v>
      </c>
      <c r="N5792" s="11">
        <f t="shared" si="630"/>
        <v>1</v>
      </c>
      <c r="O5792" s="11">
        <f t="shared" si="631"/>
        <v>0</v>
      </c>
      <c r="P5792" s="11">
        <f t="shared" si="632"/>
        <v>0</v>
      </c>
      <c r="Q5792" s="11">
        <f t="shared" si="633"/>
        <v>0</v>
      </c>
      <c r="R5792" s="11">
        <f t="shared" si="634"/>
        <v>0</v>
      </c>
      <c r="S5792" s="11">
        <f t="shared" si="635"/>
        <v>0</v>
      </c>
      <c r="T5792" s="9">
        <f t="shared" si="636"/>
        <v>199.33328592999999</v>
      </c>
    </row>
    <row r="5793" spans="1:20" ht="15" customHeight="1" x14ac:dyDescent="0.75">
      <c r="A5793" s="10">
        <v>0</v>
      </c>
      <c r="B5793" s="11">
        <v>47600</v>
      </c>
      <c r="C5793" s="11"/>
      <c r="D5793" s="11">
        <v>86652</v>
      </c>
      <c r="E5793" s="11">
        <v>7</v>
      </c>
      <c r="F5793" s="11">
        <v>0</v>
      </c>
      <c r="G5793" s="11">
        <v>0</v>
      </c>
      <c r="H5793" s="11">
        <v>304.05810226</v>
      </c>
      <c r="I5793" s="11">
        <v>0</v>
      </c>
      <c r="J5793" s="11">
        <v>13</v>
      </c>
      <c r="K5793" s="11">
        <v>31.571294918</v>
      </c>
      <c r="L5793" s="11" t="s">
        <v>13</v>
      </c>
      <c r="M5793" s="11" t="s">
        <v>15</v>
      </c>
      <c r="N5793" s="11">
        <f t="shared" si="630"/>
        <v>1</v>
      </c>
      <c r="O5793" s="11">
        <f t="shared" si="631"/>
        <v>0</v>
      </c>
      <c r="P5793" s="11">
        <f t="shared" si="632"/>
        <v>0</v>
      </c>
      <c r="Q5793" s="11">
        <f t="shared" si="633"/>
        <v>1</v>
      </c>
      <c r="R5793" s="11">
        <f t="shared" si="634"/>
        <v>0</v>
      </c>
      <c r="S5793" s="11">
        <f t="shared" si="635"/>
        <v>0</v>
      </c>
      <c r="T5793" s="9">
        <f t="shared" si="636"/>
        <v>304.05810226</v>
      </c>
    </row>
    <row r="5794" spans="1:20" ht="15" customHeight="1" x14ac:dyDescent="0.75">
      <c r="A5794" s="10">
        <v>0</v>
      </c>
      <c r="B5794" s="11">
        <v>47700</v>
      </c>
      <c r="C5794" s="11">
        <v>93909</v>
      </c>
      <c r="D5794" s="11">
        <v>154158</v>
      </c>
      <c r="E5794" s="11">
        <v>14</v>
      </c>
      <c r="F5794" s="11">
        <v>0</v>
      </c>
      <c r="G5794" s="11">
        <v>0</v>
      </c>
      <c r="H5794" s="11">
        <v>227.22826019999999</v>
      </c>
      <c r="I5794" s="11">
        <v>8</v>
      </c>
      <c r="J5794" s="11">
        <v>19</v>
      </c>
      <c r="K5794" s="11">
        <v>41.338124723999996</v>
      </c>
      <c r="L5794" s="11" t="s">
        <v>20</v>
      </c>
      <c r="M5794" s="11" t="s">
        <v>14</v>
      </c>
      <c r="N5794" s="11">
        <f t="shared" si="630"/>
        <v>0</v>
      </c>
      <c r="O5794" s="11">
        <f t="shared" si="631"/>
        <v>0</v>
      </c>
      <c r="P5794" s="11">
        <f t="shared" si="632"/>
        <v>1</v>
      </c>
      <c r="Q5794" s="11">
        <f t="shared" si="633"/>
        <v>0</v>
      </c>
      <c r="R5794" s="11">
        <f t="shared" si="634"/>
        <v>0</v>
      </c>
      <c r="S5794" s="11">
        <f t="shared" si="635"/>
        <v>0</v>
      </c>
      <c r="T5794" s="9">
        <f t="shared" si="636"/>
        <v>0</v>
      </c>
    </row>
    <row r="5795" spans="1:20" ht="15" customHeight="1" x14ac:dyDescent="0.75">
      <c r="A5795" s="10">
        <v>1</v>
      </c>
      <c r="B5795" s="11">
        <v>47800</v>
      </c>
      <c r="C5795" s="11">
        <v>47354</v>
      </c>
      <c r="D5795" s="11">
        <v>119244</v>
      </c>
      <c r="E5795" s="11"/>
      <c r="F5795" s="11">
        <v>0</v>
      </c>
      <c r="G5795" s="11">
        <v>1</v>
      </c>
      <c r="H5795" s="11">
        <v>128.05109064999999</v>
      </c>
      <c r="I5795" s="11">
        <v>0</v>
      </c>
      <c r="J5795" s="11">
        <v>21</v>
      </c>
      <c r="K5795" s="11"/>
      <c r="L5795" s="11" t="s">
        <v>20</v>
      </c>
      <c r="M5795" s="11" t="s">
        <v>14</v>
      </c>
      <c r="N5795" s="11">
        <f t="shared" si="630"/>
        <v>0</v>
      </c>
      <c r="O5795" s="11">
        <f t="shared" si="631"/>
        <v>0</v>
      </c>
      <c r="P5795" s="11">
        <f t="shared" si="632"/>
        <v>1</v>
      </c>
      <c r="Q5795" s="11">
        <f t="shared" si="633"/>
        <v>0</v>
      </c>
      <c r="R5795" s="11">
        <f t="shared" si="634"/>
        <v>0</v>
      </c>
      <c r="S5795" s="11">
        <f t="shared" si="635"/>
        <v>0</v>
      </c>
      <c r="T5795" s="9">
        <f t="shared" si="636"/>
        <v>0</v>
      </c>
    </row>
    <row r="5796" spans="1:20" ht="15" customHeight="1" x14ac:dyDescent="0.75">
      <c r="A5796" s="10">
        <v>0</v>
      </c>
      <c r="B5796" s="11">
        <v>47900</v>
      </c>
      <c r="C5796" s="11">
        <v>95377</v>
      </c>
      <c r="D5796" s="11">
        <v>157273</v>
      </c>
      <c r="E5796" s="11">
        <v>16</v>
      </c>
      <c r="F5796" s="11">
        <v>0</v>
      </c>
      <c r="G5796" s="11">
        <v>0</v>
      </c>
      <c r="H5796" s="11">
        <v>236.30265954000001</v>
      </c>
      <c r="I5796" s="11">
        <v>8</v>
      </c>
      <c r="J5796" s="11">
        <v>18</v>
      </c>
      <c r="K5796" s="11">
        <v>39.103045244</v>
      </c>
      <c r="L5796" s="11" t="s">
        <v>20</v>
      </c>
      <c r="M5796" s="11" t="s">
        <v>14</v>
      </c>
      <c r="N5796" s="11">
        <f t="shared" si="630"/>
        <v>0</v>
      </c>
      <c r="O5796" s="11">
        <f t="shared" si="631"/>
        <v>0</v>
      </c>
      <c r="P5796" s="11">
        <f t="shared" si="632"/>
        <v>1</v>
      </c>
      <c r="Q5796" s="11">
        <f t="shared" si="633"/>
        <v>0</v>
      </c>
      <c r="R5796" s="11">
        <f t="shared" si="634"/>
        <v>0</v>
      </c>
      <c r="S5796" s="11">
        <f t="shared" si="635"/>
        <v>0</v>
      </c>
      <c r="T5796" s="9">
        <f t="shared" si="636"/>
        <v>0</v>
      </c>
    </row>
    <row r="5797" spans="1:20" ht="15" customHeight="1" x14ac:dyDescent="0.75">
      <c r="A5797" s="10">
        <v>0</v>
      </c>
      <c r="B5797" s="11">
        <v>48000</v>
      </c>
      <c r="C5797" s="11">
        <v>41392</v>
      </c>
      <c r="D5797" s="11">
        <v>106075</v>
      </c>
      <c r="E5797" s="11">
        <v>8</v>
      </c>
      <c r="F5797" s="11">
        <v>0</v>
      </c>
      <c r="G5797" s="11">
        <v>0</v>
      </c>
      <c r="H5797" s="11">
        <v>203.08882087999999</v>
      </c>
      <c r="I5797" s="11">
        <v>2</v>
      </c>
      <c r="J5797" s="11">
        <v>35</v>
      </c>
      <c r="K5797" s="11">
        <v>38.633827318000002</v>
      </c>
      <c r="L5797" s="11" t="s">
        <v>13</v>
      </c>
      <c r="M5797" s="11" t="s">
        <v>19</v>
      </c>
      <c r="N5797" s="11">
        <f t="shared" si="630"/>
        <v>1</v>
      </c>
      <c r="O5797" s="11">
        <f t="shared" si="631"/>
        <v>0</v>
      </c>
      <c r="P5797" s="11">
        <f t="shared" si="632"/>
        <v>0</v>
      </c>
      <c r="Q5797" s="11">
        <f t="shared" si="633"/>
        <v>0</v>
      </c>
      <c r="R5797" s="11">
        <f t="shared" si="634"/>
        <v>0</v>
      </c>
      <c r="S5797" s="11">
        <f t="shared" si="635"/>
        <v>0</v>
      </c>
      <c r="T5797" s="9">
        <f t="shared" si="636"/>
        <v>203.08882087999999</v>
      </c>
    </row>
    <row r="5798" spans="1:20" ht="15" customHeight="1" x14ac:dyDescent="0.75">
      <c r="A5798" s="10">
        <v>0</v>
      </c>
      <c r="B5798" s="11">
        <v>48200</v>
      </c>
      <c r="C5798" s="11">
        <v>93127</v>
      </c>
      <c r="D5798" s="11">
        <v>159179</v>
      </c>
      <c r="E5798" s="11">
        <v>16</v>
      </c>
      <c r="F5798" s="11">
        <v>0</v>
      </c>
      <c r="G5798" s="11">
        <v>0</v>
      </c>
      <c r="H5798" s="11">
        <v>216.00862038</v>
      </c>
      <c r="I5798" s="11">
        <v>8</v>
      </c>
      <c r="J5798" s="11">
        <v>19</v>
      </c>
      <c r="K5798" s="11">
        <v>38.128228034999999</v>
      </c>
      <c r="L5798" s="11" t="s">
        <v>20</v>
      </c>
      <c r="M5798" s="11" t="s">
        <v>14</v>
      </c>
      <c r="N5798" s="11">
        <f t="shared" si="630"/>
        <v>0</v>
      </c>
      <c r="O5798" s="11">
        <f t="shared" si="631"/>
        <v>0</v>
      </c>
      <c r="P5798" s="11">
        <f t="shared" si="632"/>
        <v>1</v>
      </c>
      <c r="Q5798" s="11">
        <f t="shared" si="633"/>
        <v>0</v>
      </c>
      <c r="R5798" s="11">
        <f t="shared" si="634"/>
        <v>0</v>
      </c>
      <c r="S5798" s="11">
        <f t="shared" si="635"/>
        <v>0</v>
      </c>
      <c r="T5798" s="9">
        <f t="shared" si="636"/>
        <v>0</v>
      </c>
    </row>
    <row r="5799" spans="1:20" ht="15" customHeight="1" x14ac:dyDescent="0.75">
      <c r="A5799" s="10">
        <v>0</v>
      </c>
      <c r="B5799" s="11">
        <v>48400</v>
      </c>
      <c r="C5799" s="11">
        <v>33300</v>
      </c>
      <c r="D5799" s="11">
        <v>60000</v>
      </c>
      <c r="E5799" s="11">
        <v>5</v>
      </c>
      <c r="F5799" s="11">
        <v>1</v>
      </c>
      <c r="G5799" s="11"/>
      <c r="H5799" s="11">
        <v>193.36666667</v>
      </c>
      <c r="I5799" s="11">
        <v>1</v>
      </c>
      <c r="J5799" s="11">
        <v>16</v>
      </c>
      <c r="K5799" s="11"/>
      <c r="L5799" s="11" t="s">
        <v>20</v>
      </c>
      <c r="M5799" s="11" t="s">
        <v>15</v>
      </c>
      <c r="N5799" s="11">
        <f t="shared" si="630"/>
        <v>0</v>
      </c>
      <c r="O5799" s="11">
        <f t="shared" si="631"/>
        <v>0</v>
      </c>
      <c r="P5799" s="11">
        <f t="shared" si="632"/>
        <v>0</v>
      </c>
      <c r="Q5799" s="11">
        <f t="shared" si="633"/>
        <v>1</v>
      </c>
      <c r="R5799" s="11">
        <f t="shared" si="634"/>
        <v>0</v>
      </c>
      <c r="S5799" s="11">
        <f t="shared" si="635"/>
        <v>0</v>
      </c>
      <c r="T5799" s="9">
        <f t="shared" si="636"/>
        <v>0</v>
      </c>
    </row>
    <row r="5800" spans="1:20" ht="15" customHeight="1" x14ac:dyDescent="0.75">
      <c r="A5800" s="10">
        <v>0</v>
      </c>
      <c r="B5800" s="11">
        <v>48800</v>
      </c>
      <c r="C5800" s="11">
        <v>47476</v>
      </c>
      <c r="D5800" s="11">
        <v>105332</v>
      </c>
      <c r="E5800" s="11">
        <v>9</v>
      </c>
      <c r="F5800" s="11">
        <v>0</v>
      </c>
      <c r="G5800" s="11">
        <v>0</v>
      </c>
      <c r="H5800" s="11">
        <v>194.13891853000001</v>
      </c>
      <c r="I5800" s="11">
        <v>3</v>
      </c>
      <c r="J5800" s="11">
        <v>36</v>
      </c>
      <c r="K5800" s="11">
        <v>40.653434674000003</v>
      </c>
      <c r="L5800" s="11" t="s">
        <v>13</v>
      </c>
      <c r="M5800" s="11" t="s">
        <v>19</v>
      </c>
      <c r="N5800" s="11">
        <f t="shared" si="630"/>
        <v>1</v>
      </c>
      <c r="O5800" s="11">
        <f t="shared" si="631"/>
        <v>0</v>
      </c>
      <c r="P5800" s="11">
        <f t="shared" si="632"/>
        <v>0</v>
      </c>
      <c r="Q5800" s="11">
        <f t="shared" si="633"/>
        <v>0</v>
      </c>
      <c r="R5800" s="11">
        <f t="shared" si="634"/>
        <v>0</v>
      </c>
      <c r="S5800" s="11">
        <f t="shared" si="635"/>
        <v>0</v>
      </c>
      <c r="T5800" s="9">
        <f t="shared" si="636"/>
        <v>194.13891853000001</v>
      </c>
    </row>
    <row r="5801" spans="1:20" ht="15" customHeight="1" x14ac:dyDescent="0.75">
      <c r="A5801" s="10">
        <v>0</v>
      </c>
      <c r="B5801" s="11">
        <v>48900</v>
      </c>
      <c r="C5801" s="11">
        <v>33903</v>
      </c>
      <c r="D5801" s="11">
        <v>68995</v>
      </c>
      <c r="E5801" s="11">
        <v>6</v>
      </c>
      <c r="F5801" s="11">
        <v>0</v>
      </c>
      <c r="G5801" s="11"/>
      <c r="H5801" s="11">
        <v>204.45211712</v>
      </c>
      <c r="I5801" s="11">
        <v>1</v>
      </c>
      <c r="J5801" s="11">
        <v>16</v>
      </c>
      <c r="K5801" s="11">
        <v>30.999236124999999</v>
      </c>
      <c r="L5801" s="11" t="s">
        <v>20</v>
      </c>
      <c r="M5801" s="11" t="s">
        <v>15</v>
      </c>
      <c r="N5801" s="11">
        <f t="shared" si="630"/>
        <v>0</v>
      </c>
      <c r="O5801" s="11">
        <f t="shared" si="631"/>
        <v>0</v>
      </c>
      <c r="P5801" s="11">
        <f t="shared" si="632"/>
        <v>0</v>
      </c>
      <c r="Q5801" s="11">
        <f t="shared" si="633"/>
        <v>1</v>
      </c>
      <c r="R5801" s="11">
        <f t="shared" si="634"/>
        <v>0</v>
      </c>
      <c r="S5801" s="11">
        <f t="shared" si="635"/>
        <v>0</v>
      </c>
      <c r="T5801" s="9">
        <f t="shared" si="636"/>
        <v>0</v>
      </c>
    </row>
    <row r="5802" spans="1:20" ht="15" customHeight="1" x14ac:dyDescent="0.75">
      <c r="A5802" s="10">
        <v>0</v>
      </c>
      <c r="B5802" s="11">
        <v>48900</v>
      </c>
      <c r="C5802" s="11">
        <v>41260</v>
      </c>
      <c r="D5802" s="11">
        <v>102771</v>
      </c>
      <c r="E5802" s="11">
        <v>8</v>
      </c>
      <c r="F5802" s="11">
        <v>0</v>
      </c>
      <c r="G5802" s="11">
        <v>0</v>
      </c>
      <c r="H5802" s="11">
        <v>192.22617740000001</v>
      </c>
      <c r="I5802" s="11">
        <v>3</v>
      </c>
      <c r="J5802" s="11">
        <v>35</v>
      </c>
      <c r="K5802" s="11">
        <v>41.218714523000003</v>
      </c>
      <c r="L5802" s="11" t="s">
        <v>13</v>
      </c>
      <c r="M5802" s="11" t="s">
        <v>19</v>
      </c>
      <c r="N5802" s="11">
        <f t="shared" si="630"/>
        <v>1</v>
      </c>
      <c r="O5802" s="11">
        <f t="shared" si="631"/>
        <v>0</v>
      </c>
      <c r="P5802" s="11">
        <f t="shared" si="632"/>
        <v>0</v>
      </c>
      <c r="Q5802" s="11">
        <f t="shared" si="633"/>
        <v>0</v>
      </c>
      <c r="R5802" s="11">
        <f t="shared" si="634"/>
        <v>0</v>
      </c>
      <c r="S5802" s="11">
        <f t="shared" si="635"/>
        <v>0</v>
      </c>
      <c r="T5802" s="9">
        <f t="shared" si="636"/>
        <v>192.22617740000001</v>
      </c>
    </row>
    <row r="5803" spans="1:20" ht="15" customHeight="1" x14ac:dyDescent="0.75">
      <c r="A5803" s="10">
        <v>0</v>
      </c>
      <c r="B5803" s="11">
        <v>49200</v>
      </c>
      <c r="C5803" s="11">
        <v>40694</v>
      </c>
      <c r="D5803" s="11">
        <v>69777</v>
      </c>
      <c r="E5803" s="11">
        <v>3</v>
      </c>
      <c r="F5803" s="11">
        <v>1</v>
      </c>
      <c r="G5803" s="11"/>
      <c r="H5803" s="11">
        <v>205.10488240999999</v>
      </c>
      <c r="I5803" s="11">
        <v>0</v>
      </c>
      <c r="J5803" s="11">
        <v>16</v>
      </c>
      <c r="K5803" s="11">
        <v>30.214904343000001</v>
      </c>
      <c r="L5803" s="11" t="s">
        <v>20</v>
      </c>
      <c r="M5803" s="11" t="s">
        <v>15</v>
      </c>
      <c r="N5803" s="11">
        <f t="shared" si="630"/>
        <v>0</v>
      </c>
      <c r="O5803" s="11">
        <f t="shared" si="631"/>
        <v>0</v>
      </c>
      <c r="P5803" s="11">
        <f t="shared" si="632"/>
        <v>0</v>
      </c>
      <c r="Q5803" s="11">
        <f t="shared" si="633"/>
        <v>1</v>
      </c>
      <c r="R5803" s="11">
        <f t="shared" si="634"/>
        <v>0</v>
      </c>
      <c r="S5803" s="11">
        <f t="shared" si="635"/>
        <v>0</v>
      </c>
      <c r="T5803" s="9">
        <f t="shared" si="636"/>
        <v>0</v>
      </c>
    </row>
    <row r="5804" spans="1:20" ht="15" customHeight="1" x14ac:dyDescent="0.75">
      <c r="A5804" s="10">
        <v>0</v>
      </c>
      <c r="B5804" s="11">
        <v>49300</v>
      </c>
      <c r="C5804" s="11">
        <v>40724</v>
      </c>
      <c r="D5804" s="11">
        <v>102546</v>
      </c>
      <c r="E5804" s="11">
        <v>6</v>
      </c>
      <c r="F5804" s="11">
        <v>0</v>
      </c>
      <c r="G5804" s="11">
        <v>0</v>
      </c>
      <c r="H5804" s="11">
        <v>211.44931382999999</v>
      </c>
      <c r="I5804" s="11">
        <v>1</v>
      </c>
      <c r="J5804" s="11">
        <v>36</v>
      </c>
      <c r="K5804" s="11">
        <v>39.037679093000001</v>
      </c>
      <c r="L5804" s="11" t="s">
        <v>13</v>
      </c>
      <c r="M5804" s="11" t="s">
        <v>19</v>
      </c>
      <c r="N5804" s="11">
        <f t="shared" si="630"/>
        <v>1</v>
      </c>
      <c r="O5804" s="11">
        <f t="shared" si="631"/>
        <v>0</v>
      </c>
      <c r="P5804" s="11">
        <f t="shared" si="632"/>
        <v>0</v>
      </c>
      <c r="Q5804" s="11">
        <f t="shared" si="633"/>
        <v>0</v>
      </c>
      <c r="R5804" s="11">
        <f t="shared" si="634"/>
        <v>0</v>
      </c>
      <c r="S5804" s="11">
        <f t="shared" si="635"/>
        <v>0</v>
      </c>
      <c r="T5804" s="9">
        <f t="shared" si="636"/>
        <v>211.44931382999999</v>
      </c>
    </row>
    <row r="5805" spans="1:20" ht="15" customHeight="1" x14ac:dyDescent="0.75">
      <c r="A5805" s="10">
        <v>1</v>
      </c>
      <c r="B5805" s="11">
        <v>49500</v>
      </c>
      <c r="C5805" s="11">
        <v>247500</v>
      </c>
      <c r="D5805" s="11"/>
      <c r="E5805" s="11">
        <v>0</v>
      </c>
      <c r="F5805" s="11">
        <v>0</v>
      </c>
      <c r="G5805" s="11">
        <v>4</v>
      </c>
      <c r="H5805" s="11">
        <v>160.33333332999999</v>
      </c>
      <c r="I5805" s="11">
        <v>2</v>
      </c>
      <c r="J5805" s="11">
        <v>25</v>
      </c>
      <c r="K5805" s="11"/>
      <c r="L5805" s="11"/>
      <c r="M5805" s="11" t="s">
        <v>14</v>
      </c>
      <c r="N5805" s="11">
        <f t="shared" si="630"/>
        <v>0</v>
      </c>
      <c r="O5805" s="11">
        <f t="shared" si="631"/>
        <v>0</v>
      </c>
      <c r="P5805" s="11">
        <f t="shared" si="632"/>
        <v>1</v>
      </c>
      <c r="Q5805" s="11">
        <f t="shared" si="633"/>
        <v>0</v>
      </c>
      <c r="R5805" s="11">
        <f t="shared" si="634"/>
        <v>0</v>
      </c>
      <c r="S5805" s="11">
        <f t="shared" si="635"/>
        <v>0</v>
      </c>
      <c r="T5805" s="9">
        <f t="shared" si="636"/>
        <v>0</v>
      </c>
    </row>
    <row r="5806" spans="1:20" ht="15" customHeight="1" x14ac:dyDescent="0.75">
      <c r="A5806" s="10">
        <v>1</v>
      </c>
      <c r="B5806" s="11">
        <v>49500</v>
      </c>
      <c r="C5806" s="11">
        <v>9000</v>
      </c>
      <c r="D5806" s="11">
        <v>55000</v>
      </c>
      <c r="E5806" s="11">
        <v>3</v>
      </c>
      <c r="F5806" s="11">
        <v>0</v>
      </c>
      <c r="G5806" s="11">
        <v>0</v>
      </c>
      <c r="H5806" s="11"/>
      <c r="I5806" s="11">
        <v>0</v>
      </c>
      <c r="J5806" s="11">
        <v>0</v>
      </c>
      <c r="K5806" s="11"/>
      <c r="L5806" s="11" t="s">
        <v>20</v>
      </c>
      <c r="M5806" s="11" t="s">
        <v>14</v>
      </c>
      <c r="N5806" s="11">
        <f t="shared" si="630"/>
        <v>0</v>
      </c>
      <c r="O5806" s="11">
        <f t="shared" si="631"/>
        <v>0</v>
      </c>
      <c r="P5806" s="11">
        <f t="shared" si="632"/>
        <v>1</v>
      </c>
      <c r="Q5806" s="11">
        <f t="shared" si="633"/>
        <v>0</v>
      </c>
      <c r="R5806" s="11">
        <f t="shared" si="634"/>
        <v>0</v>
      </c>
      <c r="S5806" s="11">
        <f t="shared" si="635"/>
        <v>0</v>
      </c>
      <c r="T5806" s="9">
        <f t="shared" si="636"/>
        <v>0</v>
      </c>
    </row>
    <row r="5807" spans="1:20" ht="15" customHeight="1" x14ac:dyDescent="0.75">
      <c r="A5807" s="10">
        <v>0</v>
      </c>
      <c r="B5807" s="11">
        <v>49800</v>
      </c>
      <c r="C5807" s="11">
        <v>44462</v>
      </c>
      <c r="D5807" s="11">
        <v>102203</v>
      </c>
      <c r="E5807" s="11">
        <v>8</v>
      </c>
      <c r="F5807" s="11">
        <v>0</v>
      </c>
      <c r="G5807" s="11">
        <v>0</v>
      </c>
      <c r="H5807" s="11">
        <v>207.56405015999999</v>
      </c>
      <c r="I5807" s="11">
        <v>3</v>
      </c>
      <c r="J5807" s="11">
        <v>37</v>
      </c>
      <c r="K5807" s="11">
        <v>40.302867689000003</v>
      </c>
      <c r="L5807" s="11" t="s">
        <v>13</v>
      </c>
      <c r="M5807" s="11" t="s">
        <v>19</v>
      </c>
      <c r="N5807" s="11">
        <f t="shared" si="630"/>
        <v>1</v>
      </c>
      <c r="O5807" s="11">
        <f t="shared" si="631"/>
        <v>0</v>
      </c>
      <c r="P5807" s="11">
        <f t="shared" si="632"/>
        <v>0</v>
      </c>
      <c r="Q5807" s="11">
        <f t="shared" si="633"/>
        <v>0</v>
      </c>
      <c r="R5807" s="11">
        <f t="shared" si="634"/>
        <v>0</v>
      </c>
      <c r="S5807" s="11">
        <f t="shared" si="635"/>
        <v>0</v>
      </c>
      <c r="T5807" s="9">
        <f t="shared" si="636"/>
        <v>207.56405015999999</v>
      </c>
    </row>
    <row r="5808" spans="1:20" ht="15" customHeight="1" x14ac:dyDescent="0.75">
      <c r="A5808" s="10">
        <v>0</v>
      </c>
      <c r="B5808" s="11">
        <v>49900</v>
      </c>
      <c r="C5808" s="11">
        <v>45455</v>
      </c>
      <c r="D5808" s="11">
        <v>102971</v>
      </c>
      <c r="E5808" s="11">
        <v>9</v>
      </c>
      <c r="F5808" s="11">
        <v>0</v>
      </c>
      <c r="G5808" s="11">
        <v>0</v>
      </c>
      <c r="H5808" s="11">
        <v>197.96330934</v>
      </c>
      <c r="I5808" s="11">
        <v>2</v>
      </c>
      <c r="J5808" s="11">
        <v>36</v>
      </c>
      <c r="K5808" s="11">
        <v>42.064279227999997</v>
      </c>
      <c r="L5808" s="11" t="s">
        <v>13</v>
      </c>
      <c r="M5808" s="11" t="s">
        <v>19</v>
      </c>
      <c r="N5808" s="11">
        <f t="shared" si="630"/>
        <v>1</v>
      </c>
      <c r="O5808" s="11">
        <f t="shared" si="631"/>
        <v>0</v>
      </c>
      <c r="P5808" s="11">
        <f t="shared" si="632"/>
        <v>0</v>
      </c>
      <c r="Q5808" s="11">
        <f t="shared" si="633"/>
        <v>0</v>
      </c>
      <c r="R5808" s="11">
        <f t="shared" si="634"/>
        <v>0</v>
      </c>
      <c r="S5808" s="11">
        <f t="shared" si="635"/>
        <v>0</v>
      </c>
      <c r="T5808" s="9">
        <f t="shared" si="636"/>
        <v>197.96330934</v>
      </c>
    </row>
    <row r="5809" spans="1:20" ht="15" customHeight="1" x14ac:dyDescent="0.75">
      <c r="A5809" s="10">
        <v>0</v>
      </c>
      <c r="B5809" s="11">
        <v>50000</v>
      </c>
      <c r="C5809" s="11">
        <v>43689</v>
      </c>
      <c r="D5809" s="11">
        <v>104139</v>
      </c>
      <c r="E5809" s="11">
        <v>9</v>
      </c>
      <c r="F5809" s="11">
        <v>0</v>
      </c>
      <c r="G5809" s="11">
        <v>0</v>
      </c>
      <c r="H5809" s="11">
        <v>219.41723912</v>
      </c>
      <c r="I5809" s="11">
        <v>2</v>
      </c>
      <c r="J5809" s="11">
        <v>35</v>
      </c>
      <c r="K5809" s="11">
        <v>38.559389056999997</v>
      </c>
      <c r="L5809" s="11" t="s">
        <v>13</v>
      </c>
      <c r="M5809" s="11" t="s">
        <v>19</v>
      </c>
      <c r="N5809" s="11">
        <f t="shared" si="630"/>
        <v>1</v>
      </c>
      <c r="O5809" s="11">
        <f t="shared" si="631"/>
        <v>0</v>
      </c>
      <c r="P5809" s="11">
        <f t="shared" si="632"/>
        <v>0</v>
      </c>
      <c r="Q5809" s="11">
        <f t="shared" si="633"/>
        <v>0</v>
      </c>
      <c r="R5809" s="11">
        <f t="shared" si="634"/>
        <v>0</v>
      </c>
      <c r="S5809" s="11">
        <f t="shared" si="635"/>
        <v>0</v>
      </c>
      <c r="T5809" s="9">
        <f t="shared" si="636"/>
        <v>219.41723912</v>
      </c>
    </row>
    <row r="5810" spans="1:20" ht="15" customHeight="1" x14ac:dyDescent="0.75">
      <c r="A5810" s="10">
        <v>1</v>
      </c>
      <c r="B5810" s="11">
        <v>50000</v>
      </c>
      <c r="C5810" s="11">
        <v>69400</v>
      </c>
      <c r="D5810" s="11">
        <v>163000</v>
      </c>
      <c r="E5810" s="11">
        <v>1.3</v>
      </c>
      <c r="F5810" s="11">
        <v>0</v>
      </c>
      <c r="G5810" s="11">
        <v>1</v>
      </c>
      <c r="H5810" s="11">
        <v>103.13333333</v>
      </c>
      <c r="I5810" s="11"/>
      <c r="J5810" s="11">
        <v>13</v>
      </c>
      <c r="K5810" s="11"/>
      <c r="L5810" s="11" t="s">
        <v>13</v>
      </c>
      <c r="M5810" s="11" t="s">
        <v>14</v>
      </c>
      <c r="N5810" s="11">
        <f t="shared" si="630"/>
        <v>1</v>
      </c>
      <c r="O5810" s="11">
        <f t="shared" si="631"/>
        <v>0</v>
      </c>
      <c r="P5810" s="11">
        <f t="shared" si="632"/>
        <v>1</v>
      </c>
      <c r="Q5810" s="11">
        <f t="shared" si="633"/>
        <v>0</v>
      </c>
      <c r="R5810" s="11">
        <f t="shared" si="634"/>
        <v>0</v>
      </c>
      <c r="S5810" s="11">
        <f t="shared" si="635"/>
        <v>0</v>
      </c>
      <c r="T5810" s="9">
        <f t="shared" si="636"/>
        <v>103.13333333</v>
      </c>
    </row>
    <row r="5811" spans="1:20" ht="15" customHeight="1" x14ac:dyDescent="0.75">
      <c r="A5811" s="10">
        <v>1</v>
      </c>
      <c r="B5811" s="11">
        <v>50000</v>
      </c>
      <c r="C5811" s="11">
        <v>235000</v>
      </c>
      <c r="D5811" s="11">
        <v>295000</v>
      </c>
      <c r="E5811" s="11">
        <v>6</v>
      </c>
      <c r="F5811" s="11">
        <v>0</v>
      </c>
      <c r="G5811" s="11">
        <v>1</v>
      </c>
      <c r="H5811" s="11">
        <v>110.56666667</v>
      </c>
      <c r="I5811" s="11">
        <v>8</v>
      </c>
      <c r="J5811" s="11">
        <v>23</v>
      </c>
      <c r="K5811" s="11"/>
      <c r="L5811" s="11" t="s">
        <v>13</v>
      </c>
      <c r="M5811" s="11" t="s">
        <v>17</v>
      </c>
      <c r="N5811" s="11">
        <f t="shared" si="630"/>
        <v>1</v>
      </c>
      <c r="O5811" s="11">
        <f t="shared" si="631"/>
        <v>1</v>
      </c>
      <c r="P5811" s="11">
        <f t="shared" si="632"/>
        <v>0</v>
      </c>
      <c r="Q5811" s="11">
        <f t="shared" si="633"/>
        <v>0</v>
      </c>
      <c r="R5811" s="11">
        <f t="shared" si="634"/>
        <v>0</v>
      </c>
      <c r="S5811" s="11">
        <f t="shared" si="635"/>
        <v>0</v>
      </c>
      <c r="T5811" s="9">
        <f t="shared" si="636"/>
        <v>110.56666667</v>
      </c>
    </row>
    <row r="5812" spans="1:20" ht="15" customHeight="1" x14ac:dyDescent="0.75">
      <c r="A5812" s="10">
        <v>1</v>
      </c>
      <c r="B5812" s="11">
        <v>50000</v>
      </c>
      <c r="C5812" s="11">
        <v>220528</v>
      </c>
      <c r="D5812" s="11">
        <v>300900</v>
      </c>
      <c r="E5812" s="11">
        <v>5</v>
      </c>
      <c r="F5812" s="11">
        <v>0</v>
      </c>
      <c r="G5812" s="11">
        <v>0</v>
      </c>
      <c r="H5812" s="11">
        <v>0</v>
      </c>
      <c r="I5812" s="11">
        <v>0</v>
      </c>
      <c r="J5812" s="11">
        <v>2</v>
      </c>
      <c r="K5812" s="11"/>
      <c r="L5812" s="11" t="s">
        <v>13</v>
      </c>
      <c r="M5812" s="11" t="s">
        <v>19</v>
      </c>
      <c r="N5812" s="11">
        <f t="shared" si="630"/>
        <v>1</v>
      </c>
      <c r="O5812" s="11">
        <f t="shared" si="631"/>
        <v>0</v>
      </c>
      <c r="P5812" s="11">
        <f t="shared" si="632"/>
        <v>0</v>
      </c>
      <c r="Q5812" s="11">
        <f t="shared" si="633"/>
        <v>0</v>
      </c>
      <c r="R5812" s="11">
        <f t="shared" si="634"/>
        <v>0</v>
      </c>
      <c r="S5812" s="11">
        <f t="shared" si="635"/>
        <v>0</v>
      </c>
      <c r="T5812" s="9">
        <f t="shared" si="636"/>
        <v>0</v>
      </c>
    </row>
    <row r="5813" spans="1:20" ht="15" customHeight="1" x14ac:dyDescent="0.75">
      <c r="A5813" s="10">
        <v>1</v>
      </c>
      <c r="B5813" s="11">
        <v>50000</v>
      </c>
      <c r="C5813" s="11">
        <v>202601</v>
      </c>
      <c r="D5813" s="11">
        <v>288000</v>
      </c>
      <c r="E5813" s="11">
        <v>3</v>
      </c>
      <c r="F5813" s="11">
        <v>1</v>
      </c>
      <c r="G5813" s="11">
        <v>1</v>
      </c>
      <c r="H5813" s="11">
        <v>160.66666667000001</v>
      </c>
      <c r="I5813" s="11">
        <v>2</v>
      </c>
      <c r="J5813" s="11">
        <v>30</v>
      </c>
      <c r="K5813" s="11"/>
      <c r="L5813" s="11" t="s">
        <v>20</v>
      </c>
      <c r="M5813" s="11" t="s">
        <v>18</v>
      </c>
      <c r="N5813" s="11">
        <f t="shared" si="630"/>
        <v>0</v>
      </c>
      <c r="O5813" s="11">
        <f t="shared" si="631"/>
        <v>0</v>
      </c>
      <c r="P5813" s="11">
        <f t="shared" si="632"/>
        <v>0</v>
      </c>
      <c r="Q5813" s="11">
        <f t="shared" si="633"/>
        <v>0</v>
      </c>
      <c r="R5813" s="11">
        <f t="shared" si="634"/>
        <v>0</v>
      </c>
      <c r="S5813" s="11">
        <f t="shared" si="635"/>
        <v>1</v>
      </c>
      <c r="T5813" s="9">
        <f t="shared" si="636"/>
        <v>0</v>
      </c>
    </row>
    <row r="5814" spans="1:20" ht="15" customHeight="1" x14ac:dyDescent="0.75">
      <c r="A5814" s="10">
        <v>0</v>
      </c>
      <c r="B5814" s="11">
        <v>50000</v>
      </c>
      <c r="C5814" s="11"/>
      <c r="D5814" s="11">
        <v>82200</v>
      </c>
      <c r="E5814" s="11"/>
      <c r="F5814" s="11">
        <v>0</v>
      </c>
      <c r="G5814" s="11">
        <v>0</v>
      </c>
      <c r="H5814" s="11">
        <v>342.86666666999997</v>
      </c>
      <c r="I5814" s="11">
        <v>0</v>
      </c>
      <c r="J5814" s="11">
        <v>7</v>
      </c>
      <c r="K5814" s="11"/>
      <c r="L5814" s="11" t="s">
        <v>13</v>
      </c>
      <c r="M5814" s="11" t="s">
        <v>14</v>
      </c>
      <c r="N5814" s="11">
        <f t="shared" si="630"/>
        <v>1</v>
      </c>
      <c r="O5814" s="11">
        <f t="shared" si="631"/>
        <v>0</v>
      </c>
      <c r="P5814" s="11">
        <f t="shared" si="632"/>
        <v>1</v>
      </c>
      <c r="Q5814" s="11">
        <f t="shared" si="633"/>
        <v>0</v>
      </c>
      <c r="R5814" s="11">
        <f t="shared" si="634"/>
        <v>0</v>
      </c>
      <c r="S5814" s="11">
        <f t="shared" si="635"/>
        <v>0</v>
      </c>
      <c r="T5814" s="9">
        <f t="shared" si="636"/>
        <v>342.86666666999997</v>
      </c>
    </row>
    <row r="5815" spans="1:20" ht="15" customHeight="1" x14ac:dyDescent="0.75">
      <c r="A5815" s="10">
        <v>0</v>
      </c>
      <c r="B5815" s="11">
        <v>50000</v>
      </c>
      <c r="C5815" s="11"/>
      <c r="D5815" s="11">
        <v>78703</v>
      </c>
      <c r="E5815" s="11">
        <v>10</v>
      </c>
      <c r="F5815" s="11">
        <v>0</v>
      </c>
      <c r="G5815" s="11">
        <v>0</v>
      </c>
      <c r="H5815" s="11">
        <v>179.56666666999999</v>
      </c>
      <c r="I5815" s="11">
        <v>1</v>
      </c>
      <c r="J5815" s="11">
        <v>22</v>
      </c>
      <c r="K5815" s="11"/>
      <c r="L5815" s="11" t="s">
        <v>13</v>
      </c>
      <c r="M5815" s="11" t="s">
        <v>19</v>
      </c>
      <c r="N5815" s="11">
        <f t="shared" si="630"/>
        <v>1</v>
      </c>
      <c r="O5815" s="11">
        <f t="shared" si="631"/>
        <v>0</v>
      </c>
      <c r="P5815" s="11">
        <f t="shared" si="632"/>
        <v>0</v>
      </c>
      <c r="Q5815" s="11">
        <f t="shared" si="633"/>
        <v>0</v>
      </c>
      <c r="R5815" s="11">
        <f t="shared" si="634"/>
        <v>0</v>
      </c>
      <c r="S5815" s="11">
        <f t="shared" si="635"/>
        <v>0</v>
      </c>
      <c r="T5815" s="9">
        <f t="shared" si="636"/>
        <v>179.56666666999999</v>
      </c>
    </row>
    <row r="5816" spans="1:20" ht="15" customHeight="1" x14ac:dyDescent="0.75">
      <c r="A5816" s="10">
        <v>0</v>
      </c>
      <c r="B5816" s="11">
        <v>50000</v>
      </c>
      <c r="C5816" s="11">
        <v>44000</v>
      </c>
      <c r="D5816" s="11">
        <v>59000</v>
      </c>
      <c r="E5816" s="11">
        <v>12</v>
      </c>
      <c r="F5816" s="11">
        <v>0</v>
      </c>
      <c r="G5816" s="11">
        <v>1</v>
      </c>
      <c r="H5816" s="11">
        <v>102.5</v>
      </c>
      <c r="I5816" s="11">
        <v>2</v>
      </c>
      <c r="J5816" s="11">
        <v>26</v>
      </c>
      <c r="K5816" s="11"/>
      <c r="L5816" s="11" t="s">
        <v>20</v>
      </c>
      <c r="M5816" s="11" t="s">
        <v>15</v>
      </c>
      <c r="N5816" s="11">
        <f t="shared" si="630"/>
        <v>0</v>
      </c>
      <c r="O5816" s="11">
        <f t="shared" si="631"/>
        <v>0</v>
      </c>
      <c r="P5816" s="11">
        <f t="shared" si="632"/>
        <v>0</v>
      </c>
      <c r="Q5816" s="11">
        <f t="shared" si="633"/>
        <v>1</v>
      </c>
      <c r="R5816" s="11">
        <f t="shared" si="634"/>
        <v>0</v>
      </c>
      <c r="S5816" s="11">
        <f t="shared" si="635"/>
        <v>0</v>
      </c>
      <c r="T5816" s="9">
        <f t="shared" si="636"/>
        <v>0</v>
      </c>
    </row>
    <row r="5817" spans="1:20" ht="15" customHeight="1" x14ac:dyDescent="0.75">
      <c r="A5817" s="10">
        <v>0</v>
      </c>
      <c r="B5817" s="11">
        <v>50000</v>
      </c>
      <c r="C5817" s="11">
        <v>174900</v>
      </c>
      <c r="D5817" s="11">
        <v>250000</v>
      </c>
      <c r="E5817" s="11">
        <v>5.5</v>
      </c>
      <c r="F5817" s="11">
        <v>0</v>
      </c>
      <c r="G5817" s="11">
        <v>0</v>
      </c>
      <c r="H5817" s="11">
        <v>235.43333333000001</v>
      </c>
      <c r="I5817" s="11">
        <v>2</v>
      </c>
      <c r="J5817" s="11">
        <v>33</v>
      </c>
      <c r="K5817" s="11"/>
      <c r="L5817" s="11" t="s">
        <v>20</v>
      </c>
      <c r="M5817" s="11" t="s">
        <v>18</v>
      </c>
      <c r="N5817" s="11">
        <f t="shared" si="630"/>
        <v>0</v>
      </c>
      <c r="O5817" s="11">
        <f t="shared" si="631"/>
        <v>0</v>
      </c>
      <c r="P5817" s="11">
        <f t="shared" si="632"/>
        <v>0</v>
      </c>
      <c r="Q5817" s="11">
        <f t="shared" si="633"/>
        <v>0</v>
      </c>
      <c r="R5817" s="11">
        <f t="shared" si="634"/>
        <v>0</v>
      </c>
      <c r="S5817" s="11">
        <f t="shared" si="635"/>
        <v>1</v>
      </c>
      <c r="T5817" s="9">
        <f t="shared" si="636"/>
        <v>0</v>
      </c>
    </row>
    <row r="5818" spans="1:20" ht="15" customHeight="1" x14ac:dyDescent="0.75">
      <c r="A5818" s="10">
        <v>1</v>
      </c>
      <c r="B5818" s="11">
        <v>50000</v>
      </c>
      <c r="C5818" s="11">
        <v>38000</v>
      </c>
      <c r="D5818" s="11"/>
      <c r="E5818" s="11">
        <v>26</v>
      </c>
      <c r="F5818" s="11">
        <v>7</v>
      </c>
      <c r="G5818" s="11">
        <v>6</v>
      </c>
      <c r="H5818" s="11">
        <v>150.19999999999999</v>
      </c>
      <c r="I5818" s="11">
        <v>0</v>
      </c>
      <c r="J5818" s="11">
        <v>25</v>
      </c>
      <c r="K5818" s="11"/>
      <c r="L5818" s="11" t="s">
        <v>20</v>
      </c>
      <c r="M5818" s="11" t="s">
        <v>18</v>
      </c>
      <c r="N5818" s="11">
        <f t="shared" si="630"/>
        <v>0</v>
      </c>
      <c r="O5818" s="11">
        <f t="shared" si="631"/>
        <v>0</v>
      </c>
      <c r="P5818" s="11">
        <f t="shared" si="632"/>
        <v>0</v>
      </c>
      <c r="Q5818" s="11">
        <f t="shared" si="633"/>
        <v>0</v>
      </c>
      <c r="R5818" s="11">
        <f t="shared" si="634"/>
        <v>0</v>
      </c>
      <c r="S5818" s="11">
        <f t="shared" si="635"/>
        <v>1</v>
      </c>
      <c r="T5818" s="9">
        <f t="shared" si="636"/>
        <v>0</v>
      </c>
    </row>
    <row r="5819" spans="1:20" ht="15" customHeight="1" x14ac:dyDescent="0.75">
      <c r="A5819" s="10">
        <v>1</v>
      </c>
      <c r="B5819" s="11">
        <v>50000</v>
      </c>
      <c r="C5819" s="11">
        <v>26976</v>
      </c>
      <c r="D5819" s="11"/>
      <c r="E5819" s="11">
        <v>8.3000000000000007</v>
      </c>
      <c r="F5819" s="11">
        <v>1</v>
      </c>
      <c r="G5819" s="11">
        <v>0</v>
      </c>
      <c r="H5819" s="11">
        <v>111.6</v>
      </c>
      <c r="I5819" s="11">
        <v>1</v>
      </c>
      <c r="J5819" s="11">
        <v>6</v>
      </c>
      <c r="K5819" s="11"/>
      <c r="L5819" s="11" t="s">
        <v>20</v>
      </c>
      <c r="M5819" s="11" t="s">
        <v>17</v>
      </c>
      <c r="N5819" s="11">
        <f t="shared" si="630"/>
        <v>0</v>
      </c>
      <c r="O5819" s="11">
        <f t="shared" si="631"/>
        <v>1</v>
      </c>
      <c r="P5819" s="11">
        <f t="shared" si="632"/>
        <v>0</v>
      </c>
      <c r="Q5819" s="11">
        <f t="shared" si="633"/>
        <v>0</v>
      </c>
      <c r="R5819" s="11">
        <f t="shared" si="634"/>
        <v>0</v>
      </c>
      <c r="S5819" s="11">
        <f t="shared" si="635"/>
        <v>0</v>
      </c>
      <c r="T5819" s="9">
        <f t="shared" si="636"/>
        <v>0</v>
      </c>
    </row>
    <row r="5820" spans="1:20" ht="15" customHeight="1" x14ac:dyDescent="0.75">
      <c r="A5820" s="10">
        <v>1</v>
      </c>
      <c r="B5820" s="11">
        <v>50000</v>
      </c>
      <c r="C5820" s="11">
        <v>106000</v>
      </c>
      <c r="D5820" s="11"/>
      <c r="E5820" s="11">
        <v>0.8</v>
      </c>
      <c r="F5820" s="11">
        <v>0</v>
      </c>
      <c r="G5820" s="11">
        <v>2</v>
      </c>
      <c r="H5820" s="11">
        <v>252.63333333</v>
      </c>
      <c r="I5820" s="11">
        <v>3</v>
      </c>
      <c r="J5820" s="11">
        <v>32</v>
      </c>
      <c r="K5820" s="11"/>
      <c r="L5820" s="11" t="s">
        <v>20</v>
      </c>
      <c r="M5820" s="11" t="s">
        <v>17</v>
      </c>
      <c r="N5820" s="11">
        <f t="shared" si="630"/>
        <v>0</v>
      </c>
      <c r="O5820" s="11">
        <f t="shared" si="631"/>
        <v>1</v>
      </c>
      <c r="P5820" s="11">
        <f t="shared" si="632"/>
        <v>0</v>
      </c>
      <c r="Q5820" s="11">
        <f t="shared" si="633"/>
        <v>0</v>
      </c>
      <c r="R5820" s="11">
        <f t="shared" si="634"/>
        <v>0</v>
      </c>
      <c r="S5820" s="11">
        <f t="shared" si="635"/>
        <v>0</v>
      </c>
      <c r="T5820" s="9">
        <f t="shared" si="636"/>
        <v>0</v>
      </c>
    </row>
    <row r="5821" spans="1:20" ht="15" customHeight="1" x14ac:dyDescent="0.75">
      <c r="A5821" s="10">
        <v>1</v>
      </c>
      <c r="B5821" s="11">
        <v>50000</v>
      </c>
      <c r="C5821" s="11">
        <v>167000</v>
      </c>
      <c r="D5821" s="11">
        <v>245000</v>
      </c>
      <c r="E5821" s="11">
        <v>22</v>
      </c>
      <c r="F5821" s="11">
        <v>1</v>
      </c>
      <c r="G5821" s="11">
        <v>7</v>
      </c>
      <c r="H5821" s="11">
        <v>267.89999999999998</v>
      </c>
      <c r="I5821" s="11">
        <v>2</v>
      </c>
      <c r="J5821" s="11">
        <v>24</v>
      </c>
      <c r="K5821" s="11"/>
      <c r="L5821" s="11" t="s">
        <v>13</v>
      </c>
      <c r="M5821" s="11" t="s">
        <v>19</v>
      </c>
      <c r="N5821" s="11">
        <f t="shared" si="630"/>
        <v>1</v>
      </c>
      <c r="O5821" s="11">
        <f t="shared" si="631"/>
        <v>0</v>
      </c>
      <c r="P5821" s="11">
        <f t="shared" si="632"/>
        <v>0</v>
      </c>
      <c r="Q5821" s="11">
        <f t="shared" si="633"/>
        <v>0</v>
      </c>
      <c r="R5821" s="11">
        <f t="shared" si="634"/>
        <v>0</v>
      </c>
      <c r="S5821" s="11">
        <f t="shared" si="635"/>
        <v>0</v>
      </c>
      <c r="T5821" s="9">
        <f t="shared" si="636"/>
        <v>267.89999999999998</v>
      </c>
    </row>
    <row r="5822" spans="1:20" ht="15" customHeight="1" x14ac:dyDescent="0.75">
      <c r="A5822" s="10">
        <v>1</v>
      </c>
      <c r="B5822" s="11">
        <v>50000</v>
      </c>
      <c r="C5822" s="11">
        <v>80286</v>
      </c>
      <c r="D5822" s="11">
        <v>145000</v>
      </c>
      <c r="E5822" s="11">
        <v>12</v>
      </c>
      <c r="F5822" s="11"/>
      <c r="G5822" s="11">
        <v>1</v>
      </c>
      <c r="H5822" s="11">
        <v>178.76659935999999</v>
      </c>
      <c r="I5822" s="11">
        <v>0</v>
      </c>
      <c r="J5822" s="11">
        <v>35</v>
      </c>
      <c r="K5822" s="11"/>
      <c r="L5822" s="11" t="s">
        <v>20</v>
      </c>
      <c r="M5822" s="11" t="s">
        <v>14</v>
      </c>
      <c r="N5822" s="11">
        <f t="shared" si="630"/>
        <v>0</v>
      </c>
      <c r="O5822" s="11">
        <f t="shared" si="631"/>
        <v>0</v>
      </c>
      <c r="P5822" s="11">
        <f t="shared" si="632"/>
        <v>1</v>
      </c>
      <c r="Q5822" s="11">
        <f t="shared" si="633"/>
        <v>0</v>
      </c>
      <c r="R5822" s="11">
        <f t="shared" si="634"/>
        <v>0</v>
      </c>
      <c r="S5822" s="11">
        <f t="shared" si="635"/>
        <v>0</v>
      </c>
      <c r="T5822" s="9">
        <f t="shared" si="636"/>
        <v>0</v>
      </c>
    </row>
    <row r="5823" spans="1:20" ht="15" customHeight="1" x14ac:dyDescent="0.75">
      <c r="A5823" s="10">
        <v>1</v>
      </c>
      <c r="B5823" s="11">
        <v>50000</v>
      </c>
      <c r="C5823" s="11">
        <v>160000</v>
      </c>
      <c r="D5823" s="11">
        <v>235000</v>
      </c>
      <c r="E5823" s="11">
        <v>0.3</v>
      </c>
      <c r="F5823" s="11">
        <v>0</v>
      </c>
      <c r="G5823" s="11">
        <v>0</v>
      </c>
      <c r="H5823" s="11">
        <v>184.7</v>
      </c>
      <c r="I5823" s="11">
        <v>0</v>
      </c>
      <c r="J5823" s="11">
        <v>41</v>
      </c>
      <c r="K5823" s="11"/>
      <c r="L5823" s="11" t="s">
        <v>20</v>
      </c>
      <c r="M5823" s="11" t="s">
        <v>18</v>
      </c>
      <c r="N5823" s="11">
        <f t="shared" si="630"/>
        <v>0</v>
      </c>
      <c r="O5823" s="11">
        <f t="shared" si="631"/>
        <v>0</v>
      </c>
      <c r="P5823" s="11">
        <f t="shared" si="632"/>
        <v>0</v>
      </c>
      <c r="Q5823" s="11">
        <f t="shared" si="633"/>
        <v>0</v>
      </c>
      <c r="R5823" s="11">
        <f t="shared" si="634"/>
        <v>0</v>
      </c>
      <c r="S5823" s="11">
        <f t="shared" si="635"/>
        <v>1</v>
      </c>
      <c r="T5823" s="9">
        <f t="shared" si="636"/>
        <v>0</v>
      </c>
    </row>
    <row r="5824" spans="1:20" ht="15" customHeight="1" x14ac:dyDescent="0.75">
      <c r="A5824" s="10">
        <v>1</v>
      </c>
      <c r="B5824" s="11">
        <v>50000</v>
      </c>
      <c r="C5824" s="11">
        <v>30338</v>
      </c>
      <c r="D5824" s="11"/>
      <c r="E5824" s="11">
        <v>8</v>
      </c>
      <c r="F5824" s="11">
        <v>0</v>
      </c>
      <c r="G5824" s="11">
        <v>0</v>
      </c>
      <c r="H5824" s="11">
        <v>91.431004853999994</v>
      </c>
      <c r="I5824" s="11">
        <v>0</v>
      </c>
      <c r="J5824" s="11">
        <v>5</v>
      </c>
      <c r="K5824" s="11">
        <v>35.084000934999999</v>
      </c>
      <c r="L5824" s="11" t="s">
        <v>20</v>
      </c>
      <c r="M5824" s="11" t="s">
        <v>17</v>
      </c>
      <c r="N5824" s="11">
        <f t="shared" si="630"/>
        <v>0</v>
      </c>
      <c r="O5824" s="11">
        <f t="shared" si="631"/>
        <v>1</v>
      </c>
      <c r="P5824" s="11">
        <f t="shared" si="632"/>
        <v>0</v>
      </c>
      <c r="Q5824" s="11">
        <f t="shared" si="633"/>
        <v>0</v>
      </c>
      <c r="R5824" s="11">
        <f t="shared" si="634"/>
        <v>0</v>
      </c>
      <c r="S5824" s="11">
        <f t="shared" si="635"/>
        <v>0</v>
      </c>
      <c r="T5824" s="9">
        <f t="shared" si="636"/>
        <v>0</v>
      </c>
    </row>
    <row r="5825" spans="1:20" ht="15" customHeight="1" x14ac:dyDescent="0.75">
      <c r="A5825" s="10">
        <v>0</v>
      </c>
      <c r="B5825" s="11">
        <v>50100</v>
      </c>
      <c r="C5825" s="11">
        <v>35910</v>
      </c>
      <c r="D5825" s="11">
        <v>64042</v>
      </c>
      <c r="E5825" s="11">
        <v>4</v>
      </c>
      <c r="F5825" s="11">
        <v>0</v>
      </c>
      <c r="G5825" s="11"/>
      <c r="H5825" s="11">
        <v>187.39358014999999</v>
      </c>
      <c r="I5825" s="11">
        <v>1</v>
      </c>
      <c r="J5825" s="11">
        <v>16</v>
      </c>
      <c r="K5825" s="11">
        <v>30.429246644999999</v>
      </c>
      <c r="L5825" s="11" t="s">
        <v>20</v>
      </c>
      <c r="M5825" s="11" t="s">
        <v>15</v>
      </c>
      <c r="N5825" s="11">
        <f t="shared" si="630"/>
        <v>0</v>
      </c>
      <c r="O5825" s="11">
        <f t="shared" si="631"/>
        <v>0</v>
      </c>
      <c r="P5825" s="11">
        <f t="shared" si="632"/>
        <v>0</v>
      </c>
      <c r="Q5825" s="11">
        <f t="shared" si="633"/>
        <v>1</v>
      </c>
      <c r="R5825" s="11">
        <f t="shared" si="634"/>
        <v>0</v>
      </c>
      <c r="S5825" s="11">
        <f t="shared" si="635"/>
        <v>0</v>
      </c>
      <c r="T5825" s="9">
        <f t="shared" si="636"/>
        <v>0</v>
      </c>
    </row>
    <row r="5826" spans="1:20" ht="15" customHeight="1" x14ac:dyDescent="0.75">
      <c r="A5826" s="10">
        <v>0</v>
      </c>
      <c r="B5826" s="11">
        <v>50100</v>
      </c>
      <c r="C5826" s="11"/>
      <c r="D5826" s="11">
        <v>85756</v>
      </c>
      <c r="E5826" s="11"/>
      <c r="F5826" s="11">
        <v>0</v>
      </c>
      <c r="G5826" s="11">
        <v>0</v>
      </c>
      <c r="H5826" s="11">
        <v>348.78600991000002</v>
      </c>
      <c r="I5826" s="11">
        <v>0</v>
      </c>
      <c r="J5826" s="11">
        <v>6</v>
      </c>
      <c r="K5826" s="11">
        <v>23.219806011999999</v>
      </c>
      <c r="L5826" s="11" t="s">
        <v>13</v>
      </c>
      <c r="M5826" s="11" t="s">
        <v>14</v>
      </c>
      <c r="N5826" s="11">
        <f t="shared" si="630"/>
        <v>1</v>
      </c>
      <c r="O5826" s="11">
        <f t="shared" si="631"/>
        <v>0</v>
      </c>
      <c r="P5826" s="11">
        <f t="shared" si="632"/>
        <v>1</v>
      </c>
      <c r="Q5826" s="11">
        <f t="shared" si="633"/>
        <v>0</v>
      </c>
      <c r="R5826" s="11">
        <f t="shared" si="634"/>
        <v>0</v>
      </c>
      <c r="S5826" s="11">
        <f t="shared" si="635"/>
        <v>0</v>
      </c>
      <c r="T5826" s="9">
        <f t="shared" si="636"/>
        <v>348.78600991000002</v>
      </c>
    </row>
    <row r="5827" spans="1:20" ht="15" customHeight="1" x14ac:dyDescent="0.75">
      <c r="A5827" s="10">
        <v>0</v>
      </c>
      <c r="B5827" s="11">
        <v>50100</v>
      </c>
      <c r="C5827" s="11">
        <v>48370</v>
      </c>
      <c r="D5827" s="11">
        <v>106233</v>
      </c>
      <c r="E5827" s="11">
        <v>8</v>
      </c>
      <c r="F5827" s="11">
        <v>0</v>
      </c>
      <c r="G5827" s="11">
        <v>0</v>
      </c>
      <c r="H5827" s="11">
        <v>193.65090513999999</v>
      </c>
      <c r="I5827" s="11">
        <v>3</v>
      </c>
      <c r="J5827" s="11">
        <v>36</v>
      </c>
      <c r="K5827" s="11">
        <v>39.935343568</v>
      </c>
      <c r="L5827" s="11" t="s">
        <v>13</v>
      </c>
      <c r="M5827" s="11" t="s">
        <v>19</v>
      </c>
      <c r="N5827" s="11">
        <f t="shared" ref="N5827:N5890" si="637">IF(L5827="HomeImp",1,0)</f>
        <v>1</v>
      </c>
      <c r="O5827" s="11">
        <f t="shared" ref="O5827:O5890" si="638">IF(M5827="Mgr",1,0)</f>
        <v>0</v>
      </c>
      <c r="P5827" s="11">
        <f t="shared" ref="P5827:P5890" si="639">IF(M5827="Other",1,0)</f>
        <v>0</v>
      </c>
      <c r="Q5827" s="11">
        <f t="shared" ref="Q5827:Q5890" si="640">IF(M5827="Office",1,0)</f>
        <v>0</v>
      </c>
      <c r="R5827" s="11">
        <f t="shared" ref="R5827:R5890" si="641">IF(M5827="Sales",1,0)</f>
        <v>0</v>
      </c>
      <c r="S5827" s="11">
        <f t="shared" ref="S5827:S5890" si="642">IF(M5827="ProfExe",1,0)</f>
        <v>0</v>
      </c>
      <c r="T5827" s="9">
        <f t="shared" ref="T5827:T5890" si="643">H5827*N5827</f>
        <v>193.65090513999999</v>
      </c>
    </row>
    <row r="5828" spans="1:20" ht="15" customHeight="1" x14ac:dyDescent="0.75">
      <c r="A5828" s="10">
        <v>1</v>
      </c>
      <c r="B5828" s="11">
        <v>50100</v>
      </c>
      <c r="C5828" s="11">
        <v>256431</v>
      </c>
      <c r="D5828" s="11"/>
      <c r="E5828" s="11">
        <v>0</v>
      </c>
      <c r="F5828" s="11">
        <v>0</v>
      </c>
      <c r="G5828" s="11">
        <v>4</v>
      </c>
      <c r="H5828" s="11">
        <v>142.34320495</v>
      </c>
      <c r="I5828" s="11">
        <v>2</v>
      </c>
      <c r="J5828" s="11">
        <v>25</v>
      </c>
      <c r="K5828" s="11">
        <v>3.3425698370000001</v>
      </c>
      <c r="L5828" s="11"/>
      <c r="M5828" s="11" t="s">
        <v>14</v>
      </c>
      <c r="N5828" s="11">
        <f t="shared" si="637"/>
        <v>0</v>
      </c>
      <c r="O5828" s="11">
        <f t="shared" si="638"/>
        <v>0</v>
      </c>
      <c r="P5828" s="11">
        <f t="shared" si="639"/>
        <v>1</v>
      </c>
      <c r="Q5828" s="11">
        <f t="shared" si="640"/>
        <v>0</v>
      </c>
      <c r="R5828" s="11">
        <f t="shared" si="641"/>
        <v>0</v>
      </c>
      <c r="S5828" s="11">
        <f t="shared" si="642"/>
        <v>0</v>
      </c>
      <c r="T5828" s="9">
        <f t="shared" si="643"/>
        <v>0</v>
      </c>
    </row>
    <row r="5829" spans="1:20" ht="15" customHeight="1" x14ac:dyDescent="0.75">
      <c r="A5829" s="10">
        <v>0</v>
      </c>
      <c r="B5829" s="11">
        <v>50200</v>
      </c>
      <c r="C5829" s="11"/>
      <c r="D5829" s="11">
        <v>85567</v>
      </c>
      <c r="E5829" s="11"/>
      <c r="F5829" s="11">
        <v>0</v>
      </c>
      <c r="G5829" s="11">
        <v>0</v>
      </c>
      <c r="H5829" s="11">
        <v>351.18565237000001</v>
      </c>
      <c r="I5829" s="11">
        <v>0</v>
      </c>
      <c r="J5829" s="11">
        <v>6</v>
      </c>
      <c r="K5829" s="11">
        <v>24.084565842</v>
      </c>
      <c r="L5829" s="11" t="s">
        <v>13</v>
      </c>
      <c r="M5829" s="11" t="s">
        <v>14</v>
      </c>
      <c r="N5829" s="11">
        <f t="shared" si="637"/>
        <v>1</v>
      </c>
      <c r="O5829" s="11">
        <f t="shared" si="638"/>
        <v>0</v>
      </c>
      <c r="P5829" s="11">
        <f t="shared" si="639"/>
        <v>1</v>
      </c>
      <c r="Q5829" s="11">
        <f t="shared" si="640"/>
        <v>0</v>
      </c>
      <c r="R5829" s="11">
        <f t="shared" si="641"/>
        <v>0</v>
      </c>
      <c r="S5829" s="11">
        <f t="shared" si="642"/>
        <v>0</v>
      </c>
      <c r="T5829" s="9">
        <f t="shared" si="643"/>
        <v>351.18565237000001</v>
      </c>
    </row>
    <row r="5830" spans="1:20" ht="15" customHeight="1" x14ac:dyDescent="0.75">
      <c r="A5830" s="10">
        <v>1</v>
      </c>
      <c r="B5830" s="11">
        <v>50200</v>
      </c>
      <c r="C5830" s="11">
        <v>34668</v>
      </c>
      <c r="D5830" s="11"/>
      <c r="E5830" s="11">
        <v>7</v>
      </c>
      <c r="F5830" s="11">
        <v>1</v>
      </c>
      <c r="G5830" s="11">
        <v>0</v>
      </c>
      <c r="H5830" s="11">
        <v>117.68254783</v>
      </c>
      <c r="I5830" s="11">
        <v>1</v>
      </c>
      <c r="J5830" s="11">
        <v>5</v>
      </c>
      <c r="K5830" s="11">
        <v>36.724486059999997</v>
      </c>
      <c r="L5830" s="11" t="s">
        <v>20</v>
      </c>
      <c r="M5830" s="11" t="s">
        <v>17</v>
      </c>
      <c r="N5830" s="11">
        <f t="shared" si="637"/>
        <v>0</v>
      </c>
      <c r="O5830" s="11">
        <f t="shared" si="638"/>
        <v>1</v>
      </c>
      <c r="P5830" s="11">
        <f t="shared" si="639"/>
        <v>0</v>
      </c>
      <c r="Q5830" s="11">
        <f t="shared" si="640"/>
        <v>0</v>
      </c>
      <c r="R5830" s="11">
        <f t="shared" si="641"/>
        <v>0</v>
      </c>
      <c r="S5830" s="11">
        <f t="shared" si="642"/>
        <v>0</v>
      </c>
      <c r="T5830" s="9">
        <f t="shared" si="643"/>
        <v>0</v>
      </c>
    </row>
    <row r="5831" spans="1:20" ht="15" customHeight="1" x14ac:dyDescent="0.75">
      <c r="A5831" s="10">
        <v>1</v>
      </c>
      <c r="B5831" s="11">
        <v>50200</v>
      </c>
      <c r="C5831" s="11">
        <v>197770</v>
      </c>
      <c r="D5831" s="11">
        <v>271676</v>
      </c>
      <c r="E5831" s="11">
        <v>16</v>
      </c>
      <c r="F5831" s="11">
        <v>0</v>
      </c>
      <c r="G5831" s="11">
        <v>0</v>
      </c>
      <c r="H5831" s="11">
        <v>146.86254129</v>
      </c>
      <c r="I5831" s="11">
        <v>1</v>
      </c>
      <c r="J5831" s="11">
        <v>20</v>
      </c>
      <c r="K5831" s="11">
        <v>42.926580203</v>
      </c>
      <c r="L5831" s="11" t="s">
        <v>20</v>
      </c>
      <c r="M5831" s="11" t="s">
        <v>17</v>
      </c>
      <c r="N5831" s="11">
        <f t="shared" si="637"/>
        <v>0</v>
      </c>
      <c r="O5831" s="11">
        <f t="shared" si="638"/>
        <v>1</v>
      </c>
      <c r="P5831" s="11">
        <f t="shared" si="639"/>
        <v>0</v>
      </c>
      <c r="Q5831" s="11">
        <f t="shared" si="640"/>
        <v>0</v>
      </c>
      <c r="R5831" s="11">
        <f t="shared" si="641"/>
        <v>0</v>
      </c>
      <c r="S5831" s="11">
        <f t="shared" si="642"/>
        <v>0</v>
      </c>
      <c r="T5831" s="9">
        <f t="shared" si="643"/>
        <v>0</v>
      </c>
    </row>
    <row r="5832" spans="1:20" ht="15" customHeight="1" x14ac:dyDescent="0.75">
      <c r="A5832" s="10">
        <v>0</v>
      </c>
      <c r="B5832" s="11">
        <v>50200</v>
      </c>
      <c r="C5832" s="11">
        <v>46670</v>
      </c>
      <c r="D5832" s="11">
        <v>102264</v>
      </c>
      <c r="E5832" s="11">
        <v>9</v>
      </c>
      <c r="F5832" s="11">
        <v>0</v>
      </c>
      <c r="G5832" s="11">
        <v>0</v>
      </c>
      <c r="H5832" s="11">
        <v>211.23586037999999</v>
      </c>
      <c r="I5832" s="11">
        <v>3</v>
      </c>
      <c r="J5832" s="11">
        <v>35</v>
      </c>
      <c r="K5832" s="11">
        <v>38.680519709000002</v>
      </c>
      <c r="L5832" s="11" t="s">
        <v>13</v>
      </c>
      <c r="M5832" s="11" t="s">
        <v>19</v>
      </c>
      <c r="N5832" s="11">
        <f t="shared" si="637"/>
        <v>1</v>
      </c>
      <c r="O5832" s="11">
        <f t="shared" si="638"/>
        <v>0</v>
      </c>
      <c r="P5832" s="11">
        <f t="shared" si="639"/>
        <v>0</v>
      </c>
      <c r="Q5832" s="11">
        <f t="shared" si="640"/>
        <v>0</v>
      </c>
      <c r="R5832" s="11">
        <f t="shared" si="641"/>
        <v>0</v>
      </c>
      <c r="S5832" s="11">
        <f t="shared" si="642"/>
        <v>0</v>
      </c>
      <c r="T5832" s="9">
        <f t="shared" si="643"/>
        <v>211.23586037999999</v>
      </c>
    </row>
    <row r="5833" spans="1:20" ht="15" customHeight="1" x14ac:dyDescent="0.75">
      <c r="A5833" s="10">
        <v>0</v>
      </c>
      <c r="B5833" s="11">
        <v>50300</v>
      </c>
      <c r="C5833" s="11"/>
      <c r="D5833" s="11">
        <v>88313</v>
      </c>
      <c r="E5833" s="11"/>
      <c r="F5833" s="11">
        <v>0</v>
      </c>
      <c r="G5833" s="11">
        <v>0</v>
      </c>
      <c r="H5833" s="11">
        <v>344.40977664000002</v>
      </c>
      <c r="I5833" s="11">
        <v>0</v>
      </c>
      <c r="J5833" s="11">
        <v>7</v>
      </c>
      <c r="K5833" s="11">
        <v>22.169596304999999</v>
      </c>
      <c r="L5833" s="11" t="s">
        <v>13</v>
      </c>
      <c r="M5833" s="11" t="s">
        <v>14</v>
      </c>
      <c r="N5833" s="11">
        <f t="shared" si="637"/>
        <v>1</v>
      </c>
      <c r="O5833" s="11">
        <f t="shared" si="638"/>
        <v>0</v>
      </c>
      <c r="P5833" s="11">
        <f t="shared" si="639"/>
        <v>1</v>
      </c>
      <c r="Q5833" s="11">
        <f t="shared" si="640"/>
        <v>0</v>
      </c>
      <c r="R5833" s="11">
        <f t="shared" si="641"/>
        <v>0</v>
      </c>
      <c r="S5833" s="11">
        <f t="shared" si="642"/>
        <v>0</v>
      </c>
      <c r="T5833" s="9">
        <f t="shared" si="643"/>
        <v>344.40977664000002</v>
      </c>
    </row>
    <row r="5834" spans="1:20" ht="15" customHeight="1" x14ac:dyDescent="0.75">
      <c r="A5834" s="10">
        <v>0</v>
      </c>
      <c r="B5834" s="11">
        <v>50400</v>
      </c>
      <c r="C5834" s="11">
        <v>53992</v>
      </c>
      <c r="D5834" s="11">
        <v>63772</v>
      </c>
      <c r="E5834" s="11">
        <v>12</v>
      </c>
      <c r="F5834" s="11">
        <v>0</v>
      </c>
      <c r="G5834" s="11">
        <v>1</v>
      </c>
      <c r="H5834" s="11">
        <v>98.822396476999998</v>
      </c>
      <c r="I5834" s="11">
        <v>2</v>
      </c>
      <c r="J5834" s="11">
        <v>25</v>
      </c>
      <c r="K5834" s="11">
        <v>40.425704342000003</v>
      </c>
      <c r="L5834" s="11" t="s">
        <v>20</v>
      </c>
      <c r="M5834" s="11" t="s">
        <v>15</v>
      </c>
      <c r="N5834" s="11">
        <f t="shared" si="637"/>
        <v>0</v>
      </c>
      <c r="O5834" s="11">
        <f t="shared" si="638"/>
        <v>0</v>
      </c>
      <c r="P5834" s="11">
        <f t="shared" si="639"/>
        <v>0</v>
      </c>
      <c r="Q5834" s="11">
        <f t="shared" si="640"/>
        <v>1</v>
      </c>
      <c r="R5834" s="11">
        <f t="shared" si="641"/>
        <v>0</v>
      </c>
      <c r="S5834" s="11">
        <f t="shared" si="642"/>
        <v>0</v>
      </c>
      <c r="T5834" s="9">
        <f t="shared" si="643"/>
        <v>0</v>
      </c>
    </row>
    <row r="5835" spans="1:20" ht="15" customHeight="1" x14ac:dyDescent="0.75">
      <c r="A5835" s="10">
        <v>1</v>
      </c>
      <c r="B5835" s="11">
        <v>50400</v>
      </c>
      <c r="C5835" s="11">
        <v>168561</v>
      </c>
      <c r="D5835" s="11">
        <v>244322</v>
      </c>
      <c r="E5835" s="11">
        <v>16</v>
      </c>
      <c r="F5835" s="11">
        <v>0</v>
      </c>
      <c r="G5835" s="11">
        <v>1</v>
      </c>
      <c r="H5835" s="11">
        <v>184.52328535000001</v>
      </c>
      <c r="I5835" s="11">
        <v>3</v>
      </c>
      <c r="J5835" s="11">
        <v>47</v>
      </c>
      <c r="K5835" s="11">
        <v>47.417376044999997</v>
      </c>
      <c r="L5835" s="11" t="s">
        <v>20</v>
      </c>
      <c r="M5835" s="11" t="s">
        <v>15</v>
      </c>
      <c r="N5835" s="11">
        <f t="shared" si="637"/>
        <v>0</v>
      </c>
      <c r="O5835" s="11">
        <f t="shared" si="638"/>
        <v>0</v>
      </c>
      <c r="P5835" s="11">
        <f t="shared" si="639"/>
        <v>0</v>
      </c>
      <c r="Q5835" s="11">
        <f t="shared" si="640"/>
        <v>1</v>
      </c>
      <c r="R5835" s="11">
        <f t="shared" si="641"/>
        <v>0</v>
      </c>
      <c r="S5835" s="11">
        <f t="shared" si="642"/>
        <v>0</v>
      </c>
      <c r="T5835" s="9">
        <f t="shared" si="643"/>
        <v>0</v>
      </c>
    </row>
    <row r="5836" spans="1:20" ht="15" customHeight="1" x14ac:dyDescent="0.75">
      <c r="A5836" s="10">
        <v>0</v>
      </c>
      <c r="B5836" s="11">
        <v>50400</v>
      </c>
      <c r="C5836" s="11">
        <v>43635</v>
      </c>
      <c r="D5836" s="11">
        <v>104114</v>
      </c>
      <c r="E5836" s="11">
        <v>10</v>
      </c>
      <c r="F5836" s="11">
        <v>0</v>
      </c>
      <c r="G5836" s="11">
        <v>0</v>
      </c>
      <c r="H5836" s="11">
        <v>224.48293939999999</v>
      </c>
      <c r="I5836" s="11">
        <v>3</v>
      </c>
      <c r="J5836" s="11">
        <v>35</v>
      </c>
      <c r="K5836" s="11">
        <v>40.851444098000002</v>
      </c>
      <c r="L5836" s="11" t="s">
        <v>13</v>
      </c>
      <c r="M5836" s="11" t="s">
        <v>19</v>
      </c>
      <c r="N5836" s="11">
        <f t="shared" si="637"/>
        <v>1</v>
      </c>
      <c r="O5836" s="11">
        <f t="shared" si="638"/>
        <v>0</v>
      </c>
      <c r="P5836" s="11">
        <f t="shared" si="639"/>
        <v>0</v>
      </c>
      <c r="Q5836" s="11">
        <f t="shared" si="640"/>
        <v>0</v>
      </c>
      <c r="R5836" s="11">
        <f t="shared" si="641"/>
        <v>0</v>
      </c>
      <c r="S5836" s="11">
        <f t="shared" si="642"/>
        <v>0</v>
      </c>
      <c r="T5836" s="9">
        <f t="shared" si="643"/>
        <v>224.48293939999999</v>
      </c>
    </row>
    <row r="5837" spans="1:20" ht="15" customHeight="1" x14ac:dyDescent="0.75">
      <c r="A5837" s="10">
        <v>0</v>
      </c>
      <c r="B5837" s="11">
        <v>50400</v>
      </c>
      <c r="C5837" s="11">
        <v>53024</v>
      </c>
      <c r="D5837" s="11">
        <v>65024</v>
      </c>
      <c r="E5837" s="11">
        <v>12</v>
      </c>
      <c r="F5837" s="11">
        <v>0</v>
      </c>
      <c r="G5837" s="11">
        <v>0</v>
      </c>
      <c r="H5837" s="11">
        <v>103.18576169000001</v>
      </c>
      <c r="I5837" s="11">
        <v>1</v>
      </c>
      <c r="J5837" s="11">
        <v>25</v>
      </c>
      <c r="K5837" s="11">
        <v>40.867869732000003</v>
      </c>
      <c r="L5837" s="11" t="s">
        <v>20</v>
      </c>
      <c r="M5837" s="11" t="s">
        <v>15</v>
      </c>
      <c r="N5837" s="11">
        <f t="shared" si="637"/>
        <v>0</v>
      </c>
      <c r="O5837" s="11">
        <f t="shared" si="638"/>
        <v>0</v>
      </c>
      <c r="P5837" s="11">
        <f t="shared" si="639"/>
        <v>0</v>
      </c>
      <c r="Q5837" s="11">
        <f t="shared" si="640"/>
        <v>1</v>
      </c>
      <c r="R5837" s="11">
        <f t="shared" si="641"/>
        <v>0</v>
      </c>
      <c r="S5837" s="11">
        <f t="shared" si="642"/>
        <v>0</v>
      </c>
      <c r="T5837" s="9">
        <f t="shared" si="643"/>
        <v>0</v>
      </c>
    </row>
    <row r="5838" spans="1:20" ht="15" customHeight="1" x14ac:dyDescent="0.75">
      <c r="A5838" s="10">
        <v>0</v>
      </c>
      <c r="B5838" s="11">
        <v>50400</v>
      </c>
      <c r="C5838" s="11">
        <v>40140</v>
      </c>
      <c r="D5838" s="11">
        <v>103789</v>
      </c>
      <c r="E5838" s="11">
        <v>9</v>
      </c>
      <c r="F5838" s="11">
        <v>0</v>
      </c>
      <c r="G5838" s="11">
        <v>0</v>
      </c>
      <c r="H5838" s="11">
        <v>208.76657481999999</v>
      </c>
      <c r="I5838" s="11">
        <v>3</v>
      </c>
      <c r="J5838" s="11">
        <v>35</v>
      </c>
      <c r="K5838" s="11">
        <v>40.015262667999998</v>
      </c>
      <c r="L5838" s="11" t="s">
        <v>13</v>
      </c>
      <c r="M5838" s="11" t="s">
        <v>19</v>
      </c>
      <c r="N5838" s="11">
        <f t="shared" si="637"/>
        <v>1</v>
      </c>
      <c r="O5838" s="11">
        <f t="shared" si="638"/>
        <v>0</v>
      </c>
      <c r="P5838" s="11">
        <f t="shared" si="639"/>
        <v>0</v>
      </c>
      <c r="Q5838" s="11">
        <f t="shared" si="640"/>
        <v>0</v>
      </c>
      <c r="R5838" s="11">
        <f t="shared" si="641"/>
        <v>0</v>
      </c>
      <c r="S5838" s="11">
        <f t="shared" si="642"/>
        <v>0</v>
      </c>
      <c r="T5838" s="9">
        <f t="shared" si="643"/>
        <v>208.76657481999999</v>
      </c>
    </row>
    <row r="5839" spans="1:20" ht="15" customHeight="1" x14ac:dyDescent="0.75">
      <c r="A5839" s="10">
        <v>1</v>
      </c>
      <c r="B5839" s="11">
        <v>50500</v>
      </c>
      <c r="C5839" s="11">
        <v>70318</v>
      </c>
      <c r="D5839" s="11">
        <v>172288</v>
      </c>
      <c r="E5839" s="11">
        <v>0</v>
      </c>
      <c r="F5839" s="11">
        <v>0</v>
      </c>
      <c r="G5839" s="11">
        <v>1</v>
      </c>
      <c r="H5839" s="11">
        <v>106.20109859</v>
      </c>
      <c r="I5839" s="11"/>
      <c r="J5839" s="11">
        <v>13</v>
      </c>
      <c r="K5839" s="11">
        <v>25.845263881000001</v>
      </c>
      <c r="L5839" s="11" t="s">
        <v>13</v>
      </c>
      <c r="M5839" s="11" t="s">
        <v>14</v>
      </c>
      <c r="N5839" s="11">
        <f t="shared" si="637"/>
        <v>1</v>
      </c>
      <c r="O5839" s="11">
        <f t="shared" si="638"/>
        <v>0</v>
      </c>
      <c r="P5839" s="11">
        <f t="shared" si="639"/>
        <v>1</v>
      </c>
      <c r="Q5839" s="11">
        <f t="shared" si="640"/>
        <v>0</v>
      </c>
      <c r="R5839" s="11">
        <f t="shared" si="641"/>
        <v>0</v>
      </c>
      <c r="S5839" s="11">
        <f t="shared" si="642"/>
        <v>0</v>
      </c>
      <c r="T5839" s="9">
        <f t="shared" si="643"/>
        <v>106.20109859</v>
      </c>
    </row>
    <row r="5840" spans="1:20" ht="15" customHeight="1" x14ac:dyDescent="0.75">
      <c r="A5840" s="10">
        <v>0</v>
      </c>
      <c r="B5840" s="11">
        <v>50600</v>
      </c>
      <c r="C5840" s="11">
        <v>178073</v>
      </c>
      <c r="D5840" s="11">
        <v>255435</v>
      </c>
      <c r="E5840" s="11">
        <v>5</v>
      </c>
      <c r="F5840" s="11">
        <v>0</v>
      </c>
      <c r="G5840" s="11">
        <v>0</v>
      </c>
      <c r="H5840" s="11">
        <v>238.17705457</v>
      </c>
      <c r="I5840" s="11">
        <v>1</v>
      </c>
      <c r="J5840" s="11">
        <v>33</v>
      </c>
      <c r="K5840" s="11">
        <v>37.501489446999997</v>
      </c>
      <c r="L5840" s="11" t="s">
        <v>20</v>
      </c>
      <c r="M5840" s="11" t="s">
        <v>18</v>
      </c>
      <c r="N5840" s="11">
        <f t="shared" si="637"/>
        <v>0</v>
      </c>
      <c r="O5840" s="11">
        <f t="shared" si="638"/>
        <v>0</v>
      </c>
      <c r="P5840" s="11">
        <f t="shared" si="639"/>
        <v>0</v>
      </c>
      <c r="Q5840" s="11">
        <f t="shared" si="640"/>
        <v>0</v>
      </c>
      <c r="R5840" s="11">
        <f t="shared" si="641"/>
        <v>0</v>
      </c>
      <c r="S5840" s="11">
        <f t="shared" si="642"/>
        <v>1</v>
      </c>
      <c r="T5840" s="9">
        <f t="shared" si="643"/>
        <v>0</v>
      </c>
    </row>
    <row r="5841" spans="1:20" ht="15" customHeight="1" x14ac:dyDescent="0.75">
      <c r="A5841" s="10">
        <v>0</v>
      </c>
      <c r="B5841" s="11">
        <v>50700</v>
      </c>
      <c r="C5841" s="11"/>
      <c r="D5841" s="11">
        <v>83365</v>
      </c>
      <c r="E5841" s="11">
        <v>9</v>
      </c>
      <c r="F5841" s="11">
        <v>0</v>
      </c>
      <c r="G5841" s="11">
        <v>0</v>
      </c>
      <c r="H5841" s="11">
        <v>190.22925104000001</v>
      </c>
      <c r="I5841" s="11">
        <v>0</v>
      </c>
      <c r="J5841" s="11">
        <v>21</v>
      </c>
      <c r="K5841" s="11">
        <v>25.655976853999999</v>
      </c>
      <c r="L5841" s="11" t="s">
        <v>13</v>
      </c>
      <c r="M5841" s="11" t="s">
        <v>19</v>
      </c>
      <c r="N5841" s="11">
        <f t="shared" si="637"/>
        <v>1</v>
      </c>
      <c r="O5841" s="11">
        <f t="shared" si="638"/>
        <v>0</v>
      </c>
      <c r="P5841" s="11">
        <f t="shared" si="639"/>
        <v>0</v>
      </c>
      <c r="Q5841" s="11">
        <f t="shared" si="640"/>
        <v>0</v>
      </c>
      <c r="R5841" s="11">
        <f t="shared" si="641"/>
        <v>0</v>
      </c>
      <c r="S5841" s="11">
        <f t="shared" si="642"/>
        <v>0</v>
      </c>
      <c r="T5841" s="9">
        <f t="shared" si="643"/>
        <v>190.22925104000001</v>
      </c>
    </row>
    <row r="5842" spans="1:20" ht="15" customHeight="1" x14ac:dyDescent="0.75">
      <c r="A5842" s="10">
        <v>0</v>
      </c>
      <c r="B5842" s="11">
        <v>50800</v>
      </c>
      <c r="C5842" s="11"/>
      <c r="D5842" s="11">
        <v>86207</v>
      </c>
      <c r="E5842" s="11">
        <v>9</v>
      </c>
      <c r="F5842" s="11">
        <v>0</v>
      </c>
      <c r="G5842" s="11">
        <v>0</v>
      </c>
      <c r="H5842" s="11">
        <v>167.82361048000001</v>
      </c>
      <c r="I5842" s="11">
        <v>0</v>
      </c>
      <c r="J5842" s="11">
        <v>21</v>
      </c>
      <c r="K5842" s="11">
        <v>26.650512244000002</v>
      </c>
      <c r="L5842" s="11" t="s">
        <v>13</v>
      </c>
      <c r="M5842" s="11" t="s">
        <v>19</v>
      </c>
      <c r="N5842" s="11">
        <f t="shared" si="637"/>
        <v>1</v>
      </c>
      <c r="O5842" s="11">
        <f t="shared" si="638"/>
        <v>0</v>
      </c>
      <c r="P5842" s="11">
        <f t="shared" si="639"/>
        <v>0</v>
      </c>
      <c r="Q5842" s="11">
        <f t="shared" si="640"/>
        <v>0</v>
      </c>
      <c r="R5842" s="11">
        <f t="shared" si="641"/>
        <v>0</v>
      </c>
      <c r="S5842" s="11">
        <f t="shared" si="642"/>
        <v>0</v>
      </c>
      <c r="T5842" s="9">
        <f t="shared" si="643"/>
        <v>167.82361048000001</v>
      </c>
    </row>
    <row r="5843" spans="1:20" ht="15" customHeight="1" x14ac:dyDescent="0.75">
      <c r="A5843" s="10">
        <v>0</v>
      </c>
      <c r="B5843" s="11">
        <v>50800</v>
      </c>
      <c r="C5843" s="11">
        <v>48667</v>
      </c>
      <c r="D5843" s="11">
        <v>63130</v>
      </c>
      <c r="E5843" s="11">
        <v>12</v>
      </c>
      <c r="F5843" s="11">
        <v>0</v>
      </c>
      <c r="G5843" s="11">
        <v>1</v>
      </c>
      <c r="H5843" s="11">
        <v>97.972183224000005</v>
      </c>
      <c r="I5843" s="11">
        <v>1</v>
      </c>
      <c r="J5843" s="11">
        <v>26</v>
      </c>
      <c r="K5843" s="11">
        <v>40.025920409999998</v>
      </c>
      <c r="L5843" s="11" t="s">
        <v>20</v>
      </c>
      <c r="M5843" s="11" t="s">
        <v>15</v>
      </c>
      <c r="N5843" s="11">
        <f t="shared" si="637"/>
        <v>0</v>
      </c>
      <c r="O5843" s="11">
        <f t="shared" si="638"/>
        <v>0</v>
      </c>
      <c r="P5843" s="11">
        <f t="shared" si="639"/>
        <v>0</v>
      </c>
      <c r="Q5843" s="11">
        <f t="shared" si="640"/>
        <v>1</v>
      </c>
      <c r="R5843" s="11">
        <f t="shared" si="641"/>
        <v>0</v>
      </c>
      <c r="S5843" s="11">
        <f t="shared" si="642"/>
        <v>0</v>
      </c>
      <c r="T5843" s="9">
        <f t="shared" si="643"/>
        <v>0</v>
      </c>
    </row>
    <row r="5844" spans="1:20" ht="15" customHeight="1" x14ac:dyDescent="0.75">
      <c r="A5844" s="10">
        <v>0</v>
      </c>
      <c r="B5844" s="11">
        <v>50800</v>
      </c>
      <c r="C5844" s="11">
        <v>44992</v>
      </c>
      <c r="D5844" s="11">
        <v>108486</v>
      </c>
      <c r="E5844" s="11">
        <v>6</v>
      </c>
      <c r="F5844" s="11">
        <v>0</v>
      </c>
      <c r="G5844" s="11">
        <v>0</v>
      </c>
      <c r="H5844" s="11">
        <v>204.96248826999999</v>
      </c>
      <c r="I5844" s="11">
        <v>2</v>
      </c>
      <c r="J5844" s="11">
        <v>36</v>
      </c>
      <c r="K5844" s="11">
        <v>40.771305003000002</v>
      </c>
      <c r="L5844" s="11" t="s">
        <v>13</v>
      </c>
      <c r="M5844" s="11" t="s">
        <v>19</v>
      </c>
      <c r="N5844" s="11">
        <f t="shared" si="637"/>
        <v>1</v>
      </c>
      <c r="O5844" s="11">
        <f t="shared" si="638"/>
        <v>0</v>
      </c>
      <c r="P5844" s="11">
        <f t="shared" si="639"/>
        <v>0</v>
      </c>
      <c r="Q5844" s="11">
        <f t="shared" si="640"/>
        <v>0</v>
      </c>
      <c r="R5844" s="11">
        <f t="shared" si="641"/>
        <v>0</v>
      </c>
      <c r="S5844" s="11">
        <f t="shared" si="642"/>
        <v>0</v>
      </c>
      <c r="T5844" s="9">
        <f t="shared" si="643"/>
        <v>204.96248826999999</v>
      </c>
    </row>
    <row r="5845" spans="1:20" ht="15" customHeight="1" x14ac:dyDescent="0.75">
      <c r="A5845" s="10">
        <v>0</v>
      </c>
      <c r="B5845" s="11">
        <v>50800</v>
      </c>
      <c r="C5845" s="11"/>
      <c r="D5845" s="11">
        <v>91305</v>
      </c>
      <c r="E5845" s="11"/>
      <c r="F5845" s="11">
        <v>0</v>
      </c>
      <c r="G5845" s="11">
        <v>0</v>
      </c>
      <c r="H5845" s="11">
        <v>344.95417823999998</v>
      </c>
      <c r="I5845" s="11">
        <v>0</v>
      </c>
      <c r="J5845" s="11">
        <v>7</v>
      </c>
      <c r="K5845" s="11">
        <v>23.519128514999998</v>
      </c>
      <c r="L5845" s="11" t="s">
        <v>13</v>
      </c>
      <c r="M5845" s="11" t="s">
        <v>14</v>
      </c>
      <c r="N5845" s="11">
        <f t="shared" si="637"/>
        <v>1</v>
      </c>
      <c r="O5845" s="11">
        <f t="shared" si="638"/>
        <v>0</v>
      </c>
      <c r="P5845" s="11">
        <f t="shared" si="639"/>
        <v>1</v>
      </c>
      <c r="Q5845" s="11">
        <f t="shared" si="640"/>
        <v>0</v>
      </c>
      <c r="R5845" s="11">
        <f t="shared" si="641"/>
        <v>0</v>
      </c>
      <c r="S5845" s="11">
        <f t="shared" si="642"/>
        <v>0</v>
      </c>
      <c r="T5845" s="9">
        <f t="shared" si="643"/>
        <v>344.95417823999998</v>
      </c>
    </row>
    <row r="5846" spans="1:20" ht="15" customHeight="1" x14ac:dyDescent="0.75">
      <c r="A5846" s="10">
        <v>0</v>
      </c>
      <c r="B5846" s="11">
        <v>50900</v>
      </c>
      <c r="C5846" s="11"/>
      <c r="D5846" s="11">
        <v>85196</v>
      </c>
      <c r="E5846" s="11"/>
      <c r="F5846" s="11">
        <v>0</v>
      </c>
      <c r="G5846" s="11">
        <v>0</v>
      </c>
      <c r="H5846" s="11">
        <v>351.45087806999999</v>
      </c>
      <c r="I5846" s="11">
        <v>0</v>
      </c>
      <c r="J5846" s="11">
        <v>6</v>
      </c>
      <c r="K5846" s="11">
        <v>21.595479997000002</v>
      </c>
      <c r="L5846" s="11" t="s">
        <v>13</v>
      </c>
      <c r="M5846" s="11" t="s">
        <v>14</v>
      </c>
      <c r="N5846" s="11">
        <f t="shared" si="637"/>
        <v>1</v>
      </c>
      <c r="O5846" s="11">
        <f t="shared" si="638"/>
        <v>0</v>
      </c>
      <c r="P5846" s="11">
        <f t="shared" si="639"/>
        <v>1</v>
      </c>
      <c r="Q5846" s="11">
        <f t="shared" si="640"/>
        <v>0</v>
      </c>
      <c r="R5846" s="11">
        <f t="shared" si="641"/>
        <v>0</v>
      </c>
      <c r="S5846" s="11">
        <f t="shared" si="642"/>
        <v>0</v>
      </c>
      <c r="T5846" s="9">
        <f t="shared" si="643"/>
        <v>351.45087806999999</v>
      </c>
    </row>
    <row r="5847" spans="1:20" ht="15" customHeight="1" x14ac:dyDescent="0.75">
      <c r="A5847" s="10">
        <v>0</v>
      </c>
      <c r="B5847" s="11">
        <v>50900</v>
      </c>
      <c r="C5847" s="11">
        <v>42541</v>
      </c>
      <c r="D5847" s="11">
        <v>68483</v>
      </c>
      <c r="E5847" s="11">
        <v>5</v>
      </c>
      <c r="F5847" s="11">
        <v>1</v>
      </c>
      <c r="G5847" s="11"/>
      <c r="H5847" s="11">
        <v>181.39033570000001</v>
      </c>
      <c r="I5847" s="11">
        <v>1</v>
      </c>
      <c r="J5847" s="11">
        <v>15</v>
      </c>
      <c r="K5847" s="11">
        <v>30.909712903999999</v>
      </c>
      <c r="L5847" s="11" t="s">
        <v>20</v>
      </c>
      <c r="M5847" s="11" t="s">
        <v>15</v>
      </c>
      <c r="N5847" s="11">
        <f t="shared" si="637"/>
        <v>0</v>
      </c>
      <c r="O5847" s="11">
        <f t="shared" si="638"/>
        <v>0</v>
      </c>
      <c r="P5847" s="11">
        <f t="shared" si="639"/>
        <v>0</v>
      </c>
      <c r="Q5847" s="11">
        <f t="shared" si="640"/>
        <v>1</v>
      </c>
      <c r="R5847" s="11">
        <f t="shared" si="641"/>
        <v>0</v>
      </c>
      <c r="S5847" s="11">
        <f t="shared" si="642"/>
        <v>0</v>
      </c>
      <c r="T5847" s="9">
        <f t="shared" si="643"/>
        <v>0</v>
      </c>
    </row>
    <row r="5848" spans="1:20" ht="15" customHeight="1" x14ac:dyDescent="0.75">
      <c r="A5848" s="10">
        <v>0</v>
      </c>
      <c r="B5848" s="11">
        <v>50900</v>
      </c>
      <c r="C5848" s="11">
        <v>22000</v>
      </c>
      <c r="D5848" s="11">
        <v>77826</v>
      </c>
      <c r="E5848" s="11">
        <v>3</v>
      </c>
      <c r="F5848" s="11">
        <v>2</v>
      </c>
      <c r="G5848" s="11">
        <v>0</v>
      </c>
      <c r="H5848" s="11">
        <v>263.73333332999999</v>
      </c>
      <c r="I5848" s="11">
        <v>7</v>
      </c>
      <c r="J5848" s="11">
        <v>14</v>
      </c>
      <c r="K5848" s="11"/>
      <c r="L5848" s="11" t="s">
        <v>13</v>
      </c>
      <c r="M5848" s="11" t="s">
        <v>14</v>
      </c>
      <c r="N5848" s="11">
        <f t="shared" si="637"/>
        <v>1</v>
      </c>
      <c r="O5848" s="11">
        <f t="shared" si="638"/>
        <v>0</v>
      </c>
      <c r="P5848" s="11">
        <f t="shared" si="639"/>
        <v>1</v>
      </c>
      <c r="Q5848" s="11">
        <f t="shared" si="640"/>
        <v>0</v>
      </c>
      <c r="R5848" s="11">
        <f t="shared" si="641"/>
        <v>0</v>
      </c>
      <c r="S5848" s="11">
        <f t="shared" si="642"/>
        <v>0</v>
      </c>
      <c r="T5848" s="9">
        <f t="shared" si="643"/>
        <v>263.73333332999999</v>
      </c>
    </row>
    <row r="5849" spans="1:20" ht="15" customHeight="1" x14ac:dyDescent="0.75">
      <c r="A5849" s="10">
        <v>0</v>
      </c>
      <c r="B5849" s="11">
        <v>50900</v>
      </c>
      <c r="C5849" s="11">
        <v>53334</v>
      </c>
      <c r="D5849" s="11">
        <v>63298</v>
      </c>
      <c r="E5849" s="11">
        <v>12</v>
      </c>
      <c r="F5849" s="11">
        <v>0</v>
      </c>
      <c r="G5849" s="11">
        <v>0</v>
      </c>
      <c r="H5849" s="11">
        <v>106.68828922</v>
      </c>
      <c r="I5849" s="11">
        <v>1</v>
      </c>
      <c r="J5849" s="11">
        <v>25</v>
      </c>
      <c r="K5849" s="11">
        <v>37.312097364000003</v>
      </c>
      <c r="L5849" s="11" t="s">
        <v>20</v>
      </c>
      <c r="M5849" s="11" t="s">
        <v>15</v>
      </c>
      <c r="N5849" s="11">
        <f t="shared" si="637"/>
        <v>0</v>
      </c>
      <c r="O5849" s="11">
        <f t="shared" si="638"/>
        <v>0</v>
      </c>
      <c r="P5849" s="11">
        <f t="shared" si="639"/>
        <v>0</v>
      </c>
      <c r="Q5849" s="11">
        <f t="shared" si="640"/>
        <v>1</v>
      </c>
      <c r="R5849" s="11">
        <f t="shared" si="641"/>
        <v>0</v>
      </c>
      <c r="S5849" s="11">
        <f t="shared" si="642"/>
        <v>0</v>
      </c>
      <c r="T5849" s="9">
        <f t="shared" si="643"/>
        <v>0</v>
      </c>
    </row>
    <row r="5850" spans="1:20" ht="15" customHeight="1" x14ac:dyDescent="0.75">
      <c r="A5850" s="10">
        <v>0</v>
      </c>
      <c r="B5850" s="11">
        <v>51000</v>
      </c>
      <c r="C5850" s="11">
        <v>39609</v>
      </c>
      <c r="D5850" s="11">
        <v>60837</v>
      </c>
      <c r="E5850" s="11">
        <v>5</v>
      </c>
      <c r="F5850" s="11">
        <v>0</v>
      </c>
      <c r="G5850" s="11"/>
      <c r="H5850" s="11">
        <v>178.88867078000001</v>
      </c>
      <c r="I5850" s="11">
        <v>0</v>
      </c>
      <c r="J5850" s="11">
        <v>16</v>
      </c>
      <c r="K5850" s="11">
        <v>30.841045005000002</v>
      </c>
      <c r="L5850" s="11" t="s">
        <v>20</v>
      </c>
      <c r="M5850" s="11" t="s">
        <v>15</v>
      </c>
      <c r="N5850" s="11">
        <f t="shared" si="637"/>
        <v>0</v>
      </c>
      <c r="O5850" s="11">
        <f t="shared" si="638"/>
        <v>0</v>
      </c>
      <c r="P5850" s="11">
        <f t="shared" si="639"/>
        <v>0</v>
      </c>
      <c r="Q5850" s="11">
        <f t="shared" si="640"/>
        <v>1</v>
      </c>
      <c r="R5850" s="11">
        <f t="shared" si="641"/>
        <v>0</v>
      </c>
      <c r="S5850" s="11">
        <f t="shared" si="642"/>
        <v>0</v>
      </c>
      <c r="T5850" s="9">
        <f t="shared" si="643"/>
        <v>0</v>
      </c>
    </row>
    <row r="5851" spans="1:20" ht="15" customHeight="1" x14ac:dyDescent="0.75">
      <c r="A5851" s="10">
        <v>0</v>
      </c>
      <c r="B5851" s="11">
        <v>51100</v>
      </c>
      <c r="C5851" s="11">
        <v>28312</v>
      </c>
      <c r="D5851" s="11">
        <v>82300</v>
      </c>
      <c r="E5851" s="11">
        <v>3</v>
      </c>
      <c r="F5851" s="11">
        <v>2</v>
      </c>
      <c r="G5851" s="11">
        <v>0</v>
      </c>
      <c r="H5851" s="11">
        <v>269.33597551999998</v>
      </c>
      <c r="I5851" s="11">
        <v>6</v>
      </c>
      <c r="J5851" s="11">
        <v>14</v>
      </c>
      <c r="K5851" s="11">
        <v>41.087535375999998</v>
      </c>
      <c r="L5851" s="11" t="s">
        <v>13</v>
      </c>
      <c r="M5851" s="11" t="s">
        <v>14</v>
      </c>
      <c r="N5851" s="11">
        <f t="shared" si="637"/>
        <v>1</v>
      </c>
      <c r="O5851" s="11">
        <f t="shared" si="638"/>
        <v>0</v>
      </c>
      <c r="P5851" s="11">
        <f t="shared" si="639"/>
        <v>1</v>
      </c>
      <c r="Q5851" s="11">
        <f t="shared" si="640"/>
        <v>0</v>
      </c>
      <c r="R5851" s="11">
        <f t="shared" si="641"/>
        <v>0</v>
      </c>
      <c r="S5851" s="11">
        <f t="shared" si="642"/>
        <v>0</v>
      </c>
      <c r="T5851" s="9">
        <f t="shared" si="643"/>
        <v>269.33597551999998</v>
      </c>
    </row>
    <row r="5852" spans="1:20" ht="15" customHeight="1" x14ac:dyDescent="0.75">
      <c r="A5852" s="10">
        <v>0</v>
      </c>
      <c r="B5852" s="11">
        <v>51100</v>
      </c>
      <c r="C5852" s="11">
        <v>178810</v>
      </c>
      <c r="D5852" s="11">
        <v>252724</v>
      </c>
      <c r="E5852" s="11">
        <v>6</v>
      </c>
      <c r="F5852" s="11">
        <v>0</v>
      </c>
      <c r="G5852" s="11">
        <v>0</v>
      </c>
      <c r="H5852" s="11">
        <v>252.98507165999999</v>
      </c>
      <c r="I5852" s="11">
        <v>2</v>
      </c>
      <c r="J5852" s="11">
        <v>32</v>
      </c>
      <c r="K5852" s="11">
        <v>39.351893191000002</v>
      </c>
      <c r="L5852" s="11" t="s">
        <v>20</v>
      </c>
      <c r="M5852" s="11" t="s">
        <v>18</v>
      </c>
      <c r="N5852" s="11">
        <f t="shared" si="637"/>
        <v>0</v>
      </c>
      <c r="O5852" s="11">
        <f t="shared" si="638"/>
        <v>0</v>
      </c>
      <c r="P5852" s="11">
        <f t="shared" si="639"/>
        <v>0</v>
      </c>
      <c r="Q5852" s="11">
        <f t="shared" si="640"/>
        <v>0</v>
      </c>
      <c r="R5852" s="11">
        <f t="shared" si="641"/>
        <v>0</v>
      </c>
      <c r="S5852" s="11">
        <f t="shared" si="642"/>
        <v>1</v>
      </c>
      <c r="T5852" s="9">
        <f t="shared" si="643"/>
        <v>0</v>
      </c>
    </row>
    <row r="5853" spans="1:20" ht="15" customHeight="1" x14ac:dyDescent="0.75">
      <c r="A5853" s="10">
        <v>0</v>
      </c>
      <c r="B5853" s="11">
        <v>51300</v>
      </c>
      <c r="C5853" s="11"/>
      <c r="D5853" s="11">
        <v>85255</v>
      </c>
      <c r="E5853" s="11">
        <v>10</v>
      </c>
      <c r="F5853" s="11">
        <v>0</v>
      </c>
      <c r="G5853" s="11">
        <v>0</v>
      </c>
      <c r="H5853" s="11">
        <v>166.72793489</v>
      </c>
      <c r="I5853" s="11">
        <v>0</v>
      </c>
      <c r="J5853" s="11">
        <v>22</v>
      </c>
      <c r="K5853" s="11">
        <v>26.572625015</v>
      </c>
      <c r="L5853" s="11" t="s">
        <v>13</v>
      </c>
      <c r="M5853" s="11" t="s">
        <v>19</v>
      </c>
      <c r="N5853" s="11">
        <f t="shared" si="637"/>
        <v>1</v>
      </c>
      <c r="O5853" s="11">
        <f t="shared" si="638"/>
        <v>0</v>
      </c>
      <c r="P5853" s="11">
        <f t="shared" si="639"/>
        <v>0</v>
      </c>
      <c r="Q5853" s="11">
        <f t="shared" si="640"/>
        <v>0</v>
      </c>
      <c r="R5853" s="11">
        <f t="shared" si="641"/>
        <v>0</v>
      </c>
      <c r="S5853" s="11">
        <f t="shared" si="642"/>
        <v>0</v>
      </c>
      <c r="T5853" s="9">
        <f t="shared" si="643"/>
        <v>166.72793489</v>
      </c>
    </row>
    <row r="5854" spans="1:20" ht="15" customHeight="1" x14ac:dyDescent="0.75">
      <c r="A5854" s="10">
        <v>0</v>
      </c>
      <c r="B5854" s="11">
        <v>51400</v>
      </c>
      <c r="C5854" s="11"/>
      <c r="D5854" s="11">
        <v>79910</v>
      </c>
      <c r="E5854" s="11">
        <v>13</v>
      </c>
      <c r="F5854" s="11">
        <v>1</v>
      </c>
      <c r="G5854" s="11">
        <v>0</v>
      </c>
      <c r="H5854" s="11">
        <v>169.91216775000001</v>
      </c>
      <c r="I5854" s="11">
        <v>0</v>
      </c>
      <c r="J5854" s="11">
        <v>21</v>
      </c>
      <c r="K5854" s="11">
        <v>26.251798423</v>
      </c>
      <c r="L5854" s="11" t="s">
        <v>13</v>
      </c>
      <c r="M5854" s="11" t="s">
        <v>19</v>
      </c>
      <c r="N5854" s="11">
        <f t="shared" si="637"/>
        <v>1</v>
      </c>
      <c r="O5854" s="11">
        <f t="shared" si="638"/>
        <v>0</v>
      </c>
      <c r="P5854" s="11">
        <f t="shared" si="639"/>
        <v>0</v>
      </c>
      <c r="Q5854" s="11">
        <f t="shared" si="640"/>
        <v>0</v>
      </c>
      <c r="R5854" s="11">
        <f t="shared" si="641"/>
        <v>0</v>
      </c>
      <c r="S5854" s="11">
        <f t="shared" si="642"/>
        <v>0</v>
      </c>
      <c r="T5854" s="9">
        <f t="shared" si="643"/>
        <v>169.91216775000001</v>
      </c>
    </row>
    <row r="5855" spans="1:20" ht="15" customHeight="1" x14ac:dyDescent="0.75">
      <c r="A5855" s="10">
        <v>0</v>
      </c>
      <c r="B5855" s="11">
        <v>51500</v>
      </c>
      <c r="C5855" s="11">
        <v>42041</v>
      </c>
      <c r="D5855" s="11">
        <v>67770</v>
      </c>
      <c r="E5855" s="11">
        <v>6</v>
      </c>
      <c r="F5855" s="11">
        <v>0</v>
      </c>
      <c r="G5855" s="11"/>
      <c r="H5855" s="11">
        <v>205.65657648999999</v>
      </c>
      <c r="I5855" s="11">
        <v>1</v>
      </c>
      <c r="J5855" s="11">
        <v>16</v>
      </c>
      <c r="K5855" s="11">
        <v>31.029002603999999</v>
      </c>
      <c r="L5855" s="11" t="s">
        <v>20</v>
      </c>
      <c r="M5855" s="11" t="s">
        <v>15</v>
      </c>
      <c r="N5855" s="11">
        <f t="shared" si="637"/>
        <v>0</v>
      </c>
      <c r="O5855" s="11">
        <f t="shared" si="638"/>
        <v>0</v>
      </c>
      <c r="P5855" s="11">
        <f t="shared" si="639"/>
        <v>0</v>
      </c>
      <c r="Q5855" s="11">
        <f t="shared" si="640"/>
        <v>1</v>
      </c>
      <c r="R5855" s="11">
        <f t="shared" si="641"/>
        <v>0</v>
      </c>
      <c r="S5855" s="11">
        <f t="shared" si="642"/>
        <v>0</v>
      </c>
      <c r="T5855" s="9">
        <f t="shared" si="643"/>
        <v>0</v>
      </c>
    </row>
    <row r="5856" spans="1:20" ht="15" customHeight="1" x14ac:dyDescent="0.75">
      <c r="A5856" s="10">
        <v>0</v>
      </c>
      <c r="B5856" s="11">
        <v>51500</v>
      </c>
      <c r="C5856" s="11"/>
      <c r="D5856" s="11">
        <v>90003</v>
      </c>
      <c r="E5856" s="11"/>
      <c r="F5856" s="11">
        <v>0</v>
      </c>
      <c r="G5856" s="11">
        <v>0</v>
      </c>
      <c r="H5856" s="11">
        <v>347.80251427000002</v>
      </c>
      <c r="I5856" s="11">
        <v>0</v>
      </c>
      <c r="J5856" s="11">
        <v>7</v>
      </c>
      <c r="K5856" s="11">
        <v>25.324001925000001</v>
      </c>
      <c r="L5856" s="11" t="s">
        <v>13</v>
      </c>
      <c r="M5856" s="11" t="s">
        <v>14</v>
      </c>
      <c r="N5856" s="11">
        <f t="shared" si="637"/>
        <v>1</v>
      </c>
      <c r="O5856" s="11">
        <f t="shared" si="638"/>
        <v>0</v>
      </c>
      <c r="P5856" s="11">
        <f t="shared" si="639"/>
        <v>1</v>
      </c>
      <c r="Q5856" s="11">
        <f t="shared" si="640"/>
        <v>0</v>
      </c>
      <c r="R5856" s="11">
        <f t="shared" si="641"/>
        <v>0</v>
      </c>
      <c r="S5856" s="11">
        <f t="shared" si="642"/>
        <v>0</v>
      </c>
      <c r="T5856" s="9">
        <f t="shared" si="643"/>
        <v>347.80251427000002</v>
      </c>
    </row>
    <row r="5857" spans="1:20" ht="15" customHeight="1" x14ac:dyDescent="0.75">
      <c r="A5857" s="10">
        <v>0</v>
      </c>
      <c r="B5857" s="11">
        <v>51600</v>
      </c>
      <c r="C5857" s="11">
        <v>38900</v>
      </c>
      <c r="D5857" s="11">
        <v>63292</v>
      </c>
      <c r="E5857" s="11">
        <v>6</v>
      </c>
      <c r="F5857" s="11">
        <v>1</v>
      </c>
      <c r="G5857" s="11"/>
      <c r="H5857" s="11">
        <v>182.52089638999999</v>
      </c>
      <c r="I5857" s="11">
        <v>1</v>
      </c>
      <c r="J5857" s="11">
        <v>15</v>
      </c>
      <c r="K5857" s="11">
        <v>32.823120645000003</v>
      </c>
      <c r="L5857" s="11" t="s">
        <v>20</v>
      </c>
      <c r="M5857" s="11" t="s">
        <v>15</v>
      </c>
      <c r="N5857" s="11">
        <f t="shared" si="637"/>
        <v>0</v>
      </c>
      <c r="O5857" s="11">
        <f t="shared" si="638"/>
        <v>0</v>
      </c>
      <c r="P5857" s="11">
        <f t="shared" si="639"/>
        <v>0</v>
      </c>
      <c r="Q5857" s="11">
        <f t="shared" si="640"/>
        <v>1</v>
      </c>
      <c r="R5857" s="11">
        <f t="shared" si="641"/>
        <v>0</v>
      </c>
      <c r="S5857" s="11">
        <f t="shared" si="642"/>
        <v>0</v>
      </c>
      <c r="T5857" s="9">
        <f t="shared" si="643"/>
        <v>0</v>
      </c>
    </row>
    <row r="5858" spans="1:20" ht="15" customHeight="1" x14ac:dyDescent="0.75">
      <c r="A5858" s="10">
        <v>0</v>
      </c>
      <c r="B5858" s="11">
        <v>51600</v>
      </c>
      <c r="C5858" s="11">
        <v>31536</v>
      </c>
      <c r="D5858" s="11">
        <v>81233</v>
      </c>
      <c r="E5858" s="11">
        <v>2</v>
      </c>
      <c r="F5858" s="11">
        <v>1</v>
      </c>
      <c r="G5858" s="11">
        <v>0</v>
      </c>
      <c r="H5858" s="11">
        <v>267.13437417</v>
      </c>
      <c r="I5858" s="11">
        <v>6</v>
      </c>
      <c r="J5858" s="11">
        <v>13</v>
      </c>
      <c r="K5858" s="11">
        <v>40.155031166999997</v>
      </c>
      <c r="L5858" s="11" t="s">
        <v>13</v>
      </c>
      <c r="M5858" s="11" t="s">
        <v>14</v>
      </c>
      <c r="N5858" s="11">
        <f t="shared" si="637"/>
        <v>1</v>
      </c>
      <c r="O5858" s="11">
        <f t="shared" si="638"/>
        <v>0</v>
      </c>
      <c r="P5858" s="11">
        <f t="shared" si="639"/>
        <v>1</v>
      </c>
      <c r="Q5858" s="11">
        <f t="shared" si="640"/>
        <v>0</v>
      </c>
      <c r="R5858" s="11">
        <f t="shared" si="641"/>
        <v>0</v>
      </c>
      <c r="S5858" s="11">
        <f t="shared" si="642"/>
        <v>0</v>
      </c>
      <c r="T5858" s="9">
        <f t="shared" si="643"/>
        <v>267.13437417</v>
      </c>
    </row>
    <row r="5859" spans="1:20" ht="15" customHeight="1" x14ac:dyDescent="0.75">
      <c r="A5859" s="10">
        <v>0</v>
      </c>
      <c r="B5859" s="11">
        <v>51700</v>
      </c>
      <c r="C5859" s="11">
        <v>183615</v>
      </c>
      <c r="D5859" s="11">
        <v>257077</v>
      </c>
      <c r="E5859" s="11">
        <v>4</v>
      </c>
      <c r="F5859" s="11">
        <v>0</v>
      </c>
      <c r="G5859" s="11">
        <v>0</v>
      </c>
      <c r="H5859" s="11">
        <v>213.75585017</v>
      </c>
      <c r="I5859" s="11">
        <v>2</v>
      </c>
      <c r="J5859" s="11">
        <v>32</v>
      </c>
      <c r="K5859" s="11">
        <v>38.953313039999998</v>
      </c>
      <c r="L5859" s="11" t="s">
        <v>20</v>
      </c>
      <c r="M5859" s="11" t="s">
        <v>18</v>
      </c>
      <c r="N5859" s="11">
        <f t="shared" si="637"/>
        <v>0</v>
      </c>
      <c r="O5859" s="11">
        <f t="shared" si="638"/>
        <v>0</v>
      </c>
      <c r="P5859" s="11">
        <f t="shared" si="639"/>
        <v>0</v>
      </c>
      <c r="Q5859" s="11">
        <f t="shared" si="640"/>
        <v>0</v>
      </c>
      <c r="R5859" s="11">
        <f t="shared" si="641"/>
        <v>0</v>
      </c>
      <c r="S5859" s="11">
        <f t="shared" si="642"/>
        <v>1</v>
      </c>
      <c r="T5859" s="9">
        <f t="shared" si="643"/>
        <v>0</v>
      </c>
    </row>
    <row r="5860" spans="1:20" ht="15" customHeight="1" x14ac:dyDescent="0.75">
      <c r="A5860" s="10">
        <v>0</v>
      </c>
      <c r="B5860" s="11">
        <v>51700</v>
      </c>
      <c r="C5860" s="11">
        <v>181000</v>
      </c>
      <c r="D5860" s="11">
        <v>255026</v>
      </c>
      <c r="E5860" s="11">
        <v>6</v>
      </c>
      <c r="F5860" s="11">
        <v>0</v>
      </c>
      <c r="G5860" s="11">
        <v>0</v>
      </c>
      <c r="H5860" s="11">
        <v>253.74209857</v>
      </c>
      <c r="I5860" s="11">
        <v>1</v>
      </c>
      <c r="J5860" s="11">
        <v>33</v>
      </c>
      <c r="K5860" s="11">
        <v>40.017603281</v>
      </c>
      <c r="L5860" s="11" t="s">
        <v>20</v>
      </c>
      <c r="M5860" s="11" t="s">
        <v>18</v>
      </c>
      <c r="N5860" s="11">
        <f t="shared" si="637"/>
        <v>0</v>
      </c>
      <c r="O5860" s="11">
        <f t="shared" si="638"/>
        <v>0</v>
      </c>
      <c r="P5860" s="11">
        <f t="shared" si="639"/>
        <v>0</v>
      </c>
      <c r="Q5860" s="11">
        <f t="shared" si="640"/>
        <v>0</v>
      </c>
      <c r="R5860" s="11">
        <f t="shared" si="641"/>
        <v>0</v>
      </c>
      <c r="S5860" s="11">
        <f t="shared" si="642"/>
        <v>1</v>
      </c>
      <c r="T5860" s="9">
        <f t="shared" si="643"/>
        <v>0</v>
      </c>
    </row>
    <row r="5861" spans="1:20" ht="15" customHeight="1" x14ac:dyDescent="0.75">
      <c r="A5861" s="10">
        <v>0</v>
      </c>
      <c r="B5861" s="11">
        <v>51800</v>
      </c>
      <c r="C5861" s="11">
        <v>174945</v>
      </c>
      <c r="D5861" s="11">
        <v>251643</v>
      </c>
      <c r="E5861" s="11">
        <v>5</v>
      </c>
      <c r="F5861" s="11">
        <v>0</v>
      </c>
      <c r="G5861" s="11">
        <v>0</v>
      </c>
      <c r="H5861" s="11">
        <v>257.80792887000001</v>
      </c>
      <c r="I5861" s="11">
        <v>1</v>
      </c>
      <c r="J5861" s="11">
        <v>33</v>
      </c>
      <c r="K5861" s="11">
        <v>40.174064762</v>
      </c>
      <c r="L5861" s="11" t="s">
        <v>20</v>
      </c>
      <c r="M5861" s="11" t="s">
        <v>18</v>
      </c>
      <c r="N5861" s="11">
        <f t="shared" si="637"/>
        <v>0</v>
      </c>
      <c r="O5861" s="11">
        <f t="shared" si="638"/>
        <v>0</v>
      </c>
      <c r="P5861" s="11">
        <f t="shared" si="639"/>
        <v>0</v>
      </c>
      <c r="Q5861" s="11">
        <f t="shared" si="640"/>
        <v>0</v>
      </c>
      <c r="R5861" s="11">
        <f t="shared" si="641"/>
        <v>0</v>
      </c>
      <c r="S5861" s="11">
        <f t="shared" si="642"/>
        <v>1</v>
      </c>
      <c r="T5861" s="9">
        <f t="shared" si="643"/>
        <v>0</v>
      </c>
    </row>
    <row r="5862" spans="1:20" ht="15" customHeight="1" x14ac:dyDescent="0.75">
      <c r="A5862" s="10">
        <v>0</v>
      </c>
      <c r="B5862" s="11">
        <v>52000</v>
      </c>
      <c r="C5862" s="11">
        <v>31305</v>
      </c>
      <c r="D5862" s="11">
        <v>83147</v>
      </c>
      <c r="E5862" s="11">
        <v>3</v>
      </c>
      <c r="F5862" s="11">
        <v>1</v>
      </c>
      <c r="G5862" s="11">
        <v>0</v>
      </c>
      <c r="H5862" s="11">
        <v>268.38580770999999</v>
      </c>
      <c r="I5862" s="11">
        <v>7</v>
      </c>
      <c r="J5862" s="11">
        <v>14</v>
      </c>
      <c r="K5862" s="11">
        <v>42.402933466</v>
      </c>
      <c r="L5862" s="11" t="s">
        <v>13</v>
      </c>
      <c r="M5862" s="11" t="s">
        <v>14</v>
      </c>
      <c r="N5862" s="11">
        <f t="shared" si="637"/>
        <v>1</v>
      </c>
      <c r="O5862" s="11">
        <f t="shared" si="638"/>
        <v>0</v>
      </c>
      <c r="P5862" s="11">
        <f t="shared" si="639"/>
        <v>1</v>
      </c>
      <c r="Q5862" s="11">
        <f t="shared" si="640"/>
        <v>0</v>
      </c>
      <c r="R5862" s="11">
        <f t="shared" si="641"/>
        <v>0</v>
      </c>
      <c r="S5862" s="11">
        <f t="shared" si="642"/>
        <v>0</v>
      </c>
      <c r="T5862" s="9">
        <f t="shared" si="643"/>
        <v>268.38580770999999</v>
      </c>
    </row>
    <row r="5863" spans="1:20" ht="15" customHeight="1" x14ac:dyDescent="0.75">
      <c r="A5863" s="10">
        <v>0</v>
      </c>
      <c r="B5863" s="11">
        <v>52000</v>
      </c>
      <c r="C5863" s="11"/>
      <c r="D5863" s="11">
        <v>85298</v>
      </c>
      <c r="E5863" s="11">
        <v>10</v>
      </c>
      <c r="F5863" s="11">
        <v>0</v>
      </c>
      <c r="G5863" s="11">
        <v>0</v>
      </c>
      <c r="H5863" s="11">
        <v>178.57848225999999</v>
      </c>
      <c r="I5863" s="11">
        <v>1</v>
      </c>
      <c r="J5863" s="11">
        <v>21</v>
      </c>
      <c r="K5863" s="11">
        <v>25.513965637999998</v>
      </c>
      <c r="L5863" s="11" t="s">
        <v>13</v>
      </c>
      <c r="M5863" s="11" t="s">
        <v>19</v>
      </c>
      <c r="N5863" s="11">
        <f t="shared" si="637"/>
        <v>1</v>
      </c>
      <c r="O5863" s="11">
        <f t="shared" si="638"/>
        <v>0</v>
      </c>
      <c r="P5863" s="11">
        <f t="shared" si="639"/>
        <v>0</v>
      </c>
      <c r="Q5863" s="11">
        <f t="shared" si="640"/>
        <v>0</v>
      </c>
      <c r="R5863" s="11">
        <f t="shared" si="641"/>
        <v>0</v>
      </c>
      <c r="S5863" s="11">
        <f t="shared" si="642"/>
        <v>0</v>
      </c>
      <c r="T5863" s="9">
        <f t="shared" si="643"/>
        <v>178.57848225999999</v>
      </c>
    </row>
    <row r="5864" spans="1:20" ht="15" customHeight="1" x14ac:dyDescent="0.75">
      <c r="A5864" s="10">
        <v>0</v>
      </c>
      <c r="B5864" s="11">
        <v>52200</v>
      </c>
      <c r="C5864" s="11"/>
      <c r="D5864" s="11">
        <v>90240</v>
      </c>
      <c r="E5864" s="11"/>
      <c r="F5864" s="11">
        <v>0</v>
      </c>
      <c r="G5864" s="11">
        <v>0</v>
      </c>
      <c r="H5864" s="11">
        <v>341.82881166999999</v>
      </c>
      <c r="I5864" s="11">
        <v>0</v>
      </c>
      <c r="J5864" s="11">
        <v>7</v>
      </c>
      <c r="K5864" s="11">
        <v>24.016671084999999</v>
      </c>
      <c r="L5864" s="11" t="s">
        <v>13</v>
      </c>
      <c r="M5864" s="11" t="s">
        <v>14</v>
      </c>
      <c r="N5864" s="11">
        <f t="shared" si="637"/>
        <v>1</v>
      </c>
      <c r="O5864" s="11">
        <f t="shared" si="638"/>
        <v>0</v>
      </c>
      <c r="P5864" s="11">
        <f t="shared" si="639"/>
        <v>1</v>
      </c>
      <c r="Q5864" s="11">
        <f t="shared" si="640"/>
        <v>0</v>
      </c>
      <c r="R5864" s="11">
        <f t="shared" si="641"/>
        <v>0</v>
      </c>
      <c r="S5864" s="11">
        <f t="shared" si="642"/>
        <v>0</v>
      </c>
      <c r="T5864" s="9">
        <f t="shared" si="643"/>
        <v>341.82881166999999</v>
      </c>
    </row>
    <row r="5865" spans="1:20" ht="15" customHeight="1" x14ac:dyDescent="0.75">
      <c r="A5865" s="10">
        <v>0</v>
      </c>
      <c r="B5865" s="11">
        <v>52200</v>
      </c>
      <c r="C5865" s="11">
        <v>41301</v>
      </c>
      <c r="D5865" s="11">
        <v>67400</v>
      </c>
      <c r="E5865" s="11">
        <v>5</v>
      </c>
      <c r="F5865" s="11">
        <v>1</v>
      </c>
      <c r="G5865" s="11"/>
      <c r="H5865" s="11">
        <v>181.50235430999999</v>
      </c>
      <c r="I5865" s="11">
        <v>1</v>
      </c>
      <c r="J5865" s="11">
        <v>15</v>
      </c>
      <c r="K5865" s="11">
        <v>30.626188266</v>
      </c>
      <c r="L5865" s="11" t="s">
        <v>20</v>
      </c>
      <c r="M5865" s="11" t="s">
        <v>15</v>
      </c>
      <c r="N5865" s="11">
        <f t="shared" si="637"/>
        <v>0</v>
      </c>
      <c r="O5865" s="11">
        <f t="shared" si="638"/>
        <v>0</v>
      </c>
      <c r="P5865" s="11">
        <f t="shared" si="639"/>
        <v>0</v>
      </c>
      <c r="Q5865" s="11">
        <f t="shared" si="640"/>
        <v>1</v>
      </c>
      <c r="R5865" s="11">
        <f t="shared" si="641"/>
        <v>0</v>
      </c>
      <c r="S5865" s="11">
        <f t="shared" si="642"/>
        <v>0</v>
      </c>
      <c r="T5865" s="9">
        <f t="shared" si="643"/>
        <v>0</v>
      </c>
    </row>
    <row r="5866" spans="1:20" ht="15" customHeight="1" x14ac:dyDescent="0.75">
      <c r="A5866" s="10">
        <v>0</v>
      </c>
      <c r="B5866" s="11">
        <v>52200</v>
      </c>
      <c r="C5866" s="11"/>
      <c r="D5866" s="11">
        <v>81115</v>
      </c>
      <c r="E5866" s="11">
        <v>10</v>
      </c>
      <c r="F5866" s="11">
        <v>0</v>
      </c>
      <c r="G5866" s="11">
        <v>0</v>
      </c>
      <c r="H5866" s="11">
        <v>173.21428423</v>
      </c>
      <c r="I5866" s="11">
        <v>1</v>
      </c>
      <c r="J5866" s="11">
        <v>21</v>
      </c>
      <c r="K5866" s="11">
        <v>24.981882820999999</v>
      </c>
      <c r="L5866" s="11" t="s">
        <v>13</v>
      </c>
      <c r="M5866" s="11" t="s">
        <v>19</v>
      </c>
      <c r="N5866" s="11">
        <f t="shared" si="637"/>
        <v>1</v>
      </c>
      <c r="O5866" s="11">
        <f t="shared" si="638"/>
        <v>0</v>
      </c>
      <c r="P5866" s="11">
        <f t="shared" si="639"/>
        <v>0</v>
      </c>
      <c r="Q5866" s="11">
        <f t="shared" si="640"/>
        <v>0</v>
      </c>
      <c r="R5866" s="11">
        <f t="shared" si="641"/>
        <v>0</v>
      </c>
      <c r="S5866" s="11">
        <f t="shared" si="642"/>
        <v>0</v>
      </c>
      <c r="T5866" s="9">
        <f t="shared" si="643"/>
        <v>173.21428423</v>
      </c>
    </row>
    <row r="5867" spans="1:20" ht="15" customHeight="1" x14ac:dyDescent="0.75">
      <c r="A5867" s="10">
        <v>0</v>
      </c>
      <c r="B5867" s="11">
        <v>52300</v>
      </c>
      <c r="C5867" s="11"/>
      <c r="D5867" s="11">
        <v>84584</v>
      </c>
      <c r="E5867" s="11"/>
      <c r="F5867" s="11">
        <v>1</v>
      </c>
      <c r="G5867" s="11">
        <v>0</v>
      </c>
      <c r="H5867" s="11">
        <v>350.92099628</v>
      </c>
      <c r="I5867" s="11">
        <v>0</v>
      </c>
      <c r="J5867" s="11">
        <v>7</v>
      </c>
      <c r="K5867" s="11">
        <v>24.355304245999999</v>
      </c>
      <c r="L5867" s="11" t="s">
        <v>13</v>
      </c>
      <c r="M5867" s="11" t="s">
        <v>14</v>
      </c>
      <c r="N5867" s="11">
        <f t="shared" si="637"/>
        <v>1</v>
      </c>
      <c r="O5867" s="11">
        <f t="shared" si="638"/>
        <v>0</v>
      </c>
      <c r="P5867" s="11">
        <f t="shared" si="639"/>
        <v>1</v>
      </c>
      <c r="Q5867" s="11">
        <f t="shared" si="640"/>
        <v>0</v>
      </c>
      <c r="R5867" s="11">
        <f t="shared" si="641"/>
        <v>0</v>
      </c>
      <c r="S5867" s="11">
        <f t="shared" si="642"/>
        <v>0</v>
      </c>
      <c r="T5867" s="9">
        <f t="shared" si="643"/>
        <v>350.92099628</v>
      </c>
    </row>
    <row r="5868" spans="1:20" ht="15" customHeight="1" x14ac:dyDescent="0.75">
      <c r="A5868" s="10">
        <v>0</v>
      </c>
      <c r="B5868" s="11">
        <v>52400</v>
      </c>
      <c r="C5868" s="11">
        <v>27234</v>
      </c>
      <c r="D5868" s="11">
        <v>83482</v>
      </c>
      <c r="E5868" s="11">
        <v>2</v>
      </c>
      <c r="F5868" s="11">
        <v>2</v>
      </c>
      <c r="G5868" s="11">
        <v>0</v>
      </c>
      <c r="H5868" s="11">
        <v>250.61402393</v>
      </c>
      <c r="I5868" s="11">
        <v>6</v>
      </c>
      <c r="J5868" s="11">
        <v>14</v>
      </c>
      <c r="K5868" s="11">
        <v>40.548245979999997</v>
      </c>
      <c r="L5868" s="11" t="s">
        <v>13</v>
      </c>
      <c r="M5868" s="11" t="s">
        <v>14</v>
      </c>
      <c r="N5868" s="11">
        <f t="shared" si="637"/>
        <v>1</v>
      </c>
      <c r="O5868" s="11">
        <f t="shared" si="638"/>
        <v>0</v>
      </c>
      <c r="P5868" s="11">
        <f t="shared" si="639"/>
        <v>1</v>
      </c>
      <c r="Q5868" s="11">
        <f t="shared" si="640"/>
        <v>0</v>
      </c>
      <c r="R5868" s="11">
        <f t="shared" si="641"/>
        <v>0</v>
      </c>
      <c r="S5868" s="11">
        <f t="shared" si="642"/>
        <v>0</v>
      </c>
      <c r="T5868" s="9">
        <f t="shared" si="643"/>
        <v>250.61402393</v>
      </c>
    </row>
    <row r="5869" spans="1:20" ht="15" customHeight="1" x14ac:dyDescent="0.75">
      <c r="A5869" s="10">
        <v>0</v>
      </c>
      <c r="B5869" s="11">
        <v>52700</v>
      </c>
      <c r="C5869" s="11">
        <v>23905</v>
      </c>
      <c r="D5869" s="11">
        <v>82670</v>
      </c>
      <c r="E5869" s="11">
        <v>4</v>
      </c>
      <c r="F5869" s="11">
        <v>2</v>
      </c>
      <c r="G5869" s="11">
        <v>0</v>
      </c>
      <c r="H5869" s="11">
        <v>253.35130183000001</v>
      </c>
      <c r="I5869" s="11">
        <v>7</v>
      </c>
      <c r="J5869" s="11">
        <v>14</v>
      </c>
      <c r="K5869" s="11">
        <v>42.836955132999996</v>
      </c>
      <c r="L5869" s="11" t="s">
        <v>13</v>
      </c>
      <c r="M5869" s="11" t="s">
        <v>14</v>
      </c>
      <c r="N5869" s="11">
        <f t="shared" si="637"/>
        <v>1</v>
      </c>
      <c r="O5869" s="11">
        <f t="shared" si="638"/>
        <v>0</v>
      </c>
      <c r="P5869" s="11">
        <f t="shared" si="639"/>
        <v>1</v>
      </c>
      <c r="Q5869" s="11">
        <f t="shared" si="640"/>
        <v>0</v>
      </c>
      <c r="R5869" s="11">
        <f t="shared" si="641"/>
        <v>0</v>
      </c>
      <c r="S5869" s="11">
        <f t="shared" si="642"/>
        <v>0</v>
      </c>
      <c r="T5869" s="9">
        <f t="shared" si="643"/>
        <v>253.35130183000001</v>
      </c>
    </row>
    <row r="5870" spans="1:20" ht="15" customHeight="1" x14ac:dyDescent="0.75">
      <c r="A5870" s="10">
        <v>0</v>
      </c>
      <c r="B5870" s="11">
        <v>52700</v>
      </c>
      <c r="C5870" s="11"/>
      <c r="D5870" s="11">
        <v>80747</v>
      </c>
      <c r="E5870" s="11">
        <v>10</v>
      </c>
      <c r="F5870" s="11">
        <v>0</v>
      </c>
      <c r="G5870" s="11">
        <v>0</v>
      </c>
      <c r="H5870" s="11">
        <v>174.12561564000001</v>
      </c>
      <c r="I5870" s="11">
        <v>0</v>
      </c>
      <c r="J5870" s="11">
        <v>21</v>
      </c>
      <c r="K5870" s="11">
        <v>25.264447542999999</v>
      </c>
      <c r="L5870" s="11" t="s">
        <v>13</v>
      </c>
      <c r="M5870" s="11" t="s">
        <v>19</v>
      </c>
      <c r="N5870" s="11">
        <f t="shared" si="637"/>
        <v>1</v>
      </c>
      <c r="O5870" s="11">
        <f t="shared" si="638"/>
        <v>0</v>
      </c>
      <c r="P5870" s="11">
        <f t="shared" si="639"/>
        <v>0</v>
      </c>
      <c r="Q5870" s="11">
        <f t="shared" si="640"/>
        <v>0</v>
      </c>
      <c r="R5870" s="11">
        <f t="shared" si="641"/>
        <v>0</v>
      </c>
      <c r="S5870" s="11">
        <f t="shared" si="642"/>
        <v>0</v>
      </c>
      <c r="T5870" s="9">
        <f t="shared" si="643"/>
        <v>174.12561564000001</v>
      </c>
    </row>
    <row r="5871" spans="1:20" ht="15" customHeight="1" x14ac:dyDescent="0.75">
      <c r="A5871" s="10">
        <v>0</v>
      </c>
      <c r="B5871" s="11">
        <v>52800</v>
      </c>
      <c r="C5871" s="11">
        <v>53532</v>
      </c>
      <c r="D5871" s="11">
        <v>68305</v>
      </c>
      <c r="E5871" s="11">
        <v>11</v>
      </c>
      <c r="F5871" s="11">
        <v>0</v>
      </c>
      <c r="G5871" s="11">
        <v>0</v>
      </c>
      <c r="H5871" s="11">
        <v>91.133225314000001</v>
      </c>
      <c r="I5871" s="11">
        <v>1</v>
      </c>
      <c r="J5871" s="11">
        <v>25</v>
      </c>
      <c r="K5871" s="11">
        <v>40.669686820999999</v>
      </c>
      <c r="L5871" s="11" t="s">
        <v>20</v>
      </c>
      <c r="M5871" s="11" t="s">
        <v>15</v>
      </c>
      <c r="N5871" s="11">
        <f t="shared" si="637"/>
        <v>0</v>
      </c>
      <c r="O5871" s="11">
        <f t="shared" si="638"/>
        <v>0</v>
      </c>
      <c r="P5871" s="11">
        <f t="shared" si="639"/>
        <v>0</v>
      </c>
      <c r="Q5871" s="11">
        <f t="shared" si="640"/>
        <v>1</v>
      </c>
      <c r="R5871" s="11">
        <f t="shared" si="641"/>
        <v>0</v>
      </c>
      <c r="S5871" s="11">
        <f t="shared" si="642"/>
        <v>0</v>
      </c>
      <c r="T5871" s="9">
        <f t="shared" si="643"/>
        <v>0</v>
      </c>
    </row>
    <row r="5872" spans="1:20" ht="15" customHeight="1" x14ac:dyDescent="0.75">
      <c r="A5872" s="10">
        <v>0</v>
      </c>
      <c r="B5872" s="11">
        <v>52900</v>
      </c>
      <c r="C5872" s="11">
        <v>48825</v>
      </c>
      <c r="D5872" s="11">
        <v>59418</v>
      </c>
      <c r="E5872" s="11">
        <v>13</v>
      </c>
      <c r="F5872" s="11">
        <v>0</v>
      </c>
      <c r="G5872" s="11">
        <v>0</v>
      </c>
      <c r="H5872" s="11">
        <v>102.33868296999999</v>
      </c>
      <c r="I5872" s="11">
        <v>1</v>
      </c>
      <c r="J5872" s="11">
        <v>25</v>
      </c>
      <c r="K5872" s="11">
        <v>38.751994986</v>
      </c>
      <c r="L5872" s="11" t="s">
        <v>20</v>
      </c>
      <c r="M5872" s="11" t="s">
        <v>15</v>
      </c>
      <c r="N5872" s="11">
        <f t="shared" si="637"/>
        <v>0</v>
      </c>
      <c r="O5872" s="11">
        <f t="shared" si="638"/>
        <v>0</v>
      </c>
      <c r="P5872" s="11">
        <f t="shared" si="639"/>
        <v>0</v>
      </c>
      <c r="Q5872" s="11">
        <f t="shared" si="640"/>
        <v>1</v>
      </c>
      <c r="R5872" s="11">
        <f t="shared" si="641"/>
        <v>0</v>
      </c>
      <c r="S5872" s="11">
        <f t="shared" si="642"/>
        <v>0</v>
      </c>
      <c r="T5872" s="9">
        <f t="shared" si="643"/>
        <v>0</v>
      </c>
    </row>
    <row r="5873" spans="1:20" ht="15" customHeight="1" x14ac:dyDescent="0.75">
      <c r="A5873" s="10">
        <v>0</v>
      </c>
      <c r="B5873" s="11">
        <v>53000</v>
      </c>
      <c r="C5873" s="11">
        <v>180371</v>
      </c>
      <c r="D5873" s="11">
        <v>256589</v>
      </c>
      <c r="E5873" s="11">
        <v>4</v>
      </c>
      <c r="F5873" s="11">
        <v>0</v>
      </c>
      <c r="G5873" s="11">
        <v>0</v>
      </c>
      <c r="H5873" s="11">
        <v>240.15780197999999</v>
      </c>
      <c r="I5873" s="11">
        <v>1</v>
      </c>
      <c r="J5873" s="11">
        <v>33</v>
      </c>
      <c r="K5873" s="11">
        <v>36.477617807000001</v>
      </c>
      <c r="L5873" s="11" t="s">
        <v>20</v>
      </c>
      <c r="M5873" s="11" t="s">
        <v>18</v>
      </c>
      <c r="N5873" s="11">
        <f t="shared" si="637"/>
        <v>0</v>
      </c>
      <c r="O5873" s="11">
        <f t="shared" si="638"/>
        <v>0</v>
      </c>
      <c r="P5873" s="11">
        <f t="shared" si="639"/>
        <v>0</v>
      </c>
      <c r="Q5873" s="11">
        <f t="shared" si="640"/>
        <v>0</v>
      </c>
      <c r="R5873" s="11">
        <f t="shared" si="641"/>
        <v>0</v>
      </c>
      <c r="S5873" s="11">
        <f t="shared" si="642"/>
        <v>1</v>
      </c>
      <c r="T5873" s="9">
        <f t="shared" si="643"/>
        <v>0</v>
      </c>
    </row>
    <row r="5874" spans="1:20" ht="15" customHeight="1" x14ac:dyDescent="0.75">
      <c r="A5874" s="10">
        <v>0</v>
      </c>
      <c r="B5874" s="11">
        <v>53200</v>
      </c>
      <c r="C5874" s="11">
        <v>182033</v>
      </c>
      <c r="D5874" s="11">
        <v>258678</v>
      </c>
      <c r="E5874" s="11">
        <v>5</v>
      </c>
      <c r="F5874" s="11">
        <v>0</v>
      </c>
      <c r="G5874" s="11">
        <v>0</v>
      </c>
      <c r="H5874" s="11">
        <v>227.71772920999999</v>
      </c>
      <c r="I5874" s="11">
        <v>2</v>
      </c>
      <c r="J5874" s="11">
        <v>32</v>
      </c>
      <c r="K5874" s="11">
        <v>39.931352838999999</v>
      </c>
      <c r="L5874" s="11" t="s">
        <v>20</v>
      </c>
      <c r="M5874" s="11" t="s">
        <v>18</v>
      </c>
      <c r="N5874" s="11">
        <f t="shared" si="637"/>
        <v>0</v>
      </c>
      <c r="O5874" s="11">
        <f t="shared" si="638"/>
        <v>0</v>
      </c>
      <c r="P5874" s="11">
        <f t="shared" si="639"/>
        <v>0</v>
      </c>
      <c r="Q5874" s="11">
        <f t="shared" si="640"/>
        <v>0</v>
      </c>
      <c r="R5874" s="11">
        <f t="shared" si="641"/>
        <v>0</v>
      </c>
      <c r="S5874" s="11">
        <f t="shared" si="642"/>
        <v>1</v>
      </c>
      <c r="T5874" s="9">
        <f t="shared" si="643"/>
        <v>0</v>
      </c>
    </row>
    <row r="5875" spans="1:20" ht="15" customHeight="1" x14ac:dyDescent="0.75">
      <c r="A5875" s="10">
        <v>0</v>
      </c>
      <c r="B5875" s="11">
        <v>53300</v>
      </c>
      <c r="C5875" s="11"/>
      <c r="D5875" s="11">
        <v>84871</v>
      </c>
      <c r="E5875" s="11">
        <v>8</v>
      </c>
      <c r="F5875" s="11">
        <v>0</v>
      </c>
      <c r="G5875" s="11">
        <v>0</v>
      </c>
      <c r="H5875" s="11">
        <v>169.34372393000001</v>
      </c>
      <c r="I5875" s="11">
        <v>1</v>
      </c>
      <c r="J5875" s="11">
        <v>21</v>
      </c>
      <c r="K5875" s="11">
        <v>24.031239502999998</v>
      </c>
      <c r="L5875" s="11" t="s">
        <v>13</v>
      </c>
      <c r="M5875" s="11" t="s">
        <v>19</v>
      </c>
      <c r="N5875" s="11">
        <f t="shared" si="637"/>
        <v>1</v>
      </c>
      <c r="O5875" s="11">
        <f t="shared" si="638"/>
        <v>0</v>
      </c>
      <c r="P5875" s="11">
        <f t="shared" si="639"/>
        <v>0</v>
      </c>
      <c r="Q5875" s="11">
        <f t="shared" si="640"/>
        <v>0</v>
      </c>
      <c r="R5875" s="11">
        <f t="shared" si="641"/>
        <v>0</v>
      </c>
      <c r="S5875" s="11">
        <f t="shared" si="642"/>
        <v>0</v>
      </c>
      <c r="T5875" s="9">
        <f t="shared" si="643"/>
        <v>169.34372393000001</v>
      </c>
    </row>
    <row r="5876" spans="1:20" ht="15" customHeight="1" x14ac:dyDescent="0.75">
      <c r="A5876" s="10">
        <v>1</v>
      </c>
      <c r="B5876" s="11">
        <v>53400</v>
      </c>
      <c r="C5876" s="11">
        <v>228236</v>
      </c>
      <c r="D5876" s="11">
        <v>305514</v>
      </c>
      <c r="E5876" s="11">
        <v>6</v>
      </c>
      <c r="F5876" s="11">
        <v>0</v>
      </c>
      <c r="G5876" s="11">
        <v>0</v>
      </c>
      <c r="H5876" s="11">
        <v>11.148068504999999</v>
      </c>
      <c r="I5876" s="11">
        <v>0</v>
      </c>
      <c r="J5876" s="11">
        <v>2</v>
      </c>
      <c r="K5876" s="11">
        <v>34.558416715</v>
      </c>
      <c r="L5876" s="11" t="s">
        <v>13</v>
      </c>
      <c r="M5876" s="11" t="s">
        <v>19</v>
      </c>
      <c r="N5876" s="11">
        <f t="shared" si="637"/>
        <v>1</v>
      </c>
      <c r="O5876" s="11">
        <f t="shared" si="638"/>
        <v>0</v>
      </c>
      <c r="P5876" s="11">
        <f t="shared" si="639"/>
        <v>0</v>
      </c>
      <c r="Q5876" s="11">
        <f t="shared" si="640"/>
        <v>0</v>
      </c>
      <c r="R5876" s="11">
        <f t="shared" si="641"/>
        <v>0</v>
      </c>
      <c r="S5876" s="11">
        <f t="shared" si="642"/>
        <v>0</v>
      </c>
      <c r="T5876" s="9">
        <f t="shared" si="643"/>
        <v>11.148068504999999</v>
      </c>
    </row>
    <row r="5877" spans="1:20" ht="15" customHeight="1" x14ac:dyDescent="0.75">
      <c r="A5877" s="10">
        <v>0</v>
      </c>
      <c r="B5877" s="11">
        <v>53500</v>
      </c>
      <c r="C5877" s="11">
        <v>179116</v>
      </c>
      <c r="D5877" s="11">
        <v>257688</v>
      </c>
      <c r="E5877" s="11">
        <v>5</v>
      </c>
      <c r="F5877" s="11">
        <v>0</v>
      </c>
      <c r="G5877" s="11">
        <v>0</v>
      </c>
      <c r="H5877" s="11">
        <v>232.59595211999999</v>
      </c>
      <c r="I5877" s="11">
        <v>1</v>
      </c>
      <c r="J5877" s="11">
        <v>33</v>
      </c>
      <c r="K5877" s="11">
        <v>39.789899148000003</v>
      </c>
      <c r="L5877" s="11" t="s">
        <v>20</v>
      </c>
      <c r="M5877" s="11" t="s">
        <v>18</v>
      </c>
      <c r="N5877" s="11">
        <f t="shared" si="637"/>
        <v>0</v>
      </c>
      <c r="O5877" s="11">
        <f t="shared" si="638"/>
        <v>0</v>
      </c>
      <c r="P5877" s="11">
        <f t="shared" si="639"/>
        <v>0</v>
      </c>
      <c r="Q5877" s="11">
        <f t="shared" si="640"/>
        <v>0</v>
      </c>
      <c r="R5877" s="11">
        <f t="shared" si="641"/>
        <v>0</v>
      </c>
      <c r="S5877" s="11">
        <f t="shared" si="642"/>
        <v>1</v>
      </c>
      <c r="T5877" s="9">
        <f t="shared" si="643"/>
        <v>0</v>
      </c>
    </row>
    <row r="5878" spans="1:20" ht="15" customHeight="1" x14ac:dyDescent="0.75">
      <c r="A5878" s="10">
        <v>1</v>
      </c>
      <c r="B5878" s="11">
        <v>53600</v>
      </c>
      <c r="C5878" s="11">
        <v>235895</v>
      </c>
      <c r="D5878" s="11">
        <v>299772</v>
      </c>
      <c r="E5878" s="11">
        <v>5</v>
      </c>
      <c r="F5878" s="11">
        <v>0</v>
      </c>
      <c r="G5878" s="11">
        <v>0</v>
      </c>
      <c r="H5878" s="11">
        <v>112.74828189</v>
      </c>
      <c r="I5878" s="11">
        <v>7</v>
      </c>
      <c r="J5878" s="11">
        <v>22</v>
      </c>
      <c r="K5878" s="11">
        <v>44.945929149000001</v>
      </c>
      <c r="L5878" s="11" t="s">
        <v>13</v>
      </c>
      <c r="M5878" s="11" t="s">
        <v>17</v>
      </c>
      <c r="N5878" s="11">
        <f t="shared" si="637"/>
        <v>1</v>
      </c>
      <c r="O5878" s="11">
        <f t="shared" si="638"/>
        <v>1</v>
      </c>
      <c r="P5878" s="11">
        <f t="shared" si="639"/>
        <v>0</v>
      </c>
      <c r="Q5878" s="11">
        <f t="shared" si="640"/>
        <v>0</v>
      </c>
      <c r="R5878" s="11">
        <f t="shared" si="641"/>
        <v>0</v>
      </c>
      <c r="S5878" s="11">
        <f t="shared" si="642"/>
        <v>0</v>
      </c>
      <c r="T5878" s="9">
        <f t="shared" si="643"/>
        <v>112.74828189</v>
      </c>
    </row>
    <row r="5879" spans="1:20" ht="15" customHeight="1" x14ac:dyDescent="0.75">
      <c r="A5879" s="10">
        <v>1</v>
      </c>
      <c r="B5879" s="11">
        <v>53600</v>
      </c>
      <c r="C5879" s="11">
        <v>208197</v>
      </c>
      <c r="D5879" s="11">
        <v>297280</v>
      </c>
      <c r="E5879" s="11">
        <v>4</v>
      </c>
      <c r="F5879" s="11">
        <v>1</v>
      </c>
      <c r="G5879" s="11">
        <v>1</v>
      </c>
      <c r="H5879" s="11">
        <v>160.48525117</v>
      </c>
      <c r="I5879" s="11">
        <v>2</v>
      </c>
      <c r="J5879" s="11">
        <v>29</v>
      </c>
      <c r="K5879" s="11">
        <v>41.646731498999998</v>
      </c>
      <c r="L5879" s="11" t="s">
        <v>20</v>
      </c>
      <c r="M5879" s="11" t="s">
        <v>18</v>
      </c>
      <c r="N5879" s="11">
        <f t="shared" si="637"/>
        <v>0</v>
      </c>
      <c r="O5879" s="11">
        <f t="shared" si="638"/>
        <v>0</v>
      </c>
      <c r="P5879" s="11">
        <f t="shared" si="639"/>
        <v>0</v>
      </c>
      <c r="Q5879" s="11">
        <f t="shared" si="640"/>
        <v>0</v>
      </c>
      <c r="R5879" s="11">
        <f t="shared" si="641"/>
        <v>0</v>
      </c>
      <c r="S5879" s="11">
        <f t="shared" si="642"/>
        <v>1</v>
      </c>
      <c r="T5879" s="9">
        <f t="shared" si="643"/>
        <v>0</v>
      </c>
    </row>
    <row r="5880" spans="1:20" ht="15" customHeight="1" x14ac:dyDescent="0.75">
      <c r="A5880" s="10">
        <v>0</v>
      </c>
      <c r="B5880" s="11">
        <v>53700</v>
      </c>
      <c r="C5880" s="11">
        <v>49669</v>
      </c>
      <c r="D5880" s="11">
        <v>63995</v>
      </c>
      <c r="E5880" s="11">
        <v>12</v>
      </c>
      <c r="F5880" s="11">
        <v>0</v>
      </c>
      <c r="G5880" s="11">
        <v>1</v>
      </c>
      <c r="H5880" s="11">
        <v>92.966312748000007</v>
      </c>
      <c r="I5880" s="11">
        <v>2</v>
      </c>
      <c r="J5880" s="11">
        <v>26</v>
      </c>
      <c r="K5880" s="11">
        <v>40.101623422000003</v>
      </c>
      <c r="L5880" s="11" t="s">
        <v>20</v>
      </c>
      <c r="M5880" s="11" t="s">
        <v>15</v>
      </c>
      <c r="N5880" s="11">
        <f t="shared" si="637"/>
        <v>0</v>
      </c>
      <c r="O5880" s="11">
        <f t="shared" si="638"/>
        <v>0</v>
      </c>
      <c r="P5880" s="11">
        <f t="shared" si="639"/>
        <v>0</v>
      </c>
      <c r="Q5880" s="11">
        <f t="shared" si="640"/>
        <v>1</v>
      </c>
      <c r="R5880" s="11">
        <f t="shared" si="641"/>
        <v>0</v>
      </c>
      <c r="S5880" s="11">
        <f t="shared" si="642"/>
        <v>0</v>
      </c>
      <c r="T5880" s="9">
        <f t="shared" si="643"/>
        <v>0</v>
      </c>
    </row>
    <row r="5881" spans="1:20" ht="15" customHeight="1" x14ac:dyDescent="0.75">
      <c r="A5881" s="10">
        <v>0</v>
      </c>
      <c r="B5881" s="11">
        <v>53700</v>
      </c>
      <c r="C5881" s="11">
        <v>25813</v>
      </c>
      <c r="D5881" s="11">
        <v>78955</v>
      </c>
      <c r="E5881" s="11">
        <v>3</v>
      </c>
      <c r="F5881" s="11">
        <v>2</v>
      </c>
      <c r="G5881" s="11">
        <v>0</v>
      </c>
      <c r="H5881" s="11">
        <v>243.51485546000001</v>
      </c>
      <c r="I5881" s="11">
        <v>7</v>
      </c>
      <c r="J5881" s="11">
        <v>14</v>
      </c>
      <c r="K5881" s="11">
        <v>42.998456034</v>
      </c>
      <c r="L5881" s="11" t="s">
        <v>13</v>
      </c>
      <c r="M5881" s="11" t="s">
        <v>14</v>
      </c>
      <c r="N5881" s="11">
        <f t="shared" si="637"/>
        <v>1</v>
      </c>
      <c r="O5881" s="11">
        <f t="shared" si="638"/>
        <v>0</v>
      </c>
      <c r="P5881" s="11">
        <f t="shared" si="639"/>
        <v>1</v>
      </c>
      <c r="Q5881" s="11">
        <f t="shared" si="640"/>
        <v>0</v>
      </c>
      <c r="R5881" s="11">
        <f t="shared" si="641"/>
        <v>0</v>
      </c>
      <c r="S5881" s="11">
        <f t="shared" si="642"/>
        <v>0</v>
      </c>
      <c r="T5881" s="9">
        <f t="shared" si="643"/>
        <v>243.51485546000001</v>
      </c>
    </row>
    <row r="5882" spans="1:20" ht="15" customHeight="1" x14ac:dyDescent="0.75">
      <c r="A5882" s="10">
        <v>0</v>
      </c>
      <c r="B5882" s="11">
        <v>53700</v>
      </c>
      <c r="C5882" s="11"/>
      <c r="D5882" s="11">
        <v>84205</v>
      </c>
      <c r="E5882" s="11"/>
      <c r="F5882" s="11">
        <v>0</v>
      </c>
      <c r="G5882" s="11">
        <v>0</v>
      </c>
      <c r="H5882" s="11">
        <v>339.66561472000001</v>
      </c>
      <c r="I5882" s="11">
        <v>0</v>
      </c>
      <c r="J5882" s="11">
        <v>7</v>
      </c>
      <c r="K5882" s="11">
        <v>22.639940355</v>
      </c>
      <c r="L5882" s="11" t="s">
        <v>13</v>
      </c>
      <c r="M5882" s="11" t="s">
        <v>14</v>
      </c>
      <c r="N5882" s="11">
        <f t="shared" si="637"/>
        <v>1</v>
      </c>
      <c r="O5882" s="11">
        <f t="shared" si="638"/>
        <v>0</v>
      </c>
      <c r="P5882" s="11">
        <f t="shared" si="639"/>
        <v>1</v>
      </c>
      <c r="Q5882" s="11">
        <f t="shared" si="640"/>
        <v>0</v>
      </c>
      <c r="R5882" s="11">
        <f t="shared" si="641"/>
        <v>0</v>
      </c>
      <c r="S5882" s="11">
        <f t="shared" si="642"/>
        <v>0</v>
      </c>
      <c r="T5882" s="9">
        <f t="shared" si="643"/>
        <v>339.66561472000001</v>
      </c>
    </row>
    <row r="5883" spans="1:20" ht="15" customHeight="1" x14ac:dyDescent="0.75">
      <c r="A5883" s="10">
        <v>0</v>
      </c>
      <c r="B5883" s="11">
        <v>53700</v>
      </c>
      <c r="C5883" s="11">
        <v>24158</v>
      </c>
      <c r="D5883" s="11">
        <v>82627</v>
      </c>
      <c r="E5883" s="11">
        <v>2</v>
      </c>
      <c r="F5883" s="11">
        <v>2</v>
      </c>
      <c r="G5883" s="11">
        <v>0</v>
      </c>
      <c r="H5883" s="11">
        <v>250.66654255</v>
      </c>
      <c r="I5883" s="11">
        <v>6</v>
      </c>
      <c r="J5883" s="11">
        <v>14</v>
      </c>
      <c r="K5883" s="11">
        <v>43.268375448999997</v>
      </c>
      <c r="L5883" s="11" t="s">
        <v>13</v>
      </c>
      <c r="M5883" s="11" t="s">
        <v>14</v>
      </c>
      <c r="N5883" s="11">
        <f t="shared" si="637"/>
        <v>1</v>
      </c>
      <c r="O5883" s="11">
        <f t="shared" si="638"/>
        <v>0</v>
      </c>
      <c r="P5883" s="11">
        <f t="shared" si="639"/>
        <v>1</v>
      </c>
      <c r="Q5883" s="11">
        <f t="shared" si="640"/>
        <v>0</v>
      </c>
      <c r="R5883" s="11">
        <f t="shared" si="641"/>
        <v>0</v>
      </c>
      <c r="S5883" s="11">
        <f t="shared" si="642"/>
        <v>0</v>
      </c>
      <c r="T5883" s="9">
        <f t="shared" si="643"/>
        <v>250.66654255</v>
      </c>
    </row>
    <row r="5884" spans="1:20" ht="15" customHeight="1" x14ac:dyDescent="0.75">
      <c r="A5884" s="10">
        <v>1</v>
      </c>
      <c r="B5884" s="11">
        <v>53800</v>
      </c>
      <c r="C5884" s="11">
        <v>82324</v>
      </c>
      <c r="D5884" s="11">
        <v>154409</v>
      </c>
      <c r="E5884" s="11">
        <v>10</v>
      </c>
      <c r="F5884" s="11"/>
      <c r="G5884" s="11">
        <v>1</v>
      </c>
      <c r="H5884" s="11">
        <v>157.48401127</v>
      </c>
      <c r="I5884" s="11">
        <v>0</v>
      </c>
      <c r="J5884" s="11">
        <v>34</v>
      </c>
      <c r="K5884" s="11">
        <v>41.659044481000002</v>
      </c>
      <c r="L5884" s="11" t="s">
        <v>20</v>
      </c>
      <c r="M5884" s="11" t="s">
        <v>14</v>
      </c>
      <c r="N5884" s="11">
        <f t="shared" si="637"/>
        <v>0</v>
      </c>
      <c r="O5884" s="11">
        <f t="shared" si="638"/>
        <v>0</v>
      </c>
      <c r="P5884" s="11">
        <f t="shared" si="639"/>
        <v>1</v>
      </c>
      <c r="Q5884" s="11">
        <f t="shared" si="640"/>
        <v>0</v>
      </c>
      <c r="R5884" s="11">
        <f t="shared" si="641"/>
        <v>0</v>
      </c>
      <c r="S5884" s="11">
        <f t="shared" si="642"/>
        <v>0</v>
      </c>
      <c r="T5884" s="9">
        <f t="shared" si="643"/>
        <v>0</v>
      </c>
    </row>
    <row r="5885" spans="1:20" ht="15" customHeight="1" x14ac:dyDescent="0.75">
      <c r="A5885" s="10">
        <v>0</v>
      </c>
      <c r="B5885" s="11">
        <v>53800</v>
      </c>
      <c r="C5885" s="11"/>
      <c r="D5885" s="11">
        <v>81322</v>
      </c>
      <c r="E5885" s="11">
        <v>9</v>
      </c>
      <c r="F5885" s="11">
        <v>0</v>
      </c>
      <c r="G5885" s="11">
        <v>0</v>
      </c>
      <c r="H5885" s="11">
        <v>171.44755466000001</v>
      </c>
      <c r="I5885" s="11">
        <v>0</v>
      </c>
      <c r="J5885" s="11">
        <v>22</v>
      </c>
      <c r="K5885" s="11">
        <v>24.709060358999999</v>
      </c>
      <c r="L5885" s="11" t="s">
        <v>13</v>
      </c>
      <c r="M5885" s="11" t="s">
        <v>19</v>
      </c>
      <c r="N5885" s="11">
        <f t="shared" si="637"/>
        <v>1</v>
      </c>
      <c r="O5885" s="11">
        <f t="shared" si="638"/>
        <v>0</v>
      </c>
      <c r="P5885" s="11">
        <f t="shared" si="639"/>
        <v>0</v>
      </c>
      <c r="Q5885" s="11">
        <f t="shared" si="640"/>
        <v>0</v>
      </c>
      <c r="R5885" s="11">
        <f t="shared" si="641"/>
        <v>0</v>
      </c>
      <c r="S5885" s="11">
        <f t="shared" si="642"/>
        <v>0</v>
      </c>
      <c r="T5885" s="9">
        <f t="shared" si="643"/>
        <v>171.44755466000001</v>
      </c>
    </row>
    <row r="5886" spans="1:20" ht="15" customHeight="1" x14ac:dyDescent="0.75">
      <c r="A5886" s="10">
        <v>0</v>
      </c>
      <c r="B5886" s="11">
        <v>53900</v>
      </c>
      <c r="C5886" s="11"/>
      <c r="D5886" s="11">
        <v>91309</v>
      </c>
      <c r="E5886" s="11"/>
      <c r="F5886" s="11">
        <v>0</v>
      </c>
      <c r="G5886" s="11">
        <v>0</v>
      </c>
      <c r="H5886" s="11">
        <v>349.79574810999998</v>
      </c>
      <c r="I5886" s="11">
        <v>0</v>
      </c>
      <c r="J5886" s="11">
        <v>6</v>
      </c>
      <c r="K5886" s="11">
        <v>22.061329914000002</v>
      </c>
      <c r="L5886" s="11" t="s">
        <v>13</v>
      </c>
      <c r="M5886" s="11" t="s">
        <v>14</v>
      </c>
      <c r="N5886" s="11">
        <f t="shared" si="637"/>
        <v>1</v>
      </c>
      <c r="O5886" s="11">
        <f t="shared" si="638"/>
        <v>0</v>
      </c>
      <c r="P5886" s="11">
        <f t="shared" si="639"/>
        <v>1</v>
      </c>
      <c r="Q5886" s="11">
        <f t="shared" si="640"/>
        <v>0</v>
      </c>
      <c r="R5886" s="11">
        <f t="shared" si="641"/>
        <v>0</v>
      </c>
      <c r="S5886" s="11">
        <f t="shared" si="642"/>
        <v>0</v>
      </c>
      <c r="T5886" s="9">
        <f t="shared" si="643"/>
        <v>349.79574810999998</v>
      </c>
    </row>
    <row r="5887" spans="1:20" ht="15" customHeight="1" x14ac:dyDescent="0.75">
      <c r="A5887" s="10">
        <v>0</v>
      </c>
      <c r="B5887" s="11">
        <v>54000</v>
      </c>
      <c r="C5887" s="11">
        <v>176922</v>
      </c>
      <c r="D5887" s="11">
        <v>256977</v>
      </c>
      <c r="E5887" s="11">
        <v>6</v>
      </c>
      <c r="F5887" s="11">
        <v>0</v>
      </c>
      <c r="G5887" s="11">
        <v>0</v>
      </c>
      <c r="H5887" s="11">
        <v>225.56569998000001</v>
      </c>
      <c r="I5887" s="11">
        <v>2</v>
      </c>
      <c r="J5887" s="11">
        <v>33</v>
      </c>
      <c r="K5887" s="11">
        <v>37.989689206000001</v>
      </c>
      <c r="L5887" s="11" t="s">
        <v>20</v>
      </c>
      <c r="M5887" s="11" t="s">
        <v>18</v>
      </c>
      <c r="N5887" s="11">
        <f t="shared" si="637"/>
        <v>0</v>
      </c>
      <c r="O5887" s="11">
        <f t="shared" si="638"/>
        <v>0</v>
      </c>
      <c r="P5887" s="11">
        <f t="shared" si="639"/>
        <v>0</v>
      </c>
      <c r="Q5887" s="11">
        <f t="shared" si="640"/>
        <v>0</v>
      </c>
      <c r="R5887" s="11">
        <f t="shared" si="641"/>
        <v>0</v>
      </c>
      <c r="S5887" s="11">
        <f t="shared" si="642"/>
        <v>1</v>
      </c>
      <c r="T5887" s="9">
        <f t="shared" si="643"/>
        <v>0</v>
      </c>
    </row>
    <row r="5888" spans="1:20" ht="15" customHeight="1" x14ac:dyDescent="0.75">
      <c r="A5888" s="10">
        <v>1</v>
      </c>
      <c r="B5888" s="11">
        <v>56800</v>
      </c>
      <c r="C5888" s="11">
        <v>95321</v>
      </c>
      <c r="D5888" s="11">
        <v>169000</v>
      </c>
      <c r="E5888" s="11">
        <v>3</v>
      </c>
      <c r="F5888" s="11">
        <v>0</v>
      </c>
      <c r="G5888" s="11">
        <v>0</v>
      </c>
      <c r="H5888" s="11">
        <v>239.43333333000001</v>
      </c>
      <c r="I5888" s="11">
        <v>4</v>
      </c>
      <c r="J5888" s="11">
        <v>38</v>
      </c>
      <c r="K5888" s="11"/>
      <c r="L5888" s="11" t="s">
        <v>20</v>
      </c>
      <c r="M5888" s="11" t="s">
        <v>14</v>
      </c>
      <c r="N5888" s="11">
        <f t="shared" si="637"/>
        <v>0</v>
      </c>
      <c r="O5888" s="11">
        <f t="shared" si="638"/>
        <v>0</v>
      </c>
      <c r="P5888" s="11">
        <f t="shared" si="639"/>
        <v>1</v>
      </c>
      <c r="Q5888" s="11">
        <f t="shared" si="640"/>
        <v>0</v>
      </c>
      <c r="R5888" s="11">
        <f t="shared" si="641"/>
        <v>0</v>
      </c>
      <c r="S5888" s="11">
        <f t="shared" si="642"/>
        <v>0</v>
      </c>
      <c r="T5888" s="9">
        <f t="shared" si="643"/>
        <v>0</v>
      </c>
    </row>
    <row r="5889" spans="1:20" ht="15" customHeight="1" x14ac:dyDescent="0.75">
      <c r="A5889" s="10">
        <v>0</v>
      </c>
      <c r="B5889" s="11">
        <v>57000</v>
      </c>
      <c r="C5889" s="11">
        <v>38000</v>
      </c>
      <c r="D5889" s="11">
        <v>68000</v>
      </c>
      <c r="E5889" s="11">
        <v>3.5</v>
      </c>
      <c r="F5889" s="11">
        <v>0</v>
      </c>
      <c r="G5889" s="11">
        <v>0</v>
      </c>
      <c r="H5889" s="11">
        <v>97.4</v>
      </c>
      <c r="I5889" s="11">
        <v>0</v>
      </c>
      <c r="J5889" s="11">
        <v>21</v>
      </c>
      <c r="K5889" s="11"/>
      <c r="L5889" s="11" t="s">
        <v>20</v>
      </c>
      <c r="M5889" s="11" t="s">
        <v>14</v>
      </c>
      <c r="N5889" s="11">
        <f t="shared" si="637"/>
        <v>0</v>
      </c>
      <c r="O5889" s="11">
        <f t="shared" si="638"/>
        <v>0</v>
      </c>
      <c r="P5889" s="11">
        <f t="shared" si="639"/>
        <v>1</v>
      </c>
      <c r="Q5889" s="11">
        <f t="shared" si="640"/>
        <v>0</v>
      </c>
      <c r="R5889" s="11">
        <f t="shared" si="641"/>
        <v>0</v>
      </c>
      <c r="S5889" s="11">
        <f t="shared" si="642"/>
        <v>0</v>
      </c>
      <c r="T5889" s="9">
        <f t="shared" si="643"/>
        <v>0</v>
      </c>
    </row>
    <row r="5890" spans="1:20" ht="15" customHeight="1" x14ac:dyDescent="0.75">
      <c r="A5890" s="10">
        <v>0</v>
      </c>
      <c r="B5890" s="11">
        <v>58000</v>
      </c>
      <c r="C5890" s="11">
        <v>39436</v>
      </c>
      <c r="D5890" s="11">
        <v>75446</v>
      </c>
      <c r="E5890" s="11">
        <v>2</v>
      </c>
      <c r="F5890" s="11">
        <v>0</v>
      </c>
      <c r="G5890" s="11">
        <v>0</v>
      </c>
      <c r="H5890" s="11">
        <v>102.20935815999999</v>
      </c>
      <c r="I5890" s="11">
        <v>0</v>
      </c>
      <c r="J5890" s="11">
        <v>20</v>
      </c>
      <c r="K5890" s="11">
        <v>30.164553562999998</v>
      </c>
      <c r="L5890" s="11" t="s">
        <v>20</v>
      </c>
      <c r="M5890" s="11" t="s">
        <v>14</v>
      </c>
      <c r="N5890" s="11">
        <f t="shared" si="637"/>
        <v>0</v>
      </c>
      <c r="O5890" s="11">
        <f t="shared" si="638"/>
        <v>0</v>
      </c>
      <c r="P5890" s="11">
        <f t="shared" si="639"/>
        <v>1</v>
      </c>
      <c r="Q5890" s="11">
        <f t="shared" si="640"/>
        <v>0</v>
      </c>
      <c r="R5890" s="11">
        <f t="shared" si="641"/>
        <v>0</v>
      </c>
      <c r="S5890" s="11">
        <f t="shared" si="642"/>
        <v>0</v>
      </c>
      <c r="T5890" s="9">
        <f t="shared" si="643"/>
        <v>0</v>
      </c>
    </row>
    <row r="5891" spans="1:20" ht="15" customHeight="1" x14ac:dyDescent="0.75">
      <c r="A5891" s="10">
        <v>0</v>
      </c>
      <c r="B5891" s="11">
        <v>58100</v>
      </c>
      <c r="C5891" s="11">
        <v>42615</v>
      </c>
      <c r="D5891" s="11">
        <v>70584</v>
      </c>
      <c r="E5891" s="11">
        <v>4</v>
      </c>
      <c r="F5891" s="11">
        <v>0</v>
      </c>
      <c r="G5891" s="11">
        <v>0</v>
      </c>
      <c r="H5891" s="11">
        <v>102.29911691</v>
      </c>
      <c r="I5891" s="11">
        <v>0</v>
      </c>
      <c r="J5891" s="11">
        <v>20</v>
      </c>
      <c r="K5891" s="11">
        <v>28.525768935999999</v>
      </c>
      <c r="L5891" s="11" t="s">
        <v>20</v>
      </c>
      <c r="M5891" s="11" t="s">
        <v>14</v>
      </c>
      <c r="N5891" s="11">
        <f t="shared" ref="N5891:N5954" si="644">IF(L5891="HomeImp",1,0)</f>
        <v>0</v>
      </c>
      <c r="O5891" s="11">
        <f t="shared" ref="O5891:O5954" si="645">IF(M5891="Mgr",1,0)</f>
        <v>0</v>
      </c>
      <c r="P5891" s="11">
        <f t="shared" ref="P5891:P5954" si="646">IF(M5891="Other",1,0)</f>
        <v>1</v>
      </c>
      <c r="Q5891" s="11">
        <f t="shared" ref="Q5891:Q5954" si="647">IF(M5891="Office",1,0)</f>
        <v>0</v>
      </c>
      <c r="R5891" s="11">
        <f t="shared" ref="R5891:R5954" si="648">IF(M5891="Sales",1,0)</f>
        <v>0</v>
      </c>
      <c r="S5891" s="11">
        <f t="shared" ref="S5891:S5954" si="649">IF(M5891="ProfExe",1,0)</f>
        <v>0</v>
      </c>
      <c r="T5891" s="9">
        <f t="shared" ref="T5891:T5954" si="650">H5891*N5891</f>
        <v>0</v>
      </c>
    </row>
    <row r="5892" spans="1:20" ht="15" customHeight="1" x14ac:dyDescent="0.75">
      <c r="A5892" s="10">
        <v>0</v>
      </c>
      <c r="B5892" s="11">
        <v>58900</v>
      </c>
      <c r="C5892" s="11">
        <v>40100</v>
      </c>
      <c r="D5892" s="11">
        <v>70672</v>
      </c>
      <c r="E5892" s="11">
        <v>3</v>
      </c>
      <c r="F5892" s="11">
        <v>0</v>
      </c>
      <c r="G5892" s="11">
        <v>0</v>
      </c>
      <c r="H5892" s="11">
        <v>112.31951405</v>
      </c>
      <c r="I5892" s="11">
        <v>0</v>
      </c>
      <c r="J5892" s="11">
        <v>20</v>
      </c>
      <c r="K5892" s="11">
        <v>30.388430584999998</v>
      </c>
      <c r="L5892" s="11" t="s">
        <v>20</v>
      </c>
      <c r="M5892" s="11" t="s">
        <v>14</v>
      </c>
      <c r="N5892" s="11">
        <f t="shared" si="644"/>
        <v>0</v>
      </c>
      <c r="O5892" s="11">
        <f t="shared" si="645"/>
        <v>0</v>
      </c>
      <c r="P5892" s="11">
        <f t="shared" si="646"/>
        <v>1</v>
      </c>
      <c r="Q5892" s="11">
        <f t="shared" si="647"/>
        <v>0</v>
      </c>
      <c r="R5892" s="11">
        <f t="shared" si="648"/>
        <v>0</v>
      </c>
      <c r="S5892" s="11">
        <f t="shared" si="649"/>
        <v>0</v>
      </c>
      <c r="T5892" s="9">
        <f t="shared" si="650"/>
        <v>0</v>
      </c>
    </row>
    <row r="5893" spans="1:20" ht="15" customHeight="1" x14ac:dyDescent="0.75">
      <c r="A5893" s="10">
        <v>0</v>
      </c>
      <c r="B5893" s="11">
        <v>59200</v>
      </c>
      <c r="C5893" s="11">
        <v>119000</v>
      </c>
      <c r="D5893" s="11">
        <v>198000</v>
      </c>
      <c r="E5893" s="11">
        <v>9</v>
      </c>
      <c r="F5893" s="11">
        <v>0</v>
      </c>
      <c r="G5893" s="11">
        <v>0</v>
      </c>
      <c r="H5893" s="11">
        <v>309.13333333000003</v>
      </c>
      <c r="I5893" s="11">
        <v>2</v>
      </c>
      <c r="J5893" s="11">
        <v>27</v>
      </c>
      <c r="K5893" s="11"/>
      <c r="L5893" s="11" t="s">
        <v>20</v>
      </c>
      <c r="M5893" s="11" t="s">
        <v>18</v>
      </c>
      <c r="N5893" s="11">
        <f t="shared" si="644"/>
        <v>0</v>
      </c>
      <c r="O5893" s="11">
        <f t="shared" si="645"/>
        <v>0</v>
      </c>
      <c r="P5893" s="11">
        <f t="shared" si="646"/>
        <v>0</v>
      </c>
      <c r="Q5893" s="11">
        <f t="shared" si="647"/>
        <v>0</v>
      </c>
      <c r="R5893" s="11">
        <f t="shared" si="648"/>
        <v>0</v>
      </c>
      <c r="S5893" s="11">
        <f t="shared" si="649"/>
        <v>1</v>
      </c>
      <c r="T5893" s="9">
        <f t="shared" si="650"/>
        <v>0</v>
      </c>
    </row>
    <row r="5894" spans="1:20" ht="15" customHeight="1" x14ac:dyDescent="0.75">
      <c r="A5894" s="10">
        <v>0</v>
      </c>
      <c r="B5894" s="11">
        <v>59200</v>
      </c>
      <c r="C5894" s="11">
        <v>43877</v>
      </c>
      <c r="D5894" s="11">
        <v>74768</v>
      </c>
      <c r="E5894" s="11">
        <v>5</v>
      </c>
      <c r="F5894" s="11">
        <v>0</v>
      </c>
      <c r="G5894" s="11">
        <v>0</v>
      </c>
      <c r="H5894" s="11">
        <v>102.55031717999999</v>
      </c>
      <c r="I5894" s="11">
        <v>0</v>
      </c>
      <c r="J5894" s="11">
        <v>21</v>
      </c>
      <c r="K5894" s="11">
        <v>31.304267434</v>
      </c>
      <c r="L5894" s="11" t="s">
        <v>20</v>
      </c>
      <c r="M5894" s="11" t="s">
        <v>14</v>
      </c>
      <c r="N5894" s="11">
        <f t="shared" si="644"/>
        <v>0</v>
      </c>
      <c r="O5894" s="11">
        <f t="shared" si="645"/>
        <v>0</v>
      </c>
      <c r="P5894" s="11">
        <f t="shared" si="646"/>
        <v>1</v>
      </c>
      <c r="Q5894" s="11">
        <f t="shared" si="647"/>
        <v>0</v>
      </c>
      <c r="R5894" s="11">
        <f t="shared" si="648"/>
        <v>0</v>
      </c>
      <c r="S5894" s="11">
        <f t="shared" si="649"/>
        <v>0</v>
      </c>
      <c r="T5894" s="9">
        <f t="shared" si="650"/>
        <v>0</v>
      </c>
    </row>
    <row r="5895" spans="1:20" ht="15" customHeight="1" x14ac:dyDescent="0.75">
      <c r="A5895" s="10">
        <v>0</v>
      </c>
      <c r="B5895" s="11">
        <v>59500</v>
      </c>
      <c r="C5895" s="11">
        <v>47485</v>
      </c>
      <c r="D5895" s="11">
        <v>69981</v>
      </c>
      <c r="E5895" s="11">
        <v>4</v>
      </c>
      <c r="F5895" s="11">
        <v>0</v>
      </c>
      <c r="G5895" s="11">
        <v>0</v>
      </c>
      <c r="H5895" s="11">
        <v>100.13931115</v>
      </c>
      <c r="I5895" s="11">
        <v>0</v>
      </c>
      <c r="J5895" s="11">
        <v>20</v>
      </c>
      <c r="K5895" s="11">
        <v>29.473673304999998</v>
      </c>
      <c r="L5895" s="11" t="s">
        <v>20</v>
      </c>
      <c r="M5895" s="11" t="s">
        <v>14</v>
      </c>
      <c r="N5895" s="11">
        <f t="shared" si="644"/>
        <v>0</v>
      </c>
      <c r="O5895" s="11">
        <f t="shared" si="645"/>
        <v>0</v>
      </c>
      <c r="P5895" s="11">
        <f t="shared" si="646"/>
        <v>1</v>
      </c>
      <c r="Q5895" s="11">
        <f t="shared" si="647"/>
        <v>0</v>
      </c>
      <c r="R5895" s="11">
        <f t="shared" si="648"/>
        <v>0</v>
      </c>
      <c r="S5895" s="11">
        <f t="shared" si="649"/>
        <v>0</v>
      </c>
      <c r="T5895" s="9">
        <f t="shared" si="650"/>
        <v>0</v>
      </c>
    </row>
    <row r="5896" spans="1:20" ht="15" customHeight="1" x14ac:dyDescent="0.75">
      <c r="A5896" s="10">
        <v>0</v>
      </c>
      <c r="B5896" s="11">
        <v>59700</v>
      </c>
      <c r="C5896" s="11">
        <v>39253</v>
      </c>
      <c r="D5896" s="11">
        <v>69299</v>
      </c>
      <c r="E5896" s="11">
        <v>2</v>
      </c>
      <c r="F5896" s="11">
        <v>0</v>
      </c>
      <c r="G5896" s="11">
        <v>0</v>
      </c>
      <c r="H5896" s="11">
        <v>110.87622902</v>
      </c>
      <c r="I5896" s="11">
        <v>0</v>
      </c>
      <c r="J5896" s="11">
        <v>21</v>
      </c>
      <c r="K5896" s="11">
        <v>29.319500536</v>
      </c>
      <c r="L5896" s="11" t="s">
        <v>20</v>
      </c>
      <c r="M5896" s="11" t="s">
        <v>14</v>
      </c>
      <c r="N5896" s="11">
        <f t="shared" si="644"/>
        <v>0</v>
      </c>
      <c r="O5896" s="11">
        <f t="shared" si="645"/>
        <v>0</v>
      </c>
      <c r="P5896" s="11">
        <f t="shared" si="646"/>
        <v>1</v>
      </c>
      <c r="Q5896" s="11">
        <f t="shared" si="647"/>
        <v>0</v>
      </c>
      <c r="R5896" s="11">
        <f t="shared" si="648"/>
        <v>0</v>
      </c>
      <c r="S5896" s="11">
        <f t="shared" si="649"/>
        <v>0</v>
      </c>
      <c r="T5896" s="9">
        <f t="shared" si="650"/>
        <v>0</v>
      </c>
    </row>
    <row r="5897" spans="1:20" ht="15" customHeight="1" x14ac:dyDescent="0.75">
      <c r="A5897" s="10">
        <v>0</v>
      </c>
      <c r="B5897" s="11">
        <v>59800</v>
      </c>
      <c r="C5897" s="11">
        <v>42069</v>
      </c>
      <c r="D5897" s="11">
        <v>72082</v>
      </c>
      <c r="E5897" s="11">
        <v>4</v>
      </c>
      <c r="F5897" s="11">
        <v>0</v>
      </c>
      <c r="G5897" s="11">
        <v>0</v>
      </c>
      <c r="H5897" s="11">
        <v>78.404073088999994</v>
      </c>
      <c r="I5897" s="11">
        <v>0</v>
      </c>
      <c r="J5897" s="11">
        <v>21</v>
      </c>
      <c r="K5897" s="11">
        <v>29.016217260000001</v>
      </c>
      <c r="L5897" s="11" t="s">
        <v>20</v>
      </c>
      <c r="M5897" s="11" t="s">
        <v>14</v>
      </c>
      <c r="N5897" s="11">
        <f t="shared" si="644"/>
        <v>0</v>
      </c>
      <c r="O5897" s="11">
        <f t="shared" si="645"/>
        <v>0</v>
      </c>
      <c r="P5897" s="11">
        <f t="shared" si="646"/>
        <v>1</v>
      </c>
      <c r="Q5897" s="11">
        <f t="shared" si="647"/>
        <v>0</v>
      </c>
      <c r="R5897" s="11">
        <f t="shared" si="648"/>
        <v>0</v>
      </c>
      <c r="S5897" s="11">
        <f t="shared" si="649"/>
        <v>0</v>
      </c>
      <c r="T5897" s="9">
        <f t="shared" si="650"/>
        <v>0</v>
      </c>
    </row>
    <row r="5898" spans="1:20" ht="15" customHeight="1" x14ac:dyDescent="0.75">
      <c r="A5898" s="10">
        <v>1</v>
      </c>
      <c r="B5898" s="11">
        <v>60000</v>
      </c>
      <c r="C5898" s="11">
        <v>86573</v>
      </c>
      <c r="D5898" s="11">
        <v>159920</v>
      </c>
      <c r="E5898" s="11">
        <v>7</v>
      </c>
      <c r="F5898" s="11">
        <v>0</v>
      </c>
      <c r="G5898" s="11">
        <v>5</v>
      </c>
      <c r="H5898" s="11">
        <v>332.73333332999999</v>
      </c>
      <c r="I5898" s="11">
        <v>3</v>
      </c>
      <c r="J5898" s="11">
        <v>22</v>
      </c>
      <c r="K5898" s="11"/>
      <c r="L5898" s="11" t="s">
        <v>20</v>
      </c>
      <c r="M5898" s="11" t="s">
        <v>18</v>
      </c>
      <c r="N5898" s="11">
        <f t="shared" si="644"/>
        <v>0</v>
      </c>
      <c r="O5898" s="11">
        <f t="shared" si="645"/>
        <v>0</v>
      </c>
      <c r="P5898" s="11">
        <f t="shared" si="646"/>
        <v>0</v>
      </c>
      <c r="Q5898" s="11">
        <f t="shared" si="647"/>
        <v>0</v>
      </c>
      <c r="R5898" s="11">
        <f t="shared" si="648"/>
        <v>0</v>
      </c>
      <c r="S5898" s="11">
        <f t="shared" si="649"/>
        <v>1</v>
      </c>
      <c r="T5898" s="9">
        <f t="shared" si="650"/>
        <v>0</v>
      </c>
    </row>
    <row r="5899" spans="1:20" ht="15" customHeight="1" x14ac:dyDescent="0.75">
      <c r="A5899" s="10">
        <v>0</v>
      </c>
      <c r="B5899" s="11">
        <v>60000</v>
      </c>
      <c r="C5899" s="11">
        <v>122729</v>
      </c>
      <c r="D5899" s="11">
        <v>207797</v>
      </c>
      <c r="E5899" s="11">
        <v>9</v>
      </c>
      <c r="F5899" s="11">
        <v>0</v>
      </c>
      <c r="G5899" s="11">
        <v>0</v>
      </c>
      <c r="H5899" s="11">
        <v>313.33439671000002</v>
      </c>
      <c r="I5899" s="11">
        <v>2</v>
      </c>
      <c r="J5899" s="11">
        <v>27</v>
      </c>
      <c r="K5899" s="11">
        <v>35.028577921</v>
      </c>
      <c r="L5899" s="11" t="s">
        <v>20</v>
      </c>
      <c r="M5899" s="11" t="s">
        <v>18</v>
      </c>
      <c r="N5899" s="11">
        <f t="shared" si="644"/>
        <v>0</v>
      </c>
      <c r="O5899" s="11">
        <f t="shared" si="645"/>
        <v>0</v>
      </c>
      <c r="P5899" s="11">
        <f t="shared" si="646"/>
        <v>0</v>
      </c>
      <c r="Q5899" s="11">
        <f t="shared" si="647"/>
        <v>0</v>
      </c>
      <c r="R5899" s="11">
        <f t="shared" si="648"/>
        <v>0</v>
      </c>
      <c r="S5899" s="11">
        <f t="shared" si="649"/>
        <v>1</v>
      </c>
      <c r="T5899" s="9">
        <f t="shared" si="650"/>
        <v>0</v>
      </c>
    </row>
    <row r="5900" spans="1:20" ht="15" customHeight="1" x14ac:dyDescent="0.75">
      <c r="A5900" s="10">
        <v>0</v>
      </c>
      <c r="B5900" s="11">
        <v>60000</v>
      </c>
      <c r="C5900" s="11">
        <v>38944</v>
      </c>
      <c r="D5900" s="11">
        <v>69961</v>
      </c>
      <c r="E5900" s="11">
        <v>2</v>
      </c>
      <c r="F5900" s="11">
        <v>0</v>
      </c>
      <c r="G5900" s="11">
        <v>0</v>
      </c>
      <c r="H5900" s="11">
        <v>96.693928881999994</v>
      </c>
      <c r="I5900" s="11">
        <v>0</v>
      </c>
      <c r="J5900" s="11">
        <v>20</v>
      </c>
      <c r="K5900" s="11">
        <v>28.385501017999999</v>
      </c>
      <c r="L5900" s="11" t="s">
        <v>20</v>
      </c>
      <c r="M5900" s="11" t="s">
        <v>14</v>
      </c>
      <c r="N5900" s="11">
        <f t="shared" si="644"/>
        <v>0</v>
      </c>
      <c r="O5900" s="11">
        <f t="shared" si="645"/>
        <v>0</v>
      </c>
      <c r="P5900" s="11">
        <f t="shared" si="646"/>
        <v>1</v>
      </c>
      <c r="Q5900" s="11">
        <f t="shared" si="647"/>
        <v>0</v>
      </c>
      <c r="R5900" s="11">
        <f t="shared" si="648"/>
        <v>0</v>
      </c>
      <c r="S5900" s="11">
        <f t="shared" si="649"/>
        <v>0</v>
      </c>
      <c r="T5900" s="9">
        <f t="shared" si="650"/>
        <v>0</v>
      </c>
    </row>
    <row r="5901" spans="1:20" ht="15" customHeight="1" x14ac:dyDescent="0.75">
      <c r="A5901" s="10">
        <v>0</v>
      </c>
      <c r="B5901" s="11">
        <v>60500</v>
      </c>
      <c r="C5901" s="11">
        <v>40669</v>
      </c>
      <c r="D5901" s="11">
        <v>70207</v>
      </c>
      <c r="E5901" s="11">
        <v>3</v>
      </c>
      <c r="F5901" s="11">
        <v>0</v>
      </c>
      <c r="G5901" s="11">
        <v>0</v>
      </c>
      <c r="H5901" s="11">
        <v>96.266067961000005</v>
      </c>
      <c r="I5901" s="11">
        <v>0</v>
      </c>
      <c r="J5901" s="11">
        <v>21</v>
      </c>
      <c r="K5901" s="11">
        <v>29.366966359999999</v>
      </c>
      <c r="L5901" s="11" t="s">
        <v>20</v>
      </c>
      <c r="M5901" s="11" t="s">
        <v>14</v>
      </c>
      <c r="N5901" s="11">
        <f t="shared" si="644"/>
        <v>0</v>
      </c>
      <c r="O5901" s="11">
        <f t="shared" si="645"/>
        <v>0</v>
      </c>
      <c r="P5901" s="11">
        <f t="shared" si="646"/>
        <v>1</v>
      </c>
      <c r="Q5901" s="11">
        <f t="shared" si="647"/>
        <v>0</v>
      </c>
      <c r="R5901" s="11">
        <f t="shared" si="648"/>
        <v>0</v>
      </c>
      <c r="S5901" s="11">
        <f t="shared" si="649"/>
        <v>0</v>
      </c>
      <c r="T5901" s="9">
        <f t="shared" si="650"/>
        <v>0</v>
      </c>
    </row>
    <row r="5902" spans="1:20" ht="15" customHeight="1" x14ac:dyDescent="0.75">
      <c r="A5902" s="10">
        <v>1</v>
      </c>
      <c r="B5902" s="11">
        <v>61400</v>
      </c>
      <c r="C5902" s="11">
        <v>46126</v>
      </c>
      <c r="D5902" s="11">
        <v>83800</v>
      </c>
      <c r="E5902" s="11">
        <v>33</v>
      </c>
      <c r="F5902" s="11">
        <v>0</v>
      </c>
      <c r="G5902" s="11">
        <v>1</v>
      </c>
      <c r="H5902" s="11">
        <v>339.9</v>
      </c>
      <c r="I5902" s="11">
        <v>1</v>
      </c>
      <c r="J5902" s="11">
        <v>23</v>
      </c>
      <c r="K5902" s="11"/>
      <c r="L5902" s="11"/>
      <c r="M5902" s="11" t="s">
        <v>14</v>
      </c>
      <c r="N5902" s="11">
        <f t="shared" si="644"/>
        <v>0</v>
      </c>
      <c r="O5902" s="11">
        <f t="shared" si="645"/>
        <v>0</v>
      </c>
      <c r="P5902" s="11">
        <f t="shared" si="646"/>
        <v>1</v>
      </c>
      <c r="Q5902" s="11">
        <f t="shared" si="647"/>
        <v>0</v>
      </c>
      <c r="R5902" s="11">
        <f t="shared" si="648"/>
        <v>0</v>
      </c>
      <c r="S5902" s="11">
        <f t="shared" si="649"/>
        <v>0</v>
      </c>
      <c r="T5902" s="9">
        <f t="shared" si="650"/>
        <v>0</v>
      </c>
    </row>
    <row r="5903" spans="1:20" ht="15" customHeight="1" x14ac:dyDescent="0.75">
      <c r="A5903" s="10">
        <v>0</v>
      </c>
      <c r="B5903" s="11">
        <v>62500</v>
      </c>
      <c r="C5903" s="11">
        <v>124491</v>
      </c>
      <c r="D5903" s="11">
        <v>198338</v>
      </c>
      <c r="E5903" s="11">
        <v>10</v>
      </c>
      <c r="F5903" s="11">
        <v>0</v>
      </c>
      <c r="G5903" s="11">
        <v>0</v>
      </c>
      <c r="H5903" s="11">
        <v>324.32073180999998</v>
      </c>
      <c r="I5903" s="11">
        <v>1</v>
      </c>
      <c r="J5903" s="11">
        <v>26</v>
      </c>
      <c r="K5903" s="11">
        <v>38.069751443999998</v>
      </c>
      <c r="L5903" s="11" t="s">
        <v>20</v>
      </c>
      <c r="M5903" s="11" t="s">
        <v>18</v>
      </c>
      <c r="N5903" s="11">
        <f t="shared" si="644"/>
        <v>0</v>
      </c>
      <c r="O5903" s="11">
        <f t="shared" si="645"/>
        <v>0</v>
      </c>
      <c r="P5903" s="11">
        <f t="shared" si="646"/>
        <v>0</v>
      </c>
      <c r="Q5903" s="11">
        <f t="shared" si="647"/>
        <v>0</v>
      </c>
      <c r="R5903" s="11">
        <f t="shared" si="648"/>
        <v>0</v>
      </c>
      <c r="S5903" s="11">
        <f t="shared" si="649"/>
        <v>1</v>
      </c>
      <c r="T5903" s="9">
        <f t="shared" si="650"/>
        <v>0</v>
      </c>
    </row>
    <row r="5904" spans="1:20" ht="15" customHeight="1" x14ac:dyDescent="0.75">
      <c r="A5904" s="10">
        <v>0</v>
      </c>
      <c r="B5904" s="11">
        <v>62700</v>
      </c>
      <c r="C5904" s="11">
        <v>120598</v>
      </c>
      <c r="D5904" s="11">
        <v>207803</v>
      </c>
      <c r="E5904" s="11">
        <v>9</v>
      </c>
      <c r="F5904" s="11">
        <v>0</v>
      </c>
      <c r="G5904" s="11">
        <v>0</v>
      </c>
      <c r="H5904" s="11">
        <v>304.31461505999999</v>
      </c>
      <c r="I5904" s="11">
        <v>2</v>
      </c>
      <c r="J5904" s="11">
        <v>26</v>
      </c>
      <c r="K5904" s="11">
        <v>36.436251812000002</v>
      </c>
      <c r="L5904" s="11" t="s">
        <v>20</v>
      </c>
      <c r="M5904" s="11" t="s">
        <v>18</v>
      </c>
      <c r="N5904" s="11">
        <f t="shared" si="644"/>
        <v>0</v>
      </c>
      <c r="O5904" s="11">
        <f t="shared" si="645"/>
        <v>0</v>
      </c>
      <c r="P5904" s="11">
        <f t="shared" si="646"/>
        <v>0</v>
      </c>
      <c r="Q5904" s="11">
        <f t="shared" si="647"/>
        <v>0</v>
      </c>
      <c r="R5904" s="11">
        <f t="shared" si="648"/>
        <v>0</v>
      </c>
      <c r="S5904" s="11">
        <f t="shared" si="649"/>
        <v>1</v>
      </c>
      <c r="T5904" s="9">
        <f t="shared" si="650"/>
        <v>0</v>
      </c>
    </row>
    <row r="5905" spans="1:20" ht="15" customHeight="1" x14ac:dyDescent="0.75">
      <c r="A5905" s="10">
        <v>0</v>
      </c>
      <c r="B5905" s="11">
        <v>62900</v>
      </c>
      <c r="C5905" s="11">
        <v>119903</v>
      </c>
      <c r="D5905" s="11">
        <v>201928</v>
      </c>
      <c r="E5905" s="11">
        <v>9</v>
      </c>
      <c r="F5905" s="11">
        <v>0</v>
      </c>
      <c r="G5905" s="11">
        <v>0</v>
      </c>
      <c r="H5905" s="11">
        <v>297.30748082000002</v>
      </c>
      <c r="I5905" s="11">
        <v>1</v>
      </c>
      <c r="J5905" s="11">
        <v>25</v>
      </c>
      <c r="K5905" s="11">
        <v>37.636502448999998</v>
      </c>
      <c r="L5905" s="11" t="s">
        <v>20</v>
      </c>
      <c r="M5905" s="11" t="s">
        <v>18</v>
      </c>
      <c r="N5905" s="11">
        <f t="shared" si="644"/>
        <v>0</v>
      </c>
      <c r="O5905" s="11">
        <f t="shared" si="645"/>
        <v>0</v>
      </c>
      <c r="P5905" s="11">
        <f t="shared" si="646"/>
        <v>0</v>
      </c>
      <c r="Q5905" s="11">
        <f t="shared" si="647"/>
        <v>0</v>
      </c>
      <c r="R5905" s="11">
        <f t="shared" si="648"/>
        <v>0</v>
      </c>
      <c r="S5905" s="11">
        <f t="shared" si="649"/>
        <v>1</v>
      </c>
      <c r="T5905" s="9">
        <f t="shared" si="650"/>
        <v>0</v>
      </c>
    </row>
    <row r="5906" spans="1:20" ht="15" customHeight="1" x14ac:dyDescent="0.75">
      <c r="A5906" s="10">
        <v>1</v>
      </c>
      <c r="B5906" s="11">
        <v>63300</v>
      </c>
      <c r="C5906" s="11">
        <v>202000</v>
      </c>
      <c r="D5906" s="11">
        <v>281000</v>
      </c>
      <c r="E5906" s="11">
        <v>2</v>
      </c>
      <c r="F5906" s="11">
        <v>0</v>
      </c>
      <c r="G5906" s="11">
        <v>0</v>
      </c>
      <c r="H5906" s="11">
        <v>99.433333332999993</v>
      </c>
      <c r="I5906" s="11">
        <v>2</v>
      </c>
      <c r="J5906" s="11">
        <v>21</v>
      </c>
      <c r="K5906" s="11"/>
      <c r="L5906" s="11" t="s">
        <v>20</v>
      </c>
      <c r="M5906" s="11" t="s">
        <v>18</v>
      </c>
      <c r="N5906" s="11">
        <f t="shared" si="644"/>
        <v>0</v>
      </c>
      <c r="O5906" s="11">
        <f t="shared" si="645"/>
        <v>0</v>
      </c>
      <c r="P5906" s="11">
        <f t="shared" si="646"/>
        <v>0</v>
      </c>
      <c r="Q5906" s="11">
        <f t="shared" si="647"/>
        <v>0</v>
      </c>
      <c r="R5906" s="11">
        <f t="shared" si="648"/>
        <v>0</v>
      </c>
      <c r="S5906" s="11">
        <f t="shared" si="649"/>
        <v>1</v>
      </c>
      <c r="T5906" s="9">
        <f t="shared" si="650"/>
        <v>0</v>
      </c>
    </row>
    <row r="5907" spans="1:20" ht="15" customHeight="1" x14ac:dyDescent="0.75">
      <c r="A5907" s="10">
        <v>0</v>
      </c>
      <c r="B5907" s="11">
        <v>63900</v>
      </c>
      <c r="C5907" s="11">
        <v>62200</v>
      </c>
      <c r="D5907" s="11">
        <v>140030</v>
      </c>
      <c r="E5907" s="11">
        <v>10</v>
      </c>
      <c r="F5907" s="11">
        <v>0</v>
      </c>
      <c r="G5907" s="11">
        <v>1</v>
      </c>
      <c r="H5907" s="11">
        <v>126.8</v>
      </c>
      <c r="I5907" s="11">
        <v>0</v>
      </c>
      <c r="J5907" s="11">
        <v>12</v>
      </c>
      <c r="K5907" s="11"/>
      <c r="L5907" s="11" t="s">
        <v>13</v>
      </c>
      <c r="M5907" s="11" t="s">
        <v>15</v>
      </c>
      <c r="N5907" s="11">
        <f t="shared" si="644"/>
        <v>1</v>
      </c>
      <c r="O5907" s="11">
        <f t="shared" si="645"/>
        <v>0</v>
      </c>
      <c r="P5907" s="11">
        <f t="shared" si="646"/>
        <v>0</v>
      </c>
      <c r="Q5907" s="11">
        <f t="shared" si="647"/>
        <v>1</v>
      </c>
      <c r="R5907" s="11">
        <f t="shared" si="648"/>
        <v>0</v>
      </c>
      <c r="S5907" s="11">
        <f t="shared" si="649"/>
        <v>0</v>
      </c>
      <c r="T5907" s="9">
        <f t="shared" si="650"/>
        <v>126.8</v>
      </c>
    </row>
    <row r="5908" spans="1:20" ht="15" customHeight="1" x14ac:dyDescent="0.75">
      <c r="A5908" s="10">
        <v>0</v>
      </c>
      <c r="B5908" s="11">
        <v>64200</v>
      </c>
      <c r="C5908" s="11">
        <v>64888</v>
      </c>
      <c r="D5908" s="11">
        <v>145725</v>
      </c>
      <c r="E5908" s="11">
        <v>10</v>
      </c>
      <c r="F5908" s="11">
        <v>0</v>
      </c>
      <c r="G5908" s="11">
        <v>1</v>
      </c>
      <c r="H5908" s="11">
        <v>136.94781122000001</v>
      </c>
      <c r="I5908" s="11">
        <v>0</v>
      </c>
      <c r="J5908" s="11">
        <v>11</v>
      </c>
      <c r="K5908" s="11">
        <v>40.531823103000001</v>
      </c>
      <c r="L5908" s="11" t="s">
        <v>13</v>
      </c>
      <c r="M5908" s="11" t="s">
        <v>15</v>
      </c>
      <c r="N5908" s="11">
        <f t="shared" si="644"/>
        <v>1</v>
      </c>
      <c r="O5908" s="11">
        <f t="shared" si="645"/>
        <v>0</v>
      </c>
      <c r="P5908" s="11">
        <f t="shared" si="646"/>
        <v>0</v>
      </c>
      <c r="Q5908" s="11">
        <f t="shared" si="647"/>
        <v>1</v>
      </c>
      <c r="R5908" s="11">
        <f t="shared" si="648"/>
        <v>0</v>
      </c>
      <c r="S5908" s="11">
        <f t="shared" si="649"/>
        <v>0</v>
      </c>
      <c r="T5908" s="9">
        <f t="shared" si="650"/>
        <v>136.94781122000001</v>
      </c>
    </row>
    <row r="5909" spans="1:20" ht="15" customHeight="1" x14ac:dyDescent="0.75">
      <c r="A5909" s="10">
        <v>0</v>
      </c>
      <c r="B5909" s="11">
        <v>64900</v>
      </c>
      <c r="C5909" s="11">
        <v>69786</v>
      </c>
      <c r="D5909" s="11">
        <v>148769</v>
      </c>
      <c r="E5909" s="11">
        <v>10</v>
      </c>
      <c r="F5909" s="11">
        <v>0</v>
      </c>
      <c r="G5909" s="11">
        <v>0</v>
      </c>
      <c r="H5909" s="11">
        <v>129.08447885999999</v>
      </c>
      <c r="I5909" s="11">
        <v>0</v>
      </c>
      <c r="J5909" s="11">
        <v>11</v>
      </c>
      <c r="K5909" s="11">
        <v>43.519942710999999</v>
      </c>
      <c r="L5909" s="11" t="s">
        <v>13</v>
      </c>
      <c r="M5909" s="11" t="s">
        <v>15</v>
      </c>
      <c r="N5909" s="11">
        <f t="shared" si="644"/>
        <v>1</v>
      </c>
      <c r="O5909" s="11">
        <f t="shared" si="645"/>
        <v>0</v>
      </c>
      <c r="P5909" s="11">
        <f t="shared" si="646"/>
        <v>0</v>
      </c>
      <c r="Q5909" s="11">
        <f t="shared" si="647"/>
        <v>1</v>
      </c>
      <c r="R5909" s="11">
        <f t="shared" si="648"/>
        <v>0</v>
      </c>
      <c r="S5909" s="11">
        <f t="shared" si="649"/>
        <v>0</v>
      </c>
      <c r="T5909" s="9">
        <f t="shared" si="650"/>
        <v>129.08447885999999</v>
      </c>
    </row>
    <row r="5910" spans="1:20" ht="15" customHeight="1" x14ac:dyDescent="0.75">
      <c r="A5910" s="10">
        <v>0</v>
      </c>
      <c r="B5910" s="11">
        <v>65100</v>
      </c>
      <c r="C5910" s="11">
        <v>67389</v>
      </c>
      <c r="D5910" s="11">
        <v>142740</v>
      </c>
      <c r="E5910" s="11">
        <v>9</v>
      </c>
      <c r="F5910" s="11">
        <v>0</v>
      </c>
      <c r="G5910" s="11">
        <v>1</v>
      </c>
      <c r="H5910" s="11">
        <v>116.90610408000001</v>
      </c>
      <c r="I5910" s="11">
        <v>0</v>
      </c>
      <c r="J5910" s="11">
        <v>11</v>
      </c>
      <c r="K5910" s="11">
        <v>43.368718125000001</v>
      </c>
      <c r="L5910" s="11" t="s">
        <v>13</v>
      </c>
      <c r="M5910" s="11" t="s">
        <v>15</v>
      </c>
      <c r="N5910" s="11">
        <f t="shared" si="644"/>
        <v>1</v>
      </c>
      <c r="O5910" s="11">
        <f t="shared" si="645"/>
        <v>0</v>
      </c>
      <c r="P5910" s="11">
        <f t="shared" si="646"/>
        <v>0</v>
      </c>
      <c r="Q5910" s="11">
        <f t="shared" si="647"/>
        <v>1</v>
      </c>
      <c r="R5910" s="11">
        <f t="shared" si="648"/>
        <v>0</v>
      </c>
      <c r="S5910" s="11">
        <f t="shared" si="649"/>
        <v>0</v>
      </c>
      <c r="T5910" s="9">
        <f t="shared" si="650"/>
        <v>116.90610408000001</v>
      </c>
    </row>
    <row r="5911" spans="1:20" ht="15" customHeight="1" x14ac:dyDescent="0.75">
      <c r="A5911" s="10">
        <v>0</v>
      </c>
      <c r="B5911" s="11">
        <v>65200</v>
      </c>
      <c r="C5911" s="11">
        <v>71151</v>
      </c>
      <c r="D5911" s="11">
        <v>143960</v>
      </c>
      <c r="E5911" s="11">
        <v>10</v>
      </c>
      <c r="F5911" s="11">
        <v>0</v>
      </c>
      <c r="G5911" s="11">
        <v>0</v>
      </c>
      <c r="H5911" s="11">
        <v>128.78051428000001</v>
      </c>
      <c r="I5911" s="11">
        <v>0</v>
      </c>
      <c r="J5911" s="11">
        <v>12</v>
      </c>
      <c r="K5911" s="11">
        <v>43.191163412000002</v>
      </c>
      <c r="L5911" s="11" t="s">
        <v>13</v>
      </c>
      <c r="M5911" s="11" t="s">
        <v>15</v>
      </c>
      <c r="N5911" s="11">
        <f t="shared" si="644"/>
        <v>1</v>
      </c>
      <c r="O5911" s="11">
        <f t="shared" si="645"/>
        <v>0</v>
      </c>
      <c r="P5911" s="11">
        <f t="shared" si="646"/>
        <v>0</v>
      </c>
      <c r="Q5911" s="11">
        <f t="shared" si="647"/>
        <v>1</v>
      </c>
      <c r="R5911" s="11">
        <f t="shared" si="648"/>
        <v>0</v>
      </c>
      <c r="S5911" s="11">
        <f t="shared" si="649"/>
        <v>0</v>
      </c>
      <c r="T5911" s="9">
        <f t="shared" si="650"/>
        <v>128.78051428000001</v>
      </c>
    </row>
    <row r="5912" spans="1:20" ht="15" customHeight="1" x14ac:dyDescent="0.75">
      <c r="A5912" s="10">
        <v>0</v>
      </c>
      <c r="B5912" s="11">
        <v>65200</v>
      </c>
      <c r="C5912" s="11">
        <v>63338</v>
      </c>
      <c r="D5912" s="11">
        <v>148871</v>
      </c>
      <c r="E5912" s="11">
        <v>11</v>
      </c>
      <c r="F5912" s="11">
        <v>0</v>
      </c>
      <c r="G5912" s="11">
        <v>0</v>
      </c>
      <c r="H5912" s="11">
        <v>124.24307678</v>
      </c>
      <c r="I5912" s="11">
        <v>0</v>
      </c>
      <c r="J5912" s="11">
        <v>12</v>
      </c>
      <c r="K5912" s="11">
        <v>41.444010777000003</v>
      </c>
      <c r="L5912" s="11" t="s">
        <v>13</v>
      </c>
      <c r="M5912" s="11" t="s">
        <v>15</v>
      </c>
      <c r="N5912" s="11">
        <f t="shared" si="644"/>
        <v>1</v>
      </c>
      <c r="O5912" s="11">
        <f t="shared" si="645"/>
        <v>0</v>
      </c>
      <c r="P5912" s="11">
        <f t="shared" si="646"/>
        <v>0</v>
      </c>
      <c r="Q5912" s="11">
        <f t="shared" si="647"/>
        <v>1</v>
      </c>
      <c r="R5912" s="11">
        <f t="shared" si="648"/>
        <v>0</v>
      </c>
      <c r="S5912" s="11">
        <f t="shared" si="649"/>
        <v>0</v>
      </c>
      <c r="T5912" s="9">
        <f t="shared" si="650"/>
        <v>124.24307678</v>
      </c>
    </row>
    <row r="5913" spans="1:20" ht="15" customHeight="1" x14ac:dyDescent="0.75">
      <c r="A5913" s="10">
        <v>0</v>
      </c>
      <c r="B5913" s="11">
        <v>65200</v>
      </c>
      <c r="C5913" s="11">
        <v>71061</v>
      </c>
      <c r="D5913" s="11">
        <v>141666</v>
      </c>
      <c r="E5913" s="11">
        <v>10</v>
      </c>
      <c r="F5913" s="11">
        <v>0</v>
      </c>
      <c r="G5913" s="11">
        <v>1</v>
      </c>
      <c r="H5913" s="11">
        <v>134.68090672</v>
      </c>
      <c r="I5913" s="11">
        <v>0</v>
      </c>
      <c r="J5913" s="11">
        <v>11</v>
      </c>
      <c r="K5913" s="11">
        <v>43.568863829999998</v>
      </c>
      <c r="L5913" s="11" t="s">
        <v>13</v>
      </c>
      <c r="M5913" s="11" t="s">
        <v>15</v>
      </c>
      <c r="N5913" s="11">
        <f t="shared" si="644"/>
        <v>1</v>
      </c>
      <c r="O5913" s="11">
        <f t="shared" si="645"/>
        <v>0</v>
      </c>
      <c r="P5913" s="11">
        <f t="shared" si="646"/>
        <v>0</v>
      </c>
      <c r="Q5913" s="11">
        <f t="shared" si="647"/>
        <v>1</v>
      </c>
      <c r="R5913" s="11">
        <f t="shared" si="648"/>
        <v>0</v>
      </c>
      <c r="S5913" s="11">
        <f t="shared" si="649"/>
        <v>0</v>
      </c>
      <c r="T5913" s="9">
        <f t="shared" si="650"/>
        <v>134.68090672</v>
      </c>
    </row>
    <row r="5914" spans="1:20" ht="15" customHeight="1" x14ac:dyDescent="0.75">
      <c r="A5914" s="10">
        <v>1</v>
      </c>
      <c r="B5914" s="11">
        <v>65500</v>
      </c>
      <c r="C5914" s="11">
        <v>205156</v>
      </c>
      <c r="D5914" s="11">
        <v>290239</v>
      </c>
      <c r="E5914" s="11">
        <v>2</v>
      </c>
      <c r="F5914" s="11">
        <v>0</v>
      </c>
      <c r="G5914" s="11">
        <v>0</v>
      </c>
      <c r="H5914" s="11">
        <v>98.808205619000006</v>
      </c>
      <c r="I5914" s="11">
        <v>1</v>
      </c>
      <c r="J5914" s="11">
        <v>21</v>
      </c>
      <c r="K5914" s="11">
        <v>144.18900128999999</v>
      </c>
      <c r="L5914" s="11" t="s">
        <v>20</v>
      </c>
      <c r="M5914" s="11" t="s">
        <v>18</v>
      </c>
      <c r="N5914" s="11">
        <f t="shared" si="644"/>
        <v>0</v>
      </c>
      <c r="O5914" s="11">
        <f t="shared" si="645"/>
        <v>0</v>
      </c>
      <c r="P5914" s="11">
        <f t="shared" si="646"/>
        <v>0</v>
      </c>
      <c r="Q5914" s="11">
        <f t="shared" si="647"/>
        <v>0</v>
      </c>
      <c r="R5914" s="11">
        <f t="shared" si="648"/>
        <v>0</v>
      </c>
      <c r="S5914" s="11">
        <f t="shared" si="649"/>
        <v>1</v>
      </c>
      <c r="T5914" s="9">
        <f t="shared" si="650"/>
        <v>0</v>
      </c>
    </row>
    <row r="5915" spans="1:20" ht="15" customHeight="1" x14ac:dyDescent="0.75">
      <c r="A5915" s="10">
        <v>0</v>
      </c>
      <c r="B5915" s="11">
        <v>65800</v>
      </c>
      <c r="C5915" s="11">
        <v>71611</v>
      </c>
      <c r="D5915" s="11">
        <v>146689</v>
      </c>
      <c r="E5915" s="11">
        <v>8</v>
      </c>
      <c r="F5915" s="11">
        <v>0</v>
      </c>
      <c r="G5915" s="11">
        <v>1</v>
      </c>
      <c r="H5915" s="11">
        <v>132.84662311</v>
      </c>
      <c r="I5915" s="11">
        <v>0</v>
      </c>
      <c r="J5915" s="11">
        <v>11</v>
      </c>
      <c r="K5915" s="11">
        <v>41.780705900000001</v>
      </c>
      <c r="L5915" s="11" t="s">
        <v>13</v>
      </c>
      <c r="M5915" s="11" t="s">
        <v>15</v>
      </c>
      <c r="N5915" s="11">
        <f t="shared" si="644"/>
        <v>1</v>
      </c>
      <c r="O5915" s="11">
        <f t="shared" si="645"/>
        <v>0</v>
      </c>
      <c r="P5915" s="11">
        <f t="shared" si="646"/>
        <v>0</v>
      </c>
      <c r="Q5915" s="11">
        <f t="shared" si="647"/>
        <v>1</v>
      </c>
      <c r="R5915" s="11">
        <f t="shared" si="648"/>
        <v>0</v>
      </c>
      <c r="S5915" s="11">
        <f t="shared" si="649"/>
        <v>0</v>
      </c>
      <c r="T5915" s="9">
        <f t="shared" si="650"/>
        <v>132.84662311</v>
      </c>
    </row>
    <row r="5916" spans="1:20" ht="15" customHeight="1" x14ac:dyDescent="0.75">
      <c r="A5916" s="10">
        <v>0</v>
      </c>
      <c r="B5916" s="11">
        <v>65800</v>
      </c>
      <c r="C5916" s="11">
        <v>70095</v>
      </c>
      <c r="D5916" s="11">
        <v>142922</v>
      </c>
      <c r="E5916" s="11">
        <v>10</v>
      </c>
      <c r="F5916" s="11">
        <v>0</v>
      </c>
      <c r="G5916" s="11">
        <v>0</v>
      </c>
      <c r="H5916" s="11">
        <v>113.06982351000001</v>
      </c>
      <c r="I5916" s="11">
        <v>0</v>
      </c>
      <c r="J5916" s="11">
        <v>12</v>
      </c>
      <c r="K5916" s="11">
        <v>39.918789844000003</v>
      </c>
      <c r="L5916" s="11" t="s">
        <v>13</v>
      </c>
      <c r="M5916" s="11" t="s">
        <v>15</v>
      </c>
      <c r="N5916" s="11">
        <f t="shared" si="644"/>
        <v>1</v>
      </c>
      <c r="O5916" s="11">
        <f t="shared" si="645"/>
        <v>0</v>
      </c>
      <c r="P5916" s="11">
        <f t="shared" si="646"/>
        <v>0</v>
      </c>
      <c r="Q5916" s="11">
        <f t="shared" si="647"/>
        <v>1</v>
      </c>
      <c r="R5916" s="11">
        <f t="shared" si="648"/>
        <v>0</v>
      </c>
      <c r="S5916" s="11">
        <f t="shared" si="649"/>
        <v>0</v>
      </c>
      <c r="T5916" s="9">
        <f t="shared" si="650"/>
        <v>113.06982351000001</v>
      </c>
    </row>
    <row r="5917" spans="1:20" ht="15" customHeight="1" x14ac:dyDescent="0.75">
      <c r="A5917" s="10">
        <v>0</v>
      </c>
      <c r="B5917" s="11">
        <v>66000</v>
      </c>
      <c r="C5917" s="11">
        <v>62296</v>
      </c>
      <c r="D5917" s="11">
        <v>143982</v>
      </c>
      <c r="E5917" s="11">
        <v>12</v>
      </c>
      <c r="F5917" s="11">
        <v>0</v>
      </c>
      <c r="G5917" s="11">
        <v>1</v>
      </c>
      <c r="H5917" s="11">
        <v>121.34944271000001</v>
      </c>
      <c r="I5917" s="11">
        <v>0</v>
      </c>
      <c r="J5917" s="11">
        <v>10</v>
      </c>
      <c r="K5917" s="11">
        <v>41.6125057</v>
      </c>
      <c r="L5917" s="11" t="s">
        <v>13</v>
      </c>
      <c r="M5917" s="11" t="s">
        <v>15</v>
      </c>
      <c r="N5917" s="11">
        <f t="shared" si="644"/>
        <v>1</v>
      </c>
      <c r="O5917" s="11">
        <f t="shared" si="645"/>
        <v>0</v>
      </c>
      <c r="P5917" s="11">
        <f t="shared" si="646"/>
        <v>0</v>
      </c>
      <c r="Q5917" s="11">
        <f t="shared" si="647"/>
        <v>1</v>
      </c>
      <c r="R5917" s="11">
        <f t="shared" si="648"/>
        <v>0</v>
      </c>
      <c r="S5917" s="11">
        <f t="shared" si="649"/>
        <v>0</v>
      </c>
      <c r="T5917" s="9">
        <f t="shared" si="650"/>
        <v>121.34944271000001</v>
      </c>
    </row>
    <row r="5918" spans="1:20" ht="15" customHeight="1" x14ac:dyDescent="0.75">
      <c r="A5918" s="10">
        <v>0</v>
      </c>
      <c r="B5918" s="11">
        <v>66400</v>
      </c>
      <c r="C5918" s="11">
        <v>69588</v>
      </c>
      <c r="D5918" s="11">
        <v>143926</v>
      </c>
      <c r="E5918" s="11">
        <v>12</v>
      </c>
      <c r="F5918" s="11">
        <v>0</v>
      </c>
      <c r="G5918" s="11">
        <v>0</v>
      </c>
      <c r="H5918" s="11">
        <v>118.25448658000001</v>
      </c>
      <c r="I5918" s="11">
        <v>0</v>
      </c>
      <c r="J5918" s="11">
        <v>11</v>
      </c>
      <c r="K5918" s="11">
        <v>39.975347096999997</v>
      </c>
      <c r="L5918" s="11" t="s">
        <v>13</v>
      </c>
      <c r="M5918" s="11" t="s">
        <v>15</v>
      </c>
      <c r="N5918" s="11">
        <f t="shared" si="644"/>
        <v>1</v>
      </c>
      <c r="O5918" s="11">
        <f t="shared" si="645"/>
        <v>0</v>
      </c>
      <c r="P5918" s="11">
        <f t="shared" si="646"/>
        <v>0</v>
      </c>
      <c r="Q5918" s="11">
        <f t="shared" si="647"/>
        <v>1</v>
      </c>
      <c r="R5918" s="11">
        <f t="shared" si="648"/>
        <v>0</v>
      </c>
      <c r="S5918" s="11">
        <f t="shared" si="649"/>
        <v>0</v>
      </c>
      <c r="T5918" s="9">
        <f t="shared" si="650"/>
        <v>118.25448658000001</v>
      </c>
    </row>
    <row r="5919" spans="1:20" ht="15" customHeight="1" x14ac:dyDescent="0.75">
      <c r="A5919" s="10">
        <v>0</v>
      </c>
      <c r="B5919" s="11">
        <v>66500</v>
      </c>
      <c r="C5919" s="11">
        <v>64423</v>
      </c>
      <c r="D5919" s="11">
        <v>143341</v>
      </c>
      <c r="E5919" s="11">
        <v>9</v>
      </c>
      <c r="F5919" s="11">
        <v>0</v>
      </c>
      <c r="G5919" s="11">
        <v>0</v>
      </c>
      <c r="H5919" s="11">
        <v>113.98444673</v>
      </c>
      <c r="I5919" s="11">
        <v>0</v>
      </c>
      <c r="J5919" s="11">
        <v>11</v>
      </c>
      <c r="K5919" s="11">
        <v>39.821439755</v>
      </c>
      <c r="L5919" s="11" t="s">
        <v>13</v>
      </c>
      <c r="M5919" s="11" t="s">
        <v>15</v>
      </c>
      <c r="N5919" s="11">
        <f t="shared" si="644"/>
        <v>1</v>
      </c>
      <c r="O5919" s="11">
        <f t="shared" si="645"/>
        <v>0</v>
      </c>
      <c r="P5919" s="11">
        <f t="shared" si="646"/>
        <v>0</v>
      </c>
      <c r="Q5919" s="11">
        <f t="shared" si="647"/>
        <v>1</v>
      </c>
      <c r="R5919" s="11">
        <f t="shared" si="648"/>
        <v>0</v>
      </c>
      <c r="S5919" s="11">
        <f t="shared" si="649"/>
        <v>0</v>
      </c>
      <c r="T5919" s="9">
        <f t="shared" si="650"/>
        <v>113.98444673</v>
      </c>
    </row>
    <row r="5920" spans="1:20" ht="15" customHeight="1" x14ac:dyDescent="0.75">
      <c r="A5920" s="10">
        <v>0</v>
      </c>
      <c r="B5920" s="11">
        <v>67400</v>
      </c>
      <c r="C5920" s="11">
        <v>66095</v>
      </c>
      <c r="D5920" s="11">
        <v>147203</v>
      </c>
      <c r="E5920" s="11">
        <v>10</v>
      </c>
      <c r="F5920" s="11">
        <v>0</v>
      </c>
      <c r="G5920" s="11">
        <v>0</v>
      </c>
      <c r="H5920" s="11">
        <v>118.76476119</v>
      </c>
      <c r="I5920" s="11">
        <v>0</v>
      </c>
      <c r="J5920" s="11">
        <v>11</v>
      </c>
      <c r="K5920" s="11">
        <v>42.045672009</v>
      </c>
      <c r="L5920" s="11" t="s">
        <v>13</v>
      </c>
      <c r="M5920" s="11" t="s">
        <v>15</v>
      </c>
      <c r="N5920" s="11">
        <f t="shared" si="644"/>
        <v>1</v>
      </c>
      <c r="O5920" s="11">
        <f t="shared" si="645"/>
        <v>0</v>
      </c>
      <c r="P5920" s="11">
        <f t="shared" si="646"/>
        <v>0</v>
      </c>
      <c r="Q5920" s="11">
        <f t="shared" si="647"/>
        <v>1</v>
      </c>
      <c r="R5920" s="11">
        <f t="shared" si="648"/>
        <v>0</v>
      </c>
      <c r="S5920" s="11">
        <f t="shared" si="649"/>
        <v>0</v>
      </c>
      <c r="T5920" s="9">
        <f t="shared" si="650"/>
        <v>118.76476119</v>
      </c>
    </row>
    <row r="5921" spans="1:20" ht="15" customHeight="1" x14ac:dyDescent="0.75">
      <c r="A5921" s="10">
        <v>0</v>
      </c>
      <c r="B5921" s="11">
        <v>68000</v>
      </c>
      <c r="C5921" s="11">
        <v>191000</v>
      </c>
      <c r="D5921" s="11">
        <v>288000</v>
      </c>
      <c r="E5921" s="11">
        <v>11</v>
      </c>
      <c r="F5921" s="11">
        <v>0</v>
      </c>
      <c r="G5921" s="11">
        <v>0</v>
      </c>
      <c r="H5921" s="11">
        <v>218.1</v>
      </c>
      <c r="I5921" s="11">
        <v>3</v>
      </c>
      <c r="J5921" s="11">
        <v>25</v>
      </c>
      <c r="K5921" s="11"/>
      <c r="L5921" s="11" t="s">
        <v>20</v>
      </c>
      <c r="M5921" s="11" t="s">
        <v>19</v>
      </c>
      <c r="N5921" s="11">
        <f t="shared" si="644"/>
        <v>0</v>
      </c>
      <c r="O5921" s="11">
        <f t="shared" si="645"/>
        <v>0</v>
      </c>
      <c r="P5921" s="11">
        <f t="shared" si="646"/>
        <v>0</v>
      </c>
      <c r="Q5921" s="11">
        <f t="shared" si="647"/>
        <v>0</v>
      </c>
      <c r="R5921" s="11">
        <f t="shared" si="648"/>
        <v>0</v>
      </c>
      <c r="S5921" s="11">
        <f t="shared" si="649"/>
        <v>0</v>
      </c>
      <c r="T5921" s="9">
        <f t="shared" si="650"/>
        <v>0</v>
      </c>
    </row>
    <row r="5922" spans="1:20" ht="15" customHeight="1" x14ac:dyDescent="0.75">
      <c r="A5922" s="10">
        <v>0</v>
      </c>
      <c r="B5922" s="11">
        <v>68100</v>
      </c>
      <c r="C5922" s="11">
        <v>193298</v>
      </c>
      <c r="D5922" s="11">
        <v>288525</v>
      </c>
      <c r="E5922" s="11">
        <v>10</v>
      </c>
      <c r="F5922" s="11">
        <v>0</v>
      </c>
      <c r="G5922" s="11">
        <v>0</v>
      </c>
      <c r="H5922" s="11">
        <v>228.28729515000001</v>
      </c>
      <c r="I5922" s="11">
        <v>2</v>
      </c>
      <c r="J5922" s="11">
        <v>25</v>
      </c>
      <c r="K5922" s="11">
        <v>30.395869434000002</v>
      </c>
      <c r="L5922" s="11" t="s">
        <v>20</v>
      </c>
      <c r="M5922" s="11" t="s">
        <v>19</v>
      </c>
      <c r="N5922" s="11">
        <f t="shared" si="644"/>
        <v>0</v>
      </c>
      <c r="O5922" s="11">
        <f t="shared" si="645"/>
        <v>0</v>
      </c>
      <c r="P5922" s="11">
        <f t="shared" si="646"/>
        <v>0</v>
      </c>
      <c r="Q5922" s="11">
        <f t="shared" si="647"/>
        <v>0</v>
      </c>
      <c r="R5922" s="11">
        <f t="shared" si="648"/>
        <v>0</v>
      </c>
      <c r="S5922" s="11">
        <f t="shared" si="649"/>
        <v>0</v>
      </c>
      <c r="T5922" s="9">
        <f t="shared" si="650"/>
        <v>0</v>
      </c>
    </row>
    <row r="5923" spans="1:20" ht="15" customHeight="1" x14ac:dyDescent="0.75">
      <c r="A5923" s="10">
        <v>0</v>
      </c>
      <c r="B5923" s="11">
        <v>68700</v>
      </c>
      <c r="C5923" s="11">
        <v>197356</v>
      </c>
      <c r="D5923" s="11">
        <v>291242</v>
      </c>
      <c r="E5923" s="11">
        <v>10</v>
      </c>
      <c r="F5923" s="11">
        <v>0</v>
      </c>
      <c r="G5923" s="11">
        <v>0</v>
      </c>
      <c r="H5923" s="11">
        <v>217.80164741999999</v>
      </c>
      <c r="I5923" s="11">
        <v>2</v>
      </c>
      <c r="J5923" s="11">
        <v>24</v>
      </c>
      <c r="K5923" s="11">
        <v>29.423058044000001</v>
      </c>
      <c r="L5923" s="11" t="s">
        <v>20</v>
      </c>
      <c r="M5923" s="11" t="s">
        <v>19</v>
      </c>
      <c r="N5923" s="11">
        <f t="shared" si="644"/>
        <v>0</v>
      </c>
      <c r="O5923" s="11">
        <f t="shared" si="645"/>
        <v>0</v>
      </c>
      <c r="P5923" s="11">
        <f t="shared" si="646"/>
        <v>0</v>
      </c>
      <c r="Q5923" s="11">
        <f t="shared" si="647"/>
        <v>0</v>
      </c>
      <c r="R5923" s="11">
        <f t="shared" si="648"/>
        <v>0</v>
      </c>
      <c r="S5923" s="11">
        <f t="shared" si="649"/>
        <v>0</v>
      </c>
      <c r="T5923" s="9">
        <f t="shared" si="650"/>
        <v>0</v>
      </c>
    </row>
    <row r="5924" spans="1:20" ht="15" customHeight="1" x14ac:dyDescent="0.75">
      <c r="A5924" s="10">
        <v>0</v>
      </c>
      <c r="B5924" s="11">
        <v>69000</v>
      </c>
      <c r="C5924" s="11">
        <v>197587</v>
      </c>
      <c r="D5924" s="11">
        <v>295551</v>
      </c>
      <c r="E5924" s="11">
        <v>10</v>
      </c>
      <c r="F5924" s="11">
        <v>0</v>
      </c>
      <c r="G5924" s="11">
        <v>0</v>
      </c>
      <c r="H5924" s="11">
        <v>211.77639117000001</v>
      </c>
      <c r="I5924" s="11">
        <v>3</v>
      </c>
      <c r="J5924" s="11">
        <v>24</v>
      </c>
      <c r="K5924" s="11">
        <v>30.356856518000001</v>
      </c>
      <c r="L5924" s="11" t="s">
        <v>20</v>
      </c>
      <c r="M5924" s="11" t="s">
        <v>19</v>
      </c>
      <c r="N5924" s="11">
        <f t="shared" si="644"/>
        <v>0</v>
      </c>
      <c r="O5924" s="11">
        <f t="shared" si="645"/>
        <v>0</v>
      </c>
      <c r="P5924" s="11">
        <f t="shared" si="646"/>
        <v>0</v>
      </c>
      <c r="Q5924" s="11">
        <f t="shared" si="647"/>
        <v>0</v>
      </c>
      <c r="R5924" s="11">
        <f t="shared" si="648"/>
        <v>0</v>
      </c>
      <c r="S5924" s="11">
        <f t="shared" si="649"/>
        <v>0</v>
      </c>
      <c r="T5924" s="9">
        <f t="shared" si="650"/>
        <v>0</v>
      </c>
    </row>
    <row r="5925" spans="1:20" ht="15" customHeight="1" x14ac:dyDescent="0.75">
      <c r="A5925" s="10">
        <v>0</v>
      </c>
      <c r="B5925" s="11">
        <v>69600</v>
      </c>
      <c r="C5925" s="11">
        <v>198702</v>
      </c>
      <c r="D5925" s="11">
        <v>293252</v>
      </c>
      <c r="E5925" s="11">
        <v>10</v>
      </c>
      <c r="F5925" s="11">
        <v>0</v>
      </c>
      <c r="G5925" s="11">
        <v>0</v>
      </c>
      <c r="H5925" s="11">
        <v>208.29900684</v>
      </c>
      <c r="I5925" s="11">
        <v>2</v>
      </c>
      <c r="J5925" s="11">
        <v>24</v>
      </c>
      <c r="K5925" s="11">
        <v>27.761644137000001</v>
      </c>
      <c r="L5925" s="11" t="s">
        <v>20</v>
      </c>
      <c r="M5925" s="11" t="s">
        <v>19</v>
      </c>
      <c r="N5925" s="11">
        <f t="shared" si="644"/>
        <v>0</v>
      </c>
      <c r="O5925" s="11">
        <f t="shared" si="645"/>
        <v>0</v>
      </c>
      <c r="P5925" s="11">
        <f t="shared" si="646"/>
        <v>0</v>
      </c>
      <c r="Q5925" s="11">
        <f t="shared" si="647"/>
        <v>0</v>
      </c>
      <c r="R5925" s="11">
        <f t="shared" si="648"/>
        <v>0</v>
      </c>
      <c r="S5925" s="11">
        <f t="shared" si="649"/>
        <v>0</v>
      </c>
      <c r="T5925" s="9">
        <f t="shared" si="650"/>
        <v>0</v>
      </c>
    </row>
    <row r="5926" spans="1:20" ht="15" customHeight="1" x14ac:dyDescent="0.75">
      <c r="A5926" s="10">
        <v>0</v>
      </c>
      <c r="B5926" s="11">
        <v>69700</v>
      </c>
      <c r="C5926" s="11">
        <v>192163</v>
      </c>
      <c r="D5926" s="11">
        <v>293901</v>
      </c>
      <c r="E5926" s="11">
        <v>10</v>
      </c>
      <c r="F5926" s="11">
        <v>0</v>
      </c>
      <c r="G5926" s="11">
        <v>0</v>
      </c>
      <c r="H5926" s="11">
        <v>222.14752562000001</v>
      </c>
      <c r="I5926" s="11">
        <v>2</v>
      </c>
      <c r="J5926" s="11">
        <v>24</v>
      </c>
      <c r="K5926" s="11">
        <v>29.038235992000001</v>
      </c>
      <c r="L5926" s="11" t="s">
        <v>20</v>
      </c>
      <c r="M5926" s="11" t="s">
        <v>19</v>
      </c>
      <c r="N5926" s="11">
        <f t="shared" si="644"/>
        <v>0</v>
      </c>
      <c r="O5926" s="11">
        <f t="shared" si="645"/>
        <v>0</v>
      </c>
      <c r="P5926" s="11">
        <f t="shared" si="646"/>
        <v>0</v>
      </c>
      <c r="Q5926" s="11">
        <f t="shared" si="647"/>
        <v>0</v>
      </c>
      <c r="R5926" s="11">
        <f t="shared" si="648"/>
        <v>0</v>
      </c>
      <c r="S5926" s="11">
        <f t="shared" si="649"/>
        <v>0</v>
      </c>
      <c r="T5926" s="9">
        <f t="shared" si="650"/>
        <v>0</v>
      </c>
    </row>
    <row r="5927" spans="1:20" ht="15" customHeight="1" x14ac:dyDescent="0.75">
      <c r="A5927" s="10">
        <v>0</v>
      </c>
      <c r="B5927" s="11">
        <v>69700</v>
      </c>
      <c r="C5927" s="11">
        <v>191972</v>
      </c>
      <c r="D5927" s="11">
        <v>294367</v>
      </c>
      <c r="E5927" s="11">
        <v>10</v>
      </c>
      <c r="F5927" s="11">
        <v>0</v>
      </c>
      <c r="G5927" s="11">
        <v>0</v>
      </c>
      <c r="H5927" s="11">
        <v>230.70561337999999</v>
      </c>
      <c r="I5927" s="11">
        <v>2</v>
      </c>
      <c r="J5927" s="11">
        <v>25</v>
      </c>
      <c r="K5927" s="11">
        <v>28.201870510999999</v>
      </c>
      <c r="L5927" s="11" t="s">
        <v>20</v>
      </c>
      <c r="M5927" s="11" t="s">
        <v>19</v>
      </c>
      <c r="N5927" s="11">
        <f t="shared" si="644"/>
        <v>0</v>
      </c>
      <c r="O5927" s="11">
        <f t="shared" si="645"/>
        <v>0</v>
      </c>
      <c r="P5927" s="11">
        <f t="shared" si="646"/>
        <v>0</v>
      </c>
      <c r="Q5927" s="11">
        <f t="shared" si="647"/>
        <v>0</v>
      </c>
      <c r="R5927" s="11">
        <f t="shared" si="648"/>
        <v>0</v>
      </c>
      <c r="S5927" s="11">
        <f t="shared" si="649"/>
        <v>0</v>
      </c>
      <c r="T5927" s="9">
        <f t="shared" si="650"/>
        <v>0</v>
      </c>
    </row>
    <row r="5928" spans="1:20" ht="15" customHeight="1" x14ac:dyDescent="0.75">
      <c r="A5928" s="10">
        <v>0</v>
      </c>
      <c r="B5928" s="11">
        <v>70300</v>
      </c>
      <c r="C5928" s="11">
        <v>197761</v>
      </c>
      <c r="D5928" s="11">
        <v>294169</v>
      </c>
      <c r="E5928" s="11">
        <v>9</v>
      </c>
      <c r="F5928" s="11">
        <v>0</v>
      </c>
      <c r="G5928" s="11">
        <v>0</v>
      </c>
      <c r="H5928" s="11">
        <v>212.23972488999999</v>
      </c>
      <c r="I5928" s="11">
        <v>2</v>
      </c>
      <c r="J5928" s="11">
        <v>24</v>
      </c>
      <c r="K5928" s="11">
        <v>28.907073332</v>
      </c>
      <c r="L5928" s="11" t="s">
        <v>20</v>
      </c>
      <c r="M5928" s="11" t="s">
        <v>19</v>
      </c>
      <c r="N5928" s="11">
        <f t="shared" si="644"/>
        <v>0</v>
      </c>
      <c r="O5928" s="11">
        <f t="shared" si="645"/>
        <v>0</v>
      </c>
      <c r="P5928" s="11">
        <f t="shared" si="646"/>
        <v>0</v>
      </c>
      <c r="Q5928" s="11">
        <f t="shared" si="647"/>
        <v>0</v>
      </c>
      <c r="R5928" s="11">
        <f t="shared" si="648"/>
        <v>0</v>
      </c>
      <c r="S5928" s="11">
        <f t="shared" si="649"/>
        <v>0</v>
      </c>
      <c r="T5928" s="9">
        <f t="shared" si="650"/>
        <v>0</v>
      </c>
    </row>
    <row r="5929" spans="1:20" ht="15" customHeight="1" x14ac:dyDescent="0.75">
      <c r="A5929" s="10">
        <v>0</v>
      </c>
      <c r="B5929" s="11">
        <v>70500</v>
      </c>
      <c r="C5929" s="11">
        <v>196690</v>
      </c>
      <c r="D5929" s="11">
        <v>288512</v>
      </c>
      <c r="E5929" s="11">
        <v>9</v>
      </c>
      <c r="F5929" s="11">
        <v>0</v>
      </c>
      <c r="G5929" s="11">
        <v>0</v>
      </c>
      <c r="H5929" s="11">
        <v>227.02713567999999</v>
      </c>
      <c r="I5929" s="11">
        <v>2</v>
      </c>
      <c r="J5929" s="11">
        <v>24</v>
      </c>
      <c r="K5929" s="11">
        <v>29.582300922000002</v>
      </c>
      <c r="L5929" s="11" t="s">
        <v>20</v>
      </c>
      <c r="M5929" s="11" t="s">
        <v>19</v>
      </c>
      <c r="N5929" s="11">
        <f t="shared" si="644"/>
        <v>0</v>
      </c>
      <c r="O5929" s="11">
        <f t="shared" si="645"/>
        <v>0</v>
      </c>
      <c r="P5929" s="11">
        <f t="shared" si="646"/>
        <v>0</v>
      </c>
      <c r="Q5929" s="11">
        <f t="shared" si="647"/>
        <v>0</v>
      </c>
      <c r="R5929" s="11">
        <f t="shared" si="648"/>
        <v>0</v>
      </c>
      <c r="S5929" s="11">
        <f t="shared" si="649"/>
        <v>0</v>
      </c>
      <c r="T5929" s="9">
        <f t="shared" si="650"/>
        <v>0</v>
      </c>
    </row>
    <row r="5930" spans="1:20" ht="15" customHeight="1" x14ac:dyDescent="0.75">
      <c r="A5930" s="10">
        <v>0</v>
      </c>
      <c r="B5930" s="11">
        <v>70800</v>
      </c>
      <c r="C5930" s="11">
        <v>192044</v>
      </c>
      <c r="D5930" s="11">
        <v>292380</v>
      </c>
      <c r="E5930" s="11">
        <v>10</v>
      </c>
      <c r="F5930" s="11">
        <v>0</v>
      </c>
      <c r="G5930" s="11">
        <v>0</v>
      </c>
      <c r="H5930" s="11">
        <v>221.60848575</v>
      </c>
      <c r="I5930" s="11">
        <v>2</v>
      </c>
      <c r="J5930" s="11">
        <v>25</v>
      </c>
      <c r="K5930" s="11">
        <v>30.378547569999999</v>
      </c>
      <c r="L5930" s="11" t="s">
        <v>20</v>
      </c>
      <c r="M5930" s="11" t="s">
        <v>19</v>
      </c>
      <c r="N5930" s="11">
        <f t="shared" si="644"/>
        <v>0</v>
      </c>
      <c r="O5930" s="11">
        <f t="shared" si="645"/>
        <v>0</v>
      </c>
      <c r="P5930" s="11">
        <f t="shared" si="646"/>
        <v>0</v>
      </c>
      <c r="Q5930" s="11">
        <f t="shared" si="647"/>
        <v>0</v>
      </c>
      <c r="R5930" s="11">
        <f t="shared" si="648"/>
        <v>0</v>
      </c>
      <c r="S5930" s="11">
        <f t="shared" si="649"/>
        <v>0</v>
      </c>
      <c r="T5930" s="9">
        <f t="shared" si="650"/>
        <v>0</v>
      </c>
    </row>
    <row r="5931" spans="1:20" ht="15" customHeight="1" x14ac:dyDescent="0.75">
      <c r="A5931" s="10">
        <v>0</v>
      </c>
      <c r="B5931" s="11">
        <v>71200</v>
      </c>
      <c r="C5931" s="11">
        <v>196601</v>
      </c>
      <c r="D5931" s="11">
        <v>289430</v>
      </c>
      <c r="E5931" s="11">
        <v>12</v>
      </c>
      <c r="F5931" s="11">
        <v>0</v>
      </c>
      <c r="G5931" s="11">
        <v>0</v>
      </c>
      <c r="H5931" s="11">
        <v>226.91430725000001</v>
      </c>
      <c r="I5931" s="11">
        <v>2</v>
      </c>
      <c r="J5931" s="11">
        <v>25</v>
      </c>
      <c r="K5931" s="11">
        <v>29.220351072</v>
      </c>
      <c r="L5931" s="11" t="s">
        <v>20</v>
      </c>
      <c r="M5931" s="11" t="s">
        <v>19</v>
      </c>
      <c r="N5931" s="11">
        <f t="shared" si="644"/>
        <v>0</v>
      </c>
      <c r="O5931" s="11">
        <f t="shared" si="645"/>
        <v>0</v>
      </c>
      <c r="P5931" s="11">
        <f t="shared" si="646"/>
        <v>0</v>
      </c>
      <c r="Q5931" s="11">
        <f t="shared" si="647"/>
        <v>0</v>
      </c>
      <c r="R5931" s="11">
        <f t="shared" si="648"/>
        <v>0</v>
      </c>
      <c r="S5931" s="11">
        <f t="shared" si="649"/>
        <v>0</v>
      </c>
      <c r="T5931" s="9">
        <f t="shared" si="650"/>
        <v>0</v>
      </c>
    </row>
    <row r="5932" spans="1:20" ht="15" customHeight="1" x14ac:dyDescent="0.75">
      <c r="A5932" s="10">
        <v>1</v>
      </c>
      <c r="B5932" s="11">
        <v>72300</v>
      </c>
      <c r="C5932" s="11"/>
      <c r="D5932" s="11">
        <v>85000</v>
      </c>
      <c r="E5932" s="11">
        <v>1</v>
      </c>
      <c r="F5932" s="11">
        <v>0</v>
      </c>
      <c r="G5932" s="11">
        <v>0</v>
      </c>
      <c r="H5932" s="11">
        <v>117.16666667</v>
      </c>
      <c r="I5932" s="11">
        <v>9</v>
      </c>
      <c r="J5932" s="11">
        <v>23</v>
      </c>
      <c r="K5932" s="11"/>
      <c r="L5932" s="11" t="s">
        <v>20</v>
      </c>
      <c r="M5932" s="11" t="s">
        <v>14</v>
      </c>
      <c r="N5932" s="11">
        <f t="shared" si="644"/>
        <v>0</v>
      </c>
      <c r="O5932" s="11">
        <f t="shared" si="645"/>
        <v>0</v>
      </c>
      <c r="P5932" s="11">
        <f t="shared" si="646"/>
        <v>1</v>
      </c>
      <c r="Q5932" s="11">
        <f t="shared" si="647"/>
        <v>0</v>
      </c>
      <c r="R5932" s="11">
        <f t="shared" si="648"/>
        <v>0</v>
      </c>
      <c r="S5932" s="11">
        <f t="shared" si="649"/>
        <v>0</v>
      </c>
      <c r="T5932" s="9">
        <f t="shared" si="650"/>
        <v>0</v>
      </c>
    </row>
    <row r="5933" spans="1:20" ht="15" customHeight="1" x14ac:dyDescent="0.75">
      <c r="A5933" s="10">
        <v>1</v>
      </c>
      <c r="B5933" s="11">
        <v>75400</v>
      </c>
      <c r="C5933" s="11"/>
      <c r="D5933" s="11">
        <v>89609</v>
      </c>
      <c r="E5933" s="11">
        <v>1</v>
      </c>
      <c r="F5933" s="11">
        <v>0</v>
      </c>
      <c r="G5933" s="11">
        <v>0</v>
      </c>
      <c r="H5933" s="11">
        <v>115.7635338</v>
      </c>
      <c r="I5933" s="11">
        <v>9</v>
      </c>
      <c r="J5933" s="11">
        <v>23</v>
      </c>
      <c r="K5933" s="11">
        <v>41.105568833</v>
      </c>
      <c r="L5933" s="11" t="s">
        <v>20</v>
      </c>
      <c r="M5933" s="11" t="s">
        <v>14</v>
      </c>
      <c r="N5933" s="11">
        <f t="shared" si="644"/>
        <v>0</v>
      </c>
      <c r="O5933" s="11">
        <f t="shared" si="645"/>
        <v>0</v>
      </c>
      <c r="P5933" s="11">
        <f t="shared" si="646"/>
        <v>1</v>
      </c>
      <c r="Q5933" s="11">
        <f t="shared" si="647"/>
        <v>0</v>
      </c>
      <c r="R5933" s="11">
        <f t="shared" si="648"/>
        <v>0</v>
      </c>
      <c r="S5933" s="11">
        <f t="shared" si="649"/>
        <v>0</v>
      </c>
      <c r="T5933" s="9">
        <f t="shared" si="650"/>
        <v>0</v>
      </c>
    </row>
    <row r="5934" spans="1:20" ht="15" customHeight="1" x14ac:dyDescent="0.75">
      <c r="A5934" s="10">
        <v>1</v>
      </c>
      <c r="B5934" s="11">
        <v>76500</v>
      </c>
      <c r="C5934" s="11">
        <v>38206</v>
      </c>
      <c r="D5934" s="11">
        <v>90000</v>
      </c>
      <c r="E5934" s="11">
        <v>12</v>
      </c>
      <c r="F5934" s="11">
        <v>0</v>
      </c>
      <c r="G5934" s="11">
        <v>0</v>
      </c>
      <c r="H5934" s="11">
        <v>134.9</v>
      </c>
      <c r="I5934" s="11">
        <v>0</v>
      </c>
      <c r="J5934" s="11">
        <v>26</v>
      </c>
      <c r="K5934" s="11"/>
      <c r="L5934" s="11" t="s">
        <v>20</v>
      </c>
      <c r="M5934" s="11" t="s">
        <v>14</v>
      </c>
      <c r="N5934" s="11">
        <f t="shared" si="644"/>
        <v>0</v>
      </c>
      <c r="O5934" s="11">
        <f t="shared" si="645"/>
        <v>0</v>
      </c>
      <c r="P5934" s="11">
        <f t="shared" si="646"/>
        <v>1</v>
      </c>
      <c r="Q5934" s="11">
        <f t="shared" si="647"/>
        <v>0</v>
      </c>
      <c r="R5934" s="11">
        <f t="shared" si="648"/>
        <v>0</v>
      </c>
      <c r="S5934" s="11">
        <f t="shared" si="649"/>
        <v>0</v>
      </c>
      <c r="T5934" s="9">
        <f t="shared" si="650"/>
        <v>0</v>
      </c>
    </row>
    <row r="5935" spans="1:20" ht="15" customHeight="1" x14ac:dyDescent="0.75">
      <c r="A5935" s="10">
        <v>1</v>
      </c>
      <c r="B5935" s="11">
        <v>77200</v>
      </c>
      <c r="C5935" s="11">
        <v>83962</v>
      </c>
      <c r="D5935" s="11">
        <v>215000</v>
      </c>
      <c r="E5935" s="11">
        <v>8</v>
      </c>
      <c r="F5935" s="11">
        <v>1</v>
      </c>
      <c r="G5935" s="11">
        <v>2</v>
      </c>
      <c r="H5935" s="11">
        <v>71.533131922999999</v>
      </c>
      <c r="I5935" s="11">
        <v>3</v>
      </c>
      <c r="J5935" s="11">
        <v>14</v>
      </c>
      <c r="K5935" s="11"/>
      <c r="L5935" s="11" t="s">
        <v>13</v>
      </c>
      <c r="M5935" s="11" t="s">
        <v>19</v>
      </c>
      <c r="N5935" s="11">
        <f t="shared" si="644"/>
        <v>1</v>
      </c>
      <c r="O5935" s="11">
        <f t="shared" si="645"/>
        <v>0</v>
      </c>
      <c r="P5935" s="11">
        <f t="shared" si="646"/>
        <v>0</v>
      </c>
      <c r="Q5935" s="11">
        <f t="shared" si="647"/>
        <v>0</v>
      </c>
      <c r="R5935" s="11">
        <f t="shared" si="648"/>
        <v>0</v>
      </c>
      <c r="S5935" s="11">
        <f t="shared" si="649"/>
        <v>0</v>
      </c>
      <c r="T5935" s="9">
        <f t="shared" si="650"/>
        <v>71.533131922999999</v>
      </c>
    </row>
    <row r="5936" spans="1:20" ht="15" customHeight="1" x14ac:dyDescent="0.75">
      <c r="A5936" s="10">
        <v>1</v>
      </c>
      <c r="B5936" s="11">
        <v>77400</v>
      </c>
      <c r="C5936" s="11">
        <v>87651</v>
      </c>
      <c r="D5936" s="11">
        <v>224630</v>
      </c>
      <c r="E5936" s="11">
        <v>9</v>
      </c>
      <c r="F5936" s="11">
        <v>0</v>
      </c>
      <c r="G5936" s="11">
        <v>2</v>
      </c>
      <c r="H5936" s="11">
        <v>73.469630013</v>
      </c>
      <c r="I5936" s="11">
        <v>3</v>
      </c>
      <c r="J5936" s="11">
        <v>13</v>
      </c>
      <c r="K5936" s="11">
        <v>40.929793263999997</v>
      </c>
      <c r="L5936" s="11" t="s">
        <v>13</v>
      </c>
      <c r="M5936" s="11" t="s">
        <v>19</v>
      </c>
      <c r="N5936" s="11">
        <f t="shared" si="644"/>
        <v>1</v>
      </c>
      <c r="O5936" s="11">
        <f t="shared" si="645"/>
        <v>0</v>
      </c>
      <c r="P5936" s="11">
        <f t="shared" si="646"/>
        <v>0</v>
      </c>
      <c r="Q5936" s="11">
        <f t="shared" si="647"/>
        <v>0</v>
      </c>
      <c r="R5936" s="11">
        <f t="shared" si="648"/>
        <v>0</v>
      </c>
      <c r="S5936" s="11">
        <f t="shared" si="649"/>
        <v>0</v>
      </c>
      <c r="T5936" s="9">
        <f t="shared" si="650"/>
        <v>73.469630013</v>
      </c>
    </row>
    <row r="5937" spans="1:20" ht="15" customHeight="1" x14ac:dyDescent="0.75">
      <c r="A5937" s="10">
        <v>0</v>
      </c>
      <c r="B5937" s="11">
        <v>78400</v>
      </c>
      <c r="C5937" s="11">
        <v>13900</v>
      </c>
      <c r="D5937" s="11">
        <v>102910</v>
      </c>
      <c r="E5937" s="11">
        <v>27</v>
      </c>
      <c r="F5937" s="11">
        <v>0</v>
      </c>
      <c r="G5937" s="11">
        <v>1</v>
      </c>
      <c r="H5937" s="11">
        <v>138</v>
      </c>
      <c r="I5937" s="11">
        <v>0</v>
      </c>
      <c r="J5937" s="11">
        <v>14</v>
      </c>
      <c r="K5937" s="11"/>
      <c r="L5937" s="11" t="s">
        <v>13</v>
      </c>
      <c r="M5937" s="11"/>
      <c r="N5937" s="11">
        <f t="shared" si="644"/>
        <v>1</v>
      </c>
      <c r="O5937" s="11">
        <f t="shared" si="645"/>
        <v>0</v>
      </c>
      <c r="P5937" s="11">
        <f t="shared" si="646"/>
        <v>0</v>
      </c>
      <c r="Q5937" s="11">
        <f t="shared" si="647"/>
        <v>0</v>
      </c>
      <c r="R5937" s="11">
        <f t="shared" si="648"/>
        <v>0</v>
      </c>
      <c r="S5937" s="11">
        <f t="shared" si="649"/>
        <v>0</v>
      </c>
      <c r="T5937" s="9">
        <f t="shared" si="650"/>
        <v>138</v>
      </c>
    </row>
    <row r="5938" spans="1:20" ht="15" customHeight="1" x14ac:dyDescent="0.75">
      <c r="A5938" s="10">
        <v>0</v>
      </c>
      <c r="B5938" s="11">
        <v>78700</v>
      </c>
      <c r="C5938" s="11">
        <v>22762</v>
      </c>
      <c r="D5938" s="11">
        <v>102997</v>
      </c>
      <c r="E5938" s="11">
        <v>25</v>
      </c>
      <c r="F5938" s="11">
        <v>0</v>
      </c>
      <c r="G5938" s="11">
        <v>0</v>
      </c>
      <c r="H5938" s="11">
        <v>146.63284161000001</v>
      </c>
      <c r="I5938" s="11">
        <v>0</v>
      </c>
      <c r="J5938" s="11">
        <v>13</v>
      </c>
      <c r="K5938" s="11">
        <v>34.300201815999998</v>
      </c>
      <c r="L5938" s="11" t="s">
        <v>13</v>
      </c>
      <c r="M5938" s="11"/>
      <c r="N5938" s="11">
        <f t="shared" si="644"/>
        <v>1</v>
      </c>
      <c r="O5938" s="11">
        <f t="shared" si="645"/>
        <v>0</v>
      </c>
      <c r="P5938" s="11">
        <f t="shared" si="646"/>
        <v>0</v>
      </c>
      <c r="Q5938" s="11">
        <f t="shared" si="647"/>
        <v>0</v>
      </c>
      <c r="R5938" s="11">
        <f t="shared" si="648"/>
        <v>0</v>
      </c>
      <c r="S5938" s="11">
        <f t="shared" si="649"/>
        <v>0</v>
      </c>
      <c r="T5938" s="9">
        <f t="shared" si="650"/>
        <v>146.63284161000001</v>
      </c>
    </row>
    <row r="5939" spans="1:20" ht="15" customHeight="1" x14ac:dyDescent="0.75">
      <c r="A5939" s="10">
        <v>0</v>
      </c>
      <c r="B5939" s="11">
        <v>79100</v>
      </c>
      <c r="C5939" s="11">
        <v>23553</v>
      </c>
      <c r="D5939" s="11">
        <v>103807</v>
      </c>
      <c r="E5939" s="11">
        <v>25</v>
      </c>
      <c r="F5939" s="11">
        <v>0</v>
      </c>
      <c r="G5939" s="11">
        <v>1</v>
      </c>
      <c r="H5939" s="11">
        <v>142.19345794</v>
      </c>
      <c r="I5939" s="11">
        <v>0</v>
      </c>
      <c r="J5939" s="11">
        <v>13</v>
      </c>
      <c r="K5939" s="11">
        <v>31.469937397999999</v>
      </c>
      <c r="L5939" s="11" t="s">
        <v>13</v>
      </c>
      <c r="M5939" s="11"/>
      <c r="N5939" s="11">
        <f t="shared" si="644"/>
        <v>1</v>
      </c>
      <c r="O5939" s="11">
        <f t="shared" si="645"/>
        <v>0</v>
      </c>
      <c r="P5939" s="11">
        <f t="shared" si="646"/>
        <v>0</v>
      </c>
      <c r="Q5939" s="11">
        <f t="shared" si="647"/>
        <v>0</v>
      </c>
      <c r="R5939" s="11">
        <f t="shared" si="648"/>
        <v>0</v>
      </c>
      <c r="S5939" s="11">
        <f t="shared" si="649"/>
        <v>0</v>
      </c>
      <c r="T5939" s="9">
        <f t="shared" si="650"/>
        <v>142.19345794</v>
      </c>
    </row>
    <row r="5940" spans="1:20" ht="15" customHeight="1" x14ac:dyDescent="0.75">
      <c r="A5940" s="10">
        <v>0</v>
      </c>
      <c r="B5940" s="11">
        <v>79200</v>
      </c>
      <c r="C5940" s="11">
        <v>21694</v>
      </c>
      <c r="D5940" s="11">
        <v>103143</v>
      </c>
      <c r="E5940" s="11">
        <v>26</v>
      </c>
      <c r="F5940" s="11">
        <v>0</v>
      </c>
      <c r="G5940" s="11">
        <v>1</v>
      </c>
      <c r="H5940" s="11">
        <v>139.93899893</v>
      </c>
      <c r="I5940" s="11">
        <v>0</v>
      </c>
      <c r="J5940" s="11">
        <v>14</v>
      </c>
      <c r="K5940" s="11">
        <v>31.333684783999999</v>
      </c>
      <c r="L5940" s="11" t="s">
        <v>13</v>
      </c>
      <c r="M5940" s="11"/>
      <c r="N5940" s="11">
        <f t="shared" si="644"/>
        <v>1</v>
      </c>
      <c r="O5940" s="11">
        <f t="shared" si="645"/>
        <v>0</v>
      </c>
      <c r="P5940" s="11">
        <f t="shared" si="646"/>
        <v>0</v>
      </c>
      <c r="Q5940" s="11">
        <f t="shared" si="647"/>
        <v>0</v>
      </c>
      <c r="R5940" s="11">
        <f t="shared" si="648"/>
        <v>0</v>
      </c>
      <c r="S5940" s="11">
        <f t="shared" si="649"/>
        <v>0</v>
      </c>
      <c r="T5940" s="9">
        <f t="shared" si="650"/>
        <v>139.93899893</v>
      </c>
    </row>
    <row r="5941" spans="1:20" ht="15" customHeight="1" x14ac:dyDescent="0.75">
      <c r="A5941" s="10">
        <v>0</v>
      </c>
      <c r="B5941" s="11">
        <v>79200</v>
      </c>
      <c r="C5941" s="11">
        <v>22940</v>
      </c>
      <c r="D5941" s="11">
        <v>110114</v>
      </c>
      <c r="E5941" s="11">
        <v>28</v>
      </c>
      <c r="F5941" s="11">
        <v>0</v>
      </c>
      <c r="G5941" s="11">
        <v>1</v>
      </c>
      <c r="H5941" s="11">
        <v>144.61612625000001</v>
      </c>
      <c r="I5941" s="11">
        <v>0</v>
      </c>
      <c r="J5941" s="11">
        <v>13</v>
      </c>
      <c r="K5941" s="11">
        <v>32.366511586000001</v>
      </c>
      <c r="L5941" s="11" t="s">
        <v>13</v>
      </c>
      <c r="M5941" s="11"/>
      <c r="N5941" s="11">
        <f t="shared" si="644"/>
        <v>1</v>
      </c>
      <c r="O5941" s="11">
        <f t="shared" si="645"/>
        <v>0</v>
      </c>
      <c r="P5941" s="11">
        <f t="shared" si="646"/>
        <v>0</v>
      </c>
      <c r="Q5941" s="11">
        <f t="shared" si="647"/>
        <v>0</v>
      </c>
      <c r="R5941" s="11">
        <f t="shared" si="648"/>
        <v>0</v>
      </c>
      <c r="S5941" s="11">
        <f t="shared" si="649"/>
        <v>0</v>
      </c>
      <c r="T5941" s="9">
        <f t="shared" si="650"/>
        <v>144.61612625000001</v>
      </c>
    </row>
    <row r="5942" spans="1:20" ht="15" customHeight="1" x14ac:dyDescent="0.75">
      <c r="A5942" s="10">
        <v>0</v>
      </c>
      <c r="B5942" s="11">
        <v>79900</v>
      </c>
      <c r="C5942" s="11">
        <v>18363</v>
      </c>
      <c r="D5942" s="11">
        <v>109675</v>
      </c>
      <c r="E5942" s="11">
        <v>27</v>
      </c>
      <c r="F5942" s="11">
        <v>0</v>
      </c>
      <c r="G5942" s="11">
        <v>1</v>
      </c>
      <c r="H5942" s="11">
        <v>132.76672403000001</v>
      </c>
      <c r="I5942" s="11">
        <v>0</v>
      </c>
      <c r="J5942" s="11">
        <v>13</v>
      </c>
      <c r="K5942" s="11">
        <v>31.642335073000002</v>
      </c>
      <c r="L5942" s="11" t="s">
        <v>13</v>
      </c>
      <c r="M5942" s="11"/>
      <c r="N5942" s="11">
        <f t="shared" si="644"/>
        <v>1</v>
      </c>
      <c r="O5942" s="11">
        <f t="shared" si="645"/>
        <v>0</v>
      </c>
      <c r="P5942" s="11">
        <f t="shared" si="646"/>
        <v>0</v>
      </c>
      <c r="Q5942" s="11">
        <f t="shared" si="647"/>
        <v>0</v>
      </c>
      <c r="R5942" s="11">
        <f t="shared" si="648"/>
        <v>0</v>
      </c>
      <c r="S5942" s="11">
        <f t="shared" si="649"/>
        <v>0</v>
      </c>
      <c r="T5942" s="9">
        <f t="shared" si="650"/>
        <v>132.76672403000001</v>
      </c>
    </row>
    <row r="5943" spans="1:20" ht="15" customHeight="1" x14ac:dyDescent="0.75">
      <c r="A5943" s="10">
        <v>0</v>
      </c>
      <c r="B5943" s="11">
        <v>80300</v>
      </c>
      <c r="C5943" s="11">
        <v>20370</v>
      </c>
      <c r="D5943" s="11">
        <v>109127</v>
      </c>
      <c r="E5943" s="11">
        <v>27</v>
      </c>
      <c r="F5943" s="11">
        <v>0</v>
      </c>
      <c r="G5943" s="11">
        <v>1</v>
      </c>
      <c r="H5943" s="11">
        <v>142.17430035000001</v>
      </c>
      <c r="I5943" s="11">
        <v>0</v>
      </c>
      <c r="J5943" s="11">
        <v>13</v>
      </c>
      <c r="K5943" s="11">
        <v>33.468763238999998</v>
      </c>
      <c r="L5943" s="11" t="s">
        <v>13</v>
      </c>
      <c r="M5943" s="11"/>
      <c r="N5943" s="11">
        <f t="shared" si="644"/>
        <v>1</v>
      </c>
      <c r="O5943" s="11">
        <f t="shared" si="645"/>
        <v>0</v>
      </c>
      <c r="P5943" s="11">
        <f t="shared" si="646"/>
        <v>0</v>
      </c>
      <c r="Q5943" s="11">
        <f t="shared" si="647"/>
        <v>0</v>
      </c>
      <c r="R5943" s="11">
        <f t="shared" si="648"/>
        <v>0</v>
      </c>
      <c r="S5943" s="11">
        <f t="shared" si="649"/>
        <v>0</v>
      </c>
      <c r="T5943" s="9">
        <f t="shared" si="650"/>
        <v>142.17430035000001</v>
      </c>
    </row>
    <row r="5944" spans="1:20" ht="15" customHeight="1" x14ac:dyDescent="0.75">
      <c r="A5944" s="10">
        <v>0</v>
      </c>
      <c r="B5944" s="11">
        <v>80600</v>
      </c>
      <c r="C5944" s="11">
        <v>16337</v>
      </c>
      <c r="D5944" s="11">
        <v>109370</v>
      </c>
      <c r="E5944" s="11">
        <v>28</v>
      </c>
      <c r="F5944" s="11">
        <v>0</v>
      </c>
      <c r="G5944" s="11">
        <v>0</v>
      </c>
      <c r="H5944" s="11">
        <v>137.43999135000001</v>
      </c>
      <c r="I5944" s="11">
        <v>0</v>
      </c>
      <c r="J5944" s="11">
        <v>14</v>
      </c>
      <c r="K5944" s="11">
        <v>34.202005032000002</v>
      </c>
      <c r="L5944" s="11" t="s">
        <v>13</v>
      </c>
      <c r="M5944" s="11"/>
      <c r="N5944" s="11">
        <f t="shared" si="644"/>
        <v>1</v>
      </c>
      <c r="O5944" s="11">
        <f t="shared" si="645"/>
        <v>0</v>
      </c>
      <c r="P5944" s="11">
        <f t="shared" si="646"/>
        <v>0</v>
      </c>
      <c r="Q5944" s="11">
        <f t="shared" si="647"/>
        <v>0</v>
      </c>
      <c r="R5944" s="11">
        <f t="shared" si="648"/>
        <v>0</v>
      </c>
      <c r="S5944" s="11">
        <f t="shared" si="649"/>
        <v>0</v>
      </c>
      <c r="T5944" s="9">
        <f t="shared" si="650"/>
        <v>137.43999135000001</v>
      </c>
    </row>
    <row r="5945" spans="1:20" ht="15" customHeight="1" x14ac:dyDescent="0.75">
      <c r="A5945" s="10">
        <v>0</v>
      </c>
      <c r="B5945" s="11">
        <v>81200</v>
      </c>
      <c r="C5945" s="11">
        <v>18834</v>
      </c>
      <c r="D5945" s="11">
        <v>108355</v>
      </c>
      <c r="E5945" s="11">
        <v>28</v>
      </c>
      <c r="F5945" s="11">
        <v>0</v>
      </c>
      <c r="G5945" s="11">
        <v>0</v>
      </c>
      <c r="H5945" s="11">
        <v>139.13632899999999</v>
      </c>
      <c r="I5945" s="11">
        <v>0</v>
      </c>
      <c r="J5945" s="11">
        <v>14</v>
      </c>
      <c r="K5945" s="11">
        <v>34.042153173999999</v>
      </c>
      <c r="L5945" s="11" t="s">
        <v>13</v>
      </c>
      <c r="M5945" s="11"/>
      <c r="N5945" s="11">
        <f t="shared" si="644"/>
        <v>1</v>
      </c>
      <c r="O5945" s="11">
        <f t="shared" si="645"/>
        <v>0</v>
      </c>
      <c r="P5945" s="11">
        <f t="shared" si="646"/>
        <v>0</v>
      </c>
      <c r="Q5945" s="11">
        <f t="shared" si="647"/>
        <v>0</v>
      </c>
      <c r="R5945" s="11">
        <f t="shared" si="648"/>
        <v>0</v>
      </c>
      <c r="S5945" s="11">
        <f t="shared" si="649"/>
        <v>0</v>
      </c>
      <c r="T5945" s="9">
        <f t="shared" si="650"/>
        <v>139.13632899999999</v>
      </c>
    </row>
    <row r="5946" spans="1:20" ht="15" customHeight="1" x14ac:dyDescent="0.75">
      <c r="A5946" s="10">
        <v>0</v>
      </c>
      <c r="B5946" s="11">
        <v>81400</v>
      </c>
      <c r="C5946" s="11">
        <v>22344</v>
      </c>
      <c r="D5946" s="11">
        <v>108280</v>
      </c>
      <c r="E5946" s="11">
        <v>25</v>
      </c>
      <c r="F5946" s="11">
        <v>0</v>
      </c>
      <c r="G5946" s="11">
        <v>0</v>
      </c>
      <c r="H5946" s="11">
        <v>148.11499352000001</v>
      </c>
      <c r="I5946" s="11">
        <v>0</v>
      </c>
      <c r="J5946" s="11">
        <v>14</v>
      </c>
      <c r="K5946" s="11">
        <v>34.285741432000002</v>
      </c>
      <c r="L5946" s="11" t="s">
        <v>13</v>
      </c>
      <c r="M5946" s="11"/>
      <c r="N5946" s="11">
        <f t="shared" si="644"/>
        <v>1</v>
      </c>
      <c r="O5946" s="11">
        <f t="shared" si="645"/>
        <v>0</v>
      </c>
      <c r="P5946" s="11">
        <f t="shared" si="646"/>
        <v>0</v>
      </c>
      <c r="Q5946" s="11">
        <f t="shared" si="647"/>
        <v>0</v>
      </c>
      <c r="R5946" s="11">
        <f t="shared" si="648"/>
        <v>0</v>
      </c>
      <c r="S5946" s="11">
        <f t="shared" si="649"/>
        <v>0</v>
      </c>
      <c r="T5946" s="9">
        <f t="shared" si="650"/>
        <v>148.11499352000001</v>
      </c>
    </row>
    <row r="5947" spans="1:20" ht="15" customHeight="1" x14ac:dyDescent="0.75">
      <c r="A5947" s="10">
        <v>0</v>
      </c>
      <c r="B5947" s="11">
        <v>81400</v>
      </c>
      <c r="C5947" s="11">
        <v>21041</v>
      </c>
      <c r="D5947" s="11">
        <v>111304</v>
      </c>
      <c r="E5947" s="11">
        <v>26</v>
      </c>
      <c r="F5947" s="11">
        <v>0</v>
      </c>
      <c r="G5947" s="11">
        <v>0</v>
      </c>
      <c r="H5947" s="11">
        <v>146.32278288000001</v>
      </c>
      <c r="I5947" s="11">
        <v>0</v>
      </c>
      <c r="J5947" s="11">
        <v>14</v>
      </c>
      <c r="K5947" s="11">
        <v>32.131373125000003</v>
      </c>
      <c r="L5947" s="11" t="s">
        <v>13</v>
      </c>
      <c r="M5947" s="11"/>
      <c r="N5947" s="11">
        <f t="shared" si="644"/>
        <v>1</v>
      </c>
      <c r="O5947" s="11">
        <f t="shared" si="645"/>
        <v>0</v>
      </c>
      <c r="P5947" s="11">
        <f t="shared" si="646"/>
        <v>0</v>
      </c>
      <c r="Q5947" s="11">
        <f t="shared" si="647"/>
        <v>0</v>
      </c>
      <c r="R5947" s="11">
        <f t="shared" si="648"/>
        <v>0</v>
      </c>
      <c r="S5947" s="11">
        <f t="shared" si="649"/>
        <v>0</v>
      </c>
      <c r="T5947" s="9">
        <f t="shared" si="650"/>
        <v>146.32278288000001</v>
      </c>
    </row>
    <row r="5948" spans="1:20" ht="15" customHeight="1" x14ac:dyDescent="0.75">
      <c r="A5948" s="10">
        <v>0</v>
      </c>
      <c r="B5948" s="11">
        <v>82200</v>
      </c>
      <c r="C5948" s="11">
        <v>16097</v>
      </c>
      <c r="D5948" s="11">
        <v>111287</v>
      </c>
      <c r="E5948" s="11">
        <v>26</v>
      </c>
      <c r="F5948" s="11">
        <v>0</v>
      </c>
      <c r="G5948" s="11">
        <v>0</v>
      </c>
      <c r="H5948" s="11">
        <v>142.11997930000001</v>
      </c>
      <c r="I5948" s="11">
        <v>0</v>
      </c>
      <c r="J5948" s="11">
        <v>14</v>
      </c>
      <c r="K5948" s="11">
        <v>31.743472096000001</v>
      </c>
      <c r="L5948" s="11" t="s">
        <v>13</v>
      </c>
      <c r="M5948" s="11"/>
      <c r="N5948" s="11">
        <f t="shared" si="644"/>
        <v>1</v>
      </c>
      <c r="O5948" s="11">
        <f t="shared" si="645"/>
        <v>0</v>
      </c>
      <c r="P5948" s="11">
        <f t="shared" si="646"/>
        <v>0</v>
      </c>
      <c r="Q5948" s="11">
        <f t="shared" si="647"/>
        <v>0</v>
      </c>
      <c r="R5948" s="11">
        <f t="shared" si="648"/>
        <v>0</v>
      </c>
      <c r="S5948" s="11">
        <f t="shared" si="649"/>
        <v>0</v>
      </c>
      <c r="T5948" s="9">
        <f t="shared" si="650"/>
        <v>142.11997930000001</v>
      </c>
    </row>
    <row r="5949" spans="1:20" ht="15" customHeight="1" x14ac:dyDescent="0.75">
      <c r="A5949" s="10">
        <v>0</v>
      </c>
      <c r="B5949" s="11">
        <v>82200</v>
      </c>
      <c r="C5949" s="11">
        <v>23197</v>
      </c>
      <c r="D5949" s="11">
        <v>110481</v>
      </c>
      <c r="E5949" s="11">
        <v>26</v>
      </c>
      <c r="F5949" s="11">
        <v>0</v>
      </c>
      <c r="G5949" s="11">
        <v>1</v>
      </c>
      <c r="H5949" s="11">
        <v>127.76758759000001</v>
      </c>
      <c r="I5949" s="11">
        <v>0</v>
      </c>
      <c r="J5949" s="11">
        <v>14</v>
      </c>
      <c r="K5949" s="11">
        <v>30.942695108999999</v>
      </c>
      <c r="L5949" s="11" t="s">
        <v>13</v>
      </c>
      <c r="M5949" s="11"/>
      <c r="N5949" s="11">
        <f t="shared" si="644"/>
        <v>1</v>
      </c>
      <c r="O5949" s="11">
        <f t="shared" si="645"/>
        <v>0</v>
      </c>
      <c r="P5949" s="11">
        <f t="shared" si="646"/>
        <v>0</v>
      </c>
      <c r="Q5949" s="11">
        <f t="shared" si="647"/>
        <v>0</v>
      </c>
      <c r="R5949" s="11">
        <f t="shared" si="648"/>
        <v>0</v>
      </c>
      <c r="S5949" s="11">
        <f t="shared" si="649"/>
        <v>0</v>
      </c>
      <c r="T5949" s="9">
        <f t="shared" si="650"/>
        <v>127.76758759000001</v>
      </c>
    </row>
    <row r="5950" spans="1:20" ht="15" customHeight="1" x14ac:dyDescent="0.75">
      <c r="A5950" s="10">
        <v>0</v>
      </c>
      <c r="B5950" s="11">
        <v>86000</v>
      </c>
      <c r="C5950" s="11">
        <v>47355</v>
      </c>
      <c r="D5950" s="11">
        <v>85000</v>
      </c>
      <c r="E5950" s="11">
        <v>15</v>
      </c>
      <c r="F5950" s="11">
        <v>0</v>
      </c>
      <c r="G5950" s="11">
        <v>0</v>
      </c>
      <c r="H5950" s="11">
        <v>210.96666667</v>
      </c>
      <c r="I5950" s="11">
        <v>0</v>
      </c>
      <c r="J5950" s="11">
        <v>16</v>
      </c>
      <c r="K5950" s="11"/>
      <c r="L5950" s="11" t="s">
        <v>20</v>
      </c>
      <c r="M5950" s="11" t="s">
        <v>14</v>
      </c>
      <c r="N5950" s="11">
        <f t="shared" si="644"/>
        <v>0</v>
      </c>
      <c r="O5950" s="11">
        <f t="shared" si="645"/>
        <v>0</v>
      </c>
      <c r="P5950" s="11">
        <f t="shared" si="646"/>
        <v>1</v>
      </c>
      <c r="Q5950" s="11">
        <f t="shared" si="647"/>
        <v>0</v>
      </c>
      <c r="R5950" s="11">
        <f t="shared" si="648"/>
        <v>0</v>
      </c>
      <c r="S5950" s="11">
        <f t="shared" si="649"/>
        <v>0</v>
      </c>
      <c r="T5950" s="9">
        <f t="shared" si="650"/>
        <v>0</v>
      </c>
    </row>
    <row r="5951" spans="1:20" ht="15" customHeight="1" x14ac:dyDescent="0.75">
      <c r="A5951" s="10">
        <v>0</v>
      </c>
      <c r="B5951" s="11">
        <v>87000</v>
      </c>
      <c r="C5951" s="11">
        <v>48980</v>
      </c>
      <c r="D5951" s="11">
        <v>89764</v>
      </c>
      <c r="E5951" s="11">
        <v>14</v>
      </c>
      <c r="F5951" s="11">
        <v>0</v>
      </c>
      <c r="G5951" s="11">
        <v>0</v>
      </c>
      <c r="H5951" s="11">
        <v>209.04311655999999</v>
      </c>
      <c r="I5951" s="11">
        <v>0</v>
      </c>
      <c r="J5951" s="11">
        <v>16</v>
      </c>
      <c r="K5951" s="11">
        <v>36.088037065000002</v>
      </c>
      <c r="L5951" s="11" t="s">
        <v>20</v>
      </c>
      <c r="M5951" s="11" t="s">
        <v>14</v>
      </c>
      <c r="N5951" s="11">
        <f t="shared" si="644"/>
        <v>0</v>
      </c>
      <c r="O5951" s="11">
        <f t="shared" si="645"/>
        <v>0</v>
      </c>
      <c r="P5951" s="11">
        <f t="shared" si="646"/>
        <v>1</v>
      </c>
      <c r="Q5951" s="11">
        <f t="shared" si="647"/>
        <v>0</v>
      </c>
      <c r="R5951" s="11">
        <f t="shared" si="648"/>
        <v>0</v>
      </c>
      <c r="S5951" s="11">
        <f t="shared" si="649"/>
        <v>0</v>
      </c>
      <c r="T5951" s="9">
        <f t="shared" si="650"/>
        <v>0</v>
      </c>
    </row>
    <row r="5952" spans="1:20" ht="15" customHeight="1" x14ac:dyDescent="0.75">
      <c r="A5952" s="10">
        <v>0</v>
      </c>
      <c r="B5952" s="11">
        <v>87500</v>
      </c>
      <c r="C5952" s="11">
        <v>55938</v>
      </c>
      <c r="D5952" s="11">
        <v>86794</v>
      </c>
      <c r="E5952" s="11">
        <v>15</v>
      </c>
      <c r="F5952" s="11">
        <v>0</v>
      </c>
      <c r="G5952" s="11">
        <v>0</v>
      </c>
      <c r="H5952" s="11">
        <v>223.88104000000001</v>
      </c>
      <c r="I5952" s="11">
        <v>0</v>
      </c>
      <c r="J5952" s="11">
        <v>16</v>
      </c>
      <c r="K5952" s="11">
        <v>36.753652674000001</v>
      </c>
      <c r="L5952" s="11" t="s">
        <v>20</v>
      </c>
      <c r="M5952" s="11" t="s">
        <v>14</v>
      </c>
      <c r="N5952" s="11">
        <f t="shared" si="644"/>
        <v>0</v>
      </c>
      <c r="O5952" s="11">
        <f t="shared" si="645"/>
        <v>0</v>
      </c>
      <c r="P5952" s="11">
        <f t="shared" si="646"/>
        <v>1</v>
      </c>
      <c r="Q5952" s="11">
        <f t="shared" si="647"/>
        <v>0</v>
      </c>
      <c r="R5952" s="11">
        <f t="shared" si="648"/>
        <v>0</v>
      </c>
      <c r="S5952" s="11">
        <f t="shared" si="649"/>
        <v>0</v>
      </c>
      <c r="T5952" s="9">
        <f t="shared" si="650"/>
        <v>0</v>
      </c>
    </row>
    <row r="5953" spans="1:20" ht="15" customHeight="1" x14ac:dyDescent="0.75">
      <c r="A5953" s="10">
        <v>0</v>
      </c>
      <c r="B5953" s="11">
        <v>88300</v>
      </c>
      <c r="C5953" s="11">
        <v>54004</v>
      </c>
      <c r="D5953" s="11">
        <v>94838</v>
      </c>
      <c r="E5953" s="11">
        <v>16</v>
      </c>
      <c r="F5953" s="11">
        <v>0</v>
      </c>
      <c r="G5953" s="11">
        <v>0</v>
      </c>
      <c r="H5953" s="11">
        <v>193.70205075999999</v>
      </c>
      <c r="I5953" s="11">
        <v>0</v>
      </c>
      <c r="J5953" s="11">
        <v>15</v>
      </c>
      <c r="K5953" s="11">
        <v>36.262691334000003</v>
      </c>
      <c r="L5953" s="11" t="s">
        <v>20</v>
      </c>
      <c r="M5953" s="11" t="s">
        <v>14</v>
      </c>
      <c r="N5953" s="11">
        <f t="shared" si="644"/>
        <v>0</v>
      </c>
      <c r="O5953" s="11">
        <f t="shared" si="645"/>
        <v>0</v>
      </c>
      <c r="P5953" s="11">
        <f t="shared" si="646"/>
        <v>1</v>
      </c>
      <c r="Q5953" s="11">
        <f t="shared" si="647"/>
        <v>0</v>
      </c>
      <c r="R5953" s="11">
        <f t="shared" si="648"/>
        <v>0</v>
      </c>
      <c r="S5953" s="11">
        <f t="shared" si="649"/>
        <v>0</v>
      </c>
      <c r="T5953" s="9">
        <f t="shared" si="650"/>
        <v>0</v>
      </c>
    </row>
    <row r="5954" spans="1:20" ht="15" customHeight="1" x14ac:dyDescent="0.75">
      <c r="A5954" s="10">
        <v>0</v>
      </c>
      <c r="B5954" s="11">
        <v>88500</v>
      </c>
      <c r="C5954" s="11">
        <v>50240</v>
      </c>
      <c r="D5954" s="11">
        <v>94687</v>
      </c>
      <c r="E5954" s="11">
        <v>16</v>
      </c>
      <c r="F5954" s="11">
        <v>0</v>
      </c>
      <c r="G5954" s="11">
        <v>0</v>
      </c>
      <c r="H5954" s="11">
        <v>214.42620557000001</v>
      </c>
      <c r="I5954" s="11">
        <v>0</v>
      </c>
      <c r="J5954" s="11">
        <v>16</v>
      </c>
      <c r="K5954" s="11">
        <v>34.751158347000001</v>
      </c>
      <c r="L5954" s="11" t="s">
        <v>20</v>
      </c>
      <c r="M5954" s="11" t="s">
        <v>14</v>
      </c>
      <c r="N5954" s="11">
        <f t="shared" si="644"/>
        <v>0</v>
      </c>
      <c r="O5954" s="11">
        <f t="shared" si="645"/>
        <v>0</v>
      </c>
      <c r="P5954" s="11">
        <f t="shared" si="646"/>
        <v>1</v>
      </c>
      <c r="Q5954" s="11">
        <f t="shared" si="647"/>
        <v>0</v>
      </c>
      <c r="R5954" s="11">
        <f t="shared" si="648"/>
        <v>0</v>
      </c>
      <c r="S5954" s="11">
        <f t="shared" si="649"/>
        <v>0</v>
      </c>
      <c r="T5954" s="9">
        <f t="shared" si="650"/>
        <v>0</v>
      </c>
    </row>
    <row r="5955" spans="1:20" ht="15" customHeight="1" x14ac:dyDescent="0.75">
      <c r="A5955" s="10">
        <v>0</v>
      </c>
      <c r="B5955" s="11">
        <v>88800</v>
      </c>
      <c r="C5955" s="11">
        <v>53307</v>
      </c>
      <c r="D5955" s="11">
        <v>94058</v>
      </c>
      <c r="E5955" s="11">
        <v>16</v>
      </c>
      <c r="F5955" s="11">
        <v>0</v>
      </c>
      <c r="G5955" s="11">
        <v>0</v>
      </c>
      <c r="H5955" s="11">
        <v>218.30497768000001</v>
      </c>
      <c r="I5955" s="11">
        <v>0</v>
      </c>
      <c r="J5955" s="11">
        <v>15</v>
      </c>
      <c r="K5955" s="11">
        <v>34.242464730000002</v>
      </c>
      <c r="L5955" s="11" t="s">
        <v>20</v>
      </c>
      <c r="M5955" s="11" t="s">
        <v>14</v>
      </c>
      <c r="N5955" s="11">
        <f t="shared" ref="N5955:N5961" si="651">IF(L5955="HomeImp",1,0)</f>
        <v>0</v>
      </c>
      <c r="O5955" s="11">
        <f t="shared" ref="O5955:O5961" si="652">IF(M5955="Mgr",1,0)</f>
        <v>0</v>
      </c>
      <c r="P5955" s="11">
        <f t="shared" ref="P5955:P5961" si="653">IF(M5955="Other",1,0)</f>
        <v>1</v>
      </c>
      <c r="Q5955" s="11">
        <f t="shared" ref="Q5955:Q5961" si="654">IF(M5955="Office",1,0)</f>
        <v>0</v>
      </c>
      <c r="R5955" s="11">
        <f t="shared" ref="R5955:R5961" si="655">IF(M5955="Sales",1,0)</f>
        <v>0</v>
      </c>
      <c r="S5955" s="11">
        <f t="shared" ref="S5955:S5961" si="656">IF(M5955="ProfExe",1,0)</f>
        <v>0</v>
      </c>
      <c r="T5955" s="9">
        <f t="shared" ref="T5955:T5961" si="657">H5955*N5955</f>
        <v>0</v>
      </c>
    </row>
    <row r="5956" spans="1:20" ht="15" customHeight="1" x14ac:dyDescent="0.75">
      <c r="A5956" s="10">
        <v>0</v>
      </c>
      <c r="B5956" s="11">
        <v>88900</v>
      </c>
      <c r="C5956" s="11">
        <v>48919</v>
      </c>
      <c r="D5956" s="11">
        <v>93371</v>
      </c>
      <c r="E5956" s="11">
        <v>15</v>
      </c>
      <c r="F5956" s="11">
        <v>0</v>
      </c>
      <c r="G5956" s="11">
        <v>1</v>
      </c>
      <c r="H5956" s="11">
        <v>205.65015947000001</v>
      </c>
      <c r="I5956" s="11">
        <v>0</v>
      </c>
      <c r="J5956" s="11">
        <v>15</v>
      </c>
      <c r="K5956" s="11">
        <v>34.818261819</v>
      </c>
      <c r="L5956" s="11" t="s">
        <v>20</v>
      </c>
      <c r="M5956" s="11" t="s">
        <v>14</v>
      </c>
      <c r="N5956" s="11">
        <f t="shared" si="651"/>
        <v>0</v>
      </c>
      <c r="O5956" s="11">
        <f t="shared" si="652"/>
        <v>0</v>
      </c>
      <c r="P5956" s="11">
        <f t="shared" si="653"/>
        <v>1</v>
      </c>
      <c r="Q5956" s="11">
        <f t="shared" si="654"/>
        <v>0</v>
      </c>
      <c r="R5956" s="11">
        <f t="shared" si="655"/>
        <v>0</v>
      </c>
      <c r="S5956" s="11">
        <f t="shared" si="656"/>
        <v>0</v>
      </c>
      <c r="T5956" s="9">
        <f t="shared" si="657"/>
        <v>0</v>
      </c>
    </row>
    <row r="5957" spans="1:20" ht="15" customHeight="1" x14ac:dyDescent="0.75">
      <c r="A5957" s="10">
        <v>0</v>
      </c>
      <c r="B5957" s="11">
        <v>88900</v>
      </c>
      <c r="C5957" s="11">
        <v>57264</v>
      </c>
      <c r="D5957" s="11">
        <v>90185</v>
      </c>
      <c r="E5957" s="11">
        <v>16</v>
      </c>
      <c r="F5957" s="11">
        <v>0</v>
      </c>
      <c r="G5957" s="11">
        <v>0</v>
      </c>
      <c r="H5957" s="11">
        <v>221.80871754</v>
      </c>
      <c r="I5957" s="11">
        <v>0</v>
      </c>
      <c r="J5957" s="11">
        <v>16</v>
      </c>
      <c r="K5957" s="11">
        <v>36.112346518999999</v>
      </c>
      <c r="L5957" s="11" t="s">
        <v>20</v>
      </c>
      <c r="M5957" s="11" t="s">
        <v>14</v>
      </c>
      <c r="N5957" s="11">
        <f t="shared" si="651"/>
        <v>0</v>
      </c>
      <c r="O5957" s="11">
        <f t="shared" si="652"/>
        <v>0</v>
      </c>
      <c r="P5957" s="11">
        <f t="shared" si="653"/>
        <v>1</v>
      </c>
      <c r="Q5957" s="11">
        <f t="shared" si="654"/>
        <v>0</v>
      </c>
      <c r="R5957" s="11">
        <f t="shared" si="655"/>
        <v>0</v>
      </c>
      <c r="S5957" s="11">
        <f t="shared" si="656"/>
        <v>0</v>
      </c>
      <c r="T5957" s="9">
        <f t="shared" si="657"/>
        <v>0</v>
      </c>
    </row>
    <row r="5958" spans="1:20" ht="15" customHeight="1" x14ac:dyDescent="0.75">
      <c r="A5958" s="10">
        <v>0</v>
      </c>
      <c r="B5958" s="11">
        <v>89000</v>
      </c>
      <c r="C5958" s="11">
        <v>54576</v>
      </c>
      <c r="D5958" s="11">
        <v>92937</v>
      </c>
      <c r="E5958" s="11">
        <v>16</v>
      </c>
      <c r="F5958" s="11">
        <v>0</v>
      </c>
      <c r="G5958" s="11">
        <v>0</v>
      </c>
      <c r="H5958" s="11">
        <v>208.69206982</v>
      </c>
      <c r="I5958" s="11">
        <v>0</v>
      </c>
      <c r="J5958" s="11">
        <v>15</v>
      </c>
      <c r="K5958" s="11">
        <v>35.859970681</v>
      </c>
      <c r="L5958" s="11" t="s">
        <v>20</v>
      </c>
      <c r="M5958" s="11" t="s">
        <v>14</v>
      </c>
      <c r="N5958" s="11">
        <f t="shared" si="651"/>
        <v>0</v>
      </c>
      <c r="O5958" s="11">
        <f t="shared" si="652"/>
        <v>0</v>
      </c>
      <c r="P5958" s="11">
        <f t="shared" si="653"/>
        <v>1</v>
      </c>
      <c r="Q5958" s="11">
        <f t="shared" si="654"/>
        <v>0</v>
      </c>
      <c r="R5958" s="11">
        <f t="shared" si="655"/>
        <v>0</v>
      </c>
      <c r="S5958" s="11">
        <f t="shared" si="656"/>
        <v>0</v>
      </c>
      <c r="T5958" s="9">
        <f t="shared" si="657"/>
        <v>0</v>
      </c>
    </row>
    <row r="5959" spans="1:20" ht="15" customHeight="1" x14ac:dyDescent="0.75">
      <c r="A5959" s="10">
        <v>0</v>
      </c>
      <c r="B5959" s="11">
        <v>89200</v>
      </c>
      <c r="C5959" s="11">
        <v>54045</v>
      </c>
      <c r="D5959" s="11">
        <v>92924</v>
      </c>
      <c r="E5959" s="11">
        <v>15</v>
      </c>
      <c r="F5959" s="11">
        <v>0</v>
      </c>
      <c r="G5959" s="11">
        <v>0</v>
      </c>
      <c r="H5959" s="11">
        <v>212.27969666999999</v>
      </c>
      <c r="I5959" s="11">
        <v>0</v>
      </c>
      <c r="J5959" s="11">
        <v>15</v>
      </c>
      <c r="K5959" s="11">
        <v>35.556590489999998</v>
      </c>
      <c r="L5959" s="11" t="s">
        <v>20</v>
      </c>
      <c r="M5959" s="11" t="s">
        <v>14</v>
      </c>
      <c r="N5959" s="11">
        <f t="shared" si="651"/>
        <v>0</v>
      </c>
      <c r="O5959" s="11">
        <f t="shared" si="652"/>
        <v>0</v>
      </c>
      <c r="P5959" s="11">
        <f t="shared" si="653"/>
        <v>1</v>
      </c>
      <c r="Q5959" s="11">
        <f t="shared" si="654"/>
        <v>0</v>
      </c>
      <c r="R5959" s="11">
        <f t="shared" si="655"/>
        <v>0</v>
      </c>
      <c r="S5959" s="11">
        <f t="shared" si="656"/>
        <v>0</v>
      </c>
      <c r="T5959" s="9">
        <f t="shared" si="657"/>
        <v>0</v>
      </c>
    </row>
    <row r="5960" spans="1:20" ht="15" customHeight="1" x14ac:dyDescent="0.75">
      <c r="A5960" s="10">
        <v>0</v>
      </c>
      <c r="B5960" s="11">
        <v>89800</v>
      </c>
      <c r="C5960" s="11">
        <v>50370</v>
      </c>
      <c r="D5960" s="11">
        <v>91861</v>
      </c>
      <c r="E5960" s="11">
        <v>14</v>
      </c>
      <c r="F5960" s="11">
        <v>0</v>
      </c>
      <c r="G5960" s="11">
        <v>0</v>
      </c>
      <c r="H5960" s="11">
        <v>213.89270901</v>
      </c>
      <c r="I5960" s="11">
        <v>0</v>
      </c>
      <c r="J5960" s="11">
        <v>16</v>
      </c>
      <c r="K5960" s="11">
        <v>34.340882368000003</v>
      </c>
      <c r="L5960" s="11" t="s">
        <v>20</v>
      </c>
      <c r="M5960" s="11" t="s">
        <v>14</v>
      </c>
      <c r="N5960" s="11">
        <f t="shared" si="651"/>
        <v>0</v>
      </c>
      <c r="O5960" s="11">
        <f t="shared" si="652"/>
        <v>0</v>
      </c>
      <c r="P5960" s="11">
        <f t="shared" si="653"/>
        <v>1</v>
      </c>
      <c r="Q5960" s="11">
        <f t="shared" si="654"/>
        <v>0</v>
      </c>
      <c r="R5960" s="11">
        <f t="shared" si="655"/>
        <v>0</v>
      </c>
      <c r="S5960" s="11">
        <f t="shared" si="656"/>
        <v>0</v>
      </c>
      <c r="T5960" s="9">
        <f t="shared" si="657"/>
        <v>0</v>
      </c>
    </row>
    <row r="5961" spans="1:20" ht="15" customHeight="1" thickBot="1" x14ac:dyDescent="0.9">
      <c r="A5961" s="12">
        <v>0</v>
      </c>
      <c r="B5961" s="13">
        <v>89900</v>
      </c>
      <c r="C5961" s="13">
        <v>48811</v>
      </c>
      <c r="D5961" s="13">
        <v>88934</v>
      </c>
      <c r="E5961" s="13">
        <v>15</v>
      </c>
      <c r="F5961" s="13">
        <v>0</v>
      </c>
      <c r="G5961" s="13">
        <v>0</v>
      </c>
      <c r="H5961" s="13">
        <v>219.60100217999999</v>
      </c>
      <c r="I5961" s="13">
        <v>0</v>
      </c>
      <c r="J5961" s="13">
        <v>16</v>
      </c>
      <c r="K5961" s="13">
        <v>34.571519125000002</v>
      </c>
      <c r="L5961" s="13" t="s">
        <v>20</v>
      </c>
      <c r="M5961" s="13" t="s">
        <v>14</v>
      </c>
      <c r="N5961" s="13">
        <f t="shared" si="651"/>
        <v>0</v>
      </c>
      <c r="O5961" s="13">
        <f t="shared" si="652"/>
        <v>0</v>
      </c>
      <c r="P5961" s="13">
        <f t="shared" si="653"/>
        <v>1</v>
      </c>
      <c r="Q5961" s="13">
        <f t="shared" si="654"/>
        <v>0</v>
      </c>
      <c r="R5961" s="13">
        <f t="shared" si="655"/>
        <v>0</v>
      </c>
      <c r="S5961" s="13">
        <f t="shared" si="656"/>
        <v>0</v>
      </c>
      <c r="T5961" s="9">
        <f t="shared" si="657"/>
        <v>0</v>
      </c>
    </row>
    <row r="5962" spans="1:20" ht="15" customHeight="1" thickTop="1" x14ac:dyDescent="0.75"/>
    <row r="5963" spans="1:20" ht="15" customHeight="1" x14ac:dyDescent="0.75"/>
    <row r="5964" spans="1:20" ht="15" customHeight="1" x14ac:dyDescent="0.75"/>
    <row r="5965" spans="1:20" ht="15" customHeight="1" x14ac:dyDescent="0.75"/>
    <row r="5966" spans="1:20" ht="15" customHeight="1" x14ac:dyDescent="0.75"/>
    <row r="5967" spans="1:20" ht="15" customHeight="1" x14ac:dyDescent="0.75"/>
    <row r="5968" spans="1:20" ht="15" customHeight="1" x14ac:dyDescent="0.75"/>
    <row r="5969" ht="15" customHeight="1" x14ac:dyDescent="0.75"/>
    <row r="5970" ht="15" customHeight="1" x14ac:dyDescent="0.75"/>
    <row r="5971" ht="15" customHeight="1" x14ac:dyDescent="0.75"/>
    <row r="5972" ht="15" customHeight="1" x14ac:dyDescent="0.75"/>
    <row r="5973" ht="15" customHeight="1" x14ac:dyDescent="0.75"/>
    <row r="5974" ht="15" customHeight="1" x14ac:dyDescent="0.75"/>
    <row r="5975" ht="15" customHeight="1" x14ac:dyDescent="0.75"/>
    <row r="5976" ht="15" customHeight="1" x14ac:dyDescent="0.75"/>
    <row r="5977" ht="15" customHeight="1" x14ac:dyDescent="0.75"/>
    <row r="5978" ht="15" customHeight="1" x14ac:dyDescent="0.75"/>
    <row r="5979" ht="15" customHeight="1" x14ac:dyDescent="0.75"/>
    <row r="5980" ht="15" customHeight="1" x14ac:dyDescent="0.75"/>
    <row r="5981" ht="15" customHeight="1" x14ac:dyDescent="0.75"/>
    <row r="5982" ht="15" customHeight="1" x14ac:dyDescent="0.75"/>
    <row r="5983" ht="15" customHeight="1" x14ac:dyDescent="0.75"/>
    <row r="5984" ht="15" customHeight="1" x14ac:dyDescent="0.75"/>
    <row r="5985" ht="15" customHeight="1" x14ac:dyDescent="0.75"/>
    <row r="5986" ht="15" customHeight="1" x14ac:dyDescent="0.75"/>
    <row r="5987" ht="15" customHeight="1" x14ac:dyDescent="0.75"/>
    <row r="5988" ht="15" customHeight="1" x14ac:dyDescent="0.75"/>
    <row r="5989" ht="15" customHeight="1" x14ac:dyDescent="0.75"/>
    <row r="5990" ht="15" customHeight="1" x14ac:dyDescent="0.75"/>
    <row r="5991" ht="15" customHeight="1" x14ac:dyDescent="0.75"/>
    <row r="5992" ht="15" customHeight="1" x14ac:dyDescent="0.75"/>
    <row r="5993" ht="15" customHeight="1" x14ac:dyDescent="0.75"/>
    <row r="5994" ht="15" customHeight="1" x14ac:dyDescent="0.75"/>
    <row r="5995" ht="15" customHeight="1" x14ac:dyDescent="0.75"/>
    <row r="5996" ht="15" customHeight="1" x14ac:dyDescent="0.75"/>
    <row r="5997" ht="15" customHeight="1" x14ac:dyDescent="0.75"/>
    <row r="5998" ht="15" customHeight="1" x14ac:dyDescent="0.75"/>
    <row r="5999" ht="15" customHeight="1" x14ac:dyDescent="0.75"/>
    <row r="6000" ht="15" customHeight="1" x14ac:dyDescent="0.75"/>
    <row r="6001" ht="15" customHeight="1" x14ac:dyDescent="0.75"/>
  </sheetData>
  <mergeCells count="14">
    <mergeCell ref="AU34:AU35"/>
    <mergeCell ref="BG7:BI7"/>
    <mergeCell ref="BF2:BJ4"/>
    <mergeCell ref="BR8:BR9"/>
    <mergeCell ref="W25:AR28"/>
    <mergeCell ref="AW2:BA4"/>
    <mergeCell ref="AU8:AU9"/>
    <mergeCell ref="AX8:AX9"/>
    <mergeCell ref="BA8:BA9"/>
    <mergeCell ref="BU8:BU9"/>
    <mergeCell ref="BX8:BX9"/>
    <mergeCell ref="BR25:BR26"/>
    <mergeCell ref="BT2:BW4"/>
    <mergeCell ref="BY22:CB26"/>
  </mergeCells>
  <conditionalFormatting sqref="X1:AO24 X29:AO1048576">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verticalDpi="0"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9"/>
  <sheetViews>
    <sheetView workbookViewId="0"/>
  </sheetViews>
  <sheetFormatPr defaultRowHeight="14.75" x14ac:dyDescent="0.75"/>
  <sheetData>
    <row r="9" spans="2:2" x14ac:dyDescent="0.75">
      <c r="B9" s="1">
        <f>1</f>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T20"/>
  <sheetViews>
    <sheetView workbookViewId="0"/>
  </sheetViews>
  <sheetFormatPr defaultColWidth="30.7265625" defaultRowHeight="14.75" x14ac:dyDescent="0.75"/>
  <cols>
    <col min="1" max="1" width="30.7265625" style="3"/>
    <col min="2" max="16384" width="30.7265625" style="2"/>
  </cols>
  <sheetData>
    <row r="1" spans="1:20" x14ac:dyDescent="0.75">
      <c r="A1" s="3" t="s">
        <v>30</v>
      </c>
      <c r="B1" s="2" t="s">
        <v>340</v>
      </c>
      <c r="C1" s="2" t="s">
        <v>21</v>
      </c>
      <c r="D1" s="2">
        <v>7</v>
      </c>
      <c r="E1" s="2" t="s">
        <v>22</v>
      </c>
      <c r="F1" s="2">
        <v>5</v>
      </c>
      <c r="G1" s="2" t="s">
        <v>23</v>
      </c>
      <c r="H1" s="2">
        <v>0</v>
      </c>
      <c r="I1" s="2" t="s">
        <v>24</v>
      </c>
      <c r="J1" s="2">
        <v>1</v>
      </c>
      <c r="K1" s="2" t="s">
        <v>25</v>
      </c>
      <c r="L1" s="2">
        <v>0</v>
      </c>
      <c r="M1" s="2" t="s">
        <v>26</v>
      </c>
      <c r="N1" s="2">
        <v>0</v>
      </c>
      <c r="O1" s="2" t="s">
        <v>27</v>
      </c>
      <c r="P1" s="2">
        <v>1</v>
      </c>
      <c r="Q1" s="2" t="s">
        <v>28</v>
      </c>
      <c r="R1" s="2">
        <v>0</v>
      </c>
      <c r="S1" s="2" t="s">
        <v>29</v>
      </c>
      <c r="T1" s="2">
        <v>0</v>
      </c>
    </row>
    <row r="2" spans="1:20" x14ac:dyDescent="0.75">
      <c r="A2" s="3" t="s">
        <v>31</v>
      </c>
      <c r="B2" s="2" t="s">
        <v>341</v>
      </c>
    </row>
    <row r="3" spans="1:20" x14ac:dyDescent="0.75">
      <c r="A3" s="3" t="s">
        <v>32</v>
      </c>
      <c r="B3" s="2" t="b">
        <f>IF(B10&gt;256,"TripUpST110AndEarlier",TRUE)</f>
        <v>1</v>
      </c>
    </row>
    <row r="4" spans="1:20" x14ac:dyDescent="0.75">
      <c r="A4" s="3" t="s">
        <v>33</v>
      </c>
      <c r="B4" s="2" t="s">
        <v>34</v>
      </c>
    </row>
    <row r="5" spans="1:20" x14ac:dyDescent="0.75">
      <c r="A5" s="3" t="s">
        <v>35</v>
      </c>
      <c r="B5" s="2" t="b">
        <v>1</v>
      </c>
    </row>
    <row r="6" spans="1:20" x14ac:dyDescent="0.75">
      <c r="A6" s="3" t="s">
        <v>36</v>
      </c>
      <c r="B6" s="2" t="b">
        <v>0</v>
      </c>
    </row>
    <row r="7" spans="1:20" x14ac:dyDescent="0.75">
      <c r="A7" s="3" t="s">
        <v>37</v>
      </c>
      <c r="B7" s="2" t="e">
        <f>#REF!</f>
        <v>#REF!</v>
      </c>
    </row>
    <row r="8" spans="1:20" x14ac:dyDescent="0.75">
      <c r="A8" s="3" t="s">
        <v>38</v>
      </c>
      <c r="B8" s="2">
        <v>2</v>
      </c>
    </row>
    <row r="9" spans="1:20" x14ac:dyDescent="0.75">
      <c r="A9" s="3" t="s">
        <v>39</v>
      </c>
      <c r="B9" s="14">
        <f>1</f>
        <v>1</v>
      </c>
    </row>
    <row r="10" spans="1:20" x14ac:dyDescent="0.75">
      <c r="A10" s="3" t="s">
        <v>40</v>
      </c>
      <c r="B10" s="2">
        <v>3</v>
      </c>
    </row>
    <row r="12" spans="1:20" x14ac:dyDescent="0.75">
      <c r="A12" s="3" t="s">
        <v>41</v>
      </c>
      <c r="B12" s="2" t="s">
        <v>342</v>
      </c>
      <c r="C12" s="2" t="s">
        <v>42</v>
      </c>
      <c r="D12" s="2" t="s">
        <v>343</v>
      </c>
      <c r="E12" s="2" t="b">
        <v>1</v>
      </c>
      <c r="F12" s="2">
        <v>0</v>
      </c>
      <c r="G12" s="2">
        <v>4</v>
      </c>
      <c r="H12" s="2">
        <v>0</v>
      </c>
    </row>
    <row r="13" spans="1:20" x14ac:dyDescent="0.75">
      <c r="A13" s="3" t="s">
        <v>44</v>
      </c>
      <c r="B13" s="2" t="e">
        <f>#REF!</f>
        <v>#REF!</v>
      </c>
    </row>
    <row r="14" spans="1:20" x14ac:dyDescent="0.75">
      <c r="A14" s="3" t="s">
        <v>45</v>
      </c>
    </row>
    <row r="15" spans="1:20" x14ac:dyDescent="0.75">
      <c r="A15" s="3" t="s">
        <v>46</v>
      </c>
      <c r="B15" s="2" t="s">
        <v>344</v>
      </c>
      <c r="C15" s="2" t="s">
        <v>47</v>
      </c>
      <c r="D15" s="2" t="s">
        <v>345</v>
      </c>
      <c r="E15" s="2" t="b">
        <v>1</v>
      </c>
      <c r="F15" s="2">
        <v>0</v>
      </c>
      <c r="G15" s="2">
        <v>4</v>
      </c>
      <c r="H15" s="2">
        <v>0</v>
      </c>
    </row>
    <row r="16" spans="1:20" x14ac:dyDescent="0.75">
      <c r="A16" s="3" t="s">
        <v>49</v>
      </c>
      <c r="B16" s="2" t="e">
        <f>#REF!</f>
        <v>#REF!</v>
      </c>
    </row>
    <row r="17" spans="1:8" x14ac:dyDescent="0.75">
      <c r="A17" s="3" t="s">
        <v>50</v>
      </c>
    </row>
    <row r="18" spans="1:8" x14ac:dyDescent="0.75">
      <c r="A18" s="3" t="s">
        <v>51</v>
      </c>
      <c r="B18" s="2" t="s">
        <v>346</v>
      </c>
      <c r="C18" s="2" t="s">
        <v>52</v>
      </c>
      <c r="D18" s="2" t="s">
        <v>347</v>
      </c>
      <c r="E18" s="2" t="b">
        <v>1</v>
      </c>
      <c r="F18" s="2">
        <v>0</v>
      </c>
      <c r="G18" s="2">
        <v>4</v>
      </c>
      <c r="H18" s="2">
        <v>0</v>
      </c>
    </row>
    <row r="19" spans="1:8" x14ac:dyDescent="0.75">
      <c r="A19" s="3" t="s">
        <v>54</v>
      </c>
      <c r="B19" s="2" t="e">
        <f>#REF!</f>
        <v>#REF!</v>
      </c>
    </row>
    <row r="20" spans="1:8" x14ac:dyDescent="0.75">
      <c r="A20" s="3" t="s">
        <v>55</v>
      </c>
    </row>
  </sheetData>
  <pageMargins left="0.7" right="0.7" top="0.75" bottom="0.75" header="0.3" footer="0.3"/>
  <pageSetup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T134"/>
  <sheetViews>
    <sheetView workbookViewId="0"/>
  </sheetViews>
  <sheetFormatPr defaultColWidth="30.7265625" defaultRowHeight="14.75" x14ac:dyDescent="0.75"/>
  <cols>
    <col min="1" max="1" width="30.7265625" style="3"/>
    <col min="2" max="16384" width="30.7265625" style="2"/>
  </cols>
  <sheetData>
    <row r="1" spans="1:20" x14ac:dyDescent="0.75">
      <c r="A1" s="3" t="s">
        <v>30</v>
      </c>
      <c r="B1" s="2" t="s">
        <v>166</v>
      </c>
      <c r="C1" s="2" t="s">
        <v>21</v>
      </c>
      <c r="D1" s="2">
        <v>7</v>
      </c>
      <c r="E1" s="2" t="s">
        <v>22</v>
      </c>
      <c r="F1" s="2">
        <v>5</v>
      </c>
      <c r="G1" s="2" t="s">
        <v>23</v>
      </c>
      <c r="H1" s="2">
        <v>0</v>
      </c>
      <c r="I1" s="2" t="s">
        <v>24</v>
      </c>
      <c r="J1" s="2">
        <v>1</v>
      </c>
      <c r="K1" s="2" t="s">
        <v>25</v>
      </c>
      <c r="L1" s="2">
        <v>0</v>
      </c>
      <c r="M1" s="2" t="s">
        <v>26</v>
      </c>
      <c r="N1" s="2">
        <v>0</v>
      </c>
      <c r="O1" s="2" t="s">
        <v>27</v>
      </c>
      <c r="P1" s="2">
        <v>1</v>
      </c>
      <c r="Q1" s="2" t="s">
        <v>28</v>
      </c>
      <c r="R1" s="2">
        <v>0</v>
      </c>
      <c r="S1" s="2" t="s">
        <v>29</v>
      </c>
      <c r="T1" s="2">
        <v>0</v>
      </c>
    </row>
    <row r="2" spans="1:20" x14ac:dyDescent="0.75">
      <c r="A2" s="3" t="s">
        <v>31</v>
      </c>
      <c r="B2" s="2" t="s">
        <v>167</v>
      </c>
    </row>
    <row r="3" spans="1:20" x14ac:dyDescent="0.75">
      <c r="A3" s="3" t="s">
        <v>32</v>
      </c>
      <c r="B3" s="2" t="b">
        <f>IF(B10&gt;256,"TripUpST110AndEarlier",TRUE)</f>
        <v>1</v>
      </c>
    </row>
    <row r="4" spans="1:20" x14ac:dyDescent="0.75">
      <c r="A4" s="3" t="s">
        <v>33</v>
      </c>
      <c r="B4" s="2" t="s">
        <v>34</v>
      </c>
    </row>
    <row r="5" spans="1:20" x14ac:dyDescent="0.75">
      <c r="A5" s="3" t="s">
        <v>35</v>
      </c>
      <c r="B5" s="2" t="b">
        <v>1</v>
      </c>
    </row>
    <row r="6" spans="1:20" x14ac:dyDescent="0.75">
      <c r="A6" s="3" t="s">
        <v>36</v>
      </c>
      <c r="B6" s="2" t="b">
        <v>0</v>
      </c>
    </row>
    <row r="7" spans="1:20" x14ac:dyDescent="0.75">
      <c r="A7" s="3" t="s">
        <v>37</v>
      </c>
      <c r="B7" s="2" t="e">
        <f>#REF!</f>
        <v>#REF!</v>
      </c>
    </row>
    <row r="8" spans="1:20" x14ac:dyDescent="0.75">
      <c r="A8" s="3" t="s">
        <v>38</v>
      </c>
      <c r="B8" s="2">
        <v>2</v>
      </c>
    </row>
    <row r="9" spans="1:20" x14ac:dyDescent="0.75">
      <c r="A9" s="3" t="s">
        <v>39</v>
      </c>
      <c r="B9" s="14">
        <f>1</f>
        <v>1</v>
      </c>
    </row>
    <row r="10" spans="1:20" x14ac:dyDescent="0.75">
      <c r="A10" s="3" t="s">
        <v>40</v>
      </c>
      <c r="B10" s="2">
        <v>41</v>
      </c>
    </row>
    <row r="12" spans="1:20" x14ac:dyDescent="0.75">
      <c r="A12" s="3" t="s">
        <v>41</v>
      </c>
      <c r="B12" s="2" t="s">
        <v>168</v>
      </c>
      <c r="C12" s="2" t="s">
        <v>42</v>
      </c>
      <c r="D12" s="2" t="s">
        <v>43</v>
      </c>
      <c r="E12" s="2" t="b">
        <v>1</v>
      </c>
      <c r="F12" s="2">
        <v>0</v>
      </c>
      <c r="G12" s="2">
        <v>4</v>
      </c>
      <c r="H12" s="2">
        <v>0</v>
      </c>
    </row>
    <row r="13" spans="1:20" x14ac:dyDescent="0.75">
      <c r="A13" s="3" t="s">
        <v>44</v>
      </c>
      <c r="B13" s="2" t="e">
        <f>#REF!</f>
        <v>#REF!</v>
      </c>
    </row>
    <row r="14" spans="1:20" x14ac:dyDescent="0.75">
      <c r="A14" s="3" t="s">
        <v>45</v>
      </c>
    </row>
    <row r="15" spans="1:20" x14ac:dyDescent="0.75">
      <c r="A15" s="3" t="s">
        <v>46</v>
      </c>
      <c r="B15" s="2" t="s">
        <v>169</v>
      </c>
      <c r="C15" s="2" t="s">
        <v>47</v>
      </c>
      <c r="D15" s="2" t="s">
        <v>48</v>
      </c>
      <c r="E15" s="2" t="b">
        <v>1</v>
      </c>
      <c r="F15" s="2">
        <v>0</v>
      </c>
      <c r="G15" s="2">
        <v>4</v>
      </c>
      <c r="H15" s="2">
        <v>0</v>
      </c>
    </row>
    <row r="16" spans="1:20" x14ac:dyDescent="0.75">
      <c r="A16" s="3" t="s">
        <v>49</v>
      </c>
      <c r="B16" s="2" t="e">
        <f>#REF!</f>
        <v>#REF!</v>
      </c>
    </row>
    <row r="17" spans="1:8" x14ac:dyDescent="0.75">
      <c r="A17" s="3" t="s">
        <v>50</v>
      </c>
    </row>
    <row r="18" spans="1:8" x14ac:dyDescent="0.75">
      <c r="A18" s="3" t="s">
        <v>51</v>
      </c>
      <c r="B18" s="2" t="s">
        <v>170</v>
      </c>
      <c r="C18" s="2" t="s">
        <v>52</v>
      </c>
      <c r="D18" s="2" t="s">
        <v>53</v>
      </c>
      <c r="E18" s="2" t="b">
        <v>1</v>
      </c>
      <c r="F18" s="2">
        <v>0</v>
      </c>
      <c r="G18" s="2">
        <v>4</v>
      </c>
      <c r="H18" s="2">
        <v>0</v>
      </c>
    </row>
    <row r="19" spans="1:8" x14ac:dyDescent="0.75">
      <c r="A19" s="3" t="s">
        <v>54</v>
      </c>
      <c r="B19" s="2" t="e">
        <f>#REF!</f>
        <v>#REF!</v>
      </c>
    </row>
    <row r="20" spans="1:8" x14ac:dyDescent="0.75">
      <c r="A20" s="3" t="s">
        <v>55</v>
      </c>
    </row>
    <row r="21" spans="1:8" x14ac:dyDescent="0.75">
      <c r="A21" s="3" t="s">
        <v>56</v>
      </c>
      <c r="B21" s="2" t="s">
        <v>171</v>
      </c>
      <c r="C21" s="2" t="s">
        <v>57</v>
      </c>
      <c r="D21" s="2" t="s">
        <v>58</v>
      </c>
      <c r="E21" s="2" t="b">
        <v>1</v>
      </c>
      <c r="F21" s="2">
        <v>0</v>
      </c>
      <c r="G21" s="2">
        <v>4</v>
      </c>
      <c r="H21" s="2">
        <v>0</v>
      </c>
    </row>
    <row r="22" spans="1:8" x14ac:dyDescent="0.75">
      <c r="A22" s="3" t="s">
        <v>59</v>
      </c>
      <c r="B22" s="2" t="e">
        <f>#REF!</f>
        <v>#REF!</v>
      </c>
    </row>
    <row r="23" spans="1:8" x14ac:dyDescent="0.75">
      <c r="A23" s="3" t="s">
        <v>60</v>
      </c>
    </row>
    <row r="24" spans="1:8" x14ac:dyDescent="0.75">
      <c r="A24" s="3" t="s">
        <v>61</v>
      </c>
      <c r="B24" s="2" t="s">
        <v>172</v>
      </c>
      <c r="C24" s="2" t="s">
        <v>62</v>
      </c>
      <c r="D24" s="2" t="s">
        <v>73</v>
      </c>
      <c r="E24" s="2" t="b">
        <v>1</v>
      </c>
      <c r="F24" s="2">
        <v>0</v>
      </c>
      <c r="G24" s="2">
        <v>4</v>
      </c>
      <c r="H24" s="2">
        <v>0</v>
      </c>
    </row>
    <row r="25" spans="1:8" x14ac:dyDescent="0.75">
      <c r="A25" s="3" t="s">
        <v>64</v>
      </c>
      <c r="B25" s="2" t="e">
        <f>#REF!</f>
        <v>#REF!</v>
      </c>
    </row>
    <row r="26" spans="1:8" x14ac:dyDescent="0.75">
      <c r="A26" s="3" t="s">
        <v>65</v>
      </c>
    </row>
    <row r="27" spans="1:8" x14ac:dyDescent="0.75">
      <c r="A27" s="3" t="s">
        <v>66</v>
      </c>
      <c r="B27" s="2" t="s">
        <v>173</v>
      </c>
      <c r="C27" s="2" t="s">
        <v>67</v>
      </c>
      <c r="D27" s="2" t="s">
        <v>78</v>
      </c>
      <c r="E27" s="2" t="b">
        <v>1</v>
      </c>
      <c r="F27" s="2">
        <v>0</v>
      </c>
      <c r="G27" s="2">
        <v>4</v>
      </c>
      <c r="H27" s="2">
        <v>0</v>
      </c>
    </row>
    <row r="28" spans="1:8" x14ac:dyDescent="0.75">
      <c r="A28" s="3" t="s">
        <v>69</v>
      </c>
      <c r="B28" s="2" t="e">
        <f>#REF!</f>
        <v>#REF!</v>
      </c>
    </row>
    <row r="29" spans="1:8" x14ac:dyDescent="0.75">
      <c r="A29" s="3" t="s">
        <v>70</v>
      </c>
    </row>
    <row r="30" spans="1:8" x14ac:dyDescent="0.75">
      <c r="A30" s="3" t="s">
        <v>71</v>
      </c>
      <c r="B30" s="2" t="s">
        <v>174</v>
      </c>
      <c r="C30" s="2" t="s">
        <v>72</v>
      </c>
      <c r="D30" s="2" t="s">
        <v>83</v>
      </c>
      <c r="E30" s="2" t="b">
        <v>1</v>
      </c>
      <c r="F30" s="2">
        <v>0</v>
      </c>
      <c r="G30" s="2">
        <v>4</v>
      </c>
      <c r="H30" s="2">
        <v>0</v>
      </c>
    </row>
    <row r="31" spans="1:8" x14ac:dyDescent="0.75">
      <c r="A31" s="3" t="s">
        <v>74</v>
      </c>
      <c r="B31" s="2" t="e">
        <f>#REF!</f>
        <v>#REF!</v>
      </c>
    </row>
    <row r="32" spans="1:8" x14ac:dyDescent="0.75">
      <c r="A32" s="3" t="s">
        <v>75</v>
      </c>
    </row>
    <row r="33" spans="1:8" x14ac:dyDescent="0.75">
      <c r="A33" s="3" t="s">
        <v>76</v>
      </c>
      <c r="B33" s="2" t="s">
        <v>175</v>
      </c>
      <c r="C33" s="2" t="s">
        <v>77</v>
      </c>
      <c r="D33" s="2" t="s">
        <v>88</v>
      </c>
      <c r="E33" s="2" t="b">
        <v>1</v>
      </c>
      <c r="F33" s="2">
        <v>0</v>
      </c>
      <c r="G33" s="2">
        <v>4</v>
      </c>
      <c r="H33" s="2">
        <v>0</v>
      </c>
    </row>
    <row r="34" spans="1:8" x14ac:dyDescent="0.75">
      <c r="A34" s="3" t="s">
        <v>79</v>
      </c>
      <c r="B34" s="2" t="e">
        <f>#REF!</f>
        <v>#REF!</v>
      </c>
    </row>
    <row r="35" spans="1:8" x14ac:dyDescent="0.75">
      <c r="A35" s="3" t="s">
        <v>80</v>
      </c>
    </row>
    <row r="36" spans="1:8" x14ac:dyDescent="0.75">
      <c r="A36" s="3" t="s">
        <v>81</v>
      </c>
      <c r="B36" s="2" t="s">
        <v>176</v>
      </c>
      <c r="C36" s="2" t="s">
        <v>82</v>
      </c>
      <c r="D36" s="2" t="s">
        <v>93</v>
      </c>
      <c r="E36" s="2" t="b">
        <v>1</v>
      </c>
      <c r="F36" s="2">
        <v>0</v>
      </c>
      <c r="G36" s="2">
        <v>4</v>
      </c>
      <c r="H36" s="2">
        <v>0</v>
      </c>
    </row>
    <row r="37" spans="1:8" x14ac:dyDescent="0.75">
      <c r="A37" s="3" t="s">
        <v>84</v>
      </c>
      <c r="B37" s="2" t="e">
        <f>#REF!</f>
        <v>#REF!</v>
      </c>
    </row>
    <row r="38" spans="1:8" x14ac:dyDescent="0.75">
      <c r="A38" s="3" t="s">
        <v>85</v>
      </c>
    </row>
    <row r="39" spans="1:8" x14ac:dyDescent="0.75">
      <c r="A39" s="3" t="s">
        <v>86</v>
      </c>
      <c r="B39" s="2" t="s">
        <v>177</v>
      </c>
      <c r="C39" s="2" t="s">
        <v>87</v>
      </c>
      <c r="D39" s="2" t="s">
        <v>98</v>
      </c>
      <c r="E39" s="2" t="b">
        <v>1</v>
      </c>
      <c r="F39" s="2">
        <v>0</v>
      </c>
      <c r="G39" s="2">
        <v>4</v>
      </c>
      <c r="H39" s="2">
        <v>0</v>
      </c>
    </row>
    <row r="40" spans="1:8" x14ac:dyDescent="0.75">
      <c r="A40" s="3" t="s">
        <v>89</v>
      </c>
      <c r="B40" s="2" t="e">
        <f>#REF!</f>
        <v>#REF!</v>
      </c>
    </row>
    <row r="41" spans="1:8" x14ac:dyDescent="0.75">
      <c r="A41" s="3" t="s">
        <v>90</v>
      </c>
    </row>
    <row r="42" spans="1:8" x14ac:dyDescent="0.75">
      <c r="A42" s="3" t="s">
        <v>91</v>
      </c>
      <c r="B42" s="2" t="s">
        <v>178</v>
      </c>
      <c r="C42" s="2" t="s">
        <v>92</v>
      </c>
      <c r="D42" s="2" t="s">
        <v>103</v>
      </c>
      <c r="E42" s="2" t="b">
        <v>1</v>
      </c>
      <c r="F42" s="2">
        <v>0</v>
      </c>
      <c r="G42" s="2">
        <v>4</v>
      </c>
      <c r="H42" s="2">
        <v>0</v>
      </c>
    </row>
    <row r="43" spans="1:8" x14ac:dyDescent="0.75">
      <c r="A43" s="3" t="s">
        <v>94</v>
      </c>
      <c r="B43" s="2" t="e">
        <f>#REF!</f>
        <v>#REF!</v>
      </c>
    </row>
    <row r="44" spans="1:8" x14ac:dyDescent="0.75">
      <c r="A44" s="3" t="s">
        <v>95</v>
      </c>
    </row>
    <row r="45" spans="1:8" x14ac:dyDescent="0.75">
      <c r="A45" s="3" t="s">
        <v>96</v>
      </c>
      <c r="B45" s="2" t="s">
        <v>179</v>
      </c>
      <c r="C45" s="2" t="s">
        <v>97</v>
      </c>
      <c r="D45" s="2" t="s">
        <v>63</v>
      </c>
      <c r="E45" s="2" t="b">
        <v>1</v>
      </c>
      <c r="F45" s="2">
        <v>0</v>
      </c>
      <c r="G45" s="2">
        <v>4</v>
      </c>
      <c r="H45" s="2">
        <v>1</v>
      </c>
    </row>
    <row r="46" spans="1:8" x14ac:dyDescent="0.75">
      <c r="A46" s="3" t="s">
        <v>99</v>
      </c>
      <c r="B46" s="2" t="e">
        <f>#REF!</f>
        <v>#REF!</v>
      </c>
    </row>
    <row r="47" spans="1:8" x14ac:dyDescent="0.75">
      <c r="A47" s="3" t="s">
        <v>100</v>
      </c>
    </row>
    <row r="48" spans="1:8" x14ac:dyDescent="0.75">
      <c r="A48" s="3" t="s">
        <v>101</v>
      </c>
      <c r="B48" s="2" t="s">
        <v>180</v>
      </c>
      <c r="C48" s="2" t="s">
        <v>102</v>
      </c>
      <c r="D48" s="2" t="s">
        <v>68</v>
      </c>
      <c r="E48" s="2" t="b">
        <v>1</v>
      </c>
      <c r="F48" s="2">
        <v>0</v>
      </c>
      <c r="G48" s="2">
        <v>4</v>
      </c>
      <c r="H48" s="2">
        <v>1</v>
      </c>
    </row>
    <row r="49" spans="1:8" x14ac:dyDescent="0.75">
      <c r="A49" s="3" t="s">
        <v>104</v>
      </c>
      <c r="B49" s="2" t="e">
        <f>#REF!</f>
        <v>#REF!</v>
      </c>
    </row>
    <row r="50" spans="1:8" x14ac:dyDescent="0.75">
      <c r="A50" s="3" t="s">
        <v>105</v>
      </c>
    </row>
    <row r="51" spans="1:8" x14ac:dyDescent="0.75">
      <c r="A51" s="3" t="s">
        <v>112</v>
      </c>
      <c r="B51" s="2" t="s">
        <v>181</v>
      </c>
      <c r="C51" s="2" t="s">
        <v>113</v>
      </c>
      <c r="D51" s="2" t="s">
        <v>114</v>
      </c>
      <c r="E51" s="2" t="b">
        <v>1</v>
      </c>
      <c r="F51" s="2">
        <v>0</v>
      </c>
      <c r="G51" s="2">
        <v>4</v>
      </c>
      <c r="H51" s="2">
        <v>0</v>
      </c>
    </row>
    <row r="52" spans="1:8" x14ac:dyDescent="0.75">
      <c r="A52" s="3" t="s">
        <v>115</v>
      </c>
      <c r="B52" s="2" t="e">
        <f>#REF!</f>
        <v>#REF!</v>
      </c>
    </row>
    <row r="53" spans="1:8" x14ac:dyDescent="0.75">
      <c r="A53" s="3" t="s">
        <v>116</v>
      </c>
    </row>
    <row r="54" spans="1:8" x14ac:dyDescent="0.75">
      <c r="A54" s="3" t="s">
        <v>117</v>
      </c>
      <c r="B54" s="2" t="s">
        <v>182</v>
      </c>
      <c r="C54" s="2" t="s">
        <v>118</v>
      </c>
      <c r="D54" s="2" t="s">
        <v>119</v>
      </c>
      <c r="E54" s="2" t="b">
        <v>1</v>
      </c>
      <c r="F54" s="2">
        <v>0</v>
      </c>
      <c r="G54" s="2">
        <v>4</v>
      </c>
      <c r="H54" s="2">
        <v>0</v>
      </c>
    </row>
    <row r="55" spans="1:8" x14ac:dyDescent="0.75">
      <c r="A55" s="3" t="s">
        <v>120</v>
      </c>
      <c r="B55" s="2" t="e">
        <f>#REF!</f>
        <v>#REF!</v>
      </c>
    </row>
    <row r="56" spans="1:8" x14ac:dyDescent="0.75">
      <c r="A56" s="3" t="s">
        <v>121</v>
      </c>
    </row>
    <row r="57" spans="1:8" x14ac:dyDescent="0.75">
      <c r="A57" s="3" t="s">
        <v>122</v>
      </c>
      <c r="B57" s="2" t="s">
        <v>183</v>
      </c>
      <c r="C57" s="2" t="s">
        <v>123</v>
      </c>
      <c r="D57" s="2" t="s">
        <v>124</v>
      </c>
      <c r="E57" s="2" t="b">
        <v>1</v>
      </c>
      <c r="F57" s="2">
        <v>0</v>
      </c>
      <c r="G57" s="2">
        <v>4</v>
      </c>
      <c r="H57" s="2">
        <v>0</v>
      </c>
    </row>
    <row r="58" spans="1:8" x14ac:dyDescent="0.75">
      <c r="A58" s="3" t="s">
        <v>125</v>
      </c>
      <c r="B58" s="2" t="e">
        <f>#REF!</f>
        <v>#REF!</v>
      </c>
    </row>
    <row r="59" spans="1:8" x14ac:dyDescent="0.75">
      <c r="A59" s="3" t="s">
        <v>126</v>
      </c>
    </row>
    <row r="60" spans="1:8" x14ac:dyDescent="0.75">
      <c r="A60" s="3" t="s">
        <v>127</v>
      </c>
      <c r="B60" s="2" t="s">
        <v>184</v>
      </c>
      <c r="C60" s="2" t="s">
        <v>128</v>
      </c>
      <c r="D60" s="2" t="s">
        <v>129</v>
      </c>
      <c r="E60" s="2" t="b">
        <v>1</v>
      </c>
      <c r="F60" s="2">
        <v>0</v>
      </c>
      <c r="G60" s="2">
        <v>4</v>
      </c>
      <c r="H60" s="2">
        <v>0</v>
      </c>
    </row>
    <row r="61" spans="1:8" x14ac:dyDescent="0.75">
      <c r="A61" s="3" t="s">
        <v>130</v>
      </c>
      <c r="B61" s="2" t="e">
        <f>#REF!</f>
        <v>#REF!</v>
      </c>
    </row>
    <row r="62" spans="1:8" x14ac:dyDescent="0.75">
      <c r="A62" s="3" t="s">
        <v>131</v>
      </c>
    </row>
    <row r="63" spans="1:8" x14ac:dyDescent="0.75">
      <c r="A63" s="3" t="s">
        <v>132</v>
      </c>
      <c r="B63" s="2" t="s">
        <v>185</v>
      </c>
      <c r="C63" s="2" t="s">
        <v>133</v>
      </c>
      <c r="D63" s="2" t="s">
        <v>134</v>
      </c>
      <c r="E63" s="2" t="b">
        <v>1</v>
      </c>
      <c r="F63" s="2">
        <v>0</v>
      </c>
      <c r="G63" s="2">
        <v>4</v>
      </c>
      <c r="H63" s="2">
        <v>0</v>
      </c>
    </row>
    <row r="64" spans="1:8" x14ac:dyDescent="0.75">
      <c r="A64" s="3" t="s">
        <v>135</v>
      </c>
      <c r="B64" s="2" t="e">
        <f>#REF!</f>
        <v>#REF!</v>
      </c>
    </row>
    <row r="65" spans="1:8" x14ac:dyDescent="0.75">
      <c r="A65" s="3" t="s">
        <v>136</v>
      </c>
    </row>
    <row r="66" spans="1:8" x14ac:dyDescent="0.75">
      <c r="A66" s="3" t="s">
        <v>137</v>
      </c>
      <c r="B66" s="2" t="s">
        <v>186</v>
      </c>
      <c r="C66" s="2" t="s">
        <v>138</v>
      </c>
      <c r="D66" s="2" t="s">
        <v>139</v>
      </c>
      <c r="E66" s="2" t="b">
        <v>1</v>
      </c>
      <c r="F66" s="2">
        <v>0</v>
      </c>
      <c r="G66" s="2">
        <v>4</v>
      </c>
      <c r="H66" s="2">
        <v>0</v>
      </c>
    </row>
    <row r="67" spans="1:8" x14ac:dyDescent="0.75">
      <c r="A67" s="3" t="s">
        <v>140</v>
      </c>
      <c r="B67" s="2" t="e">
        <f>#REF!</f>
        <v>#REF!</v>
      </c>
    </row>
    <row r="68" spans="1:8" x14ac:dyDescent="0.75">
      <c r="A68" s="3" t="s">
        <v>141</v>
      </c>
    </row>
    <row r="69" spans="1:8" x14ac:dyDescent="0.75">
      <c r="A69" s="3" t="s">
        <v>187</v>
      </c>
      <c r="B69" s="2" t="s">
        <v>188</v>
      </c>
      <c r="C69" s="2" t="s">
        <v>189</v>
      </c>
      <c r="D69" s="2" t="s">
        <v>190</v>
      </c>
      <c r="E69" s="2" t="b">
        <v>1</v>
      </c>
      <c r="F69" s="2">
        <v>0</v>
      </c>
      <c r="G69" s="2">
        <v>4</v>
      </c>
      <c r="H69" s="2">
        <v>0</v>
      </c>
    </row>
    <row r="70" spans="1:8" x14ac:dyDescent="0.75">
      <c r="A70" s="3" t="s">
        <v>191</v>
      </c>
      <c r="B70" s="2" t="e">
        <f>#REF!</f>
        <v>#REF!</v>
      </c>
    </row>
    <row r="71" spans="1:8" x14ac:dyDescent="0.75">
      <c r="A71" s="3" t="s">
        <v>192</v>
      </c>
    </row>
    <row r="72" spans="1:8" x14ac:dyDescent="0.75">
      <c r="A72" s="3" t="s">
        <v>193</v>
      </c>
      <c r="B72" s="2" t="s">
        <v>194</v>
      </c>
      <c r="C72" s="2" t="s">
        <v>195</v>
      </c>
      <c r="D72" s="2" t="s">
        <v>196</v>
      </c>
      <c r="E72" s="2" t="b">
        <v>1</v>
      </c>
      <c r="F72" s="2">
        <v>0</v>
      </c>
      <c r="G72" s="2">
        <v>4</v>
      </c>
      <c r="H72" s="2">
        <v>1</v>
      </c>
    </row>
    <row r="73" spans="1:8" x14ac:dyDescent="0.75">
      <c r="A73" s="3" t="s">
        <v>197</v>
      </c>
      <c r="B73" s="26" t="e">
        <f>#REF!</f>
        <v>#REF!</v>
      </c>
    </row>
    <row r="74" spans="1:8" x14ac:dyDescent="0.75">
      <c r="A74" s="3" t="s">
        <v>198</v>
      </c>
    </row>
    <row r="75" spans="1:8" x14ac:dyDescent="0.75">
      <c r="A75" s="3" t="s">
        <v>199</v>
      </c>
      <c r="B75" s="2" t="s">
        <v>200</v>
      </c>
      <c r="C75" s="2" t="s">
        <v>201</v>
      </c>
      <c r="D75" s="2" t="s">
        <v>202</v>
      </c>
      <c r="E75" s="2" t="b">
        <v>1</v>
      </c>
      <c r="F75" s="2">
        <v>0</v>
      </c>
      <c r="G75" s="2">
        <v>4</v>
      </c>
      <c r="H75" s="2">
        <v>1</v>
      </c>
    </row>
    <row r="76" spans="1:8" x14ac:dyDescent="0.75">
      <c r="A76" s="3" t="s">
        <v>203</v>
      </c>
      <c r="B76" s="26" t="e">
        <f>#REF!</f>
        <v>#REF!</v>
      </c>
    </row>
    <row r="77" spans="1:8" x14ac:dyDescent="0.75">
      <c r="A77" s="3" t="s">
        <v>204</v>
      </c>
    </row>
    <row r="78" spans="1:8" x14ac:dyDescent="0.75">
      <c r="A78" s="3" t="s">
        <v>205</v>
      </c>
      <c r="B78" s="2" t="s">
        <v>206</v>
      </c>
      <c r="C78" s="2" t="s">
        <v>207</v>
      </c>
      <c r="D78" s="2" t="s">
        <v>208</v>
      </c>
      <c r="E78" s="2" t="b">
        <v>1</v>
      </c>
      <c r="F78" s="2">
        <v>0</v>
      </c>
      <c r="G78" s="2">
        <v>4</v>
      </c>
      <c r="H78" s="2">
        <v>1</v>
      </c>
    </row>
    <row r="79" spans="1:8" x14ac:dyDescent="0.75">
      <c r="A79" s="3" t="s">
        <v>209</v>
      </c>
      <c r="B79" s="26" t="e">
        <f>#REF!</f>
        <v>#REF!</v>
      </c>
    </row>
    <row r="80" spans="1:8" x14ac:dyDescent="0.75">
      <c r="A80" s="3" t="s">
        <v>210</v>
      </c>
    </row>
    <row r="81" spans="1:8" x14ac:dyDescent="0.75">
      <c r="A81" s="3" t="s">
        <v>211</v>
      </c>
      <c r="B81" s="2" t="s">
        <v>212</v>
      </c>
      <c r="C81" s="2" t="s">
        <v>213</v>
      </c>
      <c r="D81" s="2" t="s">
        <v>214</v>
      </c>
      <c r="E81" s="2" t="b">
        <v>1</v>
      </c>
      <c r="F81" s="2">
        <v>0</v>
      </c>
      <c r="G81" s="2">
        <v>4</v>
      </c>
      <c r="H81" s="2">
        <v>1</v>
      </c>
    </row>
    <row r="82" spans="1:8" x14ac:dyDescent="0.75">
      <c r="A82" s="3" t="s">
        <v>215</v>
      </c>
      <c r="B82" s="26" t="e">
        <f>#REF!</f>
        <v>#REF!</v>
      </c>
    </row>
    <row r="83" spans="1:8" x14ac:dyDescent="0.75">
      <c r="A83" s="3" t="s">
        <v>216</v>
      </c>
    </row>
    <row r="84" spans="1:8" x14ac:dyDescent="0.75">
      <c r="A84" s="3" t="s">
        <v>217</v>
      </c>
      <c r="B84" s="2" t="s">
        <v>218</v>
      </c>
      <c r="C84" s="2" t="s">
        <v>219</v>
      </c>
      <c r="D84" s="2" t="s">
        <v>220</v>
      </c>
      <c r="E84" s="2" t="b">
        <v>1</v>
      </c>
      <c r="F84" s="2">
        <v>0</v>
      </c>
      <c r="G84" s="2">
        <v>4</v>
      </c>
      <c r="H84" s="2">
        <v>1</v>
      </c>
    </row>
    <row r="85" spans="1:8" x14ac:dyDescent="0.75">
      <c r="A85" s="3" t="s">
        <v>221</v>
      </c>
      <c r="B85" s="26" t="e">
        <f>#REF!</f>
        <v>#REF!</v>
      </c>
    </row>
    <row r="86" spans="1:8" x14ac:dyDescent="0.75">
      <c r="A86" s="3" t="s">
        <v>222</v>
      </c>
    </row>
    <row r="87" spans="1:8" x14ac:dyDescent="0.75">
      <c r="A87" s="3" t="s">
        <v>223</v>
      </c>
      <c r="B87" s="2" t="s">
        <v>224</v>
      </c>
      <c r="C87" s="2" t="s">
        <v>225</v>
      </c>
      <c r="D87" s="2" t="s">
        <v>226</v>
      </c>
      <c r="E87" s="2" t="b">
        <v>1</v>
      </c>
      <c r="F87" s="2">
        <v>0</v>
      </c>
      <c r="G87" s="2">
        <v>4</v>
      </c>
      <c r="H87" s="2">
        <v>1</v>
      </c>
    </row>
    <row r="88" spans="1:8" x14ac:dyDescent="0.75">
      <c r="A88" s="3" t="s">
        <v>227</v>
      </c>
      <c r="B88" s="26" t="e">
        <f>#REF!</f>
        <v>#REF!</v>
      </c>
    </row>
    <row r="89" spans="1:8" x14ac:dyDescent="0.75">
      <c r="A89" s="3" t="s">
        <v>228</v>
      </c>
    </row>
    <row r="90" spans="1:8" x14ac:dyDescent="0.75">
      <c r="A90" s="3" t="s">
        <v>229</v>
      </c>
      <c r="B90" s="2" t="s">
        <v>230</v>
      </c>
      <c r="C90" s="2" t="s">
        <v>231</v>
      </c>
      <c r="D90" s="2" t="s">
        <v>232</v>
      </c>
      <c r="E90" s="2" t="b">
        <v>1</v>
      </c>
      <c r="F90" s="2">
        <v>0</v>
      </c>
      <c r="G90" s="2">
        <v>4</v>
      </c>
      <c r="H90" s="2">
        <v>1</v>
      </c>
    </row>
    <row r="91" spans="1:8" x14ac:dyDescent="0.75">
      <c r="A91" s="3" t="s">
        <v>233</v>
      </c>
      <c r="B91" s="26" t="e">
        <f>#REF!</f>
        <v>#REF!</v>
      </c>
    </row>
    <row r="92" spans="1:8" x14ac:dyDescent="0.75">
      <c r="A92" s="3" t="s">
        <v>234</v>
      </c>
    </row>
    <row r="93" spans="1:8" x14ac:dyDescent="0.75">
      <c r="A93" s="3" t="s">
        <v>235</v>
      </c>
      <c r="B93" s="2" t="s">
        <v>236</v>
      </c>
      <c r="C93" s="2" t="s">
        <v>237</v>
      </c>
      <c r="D93" s="2" t="s">
        <v>238</v>
      </c>
      <c r="E93" s="2" t="b">
        <v>1</v>
      </c>
      <c r="F93" s="2">
        <v>0</v>
      </c>
      <c r="G93" s="2">
        <v>4</v>
      </c>
      <c r="H93" s="2">
        <v>1</v>
      </c>
    </row>
    <row r="94" spans="1:8" x14ac:dyDescent="0.75">
      <c r="A94" s="3" t="s">
        <v>239</v>
      </c>
      <c r="B94" s="26" t="e">
        <f>#REF!</f>
        <v>#REF!</v>
      </c>
    </row>
    <row r="95" spans="1:8" x14ac:dyDescent="0.75">
      <c r="A95" s="3" t="s">
        <v>240</v>
      </c>
    </row>
    <row r="96" spans="1:8" x14ac:dyDescent="0.75">
      <c r="A96" s="3" t="s">
        <v>241</v>
      </c>
      <c r="B96" s="2" t="s">
        <v>242</v>
      </c>
      <c r="C96" s="2" t="s">
        <v>243</v>
      </c>
      <c r="D96" s="2" t="s">
        <v>244</v>
      </c>
      <c r="E96" s="2" t="b">
        <v>1</v>
      </c>
      <c r="F96" s="2">
        <v>0</v>
      </c>
      <c r="G96" s="2">
        <v>4</v>
      </c>
      <c r="H96" s="2">
        <v>1</v>
      </c>
    </row>
    <row r="97" spans="1:8" x14ac:dyDescent="0.75">
      <c r="A97" s="3" t="s">
        <v>245</v>
      </c>
      <c r="B97" s="26" t="e">
        <f>#REF!</f>
        <v>#REF!</v>
      </c>
    </row>
    <row r="98" spans="1:8" x14ac:dyDescent="0.75">
      <c r="A98" s="3" t="s">
        <v>246</v>
      </c>
    </row>
    <row r="99" spans="1:8" x14ac:dyDescent="0.75">
      <c r="A99" s="3" t="s">
        <v>247</v>
      </c>
      <c r="B99" s="2" t="s">
        <v>248</v>
      </c>
      <c r="C99" s="2" t="s">
        <v>249</v>
      </c>
      <c r="D99" s="2" t="s">
        <v>250</v>
      </c>
      <c r="E99" s="2" t="b">
        <v>1</v>
      </c>
      <c r="F99" s="2">
        <v>0</v>
      </c>
      <c r="G99" s="2">
        <v>4</v>
      </c>
      <c r="H99" s="2">
        <v>1</v>
      </c>
    </row>
    <row r="100" spans="1:8" x14ac:dyDescent="0.75">
      <c r="A100" s="3" t="s">
        <v>251</v>
      </c>
      <c r="B100" s="26" t="e">
        <f>#REF!</f>
        <v>#REF!</v>
      </c>
    </row>
    <row r="101" spans="1:8" x14ac:dyDescent="0.75">
      <c r="A101" s="3" t="s">
        <v>252</v>
      </c>
    </row>
    <row r="102" spans="1:8" x14ac:dyDescent="0.75">
      <c r="A102" s="3" t="s">
        <v>253</v>
      </c>
      <c r="B102" s="2" t="s">
        <v>254</v>
      </c>
      <c r="C102" s="2" t="s">
        <v>255</v>
      </c>
      <c r="D102" s="2" t="s">
        <v>256</v>
      </c>
      <c r="E102" s="2" t="b">
        <v>1</v>
      </c>
      <c r="F102" s="2">
        <v>0</v>
      </c>
      <c r="G102" s="2">
        <v>4</v>
      </c>
      <c r="H102" s="2">
        <v>1</v>
      </c>
    </row>
    <row r="103" spans="1:8" x14ac:dyDescent="0.75">
      <c r="A103" s="3" t="s">
        <v>257</v>
      </c>
      <c r="B103" s="26" t="e">
        <f>#REF!</f>
        <v>#REF!</v>
      </c>
    </row>
    <row r="104" spans="1:8" x14ac:dyDescent="0.75">
      <c r="A104" s="3" t="s">
        <v>258</v>
      </c>
    </row>
    <row r="105" spans="1:8" x14ac:dyDescent="0.75">
      <c r="A105" s="3" t="s">
        <v>259</v>
      </c>
      <c r="B105" s="2" t="s">
        <v>260</v>
      </c>
      <c r="C105" s="2" t="s">
        <v>261</v>
      </c>
      <c r="D105" s="2" t="s">
        <v>262</v>
      </c>
      <c r="E105" s="2" t="b">
        <v>1</v>
      </c>
      <c r="F105" s="2">
        <v>0</v>
      </c>
      <c r="G105" s="2">
        <v>4</v>
      </c>
      <c r="H105" s="2">
        <v>1</v>
      </c>
    </row>
    <row r="106" spans="1:8" x14ac:dyDescent="0.75">
      <c r="A106" s="3" t="s">
        <v>263</v>
      </c>
      <c r="B106" s="26" t="e">
        <f>#REF!</f>
        <v>#REF!</v>
      </c>
    </row>
    <row r="107" spans="1:8" x14ac:dyDescent="0.75">
      <c r="A107" s="3" t="s">
        <v>264</v>
      </c>
    </row>
    <row r="108" spans="1:8" x14ac:dyDescent="0.75">
      <c r="A108" s="3" t="s">
        <v>265</v>
      </c>
      <c r="B108" s="2" t="s">
        <v>266</v>
      </c>
      <c r="C108" s="2" t="s">
        <v>267</v>
      </c>
      <c r="D108" s="2" t="s">
        <v>268</v>
      </c>
      <c r="E108" s="2" t="b">
        <v>1</v>
      </c>
      <c r="F108" s="2">
        <v>0</v>
      </c>
      <c r="G108" s="2">
        <v>4</v>
      </c>
      <c r="H108" s="2">
        <v>1</v>
      </c>
    </row>
    <row r="109" spans="1:8" x14ac:dyDescent="0.75">
      <c r="A109" s="3" t="s">
        <v>269</v>
      </c>
      <c r="B109" s="26" t="e">
        <f>#REF!</f>
        <v>#REF!</v>
      </c>
    </row>
    <row r="110" spans="1:8" x14ac:dyDescent="0.75">
      <c r="A110" s="3" t="s">
        <v>270</v>
      </c>
    </row>
    <row r="111" spans="1:8" x14ac:dyDescent="0.75">
      <c r="A111" s="3" t="s">
        <v>271</v>
      </c>
      <c r="B111" s="2" t="s">
        <v>272</v>
      </c>
      <c r="C111" s="2" t="s">
        <v>273</v>
      </c>
      <c r="D111" s="2" t="s">
        <v>274</v>
      </c>
      <c r="E111" s="2" t="b">
        <v>1</v>
      </c>
      <c r="F111" s="2">
        <v>0</v>
      </c>
      <c r="G111" s="2">
        <v>4</v>
      </c>
      <c r="H111" s="2">
        <v>1</v>
      </c>
    </row>
    <row r="112" spans="1:8" x14ac:dyDescent="0.75">
      <c r="A112" s="3" t="s">
        <v>275</v>
      </c>
      <c r="B112" s="26" t="e">
        <f>#REF!</f>
        <v>#REF!</v>
      </c>
    </row>
    <row r="113" spans="1:8" x14ac:dyDescent="0.75">
      <c r="A113" s="3" t="s">
        <v>276</v>
      </c>
    </row>
    <row r="114" spans="1:8" x14ac:dyDescent="0.75">
      <c r="A114" s="3" t="s">
        <v>277</v>
      </c>
      <c r="B114" s="2" t="s">
        <v>278</v>
      </c>
      <c r="C114" s="2" t="s">
        <v>279</v>
      </c>
      <c r="D114" s="2" t="s">
        <v>280</v>
      </c>
      <c r="E114" s="2" t="b">
        <v>1</v>
      </c>
      <c r="F114" s="2">
        <v>0</v>
      </c>
      <c r="G114" s="2">
        <v>4</v>
      </c>
      <c r="H114" s="2">
        <v>1</v>
      </c>
    </row>
    <row r="115" spans="1:8" x14ac:dyDescent="0.75">
      <c r="A115" s="3" t="s">
        <v>281</v>
      </c>
      <c r="B115" s="26" t="e">
        <f>#REF!</f>
        <v>#REF!</v>
      </c>
    </row>
    <row r="116" spans="1:8" x14ac:dyDescent="0.75">
      <c r="A116" s="3" t="s">
        <v>282</v>
      </c>
    </row>
    <row r="117" spans="1:8" x14ac:dyDescent="0.75">
      <c r="A117" s="3" t="s">
        <v>283</v>
      </c>
      <c r="B117" s="2" t="s">
        <v>284</v>
      </c>
      <c r="C117" s="2" t="s">
        <v>285</v>
      </c>
      <c r="D117" s="2" t="s">
        <v>286</v>
      </c>
      <c r="E117" s="2" t="b">
        <v>1</v>
      </c>
      <c r="F117" s="2">
        <v>0</v>
      </c>
      <c r="G117" s="2">
        <v>4</v>
      </c>
      <c r="H117" s="2">
        <v>1</v>
      </c>
    </row>
    <row r="118" spans="1:8" x14ac:dyDescent="0.75">
      <c r="A118" s="3" t="s">
        <v>287</v>
      </c>
      <c r="B118" s="26" t="e">
        <f>#REF!</f>
        <v>#REF!</v>
      </c>
    </row>
    <row r="119" spans="1:8" x14ac:dyDescent="0.75">
      <c r="A119" s="3" t="s">
        <v>288</v>
      </c>
    </row>
    <row r="120" spans="1:8" x14ac:dyDescent="0.75">
      <c r="A120" s="3" t="s">
        <v>289</v>
      </c>
      <c r="B120" s="2" t="s">
        <v>290</v>
      </c>
      <c r="C120" s="2" t="s">
        <v>291</v>
      </c>
      <c r="D120" s="2" t="s">
        <v>292</v>
      </c>
      <c r="E120" s="2" t="b">
        <v>1</v>
      </c>
      <c r="F120" s="2">
        <v>0</v>
      </c>
      <c r="G120" s="2">
        <v>4</v>
      </c>
      <c r="H120" s="2">
        <v>1</v>
      </c>
    </row>
    <row r="121" spans="1:8" x14ac:dyDescent="0.75">
      <c r="A121" s="3" t="s">
        <v>293</v>
      </c>
      <c r="B121" s="26" t="e">
        <f>#REF!</f>
        <v>#REF!</v>
      </c>
    </row>
    <row r="122" spans="1:8" x14ac:dyDescent="0.75">
      <c r="A122" s="3" t="s">
        <v>294</v>
      </c>
    </row>
    <row r="123" spans="1:8" x14ac:dyDescent="0.75">
      <c r="A123" s="3" t="s">
        <v>295</v>
      </c>
      <c r="B123" s="2" t="s">
        <v>296</v>
      </c>
      <c r="C123" s="2" t="s">
        <v>297</v>
      </c>
      <c r="D123" s="2" t="s">
        <v>298</v>
      </c>
      <c r="E123" s="2" t="b">
        <v>1</v>
      </c>
      <c r="F123" s="2">
        <v>0</v>
      </c>
      <c r="G123" s="2">
        <v>4</v>
      </c>
      <c r="H123" s="2">
        <v>1</v>
      </c>
    </row>
    <row r="124" spans="1:8" x14ac:dyDescent="0.75">
      <c r="A124" s="3" t="s">
        <v>299</v>
      </c>
      <c r="B124" s="26" t="e">
        <f>#REF!</f>
        <v>#REF!</v>
      </c>
    </row>
    <row r="125" spans="1:8" x14ac:dyDescent="0.75">
      <c r="A125" s="3" t="s">
        <v>300</v>
      </c>
    </row>
    <row r="126" spans="1:8" x14ac:dyDescent="0.75">
      <c r="A126" s="3" t="s">
        <v>301</v>
      </c>
      <c r="B126" s="2" t="s">
        <v>302</v>
      </c>
      <c r="C126" s="2" t="s">
        <v>303</v>
      </c>
      <c r="D126" s="2" t="s">
        <v>304</v>
      </c>
      <c r="E126" s="2" t="b">
        <v>1</v>
      </c>
      <c r="F126" s="2">
        <v>0</v>
      </c>
      <c r="G126" s="2">
        <v>4</v>
      </c>
      <c r="H126" s="2">
        <v>1</v>
      </c>
    </row>
    <row r="127" spans="1:8" x14ac:dyDescent="0.75">
      <c r="A127" s="3" t="s">
        <v>305</v>
      </c>
      <c r="B127" s="26" t="e">
        <f>#REF!</f>
        <v>#REF!</v>
      </c>
    </row>
    <row r="128" spans="1:8" x14ac:dyDescent="0.75">
      <c r="A128" s="3" t="s">
        <v>306</v>
      </c>
    </row>
    <row r="129" spans="1:8" x14ac:dyDescent="0.75">
      <c r="A129" s="3" t="s">
        <v>307</v>
      </c>
      <c r="B129" s="2" t="s">
        <v>308</v>
      </c>
      <c r="C129" s="2" t="s">
        <v>309</v>
      </c>
      <c r="D129" s="2" t="s">
        <v>310</v>
      </c>
      <c r="E129" s="2" t="b">
        <v>1</v>
      </c>
      <c r="F129" s="2">
        <v>0</v>
      </c>
      <c r="G129" s="2">
        <v>4</v>
      </c>
      <c r="H129" s="2">
        <v>1</v>
      </c>
    </row>
    <row r="130" spans="1:8" x14ac:dyDescent="0.75">
      <c r="A130" s="3" t="s">
        <v>311</v>
      </c>
      <c r="B130" s="26" t="e">
        <f>#REF!</f>
        <v>#REF!</v>
      </c>
    </row>
    <row r="131" spans="1:8" x14ac:dyDescent="0.75">
      <c r="A131" s="3" t="s">
        <v>312</v>
      </c>
    </row>
    <row r="132" spans="1:8" x14ac:dyDescent="0.75">
      <c r="A132" s="3" t="s">
        <v>313</v>
      </c>
      <c r="B132" s="2" t="s">
        <v>314</v>
      </c>
      <c r="C132" s="2" t="s">
        <v>315</v>
      </c>
      <c r="D132" s="2" t="s">
        <v>316</v>
      </c>
      <c r="E132" s="2" t="b">
        <v>1</v>
      </c>
      <c r="F132" s="2">
        <v>0</v>
      </c>
      <c r="G132" s="2">
        <v>4</v>
      </c>
      <c r="H132" s="2">
        <v>1</v>
      </c>
    </row>
    <row r="133" spans="1:8" x14ac:dyDescent="0.75">
      <c r="A133" s="3" t="s">
        <v>317</v>
      </c>
      <c r="B133" s="2" t="e">
        <f>#REF!</f>
        <v>#REF!</v>
      </c>
    </row>
    <row r="134" spans="1:8" x14ac:dyDescent="0.75">
      <c r="A134" s="3" t="s">
        <v>318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T71"/>
  <sheetViews>
    <sheetView workbookViewId="0"/>
  </sheetViews>
  <sheetFormatPr defaultColWidth="30.7265625" defaultRowHeight="14.75" x14ac:dyDescent="0.75"/>
  <cols>
    <col min="1" max="1" width="30.7265625" style="3"/>
    <col min="2" max="16384" width="30.7265625" style="2"/>
  </cols>
  <sheetData>
    <row r="1" spans="1:20" x14ac:dyDescent="0.75">
      <c r="A1" s="3" t="s">
        <v>30</v>
      </c>
      <c r="B1" s="2" t="s">
        <v>348</v>
      </c>
      <c r="C1" s="2" t="s">
        <v>21</v>
      </c>
      <c r="D1" s="2">
        <v>7</v>
      </c>
      <c r="E1" s="2" t="s">
        <v>22</v>
      </c>
      <c r="F1" s="2">
        <v>5</v>
      </c>
      <c r="G1" s="2" t="s">
        <v>23</v>
      </c>
      <c r="H1" s="2">
        <v>0</v>
      </c>
      <c r="I1" s="2" t="s">
        <v>24</v>
      </c>
      <c r="J1" s="2">
        <v>1</v>
      </c>
      <c r="K1" s="2" t="s">
        <v>25</v>
      </c>
      <c r="L1" s="2">
        <v>0</v>
      </c>
      <c r="M1" s="2" t="s">
        <v>26</v>
      </c>
      <c r="N1" s="2">
        <v>0</v>
      </c>
      <c r="O1" s="2" t="s">
        <v>27</v>
      </c>
      <c r="P1" s="2">
        <v>1</v>
      </c>
      <c r="Q1" s="2" t="s">
        <v>28</v>
      </c>
      <c r="R1" s="2">
        <v>0</v>
      </c>
      <c r="S1" s="2" t="s">
        <v>29</v>
      </c>
      <c r="T1" s="2">
        <v>0</v>
      </c>
    </row>
    <row r="2" spans="1:20" x14ac:dyDescent="0.75">
      <c r="A2" s="3" t="s">
        <v>31</v>
      </c>
      <c r="B2" s="2" t="s">
        <v>349</v>
      </c>
    </row>
    <row r="3" spans="1:20" x14ac:dyDescent="0.75">
      <c r="A3" s="3" t="s">
        <v>32</v>
      </c>
      <c r="B3" s="2" t="b">
        <f>IF(B10&gt;256,"TripUpST110AndEarlier",TRUE)</f>
        <v>1</v>
      </c>
    </row>
    <row r="4" spans="1:20" x14ac:dyDescent="0.75">
      <c r="A4" s="3" t="s">
        <v>33</v>
      </c>
      <c r="B4" s="2" t="s">
        <v>34</v>
      </c>
    </row>
    <row r="5" spans="1:20" x14ac:dyDescent="0.75">
      <c r="A5" s="3" t="s">
        <v>35</v>
      </c>
      <c r="B5" s="2" t="b">
        <v>1</v>
      </c>
    </row>
    <row r="6" spans="1:20" x14ac:dyDescent="0.75">
      <c r="A6" s="3" t="s">
        <v>36</v>
      </c>
      <c r="B6" s="2" t="b">
        <v>0</v>
      </c>
    </row>
    <row r="7" spans="1:20" x14ac:dyDescent="0.75">
      <c r="A7" s="3" t="s">
        <v>37</v>
      </c>
      <c r="B7" s="2">
        <f>'Part B'!$A$1:$T$5961</f>
        <v>1700</v>
      </c>
    </row>
    <row r="8" spans="1:20" x14ac:dyDescent="0.75">
      <c r="A8" s="3" t="s">
        <v>38</v>
      </c>
      <c r="B8" s="2">
        <v>2</v>
      </c>
    </row>
    <row r="9" spans="1:20" x14ac:dyDescent="0.75">
      <c r="A9" s="3" t="s">
        <v>39</v>
      </c>
      <c r="B9" s="14">
        <f>1</f>
        <v>1</v>
      </c>
    </row>
    <row r="10" spans="1:20" x14ac:dyDescent="0.75">
      <c r="A10" s="3" t="s">
        <v>40</v>
      </c>
      <c r="B10" s="2">
        <v>20</v>
      </c>
    </row>
    <row r="12" spans="1:20" x14ac:dyDescent="0.75">
      <c r="A12" s="3" t="s">
        <v>41</v>
      </c>
      <c r="B12" s="2" t="s">
        <v>350</v>
      </c>
      <c r="C12" s="2" t="s">
        <v>42</v>
      </c>
      <c r="D12" s="2" t="s">
        <v>351</v>
      </c>
      <c r="E12" s="2" t="b">
        <v>1</v>
      </c>
      <c r="F12" s="2">
        <v>0</v>
      </c>
      <c r="G12" s="2">
        <v>4</v>
      </c>
      <c r="H12" s="2">
        <v>0</v>
      </c>
    </row>
    <row r="13" spans="1:20" x14ac:dyDescent="0.75">
      <c r="A13" s="3" t="s">
        <v>44</v>
      </c>
      <c r="B13" s="2">
        <f>'Part B'!$A$1:$A$5961</f>
        <v>1</v>
      </c>
    </row>
    <row r="14" spans="1:20" x14ac:dyDescent="0.75">
      <c r="A14" s="3" t="s">
        <v>45</v>
      </c>
    </row>
    <row r="15" spans="1:20" x14ac:dyDescent="0.75">
      <c r="A15" s="3" t="s">
        <v>46</v>
      </c>
      <c r="B15" s="2" t="s">
        <v>352</v>
      </c>
      <c r="C15" s="2" t="s">
        <v>47</v>
      </c>
      <c r="D15" s="2" t="s">
        <v>353</v>
      </c>
      <c r="E15" s="2" t="b">
        <v>1</v>
      </c>
      <c r="F15" s="2">
        <v>0</v>
      </c>
      <c r="G15" s="2">
        <v>4</v>
      </c>
      <c r="H15" s="2">
        <v>0</v>
      </c>
    </row>
    <row r="16" spans="1:20" x14ac:dyDescent="0.75">
      <c r="A16" s="3" t="s">
        <v>49</v>
      </c>
      <c r="B16" s="2">
        <f>'Part B'!$B$1:$B$5961</f>
        <v>2100</v>
      </c>
    </row>
    <row r="17" spans="1:8" x14ac:dyDescent="0.75">
      <c r="A17" s="3" t="s">
        <v>50</v>
      </c>
    </row>
    <row r="18" spans="1:8" x14ac:dyDescent="0.75">
      <c r="A18" s="3" t="s">
        <v>51</v>
      </c>
      <c r="B18" s="2" t="s">
        <v>354</v>
      </c>
      <c r="C18" s="2" t="s">
        <v>52</v>
      </c>
      <c r="D18" s="2" t="s">
        <v>355</v>
      </c>
      <c r="E18" s="2" t="b">
        <v>1</v>
      </c>
      <c r="F18" s="2">
        <v>0</v>
      </c>
      <c r="G18" s="2">
        <v>4</v>
      </c>
      <c r="H18" s="2">
        <v>0</v>
      </c>
    </row>
    <row r="19" spans="1:8" x14ac:dyDescent="0.75">
      <c r="A19" s="3" t="s">
        <v>54</v>
      </c>
      <c r="B19" s="2">
        <f>'Part B'!$C$1:$C$5961</f>
        <v>23030</v>
      </c>
    </row>
    <row r="20" spans="1:8" x14ac:dyDescent="0.75">
      <c r="A20" s="3" t="s">
        <v>55</v>
      </c>
    </row>
    <row r="21" spans="1:8" x14ac:dyDescent="0.75">
      <c r="A21" s="3" t="s">
        <v>56</v>
      </c>
      <c r="B21" s="2" t="s">
        <v>356</v>
      </c>
      <c r="C21" s="2" t="s">
        <v>57</v>
      </c>
      <c r="D21" s="2" t="s">
        <v>357</v>
      </c>
      <c r="E21" s="2" t="b">
        <v>1</v>
      </c>
      <c r="F21" s="2">
        <v>0</v>
      </c>
      <c r="G21" s="2">
        <v>4</v>
      </c>
      <c r="H21" s="2">
        <v>0</v>
      </c>
    </row>
    <row r="22" spans="1:8" x14ac:dyDescent="0.75">
      <c r="A22" s="3" t="s">
        <v>59</v>
      </c>
      <c r="B22" s="2">
        <f>'Part B'!$D$1:$D$5961</f>
        <v>46200</v>
      </c>
    </row>
    <row r="23" spans="1:8" x14ac:dyDescent="0.75">
      <c r="A23" s="3" t="s">
        <v>60</v>
      </c>
    </row>
    <row r="24" spans="1:8" x14ac:dyDescent="0.75">
      <c r="A24" s="3" t="s">
        <v>61</v>
      </c>
      <c r="B24" s="2" t="s">
        <v>358</v>
      </c>
      <c r="C24" s="2" t="s">
        <v>62</v>
      </c>
      <c r="D24" s="2" t="s">
        <v>359</v>
      </c>
      <c r="E24" s="2" t="b">
        <v>1</v>
      </c>
      <c r="F24" s="2">
        <v>0</v>
      </c>
      <c r="G24" s="2">
        <v>4</v>
      </c>
      <c r="H24" s="2">
        <v>0</v>
      </c>
    </row>
    <row r="25" spans="1:8" x14ac:dyDescent="0.75">
      <c r="A25" s="3" t="s">
        <v>64</v>
      </c>
      <c r="B25" s="2">
        <f>'Part B'!$E$1:$E$5961</f>
        <v>22</v>
      </c>
    </row>
    <row r="26" spans="1:8" x14ac:dyDescent="0.75">
      <c r="A26" s="3" t="s">
        <v>65</v>
      </c>
    </row>
    <row r="27" spans="1:8" x14ac:dyDescent="0.75">
      <c r="A27" s="3" t="s">
        <v>66</v>
      </c>
      <c r="B27" s="2" t="s">
        <v>360</v>
      </c>
      <c r="C27" s="2" t="s">
        <v>67</v>
      </c>
      <c r="D27" s="2" t="s">
        <v>361</v>
      </c>
      <c r="E27" s="2" t="b">
        <v>1</v>
      </c>
      <c r="F27" s="2">
        <v>0</v>
      </c>
      <c r="G27" s="2">
        <v>4</v>
      </c>
      <c r="H27" s="2">
        <v>0</v>
      </c>
    </row>
    <row r="28" spans="1:8" x14ac:dyDescent="0.75">
      <c r="A28" s="3" t="s">
        <v>69</v>
      </c>
      <c r="B28" s="2">
        <f>'Part B'!$F$1:$F$5961</f>
        <v>0</v>
      </c>
    </row>
    <row r="29" spans="1:8" x14ac:dyDescent="0.75">
      <c r="A29" s="3" t="s">
        <v>70</v>
      </c>
    </row>
    <row r="30" spans="1:8" x14ac:dyDescent="0.75">
      <c r="A30" s="3" t="s">
        <v>71</v>
      </c>
      <c r="B30" s="2" t="s">
        <v>362</v>
      </c>
      <c r="C30" s="2" t="s">
        <v>72</v>
      </c>
      <c r="D30" s="2" t="s">
        <v>363</v>
      </c>
      <c r="E30" s="2" t="b">
        <v>1</v>
      </c>
      <c r="F30" s="2">
        <v>0</v>
      </c>
      <c r="G30" s="2">
        <v>4</v>
      </c>
      <c r="H30" s="2">
        <v>0</v>
      </c>
    </row>
    <row r="31" spans="1:8" x14ac:dyDescent="0.75">
      <c r="A31" s="3" t="s">
        <v>74</v>
      </c>
      <c r="B31" s="2">
        <f>'Part B'!$G$1:$G$5961</f>
        <v>0</v>
      </c>
    </row>
    <row r="32" spans="1:8" x14ac:dyDescent="0.75">
      <c r="A32" s="3" t="s">
        <v>75</v>
      </c>
    </row>
    <row r="33" spans="1:8" x14ac:dyDescent="0.75">
      <c r="A33" s="3" t="s">
        <v>76</v>
      </c>
      <c r="B33" s="2" t="s">
        <v>364</v>
      </c>
      <c r="C33" s="2" t="s">
        <v>77</v>
      </c>
      <c r="D33" s="2" t="s">
        <v>365</v>
      </c>
      <c r="E33" s="2" t="b">
        <v>1</v>
      </c>
      <c r="F33" s="2">
        <v>0</v>
      </c>
      <c r="G33" s="2">
        <v>4</v>
      </c>
      <c r="H33" s="2">
        <v>0</v>
      </c>
    </row>
    <row r="34" spans="1:8" x14ac:dyDescent="0.75">
      <c r="A34" s="3" t="s">
        <v>79</v>
      </c>
      <c r="B34" s="2">
        <f>'Part B'!$H$1:$H$5961</f>
        <v>112.63333333</v>
      </c>
    </row>
    <row r="35" spans="1:8" x14ac:dyDescent="0.75">
      <c r="A35" s="3" t="s">
        <v>80</v>
      </c>
    </row>
    <row r="36" spans="1:8" x14ac:dyDescent="0.75">
      <c r="A36" s="3" t="s">
        <v>81</v>
      </c>
      <c r="B36" s="2" t="s">
        <v>366</v>
      </c>
      <c r="C36" s="2" t="s">
        <v>82</v>
      </c>
      <c r="D36" s="2" t="s">
        <v>367</v>
      </c>
      <c r="E36" s="2" t="b">
        <v>1</v>
      </c>
      <c r="F36" s="2">
        <v>0</v>
      </c>
      <c r="G36" s="2">
        <v>4</v>
      </c>
      <c r="H36" s="2">
        <v>0</v>
      </c>
    </row>
    <row r="37" spans="1:8" x14ac:dyDescent="0.75">
      <c r="A37" s="3" t="s">
        <v>84</v>
      </c>
      <c r="B37" s="2">
        <f>'Part B'!$I$1:$I$5961</f>
        <v>0</v>
      </c>
    </row>
    <row r="38" spans="1:8" x14ac:dyDescent="0.75">
      <c r="A38" s="3" t="s">
        <v>85</v>
      </c>
    </row>
    <row r="39" spans="1:8" x14ac:dyDescent="0.75">
      <c r="A39" s="3" t="s">
        <v>86</v>
      </c>
      <c r="B39" s="2" t="s">
        <v>368</v>
      </c>
      <c r="C39" s="2" t="s">
        <v>87</v>
      </c>
      <c r="D39" s="2" t="s">
        <v>369</v>
      </c>
      <c r="E39" s="2" t="b">
        <v>1</v>
      </c>
      <c r="F39" s="2">
        <v>0</v>
      </c>
      <c r="G39" s="2">
        <v>4</v>
      </c>
      <c r="H39" s="2">
        <v>0</v>
      </c>
    </row>
    <row r="40" spans="1:8" x14ac:dyDescent="0.75">
      <c r="A40" s="3" t="s">
        <v>89</v>
      </c>
      <c r="B40" s="2">
        <f>'Part B'!$J$1:$J$5961</f>
        <v>14</v>
      </c>
    </row>
    <row r="41" spans="1:8" x14ac:dyDescent="0.75">
      <c r="A41" s="3" t="s">
        <v>90</v>
      </c>
    </row>
    <row r="42" spans="1:8" x14ac:dyDescent="0.75">
      <c r="A42" s="3" t="s">
        <v>91</v>
      </c>
      <c r="B42" s="2" t="s">
        <v>370</v>
      </c>
      <c r="C42" s="2" t="s">
        <v>92</v>
      </c>
      <c r="D42" s="2" t="s">
        <v>371</v>
      </c>
      <c r="E42" s="2" t="b">
        <v>1</v>
      </c>
      <c r="F42" s="2">
        <v>0</v>
      </c>
      <c r="G42" s="2">
        <v>4</v>
      </c>
      <c r="H42" s="2">
        <v>0</v>
      </c>
    </row>
    <row r="43" spans="1:8" x14ac:dyDescent="0.75">
      <c r="A43" s="3" t="s">
        <v>94</v>
      </c>
      <c r="B43" s="2">
        <f>'Part B'!$K$1:$K$5961</f>
        <v>0</v>
      </c>
    </row>
    <row r="44" spans="1:8" x14ac:dyDescent="0.75">
      <c r="A44" s="3" t="s">
        <v>95</v>
      </c>
    </row>
    <row r="45" spans="1:8" x14ac:dyDescent="0.75">
      <c r="A45" s="3" t="s">
        <v>96</v>
      </c>
      <c r="B45" s="2" t="s">
        <v>372</v>
      </c>
      <c r="C45" s="2" t="s">
        <v>97</v>
      </c>
      <c r="D45" s="2" t="s">
        <v>373</v>
      </c>
      <c r="E45" s="2" t="b">
        <v>1</v>
      </c>
      <c r="F45" s="2">
        <v>0</v>
      </c>
      <c r="G45" s="2">
        <v>4</v>
      </c>
      <c r="H45" s="2">
        <v>1</v>
      </c>
    </row>
    <row r="46" spans="1:8" x14ac:dyDescent="0.75">
      <c r="A46" s="3" t="s">
        <v>99</v>
      </c>
      <c r="B46" s="2" t="str">
        <f>'Part B'!$L$1:$L$5961</f>
        <v>HomeImp</v>
      </c>
    </row>
    <row r="47" spans="1:8" x14ac:dyDescent="0.75">
      <c r="A47" s="3" t="s">
        <v>100</v>
      </c>
    </row>
    <row r="48" spans="1:8" x14ac:dyDescent="0.75">
      <c r="A48" s="3" t="s">
        <v>101</v>
      </c>
      <c r="B48" s="2" t="s">
        <v>374</v>
      </c>
      <c r="C48" s="2" t="s">
        <v>102</v>
      </c>
      <c r="D48" s="2" t="s">
        <v>375</v>
      </c>
      <c r="E48" s="2" t="b">
        <v>1</v>
      </c>
      <c r="F48" s="2">
        <v>0</v>
      </c>
      <c r="G48" s="2">
        <v>4</v>
      </c>
      <c r="H48" s="2">
        <v>1</v>
      </c>
    </row>
    <row r="49" spans="1:8" x14ac:dyDescent="0.75">
      <c r="A49" s="3" t="s">
        <v>104</v>
      </c>
      <c r="B49" s="2" t="str">
        <f>'Part B'!$M$1:$M$5961</f>
        <v>Mgr</v>
      </c>
    </row>
    <row r="50" spans="1:8" x14ac:dyDescent="0.75">
      <c r="A50" s="3" t="s">
        <v>105</v>
      </c>
    </row>
    <row r="51" spans="1:8" x14ac:dyDescent="0.75">
      <c r="A51" s="3" t="s">
        <v>112</v>
      </c>
      <c r="B51" s="2" t="s">
        <v>376</v>
      </c>
      <c r="C51" s="2" t="s">
        <v>113</v>
      </c>
      <c r="D51" s="2" t="s">
        <v>377</v>
      </c>
      <c r="E51" s="2" t="b">
        <v>1</v>
      </c>
      <c r="F51" s="2">
        <v>0</v>
      </c>
      <c r="G51" s="2">
        <v>4</v>
      </c>
      <c r="H51" s="2">
        <v>0</v>
      </c>
    </row>
    <row r="52" spans="1:8" x14ac:dyDescent="0.75">
      <c r="A52" s="3" t="s">
        <v>115</v>
      </c>
      <c r="B52" s="2">
        <f>'Part B'!$N$1:$N$5961</f>
        <v>1</v>
      </c>
    </row>
    <row r="53" spans="1:8" x14ac:dyDescent="0.75">
      <c r="A53" s="3" t="s">
        <v>116</v>
      </c>
    </row>
    <row r="54" spans="1:8" x14ac:dyDescent="0.75">
      <c r="A54" s="3" t="s">
        <v>117</v>
      </c>
      <c r="B54" s="2" t="s">
        <v>378</v>
      </c>
      <c r="C54" s="2" t="s">
        <v>118</v>
      </c>
      <c r="D54" s="2" t="s">
        <v>379</v>
      </c>
      <c r="E54" s="2" t="b">
        <v>1</v>
      </c>
      <c r="F54" s="2">
        <v>0</v>
      </c>
      <c r="G54" s="2">
        <v>4</v>
      </c>
      <c r="H54" s="2">
        <v>0</v>
      </c>
    </row>
    <row r="55" spans="1:8" x14ac:dyDescent="0.75">
      <c r="A55" s="3" t="s">
        <v>120</v>
      </c>
      <c r="B55" s="2">
        <f>'Part B'!$O$1:$O$5961</f>
        <v>0</v>
      </c>
    </row>
    <row r="56" spans="1:8" x14ac:dyDescent="0.75">
      <c r="A56" s="3" t="s">
        <v>121</v>
      </c>
    </row>
    <row r="57" spans="1:8" x14ac:dyDescent="0.75">
      <c r="A57" s="3" t="s">
        <v>122</v>
      </c>
      <c r="B57" s="2" t="s">
        <v>380</v>
      </c>
      <c r="C57" s="2" t="s">
        <v>123</v>
      </c>
      <c r="D57" s="2" t="s">
        <v>381</v>
      </c>
      <c r="E57" s="2" t="b">
        <v>1</v>
      </c>
      <c r="F57" s="2">
        <v>0</v>
      </c>
      <c r="G57" s="2">
        <v>4</v>
      </c>
      <c r="H57" s="2">
        <v>0</v>
      </c>
    </row>
    <row r="58" spans="1:8" x14ac:dyDescent="0.75">
      <c r="A58" s="3" t="s">
        <v>125</v>
      </c>
      <c r="B58" s="2">
        <f>'Part B'!$P$1:$P$5961</f>
        <v>0</v>
      </c>
    </row>
    <row r="59" spans="1:8" x14ac:dyDescent="0.75">
      <c r="A59" s="3" t="s">
        <v>126</v>
      </c>
    </row>
    <row r="60" spans="1:8" x14ac:dyDescent="0.75">
      <c r="A60" s="3" t="s">
        <v>127</v>
      </c>
      <c r="B60" s="2" t="s">
        <v>382</v>
      </c>
      <c r="C60" s="2" t="s">
        <v>128</v>
      </c>
      <c r="D60" s="2" t="s">
        <v>383</v>
      </c>
      <c r="E60" s="2" t="b">
        <v>1</v>
      </c>
      <c r="F60" s="2">
        <v>0</v>
      </c>
      <c r="G60" s="2">
        <v>4</v>
      </c>
      <c r="H60" s="2">
        <v>0</v>
      </c>
    </row>
    <row r="61" spans="1:8" x14ac:dyDescent="0.75">
      <c r="A61" s="3" t="s">
        <v>130</v>
      </c>
      <c r="B61" s="2">
        <f>'Part B'!$Q$1:$Q$5961</f>
        <v>0</v>
      </c>
    </row>
    <row r="62" spans="1:8" x14ac:dyDescent="0.75">
      <c r="A62" s="3" t="s">
        <v>131</v>
      </c>
    </row>
    <row r="63" spans="1:8" x14ac:dyDescent="0.75">
      <c r="A63" s="3" t="s">
        <v>132</v>
      </c>
      <c r="B63" s="2" t="s">
        <v>384</v>
      </c>
      <c r="C63" s="2" t="s">
        <v>133</v>
      </c>
      <c r="D63" s="2" t="s">
        <v>385</v>
      </c>
      <c r="E63" s="2" t="b">
        <v>1</v>
      </c>
      <c r="F63" s="2">
        <v>0</v>
      </c>
      <c r="G63" s="2">
        <v>4</v>
      </c>
      <c r="H63" s="2">
        <v>1</v>
      </c>
    </row>
    <row r="64" spans="1:8" x14ac:dyDescent="0.75">
      <c r="A64" s="3" t="s">
        <v>135</v>
      </c>
      <c r="B64" s="2">
        <f>'Part B'!$R$1:$R$5961</f>
        <v>0</v>
      </c>
    </row>
    <row r="65" spans="1:8" x14ac:dyDescent="0.75">
      <c r="A65" s="3" t="s">
        <v>136</v>
      </c>
    </row>
    <row r="66" spans="1:8" x14ac:dyDescent="0.75">
      <c r="A66" s="3" t="s">
        <v>137</v>
      </c>
      <c r="B66" s="2" t="s">
        <v>386</v>
      </c>
      <c r="C66" s="2" t="s">
        <v>138</v>
      </c>
      <c r="D66" s="2" t="s">
        <v>387</v>
      </c>
      <c r="E66" s="2" t="b">
        <v>1</v>
      </c>
      <c r="F66" s="2">
        <v>0</v>
      </c>
      <c r="G66" s="2">
        <v>4</v>
      </c>
      <c r="H66" s="2">
        <v>0</v>
      </c>
    </row>
    <row r="67" spans="1:8" x14ac:dyDescent="0.75">
      <c r="A67" s="3" t="s">
        <v>140</v>
      </c>
      <c r="B67" s="2">
        <f>'Part B'!$S$1:$S$5961</f>
        <v>1</v>
      </c>
    </row>
    <row r="68" spans="1:8" x14ac:dyDescent="0.75">
      <c r="A68" s="3" t="s">
        <v>141</v>
      </c>
    </row>
    <row r="69" spans="1:8" x14ac:dyDescent="0.75">
      <c r="A69" s="3" t="s">
        <v>187</v>
      </c>
      <c r="B69" s="2" t="s">
        <v>388</v>
      </c>
      <c r="C69" s="2" t="s">
        <v>189</v>
      </c>
      <c r="D69" s="2" t="s">
        <v>389</v>
      </c>
      <c r="E69" s="2" t="b">
        <v>1</v>
      </c>
      <c r="F69" s="2">
        <v>0</v>
      </c>
      <c r="G69" s="2">
        <v>4</v>
      </c>
      <c r="H69" s="2">
        <v>0</v>
      </c>
    </row>
    <row r="70" spans="1:8" x14ac:dyDescent="0.75">
      <c r="A70" s="3" t="s">
        <v>191</v>
      </c>
      <c r="B70" s="2">
        <f>'Part B'!$T$1:$T$5961</f>
        <v>0</v>
      </c>
    </row>
    <row r="71" spans="1:8" x14ac:dyDescent="0.75">
      <c r="A71" s="3" t="s">
        <v>192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20</vt:i4>
      </vt:variant>
    </vt:vector>
  </HeadingPairs>
  <TitlesOfParts>
    <vt:vector size="25" baseType="lpstr">
      <vt:lpstr>Part B</vt:lpstr>
      <vt:lpstr>_PalUtilTempWorksheet</vt:lpstr>
      <vt:lpstr>_STDS_DG1A4CB54F</vt:lpstr>
      <vt:lpstr>_STDS_DG1D2DA8F4</vt:lpstr>
      <vt:lpstr>_STDS_DG2A3D4C51</vt:lpstr>
      <vt:lpstr>ST_BAD_1</vt:lpstr>
      <vt:lpstr>ST_CLAGE_8</vt:lpstr>
      <vt:lpstr>ST_CLNO_10</vt:lpstr>
      <vt:lpstr>ST_DEBTINC_11</vt:lpstr>
      <vt:lpstr>ST_DELINQ_7</vt:lpstr>
      <vt:lpstr>ST_DEROG_6</vt:lpstr>
      <vt:lpstr>ST_DEROGLOAN_20</vt:lpstr>
      <vt:lpstr>ST_JOB_13</vt:lpstr>
      <vt:lpstr>ST_LOAN_2</vt:lpstr>
      <vt:lpstr>ST_mgr_15</vt:lpstr>
      <vt:lpstr>ST_MORTDUE_3</vt:lpstr>
      <vt:lpstr>ST_NINQ_9</vt:lpstr>
      <vt:lpstr>ST_office_17</vt:lpstr>
      <vt:lpstr>ST_other_16</vt:lpstr>
      <vt:lpstr>ST_profexe_19</vt:lpstr>
      <vt:lpstr>ST_REASON_12</vt:lpstr>
      <vt:lpstr>ST_reasondummy_14</vt:lpstr>
      <vt:lpstr>ST_sales_18</vt:lpstr>
      <vt:lpstr>ST_VALUE_4</vt:lpstr>
      <vt:lpstr>ST_YOJ_5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Anuj Arvind Jain</dc:creator>
  <cp:lastModifiedBy>Eashani</cp:lastModifiedBy>
  <dcterms:created xsi:type="dcterms:W3CDTF">2018-12-05T02:23:36Z</dcterms:created>
  <dcterms:modified xsi:type="dcterms:W3CDTF">2018-12-09T17:09:04Z</dcterms:modified>
</cp:coreProperties>
</file>